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85.xml" ContentType="application/vnd.openxmlformats-officedocument.spreadsheetml.externalLink+xml"/>
  <Override PartName="/xl/externalLinks/externalLink186.xml" ContentType="application/vnd.openxmlformats-officedocument.spreadsheetml.externalLink+xml"/>
  <Override PartName="/xl/externalLinks/externalLink187.xml" ContentType="application/vnd.openxmlformats-officedocument.spreadsheetml.externalLink+xml"/>
  <Override PartName="/xl/externalLinks/externalLink188.xml" ContentType="application/vnd.openxmlformats-officedocument.spreadsheetml.externalLink+xml"/>
  <Override PartName="/xl/externalLinks/externalLink189.xml" ContentType="application/vnd.openxmlformats-officedocument.spreadsheetml.externalLink+xml"/>
  <Override PartName="/xl/externalLinks/externalLink190.xml" ContentType="application/vnd.openxmlformats-officedocument.spreadsheetml.externalLink+xml"/>
  <Override PartName="/xl/externalLinks/externalLink191.xml" ContentType="application/vnd.openxmlformats-officedocument.spreadsheetml.externalLink+xml"/>
  <Override PartName="/xl/externalLinks/externalLink192.xml" ContentType="application/vnd.openxmlformats-officedocument.spreadsheetml.externalLink+xml"/>
  <Override PartName="/xl/externalLinks/externalLink193.xml" ContentType="application/vnd.openxmlformats-officedocument.spreadsheetml.externalLink+xml"/>
  <Override PartName="/xl/externalLinks/externalLink194.xml" ContentType="application/vnd.openxmlformats-officedocument.spreadsheetml.externalLink+xml"/>
  <Override PartName="/xl/externalLinks/externalLink195.xml" ContentType="application/vnd.openxmlformats-officedocument.spreadsheetml.externalLink+xml"/>
  <Override PartName="/xl/externalLinks/externalLink196.xml" ContentType="application/vnd.openxmlformats-officedocument.spreadsheetml.externalLink+xml"/>
  <Override PartName="/xl/externalLinks/externalLink197.xml" ContentType="application/vnd.openxmlformats-officedocument.spreadsheetml.externalLink+xml"/>
  <Override PartName="/xl/externalLinks/externalLink198.xml" ContentType="application/vnd.openxmlformats-officedocument.spreadsheetml.externalLink+xml"/>
  <Override PartName="/xl/externalLinks/externalLink199.xml" ContentType="application/vnd.openxmlformats-officedocument.spreadsheetml.externalLink+xml"/>
  <Override PartName="/xl/externalLinks/externalLink200.xml" ContentType="application/vnd.openxmlformats-officedocument.spreadsheetml.externalLink+xml"/>
  <Override PartName="/xl/externalLinks/externalLink201.xml" ContentType="application/vnd.openxmlformats-officedocument.spreadsheetml.externalLink+xml"/>
  <Override PartName="/xl/externalLinks/externalLink202.xml" ContentType="application/vnd.openxmlformats-officedocument.spreadsheetml.externalLink+xml"/>
  <Override PartName="/xl/externalLinks/externalLink20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iestotopayung/wins-timbangan/Data TImbangan/"/>
    </mc:Choice>
  </mc:AlternateContent>
  <xr:revisionPtr revIDLastSave="0" documentId="13_ncr:1_{78B9C8E3-2953-0848-B78B-5B345F342066}" xr6:coauthVersionLast="47" xr6:coauthVersionMax="47" xr10:uidLastSave="{00000000-0000-0000-0000-000000000000}"/>
  <bookViews>
    <workbookView xWindow="0" yWindow="0" windowWidth="28800" windowHeight="18000" activeTab="7" xr2:uid="{34F39C5A-AAFD-450A-AB09-F215337094FE}"/>
  </bookViews>
  <sheets>
    <sheet name="tes" sheetId="6" r:id="rId1"/>
    <sheet name="CEK" sheetId="7" r:id="rId2"/>
    <sheet name="Data Center" sheetId="2" r:id="rId3"/>
    <sheet name="Rekap Perbulan" sheetId="5" r:id="rId4"/>
    <sheet name="Refinery" sheetId="1" r:id="rId5"/>
    <sheet name="selisih" sheetId="3" r:id="rId6"/>
    <sheet name="04 JUN" sheetId="8" r:id="rId7"/>
    <sheet name="04 Juni" sheetId="9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  <externalReference r:id="rId198"/>
    <externalReference r:id="rId199"/>
    <externalReference r:id="rId200"/>
    <externalReference r:id="rId201"/>
    <externalReference r:id="rId202"/>
    <externalReference r:id="rId203"/>
    <externalReference r:id="rId204"/>
    <externalReference r:id="rId205"/>
    <externalReference r:id="rId206"/>
    <externalReference r:id="rId207"/>
    <externalReference r:id="rId208"/>
    <externalReference r:id="rId209"/>
    <externalReference r:id="rId210"/>
    <externalReference r:id="rId211"/>
  </externalReferences>
  <definedNames>
    <definedName name="_________ACC2">'[1]Parameter Gaji'!$O$2:$Q$10</definedName>
    <definedName name="________ACC2">#REF!</definedName>
    <definedName name="_______ACC2">{#NAME?}</definedName>
    <definedName name="______ACC2">{#NAME?}</definedName>
    <definedName name="______aud2000">#REF!</definedName>
    <definedName name="______Cap98">#REF!</definedName>
    <definedName name="______Cap99">#REF!</definedName>
    <definedName name="______chf2000">#REF!</definedName>
    <definedName name="______dem2000">#REF!</definedName>
    <definedName name="______edi3">[2]POTRET_AFD!$A$445</definedName>
    <definedName name="______gbp2000">#REF!</definedName>
    <definedName name="______hkd2000">#REF!</definedName>
    <definedName name="______jpy2000">#REF!</definedName>
    <definedName name="______MIS98">#REF!</definedName>
    <definedName name="______MIS99">#REF!</definedName>
    <definedName name="______myr2000">#REF!</definedName>
    <definedName name="______nlg2000">#REF!</definedName>
    <definedName name="______nzd2000">#REF!</definedName>
    <definedName name="______sgd2000">#REF!</definedName>
    <definedName name="______TBM98">#REF!</definedName>
    <definedName name="______TBM99">#REF!</definedName>
    <definedName name="______TM98">#REF!</definedName>
    <definedName name="______TM99">#REF!</definedName>
    <definedName name="______usd2000">#REF!</definedName>
    <definedName name="_____ACC2">{#NAME?}</definedName>
    <definedName name="_____aud2000">#REF!</definedName>
    <definedName name="_____Cap98">#REF!</definedName>
    <definedName name="_____Cap99">#REF!</definedName>
    <definedName name="_____chf2000">#REF!</definedName>
    <definedName name="_____dem2000">#REF!</definedName>
    <definedName name="_____DUA1">"#ref!"</definedName>
    <definedName name="_____DUA1_1">"#ref!"</definedName>
    <definedName name="_____gbp2000">#REF!</definedName>
    <definedName name="_____hkd2000">#REF!</definedName>
    <definedName name="_____jpy2000">#REF!</definedName>
    <definedName name="_____MIS98">#REF!</definedName>
    <definedName name="_____MIS99">#REF!</definedName>
    <definedName name="_____myr2000">#REF!</definedName>
    <definedName name="_____nlg2000">#REF!</definedName>
    <definedName name="_____nzd2000">#REF!</definedName>
    <definedName name="_____rer4" hidden="1">[3]SISIP!#REF!</definedName>
    <definedName name="_____sgd2000">#REF!</definedName>
    <definedName name="_____tb3">NA()</definedName>
    <definedName name="_____TBM98">#REF!</definedName>
    <definedName name="_____TBM99">#REF!</definedName>
    <definedName name="_____TM98">#REF!</definedName>
    <definedName name="_____TM99">#REF!</definedName>
    <definedName name="_____usd2000">#REF!</definedName>
    <definedName name="____ACC2">{#NAME?}</definedName>
    <definedName name="____aud2000">#REF!</definedName>
    <definedName name="____Cap98">#REF!</definedName>
    <definedName name="____Cap99">#REF!</definedName>
    <definedName name="____chf2000">#REF!</definedName>
    <definedName name="____dem2000">#REF!</definedName>
    <definedName name="____DUA1">"#ref!"</definedName>
    <definedName name="____DUA1_1">"#ref!"</definedName>
    <definedName name="____gbp2000">#REF!</definedName>
    <definedName name="____hkd2000">#REF!</definedName>
    <definedName name="____jpy2000">#REF!</definedName>
    <definedName name="____MIS98">#REF!</definedName>
    <definedName name="____MIS99">#REF!</definedName>
    <definedName name="____myr2000">#REF!</definedName>
    <definedName name="____nlg2000">#REF!</definedName>
    <definedName name="____nzd2000">#REF!</definedName>
    <definedName name="____rer4" hidden="1">[3]SISIP!#REF!</definedName>
    <definedName name="____sgd2000">#REF!</definedName>
    <definedName name="____tb3">NA()</definedName>
    <definedName name="____TBM98">#REF!</definedName>
    <definedName name="____TBM99">#REF!</definedName>
    <definedName name="____TM98">#REF!</definedName>
    <definedName name="____TM99">#REF!</definedName>
    <definedName name="____usd2000">#REF!</definedName>
    <definedName name="___123Graph_ACHART_1">[4]SISIP!#REF!</definedName>
    <definedName name="___123Graph_ACHART_10">[4]SISIP!#REF!</definedName>
    <definedName name="___123Graph_ACHART_11">[4]SISIP!#REF!</definedName>
    <definedName name="___123Graph_ACHART_113">'[5]TON  per Jam'!$C$39:$Z$39</definedName>
    <definedName name="___123Graph_ACHART_114">'[5]TON  per Jam'!$C$40:$Z$40</definedName>
    <definedName name="___123Graph_ACHART_115">'[5]TON  per Jam'!$C$41:$Z$41</definedName>
    <definedName name="___123Graph_ACHART_116">'[5]TON  per Jam'!$C$42:$Z$42</definedName>
    <definedName name="___123Graph_ACHART_117">'[5]TON  per Jam'!$C$43:$Z$43</definedName>
    <definedName name="___123Graph_ACHART_118">'[5]TON  per Jam'!$C$44:$Z$44</definedName>
    <definedName name="___123Graph_ACHART_119">'[5]TON  per Jam'!$C$46:$Z$46</definedName>
    <definedName name="___123Graph_ACHART_12">[4]SISIP!#REF!</definedName>
    <definedName name="___123Graph_ACHART_120">'[5]TON  per Jam'!$C$47:$Z$47</definedName>
    <definedName name="___123Graph_ACHART_13">[4]SISIP!#REF!</definedName>
    <definedName name="___123Graph_ACHART_135">'[5]TON  per Jam'!$C$8:$Z$8</definedName>
    <definedName name="___123Graph_ACHART_136">'[5]TON  per Jam'!$C$10:$Z$10</definedName>
    <definedName name="___123Graph_ACHART_137">'[5]TON  per Jam'!$C$11:$Z$11</definedName>
    <definedName name="___123Graph_ACHART_138">'[5]TON  per Jam'!$C$12:$Z$12</definedName>
    <definedName name="___123Graph_ACHART_139">'[5]TON  per Jam'!$C$13:$Z$13</definedName>
    <definedName name="___123Graph_ACHART_14">[4]SISIP!#REF!</definedName>
    <definedName name="___123Graph_ACHART_140">'[5]TON  per Jam'!$C$14:$Z$14</definedName>
    <definedName name="___123Graph_ACHART_141">'[5]TON  per Jam'!$C$15:$Z$15</definedName>
    <definedName name="___123Graph_ACHART_142">'[5]TON  per Jam'!$C$17:$Z$17</definedName>
    <definedName name="___123Graph_ACHART_143">'[5]TON  per Jam'!$C$18:$Z$18</definedName>
    <definedName name="___123Graph_ACHART_144">'[5]TON  per Jam'!$C$19:$Z$19</definedName>
    <definedName name="___123Graph_ACHART_145">'[5]TON  per Jam'!$C$20:$Z$20</definedName>
    <definedName name="___123Graph_ACHART_146">'[5]TON  per Jam'!$C$21:$Z$21</definedName>
    <definedName name="___123Graph_ACHART_147">'[5]TON  per Jam'!$C$48:$Z$48</definedName>
    <definedName name="___123Graph_ACHART_148">'[5]TON  per Jam'!$C$22:$Z$22</definedName>
    <definedName name="___123Graph_ACHART_149">'[5]TON  per Jam'!$C$24:$Z$24</definedName>
    <definedName name="___123Graph_ACHART_15">[4]SISIP!#REF!</definedName>
    <definedName name="___123Graph_ACHART_150">'[5]TON  per Jam'!$C$25:$Z$25</definedName>
    <definedName name="___123Graph_ACHART_151">'[5]TON  per Jam'!$C$26:$Z$26</definedName>
    <definedName name="___123Graph_ACHART_152">'[5]TON  per Jam'!$C$27:$Z$27</definedName>
    <definedName name="___123Graph_ACHART_153">'[5]TON  per Jam'!$C$28:$Z$28</definedName>
    <definedName name="___123Graph_ACHART_154">'[5]TON  per Jam'!$C$29:$Z$29</definedName>
    <definedName name="___123Graph_ACHART_155">'[5]TON  per Jam'!$C$31:$Z$31</definedName>
    <definedName name="___123Graph_ACHART_156">'[5]TON  per Jam'!$C$32:$Z$32</definedName>
    <definedName name="___123Graph_ACHART_157">'[5]TON  per Jam'!$C$33:$Z$33</definedName>
    <definedName name="___123Graph_ACHART_158">'[5]TON  per Jam'!$C$34:$Z$34</definedName>
    <definedName name="___123Graph_ACHART_159">'[5]TON  per Jam'!$C$35:$Z$35</definedName>
    <definedName name="___123Graph_ACHART_16">'[4]TBS BLOK'!#REF!</definedName>
    <definedName name="___123Graph_ACHART_160">'[5]TON  per Jam'!$C$36:$Z$36</definedName>
    <definedName name="___123Graph_ACHART_17">'[4]TBS BLOK'!#REF!</definedName>
    <definedName name="___123Graph_ACHART_171">'[5]TON  per Jam'!$C$49:$Z$49</definedName>
    <definedName name="___123Graph_ACHART_18">'[4]TBS BLOK'!#REF!</definedName>
    <definedName name="___123Graph_ACHART_183">'[5]TON  per Jam'!$C$50:$Z$50</definedName>
    <definedName name="___123Graph_ACHART_19">'[4]TBS BLOK'!#REF!</definedName>
    <definedName name="___123Graph_ACHART_2">[4]SISIP!#REF!</definedName>
    <definedName name="___123Graph_ACHART_20">'[6]DATA LTW'!#REF!</definedName>
    <definedName name="___123Graph_ACHART_21">'[4]TBS BLOK'!#REF!</definedName>
    <definedName name="___123Graph_ACHART_213">'[5]TON  per Jam'!$C$51:$Z$51</definedName>
    <definedName name="___123Graph_ACHART_214">'[5]TON  per Jam'!$C$53:$Z$53</definedName>
    <definedName name="___123Graph_ACHART_215">'[5]TON  per Jam'!$C$54:$Z$54</definedName>
    <definedName name="___123Graph_ACHART_216">'[5]TON  per Jam'!$C$55:$Z$55</definedName>
    <definedName name="___123Graph_ACHART_217">'[5]TON  per Jam'!$C$56:$Z$56</definedName>
    <definedName name="___123Graph_ACHART_218">'[5]TON  per Jam'!$C$57:$Z$57</definedName>
    <definedName name="___123Graph_ACHART_219">'[5]TON  per Jam'!$C$58:$Z$58</definedName>
    <definedName name="___123Graph_ACHART_22">'[4]TBS BLOK'!#REF!</definedName>
    <definedName name="___123Graph_ACHART_220">'[7]TON  per Jam'!#REF!</definedName>
    <definedName name="___123Graph_ACHART_221">'[7]TON  per Jam'!#REF!</definedName>
    <definedName name="___123Graph_ACHART_222">'[7]TON  per Jam'!#REF!</definedName>
    <definedName name="___123Graph_ACHART_223">'[7]TON  per Jam'!#REF!</definedName>
    <definedName name="___123Graph_ACHART_224">'[7]TON  per Jam'!#REF!</definedName>
    <definedName name="___123Graph_ACHART_225">'[7]TON  per Jam'!#REF!</definedName>
    <definedName name="___123Graph_ACHART_226">'[7]TON  per Jam'!#REF!</definedName>
    <definedName name="___123Graph_ACHART_227">'[5]TON  per Jam'!$C$59:$Z$59</definedName>
    <definedName name="___123Graph_ACHART_228">'[5]TON  per Jam'!$C$60:$Z$60</definedName>
    <definedName name="___123Graph_ACHART_23">'[4]TBS BLOK'!#REF!</definedName>
    <definedName name="___123Graph_ACHART_24">'[4]TBS BLOK'!#REF!</definedName>
    <definedName name="___123Graph_ACHART_241">'[5]TON  per Jam'!$C$155:$R$155</definedName>
    <definedName name="___123Graph_ACHART_242">'[5]TON  per Jam'!$C$157:$S$157</definedName>
    <definedName name="___123Graph_ACHART_243">'[5]TON  per Jam'!$C$158:$T$158</definedName>
    <definedName name="___123Graph_ACHART_244">'[5]TON  per Jam'!$C$159:$S$159</definedName>
    <definedName name="___123Graph_ACHART_25">'[8]DATA LTW'!$E$39:$P$39</definedName>
    <definedName name="___123Graph_ACHART_254">'[5]TON  per Jam'!$C$61:$Z$61</definedName>
    <definedName name="___123Graph_ACHART_26">'[4]TBS BLOK'!#REF!</definedName>
    <definedName name="___123Graph_ACHART_27">'[4]TBS BLOK'!#REF!</definedName>
    <definedName name="___123Graph_ACHART_28">'[9]TBS 05'!#REF!</definedName>
    <definedName name="___123Graph_ACHART_29">'[4]TBS BLOK'!#REF!</definedName>
    <definedName name="___123Graph_ACHART_3">[4]SISIP!#REF!</definedName>
    <definedName name="___123Graph_ACHART_30">'[4]TBS BLOK'!#REF!</definedName>
    <definedName name="___123Graph_ACHART_31">'[4]TBS BLOK'!#REF!</definedName>
    <definedName name="___123Graph_ACHART_32">'[4]TBS BLOK'!#REF!</definedName>
    <definedName name="___123Graph_ACHART_33">'[9]TBS 05'!#REF!</definedName>
    <definedName name="___123Graph_ACHART_34">'[4]TBS BLOK'!#REF!</definedName>
    <definedName name="___123Graph_ACHART_35">[4]SISIP!#REF!</definedName>
    <definedName name="___123Graph_ACHART_36">[4]SISIP!#REF!</definedName>
    <definedName name="___123Graph_ACHART_37">[4]SISIP!#REF!</definedName>
    <definedName name="___123Graph_ACHART_38">[10]SISIP!$CS$155:$CS$165</definedName>
    <definedName name="___123Graph_ACHART_39">[4]SISIP!#REF!</definedName>
    <definedName name="___123Graph_ACHART_4">[10]SISIP!$D$155:$D$165</definedName>
    <definedName name="___123Graph_ACHART_40">[4]SISIP!#REF!</definedName>
    <definedName name="___123Graph_ACHART_41">[4]SISIP!#REF!</definedName>
    <definedName name="___123Graph_ACHART_42">[10]SISIP!$CS$151:$CS$151</definedName>
    <definedName name="___123Graph_ACHART_43">'[4]NPK Mg Bo'!#REF!</definedName>
    <definedName name="___123Graph_ACHART_44">'[4]NPK Mg Bo'!#REF!</definedName>
    <definedName name="___123Graph_ACHART_45">'[4]NPK Mg Bo'!#REF!</definedName>
    <definedName name="___123Graph_ACHART_46">'[4]NPK Mg Bo'!#REF!</definedName>
    <definedName name="___123Graph_ACHART_47">'[4]NPK Mg Bo'!#REF!</definedName>
    <definedName name="___123Graph_ACHART_48">'[4]NPK Mg Bo'!#REF!</definedName>
    <definedName name="___123Graph_ACHART_49">'[4]NPK Mg Bo'!#REF!</definedName>
    <definedName name="___123Graph_ACHART_5">[4]SISIP!#REF!</definedName>
    <definedName name="___123Graph_ACHART_50">'[4]NPK Mg Bo'!#REF!</definedName>
    <definedName name="___123Graph_ACHART_51">'[4]NPK Mg Bo'!#REF!</definedName>
    <definedName name="___123Graph_ACHART_52">'[4]NPK Mg Bo'!#REF!</definedName>
    <definedName name="___123Graph_ACHART_53">'[4]NPK Mg Bo'!#REF!</definedName>
    <definedName name="___123Graph_ACHART_54">'[4]NPK Mg Bo'!#REF!</definedName>
    <definedName name="___123Graph_ACHART_55">'[4]NPK Mg Bo'!#REF!</definedName>
    <definedName name="___123Graph_ACHART_56">'[4]NPK Mg Bo'!#REF!</definedName>
    <definedName name="___123Graph_ACHART_57">'[4]NPK Mg Bo'!#REF!</definedName>
    <definedName name="___123Graph_ACHART_58">'[10]NPK Mg Bo'!$AJ$164:$AJ$174</definedName>
    <definedName name="___123Graph_ACHART_59">'[10]NPK Mg Bo'!$AL$164:$AL$174</definedName>
    <definedName name="___123Graph_ACHART_6">[4]SISIP!#REF!</definedName>
    <definedName name="___123Graph_ACHART_60">'[10]NPK Mg Bo'!$AN$164:$AN$174</definedName>
    <definedName name="___123Graph_ACHART_61">'[10]NPK Mg Bo'!$AP$164:$AP$174</definedName>
    <definedName name="___123Graph_ACHART_62">'[10]NPK Mg Bo'!$AR$164:$AR$174</definedName>
    <definedName name="___123Graph_ACHART_63">'[4]NPK Mg Bo'!#REF!</definedName>
    <definedName name="___123Graph_ACHART_64">'[4]NPK Mg Bo'!#REF!</definedName>
    <definedName name="___123Graph_ACHART_65">'[4]NPK Mg Bo'!#REF!</definedName>
    <definedName name="___123Graph_ACHART_66">'[4]NPK Mg Bo'!#REF!</definedName>
    <definedName name="___123Graph_ACHART_68">'[4]NPK Mg Bo'!#REF!</definedName>
    <definedName name="___123Graph_ACHART_69">'[4]NPK Mg Bo'!#REF!</definedName>
    <definedName name="___123Graph_ACHART_7">'[4]TBS BLOK'!#REF!</definedName>
    <definedName name="___123Graph_ACHART_70">'[4]NPK Mg Bo'!#REF!</definedName>
    <definedName name="___123Graph_ACHART_71">'[4]NPK Mg Bo'!#REF!</definedName>
    <definedName name="___123Graph_ACHART_72">'[4]NPK Mg Bo'!#REF!</definedName>
    <definedName name="___123Graph_ACHART_73">'[4]NPK Mg Bo'!#REF!</definedName>
    <definedName name="___123Graph_ACHART_74">'[4]NPK Mg Bo'!#REF!</definedName>
    <definedName name="___123Graph_ACHART_75">'[4]NPK Mg Bo'!#REF!</definedName>
    <definedName name="___123Graph_ACHART_76">'[4]NPK Mg Bo'!#REF!</definedName>
    <definedName name="___123Graph_ACHART_77">'[4]NPK Mg Bo'!#REF!</definedName>
    <definedName name="___123Graph_ACHART_78">'[10]NPK Mg Bo'!$AJ$160:$AJ$160</definedName>
    <definedName name="___123Graph_ACHART_79">'[10]NPK Mg Bo'!$AL$160:$AL$160</definedName>
    <definedName name="___123Graph_ACHART_8">[4]SISIP!#REF!</definedName>
    <definedName name="___123Graph_ACHART_80">'[10]NPK Mg Bo'!$AN$160:$AN$160</definedName>
    <definedName name="___123Graph_ACHART_81">'[10]NPK Mg Bo'!$AP$160:$AP$160</definedName>
    <definedName name="___123Graph_ACHART_82">'[10]NPK Mg Bo'!$AR$160:$AR$160</definedName>
    <definedName name="___123Graph_ACHART_85">'[11]Data Prod_Graf'!$B$2:$K$2</definedName>
    <definedName name="___123Graph_ACHART_9">[4]SISIP!#REF!</definedName>
    <definedName name="___123Graph_BCHART_1">[4]SISIP!#REF!</definedName>
    <definedName name="___123Graph_BCHART_10">[4]SISIP!#REF!</definedName>
    <definedName name="___123Graph_BCHART_11">[4]SISIP!#REF!</definedName>
    <definedName name="___123Graph_BCHART_12">[4]SISIP!#REF!</definedName>
    <definedName name="___123Graph_BCHART_13">[4]SISIP!#REF!</definedName>
    <definedName name="___123Graph_BCHART_14">[4]SISIP!#REF!</definedName>
    <definedName name="___123Graph_BCHART_15">[4]SISIP!#REF!</definedName>
    <definedName name="___123Graph_BCHART_16">'[4]TBS BLOK'!#REF!</definedName>
    <definedName name="___123Graph_BCHART_17">'[4]TBS BLOK'!#REF!</definedName>
    <definedName name="___123Graph_BCHART_18">'[4]TBS BLOK'!#REF!</definedName>
    <definedName name="___123Graph_BCHART_19">'[4]TBS BLOK'!#REF!</definedName>
    <definedName name="___123Graph_BCHART_2">[4]SISIP!#REF!</definedName>
    <definedName name="___123Graph_BCHART_20">'[6]DATA LTW'!#REF!</definedName>
    <definedName name="___123Graph_BCHART_21">'[4]TBS BLOK'!#REF!</definedName>
    <definedName name="___123Graph_BCHART_22">'[4]TBS BLOK'!#REF!</definedName>
    <definedName name="___123Graph_BCHART_23">'[4]TBS BLOK'!#REF!</definedName>
    <definedName name="___123Graph_BCHART_24">'[4]TBS BLOK'!#REF!</definedName>
    <definedName name="___123Graph_BCHART_25">'[8]DATA LTW'!$AE$39:$AP$39</definedName>
    <definedName name="___123Graph_BCHART_26">'[4]TBS BLOK'!#REF!</definedName>
    <definedName name="___123Graph_BCHART_27">'[4]TBS BLOK'!#REF!</definedName>
    <definedName name="___123Graph_BCHART_28">'[9]TBS 05'!#REF!</definedName>
    <definedName name="___123Graph_BCHART_29">'[4]TBS BLOK'!#REF!</definedName>
    <definedName name="___123Graph_BCHART_3">[4]SISIP!#REF!</definedName>
    <definedName name="___123Graph_BCHART_30">'[4]TBS BLOK'!#REF!</definedName>
    <definedName name="___123Graph_BCHART_31">'[4]TBS BLOK'!#REF!</definedName>
    <definedName name="___123Graph_BCHART_32">'[4]TBS BLOK'!#REF!</definedName>
    <definedName name="___123Graph_BCHART_33">'[9]TBS 05'!#REF!</definedName>
    <definedName name="___123Graph_BCHART_34">'[4]TBS BLOK'!#REF!</definedName>
    <definedName name="___123Graph_BCHART_35">[4]SISIP!#REF!</definedName>
    <definedName name="___123Graph_BCHART_36">[4]SISIP!#REF!</definedName>
    <definedName name="___123Graph_BCHART_37">[4]SISIP!#REF!</definedName>
    <definedName name="___123Graph_BCHART_38">[10]SISIP!$CT$155:$CT$165</definedName>
    <definedName name="___123Graph_BCHART_39">[4]SISIP!#REF!</definedName>
    <definedName name="___123Graph_BCHART_4">[4]SISIP!#REF!</definedName>
    <definedName name="___123Graph_BCHART_40">[4]SISIP!#REF!</definedName>
    <definedName name="___123Graph_BCHART_41">[4]SISIP!#REF!</definedName>
    <definedName name="___123Graph_BCHART_42">[10]SISIP!$CT$151:$CT$151</definedName>
    <definedName name="___123Graph_BCHART_43">'[4]NPK Mg Bo'!#REF!</definedName>
    <definedName name="___123Graph_BCHART_44">'[4]NPK Mg Bo'!#REF!</definedName>
    <definedName name="___123Graph_BCHART_45">'[4]NPK Mg Bo'!#REF!</definedName>
    <definedName name="___123Graph_BCHART_46">'[4]NPK Mg Bo'!#REF!</definedName>
    <definedName name="___123Graph_BCHART_47">'[4]NPK Mg Bo'!#REF!</definedName>
    <definedName name="___123Graph_BCHART_48">'[4]NPK Mg Bo'!#REF!</definedName>
    <definedName name="___123Graph_BCHART_49">'[4]NPK Mg Bo'!#REF!</definedName>
    <definedName name="___123Graph_BCHART_5">[4]SISIP!#REF!</definedName>
    <definedName name="___123Graph_BCHART_50">'[4]NPK Mg Bo'!#REF!</definedName>
    <definedName name="___123Graph_BCHART_51">'[4]NPK Mg Bo'!#REF!</definedName>
    <definedName name="___123Graph_BCHART_52">'[4]NPK Mg Bo'!#REF!</definedName>
    <definedName name="___123Graph_BCHART_53">'[4]NPK Mg Bo'!#REF!</definedName>
    <definedName name="___123Graph_BCHART_54">'[4]NPK Mg Bo'!#REF!</definedName>
    <definedName name="___123Graph_BCHART_55">'[4]NPK Mg Bo'!#REF!</definedName>
    <definedName name="___123Graph_BCHART_56">'[4]NPK Mg Bo'!#REF!</definedName>
    <definedName name="___123Graph_BCHART_57">'[4]NPK Mg Bo'!#REF!</definedName>
    <definedName name="___123Graph_BCHART_58">'[10]NPK Mg Bo'!$AK$164:$AK$174</definedName>
    <definedName name="___123Graph_BCHART_59">'[10]NPK Mg Bo'!$AM$164:$AM$174</definedName>
    <definedName name="___123Graph_BCHART_6">[4]SISIP!#REF!</definedName>
    <definedName name="___123Graph_BCHART_60">'[10]NPK Mg Bo'!$AO$164:$AO$174</definedName>
    <definedName name="___123Graph_BCHART_61">'[10]NPK Mg Bo'!$AQ$164:$AQ$174</definedName>
    <definedName name="___123Graph_BCHART_62">'[10]NPK Mg Bo'!$AS$164:$AS$174</definedName>
    <definedName name="___123Graph_BCHART_63">'[4]NPK Mg Bo'!#REF!</definedName>
    <definedName name="___123Graph_BCHART_64">'[4]NPK Mg Bo'!#REF!</definedName>
    <definedName name="___123Graph_BCHART_65">'[4]NPK Mg Bo'!#REF!</definedName>
    <definedName name="___123Graph_BCHART_66">'[4]NPK Mg Bo'!#REF!</definedName>
    <definedName name="___123Graph_BCHART_68">'[4]NPK Mg Bo'!#REF!</definedName>
    <definedName name="___123Graph_BCHART_69">'[4]NPK Mg Bo'!#REF!</definedName>
    <definedName name="___123Graph_BCHART_7">'[4]TBS BLOK'!#REF!</definedName>
    <definedName name="___123Graph_BCHART_70">'[4]NPK Mg Bo'!#REF!</definedName>
    <definedName name="___123Graph_BCHART_71">'[4]NPK Mg Bo'!#REF!</definedName>
    <definedName name="___123Graph_BCHART_72">'[4]NPK Mg Bo'!#REF!</definedName>
    <definedName name="___123Graph_BCHART_73">'[4]NPK Mg Bo'!#REF!</definedName>
    <definedName name="___123Graph_BCHART_74">'[4]NPK Mg Bo'!#REF!</definedName>
    <definedName name="___123Graph_BCHART_75">'[4]NPK Mg Bo'!#REF!</definedName>
    <definedName name="___123Graph_BCHART_76">'[4]NPK Mg Bo'!#REF!</definedName>
    <definedName name="___123Graph_BCHART_77">'[4]NPK Mg Bo'!#REF!</definedName>
    <definedName name="___123Graph_BCHART_78">'[10]NPK Mg Bo'!$AK$160:$AK$160</definedName>
    <definedName name="___123Graph_BCHART_79">'[10]NPK Mg Bo'!$AM$160:$AM$160</definedName>
    <definedName name="___123Graph_BCHART_8">[4]SISIP!#REF!</definedName>
    <definedName name="___123Graph_BCHART_80">'[10]NPK Mg Bo'!$AO$160:$AO$160</definedName>
    <definedName name="___123Graph_BCHART_81">'[10]NPK Mg Bo'!$AQ$160:$AQ$160</definedName>
    <definedName name="___123Graph_BCHART_82">'[10]NPK Mg Bo'!$AS$160:$AS$160</definedName>
    <definedName name="___123Graph_BCHART_85">'[11]Data Prod_Graf'!$B$3:$K$3</definedName>
    <definedName name="___123Graph_BCHART_86">'[11]Data Prod_Graf'!$B$11:$K$11</definedName>
    <definedName name="___123Graph_BCHART_87">'[11]Data Prod_Graf'!$B$20:$K$20</definedName>
    <definedName name="___123Graph_BCHART_88">'[12]Data Prod_Graf'!#REF!</definedName>
    <definedName name="___123Graph_BCHART_9">[4]SISIP!#REF!</definedName>
    <definedName name="___123Graph_CCHART_1">[4]SISIP!#REF!</definedName>
    <definedName name="___123Graph_CCHART_10">[4]SISIP!#REF!</definedName>
    <definedName name="___123Graph_CCHART_11">[4]SISIP!#REF!</definedName>
    <definedName name="___123Graph_CCHART_12">[4]SISIP!#REF!</definedName>
    <definedName name="___123Graph_CCHART_13">[4]SISIP!#REF!</definedName>
    <definedName name="___123Graph_CCHART_14">[4]SISIP!#REF!</definedName>
    <definedName name="___123Graph_CCHART_15">[4]SISIP!#REF!</definedName>
    <definedName name="___123Graph_CCHART_16">'[4]TBS BLOK'!#REF!</definedName>
    <definedName name="___123Graph_CCHART_17">'[4]TBS BLOK'!#REF!</definedName>
    <definedName name="___123Graph_CCHART_18">'[4]TBS BLOK'!#REF!</definedName>
    <definedName name="___123Graph_CCHART_19">'[4]TBS BLOK'!#REF!</definedName>
    <definedName name="___123Graph_CCHART_2">[4]SISIP!#REF!</definedName>
    <definedName name="___123Graph_CCHART_20">'[6]DATA LTW'!#REF!</definedName>
    <definedName name="___123Graph_CCHART_21">'[4]TBS BLOK'!#REF!</definedName>
    <definedName name="___123Graph_CCHART_22">'[4]TBS BLOK'!#REF!</definedName>
    <definedName name="___123Graph_CCHART_23">'[4]TBS BLOK'!#REF!</definedName>
    <definedName name="___123Graph_CCHART_24">'[4]TBS BLOK'!#REF!</definedName>
    <definedName name="___123Graph_CCHART_25">'[8]DATA LTW'!$BE$39:$BP$39</definedName>
    <definedName name="___123Graph_CCHART_26">'[4]TBS BLOK'!#REF!</definedName>
    <definedName name="___123Graph_CCHART_27">'[4]TBS BLOK'!#REF!</definedName>
    <definedName name="___123Graph_CCHART_28">'[9]TBS 05'!#REF!</definedName>
    <definedName name="___123Graph_CCHART_29">'[4]TBS BLOK'!#REF!</definedName>
    <definedName name="___123Graph_CCHART_3">[4]SISIP!#REF!</definedName>
    <definedName name="___123Graph_CCHART_30">'[4]TBS BLOK'!#REF!</definedName>
    <definedName name="___123Graph_CCHART_31">'[4]TBS BLOK'!#REF!</definedName>
    <definedName name="___123Graph_CCHART_32">'[4]TBS BLOK'!#REF!</definedName>
    <definedName name="___123Graph_CCHART_33">'[9]TBS 05'!#REF!</definedName>
    <definedName name="___123Graph_CCHART_34">'[4]TBS BLOK'!#REF!</definedName>
    <definedName name="___123Graph_CCHART_35">[4]SISIP!#REF!</definedName>
    <definedName name="___123Graph_CCHART_36">[4]SISIP!#REF!</definedName>
    <definedName name="___123Graph_CCHART_37">[4]SISIP!#REF!</definedName>
    <definedName name="___123Graph_CCHART_38">[10]SISIP!$CU$155:$CU$165</definedName>
    <definedName name="___123Graph_CCHART_39">[4]SISIP!#REF!</definedName>
    <definedName name="___123Graph_CCHART_4">[4]SISIP!#REF!</definedName>
    <definedName name="___123Graph_CCHART_40">[4]SISIP!#REF!</definedName>
    <definedName name="___123Graph_CCHART_41">[4]SISIP!#REF!</definedName>
    <definedName name="___123Graph_CCHART_42">[10]SISIP!$CU$151:$CU$151</definedName>
    <definedName name="___123Graph_CCHART_43">'[4]NPK Mg Bo'!#REF!</definedName>
    <definedName name="___123Graph_CCHART_44">'[4]NPK Mg Bo'!#REF!</definedName>
    <definedName name="___123Graph_CCHART_45">'[4]NPK Mg Bo'!#REF!</definedName>
    <definedName name="___123Graph_CCHART_46">'[4]NPK Mg Bo'!#REF!</definedName>
    <definedName name="___123Graph_CCHART_47">'[4]NPK Mg Bo'!#REF!</definedName>
    <definedName name="___123Graph_CCHART_48">'[4]NPK Mg Bo'!#REF!</definedName>
    <definedName name="___123Graph_CCHART_49">'[4]NPK Mg Bo'!#REF!</definedName>
    <definedName name="___123Graph_CCHART_5">[4]SISIP!#REF!</definedName>
    <definedName name="___123Graph_CCHART_50">'[4]NPK Mg Bo'!#REF!</definedName>
    <definedName name="___123Graph_CCHART_51">'[4]NPK Mg Bo'!#REF!</definedName>
    <definedName name="___123Graph_CCHART_52">'[4]NPK Mg Bo'!#REF!</definedName>
    <definedName name="___123Graph_CCHART_53">'[4]NPK Mg Bo'!#REF!</definedName>
    <definedName name="___123Graph_CCHART_54">'[4]NPK Mg Bo'!#REF!</definedName>
    <definedName name="___123Graph_CCHART_55">'[4]NPK Mg Bo'!#REF!</definedName>
    <definedName name="___123Graph_CCHART_56">'[4]NPK Mg Bo'!#REF!</definedName>
    <definedName name="___123Graph_CCHART_57">'[4]NPK Mg Bo'!#REF!</definedName>
    <definedName name="___123Graph_CCHART_58">'[10]NPK Mg Bo'!$FU$164:$FU$174</definedName>
    <definedName name="___123Graph_CCHART_59">'[10]NPK Mg Bo'!$FV$164:$FV$174</definedName>
    <definedName name="___123Graph_CCHART_6">[4]SISIP!#REF!</definedName>
    <definedName name="___123Graph_CCHART_60">'[10]NPK Mg Bo'!$FW$164:$FW$174</definedName>
    <definedName name="___123Graph_CCHART_61">'[10]NPK Mg Bo'!$FX$164:$FX$174</definedName>
    <definedName name="___123Graph_CCHART_62">'[10]NPK Mg Bo'!$FY$164:$FY$174</definedName>
    <definedName name="___123Graph_CCHART_63">'[4]NPK Mg Bo'!#REF!</definedName>
    <definedName name="___123Graph_CCHART_64">'[4]NPK Mg Bo'!#REF!</definedName>
    <definedName name="___123Graph_CCHART_65">'[4]NPK Mg Bo'!#REF!</definedName>
    <definedName name="___123Graph_CCHART_66">'[4]NPK Mg Bo'!#REF!</definedName>
    <definedName name="___123Graph_CCHART_68">'[4]NPK Mg Bo'!#REF!</definedName>
    <definedName name="___123Graph_CCHART_69">'[4]NPK Mg Bo'!#REF!</definedName>
    <definedName name="___123Graph_CCHART_7">'[4]TBS BLOK'!#REF!</definedName>
    <definedName name="___123Graph_CCHART_70">'[4]NPK Mg Bo'!#REF!</definedName>
    <definedName name="___123Graph_CCHART_71">'[4]NPK Mg Bo'!#REF!</definedName>
    <definedName name="___123Graph_CCHART_72">'[4]NPK Mg Bo'!#REF!</definedName>
    <definedName name="___123Graph_CCHART_73">'[4]NPK Mg Bo'!#REF!</definedName>
    <definedName name="___123Graph_CCHART_74">'[4]NPK Mg Bo'!#REF!</definedName>
    <definedName name="___123Graph_CCHART_75">'[4]NPK Mg Bo'!#REF!</definedName>
    <definedName name="___123Graph_CCHART_76">'[4]NPK Mg Bo'!#REF!</definedName>
    <definedName name="___123Graph_CCHART_77">'[4]NPK Mg Bo'!#REF!</definedName>
    <definedName name="___123Graph_CCHART_78">'[10]NPK Mg Bo'!$FU$160:$FU$160</definedName>
    <definedName name="___123Graph_CCHART_79">'[10]NPK Mg Bo'!$FV$160:$FV$160</definedName>
    <definedName name="___123Graph_CCHART_8">[4]SISIP!#REF!</definedName>
    <definedName name="___123Graph_CCHART_80">'[10]NPK Mg Bo'!$FW$160:$FW$160</definedName>
    <definedName name="___123Graph_CCHART_81">'[10]NPK Mg Bo'!$FX$160:$FX$160</definedName>
    <definedName name="___123Graph_CCHART_82">'[10]NPK Mg Bo'!$FY$160:$FY$160</definedName>
    <definedName name="___123Graph_CCHART_85">'[11]Data Prod_Graf'!$B$4:$K$4</definedName>
    <definedName name="___123Graph_CCHART_86">'[11]Data Prod_Graf'!$B$12:$K$12</definedName>
    <definedName name="___123Graph_CCHART_87">'[11]Data Prod_Graf'!$B$21:$K$21</definedName>
    <definedName name="___123Graph_CCHART_88">'[12]Data Prod_Graf'!#REF!</definedName>
    <definedName name="___123Graph_CCHART_9">[4]SISIP!#REF!</definedName>
    <definedName name="___123Graph_DCHART_1">[4]SISIP!#REF!</definedName>
    <definedName name="___123Graph_DCHART_11">[13]LTW!$C$15:$N$15</definedName>
    <definedName name="___123Graph_DCHART_12">[13]LTW!$C$27:$N$27</definedName>
    <definedName name="___123Graph_DCHART_15">[14]Data!$N$40:$N$46</definedName>
    <definedName name="___123Graph_DCHART_16">'[4]TBS BLOK'!#REF!</definedName>
    <definedName name="___123Graph_DCHART_17">'[4]TBS BLOK'!#REF!</definedName>
    <definedName name="___123Graph_DCHART_18">'[4]TBS BLOK'!#REF!</definedName>
    <definedName name="___123Graph_DCHART_19">'[4]TBS BLOK'!#REF!</definedName>
    <definedName name="___123Graph_DCHART_2">[4]SISIP!#REF!</definedName>
    <definedName name="___123Graph_DCHART_21">'[4]TBS BLOK'!#REF!</definedName>
    <definedName name="___123Graph_DCHART_22">'[4]TBS BLOK'!#REF!</definedName>
    <definedName name="___123Graph_DCHART_23">'[4]TBS BLOK'!#REF!</definedName>
    <definedName name="___123Graph_DCHART_24">'[4]TBS BLOK'!#REF!</definedName>
    <definedName name="___123Graph_DCHART_26">'[4]TBS BLOK'!#REF!</definedName>
    <definedName name="___123Graph_DCHART_27">'[4]TBS BLOK'!#REF!</definedName>
    <definedName name="___123Graph_DCHART_28">'[9]TBS 05'!#REF!</definedName>
    <definedName name="___123Graph_DCHART_29">'[4]TBS BLOK'!#REF!</definedName>
    <definedName name="___123Graph_DCHART_3">[4]SISIP!#REF!</definedName>
    <definedName name="___123Graph_DCHART_30">'[4]TBS BLOK'!#REF!</definedName>
    <definedName name="___123Graph_DCHART_31">'[4]TBS BLOK'!#REF!</definedName>
    <definedName name="___123Graph_DCHART_32">'[4]TBS BLOK'!#REF!</definedName>
    <definedName name="___123Graph_DCHART_33">'[9]TBS 05'!#REF!</definedName>
    <definedName name="___123Graph_DCHART_34">'[4]TBS BLOK'!#REF!</definedName>
    <definedName name="___123Graph_DCHART_4">[10]SISIP!$CW$155:$CW$165</definedName>
    <definedName name="___123Graph_DCHART_5">[4]SISIP!#REF!</definedName>
    <definedName name="___123Graph_DCHART_6">[4]SISIP!#REF!</definedName>
    <definedName name="___123Graph_DCHART_7">'[4]TBS BLOK'!#REF!</definedName>
    <definedName name="___123Graph_DCHART_77">'[11]Data SRL'!$AQ$8:$AQ$193</definedName>
    <definedName name="___123Graph_DCHART_78">'[11]Data SRL'!$BJ$8:$BJ$100</definedName>
    <definedName name="___123Graph_DCHART_79">'[11]Data SRL'!$BC$8:$BC$100</definedName>
    <definedName name="___123Graph_DCHART_8">[4]SISIP!#REF!</definedName>
    <definedName name="___123Graph_DCHART_81">'[11]Data SRL'!$BH$8:$BH$100</definedName>
    <definedName name="___123Graph_DCHART_85">'[11]Data Prod_Graf'!$B$5:$K$5</definedName>
    <definedName name="___123Graph_DCHART_86">'[11]Data Prod_Graf'!$B$13:$K$13</definedName>
    <definedName name="___123Graph_DCHART_87">'[11]Data Prod_Graf'!$B$22:$K$22</definedName>
    <definedName name="___123Graph_DCHART_88">'[12]Data Prod_Graf'!#REF!</definedName>
    <definedName name="___123Graph_ECHART_1">[13]Langsir!$E$369:$E$380</definedName>
    <definedName name="___123Graph_ECHART_11">[13]LTW!$C$27:$N$27</definedName>
    <definedName name="___123Graph_ECHART_16">'[4]TBS BLOK'!#REF!</definedName>
    <definedName name="___123Graph_ECHART_17">'[4]TBS BLOK'!#REF!</definedName>
    <definedName name="___123Graph_ECHART_18">'[4]TBS BLOK'!#REF!</definedName>
    <definedName name="___123Graph_ECHART_19">'[4]TBS BLOK'!#REF!</definedName>
    <definedName name="___123Graph_ECHART_2">[13]Langsir!$Q$387:$Q$398</definedName>
    <definedName name="___123Graph_ECHART_21">'[4]TBS BLOK'!#REF!</definedName>
    <definedName name="___123Graph_ECHART_22">'[4]TBS BLOK'!#REF!</definedName>
    <definedName name="___123Graph_ECHART_23">'[4]TBS BLOK'!#REF!</definedName>
    <definedName name="___123Graph_ECHART_24">'[4]TBS BLOK'!#REF!</definedName>
    <definedName name="___123Graph_ECHART_26">'[4]TBS BLOK'!#REF!</definedName>
    <definedName name="___123Graph_ECHART_27">'[4]TBS BLOK'!#REF!</definedName>
    <definedName name="___123Graph_ECHART_28">'[9]TBS 05'!#REF!</definedName>
    <definedName name="___123Graph_ECHART_29">'[4]TBS BLOK'!#REF!</definedName>
    <definedName name="___123Graph_ECHART_3">'[11]Data SRL'!$N$8:$N$100</definedName>
    <definedName name="___123Graph_ECHART_30">'[4]TBS BLOK'!#REF!</definedName>
    <definedName name="___123Graph_ECHART_31">'[4]TBS BLOK'!#REF!</definedName>
    <definedName name="___123Graph_ECHART_32">'[4]TBS BLOK'!#REF!</definedName>
    <definedName name="___123Graph_ECHART_33">'[9]TBS 05'!#REF!</definedName>
    <definedName name="___123Graph_ECHART_34">'[4]TBS BLOK'!#REF!</definedName>
    <definedName name="___123Graph_ECHART_4">'[11]Data SRL'!$BO$9:$BO$100</definedName>
    <definedName name="___123Graph_ECHART_6">'[11]Data SRL'!$CW$8:$CW$100</definedName>
    <definedName name="___123Graph_ECHART_7">'[4]TBS BLOK'!#REF!</definedName>
    <definedName name="___123Graph_ECHART_85">'[11]Data Prod_Graf'!$B$6:$K$6</definedName>
    <definedName name="___123Graph_ECHART_86">'[11]Data Prod_Graf'!$B$14:$K$14</definedName>
    <definedName name="___123Graph_ECHART_87">'[11]Data Prod_Graf'!$B$23:$K$23</definedName>
    <definedName name="___123Graph_ECHART_88">'[12]Data Prod_Graf'!#REF!</definedName>
    <definedName name="___123Graph_FCHART_1">[13]Langsir!$F$369:$F$380</definedName>
    <definedName name="___123Graph_FCHART_2">[15]Langsir!#REF!</definedName>
    <definedName name="___123Graph_FCHART_5">'[11]Data SRL'!$BP$9:$BP$100</definedName>
    <definedName name="___123Graph_FCHART_6">[16]PK!#REF!</definedName>
    <definedName name="___123Graph_FCHART_7">[17]PK!$B$51:$K$51</definedName>
    <definedName name="___123Graph_FCHART_78">'[11]Data SRL'!$AX$8:$AX$100</definedName>
    <definedName name="___123Graph_FCHART_86">'[11]Data Prod_Graf'!$B$15:$K$15</definedName>
    <definedName name="___123Graph_FCHART_87">'[11]Data Prod_Graf'!$B$24:$K$24</definedName>
    <definedName name="___123Graph_XCHART_1">'[8]DATA LTW'!$E$4:$AC$4</definedName>
    <definedName name="___123Graph_XCHART_10">[4]SISIP!#REF!</definedName>
    <definedName name="___123Graph_XCHART_11">[4]SISIP!#REF!</definedName>
    <definedName name="___123Graph_XCHART_113">'[7]TON  per Jam'!#REF!</definedName>
    <definedName name="___123Graph_XCHART_114">'[7]TON  per Jam'!#REF!</definedName>
    <definedName name="___123Graph_XCHART_115">'[7]TON  per Jam'!#REF!</definedName>
    <definedName name="___123Graph_XCHART_116">'[7]TON  per Jam'!#REF!</definedName>
    <definedName name="___123Graph_XCHART_117">'[7]TON  per Jam'!#REF!</definedName>
    <definedName name="___123Graph_XCHART_118">'[7]TON  per Jam'!#REF!</definedName>
    <definedName name="___123Graph_XCHART_119">'[7]TON  per Jam'!#REF!</definedName>
    <definedName name="___123Graph_XCHART_12">[4]SISIP!#REF!</definedName>
    <definedName name="___123Graph_XCHART_120">'[7]TON  per Jam'!#REF!</definedName>
    <definedName name="___123Graph_XCHART_13">[4]SISIP!#REF!</definedName>
    <definedName name="___123Graph_XCHART_135">'[5]TON  per Jam'!$C$7:$Z$7</definedName>
    <definedName name="___123Graph_XCHART_136">'[5]TON  per Jam'!$C$7:$Z$7</definedName>
    <definedName name="___123Graph_XCHART_137">'[5]TON  per Jam'!$C$7:$Z$7</definedName>
    <definedName name="___123Graph_XCHART_138">'[5]TON  per Jam'!$C$7:$Z$7</definedName>
    <definedName name="___123Graph_XCHART_139">'[5]TON  per Jam'!$C$7:$Z$7</definedName>
    <definedName name="___123Graph_XCHART_14">[4]SISIP!#REF!</definedName>
    <definedName name="___123Graph_XCHART_140">'[5]TON  per Jam'!$C$7:$Z$7</definedName>
    <definedName name="___123Graph_XCHART_141">'[5]TON  per Jam'!$C$7:$Z$7</definedName>
    <definedName name="___123Graph_XCHART_142">'[5]TON  per Jam'!$C$7:$Z$7</definedName>
    <definedName name="___123Graph_XCHART_143">'[5]TON  per Jam'!$C$7:$Z$7</definedName>
    <definedName name="___123Graph_XCHART_144">'[5]TON  per Jam'!$C$7:$Z$7</definedName>
    <definedName name="___123Graph_XCHART_145">'[5]TON  per Jam'!$C$7:$Z$7</definedName>
    <definedName name="___123Graph_XCHART_146">'[5]TON  per Jam'!$C$7:$Z$7</definedName>
    <definedName name="___123Graph_XCHART_147">'[7]TON  per Jam'!#REF!</definedName>
    <definedName name="___123Graph_XCHART_148">'[5]TON  per Jam'!$C$7:$Z$7</definedName>
    <definedName name="___123Graph_XCHART_149">'[5]TON  per Jam'!$C$7:$Z$7</definedName>
    <definedName name="___123Graph_XCHART_15">[4]SISIP!#REF!</definedName>
    <definedName name="___123Graph_XCHART_150">'[5]TON  per Jam'!$C$7:$Z$7</definedName>
    <definedName name="___123Graph_XCHART_151">'[5]TON  per Jam'!$C$7:$Z$7</definedName>
    <definedName name="___123Graph_XCHART_152">'[5]TON  per Jam'!$C$7:$Z$7</definedName>
    <definedName name="___123Graph_XCHART_153">'[5]TON  per Jam'!$C$7:$Z$7</definedName>
    <definedName name="___123Graph_XCHART_154">'[5]TON  per Jam'!$C$7:$Z$7</definedName>
    <definedName name="___123Graph_XCHART_155">'[5]TON  per Jam'!$C$7:$Z$7</definedName>
    <definedName name="___123Graph_XCHART_156">'[5]TON  per Jam'!$C$7:$Z$7</definedName>
    <definedName name="___123Graph_XCHART_157">'[5]TON  per Jam'!$C$7:$Z$7</definedName>
    <definedName name="___123Graph_XCHART_158">'[5]TON  per Jam'!$C$7:$Z$7</definedName>
    <definedName name="___123Graph_XCHART_159">'[5]TON  per Jam'!$C$7:$Z$7</definedName>
    <definedName name="___123Graph_XCHART_16">'[8]DATA LTW'!$E$4:$AC$4</definedName>
    <definedName name="___123Graph_XCHART_160">'[5]TON  per Jam'!$C$7:$Z$7</definedName>
    <definedName name="___123Graph_XCHART_17">'[4]TBS BLOK'!#REF!</definedName>
    <definedName name="___123Graph_XCHART_18">'[4]TBS BLOK'!#REF!</definedName>
    <definedName name="___123Graph_XCHART_183">'[7]TON  per Jam'!#REF!</definedName>
    <definedName name="___123Graph_XCHART_19">'[4]TBS BLOK'!#REF!</definedName>
    <definedName name="___123Graph_XCHART_2">[4]SISIP!#REF!</definedName>
    <definedName name="___123Graph_XCHART_20">'[8]DATA LTW'!$E$4:$AC$4</definedName>
    <definedName name="___123Graph_XCHART_21">'[4]TBS BLOK'!#REF!</definedName>
    <definedName name="___123Graph_XCHART_214">'[7]TON  per Jam'!#REF!</definedName>
    <definedName name="___123Graph_XCHART_215">'[7]TON  per Jam'!#REF!</definedName>
    <definedName name="___123Graph_XCHART_216">'[7]TON  per Jam'!#REF!</definedName>
    <definedName name="___123Graph_XCHART_217">'[7]TON  per Jam'!#REF!</definedName>
    <definedName name="___123Graph_XCHART_218">'[7]TON  per Jam'!#REF!</definedName>
    <definedName name="___123Graph_XCHART_219">'[7]TON  per Jam'!#REF!</definedName>
    <definedName name="___123Graph_XCHART_22">'[4]TBS BLOK'!#REF!</definedName>
    <definedName name="___123Graph_XCHART_220">'[7]TON  per Jam'!#REF!</definedName>
    <definedName name="___123Graph_XCHART_221">'[7]TON  per Jam'!#REF!</definedName>
    <definedName name="___123Graph_XCHART_222">'[7]TON  per Jam'!#REF!</definedName>
    <definedName name="___123Graph_XCHART_223">'[7]TON  per Jam'!#REF!</definedName>
    <definedName name="___123Graph_XCHART_224">'[7]TON  per Jam'!#REF!</definedName>
    <definedName name="___123Graph_XCHART_225">'[7]TON  per Jam'!#REF!</definedName>
    <definedName name="___123Graph_XCHART_226">'[7]TON  per Jam'!#REF!</definedName>
    <definedName name="___123Graph_XCHART_227">'[7]TON  per Jam'!#REF!</definedName>
    <definedName name="___123Graph_XCHART_228">'[7]TON  per Jam'!#REF!</definedName>
    <definedName name="___123Graph_XCHART_23">'[4]TBS BLOK'!#REF!</definedName>
    <definedName name="___123Graph_XCHART_24">'[4]TBS BLOK'!#REF!</definedName>
    <definedName name="___123Graph_XCHART_241">'[7]TON  per Jam'!#REF!</definedName>
    <definedName name="___123Graph_XCHART_242">'[7]TON  per Jam'!#REF!</definedName>
    <definedName name="___123Graph_XCHART_243">'[7]TON  per Jam'!#REF!</definedName>
    <definedName name="___123Graph_XCHART_244">'[7]TON  per Jam'!#REF!</definedName>
    <definedName name="___123Graph_XCHART_25">'[8]DATA LTW'!$E$4:$AC$4</definedName>
    <definedName name="___123Graph_XCHART_254">'[7]TON  per Jam'!#REF!</definedName>
    <definedName name="___123Graph_XCHART_26">'[4]TBS BLOK'!#REF!</definedName>
    <definedName name="___123Graph_XCHART_27">'[4]TBS BLOK'!#REF!</definedName>
    <definedName name="___123Graph_XCHART_28">'[8]DATA LTW'!$E$4:$AC$4</definedName>
    <definedName name="___123Graph_XCHART_29">'[4]TBS BLOK'!#REF!</definedName>
    <definedName name="___123Graph_XCHART_3">[4]SISIP!#REF!</definedName>
    <definedName name="___123Graph_XCHART_30">'[4]TBS BLOK'!#REF!</definedName>
    <definedName name="___123Graph_XCHART_31">'[4]TBS BLOK'!#REF!</definedName>
    <definedName name="___123Graph_XCHART_32">'[4]TBS BLOK'!#REF!</definedName>
    <definedName name="___123Graph_XCHART_33">'[8]DATA LTW'!$E$4:$AC$4</definedName>
    <definedName name="___123Graph_XCHART_34">'[4]TBS BLOK'!#REF!</definedName>
    <definedName name="___123Graph_XCHART_35">'[8]DATA LTW'!$E$4:$AC$4</definedName>
    <definedName name="___123Graph_XCHART_36">[4]SISIP!#REF!</definedName>
    <definedName name="___123Graph_XCHART_37">[4]SISIP!#REF!</definedName>
    <definedName name="___123Graph_XCHART_38">[10]SISIP!$C$155:$C$165</definedName>
    <definedName name="___123Graph_XCHART_39">[4]SISIP!#REF!</definedName>
    <definedName name="___123Graph_XCHART_4">[4]SISIP!#REF!</definedName>
    <definedName name="___123Graph_XCHART_40">[4]SISIP!#REF!</definedName>
    <definedName name="___123Graph_XCHART_41">[4]SISIP!#REF!</definedName>
    <definedName name="___123Graph_XCHART_42">[10]SISIP!$B$151:$B$151</definedName>
    <definedName name="___123Graph_XCHART_43">'[8]DATA LTW'!$E$4:$AC$4</definedName>
    <definedName name="___123Graph_XCHART_44">'[4]NPK Mg Bo'!#REF!</definedName>
    <definedName name="___123Graph_XCHART_45">'[4]NPK Mg Bo'!#REF!</definedName>
    <definedName name="___123Graph_XCHART_46">'[4]NPK Mg Bo'!#REF!</definedName>
    <definedName name="___123Graph_XCHART_47">'[4]NPK Mg Bo'!#REF!</definedName>
    <definedName name="___123Graph_XCHART_48">'[4]NPK Mg Bo'!#REF!</definedName>
    <definedName name="___123Graph_XCHART_49">'[4]NPK Mg Bo'!#REF!</definedName>
    <definedName name="___123Graph_XCHART_5">[4]SISIP!#REF!</definedName>
    <definedName name="___123Graph_XCHART_50">'[4]NPK Mg Bo'!#REF!</definedName>
    <definedName name="___123Graph_XCHART_51">'[4]NPK Mg Bo'!#REF!</definedName>
    <definedName name="___123Graph_XCHART_52">'[4]NPK Mg Bo'!#REF!</definedName>
    <definedName name="___123Graph_XCHART_53">'[4]NPK Mg Bo'!#REF!</definedName>
    <definedName name="___123Graph_XCHART_54">'[4]NPK Mg Bo'!#REF!</definedName>
    <definedName name="___123Graph_XCHART_55">'[4]NPK Mg Bo'!#REF!</definedName>
    <definedName name="___123Graph_XCHART_56">'[4]NPK Mg Bo'!#REF!</definedName>
    <definedName name="___123Graph_XCHART_57">'[4]NPK Mg Bo'!#REF!</definedName>
    <definedName name="___123Graph_XCHART_58">'[10]NPK Mg Bo'!$C$164:$C$174</definedName>
    <definedName name="___123Graph_XCHART_59">'[10]NPK Mg Bo'!$C$164:$C$174</definedName>
    <definedName name="___123Graph_XCHART_6">[4]SISIP!#REF!</definedName>
    <definedName name="___123Graph_XCHART_60">'[10]NPK Mg Bo'!$C$164:$C$174</definedName>
    <definedName name="___123Graph_XCHART_61">'[10]NPK Mg Bo'!$C$164:$C$174</definedName>
    <definedName name="___123Graph_XCHART_62">'[10]NPK Mg Bo'!$C$164:$C$174</definedName>
    <definedName name="___123Graph_XCHART_63">'[4]NPK Mg Bo'!#REF!</definedName>
    <definedName name="___123Graph_XCHART_64">'[4]NPK Mg Bo'!#REF!</definedName>
    <definedName name="___123Graph_XCHART_65">'[4]NPK Mg Bo'!#REF!</definedName>
    <definedName name="___123Graph_XCHART_66">'[4]NPK Mg Bo'!#REF!</definedName>
    <definedName name="___123Graph_XCHART_68">'[4]NPK Mg Bo'!#REF!</definedName>
    <definedName name="___123Graph_XCHART_69">'[4]NPK Mg Bo'!#REF!</definedName>
    <definedName name="___123Graph_XCHART_7">'[8]DATA LTW'!$E$4:$AC$4</definedName>
    <definedName name="___123Graph_XCHART_70">'[4]NPK Mg Bo'!#REF!</definedName>
    <definedName name="___123Graph_XCHART_71">'[4]NPK Mg Bo'!#REF!</definedName>
    <definedName name="___123Graph_XCHART_72">'[4]NPK Mg Bo'!#REF!</definedName>
    <definedName name="___123Graph_XCHART_73">'[4]NPK Mg Bo'!#REF!</definedName>
    <definedName name="___123Graph_XCHART_74">'[4]NPK Mg Bo'!#REF!</definedName>
    <definedName name="___123Graph_XCHART_75">'[4]NPK Mg Bo'!#REF!</definedName>
    <definedName name="___123Graph_XCHART_76">'[4]NPK Mg Bo'!#REF!</definedName>
    <definedName name="___123Graph_XCHART_77">'[4]NPK Mg Bo'!#REF!</definedName>
    <definedName name="___123Graph_XCHART_78">'[10]NPK Mg Bo'!$B$160:$B$160</definedName>
    <definedName name="___123Graph_XCHART_79">'[10]NPK Mg Bo'!$B$160:$B$160</definedName>
    <definedName name="___123Graph_XCHART_8">'[8]DATA LTW'!$E$4:$AC$4</definedName>
    <definedName name="___123Graph_XCHART_80">'[10]NPK Mg Bo'!$B$160:$B$160</definedName>
    <definedName name="___123Graph_XCHART_81">'[10]NPK Mg Bo'!$B$160:$B$160</definedName>
    <definedName name="___123Graph_XCHART_82">'[10]NPK Mg Bo'!$B$160:$B$160</definedName>
    <definedName name="___123Graph_XCHART_86">'[11]Data Prod_Graf'!$B$10:$K$10</definedName>
    <definedName name="___123Graph_XCHART_87">'[11]Data Prod_Graf'!$B$19:$K$19</definedName>
    <definedName name="___123Graph_XCHART_88">'[12]Data Prod_Graf'!#REF!</definedName>
    <definedName name="___123Graph_XCHART_9">[4]SISIP!#REF!</definedName>
    <definedName name="___ACC2">{#NAME?}</definedName>
    <definedName name="___aud2000">#REF!</definedName>
    <definedName name="___Cap98">#REF!</definedName>
    <definedName name="___Cap99">#REF!</definedName>
    <definedName name="___chf2000">#REF!</definedName>
    <definedName name="___dem2000">#REF!</definedName>
    <definedName name="___DUA1">"#ref!"</definedName>
    <definedName name="___DUA1_1">"#ref!"</definedName>
    <definedName name="___Excel_BuiltIn__FilterDatabase_27_1">#REF!</definedName>
    <definedName name="___gbp2000">#REF!</definedName>
    <definedName name="___hkd2000">#REF!</definedName>
    <definedName name="___jpy2000">#REF!</definedName>
    <definedName name="___MIS98">#REF!</definedName>
    <definedName name="___MIS99">#REF!</definedName>
    <definedName name="___myr2000">#REF!</definedName>
    <definedName name="___nlg2000">#REF!</definedName>
    <definedName name="___nzd2000">#REF!</definedName>
    <definedName name="___rer4" hidden="1">[3]SISIP!#REF!</definedName>
    <definedName name="___sgd2000">#REF!</definedName>
    <definedName name="___tb3">NA()</definedName>
    <definedName name="___TBM98">#REF!</definedName>
    <definedName name="___TBM99">#REF!</definedName>
    <definedName name="___TM98">#REF!</definedName>
    <definedName name="___TM99">#REF!</definedName>
    <definedName name="___usd2000">#REF!</definedName>
    <definedName name="___xlfn_IFERROR">NA()</definedName>
    <definedName name="___xlfn_SUMIFS">NA()</definedName>
    <definedName name="___xlnm_Database">"#ref!"</definedName>
    <definedName name="__1__123Graph_ACHART_1" hidden="1">[18]SISIP!#REF!</definedName>
    <definedName name="__10__123Graph_ACHART_18" hidden="1">'[3]TBS 05'!#REF!</definedName>
    <definedName name="__100__123Graph_BCHART_26" hidden="1">'[3]TBS 05'!#REF!</definedName>
    <definedName name="__101__123Graph_BCHART_27" hidden="1">'[3]TBS 05'!#REF!</definedName>
    <definedName name="__102__123Graph_BCHART_28" hidden="1">'[3]TBS 05'!#REF!</definedName>
    <definedName name="__103__123Graph_BCHART_29" hidden="1">'[3]TBS 05'!#REF!</definedName>
    <definedName name="__104__123Graph_BCHART_3" hidden="1">[3]SISIP!#REF!</definedName>
    <definedName name="__105__123Graph_BCHART_30" hidden="1">'[3]TBS 05'!#REF!</definedName>
    <definedName name="__106__123Graph_BCHART_31" hidden="1">'[3]TBS 05'!#REF!</definedName>
    <definedName name="__107__123Graph_BCHART_32" hidden="1">'[3]TBS 05'!#REF!</definedName>
    <definedName name="__108__123Graph_BCHART_33" hidden="1">'[3]TBS 05'!#REF!</definedName>
    <definedName name="__109__123Graph_BCHART_34" hidden="1">'[3]TBS 05'!#REF!</definedName>
    <definedName name="__11__123Graph_ACHART_19" hidden="1">'[3]TBS 05'!#REF!</definedName>
    <definedName name="__110__123Graph_BCHART_35" hidden="1">[3]SISIP!#REF!</definedName>
    <definedName name="__111__123Graph_BCHART_36" hidden="1">[3]SISIP!#REF!</definedName>
    <definedName name="__112__123Graph_BCHART_37" hidden="1">[3]SISIP!#REF!</definedName>
    <definedName name="__113__123Graph_BCHART_38" hidden="1">[3]SISIP!$CT$164:$CT$174</definedName>
    <definedName name="__114__123Graph_BCHART_39" hidden="1">[3]SISIP!#REF!</definedName>
    <definedName name="__115__123Graph_BCHART_4" hidden="1">[3]SISIP!#REF!</definedName>
    <definedName name="__116__123Graph_BCHART_40" hidden="1">[3]SISIP!#REF!</definedName>
    <definedName name="__117__123Graph_BCHART_41" hidden="1">[3]SISIP!#REF!</definedName>
    <definedName name="__118__123Graph_BCHART_42" hidden="1">[3]SISIP!$CT$160:$CT$160</definedName>
    <definedName name="__119__123Graph_BCHART_43" hidden="1">'[3]NPK Mg Bo'!#REF!</definedName>
    <definedName name="__12__123Graph_ACHART_2" hidden="1">[3]SISIP!#REF!</definedName>
    <definedName name="__120__123Graph_BCHART_44" hidden="1">'[3]NPK Mg Bo'!#REF!</definedName>
    <definedName name="__121__123Graph_BCHART_45" hidden="1">'[3]NPK Mg Bo'!#REF!</definedName>
    <definedName name="__122__123Graph_BCHART_46" hidden="1">'[3]NPK Mg Bo'!#REF!</definedName>
    <definedName name="__123__123Graph_BCHART_47" hidden="1">'[3]NPK Mg Bo'!#REF!</definedName>
    <definedName name="__123Graph_ACHART_1">[19]Data!$B$2:$B$73</definedName>
    <definedName name="__123Graph_ACHART_1_1">[20]Data!$B$2:$B$74</definedName>
    <definedName name="__123Graph_ACHART_10">'[21]PABRIK (2)'!#REF!</definedName>
    <definedName name="__123Graph_AChart_10G">NA()</definedName>
    <definedName name="__123Graph_ACHART_11">'[21]PABRIK (2)'!#REF!</definedName>
    <definedName name="__123Graph_ACHART_113">NA()</definedName>
    <definedName name="__123Graph_ACHART_114">NA()</definedName>
    <definedName name="__123Graph_ACHART_115">NA()</definedName>
    <definedName name="__123Graph_ACHART_116">NA()</definedName>
    <definedName name="__123Graph_ACHART_117">NA()</definedName>
    <definedName name="__123Graph_ACHART_118">NA()</definedName>
    <definedName name="__123Graph_ACHART_119">NA()</definedName>
    <definedName name="__123Graph_AChart_11H">NA()</definedName>
    <definedName name="__123Graph_ACHART_12">[19]Data!$K$38:$K$73</definedName>
    <definedName name="__123Graph_ACHART_12_1">[20]Data!$K$39:$K$74</definedName>
    <definedName name="__123Graph_ACHART_120">NA()</definedName>
    <definedName name="__123Graph_AChart_12H">NA()</definedName>
    <definedName name="__123Graph_ACHART_13">[19]Data!$M$50:$M$61</definedName>
    <definedName name="__123Graph_ACHART_13_1">[20]Data!$M$51:$M$62</definedName>
    <definedName name="__123Graph_ACHART_135">NA()</definedName>
    <definedName name="__123Graph_ACHART_136">NA()</definedName>
    <definedName name="__123Graph_ACHART_137">NA()</definedName>
    <definedName name="__123Graph_ACHART_138">NA()</definedName>
    <definedName name="__123Graph_ACHART_139">NA()</definedName>
    <definedName name="__123Graph_AChart_13H">NA()</definedName>
    <definedName name="__123Graph_ACHART_14">[19]Data!$O$50:$O$61</definedName>
    <definedName name="__123Graph_ACHART_14_1">[20]Data!$O$51:$O$62</definedName>
    <definedName name="__123Graph_ACHART_140">NA()</definedName>
    <definedName name="__123Graph_ACHART_141">NA()</definedName>
    <definedName name="__123Graph_ACHART_142">NA()</definedName>
    <definedName name="__123Graph_ACHART_143">NA()</definedName>
    <definedName name="__123Graph_ACHART_144">NA()</definedName>
    <definedName name="__123Graph_ACHART_145">NA()</definedName>
    <definedName name="__123Graph_ACHART_146">NA()</definedName>
    <definedName name="__123Graph_ACHART_147">NA()</definedName>
    <definedName name="__123Graph_ACHART_148">NA()</definedName>
    <definedName name="__123Graph_ACHART_149">NA()</definedName>
    <definedName name="__123Graph_AChart_14H">NA()</definedName>
    <definedName name="__123Graph_ACHART_15">[19]Data!$B$50:$B$61</definedName>
    <definedName name="__123Graph_ACHART_15_1">[20]Data!$B$51:$B$62</definedName>
    <definedName name="__123Graph_ACHART_150">NA()</definedName>
    <definedName name="__123Graph_ACHART_151">NA()</definedName>
    <definedName name="__123Graph_ACHART_152">NA()</definedName>
    <definedName name="__123Graph_ACHART_153">NA()</definedName>
    <definedName name="__123Graph_ACHART_154">NA()</definedName>
    <definedName name="__123Graph_ACHART_155">NA()</definedName>
    <definedName name="__123Graph_ACHART_156">NA()</definedName>
    <definedName name="__123Graph_ACHART_157">NA()</definedName>
    <definedName name="__123Graph_ACHART_158">NA()</definedName>
    <definedName name="__123Graph_ACHART_159">NA()</definedName>
    <definedName name="__123Graph_AChart_15H">NA()</definedName>
    <definedName name="__123Graph_ACHART_16">[19]Data!$K$62:$K$73</definedName>
    <definedName name="__123Graph_ACHART_16_1">[20]Data!$K$63:$K$74</definedName>
    <definedName name="__123Graph_ACHART_160">NA()</definedName>
    <definedName name="__123Graph_AChart_16H">NA()</definedName>
    <definedName name="__123Graph_ACHART_17">[19]Data!$F$62:$F$73</definedName>
    <definedName name="__123Graph_ACHART_17_1">[20]Data!$F$63:$F$74</definedName>
    <definedName name="__123Graph_ACHART_171">NA()</definedName>
    <definedName name="__123Graph_AChart_17H">NA()</definedName>
    <definedName name="__123Graph_ACHART_18">'[21]PABRIK (2)'!#REF!</definedName>
    <definedName name="__123Graph_ACHART_183">NA()</definedName>
    <definedName name="__123Graph_AChart_18H">NA()</definedName>
    <definedName name="__123Graph_ACHART_19">'[21]PABRIK (2)'!#REF!</definedName>
    <definedName name="__123Graph_ACHART_2">[19]Data!$F$38:$F$73</definedName>
    <definedName name="__123Graph_ACHART_2_1">[20]Data!$F$39:$F$74</definedName>
    <definedName name="__123Graph_ACHART_20">'[21]PABRIK (2)'!#REF!</definedName>
    <definedName name="__123Graph_ACHART_21">'[21]PABRIK (2)'!$B$9:$B$287</definedName>
    <definedName name="__123Graph_ACHART_213">NA()</definedName>
    <definedName name="__123Graph_ACHART_214">NA()</definedName>
    <definedName name="__123Graph_ACHART_215">NA()</definedName>
    <definedName name="__123Graph_ACHART_216">NA()</definedName>
    <definedName name="__123Graph_ACHART_217">NA()</definedName>
    <definedName name="__123Graph_ACHART_218">NA()</definedName>
    <definedName name="__123Graph_ACHART_219">NA()</definedName>
    <definedName name="__123Graph_AChart_21J">NA()</definedName>
    <definedName name="__123Graph_ACHART_22">'[21]PABRIK (2)'!$E$9:$E$287</definedName>
    <definedName name="__123Graph_ACHART_220">NA()</definedName>
    <definedName name="__123Graph_ACHART_221">NA()</definedName>
    <definedName name="__123Graph_ACHART_222">NA()</definedName>
    <definedName name="__123Graph_ACHART_223">NA()</definedName>
    <definedName name="__123Graph_ACHART_224">NA()</definedName>
    <definedName name="__123Graph_ACHART_225">NA()</definedName>
    <definedName name="__123Graph_ACHART_226">NA()</definedName>
    <definedName name="__123Graph_ACHART_227">NA()</definedName>
    <definedName name="__123Graph_ACHART_228">NA()</definedName>
    <definedName name="__123Graph_AChart_22J">NA()</definedName>
    <definedName name="__123Graph_ACHART_23">'[21]PABRIK (2)'!$K$9:$K$287</definedName>
    <definedName name="__123Graph_AChart_23J">NA()</definedName>
    <definedName name="__123Graph_ACHART_24">'[21]PABRIK (2)'!$N$9:$N$287</definedName>
    <definedName name="__123Graph_ACHART_241">NA()</definedName>
    <definedName name="__123Graph_ACHART_242">NA()</definedName>
    <definedName name="__123Graph_ACHART_243">NA()</definedName>
    <definedName name="__123Graph_ACHART_244">NA()</definedName>
    <definedName name="__123Graph_AChart_24J">NA()</definedName>
    <definedName name="__123Graph_ACHART_25">'[21]PABRIK (2)'!$H$9:$H$287</definedName>
    <definedName name="__123Graph_ACHART_254">NA()</definedName>
    <definedName name="__123Graph_AChart_25J">NA()</definedName>
    <definedName name="__123Graph_ACHART_26">'[21]PABRIK (2)'!$Q$9:$Q$287</definedName>
    <definedName name="__123Graph_AChart_26J">NA()</definedName>
    <definedName name="__123Graph_ACHART_27">'[21]PABRIK (2)'!$T$9:$T$287</definedName>
    <definedName name="__123Graph_AChart_27J">NA()</definedName>
    <definedName name="__123Graph_ACHART_28">'[21]PABRIK (2)'!$W$9:$W$287</definedName>
    <definedName name="__123Graph_AChart_28J">NA()</definedName>
    <definedName name="__123Graph_ACHART_29">'[21]PABRIK (2)'!$AC$9:$AC$287</definedName>
    <definedName name="__123Graph_AChart_29J">NA()</definedName>
    <definedName name="__123Graph_ACHART_3">[19]Data!$G$38:$G$73</definedName>
    <definedName name="__123Graph_ACHART_3_1">[20]Data!$G$39:$G$74</definedName>
    <definedName name="__123Graph_ACHART_30">NA()</definedName>
    <definedName name="__123Graph_AChart_30J">NA()</definedName>
    <definedName name="__123Graph_ACHART_31">NA()</definedName>
    <definedName name="__123Graph_AChart_31J">NA()</definedName>
    <definedName name="__123Graph_ACHART_32">NA()</definedName>
    <definedName name="__123Graph_AChart_32J">NA()</definedName>
    <definedName name="__123Graph_ACHART_33">NA()</definedName>
    <definedName name="__123Graph_ACHART_34">NA()</definedName>
    <definedName name="__123Graph_ACHART_35">NA()</definedName>
    <definedName name="__123Graph_ACHART_36">NA()</definedName>
    <definedName name="__123Graph_ACHART_37">NA()</definedName>
    <definedName name="__123Graph_ACHART_38">NA()</definedName>
    <definedName name="__123Graph_ACHART_39">NA()</definedName>
    <definedName name="__123Graph_ACHART_4">[19]Data!$H$38:$H$73</definedName>
    <definedName name="__123Graph_ACHART_4_1">[20]Data!$H$39:$H$74</definedName>
    <definedName name="__123Graph_ACHART_40">NA()</definedName>
    <definedName name="__123Graph_ACHART_41">NA()</definedName>
    <definedName name="__123Graph_ACHART_42">NA()</definedName>
    <definedName name="__123Graph_ACHART_43">NA()</definedName>
    <definedName name="__123Graph_ACHART_44">NA()</definedName>
    <definedName name="__123Graph_ACHART_45">NA()</definedName>
    <definedName name="__123Graph_ACHART_46">NA()</definedName>
    <definedName name="__123Graph_ACHART_47">NA()</definedName>
    <definedName name="__123Graph_ACHART_48">NA()</definedName>
    <definedName name="__123Graph_ACHART_49">NA()</definedName>
    <definedName name="__123Graph_ACHART_5">[19]Data!$C$2:$C$73</definedName>
    <definedName name="__123Graph_ACHART_5_1">[20]Data!$C$2:$C$74</definedName>
    <definedName name="__123Graph_ACHART_50">NA()</definedName>
    <definedName name="__123Graph_ACHART_51">NA()</definedName>
    <definedName name="__123Graph_ACHART_52">NA()</definedName>
    <definedName name="__123Graph_ACHART_53">NA()</definedName>
    <definedName name="__123Graph_ACHART_54">NA()</definedName>
    <definedName name="__123Graph_ACHART_55">NA()</definedName>
    <definedName name="__123Graph_ACHART_56">NA()</definedName>
    <definedName name="__123Graph_ACHART_57">NA()</definedName>
    <definedName name="__123Graph_ACHART_58">NA()</definedName>
    <definedName name="__123Graph_ACHART_59">NA()</definedName>
    <definedName name="__123Graph_ACHART_6">[19]Data!$D$2:$D$73</definedName>
    <definedName name="__123Graph_ACHART_6_1">[20]Data!$D$2:$D$74</definedName>
    <definedName name="__123Graph_ACHART_60">NA()</definedName>
    <definedName name="__123Graph_ACHART_61">NA()</definedName>
    <definedName name="__123Graph_ACHART_62">'[22]Data SRL'!$C$8:$C$131</definedName>
    <definedName name="__123Graph_ACHART_62_1">[23]Data_SRL!$C$8:$C$133</definedName>
    <definedName name="__123Graph_ACHART_63">NA()</definedName>
    <definedName name="__123Graph_ACHART_64">'[22]Data SRL'!$F$8:$F$379</definedName>
    <definedName name="__123Graph_ACHART_64_1">[23]Data_SRL!$F$8:$F$381</definedName>
    <definedName name="__123Graph_ACHART_65">'[22]Data SRL'!$I$8:$I$379</definedName>
    <definedName name="__123Graph_ACHART_65_1">[23]Data_SRL!$I$8:$I$381</definedName>
    <definedName name="__123Graph_ACHART_66">NA()</definedName>
    <definedName name="__123Graph_ACHART_68">'[22]Data SRL'!$N$8:$N$100</definedName>
    <definedName name="__123Graph_ACHART_68_1">[23]Data_SRL!$N$8:$N$102</definedName>
    <definedName name="__123Graph_ACHART_69">'[22]Data SRL'!$M$8:$M$379</definedName>
    <definedName name="__123Graph_ACHART_69_1">[23]Data_SRL!$M$8:$M$381</definedName>
    <definedName name="__123Graph_ACHART_7">[19]Data!$I$38:$I$73</definedName>
    <definedName name="__123Graph_ACHART_7_1">[20]Data!$I$39:$I$74</definedName>
    <definedName name="__123Graph_ACHART_70">'[22]Data SRL'!$S$8:$S$379</definedName>
    <definedName name="__123Graph_ACHART_70_1">[23]Data_SRL!$S$8:$S$381</definedName>
    <definedName name="__123Graph_ACHART_71">'[22]Data SRL'!$Q$39:$Q$379</definedName>
    <definedName name="__123Graph_ACHART_71_1">[23]Data_SRL!$Q$41:$Q$381</definedName>
    <definedName name="__123Graph_ACHART_72">'[22]Data SRL'!$T$8:$T$379</definedName>
    <definedName name="__123Graph_ACHART_72_1">[23]Data_SRL!$T$8:$T$381</definedName>
    <definedName name="__123Graph_ACHART_73">'[22]Data SRL'!$AC$8:$AC$131</definedName>
    <definedName name="__123Graph_ACHART_73_1">[23]Data_SRL!$AC$8:$AC$133</definedName>
    <definedName name="__123Graph_ACHART_74">'[22]Data SRL'!$AH$8:$AH$100</definedName>
    <definedName name="__123Graph_ACHART_74_1">[23]Data_SRL!$AH$8:$AH$102</definedName>
    <definedName name="__123Graph_ACHART_75">'[22]Data SRL'!$AK$8:$AK$100</definedName>
    <definedName name="__123Graph_ACHART_75_1">[23]Data_SRL!$AK$8:$AK$102</definedName>
    <definedName name="__123Graph_ACHART_76">NA()</definedName>
    <definedName name="__123Graph_ACHART_77">'[22]Data SRL'!$AN$8:$AN$193</definedName>
    <definedName name="__123Graph_ACHART_77_1">[23]Data_SRL!$AN$8:$AN$195</definedName>
    <definedName name="__123Graph_ACHART_78">'[22]Data SRL'!$AS$8:$AS$100</definedName>
    <definedName name="__123Graph_ACHART_78_1">[23]Data_SRL!$AS$8:$AS$102</definedName>
    <definedName name="__123Graph_ACHART_79">'[22]Data SRL'!$AZ$8:$AZ$100</definedName>
    <definedName name="__123Graph_ACHART_79_1">[23]Data_SRL!$AZ$8:$AZ$102</definedName>
    <definedName name="__123Graph_ACHART_8">[19]Data!$E$2:$E$73</definedName>
    <definedName name="__123Graph_ACHART_8_1">[20]Data!$E$2:$E$74</definedName>
    <definedName name="__123Graph_ACHART_81">'[22]Data SRL'!$BD$8:$BD$100</definedName>
    <definedName name="__123Graph_ACHART_81_1">[23]Data_SRL!$BD$8:$BD$102</definedName>
    <definedName name="__123Graph_ACHART_85">'[22]Data Prod_Graf'!$B$3:$M$3</definedName>
    <definedName name="__123Graph_ACHART_85_1">[23]Data_Prod_Graf!$B$3:$M$3</definedName>
    <definedName name="__123Graph_ACHART_9">[19]Data!$J$38:$J$73</definedName>
    <definedName name="__123Graph_ACHART_9_1">[20]Data!$J$39:$J$74</definedName>
    <definedName name="__123Graph_AChart_9G">NA()</definedName>
    <definedName name="__123Graph_AWEAKNESS" hidden="1">'[24]ocean voyage'!#REF!</definedName>
    <definedName name="__123Graph_BCHART_1">'[22]Data SRL'!$BL$9:$BL$100</definedName>
    <definedName name="__123Graph_BCHART_1_1">[23]Data_SRL!$BL$9:$BL$102</definedName>
    <definedName name="__123Graph_BCHART_10">'[21]PABRIK (2)'!#REF!</definedName>
    <definedName name="__123Graph_BChart_10G">NA()</definedName>
    <definedName name="__123Graph_BCHART_11">'[21]PABRIK (2)'!#REF!</definedName>
    <definedName name="__123Graph_BChart_11H">NA()</definedName>
    <definedName name="__123Graph_BCHART_12">'[21]PABRIK (2)'!#REF!</definedName>
    <definedName name="__123Graph_BChart_12H">NA()</definedName>
    <definedName name="__123Graph_BCHART_13">[19]Data!$N$50:$N$61</definedName>
    <definedName name="__123Graph_BCHART_13_1">[20]Data!$N$51:$N$62</definedName>
    <definedName name="__123Graph_BChart_13H">NA()</definedName>
    <definedName name="__123Graph_BCHART_14">[19]Data!$D$62:$D$73</definedName>
    <definedName name="__123Graph_BCHART_14_1">[20]Data!$D$63:$D$74</definedName>
    <definedName name="__123Graph_BChart_14H">NA()</definedName>
    <definedName name="__123Graph_BCHART_15">[19]Data!$B$62:$B$73</definedName>
    <definedName name="__123Graph_BCHART_15_1">[20]Data!$B$63:$B$74</definedName>
    <definedName name="__123Graph_BChart_15H">NA()</definedName>
    <definedName name="__123Graph_BCHART_16">'[21]PABRIK (2)'!#REF!</definedName>
    <definedName name="__123Graph_BCHART_17">[19]Data!$M$62:$M$73</definedName>
    <definedName name="__123Graph_BCHART_17_1">[20]Data!$M$63:$M$74</definedName>
    <definedName name="__123Graph_BCHART_18">'[21]PABRIK (2)'!#REF!</definedName>
    <definedName name="__123Graph_BCHART_19">'[21]PABRIK (2)'!#REF!</definedName>
    <definedName name="__123Graph_BCHART_2">'[22]Data SRL'!$D$8:$D$379</definedName>
    <definedName name="__123Graph_BCHART_2_1">[23]Data_SRL!$D$8:$D$381</definedName>
    <definedName name="__123Graph_BCHART_20">'[21]PABRIK (2)'!#REF!</definedName>
    <definedName name="__123Graph_BCHART_21">'[21]PABRIK (2)'!$C$9:$C$287</definedName>
    <definedName name="__123Graph_BChart_21J">NA()</definedName>
    <definedName name="__123Graph_BCHART_22">'[21]PABRIK (2)'!$F$9:$F$287</definedName>
    <definedName name="__123Graph_BChart_22J">NA()</definedName>
    <definedName name="__123Graph_BCHART_23">'[21]PABRIK (2)'!$L$9:$L$287</definedName>
    <definedName name="__123Graph_BChart_23J">NA()</definedName>
    <definedName name="__123Graph_BCHART_24">'[21]PABRIK (2)'!$O$9:$O$287</definedName>
    <definedName name="__123Graph_BChart_24J">NA()</definedName>
    <definedName name="__123Graph_BCHART_25">'[21]PABRIK (2)'!$I$9:$I$287</definedName>
    <definedName name="__123Graph_BChart_25J">NA()</definedName>
    <definedName name="__123Graph_BCHART_26">'[21]PABRIK (2)'!$R$9:$R$287</definedName>
    <definedName name="__123Graph_BChart_26J">NA()</definedName>
    <definedName name="__123Graph_BCHART_27">'[21]PABRIK (2)'!$U$9:$U$287</definedName>
    <definedName name="__123Graph_BChart_27J">NA()</definedName>
    <definedName name="__123Graph_BCHART_28">'[21]PABRIK (2)'!$X$9:$X$287</definedName>
    <definedName name="__123Graph_BChart_28J">NA()</definedName>
    <definedName name="__123Graph_BCHART_29">'[21]PABRIK (2)'!$AD$9:$AD$287</definedName>
    <definedName name="__123Graph_BChart_29J">NA()</definedName>
    <definedName name="__123Graph_BCHART_3">'[21]PABRIK (2)'!#REF!</definedName>
    <definedName name="__123Graph_BCHART_30">NA()</definedName>
    <definedName name="__123Graph_BChart_30J">NA()</definedName>
    <definedName name="__123Graph_BCHART_31">NA()</definedName>
    <definedName name="__123Graph_BChart_31J">NA()</definedName>
    <definedName name="__123Graph_BCHART_32">NA()</definedName>
    <definedName name="__123Graph_BChart_32J">NA()</definedName>
    <definedName name="__123Graph_BCHART_33">NA()</definedName>
    <definedName name="__123Graph_BCHART_34">NA()</definedName>
    <definedName name="__123Graph_BCHART_35">NA()</definedName>
    <definedName name="__123Graph_BCHART_36">NA()</definedName>
    <definedName name="__123Graph_BCHART_37">NA()</definedName>
    <definedName name="__123Graph_BCHART_38">NA()</definedName>
    <definedName name="__123Graph_BCHART_39">NA()</definedName>
    <definedName name="__123Graph_BCHART_4">'[21]PABRIK (2)'!#REF!</definedName>
    <definedName name="__123Graph_BCHART_40">NA()</definedName>
    <definedName name="__123Graph_BCHART_41">NA()</definedName>
    <definedName name="__123Graph_BCHART_42">NA()</definedName>
    <definedName name="__123Graph_BCHART_43">NA()</definedName>
    <definedName name="__123Graph_BCHART_44">NA()</definedName>
    <definedName name="__123Graph_BCHART_45">NA()</definedName>
    <definedName name="__123Graph_BCHART_46">NA()</definedName>
    <definedName name="__123Graph_BCHART_47">NA()</definedName>
    <definedName name="__123Graph_BCHART_48">NA()</definedName>
    <definedName name="__123Graph_BCHART_49">NA()</definedName>
    <definedName name="__123Graph_BCHART_5">'[22]Data SRL'!$BL$9:$BL$100</definedName>
    <definedName name="__123Graph_BCHART_5_1">[23]Data_SRL!$BL$9:$BL$102</definedName>
    <definedName name="__123Graph_BCHART_50">NA()</definedName>
    <definedName name="__123Graph_BCHART_51">NA()</definedName>
    <definedName name="__123Graph_BCHART_52">NA()</definedName>
    <definedName name="__123Graph_BCHART_53">NA()</definedName>
    <definedName name="__123Graph_BCHART_54">NA()</definedName>
    <definedName name="__123Graph_BCHART_55">NA()</definedName>
    <definedName name="__123Graph_BCHART_56">NA()</definedName>
    <definedName name="__123Graph_BCHART_57">NA()</definedName>
    <definedName name="__123Graph_BCHART_58">NA()</definedName>
    <definedName name="__123Graph_BCHART_59">NA()</definedName>
    <definedName name="__123Graph_BCHART_6">[25]PK!$B$29:$M$29</definedName>
    <definedName name="__123Graph_BCHART_60">NA()</definedName>
    <definedName name="__123Graph_BCHART_61">NA()</definedName>
    <definedName name="__123Graph_BCHART_62">'[22]Data SRL'!$D$8:$D$131</definedName>
    <definedName name="__123Graph_BCHART_62_1">[23]Data_SRL!$D$8:$D$133</definedName>
    <definedName name="__123Graph_BCHART_63">NA()</definedName>
    <definedName name="__123Graph_BCHART_64">'[22]Data SRL'!$G$8:$G$379</definedName>
    <definedName name="__123Graph_BCHART_64_1">[23]Data_SRL!$G$8:$G$381</definedName>
    <definedName name="__123Graph_BCHART_65">NA()</definedName>
    <definedName name="__123Graph_BCHART_66">NA()</definedName>
    <definedName name="__123Graph_BCHART_68">'[22]Data SRL'!$W$8:$W$100</definedName>
    <definedName name="__123Graph_BCHART_68_1">[23]Data_SRL!$W$8:$W$102</definedName>
    <definedName name="__123Graph_BCHART_69">'[22]Data SRL'!$V$8:$V$379</definedName>
    <definedName name="__123Graph_BCHART_69_1">[23]Data_SRL!$V$8:$V$381</definedName>
    <definedName name="__123Graph_BCHART_7">'[22]Data SRL'!$CT$8:$CT$379</definedName>
    <definedName name="__123Graph_BCHART_7_1">[23]Data_SRL!$CT$8:$CT$381</definedName>
    <definedName name="__123Graph_BCHART_70">'[22]Data SRL'!$AB$8:$AB$379</definedName>
    <definedName name="__123Graph_BCHART_70_1">[23]Data_SRL!$AB$8:$AB$381</definedName>
    <definedName name="__123Graph_BCHART_71">'[22]Data SRL'!$Y$8:$Y$379</definedName>
    <definedName name="__123Graph_BCHART_71_1">[23]Data_SRL!$Y$8:$Y$381</definedName>
    <definedName name="__123Graph_BCHART_72">'[22]Data SRL'!$U$8:$U$379</definedName>
    <definedName name="__123Graph_BCHART_72_1">[23]Data_SRL!$U$8:$U$381</definedName>
    <definedName name="__123Graph_BCHART_73">'[22]Data SRL'!$AD$8:$AD$131</definedName>
    <definedName name="__123Graph_BCHART_73_1">[23]Data_SRL!$AD$8:$AD$133</definedName>
    <definedName name="__123Graph_BCHART_74">'[22]Data SRL'!$AI$8:$AI$100</definedName>
    <definedName name="__123Graph_BCHART_74_1">[23]Data_SRL!$AI$8:$AI$102</definedName>
    <definedName name="__123Graph_BCHART_75">'[22]Data SRL'!$AL$8:$AL$100</definedName>
    <definedName name="__123Graph_BCHART_75_1">[23]Data_SRL!$AL$8:$AL$102</definedName>
    <definedName name="__123Graph_BCHART_76">NA()</definedName>
    <definedName name="__123Graph_BCHART_77">'[22]Data SRL'!$AO$8:$AO$193</definedName>
    <definedName name="__123Graph_BCHART_77_1">[23]Data_SRL!$AO$8:$AO$195</definedName>
    <definedName name="__123Graph_BCHART_78">'[22]Data SRL'!$AT$9:$AT$100</definedName>
    <definedName name="__123Graph_BCHART_78_1">[23]Data_SRL!$AT$9:$AT$102</definedName>
    <definedName name="__123Graph_BCHART_79">'[22]Data SRL'!$BA$8:$BA$100</definedName>
    <definedName name="__123Graph_BCHART_79_1">[23]Data_SRL!$BA$8:$BA$102</definedName>
    <definedName name="__123Graph_BCHART_8">'[21]PABRIK (2)'!#REF!</definedName>
    <definedName name="__123Graph_BCHART_81">'[22]Data SRL'!$BE$8:$BE$100</definedName>
    <definedName name="__123Graph_BCHART_81_1">[23]Data_SRL!$BE$8:$BE$102</definedName>
    <definedName name="__123Graph_BCHART_85">'[22]Data Prod_Graf'!$B$4:$M$4</definedName>
    <definedName name="__123Graph_BCHART_85_1">[23]Data_Prod_Graf!$B$4:$M$4</definedName>
    <definedName name="__123Graph_BCHART_86">'[22]Data Prod_Graf'!$B$12:$M$12</definedName>
    <definedName name="__123Graph_BCHART_86_1">[23]Data_Prod_Graf!$B$12:$M$12</definedName>
    <definedName name="__123Graph_BCHART_87">'[22]Data Prod_Graf'!$B$21:$M$21</definedName>
    <definedName name="__123Graph_BCHART_87_1">[23]Data_Prod_Graf!$B$22:$M$22</definedName>
    <definedName name="__123Graph_BCHART_88">'[22]Data Prod_Graf'!$B$29:$M$29</definedName>
    <definedName name="__123Graph_BCHART_88_1">[23]Data_Prod_Graf!$B$30:$M$30</definedName>
    <definedName name="__123Graph_BCHART_9">'[21]PABRIK (2)'!#REF!</definedName>
    <definedName name="__123Graph_BChart_9G">NA()</definedName>
    <definedName name="__123Graph_CCHART_1">'[22]Data SRL'!$BM$9:$BM$100</definedName>
    <definedName name="__123Graph_CCHART_1_1">[23]Data_SRL!$BM$9:$BM$102</definedName>
    <definedName name="__123Graph_CCHART_10">'[21]PABRIK (2)'!$AF$9:$AF$287</definedName>
    <definedName name="__123Graph_CChart_10G">NA()</definedName>
    <definedName name="__123Graph_CCHART_11">'[21]PABRIK (2)'!$AF$9:$AF$287</definedName>
    <definedName name="__123Graph_CChart_11H">NA()</definedName>
    <definedName name="__123Graph_CCHART_12">'[21]PABRIK (2)'!$AF$9:$AF$287</definedName>
    <definedName name="__123Graph_CChart_12H">NA()</definedName>
    <definedName name="__123Graph_CCHART_13">'[21]PABRIK (2)'!$AF$9:$AF$287</definedName>
    <definedName name="__123Graph_CChart_13H">NA()</definedName>
    <definedName name="__123Graph_CCHART_14">'[21]PABRIK (2)'!$AF$9:$AF$287</definedName>
    <definedName name="__123Graph_CChart_14H">NA()</definedName>
    <definedName name="__123Graph_CCHART_15">[19]Data!$P$50:$P$61</definedName>
    <definedName name="__123Graph_CCHART_15_1">[20]Data!$P$51:$P$62</definedName>
    <definedName name="__123Graph_CChart_15H">NA()</definedName>
    <definedName name="__123Graph_CCHART_16">'[21]PABRIK (2)'!$AF$9:$AF$287</definedName>
    <definedName name="__123Graph_CCHART_17">'[21]PABRIK (2)'!$AF$9:$AF$287</definedName>
    <definedName name="__123Graph_CCHART_18">'[21]PABRIK (2)'!$AF$9:$AF$287</definedName>
    <definedName name="__123Graph_CCHART_19">'[21]PABRIK (2)'!$AF$9:$AF$287</definedName>
    <definedName name="__123Graph_CCHART_2">'[22]Data SRL'!$AR$8:$AR$379</definedName>
    <definedName name="__123Graph_CCHART_2_1">[23]Data_SRL!$AR$8:$AR$381</definedName>
    <definedName name="__123Graph_CCHART_20">'[21]PABRIK (2)'!$AF$9:$AF$287</definedName>
    <definedName name="__123Graph_CCHART_21">'[21]PABRIK (2)'!$AF$9:$AF$287</definedName>
    <definedName name="__123Graph_CCHART_22">'[21]PABRIK (2)'!$AF$9:$AF$287</definedName>
    <definedName name="__123Graph_CCHART_23">'[21]PABRIK (2)'!$AF$9:$AF$287</definedName>
    <definedName name="__123Graph_CCHART_24">'[21]PABRIK (2)'!$AF$9:$AF$287</definedName>
    <definedName name="__123Graph_CCHART_25">'[21]PABRIK (2)'!$AF$9:$AF$287</definedName>
    <definedName name="__123Graph_CCHART_26">'[21]PABRIK (2)'!$AF$9:$AF$287</definedName>
    <definedName name="__123Graph_CCHART_27">'[21]PABRIK (2)'!$AF$9:$AF$287</definedName>
    <definedName name="__123Graph_CChart_27J">NA()</definedName>
    <definedName name="__123Graph_CCHART_28">'[21]PABRIK (2)'!$AF$9:$AF$287</definedName>
    <definedName name="__123Graph_CChart_28J">NA()</definedName>
    <definedName name="__123Graph_CCHART_29">'[21]PABRIK (2)'!$AF$9:$AF$287</definedName>
    <definedName name="__123Graph_CCHART_3">'[22]Data SRL'!$L$8:$L$100</definedName>
    <definedName name="__123Graph_CCHART_3_1">[23]Data_SRL!$L$8:$L$102</definedName>
    <definedName name="__123Graph_CCHART_30">NA()</definedName>
    <definedName name="__123Graph_CCHART_31">NA()</definedName>
    <definedName name="__123Graph_CCHART_32">NA()</definedName>
    <definedName name="__123Graph_CChart_32J">NA()</definedName>
    <definedName name="__123Graph_CCHART_33">NA()</definedName>
    <definedName name="__123Graph_CCHART_34">NA()</definedName>
    <definedName name="__123Graph_CCHART_35">NA()</definedName>
    <definedName name="__123Graph_CCHART_36">NA()</definedName>
    <definedName name="__123Graph_CCHART_37">NA()</definedName>
    <definedName name="__123Graph_CCHART_38">NA()</definedName>
    <definedName name="__123Graph_CCHART_39">NA()</definedName>
    <definedName name="__123Graph_CCHART_4">'[22]Data SRL'!$BM$8:$BM$100</definedName>
    <definedName name="__123Graph_CCHART_4_1">[23]Data_SRL!$BM$8:$BM$102</definedName>
    <definedName name="__123Graph_CCHART_40">NA()</definedName>
    <definedName name="__123Graph_CCHART_41">NA()</definedName>
    <definedName name="__123Graph_CCHART_42">NA()</definedName>
    <definedName name="__123Graph_CCHART_43">NA()</definedName>
    <definedName name="__123Graph_CCHART_44">NA()</definedName>
    <definedName name="__123Graph_CCHART_45">NA()</definedName>
    <definedName name="__123Graph_CCHART_46">NA()</definedName>
    <definedName name="__123Graph_CCHART_47">NA()</definedName>
    <definedName name="__123Graph_CCHART_48">NA()</definedName>
    <definedName name="__123Graph_CCHART_49">NA()</definedName>
    <definedName name="__123Graph_CCHART_5">[26]PO!$B$59:$M$59</definedName>
    <definedName name="__123Graph_CCHART_5_1">[27]PO!$B$59:$M$59</definedName>
    <definedName name="__123Graph_CCHART_50">NA()</definedName>
    <definedName name="__123Graph_CCHART_51">NA()</definedName>
    <definedName name="__123Graph_CCHART_52">NA()</definedName>
    <definedName name="__123Graph_CCHART_53">NA()</definedName>
    <definedName name="__123Graph_CCHART_54">NA()</definedName>
    <definedName name="__123Graph_CCHART_55">NA()</definedName>
    <definedName name="__123Graph_CCHART_56">NA()</definedName>
    <definedName name="__123Graph_CCHART_57">NA()</definedName>
    <definedName name="__123Graph_CCHART_58">NA()</definedName>
    <definedName name="__123Graph_CCHART_59">NA()</definedName>
    <definedName name="__123Graph_CCHART_6">'[22]Data SRL'!$L$8:$L$100</definedName>
    <definedName name="__123Graph_CCHART_6_1">[23]Data_SRL!$L$8:$L$102</definedName>
    <definedName name="__123Graph_CCHART_60">NA()</definedName>
    <definedName name="__123Graph_CCHART_61">NA()</definedName>
    <definedName name="__123Graph_CCHART_62">NA()</definedName>
    <definedName name="__123Graph_CCHART_63">NA()</definedName>
    <definedName name="__123Graph_CCHART_64">'[22]Data SRL'!$H$8:$H$379</definedName>
    <definedName name="__123Graph_CCHART_64_1">[23]Data_SRL!$H$8:$H$381</definedName>
    <definedName name="__123Graph_CCHART_65">NA()</definedName>
    <definedName name="__123Graph_CCHART_66">NA()</definedName>
    <definedName name="__123Graph_CCHART_68">'[22]Data SRL'!$AC$8:$AC$100</definedName>
    <definedName name="__123Graph_CCHART_68_1">[23]Data_SRL!$AC$8:$AC$102</definedName>
    <definedName name="__123Graph_CCHART_69">NA()</definedName>
    <definedName name="__123Graph_CCHART_7">[25]PK!$B$63:$M$63</definedName>
    <definedName name="__123Graph_CCHART_70">NA()</definedName>
    <definedName name="__123Graph_CCHART_71">NA()</definedName>
    <definedName name="__123Graph_CCHART_72">NA()</definedName>
    <definedName name="__123Graph_CCHART_73">'[22]Data SRL'!$AE$8:$AE$131</definedName>
    <definedName name="__123Graph_CCHART_73_1">[23]Data_SRL!$AE$8:$AE$133</definedName>
    <definedName name="__123Graph_CCHART_74">NA()</definedName>
    <definedName name="__123Graph_CCHART_75">'[22]Data SRL'!$AM$8:$AM$100</definedName>
    <definedName name="__123Graph_CCHART_75_1">[23]Data_SRL!$AM$8:$AM$102</definedName>
    <definedName name="__123Graph_CCHART_76">NA()</definedName>
    <definedName name="__123Graph_CCHART_77">'[22]Data SRL'!$AP$8:$AP$193</definedName>
    <definedName name="__123Graph_CCHART_77_1">[23]Data_SRL!$AP$8:$AP$195</definedName>
    <definedName name="__123Graph_CCHART_78">'[22]Data SRL'!$AU$9:$AU$100</definedName>
    <definedName name="__123Graph_CCHART_78_1">[23]Data_SRL!$AU$9:$AU$102</definedName>
    <definedName name="__123Graph_CCHART_79">'[22]Data SRL'!$BB$8:$BB$100</definedName>
    <definedName name="__123Graph_CCHART_79_1">[23]Data_SRL!$BB$8:$BB$102</definedName>
    <definedName name="__123Graph_CCHART_8">'[21]PABRIK (2)'!$AF$9:$AF$287</definedName>
    <definedName name="__123Graph_CCHART_81">'[22]Data SRL'!$AY$8:$AY$100</definedName>
    <definedName name="__123Graph_CCHART_81_1">[23]Data_SRL!$AY$8:$AY$102</definedName>
    <definedName name="__123Graph_CCHART_85">'[22]Data Prod_Graf'!$B$5:$M$5</definedName>
    <definedName name="__123Graph_CCHART_85_1">[23]Data_Prod_Graf!$B$5:$M$5</definedName>
    <definedName name="__123Graph_CCHART_86">'[22]Data Prod_Graf'!$B$13:$M$13</definedName>
    <definedName name="__123Graph_CCHART_86_1">[23]Data_Prod_Graf!$B$14:$M$14</definedName>
    <definedName name="__123Graph_CCHART_87">'[22]Data Prod_Graf'!$B$22:$M$22</definedName>
    <definedName name="__123Graph_CCHART_87_1">[23]Data_Prod_Graf!$B$23:$M$23</definedName>
    <definedName name="__123Graph_CCHART_88">'[22]Data Prod_Graf'!$B$30:$M$30</definedName>
    <definedName name="__123Graph_CCHART_88_1">[23]Data_Prod_Graf!$B$31:$M$31</definedName>
    <definedName name="__123Graph_CCHART_9">'[21]PABRIK (2)'!$AF$9:$AF$287</definedName>
    <definedName name="__123Graph_CChart_9G">NA()</definedName>
    <definedName name="__123Graph_DCHART_1">'[22]Data SRL'!$BN$9:$BN$100</definedName>
    <definedName name="__123Graph_DCHART_1_1">[23]Data_SRL!$BN$9:$BN$102</definedName>
    <definedName name="__123Graph_DChart_10G">NA()</definedName>
    <definedName name="__123Graph_DChart_11H">NA()</definedName>
    <definedName name="__123Graph_DChart_12H">NA()</definedName>
    <definedName name="__123Graph_DChart_13H">NA()</definedName>
    <definedName name="__123Graph_DChart_14H">NA()</definedName>
    <definedName name="__123Graph_DCHART_15">[19]Data!$Q$50:$Q$61</definedName>
    <definedName name="__123Graph_DCHART_15_1">[20]Data!$Q$51:$Q$62</definedName>
    <definedName name="__123Graph_DChart_15H">NA()</definedName>
    <definedName name="__123Graph_DCHART_16">NA()</definedName>
    <definedName name="__123Graph_DCHART_17">NA()</definedName>
    <definedName name="__123Graph_DCHART_18">NA()</definedName>
    <definedName name="__123Graph_DCHART_19">NA()</definedName>
    <definedName name="__123Graph_DCHART_2">'[22]Data SRL'!$J$8:$J$379</definedName>
    <definedName name="__123Graph_DCHART_2_1">[23]Data_SRL!$J$8:$J$381</definedName>
    <definedName name="__123Graph_DCHART_21">NA()</definedName>
    <definedName name="__123Graph_DCHART_22">NA()</definedName>
    <definedName name="__123Graph_DCHART_23">NA()</definedName>
    <definedName name="__123Graph_DCHART_24">NA()</definedName>
    <definedName name="__123Graph_DCHART_26">NA()</definedName>
    <definedName name="__123Graph_DCHART_27">NA()</definedName>
    <definedName name="__123Graph_DCHART_29">NA()</definedName>
    <definedName name="__123Graph_DCHART_3">NA()</definedName>
    <definedName name="__123Graph_DCHART_30">NA()</definedName>
    <definedName name="__123Graph_DCHART_31">NA()</definedName>
    <definedName name="__123Graph_DCHART_32">NA()</definedName>
    <definedName name="__123Graph_DChart_32J">NA()</definedName>
    <definedName name="__123Graph_DCHART_34">NA()</definedName>
    <definedName name="__123Graph_DCHART_4">NA()</definedName>
    <definedName name="__123Graph_DCHART_5">'[22]Data SRL'!$BN$9:$BN$100</definedName>
    <definedName name="__123Graph_DCHART_5_1">[23]Data_SRL!$BN$9:$BN$102</definedName>
    <definedName name="__123Graph_DCHART_6">'[22]Data SRL'!$CV$8:$CV$100</definedName>
    <definedName name="__123Graph_DCHART_6_1">[23]Data_SRL!$CV$8:$CV$102</definedName>
    <definedName name="__123Graph_DCHART_7">[25]PK!$B$64:$M$64</definedName>
    <definedName name="__123Graph_DCHART_77">'[22]Data SRL'!$AQ$8:$AQ$193</definedName>
    <definedName name="__123Graph_DCHART_77_1">[23]Data_SRL!$AQ$8:$AQ$195</definedName>
    <definedName name="__123Graph_DCHART_78">'[22]Data SRL'!$BJ$8:$BJ$100</definedName>
    <definedName name="__123Graph_DCHART_78_1">[23]Data_SRL!$BJ$8:$BJ$102</definedName>
    <definedName name="__123Graph_DCHART_79">'[22]Data SRL'!$BC$8:$BC$100</definedName>
    <definedName name="__123Graph_DCHART_79_1">[23]Data_SRL!$BC$8:$BC$102</definedName>
    <definedName name="__123Graph_DCHART_8">NA()</definedName>
    <definedName name="__123Graph_DCHART_81">'[22]Data SRL'!$BH$8:$BH$100</definedName>
    <definedName name="__123Graph_DCHART_81_1">[23]Data_SRL!$BH$8:$BH$102</definedName>
    <definedName name="__123Graph_DCHART_85">'[22]Data Prod_Graf'!$B$6:$M$6</definedName>
    <definedName name="__123Graph_DCHART_85_1">[23]Data_Prod_Graf!$B$6:$M$6</definedName>
    <definedName name="__123Graph_DCHART_86">'[22]Data Prod_Graf'!$B$14:$M$14</definedName>
    <definedName name="__123Graph_DCHART_86_1">[23]Data_Prod_Graf!$B$15:$M$15</definedName>
    <definedName name="__123Graph_DCHART_87">'[22]Data Prod_Graf'!$B$23:$M$23</definedName>
    <definedName name="__123Graph_DCHART_87_1">[23]Data_Prod_Graf!$B$24:$M$24</definedName>
    <definedName name="__123Graph_DCHART_88">'[22]Data Prod_Graf'!$B$31:$M$31</definedName>
    <definedName name="__123Graph_DCHART_88_1">[23]Data_Prod_Graf!$B$32:$M$32</definedName>
    <definedName name="__123Graph_DChart_9G">NA()</definedName>
    <definedName name="__123Graph_ECHART_1">'[22]Data SRL'!$BO$9:$BO$100</definedName>
    <definedName name="__123Graph_ECHART_1_1">[23]Data_SRL!$BO$9:$BO$102</definedName>
    <definedName name="__123Graph_EChart_11H">NA()</definedName>
    <definedName name="__123Graph_EChart_13H">NA()</definedName>
    <definedName name="__123Graph_EChart_14H">NA()</definedName>
    <definedName name="__123Graph_EChart_15H">NA()</definedName>
    <definedName name="__123Graph_ECHART_16">NA()</definedName>
    <definedName name="__123Graph_ECHART_17">NA()</definedName>
    <definedName name="__123Graph_ECHART_18">NA()</definedName>
    <definedName name="__123Graph_ECHART_19">NA()</definedName>
    <definedName name="__123Graph_ECHART_2">'[22]Data SRL'!$CS$8:$CS$379</definedName>
    <definedName name="__123Graph_ECHART_2_1">[23]Data_SRL!$CS$8:$CS$381</definedName>
    <definedName name="__123Graph_ECHART_21">NA()</definedName>
    <definedName name="__123Graph_ECHART_22">NA()</definedName>
    <definedName name="__123Graph_ECHART_23">NA()</definedName>
    <definedName name="__123Graph_ECHART_24">NA()</definedName>
    <definedName name="__123Graph_ECHART_26">NA()</definedName>
    <definedName name="__123Graph_ECHART_27">NA()</definedName>
    <definedName name="__123Graph_ECHART_29">NA()</definedName>
    <definedName name="__123Graph_ECHART_3">'[22]Data SRL'!$N$8:$N$100</definedName>
    <definedName name="__123Graph_ECHART_3_1">[23]Data_SRL!$N$8:$N$102</definedName>
    <definedName name="__123Graph_ECHART_30">NA()</definedName>
    <definedName name="__123Graph_ECHART_31">NA()</definedName>
    <definedName name="__123Graph_ECHART_32">NA()</definedName>
    <definedName name="__123Graph_ECHART_34">NA()</definedName>
    <definedName name="__123Graph_ECHART_4">'[22]Data SRL'!$BO$9:$BO$100</definedName>
    <definedName name="__123Graph_ECHART_4_1">[23]Data_SRL!$BO$9:$BO$102</definedName>
    <definedName name="__123Graph_ECHART_5">[26]PO!$B$61:$M$61</definedName>
    <definedName name="__123Graph_ECHART_5_1">[27]PO!$B$61:$M$61</definedName>
    <definedName name="__123Graph_ECHART_6">'[22]Data SRL'!$CW$8:$CW$100</definedName>
    <definedName name="__123Graph_ECHART_6_1">[23]Data_SRL!$CW$8:$CW$102</definedName>
    <definedName name="__123Graph_ECHART_7">[25]PK!$B$65:$M$65</definedName>
    <definedName name="__123Graph_ECHART_85">'[22]Data Prod_Graf'!$B$7:$M$7</definedName>
    <definedName name="__123Graph_ECHART_85_1">[23]Data_Prod_Graf!$B$7:$M$7</definedName>
    <definedName name="__123Graph_ECHART_86">'[22]Data Prod_Graf'!$B$15:$M$15</definedName>
    <definedName name="__123Graph_ECHART_86_1">[23]Data_Prod_Graf!$B$16:$M$16</definedName>
    <definedName name="__123Graph_ECHART_87">'[22]Data Prod_Graf'!$B$24:$M$24</definedName>
    <definedName name="__123Graph_ECHART_87_1">[23]Data_Prod_Graf!$B$25:$M$25</definedName>
    <definedName name="__123Graph_ECHART_88">'[22]Data Prod_Graf'!$B$32:$M$32</definedName>
    <definedName name="__123Graph_ECHART_88_1">[23]Data_Prod_Graf!$B$33:$M$33</definedName>
    <definedName name="__123Graph_EChart_9G">NA()</definedName>
    <definedName name="__123Graph_FCHART_1">'[22]Data SRL'!$BP$9:$BP$100</definedName>
    <definedName name="__123Graph_FCHART_1_1">[23]Data_SRL!$BP$9:$BP$102</definedName>
    <definedName name="__123Graph_FChart_13H">NA()</definedName>
    <definedName name="__123Graph_FChart_14H">NA()</definedName>
    <definedName name="__123Graph_FChart_15H">NA()</definedName>
    <definedName name="__123Graph_FCHART_2">[26]PO!$B$30:$M$30</definedName>
    <definedName name="__123Graph_FCHART_2_1">[27]PO!$B$30:$M$30</definedName>
    <definedName name="__123Graph_FCHART_3">NA()</definedName>
    <definedName name="__123Graph_FCHART_4">NA()</definedName>
    <definedName name="__123Graph_FCHART_5">'[22]Data SRL'!$BP$9:$BP$100</definedName>
    <definedName name="__123Graph_FCHART_5_1">[23]Data_SRL!$BP$9:$BP$102</definedName>
    <definedName name="__123Graph_FCHART_6">[25]PK!$B$33:$M$33</definedName>
    <definedName name="__123Graph_FCHART_7">[25]PK!$B$66:$M$66</definedName>
    <definedName name="__123Graph_FCHART_78">'[22]Data SRL'!$AX$8:$AX$100</definedName>
    <definedName name="__123Graph_FCHART_78_1">[23]Data_SRL!$AX$8:$AX$102</definedName>
    <definedName name="__123Graph_FCHART_86">'[22]Data Prod_Graf'!$B$16:$M$16</definedName>
    <definedName name="__123Graph_FCHART_86_1">[23]Data_Prod_Graf!$B$17:$M$17</definedName>
    <definedName name="__123Graph_FCHART_87">'[22]Data Prod_Graf'!$B$25:$M$25</definedName>
    <definedName name="__123Graph_FCHART_87_1">[23]Data_Prod_Graf!$B$26:$M$26</definedName>
    <definedName name="__123Graph_FChart_9G">NA()</definedName>
    <definedName name="__123Graph_LBL_AWEAKNESS" hidden="1">'[24]ocean voyage'!#REF!</definedName>
    <definedName name="__123Graph_LBL_CCHART_2">NA()</definedName>
    <definedName name="__123Graph_LBL_DCHART_2">NA()</definedName>
    <definedName name="__123Graph_XCHART_1">[19]Data!$A$2:$A$73</definedName>
    <definedName name="__123Graph_XCHART_1_1">[20]Data!$A$2:$A$74</definedName>
    <definedName name="__123Graph_XCHART_10">'[21]PABRIK (2)'!$A$9:$A$380</definedName>
    <definedName name="__123Graph_XChart_10G">NA()</definedName>
    <definedName name="__123Graph_XCHART_11">'[21]PABRIK (2)'!$A$9:$A$380</definedName>
    <definedName name="__123Graph_XCHART_113">NA()</definedName>
    <definedName name="__123Graph_XCHART_114">NA()</definedName>
    <definedName name="__123Graph_XCHART_115">NA()</definedName>
    <definedName name="__123Graph_XCHART_116">NA()</definedName>
    <definedName name="__123Graph_XCHART_117">NA()</definedName>
    <definedName name="__123Graph_XCHART_118">NA()</definedName>
    <definedName name="__123Graph_XCHART_119">NA()</definedName>
    <definedName name="__123Graph_XCHART_12">'[21]PABRIK (2)'!$A$9:$A$380</definedName>
    <definedName name="__123Graph_XCHART_120">NA()</definedName>
    <definedName name="__123Graph_XChart_12H">NA()</definedName>
    <definedName name="__123Graph_XCHART_13">[19]Data!$L$50:$L$61</definedName>
    <definedName name="__123Graph_XCHART_13_1">[20]Data!$L$51:$L$62</definedName>
    <definedName name="__123Graph_XCHART_135">NA()</definedName>
    <definedName name="__123Graph_XCHART_136">NA()</definedName>
    <definedName name="__123Graph_XCHART_137">NA()</definedName>
    <definedName name="__123Graph_XCHART_138">NA()</definedName>
    <definedName name="__123Graph_XCHART_139">NA()</definedName>
    <definedName name="__123Graph_XChart_13H">NA()</definedName>
    <definedName name="__123Graph_XCHART_14">[19]Data!$L$50:$L$61</definedName>
    <definedName name="__123Graph_XCHART_14_1">[20]Data!$L$51:$L$62</definedName>
    <definedName name="__123Graph_XCHART_140">NA()</definedName>
    <definedName name="__123Graph_XCHART_141">NA()</definedName>
    <definedName name="__123Graph_XCHART_142">NA()</definedName>
    <definedName name="__123Graph_XCHART_143">NA()</definedName>
    <definedName name="__123Graph_XCHART_144">NA()</definedName>
    <definedName name="__123Graph_XCHART_145">NA()</definedName>
    <definedName name="__123Graph_XCHART_146">NA()</definedName>
    <definedName name="__123Graph_XCHART_147">NA()</definedName>
    <definedName name="__123Graph_XCHART_148">NA()</definedName>
    <definedName name="__123Graph_XCHART_149">NA()</definedName>
    <definedName name="__123Graph_XChart_14H">NA()</definedName>
    <definedName name="__123Graph_XCHART_15">[19]Data!$L$50:$L$61</definedName>
    <definedName name="__123Graph_XCHART_15_1">[20]Data!$L$51:$L$62</definedName>
    <definedName name="__123Graph_XCHART_150">NA()</definedName>
    <definedName name="__123Graph_XCHART_151">NA()</definedName>
    <definedName name="__123Graph_XCHART_152">NA()</definedName>
    <definedName name="__123Graph_XCHART_153">NA()</definedName>
    <definedName name="__123Graph_XCHART_154">NA()</definedName>
    <definedName name="__123Graph_XCHART_155">NA()</definedName>
    <definedName name="__123Graph_XCHART_156">NA()</definedName>
    <definedName name="__123Graph_XCHART_157">NA()</definedName>
    <definedName name="__123Graph_XCHART_158">NA()</definedName>
    <definedName name="__123Graph_XCHART_159">NA()</definedName>
    <definedName name="__123Graph_XChart_15H">NA()</definedName>
    <definedName name="__123Graph_XCHART_16">[19]Data!$L$62:$L$73</definedName>
    <definedName name="__123Graph_XCHART_16_1">[20]Data!$L$63:$L$74</definedName>
    <definedName name="__123Graph_XCHART_160">NA()</definedName>
    <definedName name="__123Graph_XChart_16H">NA()</definedName>
    <definedName name="__123Graph_XCHART_17">[19]Data!$L$62:$L$73</definedName>
    <definedName name="__123Graph_XCHART_17_1">[20]Data!$L$63:$L$74</definedName>
    <definedName name="__123Graph_XChart_17H">NA()</definedName>
    <definedName name="__123Graph_XCHART_18">'[21]PABRIK (2)'!$A$9:$A$380</definedName>
    <definedName name="__123Graph_XCHART_183">NA()</definedName>
    <definedName name="__123Graph_XChart_18H">NA()</definedName>
    <definedName name="__123Graph_XCHART_19">'[21]PABRIK (2)'!$A$9:$A$380</definedName>
    <definedName name="__123Graph_XCHART_2">[19]Data!$A$38:$A$73</definedName>
    <definedName name="__123Graph_XCHART_2_1">[20]Data!$A$39:$A$74</definedName>
    <definedName name="__123Graph_XCHART_20">'[21]PABRIK (2)'!$A$9:$A$380</definedName>
    <definedName name="__123Graph_XCHART_21">'[21]PABRIK (2)'!$A$9:$A$380</definedName>
    <definedName name="__123Graph_XCHART_214">NA()</definedName>
    <definedName name="__123Graph_XCHART_215">NA()</definedName>
    <definedName name="__123Graph_XCHART_216">NA()</definedName>
    <definedName name="__123Graph_XCHART_217">NA()</definedName>
    <definedName name="__123Graph_XCHART_218">NA()</definedName>
    <definedName name="__123Graph_XCHART_219">NA()</definedName>
    <definedName name="__123Graph_XCHART_22">'[21]PABRIK (2)'!$A$9:$A$380</definedName>
    <definedName name="__123Graph_XCHART_220">NA()</definedName>
    <definedName name="__123Graph_XCHART_221">NA()</definedName>
    <definedName name="__123Graph_XCHART_222">NA()</definedName>
    <definedName name="__123Graph_XCHART_223">NA()</definedName>
    <definedName name="__123Graph_XCHART_224">NA()</definedName>
    <definedName name="__123Graph_XCHART_225">NA()</definedName>
    <definedName name="__123Graph_XCHART_226">NA()</definedName>
    <definedName name="__123Graph_XCHART_227">NA()</definedName>
    <definedName name="__123Graph_XCHART_228">NA()</definedName>
    <definedName name="__123Graph_XChart_22J">NA()</definedName>
    <definedName name="__123Graph_XCHART_23">'[21]PABRIK (2)'!$A$9:$A$380</definedName>
    <definedName name="__123Graph_XChart_23J">NA()</definedName>
    <definedName name="__123Graph_XCHART_24">'[21]PABRIK (2)'!$A$9:$A$380</definedName>
    <definedName name="__123Graph_XCHART_241">NA()</definedName>
    <definedName name="__123Graph_XCHART_242">NA()</definedName>
    <definedName name="__123Graph_XCHART_243">NA()</definedName>
    <definedName name="__123Graph_XCHART_244">NA()</definedName>
    <definedName name="__123Graph_XChart_24J">NA()</definedName>
    <definedName name="__123Graph_XCHART_25">'[21]PABRIK (2)'!$A$9:$A$380</definedName>
    <definedName name="__123Graph_XCHART_254">NA()</definedName>
    <definedName name="__123Graph_XChart_25J">NA()</definedName>
    <definedName name="__123Graph_XCHART_26">'[21]PABRIK (2)'!$A$9:$A$380</definedName>
    <definedName name="__123Graph_XChart_26J">NA()</definedName>
    <definedName name="__123Graph_XCHART_27">'[21]PABRIK (2)'!$A$9:$A$380</definedName>
    <definedName name="__123Graph_XChart_27J">NA()</definedName>
    <definedName name="__123Graph_XCHART_28">'[21]PABRIK (2)'!$A$9:$A$380</definedName>
    <definedName name="__123Graph_XChart_28J">NA()</definedName>
    <definedName name="__123Graph_XCHART_29">'[21]PABRIK (2)'!$A$9:$A$380</definedName>
    <definedName name="__123Graph_XChart_29J">NA()</definedName>
    <definedName name="__123Graph_XCHART_3">[19]Data!$A$38:$A$73</definedName>
    <definedName name="__123Graph_XCHART_3_1">[20]Data!$A$39:$A$74</definedName>
    <definedName name="__123Graph_XCHART_30">NA()</definedName>
    <definedName name="__123Graph_XChart_30J">NA()</definedName>
    <definedName name="__123Graph_XCHART_31">NA()</definedName>
    <definedName name="__123Graph_XChart_31J">NA()</definedName>
    <definedName name="__123Graph_XCHART_32">NA()</definedName>
    <definedName name="__123Graph_XChart_32J">NA()</definedName>
    <definedName name="__123Graph_XCHART_33">NA()</definedName>
    <definedName name="__123Graph_XCHART_34">NA()</definedName>
    <definedName name="__123Graph_XCHART_35">NA()</definedName>
    <definedName name="__123Graph_XCHART_36">NA()</definedName>
    <definedName name="__123Graph_XCHART_37">NA()</definedName>
    <definedName name="__123Graph_XCHART_38">NA()</definedName>
    <definedName name="__123Graph_XCHART_39">NA()</definedName>
    <definedName name="__123Graph_XCHART_4">[19]Data!$A$38:$A$73</definedName>
    <definedName name="__123Graph_XCHART_4_1">[20]Data!$A$39:$A$74</definedName>
    <definedName name="__123Graph_XCHART_40">NA()</definedName>
    <definedName name="__123Graph_XCHART_41">NA()</definedName>
    <definedName name="__123Graph_XCHART_42">NA()</definedName>
    <definedName name="__123Graph_XCHART_43">NA()</definedName>
    <definedName name="__123Graph_XCHART_44">NA()</definedName>
    <definedName name="__123Graph_XCHART_45">NA()</definedName>
    <definedName name="__123Graph_XCHART_46">NA()</definedName>
    <definedName name="__123Graph_XCHART_47">NA()</definedName>
    <definedName name="__123Graph_XCHART_48">NA()</definedName>
    <definedName name="__123Graph_XCHART_49">NA()</definedName>
    <definedName name="__123Graph_XCHART_5">[19]Data!$A$2:$A$73</definedName>
    <definedName name="__123Graph_XCHART_5_1">[20]Data!$A$2:$A$74</definedName>
    <definedName name="__123Graph_XCHART_50">NA()</definedName>
    <definedName name="__123Graph_XCHART_51">NA()</definedName>
    <definedName name="__123Graph_XCHART_52">NA()</definedName>
    <definedName name="__123Graph_XCHART_53">NA()</definedName>
    <definedName name="__123Graph_XCHART_54">NA()</definedName>
    <definedName name="__123Graph_XCHART_55">NA()</definedName>
    <definedName name="__123Graph_XCHART_56">NA()</definedName>
    <definedName name="__123Graph_XCHART_57">NA()</definedName>
    <definedName name="__123Graph_XCHART_58">NA()</definedName>
    <definedName name="__123Graph_XCHART_59">NA()</definedName>
    <definedName name="__123Graph_XCHART_6">[19]Data!$A$2:$A$73</definedName>
    <definedName name="__123Graph_XCHART_6_1">[20]Data!$A$2:$A$74</definedName>
    <definedName name="__123Graph_XCHART_60">NA()</definedName>
    <definedName name="__123Graph_XCHART_61">NA()</definedName>
    <definedName name="__123Graph_XCHART_62">'[22]Data SRL'!$B$8:$B$131</definedName>
    <definedName name="__123Graph_XCHART_62_1">[23]Data_SRL!$B$8:$B$133</definedName>
    <definedName name="__123Graph_XCHART_63">NA()</definedName>
    <definedName name="__123Graph_XCHART_64">'[22]Data SRL'!$B$8:$B$379</definedName>
    <definedName name="__123Graph_XCHART_64_1">[23]Data_SRL!$B$8:$B$381</definedName>
    <definedName name="__123Graph_XCHART_65">'[22]Data SRL'!$B$8:$B$379</definedName>
    <definedName name="__123Graph_XCHART_65_1">[23]Data_SRL!$B$8:$B$381</definedName>
    <definedName name="__123Graph_XCHART_66">NA()</definedName>
    <definedName name="__123Graph_XCHART_68">'[22]Data SRL'!$B$8:$B$100</definedName>
    <definedName name="__123Graph_XCHART_68_1">[23]Data_SRL!$B$8:$B$102</definedName>
    <definedName name="__123Graph_XCHART_69">'[22]Data SRL'!$B$8:$B$379</definedName>
    <definedName name="__123Graph_XCHART_69_1">[23]Data_SRL!$B$8:$B$381</definedName>
    <definedName name="__123Graph_XCHART_7">[19]Data!$A$38:$A$73</definedName>
    <definedName name="__123Graph_XCHART_7_1">[20]Data!$A$39:$A$74</definedName>
    <definedName name="__123Graph_XCHART_70">'[22]Data SRL'!$B$8:$B$379</definedName>
    <definedName name="__123Graph_XCHART_70_1">[23]Data_SRL!$B$8:$B$381</definedName>
    <definedName name="__123Graph_XCHART_71">'[22]Data SRL'!$B$8:$B$379</definedName>
    <definedName name="__123Graph_XCHART_71_1">[23]Data_SRL!$B$8:$B$381</definedName>
    <definedName name="__123Graph_XCHART_72">'[22]Data SRL'!$B$8:$B$379</definedName>
    <definedName name="__123Graph_XCHART_72_1">[23]Data_SRL!$B$8:$B$381</definedName>
    <definedName name="__123Graph_XCHART_73">'[22]Data SRL'!$B$8:$B$131</definedName>
    <definedName name="__123Graph_XCHART_73_1">[23]Data_SRL!$B$8:$B$133</definedName>
    <definedName name="__123Graph_XCHART_74">'[22]Data SRL'!$B$8:$B$100</definedName>
    <definedName name="__123Graph_XCHART_74_1">[23]Data_SRL!$B$8:$B$102</definedName>
    <definedName name="__123Graph_XCHART_75">'[22]Data SRL'!$B$8:$B$100</definedName>
    <definedName name="__123Graph_XCHART_75_1">[23]Data_SRL!$B$8:$B$102</definedName>
    <definedName name="__123Graph_XCHART_76">NA()</definedName>
    <definedName name="__123Graph_XCHART_77">'[22]Data SRL'!$B$8:$B$193</definedName>
    <definedName name="__123Graph_XCHART_77_1">[23]Data_SRL!$B$8:$B$195</definedName>
    <definedName name="__123Graph_XCHART_78">'[22]Data SRL'!$B$8:$B$100</definedName>
    <definedName name="__123Graph_XCHART_78_1">[23]Data_SRL!$B$8:$B$102</definedName>
    <definedName name="__123Graph_XCHART_79">'[22]Data SRL'!$B$8:$B$100</definedName>
    <definedName name="__123Graph_XCHART_79_1">[23]Data_SRL!$B$8:$B$102</definedName>
    <definedName name="__123Graph_XCHART_8">[19]Data!$A$2:$A$73</definedName>
    <definedName name="__123Graph_XCHART_8_1">[20]Data!$A$2:$A$74</definedName>
    <definedName name="__123Graph_XCHART_81">'[22]Data SRL'!$B$8:$B$100</definedName>
    <definedName name="__123Graph_XCHART_81_1">[23]Data_SRL!$B$8:$B$102</definedName>
    <definedName name="__123Graph_XCHART_86">'[22]Data Prod_Graf'!$B$11:$M$11</definedName>
    <definedName name="__123Graph_XCHART_86_1">[23]Data_Prod_Graf!$B$11:$M$11</definedName>
    <definedName name="__123Graph_XCHART_87">'[22]Data Prod_Graf'!$B$20:$M$20</definedName>
    <definedName name="__123Graph_XCHART_87_1">[23]Data_Prod_Graf!$B$21:$M$21</definedName>
    <definedName name="__123Graph_XCHART_88">'[22]Data Prod_Graf'!$B$28:$M$28</definedName>
    <definedName name="__123Graph_XCHART_88_1">[23]Data_Prod_Graf!$B$29:$M$29</definedName>
    <definedName name="__123Graph_XCHART_9">[19]Data!$A$38:$A$73</definedName>
    <definedName name="__123Graph_XCHART_9_1">[20]Data!$A$39:$A$74</definedName>
    <definedName name="__123Graph_XChart_9G">NA()</definedName>
    <definedName name="__123Graph_XWEAKNESS" hidden="1">'[24]ocean voyage'!#REF!</definedName>
    <definedName name="__124__123Graph_BCHART_48" hidden="1">'[3]NPK Mg Bo'!#REF!</definedName>
    <definedName name="__125__123Graph_BCHART_49" hidden="1">'[3]NPK Mg Bo'!#REF!</definedName>
    <definedName name="__126__123Graph_BCHART_5" hidden="1">[3]SISIP!#REF!</definedName>
    <definedName name="__127__123Graph_BCHART_50" hidden="1">'[3]NPK Mg Bo'!#REF!</definedName>
    <definedName name="__128__123Graph_BCHART_51" hidden="1">'[3]NPK Mg Bo'!#REF!</definedName>
    <definedName name="__129__123Graph_BCHART_52" hidden="1">'[3]NPK Mg Bo'!#REF!</definedName>
    <definedName name="__13__123Graph_ACHART_20" hidden="1">'[3]TBS 05'!$AG$165:$AG$175</definedName>
    <definedName name="__130__123Graph_BCHART_53" hidden="1">'[3]NPK Mg Bo'!#REF!</definedName>
    <definedName name="__131__123Graph_BCHART_54" hidden="1">'[3]NPK Mg Bo'!#REF!</definedName>
    <definedName name="__132__123Graph_BCHART_55" hidden="1">'[3]NPK Mg Bo'!#REF!</definedName>
    <definedName name="__133__123Graph_BCHART_56" hidden="1">'[3]NPK Mg Bo'!#REF!</definedName>
    <definedName name="__134__123Graph_BCHART_57" hidden="1">'[3]NPK Mg Bo'!#REF!</definedName>
    <definedName name="__135__123Graph_BCHART_58" hidden="1">'[3]NPK Mg Bo'!$AK$164:$AK$174</definedName>
    <definedName name="__136__123Graph_BCHART_59" hidden="1">'[3]NPK Mg Bo'!$AM$164:$AM$174</definedName>
    <definedName name="__137__123Graph_BCHART_6" hidden="1">[3]SISIP!#REF!</definedName>
    <definedName name="__138__123Graph_BCHART_60" hidden="1">'[3]NPK Mg Bo'!$AO$164:$AO$174</definedName>
    <definedName name="__139__123Graph_BCHART_61" hidden="1">'[3]NPK Mg Bo'!$AQ$164:$AQ$174</definedName>
    <definedName name="__14__123Graph_ACHART_21" hidden="1">'[3]TBS 05'!#REF!</definedName>
    <definedName name="__140__123Graph_BCHART_62" hidden="1">'[3]NPK Mg Bo'!$AS$164:$AS$174</definedName>
    <definedName name="__141__123Graph_BCHART_63" hidden="1">'[3]NPK Mg Bo'!#REF!</definedName>
    <definedName name="__142__123Graph_BCHART_64" hidden="1">'[3]NPK Mg Bo'!#REF!</definedName>
    <definedName name="__143__123Graph_BCHART_65" hidden="1">'[3]NPK Mg Bo'!#REF!</definedName>
    <definedName name="__144__123Graph_BCHART_66" hidden="1">'[3]NPK Mg Bo'!#REF!</definedName>
    <definedName name="__145__123Graph_BCHART_68" hidden="1">'[3]NPK Mg Bo'!#REF!</definedName>
    <definedName name="__146__123Graph_BCHART_69" hidden="1">'[3]NPK Mg Bo'!#REF!</definedName>
    <definedName name="__147__123Graph_BCHART_7" hidden="1">'[3]TBS 05'!#REF!</definedName>
    <definedName name="__148__123Graph_BCHART_70" hidden="1">'[3]NPK Mg Bo'!#REF!</definedName>
    <definedName name="__149__123Graph_BCHART_71" hidden="1">'[3]NPK Mg Bo'!#REF!</definedName>
    <definedName name="__15__123Graph_ACHART_12" hidden="1">[28]Data!$K$38:$K$73</definedName>
    <definedName name="__15__123Graph_ACHART_22" hidden="1">'[3]TBS 05'!#REF!</definedName>
    <definedName name="__150__123Graph_BCHART_72" hidden="1">'[3]NPK Mg Bo'!#REF!</definedName>
    <definedName name="__151__123Graph_BCHART_73" hidden="1">'[3]NPK Mg Bo'!#REF!</definedName>
    <definedName name="__152__123Graph_BCHART_74" hidden="1">'[3]NPK Mg Bo'!#REF!</definedName>
    <definedName name="__153__123Graph_BCHART_75" hidden="1">'[3]NPK Mg Bo'!#REF!</definedName>
    <definedName name="__154__123Graph_BCHART_76" hidden="1">'[3]NPK Mg Bo'!#REF!</definedName>
    <definedName name="__155__123Graph_BCHART_77" hidden="1">'[3]NPK Mg Bo'!#REF!</definedName>
    <definedName name="__156__123Graph_BCHART_78" hidden="1">'[3]NPK Mg Bo'!$AK$160:$AK$160</definedName>
    <definedName name="__157__123Graph_BCHART_79" hidden="1">'[3]NPK Mg Bo'!$AM$160:$AM$160</definedName>
    <definedName name="__158__123Graph_BCHART_8" hidden="1">[3]SISIP!#REF!</definedName>
    <definedName name="__159__123Graph_BCHART_80" hidden="1">'[3]NPK Mg Bo'!$AO$160:$AO$160</definedName>
    <definedName name="__16__123Graph_ACHART_120" hidden="1">'[29]TON  per Jam'!$C$47:$Z$47</definedName>
    <definedName name="__16__123Graph_ACHART_23" hidden="1">'[3]TBS 05'!#REF!</definedName>
    <definedName name="__160__123Graph_BCHART_81" hidden="1">'[3]NPK Mg Bo'!$AQ$160:$AQ$160</definedName>
    <definedName name="__161__123Graph_BCHART_82" hidden="1">'[3]NPK Mg Bo'!$AS$160:$AS$160</definedName>
    <definedName name="__162__123Graph_BCHART_9" hidden="1">[3]SISIP!#REF!</definedName>
    <definedName name="__163__123Graph_CCHART_1" hidden="1">[3]SISIP!#REF!</definedName>
    <definedName name="__164__123Graph_CCHART_10" hidden="1">[3]SISIP!#REF!</definedName>
    <definedName name="__165__123Graph_CCHART_11" hidden="1">[3]SISIP!#REF!</definedName>
    <definedName name="__166__123Graph_CCHART_12" hidden="1">[3]SISIP!#REF!</definedName>
    <definedName name="__167__123Graph_CCHART_13" hidden="1">[3]SISIP!#REF!</definedName>
    <definedName name="__168__123Graph_CCHART_14" hidden="1">[3]SISIP!#REF!</definedName>
    <definedName name="__169__123Graph_CCHART_15" hidden="1">[3]SISIP!#REF!</definedName>
    <definedName name="__17__123Graph_ACHART_24" hidden="1">'[3]TBS 05'!#REF!</definedName>
    <definedName name="__170__123Graph_CCHART_16" hidden="1">'[3]TBS 05'!#REF!</definedName>
    <definedName name="__171__123Graph_CCHART_17" hidden="1">'[3]TBS 05'!#REF!</definedName>
    <definedName name="__172__123Graph_CCHART_18" hidden="1">'[3]TBS 05'!#REF!</definedName>
    <definedName name="__173__123Graph_CCHART_19" hidden="1">'[3]TBS 05'!#REF!</definedName>
    <definedName name="__174__123Graph_CCHART_2" hidden="1">[3]SISIP!#REF!</definedName>
    <definedName name="__175__123Graph_CCHART_20" hidden="1">'[3]TBS 05'!$AI$165:$AI$175</definedName>
    <definedName name="__176__123Graph_CCHART_21" hidden="1">'[3]TBS 05'!#REF!</definedName>
    <definedName name="__177__123Graph_CCHART_22" hidden="1">'[3]TBS 05'!#REF!</definedName>
    <definedName name="__178__123Graph_CCHART_23" hidden="1">'[3]TBS 05'!#REF!</definedName>
    <definedName name="__179__123Graph_CCHART_24" hidden="1">'[3]TBS 05'!#REF!</definedName>
    <definedName name="__18__123Graph_ACHART_25" hidden="1">'[3]TBS 05'!$AG$161:$AG$161</definedName>
    <definedName name="__180__123Graph_CCHART_25" hidden="1">'[3]TBS 05'!$AI$161:$AI$161</definedName>
    <definedName name="__181__123Graph_CCHART_26" hidden="1">'[3]TBS 05'!#REF!</definedName>
    <definedName name="__182__123Graph_CCHART_27" hidden="1">'[3]TBS 05'!#REF!</definedName>
    <definedName name="__183__123Graph_CCHART_28" hidden="1">'[3]TBS 05'!#REF!</definedName>
    <definedName name="__184__123Graph_CCHART_29" hidden="1">'[3]TBS 05'!#REF!</definedName>
    <definedName name="__185__123Graph_CCHART_3" hidden="1">[3]SISIP!#REF!</definedName>
    <definedName name="__186__123Graph_CCHART_30" hidden="1">'[3]TBS 05'!#REF!</definedName>
    <definedName name="__187__123Graph_CCHART_31" hidden="1">'[3]TBS 05'!#REF!</definedName>
    <definedName name="__188__123Graph_CCHART_32" hidden="1">'[3]TBS 05'!#REF!</definedName>
    <definedName name="__189__123Graph_CCHART_33" hidden="1">'[3]TBS 05'!#REF!</definedName>
    <definedName name="__19__123Graph_ACHART_26" hidden="1">'[3]TBS 05'!#REF!</definedName>
    <definedName name="__190__123Graph_CCHART_34" hidden="1">'[3]TBS 05'!#REF!</definedName>
    <definedName name="__191__123Graph_CCHART_35" hidden="1">[3]SISIP!#REF!</definedName>
    <definedName name="__192__123Graph_CCHART_36" hidden="1">[3]SISIP!#REF!</definedName>
    <definedName name="__193__123Graph_CCHART_37" hidden="1">[3]SISIP!#REF!</definedName>
    <definedName name="__194__123Graph_CCHART_38" hidden="1">[3]SISIP!$CU$164:$CU$174</definedName>
    <definedName name="__195__123Graph_CCHART_39" hidden="1">[3]SISIP!#REF!</definedName>
    <definedName name="__196__123Graph_CCHART_4" hidden="1">[3]SISIP!#REF!</definedName>
    <definedName name="__197__123Graph_CCHART_40" hidden="1">[3]SISIP!#REF!</definedName>
    <definedName name="__198__123Graph_CCHART_41" hidden="1">[3]SISIP!#REF!</definedName>
    <definedName name="__199__123Graph_CCHART_42" hidden="1">[3]SISIP!$CU$160:$CU$160</definedName>
    <definedName name="__2__123Graph_ACHART_1" hidden="1">[30]Data!$B$2:$B$73</definedName>
    <definedName name="__2__123Graph_ACHART_10" hidden="1">[18]SISIP!#REF!</definedName>
    <definedName name="__20__123Graph_ACHART_27" hidden="1">'[3]TBS 05'!#REF!</definedName>
    <definedName name="__200__123Graph_CCHART_43" hidden="1">'[3]NPK Mg Bo'!#REF!</definedName>
    <definedName name="__201__123Graph_CCHART_44" hidden="1">'[3]NPK Mg Bo'!#REF!</definedName>
    <definedName name="__202__123Graph_CCHART_45" hidden="1">'[3]NPK Mg Bo'!#REF!</definedName>
    <definedName name="__203__123Graph_CCHART_46" hidden="1">'[3]NPK Mg Bo'!#REF!</definedName>
    <definedName name="__204__123Graph_CCHART_47" hidden="1">'[3]NPK Mg Bo'!#REF!</definedName>
    <definedName name="__205__123Graph_CCHART_48" hidden="1">'[3]NPK Mg Bo'!#REF!</definedName>
    <definedName name="__206__123Graph_CCHART_49" hidden="1">'[3]NPK Mg Bo'!#REF!</definedName>
    <definedName name="__207__123Graph_CCHART_5" hidden="1">[3]SISIP!#REF!</definedName>
    <definedName name="__208__123Graph_CCHART_50" hidden="1">'[3]NPK Mg Bo'!#REF!</definedName>
    <definedName name="__209__123Graph_CCHART_51" hidden="1">'[3]NPK Mg Bo'!#REF!</definedName>
    <definedName name="__21__123Graph_ACHART_28" hidden="1">'[3]TBS 05'!#REF!</definedName>
    <definedName name="__210__123Graph_CCHART_52" hidden="1">'[3]NPK Mg Bo'!#REF!</definedName>
    <definedName name="__211__123Graph_CCHART_53" hidden="1">'[3]NPK Mg Bo'!#REF!</definedName>
    <definedName name="__212__123Graph_CCHART_54" hidden="1">'[3]NPK Mg Bo'!#REF!</definedName>
    <definedName name="__213__123Graph_CCHART_55" hidden="1">'[3]NPK Mg Bo'!#REF!</definedName>
    <definedName name="__214__123Graph_CCHART_56" hidden="1">'[3]NPK Mg Bo'!#REF!</definedName>
    <definedName name="__215__123Graph_CCHART_57" hidden="1">'[3]NPK Mg Bo'!#REF!</definedName>
    <definedName name="__216__123Graph_CCHART_58" hidden="1">'[3]NPK Mg Bo'!$FU$164:$FU$174</definedName>
    <definedName name="__217__123Graph_CCHART_59" hidden="1">'[3]NPK Mg Bo'!$FV$164:$FV$174</definedName>
    <definedName name="__218__123Graph_CCHART_6" hidden="1">[3]SISIP!#REF!</definedName>
    <definedName name="__219__123Graph_CCHART_60" hidden="1">'[3]NPK Mg Bo'!$FW$164:$FW$174</definedName>
    <definedName name="__22__123Graph_ACHART_29" hidden="1">'[3]TBS 05'!#REF!</definedName>
    <definedName name="__220__123Graph_CCHART_61" hidden="1">'[3]NPK Mg Bo'!$FX$164:$FX$174</definedName>
    <definedName name="__221__123Graph_CCHART_62" hidden="1">'[3]NPK Mg Bo'!$FY$164:$FY$174</definedName>
    <definedName name="__222__123Graph_CCHART_63" hidden="1">'[3]NPK Mg Bo'!#REF!</definedName>
    <definedName name="__223__123Graph_CCHART_64" hidden="1">'[3]NPK Mg Bo'!#REF!</definedName>
    <definedName name="__224__123Graph_CCHART_65" hidden="1">'[3]NPK Mg Bo'!#REF!</definedName>
    <definedName name="__225__123Graph_CCHART_66" hidden="1">'[3]NPK Mg Bo'!#REF!</definedName>
    <definedName name="__226__123Graph_CCHART_68" hidden="1">'[3]NPK Mg Bo'!#REF!</definedName>
    <definedName name="__227__123Graph_CCHART_69" hidden="1">'[3]NPK Mg Bo'!#REF!</definedName>
    <definedName name="__228__123Graph_CCHART_7" hidden="1">'[3]TBS 05'!#REF!</definedName>
    <definedName name="__229__123Graph_CCHART_70" hidden="1">'[3]NPK Mg Bo'!#REF!</definedName>
    <definedName name="__23__123Graph_ACHART_3" hidden="1">[3]SISIP!#REF!</definedName>
    <definedName name="__230__123Graph_CCHART_71" hidden="1">'[3]NPK Mg Bo'!#REF!</definedName>
    <definedName name="__231__123Graph_CCHART_72" hidden="1">'[3]NPK Mg Bo'!#REF!</definedName>
    <definedName name="__232__123Graph_CCHART_73" hidden="1">'[3]NPK Mg Bo'!#REF!</definedName>
    <definedName name="__233__123Graph_CCHART_74" hidden="1">'[3]NPK Mg Bo'!#REF!</definedName>
    <definedName name="__234__123Graph_CCHART_75" hidden="1">'[3]NPK Mg Bo'!#REF!</definedName>
    <definedName name="__235__123Graph_CCHART_76" hidden="1">'[3]NPK Mg Bo'!#REF!</definedName>
    <definedName name="__236__123Graph_CCHART_77" hidden="1">'[3]NPK Mg Bo'!#REF!</definedName>
    <definedName name="__237__123Graph_CCHART_78" hidden="1">'[3]NPK Mg Bo'!$FU$160:$FU$160</definedName>
    <definedName name="__238__123Graph_CCHART_79" hidden="1">'[3]NPK Mg Bo'!$FV$160:$FV$160</definedName>
    <definedName name="__239__123Graph_CCHART_8" hidden="1">[3]SISIP!#REF!</definedName>
    <definedName name="__24__123Graph_ACHART_30" hidden="1">'[3]TBS 05'!#REF!</definedName>
    <definedName name="__240__123Graph_CCHART_80" hidden="1">'[3]NPK Mg Bo'!$FW$160:$FW$160</definedName>
    <definedName name="__241__123Graph_CCHART_81" hidden="1">'[3]NPK Mg Bo'!$FX$160:$FX$160</definedName>
    <definedName name="__242__123Graph_CCHART_82" hidden="1">'[3]NPK Mg Bo'!$FY$160:$FY$160</definedName>
    <definedName name="__243__123Graph_CCHART_9" hidden="1">[3]SISIP!#REF!</definedName>
    <definedName name="__244__123Graph_DCHART_1" hidden="1">[3]SISIP!#REF!</definedName>
    <definedName name="__25__123Graph_ACHART_31" hidden="1">'[3]TBS 05'!#REF!</definedName>
    <definedName name="__26__123Graph_ACHART_32" hidden="1">'[3]TBS 05'!#REF!</definedName>
    <definedName name="__27__123Graph_ACHART_33" hidden="1">'[3]TBS 05'!#REF!</definedName>
    <definedName name="__28__123Graph_ACHART_34" hidden="1">'[3]TBS 05'!#REF!</definedName>
    <definedName name="__29__123Graph_ACHART_35" hidden="1">[3]SISIP!#REF!</definedName>
    <definedName name="__3__123Graph_ACHART_11" hidden="1">[18]SISIP!#REF!</definedName>
    <definedName name="__30__123Graph_ACHART_36" hidden="1">[3]SISIP!#REF!</definedName>
    <definedName name="__31__123Graph_ACHART_37" hidden="1">[3]SISIP!#REF!</definedName>
    <definedName name="__32__123Graph_ACHART_38" hidden="1">[3]SISIP!$CS$164:$CS$174</definedName>
    <definedName name="__33__123Graph_ACHART_39" hidden="1">[3]SISIP!#REF!</definedName>
    <definedName name="__34__123Graph_ACHART_4" hidden="1">[3]SISIP!$D$164:$D$174</definedName>
    <definedName name="__35__123Graph_ACHART_40" hidden="1">[3]SISIP!#REF!</definedName>
    <definedName name="__36__123Graph_ACHART_41" hidden="1">[3]SISIP!#REF!</definedName>
    <definedName name="__37__123Graph_ACHART_42" hidden="1">[3]SISIP!$CS$160:$CS$160</definedName>
    <definedName name="__38__123Graph_ACHART_43" hidden="1">'[3]NPK Mg Bo'!#REF!</definedName>
    <definedName name="__39__123Graph_ACHART_44" hidden="1">'[3]NPK Mg Bo'!#REF!</definedName>
    <definedName name="__4__123Graph_ACHART_10" hidden="1">'[31]PABRIK (2)'!#REF!</definedName>
    <definedName name="__4__123Graph_ACHART_12" hidden="1">[3]SISIP!#REF!</definedName>
    <definedName name="__40__123Graph_ACHART_45" hidden="1">'[3]NPK Mg Bo'!#REF!</definedName>
    <definedName name="__41__123Graph_ACHART_46" hidden="1">'[3]NPK Mg Bo'!#REF!</definedName>
    <definedName name="__42__123Graph_ACHART_47" hidden="1">'[3]NPK Mg Bo'!#REF!</definedName>
    <definedName name="__43__123Graph_ACHART_48" hidden="1">'[3]NPK Mg Bo'!#REF!</definedName>
    <definedName name="__44__123Graph_ACHART_49" hidden="1">'[3]NPK Mg Bo'!#REF!</definedName>
    <definedName name="__45__123Graph_ACHART_5" hidden="1">[3]SISIP!#REF!</definedName>
    <definedName name="__46__123Graph_ACHART_50" hidden="1">'[3]NPK Mg Bo'!#REF!</definedName>
    <definedName name="__47__123Graph_ACHART_51" hidden="1">'[3]NPK Mg Bo'!#REF!</definedName>
    <definedName name="__48__123Graph_ACHART_52" hidden="1">'[3]NPK Mg Bo'!#REF!</definedName>
    <definedName name="__49__123Graph_ACHART_53" hidden="1">'[3]NPK Mg Bo'!#REF!</definedName>
    <definedName name="__5__123Graph_ACHART_13" hidden="1">[3]SISIP!#REF!</definedName>
    <definedName name="__50__123Graph_ACHART_54" hidden="1">'[3]NPK Mg Bo'!#REF!</definedName>
    <definedName name="__51__123Graph_ACHART_55" hidden="1">'[3]NPK Mg Bo'!#REF!</definedName>
    <definedName name="__52__123Graph_ACHART_56" hidden="1">'[3]NPK Mg Bo'!#REF!</definedName>
    <definedName name="__53__123Graph_ACHART_57" hidden="1">'[3]NPK Mg Bo'!#REF!</definedName>
    <definedName name="__54__123Graph_ACHART_58" hidden="1">'[3]NPK Mg Bo'!$AJ$164:$AJ$174</definedName>
    <definedName name="__55__123Graph_ACHART_59" hidden="1">'[3]NPK Mg Bo'!$AL$164:$AL$174</definedName>
    <definedName name="__56__123Graph_ACHART_6" hidden="1">[3]SISIP!#REF!</definedName>
    <definedName name="__57__123Graph_ACHART_60" hidden="1">'[3]NPK Mg Bo'!$AN$164:$AN$174</definedName>
    <definedName name="__58__123Graph_ACHART_61" hidden="1">'[3]NPK Mg Bo'!$AP$164:$AP$174</definedName>
    <definedName name="__59__123Graph_ACHART_62" hidden="1">'[3]NPK Mg Bo'!$AR$164:$AR$174</definedName>
    <definedName name="__6__123Graph_ACHART_11" hidden="1">'[32]PABRIK (2)'!#REF!</definedName>
    <definedName name="__6__123Graph_ACHART_14" hidden="1">[3]SISIP!#REF!</definedName>
    <definedName name="__60__123Graph_ACHART_63" hidden="1">'[3]NPK Mg Bo'!#REF!</definedName>
    <definedName name="__61__123Graph_ACHART_64" hidden="1">'[3]NPK Mg Bo'!#REF!</definedName>
    <definedName name="__62__123Graph_ACHART_65" hidden="1">'[3]NPK Mg Bo'!#REF!</definedName>
    <definedName name="__63__123Graph_ACHART_66" hidden="1">'[3]NPK Mg Bo'!#REF!</definedName>
    <definedName name="__64__123Graph_ACHART_68" hidden="1">'[3]NPK Mg Bo'!#REF!</definedName>
    <definedName name="__65__123Graph_ACHART_69" hidden="1">'[3]NPK Mg Bo'!#REF!</definedName>
    <definedName name="__66__123Graph_ACHART_7" hidden="1">'[3]TBS 05'!#REF!</definedName>
    <definedName name="__67__123Graph_ACHART_70" hidden="1">'[3]NPK Mg Bo'!#REF!</definedName>
    <definedName name="__68__123Graph_ACHART_71" hidden="1">'[3]NPK Mg Bo'!#REF!</definedName>
    <definedName name="__69__123Graph_ACHART_72" hidden="1">'[3]NPK Mg Bo'!#REF!</definedName>
    <definedName name="__7__123Graph_ACHART_15" hidden="1">[3]SISIP!#REF!</definedName>
    <definedName name="__70__123Graph_ACHART_73" hidden="1">'[3]NPK Mg Bo'!#REF!</definedName>
    <definedName name="__71__123Graph_ACHART_74" hidden="1">'[3]NPK Mg Bo'!#REF!</definedName>
    <definedName name="__72__123Graph_ACHART_75" hidden="1">'[3]NPK Mg Bo'!#REF!</definedName>
    <definedName name="__73__123Graph_ACHART_76" hidden="1">'[3]NPK Mg Bo'!#REF!</definedName>
    <definedName name="__74__123Graph_ACHART_77" hidden="1">'[3]NPK Mg Bo'!#REF!</definedName>
    <definedName name="__75__123Graph_ACHART_78" hidden="1">'[3]NPK Mg Bo'!$AJ$160:$AJ$160</definedName>
    <definedName name="__76__123Graph_ACHART_79" hidden="1">'[3]NPK Mg Bo'!$AL$160:$AL$160</definedName>
    <definedName name="__77__123Graph_ACHART_8" hidden="1">[3]SISIP!#REF!</definedName>
    <definedName name="__78__123Graph_ACHART_80" hidden="1">'[3]NPK Mg Bo'!$AN$160:$AN$160</definedName>
    <definedName name="__79__123Graph_ACHART_81" hidden="1">'[3]NPK Mg Bo'!$AP$160:$AP$160</definedName>
    <definedName name="__8__123Graph_ACHART_16" hidden="1">'[3]TBS 05'!#REF!</definedName>
    <definedName name="__80__123Graph_ACHART_82" hidden="1">'[3]NPK Mg Bo'!$AR$160:$AR$160</definedName>
    <definedName name="__81__123Graph_ACHART_9" hidden="1">[3]SISIP!#REF!</definedName>
    <definedName name="__82__123Graph_BCHART_1" hidden="1">[3]SISIP!#REF!</definedName>
    <definedName name="__83__123Graph_BCHART_10" hidden="1">[3]SISIP!#REF!</definedName>
    <definedName name="__84__123Graph_BCHART_11" hidden="1">[3]SISIP!#REF!</definedName>
    <definedName name="__85__123Graph_BCHART_12" hidden="1">[3]SISIP!#REF!</definedName>
    <definedName name="__86__123Graph_BCHART_13" hidden="1">[3]SISIP!#REF!</definedName>
    <definedName name="__87__123Graph_BCHART_14" hidden="1">[3]SISIP!#REF!</definedName>
    <definedName name="__88__123Graph_BCHART_15" hidden="1">[3]SISIP!#REF!</definedName>
    <definedName name="__89__123Graph_BCHART_16" hidden="1">'[3]TBS 05'!#REF!</definedName>
    <definedName name="__9__123Graph_ACHART_17" hidden="1">'[3]TBS 05'!#REF!</definedName>
    <definedName name="__90__123Graph_BCHART_17" hidden="1">'[3]TBS 05'!#REF!</definedName>
    <definedName name="__91__123Graph_BCHART_18" hidden="1">'[3]TBS 05'!#REF!</definedName>
    <definedName name="__92__123Graph_BCHART_19" hidden="1">'[3]TBS 05'!#REF!</definedName>
    <definedName name="__93__123Graph_BCHART_2" hidden="1">[3]SISIP!#REF!</definedName>
    <definedName name="__94__123Graph_BCHART_20" hidden="1">'[3]TBS 05'!$AH$165:$AH$175</definedName>
    <definedName name="__95__123Graph_BCHART_21" hidden="1">'[3]TBS 05'!#REF!</definedName>
    <definedName name="__96__123Graph_BCHART_22" hidden="1">'[3]TBS 05'!#REF!</definedName>
    <definedName name="__97__123Graph_BCHART_23" hidden="1">'[3]TBS 05'!#REF!</definedName>
    <definedName name="__98__123Graph_BCHART_24" hidden="1">'[3]TBS 05'!#REF!</definedName>
    <definedName name="__99__123Graph_BCHART_25" hidden="1">'[3]TBS 05'!$AH$161:$AH$161</definedName>
    <definedName name="__ACC2">{#NAME?}</definedName>
    <definedName name="__aud2000">#REF!</definedName>
    <definedName name="__bna1">#REF!</definedName>
    <definedName name="__Cap98">#REF!</definedName>
    <definedName name="__Cap99">#REF!</definedName>
    <definedName name="__chf2000">#REF!</definedName>
    <definedName name="__dem2000">#REF!</definedName>
    <definedName name="__DUA1">"#ref!"</definedName>
    <definedName name="__DUA1_1">"#ref!"</definedName>
    <definedName name="__edi2">[33]TBS!$A$36</definedName>
    <definedName name="__edi3">[34]POTRET_AFD!$A$445</definedName>
    <definedName name="__Excel_BuiltIn__FilterDatabase_27_1">#REF!</definedName>
    <definedName name="__gbp2000">#REF!</definedName>
    <definedName name="__hkd2000">#REF!</definedName>
    <definedName name="__IntlFixup" hidden="1">TRUE</definedName>
    <definedName name="__jpk1">#REF!</definedName>
    <definedName name="__jpy2000">#REF!</definedName>
    <definedName name="__MIS98">#REF!</definedName>
    <definedName name="__MIS99">#REF!</definedName>
    <definedName name="__myr2000">#REF!</definedName>
    <definedName name="__nlg2000">#REF!</definedName>
    <definedName name="__nzd2000">#REF!</definedName>
    <definedName name="__PENYUSUTAN_NO">[35]BGT07!#REF!</definedName>
    <definedName name="__PRO1">#N/A</definedName>
    <definedName name="__PRO2">#N/A</definedName>
    <definedName name="__PRO3">#N/A</definedName>
    <definedName name="__PRO4">#N/A</definedName>
    <definedName name="__PRO5">#N/A</definedName>
    <definedName name="__PRO6">#N/A</definedName>
    <definedName name="__rer4" hidden="1">[3]SISIP!#REF!</definedName>
    <definedName name="__sgd2000">#REF!</definedName>
    <definedName name="__shared_1_0_0">#REF!*#REF!</definedName>
    <definedName name="__shared_1_1_0">#REF!*#REF!</definedName>
    <definedName name="__shared_1_2_0">#REF!*#REF!</definedName>
    <definedName name="__shared_1_3_0">#REF!*#REF!</definedName>
    <definedName name="__shared_1_4_0">#REF!*#REF!</definedName>
    <definedName name="__shared_1_5_0">#REF!*#REF!</definedName>
    <definedName name="__shared_1_6_0">#REF!*#REF!</definedName>
    <definedName name="__tb3">NA()</definedName>
    <definedName name="__TBM98">#REF!</definedName>
    <definedName name="__TBM99">#REF!</definedName>
    <definedName name="__tk1">#REF!</definedName>
    <definedName name="__tk10">#REF!</definedName>
    <definedName name="__tk11">#REF!</definedName>
    <definedName name="__tk12">#REF!</definedName>
    <definedName name="__tk2">#REF!</definedName>
    <definedName name="__tk3">#REF!</definedName>
    <definedName name="__tk4">#REF!</definedName>
    <definedName name="__tk5">#REF!</definedName>
    <definedName name="__tk6">#REF!</definedName>
    <definedName name="__tk7">#REF!</definedName>
    <definedName name="__tk8">#REF!</definedName>
    <definedName name="__tk9">#REF!</definedName>
    <definedName name="__TM98">#REF!</definedName>
    <definedName name="__TM99">#REF!</definedName>
    <definedName name="__usd2000">#REF!</definedName>
    <definedName name="__xlfn_BAHTTEXT">NA()</definedName>
    <definedName name="__xlfn_COUNTIFS">NA()</definedName>
    <definedName name="__xlfn_IFERROR">NA()</definedName>
    <definedName name="__xlfn_SUMIFS">NA()</definedName>
    <definedName name="__xlnm__FilterDatabase">"'file:///media/Data/PAK%20DAMIRAN/STANDART%20FORM/2015/media/Data/PAK%20DAMIRAN/STANDART%20FORM/2015/media/Data/PAK%20DAMIRAN/STANDART%20FORM/2015/media/Data/PAK%20DAMIRAN/STANDART%20FORM/2015/media/Data/PAK%20DAMIRAN/STANDART%20FORM/2015/media/Data/PAK%2"</definedName>
    <definedName name="__xlnm__FilterDatabase_1">#REF!</definedName>
    <definedName name="__xlnm__FilterDatabase_1_1">"'file:///media/Data/PAK%20DAMIRAN/STANDART%20FORM/2015/media/Data/PAK%20DAMIRAN/STANDART%20FORM/2015/media/Data/PAK%20DAMIRAN/STANDART%20FORM/2015/media/Data/PAK%20DAMIRAN/STANDART%20FORM/2015/media/Data/PAK%20DAMIRAN/STANDART%20FORM/2015/media/Data/PAK%2"</definedName>
    <definedName name="__xlnm__FilterDatabase_1_1_1">"'file:///media/Data/PAK%20DAMIRAN/STANDART%20FORM/2015/media/Data/PAK%20DAMIRAN/STANDART%20FORM/2015/media/Data/PAK%20DAMIRAN/STANDART%20FORM/2015/media/Data/PAK%20DAMIRAN/STANDART%20FORM/2015/media/Data/PAK%20DAMIRAN/STANDART%20FORM/2015/media/Data/PAK%2"</definedName>
    <definedName name="__xlnm__FilterDatabase_1_1_1_1">"'file:///media/Data/PAK%20DAMIRAN/STANDART%20FORM/2015/media/Data/PAK%20DAMIRAN/STANDART%20FORM/2015/media/Data/PAK%20DAMIRAN/STANDART%20FORM/2015/media/Data/PAK%20DAMIRAN/STANDART%20FORM/2015/media/Data/PAK%20DAMIRAN/STANDART%20FORM/2015/media/Data/PAK%2"</definedName>
    <definedName name="__xlnm_Database">"#ref!"</definedName>
    <definedName name="__xlnm_Print_Area">#N/A</definedName>
    <definedName name="__xlnm_Print_Area_1">#REF!</definedName>
    <definedName name="__xlnm_Print_Area_2">"#REF!"</definedName>
    <definedName name="__xlnm_Print_Area_3">#REF!</definedName>
    <definedName name="__xlnm_Print_Area_4">#REF!</definedName>
    <definedName name="__xlnm_Print_Area_5">#REF!</definedName>
    <definedName name="__xlnm_Print_Titles">NA()</definedName>
    <definedName name="__xlnm_Print_Titles_1">NA()</definedName>
    <definedName name="__xlnm_Print_Titles_2">NA()</definedName>
    <definedName name="__xlnm_Print_Titles_3">NA()</definedName>
    <definedName name="__xlnm_Sheet_Title">"Form Kosong"</definedName>
    <definedName name="__xlnm.Database">"#ref!"</definedName>
    <definedName name="__xlnm.Database_1">"#ref!"</definedName>
    <definedName name="__xlnm.Database_2">"#ref!"</definedName>
    <definedName name="__xlnm.Print_Area">"#ref!"</definedName>
    <definedName name="__xlnm.Print_Area_1">#REF!</definedName>
    <definedName name="__xlnm.Print_Area_1_1">NA()</definedName>
    <definedName name="__xlnm.Print_Area_1_1_1">NA()</definedName>
    <definedName name="__xlnm.Print_Area_1_1_1_1">NA()</definedName>
    <definedName name="__xlnm.Print_Area_1_1_1_1_1">NA()</definedName>
    <definedName name="__xlnm.Print_Area_1_1_1_1_1_1">NA()</definedName>
    <definedName name="__xlnm.Print_Area_1_1_1_1_1_1_1">NA()</definedName>
    <definedName name="__xlnm.Print_Area_1_1_1_1_1_1_1_1">NA()</definedName>
    <definedName name="__xlnm.Print_Area_1_1_1_1_1_1_1_1_1">NA()</definedName>
    <definedName name="__xlnm.Print_Area_1_1_1_1_1_1_1_1_1_1">NA()</definedName>
    <definedName name="__xlnm.Print_Area_10">#REF!</definedName>
    <definedName name="__xlnm.Print_Area_11">"#ref!"</definedName>
    <definedName name="__xlnm.Print_Area_2">NA()</definedName>
    <definedName name="__xlnm.Print_Area_2_1">NA()</definedName>
    <definedName name="__xlnm.Print_Area_3">#REF!</definedName>
    <definedName name="__xlnm.Print_Area_4">NA()</definedName>
    <definedName name="__xlnm.Print_Area_5">#REF!</definedName>
    <definedName name="__xlnm.Print_Area_6">"#ref!"</definedName>
    <definedName name="__xlnm.Print_Area_7">#REF!</definedName>
    <definedName name="__xlnm.Print_Area_8">#REF!</definedName>
    <definedName name="__xlnm.Print_Area_9">#REF!</definedName>
    <definedName name="__xlnm.Print_Titles">#REF!</definedName>
    <definedName name="__xlnm.Print_Titles_1">#REF!</definedName>
    <definedName name="__xlnm.Print_Titles_2">"#n/a"</definedName>
    <definedName name="__xlnm.Print_Titles_3">NA()</definedName>
    <definedName name="__xlnm.Print_Titles_4">NA()</definedName>
    <definedName name="__xlnm.Print_Titles_5">NA()</definedName>
    <definedName name="__xlnm.Print_Titles_6">NA()</definedName>
    <definedName name="__xlnm.Print_Titles_7">NA()</definedName>
    <definedName name="__xlnm.Print_Titles_8">NA()</definedName>
    <definedName name="__xlnm.Print_Titles_9">NA()</definedName>
    <definedName name="_1__123Graph_ACHART_1" hidden="1">[36]Data!$B$2:$B$73</definedName>
    <definedName name="_1__123Graph_ACHART_1_1">#N/A</definedName>
    <definedName name="_1_Excel_BuiltIn__FilterDatabase_4">#REF!</definedName>
    <definedName name="_10__123Graph_ACHART_10" hidden="1">[37]SISIP!#REF!</definedName>
    <definedName name="_10__123Graph_ACHART_10_1">#N/A</definedName>
    <definedName name="_10__123Graph_ACHART_113" hidden="1">'[29]TON  per Jam'!$C$39:$Z$39</definedName>
    <definedName name="_10__123Graph_ACHART_114" hidden="1">'[38]TON  per Jam'!$C$40:$Z$40</definedName>
    <definedName name="_10__123Graph_ACHART_115" hidden="1">'[29]TON  per Jam'!$C$41:$Z$41</definedName>
    <definedName name="_10__123Graph_ACHART_116" hidden="1">'[29]TON  per Jam'!$C$42:$Z$42</definedName>
    <definedName name="_10__123Graph_ACHART_119" hidden="1">'[38]TON  per Jam'!$C$46:$Z$46</definedName>
    <definedName name="_10__123Graph_ACHART_13">#N/A</definedName>
    <definedName name="_10__123Graph_ACHART_13_1">#N/A</definedName>
    <definedName name="_10__123Graph_ACHART_14" hidden="1">[39]Data!$O$50:$O$61</definedName>
    <definedName name="_10__123Graph_ACHART_15">#N/A</definedName>
    <definedName name="_10__123Graph_ACHART_15_1">#N/A</definedName>
    <definedName name="_10__123Graph_ACHART_18" hidden="1">'[40]PABRIK (2)'!#REF!</definedName>
    <definedName name="_10__123Graph_ACHART_18_1">#N/A</definedName>
    <definedName name="_100__123Graph_ACHART_140" hidden="1">'[41]TON  per Jam'!$C$14:$Z$14</definedName>
    <definedName name="_100__123Graph_ACHART_21" hidden="1">'[42]PABRIK (2)'!$B$9:$B$287</definedName>
    <definedName name="_100__123Graph_ACHART_226" hidden="1">'[43]TON  per Jam'!$C$67:$Z$67</definedName>
    <definedName name="_100__123Graph_ACHART_23" hidden="1">'[31]PABRIK (2)'!$K$9:$K$287</definedName>
    <definedName name="_100__123Graph_ACHART_29" hidden="1">'[37]TBS BLOK'!#REF!</definedName>
    <definedName name="_100__123Graph_ACHART_29_1">#N/A</definedName>
    <definedName name="_100__123Graph_ACHART_33">#N/A</definedName>
    <definedName name="_100__123Graph_ACHART_33_1">#N/A</definedName>
    <definedName name="_100__123Graph_ACHART_39" hidden="1">'[44]DATA LTW'!$R$43:$AC$43</definedName>
    <definedName name="_100__123Graph_ACHART_48" hidden="1">'[18]NPK Mg Bo'!#REF!</definedName>
    <definedName name="_100__123Graph_ACHART_58">{#NAME?}</definedName>
    <definedName name="_100__123Graph_BCHART_16">#N/A</definedName>
    <definedName name="_100__123Graph_BCHART_16_1">#N/A</definedName>
    <definedName name="_100__123Graph_BCHART_26" hidden="1">'[45]TBS BLOK'!#REF!</definedName>
    <definedName name="_100__123Graph_BCHART_3" hidden="1">[46]SISIP!#REF!</definedName>
    <definedName name="_100__123Graph_BCHART_3_1">#N/A</definedName>
    <definedName name="_100__123Graph_BCHART_5" hidden="1">'[47]Data SRL'!$BL$9:$BL$100</definedName>
    <definedName name="_100__123Graph_CCHART_14" hidden="1">'[31]PABRIK (2)'!$AF$9:$AF$287</definedName>
    <definedName name="_100__123Graph_CCHART_16" hidden="1">'[40]PABRIK (2)'!$AF$9:$AF$287</definedName>
    <definedName name="_1000__123Graph_CCHART_49" hidden="1">'[37]NPK Mg Bo'!#REF!</definedName>
    <definedName name="_1000__123Graph_CCHART_49_1">#N/A</definedName>
    <definedName name="_1000__123Graph_DCHART_28">#N/A</definedName>
    <definedName name="_1000__123Graph_DCHART_28_1">#N/A</definedName>
    <definedName name="_1000__123Graph_XCHART_73" hidden="1">'[48]Data SRL'!$B$8:$B$131</definedName>
    <definedName name="_1001__123Graph_BCHART_18" hidden="1">'[49]TBS BLOK'!#REF!</definedName>
    <definedName name="_1001__123Graph_BCHART_18_1">#N/A</definedName>
    <definedName name="_1001__123Graph_BCHART_65" hidden="1">'[18]NPK Mg Bo'!#REF!</definedName>
    <definedName name="_1002__123Graph_CCHART_73">#N/A</definedName>
    <definedName name="_1002__123Graph_CCHART_73_1">#N/A</definedName>
    <definedName name="_1002__123Graph_XCHART_74" hidden="1">'[48]Data SRL'!$B$8:$B$100</definedName>
    <definedName name="_1004__123Graph_DCHART_29">#N/A</definedName>
    <definedName name="_1004__123Graph_DCHART_29_1">#N/A</definedName>
    <definedName name="_1004__123Graph_XCHART_75" hidden="1">'[48]Data SRL'!$B$8:$B$100</definedName>
    <definedName name="_1005__123Graph_CCHART_15">#N/A</definedName>
    <definedName name="_1005__123Graph_CCHART_15_1">#N/A</definedName>
    <definedName name="_1006__123Graph_BCHART_66" hidden="1">'[18]NPK Mg Bo'!#REF!</definedName>
    <definedName name="_1006__123Graph_XCHART_76" hidden="1">'[50]NPK Mg Bo'!#REF!</definedName>
    <definedName name="_1007__123Graph_CCHART_74">#N/A</definedName>
    <definedName name="_1007__123Graph_CCHART_74_1">#N/A</definedName>
    <definedName name="_1008__123Graph_BCHART_37" hidden="1">[51]SISIP!#REF!</definedName>
    <definedName name="_1008__123Graph_DCHART_3">#N/A</definedName>
    <definedName name="_1008__123Graph_DCHART_3_1">#N/A</definedName>
    <definedName name="_1008__123Graph_XCHART_77" hidden="1">'[48]Data SRL'!$B$8:$B$193</definedName>
    <definedName name="_101__123Graph_ACHART_227" hidden="1">'[43]TON  per Jam'!$C$68:$Z$68</definedName>
    <definedName name="_101__123Graph_ACHART_29" hidden="1">'[31]PABRIK (2)'!$AC$9:$AC$287</definedName>
    <definedName name="_101__123Graph_ACHART_4" hidden="1">[36]Data!$H$38:$H$73</definedName>
    <definedName name="_101__123Graph_ACHART_49" hidden="1">'[18]NPK Mg Bo'!#REF!</definedName>
    <definedName name="_101__123Graph_ACHART_59">{#NAME?}</definedName>
    <definedName name="_101__123Graph_BCHART_17">#N/A</definedName>
    <definedName name="_101__123Graph_BCHART_17_1">#N/A</definedName>
    <definedName name="_101__123Graph_BCHART_27" hidden="1">'[45]TBS BLOK'!#REF!</definedName>
    <definedName name="_101__123Graph_BCHART_30">#N/A</definedName>
    <definedName name="_101__123Graph_BCHART_30_1">#N/A</definedName>
    <definedName name="_101__123Graph_BCHART_6" hidden="1">[16]PK!$B$29:$M$29</definedName>
    <definedName name="_101__123Graph_CCHART_15" hidden="1">[39]Data!$P$50:$P$61</definedName>
    <definedName name="_101__123Graph_CCHART_17" hidden="1">'[40]PABRIK (2)'!$AF$9:$AF$287</definedName>
    <definedName name="_1010__123Graph_CCHART_50" hidden="1">'[37]NPK Mg Bo'!#REF!</definedName>
    <definedName name="_1010__123Graph_XCHART_78" hidden="1">'[48]Data SRL'!$B$8:$B$100</definedName>
    <definedName name="_1011__123Graph_BCHART_68" hidden="1">'[52]Data SRL'!$W$8:$W$100</definedName>
    <definedName name="_1012__123Graph_CCHART_16">#N/A</definedName>
    <definedName name="_1012__123Graph_CCHART_16_1">#N/A</definedName>
    <definedName name="_1012__123Graph_CCHART_75">#N/A</definedName>
    <definedName name="_1012__123Graph_CCHART_75_1">#N/A</definedName>
    <definedName name="_1012__123Graph_DCHART_30">#N/A</definedName>
    <definedName name="_1012__123Graph_DCHART_30_1">#N/A</definedName>
    <definedName name="_1012__123Graph_XCHART_79" hidden="1">'[48]Data SRL'!$B$8:$B$100</definedName>
    <definedName name="_1014__123Graph_BCHART_19" hidden="1">'[49]TBS BLOK'!#REF!</definedName>
    <definedName name="_1014__123Graph_BCHART_19_1">#N/A</definedName>
    <definedName name="_1014__123Graph_XCHART_8" hidden="1">[53]Data!$A$2:$A$73</definedName>
    <definedName name="_1015__123Graph_XCHART_80" hidden="1">'[54]NPK Mg Bo'!$B$160:$B$160</definedName>
    <definedName name="_1016__123Graph_BCHART_69" hidden="1">'[52]Data SRL'!$V$8:$V$379</definedName>
    <definedName name="_1016__123Graph_DCHART_31">#N/A</definedName>
    <definedName name="_1016__123Graph_DCHART_31_1">#N/A</definedName>
    <definedName name="_1017__123Graph_BCHART_38" hidden="1">[51]SISIP!$CT$164:$CT$174</definedName>
    <definedName name="_1017__123Graph_CCHART_76">#N/A</definedName>
    <definedName name="_1017__123Graph_CCHART_76_1">#N/A</definedName>
    <definedName name="_1017__123Graph_XCHART_81" hidden="1">'[48]Data SRL'!$B$8:$B$100</definedName>
    <definedName name="_1018__123Graph_XCHART_82" hidden="1">'[54]NPK Mg Bo'!$B$160:$B$160</definedName>
    <definedName name="_1019__123Graph_CCHART_17">#N/A</definedName>
    <definedName name="_1019__123Graph_CCHART_17_1">#N/A</definedName>
    <definedName name="_102__123Graph_ACHART_213" hidden="1">'[38]TON  per Jam'!$C$51:$Z$51</definedName>
    <definedName name="_102__123Graph_ACHART_228" hidden="1">'[43]TON  per Jam'!$C$69:$Z$69</definedName>
    <definedName name="_102__123Graph_ACHART_40" hidden="1">'[44]DATA LTW'!$R$71:$AC$71</definedName>
    <definedName name="_102__123Graph_ACHART_5" hidden="1">[18]SISIP!#REF!</definedName>
    <definedName name="_102__123Graph_ACHART_58" hidden="1">'[3]NPK Mg Bo'!$AJ$164:$AJ$174</definedName>
    <definedName name="_102__123Graph_BCHART_18">#N/A</definedName>
    <definedName name="_102__123Graph_BCHART_18_1">#N/A</definedName>
    <definedName name="_102__123Graph_BCHART_28" hidden="1">'[55]TBS 05'!#REF!</definedName>
    <definedName name="_102__123Graph_BCHART_31">#N/A</definedName>
    <definedName name="_102__123Graph_BCHART_31_1">#N/A</definedName>
    <definedName name="_102__123Graph_BCHART_62" hidden="1">'[47]Data SRL'!$D$8:$D$131</definedName>
    <definedName name="_102__123Graph_CCHART_16" hidden="1">'[31]PABRIK (2)'!$AF$9:$AF$287</definedName>
    <definedName name="_102__123Graph_CCHART_18" hidden="1">'[40]PABRIK (2)'!$AF$9:$AF$287</definedName>
    <definedName name="_1020__123Graph_CCHART_52" hidden="1">'[37]NPK Mg Bo'!#REF!</definedName>
    <definedName name="_1020__123Graph_DCHART_32">#N/A</definedName>
    <definedName name="_1020__123Graph_DCHART_32_1">#N/A</definedName>
    <definedName name="_1020__123Graph_XCHART_86" hidden="1">'[48]Data Prod_Graf'!$B$11:$M$11</definedName>
    <definedName name="_1021__123Graph_BCHART_7" hidden="1">'[52]Data SRL'!$CT$8:$CT$379</definedName>
    <definedName name="_1022__123Graph_CCHART_77">#N/A</definedName>
    <definedName name="_1022__123Graph_CCHART_77_1">#N/A</definedName>
    <definedName name="_1022__123Graph_XCHART_87" hidden="1">'[48]Data Prod_Graf'!$B$20:$M$20</definedName>
    <definedName name="_1023__123Graph_CCHART_78">{#NAME?}</definedName>
    <definedName name="_1024__123Graph_CCHART_79">{#NAME?}</definedName>
    <definedName name="_1024__123Graph_DCHART_33">#N/A</definedName>
    <definedName name="_1024__123Graph_DCHART_33_1">#N/A</definedName>
    <definedName name="_1024__123Graph_XCHART_88" hidden="1">'[48]Data Prod_Graf'!$B$28:$M$28</definedName>
    <definedName name="_1026__123Graph_BCHART_39" hidden="1">[51]SISIP!#REF!</definedName>
    <definedName name="_1026__123Graph_BCHART_70" hidden="1">'[52]Data SRL'!$AB$8:$AB$379</definedName>
    <definedName name="_1026__123Graph_CCHART_18">#N/A</definedName>
    <definedName name="_1026__123Graph_CCHART_18_1">#N/A</definedName>
    <definedName name="_1026__123Graph_XCHART_9" hidden="1">[53]Data!$A$38:$A$73</definedName>
    <definedName name="_1027__123Graph_BCHART_2" hidden="1">[49]SISIP!#REF!</definedName>
    <definedName name="_1027__123Graph_BCHART_2_1">#N/A</definedName>
    <definedName name="_1028__123Graph_DCHART_34">#N/A</definedName>
    <definedName name="_1028__123Graph_DCHART_34_1">#N/A</definedName>
    <definedName name="_1029__123Graph_CCHART_8">#N/A</definedName>
    <definedName name="_1029__123Graph_CCHART_8_1">#N/A</definedName>
    <definedName name="_103__123Graph_ACHART_23" hidden="1">'[31]PABRIK (2)'!$K$9:$K$287</definedName>
    <definedName name="_103__123Graph_ACHART_24" hidden="1">'[31]PABRIK (2)'!$N$9:$N$287</definedName>
    <definedName name="_103__123Graph_ACHART_3" hidden="1">[28]Data!$G$38:$G$73</definedName>
    <definedName name="_103__123Graph_ACHART_41" hidden="1">'[44]DATA LTW'!$E$44:$P$44</definedName>
    <definedName name="_103__123Graph_ACHART_50" hidden="1">'[18]NPK Mg Bo'!#REF!</definedName>
    <definedName name="_103__123Graph_ACHART_59" hidden="1">'[3]NPK Mg Bo'!$AL$164:$AL$174</definedName>
    <definedName name="_103__123Graph_ACHART_6">#N/A</definedName>
    <definedName name="_103__123Graph_ACHART_6_1">#N/A</definedName>
    <definedName name="_103__123Graph_BCHART_19">#N/A</definedName>
    <definedName name="_103__123Graph_BCHART_19_1">#N/A</definedName>
    <definedName name="_103__123Graph_BCHART_29" hidden="1">'[45]TBS BLOK'!#REF!</definedName>
    <definedName name="_103__123Graph_BCHART_32">#N/A</definedName>
    <definedName name="_103__123Graph_BCHART_32_1">#N/A</definedName>
    <definedName name="_103__123Graph_BCHART_64" hidden="1">'[47]Data SRL'!$G$8:$G$379</definedName>
    <definedName name="_103__123Graph_CCHART_17" hidden="1">'[31]PABRIK (2)'!$AF$9:$AF$287</definedName>
    <definedName name="_103__123Graph_CCHART_19" hidden="1">'[40]PABRIK (2)'!$AF$9:$AF$287</definedName>
    <definedName name="_1030__123Graph_CCHART_54" hidden="1">'[37]NPK Mg Bo'!#REF!</definedName>
    <definedName name="_1030__123Graph_CCHART_80">{#NAME?}</definedName>
    <definedName name="_1031__123Graph_BCHART_71" hidden="1">'[52]Data SRL'!$Y$8:$Y$379</definedName>
    <definedName name="_1031__123Graph_CCHART_81">{#NAME?}</definedName>
    <definedName name="_1032__123Graph_CCHART_82">{#NAME?}</definedName>
    <definedName name="_1032__123Graph_DCHART_4">{#NAME?}</definedName>
    <definedName name="_1033__123Graph_CCHART_19">#N/A</definedName>
    <definedName name="_1033__123Graph_CCHART_19_1">#N/A</definedName>
    <definedName name="_1035__123Graph_BCHART_4" hidden="1">[51]SISIP!#REF!</definedName>
    <definedName name="_1036__123Graph_BCHART_72" hidden="1">'[52]Data SRL'!$U$8:$U$379</definedName>
    <definedName name="_1036__123Graph_DCHART_5">#N/A</definedName>
    <definedName name="_1036__123Graph_DCHART_5_1">#N/A</definedName>
    <definedName name="_1037__123Graph_CCHART_9">#N/A</definedName>
    <definedName name="_1037__123Graph_CCHART_9_1">#N/A</definedName>
    <definedName name="_104__123Graph_ACHART_16" hidden="1">'[49]TBS BLOK'!#REF!</definedName>
    <definedName name="_104__123Graph_ACHART_16_1">#N/A</definedName>
    <definedName name="_104__123Graph_ACHART_214" hidden="1">'[38]TON  per Jam'!$C$53:$Z$53</definedName>
    <definedName name="_104__123Graph_ACHART_24" hidden="1">'[31]PABRIK (2)'!$N$9:$N$287</definedName>
    <definedName name="_104__123Graph_ACHART_241" hidden="1">'[29]TON  per Jam'!$C$164:$R$164</definedName>
    <definedName name="_104__123Graph_ACHART_30" hidden="1">'[44]DATA LTW'!$E$68:$P$68</definedName>
    <definedName name="_104__123Graph_ACHART_34">#N/A</definedName>
    <definedName name="_104__123Graph_ACHART_34_1">#N/A</definedName>
    <definedName name="_104__123Graph_ACHART_42" hidden="1">'[44]DATA LTW'!$E$72:$P$72</definedName>
    <definedName name="_104__123Graph_ACHART_51" hidden="1">'[18]NPK Mg Bo'!#REF!</definedName>
    <definedName name="_104__123Graph_ACHART_60">{#NAME?}</definedName>
    <definedName name="_104__123Graph_BCHART_3" hidden="1">[45]SISIP!#REF!</definedName>
    <definedName name="_104__123Graph_BCHART_33">#N/A</definedName>
    <definedName name="_104__123Graph_BCHART_33_1">#N/A</definedName>
    <definedName name="_104__123Graph_BCHART_68" hidden="1">'[47]Data SRL'!$W$8:$W$100</definedName>
    <definedName name="_104__123Graph_CCHART_18" hidden="1">'[31]PABRIK (2)'!$AF$9:$AF$287</definedName>
    <definedName name="_104__123Graph_CCHART_2" hidden="1">'[56]Data SRL'!$AR$8:$AR$379</definedName>
    <definedName name="_1040__123Graph_BCHART_21" hidden="1">'[49]TBS BLOK'!#REF!</definedName>
    <definedName name="_1040__123Graph_BCHART_21_1">#N/A</definedName>
    <definedName name="_1040__123Graph_CCHART_2">#N/A</definedName>
    <definedName name="_1040__123Graph_CCHART_2_1">#N/A</definedName>
    <definedName name="_1040__123Graph_CCHART_56" hidden="1">'[37]NPK Mg Bo'!#REF!</definedName>
    <definedName name="_1040__123Graph_DCHART_6">#N/A</definedName>
    <definedName name="_1040__123Graph_DCHART_6_1">#N/A</definedName>
    <definedName name="_1041__123Graph_BCHART_73" hidden="1">'[52]Data SRL'!$AD$8:$AD$131</definedName>
    <definedName name="_1042__123Graph_DCHART_1">#N/A</definedName>
    <definedName name="_1042__123Graph_DCHART_1_1">#N/A</definedName>
    <definedName name="_1044__123Graph_BCHART_40" hidden="1">[51]SISIP!#REF!</definedName>
    <definedName name="_1044__123Graph_DCHART_7">#N/A</definedName>
    <definedName name="_1044__123Graph_DCHART_7_1">#N/A</definedName>
    <definedName name="_1046__123Graph_BCHART_74" hidden="1">'[52]Data SRL'!$AI$8:$AI$100</definedName>
    <definedName name="_1047__123Graph_CCHART_21">#N/A</definedName>
    <definedName name="_1047__123Graph_CCHART_21_1">#N/A</definedName>
    <definedName name="_1047__123Graph_DCHART_16">#N/A</definedName>
    <definedName name="_1047__123Graph_DCHART_16_1">#N/A</definedName>
    <definedName name="_1048__123Graph_DCHART_8">#N/A</definedName>
    <definedName name="_1048__123Graph_DCHART_8_1">#N/A</definedName>
    <definedName name="_105__123Graph_ACHART_141" hidden="1">'[41]TON  per Jam'!$C$15:$Z$15</definedName>
    <definedName name="_105__123Graph_ACHART_23">#N/A</definedName>
    <definedName name="_105__123Graph_ACHART_23_1">#N/A</definedName>
    <definedName name="_105__123Graph_ACHART_241" hidden="1">'[43]TON  per Jam'!$C$164:$R$164</definedName>
    <definedName name="_105__123Graph_ACHART_242" hidden="1">'[29]TON  per Jam'!$C$166:$S$166</definedName>
    <definedName name="_105__123Graph_ACHART_3">#N/A</definedName>
    <definedName name="_105__123Graph_ACHART_3_1">#N/A</definedName>
    <definedName name="_105__123Graph_ACHART_30" hidden="1">'[57]DATA LTW'!$E$68:$P$68</definedName>
    <definedName name="_105__123Graph_ACHART_31" hidden="1">'[44]DATA LTW'!$R$40:$AC$40</definedName>
    <definedName name="_105__123Graph_ACHART_43" hidden="1">'[44]DATA LTW'!$R$44:$AC$44</definedName>
    <definedName name="_105__123Graph_ACHART_52" hidden="1">'[18]NPK Mg Bo'!#REF!</definedName>
    <definedName name="_105__123Graph_ACHART_61">{#NAME?}</definedName>
    <definedName name="_105__123Graph_BCHART_2">{#NAME?}</definedName>
    <definedName name="_105__123Graph_BCHART_30" hidden="1">'[45]TBS BLOK'!#REF!</definedName>
    <definedName name="_105__123Graph_BCHART_34" hidden="1">'[46]TBS BLOK'!#REF!</definedName>
    <definedName name="_105__123Graph_BCHART_34_1">#N/A</definedName>
    <definedName name="_105__123Graph_BCHART_69" hidden="1">'[47]Data SRL'!$V$8:$V$379</definedName>
    <definedName name="_105__123Graph_CCHART_19" hidden="1">'[31]PABRIK (2)'!$AF$9:$AF$287</definedName>
    <definedName name="_105__123Graph_CCHART_20" hidden="1">'[40]PABRIK (2)'!$AF$9:$AF$287</definedName>
    <definedName name="_1050__123Graph_CCHART_58" hidden="1">'[58]NPK Mg Bo'!$FU$164:$FU$174</definedName>
    <definedName name="_1051__123Graph_BCHART_75" hidden="1">'[52]Data SRL'!$AL$8:$AL$100</definedName>
    <definedName name="_1052__123Graph_DCHART_17">#N/A</definedName>
    <definedName name="_1052__123Graph_DCHART_17_1">#N/A</definedName>
    <definedName name="_1052__123Graph_ECHART_16">#N/A</definedName>
    <definedName name="_1052__123Graph_ECHART_16_1">#N/A</definedName>
    <definedName name="_1053__123Graph_BCHART_22" hidden="1">'[49]TBS BLOK'!#REF!</definedName>
    <definedName name="_1053__123Graph_BCHART_22_1">#N/A</definedName>
    <definedName name="_1053__123Graph_BCHART_41" hidden="1">[51]SISIP!#REF!</definedName>
    <definedName name="_1054__123Graph_CCHART_22">#N/A</definedName>
    <definedName name="_1054__123Graph_CCHART_22_1">#N/A</definedName>
    <definedName name="_1056__123Graph_BCHART_76" hidden="1">'[18]NPK Mg Bo'!#REF!</definedName>
    <definedName name="_1056__123Graph_ECHART_17">#N/A</definedName>
    <definedName name="_1056__123Graph_ECHART_17_1">#N/A</definedName>
    <definedName name="_1057__123Graph_DCHART_18">#N/A</definedName>
    <definedName name="_1057__123Graph_DCHART_18_1">#N/A</definedName>
    <definedName name="_106__123Graph_ACHART_215" hidden="1">'[38]TON  per Jam'!$C$54:$Z$54</definedName>
    <definedName name="_106__123Graph_ACHART_242" hidden="1">'[43]TON  per Jam'!$C$166:$S$166</definedName>
    <definedName name="_106__123Graph_ACHART_243" hidden="1">'[29]TON  per Jam'!$C$167:$T$167</definedName>
    <definedName name="_106__123Graph_ACHART_32" hidden="1">'[44]DATA LTW'!$R$68:$AC$68</definedName>
    <definedName name="_106__123Graph_ACHART_44" hidden="1">'[44]DATA LTW'!$R$72:$AC$72</definedName>
    <definedName name="_106__123Graph_ACHART_53" hidden="1">'[18]NPK Mg Bo'!#REF!</definedName>
    <definedName name="_106__123Graph_ACHART_60" hidden="1">'[3]NPK Mg Bo'!$AN$164:$AN$174</definedName>
    <definedName name="_106__123Graph_ACHART_62">{#NAME?}</definedName>
    <definedName name="_106__123Graph_BCHART_21">#N/A</definedName>
    <definedName name="_106__123Graph_BCHART_21_1">#N/A</definedName>
    <definedName name="_106__123Graph_BCHART_31" hidden="1">'[45]TBS BLOK'!#REF!</definedName>
    <definedName name="_106__123Graph_BCHART_35">#N/A</definedName>
    <definedName name="_106__123Graph_BCHART_35_1">#N/A</definedName>
    <definedName name="_106__123Graph_BCHART_7" hidden="1">'[47]Data SRL'!$CT$8:$CT$379</definedName>
    <definedName name="_106__123Graph_CCHART_2" hidden="1">'[47]Data SRL'!$AR$8:$AR$379</definedName>
    <definedName name="_106__123Graph_CCHART_21" hidden="1">'[40]PABRIK (2)'!$AF$9:$AF$287</definedName>
    <definedName name="_1060__123Graph_CCHART_6" hidden="1">[37]SISIP!#REF!</definedName>
    <definedName name="_1060__123Graph_ECHART_18">#N/A</definedName>
    <definedName name="_1060__123Graph_ECHART_18_1">#N/A</definedName>
    <definedName name="_1061__123Graph_BCHART_77" hidden="1">'[52]Data SRL'!$AO$8:$AO$193</definedName>
    <definedName name="_1061__123Graph_CCHART_23">#N/A</definedName>
    <definedName name="_1061__123Graph_CCHART_23_1">#N/A</definedName>
    <definedName name="_1062__123Graph_BCHART_42" hidden="1">[51]SISIP!$CT$160:$CT$160</definedName>
    <definedName name="_1062__123Graph_DCHART_19">#N/A</definedName>
    <definedName name="_1062__123Graph_DCHART_19_1">#N/A</definedName>
    <definedName name="_1064__123Graph_ECHART_19">#N/A</definedName>
    <definedName name="_1064__123Graph_ECHART_19_1">#N/A</definedName>
    <definedName name="_1066__123Graph_BCHART_23" hidden="1">'[49]TBS BLOK'!#REF!</definedName>
    <definedName name="_1066__123Graph_BCHART_23_1">#N/A</definedName>
    <definedName name="_1066__123Graph_BCHART_78" hidden="1">'[52]Data SRL'!$AT$9:$AT$100</definedName>
    <definedName name="_1067__123Graph_DCHART_2">#N/A</definedName>
    <definedName name="_1067__123Graph_DCHART_2_1">#N/A</definedName>
    <definedName name="_1068__123Graph_CCHART_24">#N/A</definedName>
    <definedName name="_1068__123Graph_CCHART_24_1">#N/A</definedName>
    <definedName name="_1068__123Graph_ECHART_21">#N/A</definedName>
    <definedName name="_1068__123Graph_ECHART_21_1">#N/A</definedName>
    <definedName name="_107__123Graph_ACHART_243" hidden="1">'[43]TON  per Jam'!$C$167:$T$167</definedName>
    <definedName name="_107__123Graph_ACHART_244" hidden="1">'[29]TON  per Jam'!$C$168:$S$168</definedName>
    <definedName name="_107__123Graph_ACHART_31" hidden="1">'[57]DATA LTW'!$R$40:$AC$40</definedName>
    <definedName name="_107__123Graph_ACHART_33" hidden="1">'[44]DATA LTW'!$E$41:$P$41</definedName>
    <definedName name="_107__123Graph_ACHART_45" hidden="1">'[44]DATA LTW'!$E$46:$P$46</definedName>
    <definedName name="_107__123Graph_ACHART_54" hidden="1">'[18]NPK Mg Bo'!#REF!</definedName>
    <definedName name="_107__123Graph_ACHART_61" hidden="1">'[3]NPK Mg Bo'!$AP$164:$AP$174</definedName>
    <definedName name="_107__123Graph_BCHART_22">#N/A</definedName>
    <definedName name="_107__123Graph_BCHART_22_1">#N/A</definedName>
    <definedName name="_107__123Graph_BCHART_32" hidden="1">'[45]TBS BLOK'!#REF!</definedName>
    <definedName name="_107__123Graph_BCHART_36">#N/A</definedName>
    <definedName name="_107__123Graph_BCHART_36_1">#N/A</definedName>
    <definedName name="_107__123Graph_BCHART_70" hidden="1">'[47]Data SRL'!$AB$8:$AB$379</definedName>
    <definedName name="_107__123Graph_CCHART_20" hidden="1">'[31]PABRIK (2)'!$AF$9:$AF$287</definedName>
    <definedName name="_107__123Graph_CCHART_22" hidden="1">'[40]PABRIK (2)'!$AF$9:$AF$287</definedName>
    <definedName name="_1070__123Graph_CCHART_61" hidden="1">'[58]NPK Mg Bo'!$FX$164:$FX$174</definedName>
    <definedName name="_1071__123Graph_BCHART_43" hidden="1">'[51]NPK Mg Bo'!#REF!</definedName>
    <definedName name="_1071__123Graph_BCHART_79" hidden="1">'[52]Data SRL'!$BA$8:$BA$100</definedName>
    <definedName name="_1072__123Graph_DCHART_21">#N/A</definedName>
    <definedName name="_1072__123Graph_DCHART_21_1">#N/A</definedName>
    <definedName name="_1072__123Graph_ECHART_22">#N/A</definedName>
    <definedName name="_1072__123Graph_ECHART_22_1">#N/A</definedName>
    <definedName name="_1075__123Graph_CCHART_26">#N/A</definedName>
    <definedName name="_1075__123Graph_CCHART_26_1">#N/A</definedName>
    <definedName name="_1076__123Graph_BCHART_8" hidden="1">'[59]PABRIK (2)'!#REF!</definedName>
    <definedName name="_1076__123Graph_ECHART_23">#N/A</definedName>
    <definedName name="_1076__123Graph_ECHART_23_1">#N/A</definedName>
    <definedName name="_1077__123Graph_DCHART_22">#N/A</definedName>
    <definedName name="_1077__123Graph_DCHART_22_1">#N/A</definedName>
    <definedName name="_1079__123Graph_BCHART_24" hidden="1">'[49]TBS BLOK'!#REF!</definedName>
    <definedName name="_1079__123Graph_BCHART_24_1">#N/A</definedName>
    <definedName name="_108__123Graph_ACHART_2" hidden="1">[51]SISIP!#REF!</definedName>
    <definedName name="_108__123Graph_ACHART_216" hidden="1">'[38]TON  per Jam'!$C$55:$Z$55</definedName>
    <definedName name="_108__123Graph_ACHART_244" hidden="1">'[43]TON  per Jam'!$C$168:$S$168</definedName>
    <definedName name="_108__123Graph_ACHART_34" hidden="1">'[44]DATA LTW'!$E$69:$P$69</definedName>
    <definedName name="_108__123Graph_ACHART_35">#N/A</definedName>
    <definedName name="_108__123Graph_ACHART_35_1">#N/A</definedName>
    <definedName name="_108__123Graph_ACHART_46" hidden="1">'[44]DATA LTW'!$E$74:$P$74</definedName>
    <definedName name="_108__123Graph_ACHART_55" hidden="1">'[18]NPK Mg Bo'!#REF!</definedName>
    <definedName name="_108__123Graph_ACHART_58" hidden="1">'[60]NPK Mg Bo'!$AJ$164:$AJ$174</definedName>
    <definedName name="_108__123Graph_ACHART_62" hidden="1">'[3]NPK Mg Bo'!$AR$164:$AR$174</definedName>
    <definedName name="_108__123Graph_ACHART_63">#N/A</definedName>
    <definedName name="_108__123Graph_ACHART_63_1">#N/A</definedName>
    <definedName name="_108__123Graph_BCHART_23">#N/A</definedName>
    <definedName name="_108__123Graph_BCHART_23_1">#N/A</definedName>
    <definedName name="_108__123Graph_BCHART_33" hidden="1">'[55]TBS 05'!#REF!</definedName>
    <definedName name="_108__123Graph_BCHART_37">#N/A</definedName>
    <definedName name="_108__123Graph_BCHART_37_1">#N/A</definedName>
    <definedName name="_108__123Graph_BCHART_71" hidden="1">'[47]Data SRL'!$Y$8:$Y$379</definedName>
    <definedName name="_108__123Graph_CCHART_21" hidden="1">'[31]PABRIK (2)'!$AF$9:$AF$287</definedName>
    <definedName name="_108__123Graph_CCHART_23" hidden="1">'[40]PABRIK (2)'!$AF$9:$AF$287</definedName>
    <definedName name="_1080__123Graph_BCHART_44" hidden="1">'[51]NPK Mg Bo'!#REF!</definedName>
    <definedName name="_1080__123Graph_CCHART_63" hidden="1">'[37]NPK Mg Bo'!#REF!</definedName>
    <definedName name="_1080__123Graph_ECHART_24">#N/A</definedName>
    <definedName name="_1080__123Graph_ECHART_24_1">#N/A</definedName>
    <definedName name="_1081__123Graph_BCHART_80" hidden="1">'[61]NPK Mg Bo'!$AO$160:$AO$160</definedName>
    <definedName name="_1082__123Graph_CCHART_27">#N/A</definedName>
    <definedName name="_1082__123Graph_CCHART_27_1">#N/A</definedName>
    <definedName name="_1082__123Graph_DCHART_23">#N/A</definedName>
    <definedName name="_1082__123Graph_DCHART_23_1">#N/A</definedName>
    <definedName name="_1084__123Graph_ECHART_26">#N/A</definedName>
    <definedName name="_1084__123Graph_ECHART_26_1">#N/A</definedName>
    <definedName name="_1086__123Graph_BCHART_81" hidden="1">'[52]Data SRL'!$BE$8:$BE$100</definedName>
    <definedName name="_1087__123Graph_DCHART_24">#N/A</definedName>
    <definedName name="_1087__123Graph_DCHART_24_1">#N/A</definedName>
    <definedName name="_1088__123Graph_ECHART_27">#N/A</definedName>
    <definedName name="_1088__123Graph_ECHART_27_1">#N/A</definedName>
    <definedName name="_1089__123Graph_BCHART_45" hidden="1">'[51]NPK Mg Bo'!#REF!</definedName>
    <definedName name="_1089__123Graph_CCHART_28">#N/A</definedName>
    <definedName name="_1089__123Graph_CCHART_28_1">#N/A</definedName>
    <definedName name="_109__123Graph_ACHART_25" hidden="1">'[31]PABRIK (2)'!$H$9:$H$287</definedName>
    <definedName name="_109__123Graph_ACHART_32" hidden="1">'[57]DATA LTW'!$R$68:$AC$68</definedName>
    <definedName name="_109__123Graph_ACHART_35" hidden="1">'[44]DATA LTW'!$R$41:$AC$41</definedName>
    <definedName name="_109__123Graph_ACHART_47" hidden="1">'[44]DATA LTW'!$R$46:$AC$46</definedName>
    <definedName name="_109__123Graph_ACHART_56" hidden="1">'[18]NPK Mg Bo'!#REF!</definedName>
    <definedName name="_109__123Graph_BCHART_24">#N/A</definedName>
    <definedName name="_109__123Graph_BCHART_24_1">#N/A</definedName>
    <definedName name="_109__123Graph_BCHART_34" hidden="1">'[45]TBS BLOK'!#REF!</definedName>
    <definedName name="_109__123Graph_BCHART_38">#N/A</definedName>
    <definedName name="_109__123Graph_BCHART_72" hidden="1">'[47]Data SRL'!$U$8:$U$379</definedName>
    <definedName name="_109__123Graph_CCHART_22" hidden="1">'[31]PABRIK (2)'!$AF$9:$AF$287</definedName>
    <definedName name="_109__123Graph_CCHART_24" hidden="1">'[40]PABRIK (2)'!$AF$9:$AF$287</definedName>
    <definedName name="_1090__123Graph_CCHART_65" hidden="1">'[37]NPK Mg Bo'!#REF!</definedName>
    <definedName name="_1091__123Graph_BCHART_82" hidden="1">'[61]NPK Mg Bo'!$AS$160:$AS$160</definedName>
    <definedName name="_1092__123Graph_BCHART_26" hidden="1">'[49]TBS BLOK'!#REF!</definedName>
    <definedName name="_1092__123Graph_BCHART_26_1">#N/A</definedName>
    <definedName name="_1092__123Graph_DCHART_26">#N/A</definedName>
    <definedName name="_1092__123Graph_DCHART_26_1">#N/A</definedName>
    <definedName name="_1092__123Graph_ECHART_28">#N/A</definedName>
    <definedName name="_1092__123Graph_ECHART_28_1">#N/A</definedName>
    <definedName name="_1096__123Graph_BCHART_85" hidden="1">'[52]Data Prod_Graf'!$B$4:$M$4</definedName>
    <definedName name="_1096__123Graph_CCHART_29">#N/A</definedName>
    <definedName name="_1096__123Graph_CCHART_29_1">#N/A</definedName>
    <definedName name="_1096__123Graph_ECHART_29">#N/A</definedName>
    <definedName name="_1096__123Graph_ECHART_29_1">#N/A</definedName>
    <definedName name="_1097__123Graph_DCHART_27">#N/A</definedName>
    <definedName name="_1097__123Graph_DCHART_27_1">#N/A</definedName>
    <definedName name="_1098__123Graph_BCHART_46" hidden="1">'[51]NPK Mg Bo'!#REF!</definedName>
    <definedName name="_11__123Graph_ACHART_114" hidden="1">'[29]TON  per Jam'!$C$40:$Z$40</definedName>
    <definedName name="_11__123Graph_ACHART_116" hidden="1">'[29]TON  per Jam'!$C$42:$Z$42</definedName>
    <definedName name="_11__123Graph_ACHART_117" hidden="1">'[29]TON  per Jam'!$C$43:$Z$43</definedName>
    <definedName name="_11__123Graph_ACHART_12" hidden="1">[18]SISIP!#REF!</definedName>
    <definedName name="_11__123Graph_ACHART_15" hidden="1">[39]Data!$B$50:$B$61</definedName>
    <definedName name="_11__123Graph_ACHART_16">#N/A</definedName>
    <definedName name="_11__123Graph_ACHART_16_1">#N/A</definedName>
    <definedName name="_11__123Graph_ACHART_19" hidden="1">'[40]PABRIK (2)'!#REF!</definedName>
    <definedName name="_11__123Graph_ACHART_19_1">#N/A</definedName>
    <definedName name="_110__123Graph_ACHART_142" hidden="1">'[41]TON  per Jam'!$C$17:$Z$17</definedName>
    <definedName name="_110__123Graph_ACHART_217" hidden="1">'[38]TON  per Jam'!$C$56:$Z$56</definedName>
    <definedName name="_110__123Graph_ACHART_25" hidden="1">'[31]PABRIK (2)'!$H$9:$H$287</definedName>
    <definedName name="_110__123Graph_ACHART_254" hidden="1">'[43]TON  per Jam'!$C$70:$Z$70</definedName>
    <definedName name="_110__123Graph_ACHART_30" hidden="1">'[37]TBS BLOK'!#REF!</definedName>
    <definedName name="_110__123Graph_ACHART_30_1">#N/A</definedName>
    <definedName name="_110__123Graph_ACHART_36" hidden="1">'[44]DATA LTW'!$R$69:$AC$69</definedName>
    <definedName name="_110__123Graph_ACHART_48" hidden="1">'[44]DATA LTW'!$R$74:$AC$74</definedName>
    <definedName name="_110__123Graph_ACHART_57" hidden="1">'[18]NPK Mg Bo'!#REF!</definedName>
    <definedName name="_110__123Graph_ACHART_59" hidden="1">'[60]NPK Mg Bo'!$AL$164:$AL$174</definedName>
    <definedName name="_110__123Graph_ACHART_64">#N/A</definedName>
    <definedName name="_110__123Graph_ACHART_64_1">#N/A</definedName>
    <definedName name="_110__123Graph_BCHART_26">#N/A</definedName>
    <definedName name="_110__123Graph_BCHART_26_1">#N/A</definedName>
    <definedName name="_110__123Graph_BCHART_35" hidden="1">[45]SISIP!#REF!</definedName>
    <definedName name="_110__123Graph_BCHART_39">#N/A</definedName>
    <definedName name="_110__123Graph_BCHART_39_1">#N/A</definedName>
    <definedName name="_110__123Graph_BCHART_73" hidden="1">'[47]Data SRL'!$AD$8:$AD$131</definedName>
    <definedName name="_110__123Graph_CCHART_23" hidden="1">'[31]PABRIK (2)'!$AF$9:$AF$287</definedName>
    <definedName name="_110__123Graph_CCHART_25" hidden="1">'[40]PABRIK (2)'!$AF$9:$AF$287</definedName>
    <definedName name="_1100__123Graph_CCHART_68" hidden="1">'[37]NPK Mg Bo'!#REF!</definedName>
    <definedName name="_1100__123Graph_CCHART_68_1">#N/A</definedName>
    <definedName name="_1100__123Graph_ECHART_30">#N/A</definedName>
    <definedName name="_1100__123Graph_ECHART_30_1">#N/A</definedName>
    <definedName name="_1101__123Graph_BCHART_86" hidden="1">'[52]Data Prod_Graf'!$B$12:$M$12</definedName>
    <definedName name="_1102__123Graph_DCHART_28">#N/A</definedName>
    <definedName name="_1102__123Graph_DCHART_28_1">#N/A</definedName>
    <definedName name="_1103__123Graph_CCHART_3">#N/A</definedName>
    <definedName name="_1103__123Graph_CCHART_3_1">#N/A</definedName>
    <definedName name="_1104__123Graph_ECHART_31">#N/A</definedName>
    <definedName name="_1104__123Graph_ECHART_31_1">#N/A</definedName>
    <definedName name="_1105__123Graph_BCHART_27" hidden="1">'[49]TBS BLOK'!#REF!</definedName>
    <definedName name="_1105__123Graph_BCHART_27_1">#N/A</definedName>
    <definedName name="_1106__123Graph_BCHART_87" hidden="1">'[52]Data Prod_Graf'!$B$21:$M$21</definedName>
    <definedName name="_1107__123Graph_BCHART_47" hidden="1">'[51]NPK Mg Bo'!#REF!</definedName>
    <definedName name="_1107__123Graph_DCHART_29">#N/A</definedName>
    <definedName name="_1107__123Graph_DCHART_29_1">#N/A</definedName>
    <definedName name="_1108__123Graph_ECHART_32">#N/A</definedName>
    <definedName name="_1108__123Graph_ECHART_32_1">#N/A</definedName>
    <definedName name="_111__123Graph_ACHART_254" hidden="1">'[29]TON  per Jam'!$C$70:$Z$70</definedName>
    <definedName name="_111__123Graph_ACHART_26" hidden="1">'[31]PABRIK (2)'!$Q$9:$Q$287</definedName>
    <definedName name="_111__123Graph_ACHART_33" hidden="1">'[57]DATA LTW'!$E$41:$P$41</definedName>
    <definedName name="_111__123Graph_ACHART_37" hidden="1">'[44]DATA LTW'!$E$43:$P$43</definedName>
    <definedName name="_111__123Graph_ACHART_49" hidden="1">'[44]DATA LTW'!$E$47:$P$47</definedName>
    <definedName name="_111__123Graph_ACHART_58" hidden="1">'[61]NPK Mg Bo'!$AJ$164:$AJ$174</definedName>
    <definedName name="_111__123Graph_BCHART_27">#N/A</definedName>
    <definedName name="_111__123Graph_BCHART_27_1">#N/A</definedName>
    <definedName name="_111__123Graph_BCHART_36" hidden="1">[45]SISIP!#REF!</definedName>
    <definedName name="_111__123Graph_BCHART_4">#N/A</definedName>
    <definedName name="_111__123Graph_BCHART_4_1">#N/A</definedName>
    <definedName name="_111__123Graph_BCHART_74" hidden="1">'[47]Data SRL'!$AI$8:$AI$100</definedName>
    <definedName name="_111__123Graph_CCHART_24" hidden="1">'[31]PABRIK (2)'!$AF$9:$AF$287</definedName>
    <definedName name="_111__123Graph_CCHART_26" hidden="1">'[40]PABRIK (2)'!$AF$9:$AF$287</definedName>
    <definedName name="_1110__123Graph_CCHART_30">#N/A</definedName>
    <definedName name="_1110__123Graph_CCHART_30_1">#N/A</definedName>
    <definedName name="_1110__123Graph_CCHART_7" hidden="1">'[37]TBS BLOK'!#REF!</definedName>
    <definedName name="_1111__123Graph_BCHART_88" hidden="1">'[52]Data Prod_Graf'!$B$29:$M$29</definedName>
    <definedName name="_1112__123Graph_DCHART_3">#N/A</definedName>
    <definedName name="_1112__123Graph_DCHART_3_1">#N/A</definedName>
    <definedName name="_1112__123Graph_ECHART_33">#N/A</definedName>
    <definedName name="_1112__123Graph_ECHART_33_1">#N/A</definedName>
    <definedName name="_1116__123Graph_BCHART_48" hidden="1">'[51]NPK Mg Bo'!#REF!</definedName>
    <definedName name="_1116__123Graph_BCHART_9" hidden="1">'[59]PABRIK (2)'!#REF!</definedName>
    <definedName name="_1116__123Graph_ECHART_34">#N/A</definedName>
    <definedName name="_1116__123Graph_ECHART_34_1">#N/A</definedName>
    <definedName name="_1117__123Graph_CCHART_31">#N/A</definedName>
    <definedName name="_1117__123Graph_CCHART_31_1">#N/A</definedName>
    <definedName name="_1117__123Graph_DCHART_30">#N/A</definedName>
    <definedName name="_1117__123Graph_DCHART_30_1">#N/A</definedName>
    <definedName name="_1118__123Graph_BCHART_28" hidden="1">'[49]TBS 05'!#REF!</definedName>
    <definedName name="_1118__123Graph_BCHART_28_1">#N/A</definedName>
    <definedName name="_112__123Graph_ACHART_218" hidden="1">'[38]TON  per Jam'!$C$57:$Z$57</definedName>
    <definedName name="_112__123Graph_ACHART_24">#N/A</definedName>
    <definedName name="_112__123Graph_ACHART_24_1">#N/A</definedName>
    <definedName name="_112__123Graph_ACHART_27" hidden="1">'[31]PABRIK (2)'!$T$9:$T$287</definedName>
    <definedName name="_112__123Graph_ACHART_36">#N/A</definedName>
    <definedName name="_112__123Graph_ACHART_36_1">#N/A</definedName>
    <definedName name="_112__123Graph_ACHART_38" hidden="1">'[44]DATA LTW'!$E$71:$P$71</definedName>
    <definedName name="_112__123Graph_ACHART_5" hidden="1">[36]Data!$C$2:$C$73</definedName>
    <definedName name="_112__123Graph_ACHART_59" hidden="1">'[61]NPK Mg Bo'!$AL$164:$AL$174</definedName>
    <definedName name="_112__123Graph_ACHART_65">#N/A</definedName>
    <definedName name="_112__123Graph_ACHART_65_1">#N/A</definedName>
    <definedName name="_112__123Graph_BCHART_28">#N/A</definedName>
    <definedName name="_112__123Graph_BCHART_28_1">#N/A</definedName>
    <definedName name="_112__123Graph_BCHART_37" hidden="1">[45]SISIP!#REF!</definedName>
    <definedName name="_112__123Graph_BCHART_40">#N/A</definedName>
    <definedName name="_112__123Graph_BCHART_40_1">#N/A</definedName>
    <definedName name="_112__123Graph_BCHART_75" hidden="1">'[47]Data SRL'!$AL$8:$AL$100</definedName>
    <definedName name="_112__123Graph_CCHART_25" hidden="1">'[31]PABRIK (2)'!$AF$9:$AF$287</definedName>
    <definedName name="_112__123Graph_CCHART_27" hidden="1">'[40]PABRIK (2)'!$AF$9:$AF$287</definedName>
    <definedName name="_1120__123Graph_CCHART_71" hidden="1">'[37]NPK Mg Bo'!#REF!</definedName>
    <definedName name="_1120__123Graph_ECHART_7">#N/A</definedName>
    <definedName name="_1120__123Graph_ECHART_7_1">#N/A</definedName>
    <definedName name="_1121__123Graph_CCHART_1" hidden="1">'[52]Data SRL'!$BM$9:$BM$100</definedName>
    <definedName name="_1122__123Graph_DCHART_31">#N/A</definedName>
    <definedName name="_1122__123Graph_DCHART_31_1">#N/A</definedName>
    <definedName name="_1124__123Graph_CCHART_32">#N/A</definedName>
    <definedName name="_1124__123Graph_CCHART_32_1">#N/A</definedName>
    <definedName name="_1124__123Graph_XCHART_10">#N/A</definedName>
    <definedName name="_1124__123Graph_XCHART_10_1">#N/A</definedName>
    <definedName name="_1125__123Graph_BCHART_49" hidden="1">'[51]NPK Mg Bo'!#REF!</definedName>
    <definedName name="_1126__123Graph_CCHART_10" hidden="1">'[59]PABRIK (2)'!$AF$9:$AF$287</definedName>
    <definedName name="_1127__123Graph_DCHART_32">#N/A</definedName>
    <definedName name="_1127__123Graph_DCHART_32_1">#N/A</definedName>
    <definedName name="_1128__123Graph_XCHART_11">#N/A</definedName>
    <definedName name="_1128__123Graph_XCHART_11_1">#N/A</definedName>
    <definedName name="_113__123Graph_ACHART_28" hidden="1">'[31]PABRIK (2)'!$W$9:$W$287</definedName>
    <definedName name="_113__123Graph_ACHART_34" hidden="1">'[57]DATA LTW'!$E$69:$P$69</definedName>
    <definedName name="_113__123Graph_ACHART_39" hidden="1">'[44]DATA LTW'!$R$43:$AC$43</definedName>
    <definedName name="_113__123Graph_ACHART_50" hidden="1">'[44]DATA LTW'!$E$75:$P$75</definedName>
    <definedName name="_113__123Graph_ACHART_6" hidden="1">[18]SISIP!#REF!</definedName>
    <definedName name="_113__123Graph_BCHART_29">#N/A</definedName>
    <definedName name="_113__123Graph_BCHART_29_1">#N/A</definedName>
    <definedName name="_113__123Graph_BCHART_38">[62]SISIP!$CT$155:$CT$165</definedName>
    <definedName name="_113__123Graph_BCHART_41">#N/A</definedName>
    <definedName name="_113__123Graph_BCHART_41_1">#N/A</definedName>
    <definedName name="_113__123Graph_BCHART_77" hidden="1">'[47]Data SRL'!$AO$8:$AO$193</definedName>
    <definedName name="_113__123Graph_CCHART_26" hidden="1">'[31]PABRIK (2)'!$AF$9:$AF$287</definedName>
    <definedName name="_113__123Graph_CCHART_28" hidden="1">'[40]PABRIK (2)'!$AF$9:$AF$287</definedName>
    <definedName name="_1130__123Graph_CCHART_73" hidden="1">'[37]NPK Mg Bo'!#REF!</definedName>
    <definedName name="_1131__123Graph_BCHART_29" hidden="1">'[49]TBS BLOK'!#REF!</definedName>
    <definedName name="_1131__123Graph_BCHART_29_1">#N/A</definedName>
    <definedName name="_1131__123Graph_CCHART_11" hidden="1">'[59]PABRIK (2)'!$AF$9:$AF$287</definedName>
    <definedName name="_1131__123Graph_CCHART_33">#N/A</definedName>
    <definedName name="_1131__123Graph_CCHART_33_1">#N/A</definedName>
    <definedName name="_1132__123Graph_DCHART_33">#N/A</definedName>
    <definedName name="_1132__123Graph_DCHART_33_1">#N/A</definedName>
    <definedName name="_1132__123Graph_XCHART_12">#N/A</definedName>
    <definedName name="_1132__123Graph_XCHART_12_1">#N/A</definedName>
    <definedName name="_1134__123Graph_BCHART_5" hidden="1">[51]SISIP!#REF!</definedName>
    <definedName name="_1136__123Graph_CCHART_12" hidden="1">'[59]PABRIK (2)'!$AF$9:$AF$287</definedName>
    <definedName name="_1136__123Graph_XCHART_13">#N/A</definedName>
    <definedName name="_1136__123Graph_XCHART_13_1">#N/A</definedName>
    <definedName name="_1137__123Graph_DCHART_34">#N/A</definedName>
    <definedName name="_1137__123Graph_DCHART_34_1">#N/A</definedName>
    <definedName name="_1138__123Graph_CCHART_34">#N/A</definedName>
    <definedName name="_1138__123Graph_CCHART_34_1">#N/A</definedName>
    <definedName name="_1138__123Graph_DCHART_4">{#NAME?}</definedName>
    <definedName name="_114__123Graph_ACHART_219" hidden="1">'[38]TON  per Jam'!$C$58:$Z$58</definedName>
    <definedName name="_114__123Graph_ACHART_26" hidden="1">'[31]PABRIK (2)'!$Q$9:$Q$287</definedName>
    <definedName name="_114__123Graph_ACHART_29" hidden="1">'[31]PABRIK (2)'!$AC$9:$AC$287</definedName>
    <definedName name="_114__123Graph_ACHART_51" hidden="1">'[44]DATA LTW'!$R$47:$AC$47</definedName>
    <definedName name="_114__123Graph_ACHART_60" hidden="1">'[61]NPK Mg Bo'!$AN$164:$AN$174</definedName>
    <definedName name="_114__123Graph_ACHART_66">#N/A</definedName>
    <definedName name="_114__123Graph_ACHART_66_1">#N/A</definedName>
    <definedName name="_114__123Graph_BCHART_3">#N/A</definedName>
    <definedName name="_114__123Graph_BCHART_3_1">#N/A</definedName>
    <definedName name="_114__123Graph_BCHART_39" hidden="1">[45]SISIP!#REF!</definedName>
    <definedName name="_114__123Graph_BCHART_42">#N/A</definedName>
    <definedName name="_114__123Graph_BCHART_78" hidden="1">'[47]Data SRL'!$AT$9:$AT$100</definedName>
    <definedName name="_114__123Graph_CCHART_27" hidden="1">'[31]PABRIK (2)'!$AF$9:$AF$287</definedName>
    <definedName name="_114__123Graph_CCHART_29" hidden="1">'[40]PABRIK (2)'!$AF$9:$AF$287</definedName>
    <definedName name="_1140__123Graph_CCHART_75" hidden="1">'[37]NPK Mg Bo'!#REF!</definedName>
    <definedName name="_1140__123Graph_XCHART_14">#N/A</definedName>
    <definedName name="_1140__123Graph_XCHART_14_1">#N/A</definedName>
    <definedName name="_1141__123Graph_CCHART_13" hidden="1">'[59]PABRIK (2)'!$AF$9:$AF$287</definedName>
    <definedName name="_1143__123Graph_BCHART_50" hidden="1">'[51]NPK Mg Bo'!#REF!</definedName>
    <definedName name="_1143__123Graph_DCHART_5">#N/A</definedName>
    <definedName name="_1143__123Graph_DCHART_5_1">#N/A</definedName>
    <definedName name="_1144__123Graph_BCHART_3" hidden="1">[49]SISIP!#REF!</definedName>
    <definedName name="_1144__123Graph_BCHART_3_1">#N/A</definedName>
    <definedName name="_1144__123Graph_XCHART_15">#N/A</definedName>
    <definedName name="_1144__123Graph_XCHART_15_1">#N/A</definedName>
    <definedName name="_1145__123Graph_CCHART_35">#N/A</definedName>
    <definedName name="_1145__123Graph_CCHART_35_1">#N/A</definedName>
    <definedName name="_1146__123Graph_CCHART_14" hidden="1">'[59]PABRIK (2)'!$AF$9:$AF$287</definedName>
    <definedName name="_1148__123Graph_DCHART_6">#N/A</definedName>
    <definedName name="_1148__123Graph_DCHART_6_1">#N/A</definedName>
    <definedName name="_1148__123Graph_XCHART_17">#N/A</definedName>
    <definedName name="_1148__123Graph_XCHART_17_1">#N/A</definedName>
    <definedName name="_115__123Graph_ACHART_143" hidden="1">'[41]TON  per Jam'!$C$18:$Z$18</definedName>
    <definedName name="_115__123Graph_ACHART_31">#N/A</definedName>
    <definedName name="_115__123Graph_ACHART_31_1">#N/A</definedName>
    <definedName name="_115__123Graph_ACHART_35" hidden="1">'[57]DATA LTW'!$R$41:$AC$41</definedName>
    <definedName name="_115__123Graph_ACHART_4" hidden="1">[28]Data!$H$38:$H$73</definedName>
    <definedName name="_115__123Graph_ACHART_52" hidden="1">'[44]DATA LTW'!$R$75:$AC$75</definedName>
    <definedName name="_115__123Graph_ACHART_61" hidden="1">'[61]NPK Mg Bo'!$AP$164:$AP$174</definedName>
    <definedName name="_115__123Graph_BCHART_30">#N/A</definedName>
    <definedName name="_115__123Graph_BCHART_30_1">#N/A</definedName>
    <definedName name="_115__123Graph_BCHART_4" hidden="1">[45]SISIP!#REF!</definedName>
    <definedName name="_115__123Graph_BCHART_43">#N/A</definedName>
    <definedName name="_115__123Graph_BCHART_43_1">#N/A</definedName>
    <definedName name="_115__123Graph_BCHART_79" hidden="1">'[47]Data SRL'!$BA$8:$BA$100</definedName>
    <definedName name="_115__123Graph_CCHART_28" hidden="1">'[31]PABRIK (2)'!$AF$9:$AF$287</definedName>
    <definedName name="_115__123Graph_CCHART_3" hidden="1">'[56]Data SRL'!$L$8:$L$100</definedName>
    <definedName name="_1150__123Graph_CCHART_77" hidden="1">'[37]NPK Mg Bo'!#REF!</definedName>
    <definedName name="_1151__123Graph_CCHART_15" hidden="1">[63]Data!$P$50:$P$61</definedName>
    <definedName name="_1152__123Graph_BCHART_51" hidden="1">'[51]NPK Mg Bo'!#REF!</definedName>
    <definedName name="_1152__123Graph_CCHART_36">#N/A</definedName>
    <definedName name="_1152__123Graph_CCHART_36_1">#N/A</definedName>
    <definedName name="_1152__123Graph_XCHART_18">#N/A</definedName>
    <definedName name="_1152__123Graph_XCHART_18_1">#N/A</definedName>
    <definedName name="_1153__123Graph_DCHART_7">#N/A</definedName>
    <definedName name="_1153__123Graph_DCHART_7_1">#N/A</definedName>
    <definedName name="_1156__123Graph_CCHART_16" hidden="1">'[59]PABRIK (2)'!$AF$9:$AF$287</definedName>
    <definedName name="_1156__123Graph_XCHART_19">#N/A</definedName>
    <definedName name="_1156__123Graph_XCHART_19_1">#N/A</definedName>
    <definedName name="_1157__123Graph_BCHART_30" hidden="1">'[49]TBS BLOK'!#REF!</definedName>
    <definedName name="_1157__123Graph_BCHART_30_1">#N/A</definedName>
    <definedName name="_1158__123Graph_DCHART_8">#N/A</definedName>
    <definedName name="_1158__123Graph_DCHART_8_1">#N/A</definedName>
    <definedName name="_1159__123Graph_CCHART_37">#N/A</definedName>
    <definedName name="_1159__123Graph_CCHART_37_1">#N/A</definedName>
    <definedName name="_116__123Graph_ACHART_22" hidden="1">'[42]PABRIK (2)'!$E$9:$E$287</definedName>
    <definedName name="_116__123Graph_ACHART_37">#N/A</definedName>
    <definedName name="_116__123Graph_ACHART_37_1">#N/A</definedName>
    <definedName name="_116__123Graph_ACHART_40" hidden="1">'[44]DATA LTW'!$R$71:$AC$71</definedName>
    <definedName name="_116__123Graph_ACHART_53" hidden="1">'[44]DATA LTW'!$E$25:$P$25</definedName>
    <definedName name="_116__123Graph_ACHART_61" hidden="1">'[60]NPK Mg Bo'!$AP$164:$AP$174</definedName>
    <definedName name="_116__123Graph_ACHART_62" hidden="1">'[61]NPK Mg Bo'!$AR$164:$AR$174</definedName>
    <definedName name="_116__123Graph_ACHART_68">#N/A</definedName>
    <definedName name="_116__123Graph_ACHART_68_1">#N/A</definedName>
    <definedName name="_116__123Graph_BCHART_40" hidden="1">[45]SISIP!#REF!</definedName>
    <definedName name="_116__123Graph_BCHART_44">#N/A</definedName>
    <definedName name="_116__123Graph_BCHART_44_1">#N/A</definedName>
    <definedName name="_116__123Graph_CCHART_29" hidden="1">'[31]PABRIK (2)'!$AF$9:$AF$287</definedName>
    <definedName name="_116__123Graph_CCHART_4" hidden="1">'[56]Data SRL'!$BM$8:$BM$100</definedName>
    <definedName name="_1160__123Graph_CCHART_38">#N/A</definedName>
    <definedName name="_1160__123Graph_CCHART_79" hidden="1">'[58]NPK Mg Bo'!$FV$160:$FV$160</definedName>
    <definedName name="_1160__123Graph_XCHART_2">#N/A</definedName>
    <definedName name="_1160__123Graph_XCHART_2_1">#N/A</definedName>
    <definedName name="_1161__123Graph_BCHART_52" hidden="1">'[51]NPK Mg Bo'!#REF!</definedName>
    <definedName name="_1161__123Graph_CCHART_17" hidden="1">'[59]PABRIK (2)'!$AF$9:$AF$287</definedName>
    <definedName name="_1163__123Graph_ECHART_16">#N/A</definedName>
    <definedName name="_1163__123Graph_ECHART_16_1">#N/A</definedName>
    <definedName name="_1164__123Graph_XCHART_21">#N/A</definedName>
    <definedName name="_1164__123Graph_XCHART_21_1">#N/A</definedName>
    <definedName name="_1166__123Graph_CCHART_18" hidden="1">'[59]PABRIK (2)'!$AF$9:$AF$287</definedName>
    <definedName name="_1167__123Graph_CCHART_39">#N/A</definedName>
    <definedName name="_1167__123Graph_CCHART_39_1">#N/A</definedName>
    <definedName name="_1168__123Graph_ECHART_17">#N/A</definedName>
    <definedName name="_1168__123Graph_ECHART_17_1">#N/A</definedName>
    <definedName name="_1168__123Graph_XCHART_22">#N/A</definedName>
    <definedName name="_1168__123Graph_XCHART_22_1">#N/A</definedName>
    <definedName name="_117__123Graph_ACHART_17" hidden="1">'[49]TBS BLOK'!#REF!</definedName>
    <definedName name="_117__123Graph_ACHART_17_1">#N/A</definedName>
    <definedName name="_117__123Graph_ACHART_20" hidden="1">'[51]TBS 05'!$AG$165:$AG$175</definedName>
    <definedName name="_117__123Graph_ACHART_27" hidden="1">'[31]PABRIK (2)'!$T$9:$T$287</definedName>
    <definedName name="_117__123Graph_ACHART_36" hidden="1">'[57]DATA LTW'!$R$69:$AC$69</definedName>
    <definedName name="_117__123Graph_ACHART_41" hidden="1">'[44]DATA LTW'!$E$44:$P$44</definedName>
    <definedName name="_117__123Graph_ACHART_54" hidden="1">'[44]DATA LTW'!$E$53:$P$53</definedName>
    <definedName name="_117__123Graph_ACHART_63" hidden="1">'[18]NPK Mg Bo'!#REF!</definedName>
    <definedName name="_117__123Graph_BCHART_31">{#NAME?}</definedName>
    <definedName name="_117__123Graph_BCHART_41" hidden="1">[45]SISIP!#REF!</definedName>
    <definedName name="_117__123Graph_BCHART_45">#N/A</definedName>
    <definedName name="_117__123Graph_BCHART_45_1">#N/A</definedName>
    <definedName name="_117__123Graph_CCHART_3" hidden="1">'[47]Data SRL'!$L$8:$L$100</definedName>
    <definedName name="_117__123Graph_CCHART_5" hidden="1">[64]PO!$B$59:$M$59</definedName>
    <definedName name="_1170__123Graph_BCHART_31" hidden="1">'[49]TBS BLOK'!#REF!</definedName>
    <definedName name="_1170__123Graph_BCHART_31_1">#N/A</definedName>
    <definedName name="_1170__123Graph_BCHART_53" hidden="1">'[51]NPK Mg Bo'!#REF!</definedName>
    <definedName name="_1170__123Graph_CCHART_80" hidden="1">'[58]NPK Mg Bo'!$FW$160:$FW$160</definedName>
    <definedName name="_1171__123Graph_CCHART_19" hidden="1">'[59]PABRIK (2)'!$AF$9:$AF$287</definedName>
    <definedName name="_1172__123Graph_XCHART_23">#N/A</definedName>
    <definedName name="_1172__123Graph_XCHART_23_1">#N/A</definedName>
    <definedName name="_1173__123Graph_ECHART_18">#N/A</definedName>
    <definedName name="_1173__123Graph_ECHART_18_1">#N/A</definedName>
    <definedName name="_1174__123Graph_CCHART_4">#N/A</definedName>
    <definedName name="_1174__123Graph_CCHART_4_1">#N/A</definedName>
    <definedName name="_1176__123Graph_CCHART_2" hidden="1">'[52]Data SRL'!$AR$8:$AR$379</definedName>
    <definedName name="_1176__123Graph_XCHART_24">#N/A</definedName>
    <definedName name="_1176__123Graph_XCHART_24_1">#N/A</definedName>
    <definedName name="_1178__123Graph_ECHART_19">#N/A</definedName>
    <definedName name="_1178__123Graph_ECHART_19_1">#N/A</definedName>
    <definedName name="_1179__123Graph_BCHART_54" hidden="1">'[51]NPK Mg Bo'!#REF!</definedName>
    <definedName name="_118__123Graph_ACHART_220" hidden="1">'[38]TON  per Jam'!$C$60:$Z$60</definedName>
    <definedName name="_118__123Graph_ACHART_42" hidden="1">'[44]DATA LTW'!$E$72:$P$72</definedName>
    <definedName name="_118__123Graph_ACHART_55" hidden="1">'[44]DATA LTW'!$R$25:$AC$25</definedName>
    <definedName name="_118__123Graph_ACHART_62" hidden="1">'[60]NPK Mg Bo'!$AR$164:$AR$174</definedName>
    <definedName name="_118__123Graph_ACHART_64" hidden="1">'[18]NPK Mg Bo'!#REF!</definedName>
    <definedName name="_118__123Graph_ACHART_69">#N/A</definedName>
    <definedName name="_118__123Graph_ACHART_69_1">#N/A</definedName>
    <definedName name="_118__123Graph_BCHART_32">#N/A</definedName>
    <definedName name="_118__123Graph_BCHART_32_1">#N/A</definedName>
    <definedName name="_118__123Graph_BCHART_42">[62]SISIP!$CT$151:$CT$151</definedName>
    <definedName name="_118__123Graph_BCHART_46">#N/A</definedName>
    <definedName name="_118__123Graph_BCHART_46_1">#N/A</definedName>
    <definedName name="_118__123Graph_BCHART_8" hidden="1">'[31]PABRIK (2)'!#REF!</definedName>
    <definedName name="_118__123Graph_CCHART_31" hidden="1">[65]Data!$CH$206:$CS$206</definedName>
    <definedName name="_118__123Graph_CCHART_6" hidden="1">'[56]Data SRL'!$L$8:$L$100</definedName>
    <definedName name="_1180__123Graph_CCHART_82" hidden="1">'[58]NPK Mg Bo'!$FY$160:$FY$160</definedName>
    <definedName name="_1180__123Graph_XCHART_26">#N/A</definedName>
    <definedName name="_1180__123Graph_XCHART_26_1">#N/A</definedName>
    <definedName name="_1181__123Graph_CCHART_20" hidden="1">'[59]PABRIK (2)'!$AF$9:$AF$287</definedName>
    <definedName name="_1181__123Graph_CCHART_40">#N/A</definedName>
    <definedName name="_1181__123Graph_CCHART_40_1">#N/A</definedName>
    <definedName name="_1183__123Graph_BCHART_32" hidden="1">'[49]TBS BLOK'!#REF!</definedName>
    <definedName name="_1183__123Graph_BCHART_32_1">#N/A</definedName>
    <definedName name="_1183__123Graph_ECHART_21">#N/A</definedName>
    <definedName name="_1183__123Graph_ECHART_21_1">#N/A</definedName>
    <definedName name="_1184__123Graph_XCHART_27">#N/A</definedName>
    <definedName name="_1184__123Graph_XCHART_27_1">#N/A</definedName>
    <definedName name="_1186__123Graph_CCHART_21" hidden="1">'[59]PABRIK (2)'!$AF$9:$AF$287</definedName>
    <definedName name="_1188__123Graph_BCHART_55" hidden="1">'[51]NPK Mg Bo'!#REF!</definedName>
    <definedName name="_1188__123Graph_CCHART_41">#N/A</definedName>
    <definedName name="_1188__123Graph_CCHART_41_1">#N/A</definedName>
    <definedName name="_1188__123Graph_ECHART_22">#N/A</definedName>
    <definedName name="_1188__123Graph_ECHART_22_1">#N/A</definedName>
    <definedName name="_1188__123Graph_XCHART_29">#N/A</definedName>
    <definedName name="_1188__123Graph_XCHART_29_1">#N/A</definedName>
    <definedName name="_1189__123Graph_CCHART_42">#N/A</definedName>
    <definedName name="_119__123Graph_ACHART_26">#N/A</definedName>
    <definedName name="_119__123Graph_ACHART_26_1">#N/A</definedName>
    <definedName name="_119__123Graph_ACHART_37" hidden="1">'[57]DATA LTW'!$E$43:$P$43</definedName>
    <definedName name="_119__123Graph_ACHART_43" hidden="1">'[44]DATA LTW'!$R$44:$AC$44</definedName>
    <definedName name="_119__123Graph_ACHART_56" hidden="1">'[44]DATA LTW'!$R$53:$AC$53</definedName>
    <definedName name="_119__123Graph_ACHART_65" hidden="1">'[18]NPK Mg Bo'!#REF!</definedName>
    <definedName name="_119__123Graph_BCHART_33">#N/A</definedName>
    <definedName name="_119__123Graph_BCHART_33_1">#N/A</definedName>
    <definedName name="_119__123Graph_BCHART_43" hidden="1">'[45]NPK Mg Bo'!#REF!</definedName>
    <definedName name="_119__123Graph_BCHART_47">#N/A</definedName>
    <definedName name="_119__123Graph_BCHART_47_1">#N/A</definedName>
    <definedName name="_119__123Graph_BCHART_81" hidden="1">'[47]Data SRL'!$BE$8:$BE$100</definedName>
    <definedName name="_119__123Graph_CCHART_4" hidden="1">'[47]Data SRL'!$BM$8:$BM$100</definedName>
    <definedName name="_119__123Graph_CCHART_64" hidden="1">'[56]Data SRL'!$H$8:$H$379</definedName>
    <definedName name="_1190__123Graph_DCHART_1" hidden="1">[37]SISIP!#REF!</definedName>
    <definedName name="_1191__123Graph_CCHART_22" hidden="1">'[59]PABRIK (2)'!$AF$9:$AF$287</definedName>
    <definedName name="_1192__123Graph_XCHART_3">#N/A</definedName>
    <definedName name="_1192__123Graph_XCHART_3_1">#N/A</definedName>
    <definedName name="_1193__123Graph_ECHART_23">#N/A</definedName>
    <definedName name="_1193__123Graph_ECHART_23_1">#N/A</definedName>
    <definedName name="_1196__123Graph_BCHART_33" hidden="1">'[49]TBS 05'!#REF!</definedName>
    <definedName name="_1196__123Graph_BCHART_33_1">#N/A</definedName>
    <definedName name="_1196__123Graph_CCHART_23" hidden="1">'[59]PABRIK (2)'!$AF$9:$AF$287</definedName>
    <definedName name="_1196__123Graph_CCHART_43">#N/A</definedName>
    <definedName name="_1196__123Graph_CCHART_43_1">#N/A</definedName>
    <definedName name="_1196__123Graph_XCHART_30">#N/A</definedName>
    <definedName name="_1196__123Graph_XCHART_30_1">#N/A</definedName>
    <definedName name="_1197__123Graph_BCHART_56" hidden="1">'[51]NPK Mg Bo'!#REF!</definedName>
    <definedName name="_1198__123Graph_ECHART_24">#N/A</definedName>
    <definedName name="_1198__123Graph_ECHART_24_1">#N/A</definedName>
    <definedName name="_12__123Graph_ACHART_10" hidden="1">'[31]PABRIK (2)'!#REF!</definedName>
    <definedName name="_12__123Graph_ACHART_11">#N/A</definedName>
    <definedName name="_12__123Graph_ACHART_11_1">#N/A</definedName>
    <definedName name="_12__123Graph_ACHART_115" hidden="1">'[29]TON  per Jam'!$C$41:$Z$41</definedName>
    <definedName name="_12__123Graph_ACHART_117" hidden="1">'[29]TON  per Jam'!$C$43:$Z$43</definedName>
    <definedName name="_12__123Graph_ACHART_118" hidden="1">'[29]TON  per Jam'!$C$44:$Z$44</definedName>
    <definedName name="_12__123Graph_ACHART_120" hidden="1">'[38]TON  per Jam'!$C$47:$Z$47</definedName>
    <definedName name="_12__123Graph_ACHART_14">#N/A</definedName>
    <definedName name="_12__123Graph_ACHART_14_1">#N/A</definedName>
    <definedName name="_12__123Graph_ACHART_16" hidden="1">[39]Data!$K$62:$K$73</definedName>
    <definedName name="_12__123Graph_ACHART_17">#N/A</definedName>
    <definedName name="_12__123Graph_ACHART_17_1">#N/A</definedName>
    <definedName name="_12__123Graph_ACHART_2" hidden="1">[66]Data!$F$38:$F$73</definedName>
    <definedName name="_12__123Graph_ACHART_2_1">#N/A</definedName>
    <definedName name="_120__123Graph_ACHART_144" hidden="1">'[41]TON  per Jam'!$C$19:$Z$19</definedName>
    <definedName name="_120__123Graph_ACHART_221" hidden="1">'[38]TON  per Jam'!$C$61:$Z$61</definedName>
    <definedName name="_120__123Graph_ACHART_28" hidden="1">'[31]PABRIK (2)'!$W$9:$W$287</definedName>
    <definedName name="_120__123Graph_ACHART_3" hidden="1">[67]Karung!#REF!</definedName>
    <definedName name="_120__123Graph_ACHART_32" hidden="1">'[37]TBS BLOK'!#REF!</definedName>
    <definedName name="_120__123Graph_ACHART_32_1">#N/A</definedName>
    <definedName name="_120__123Graph_ACHART_38">{#NAME?}</definedName>
    <definedName name="_120__123Graph_ACHART_44" hidden="1">'[44]DATA LTW'!$R$72:$AC$72</definedName>
    <definedName name="_120__123Graph_ACHART_57" hidden="1">'[44]DATA LTW'!$E$26:$P$26</definedName>
    <definedName name="_120__123Graph_ACHART_66" hidden="1">'[18]NPK Mg Bo'!#REF!</definedName>
    <definedName name="_120__123Graph_ACHART_7">#N/A</definedName>
    <definedName name="_120__123Graph_ACHART_7_1">#N/A</definedName>
    <definedName name="_120__123Graph_BCHART_34">#N/A</definedName>
    <definedName name="_120__123Graph_BCHART_34_1">#N/A</definedName>
    <definedName name="_120__123Graph_BCHART_44" hidden="1">'[45]NPK Mg Bo'!#REF!</definedName>
    <definedName name="_120__123Graph_BCHART_48" hidden="1">'[46]NPK Mg Bo'!#REF!</definedName>
    <definedName name="_120__123Graph_BCHART_48_1">#N/A</definedName>
    <definedName name="_120__123Graph_BCHART_85" hidden="1">'[47]Data Prod_Graf'!$B$4:$M$4</definedName>
    <definedName name="_120__123Graph_CCHART_5" hidden="1">[68]PO!$B$59:$M$59</definedName>
    <definedName name="_120__123Graph_CCHART_68" hidden="1">'[56]Data SRL'!$AC$8:$AC$100</definedName>
    <definedName name="_1200__123Graph_DCHART_17" hidden="1">'[37]TBS BLOK'!#REF!</definedName>
    <definedName name="_1200__123Graph_DCHART_17_1">#N/A</definedName>
    <definedName name="_1200__123Graph_XCHART_31">#N/A</definedName>
    <definedName name="_1200__123Graph_XCHART_31_1">#N/A</definedName>
    <definedName name="_1201__123Graph_CCHART_24" hidden="1">'[59]PABRIK (2)'!$AF$9:$AF$287</definedName>
    <definedName name="_1203__123Graph_CCHART_44">#N/A</definedName>
    <definedName name="_1203__123Graph_CCHART_44_1">#N/A</definedName>
    <definedName name="_1203__123Graph_ECHART_26">#N/A</definedName>
    <definedName name="_1203__123Graph_ECHART_26_1">#N/A</definedName>
    <definedName name="_1204__123Graph_XCHART_32">#N/A</definedName>
    <definedName name="_1204__123Graph_XCHART_32_1">#N/A</definedName>
    <definedName name="_1206__123Graph_BCHART_57" hidden="1">'[51]NPK Mg Bo'!#REF!</definedName>
    <definedName name="_1206__123Graph_CCHART_25" hidden="1">'[59]PABRIK (2)'!$AF$9:$AF$287</definedName>
    <definedName name="_1208__123Graph_ECHART_27">#N/A</definedName>
    <definedName name="_1208__123Graph_ECHART_27_1">#N/A</definedName>
    <definedName name="_1208__123Graph_XCHART_34">#N/A</definedName>
    <definedName name="_1208__123Graph_XCHART_34_1">#N/A</definedName>
    <definedName name="_1209__123Graph_BCHART_34" hidden="1">'[49]TBS BLOK'!#REF!</definedName>
    <definedName name="_1209__123Graph_BCHART_34_1">#N/A</definedName>
    <definedName name="_121__123Graph_ACHART_30" hidden="1">'[69]DATA LTW'!$E$68:$P$68</definedName>
    <definedName name="_121__123Graph_ACHART_38" hidden="1">'[57]DATA LTW'!$E$71:$P$71</definedName>
    <definedName name="_121__123Graph_ACHART_45" hidden="1">'[44]DATA LTW'!$E$46:$P$46</definedName>
    <definedName name="_121__123Graph_ACHART_58" hidden="1">'[44]DATA LTW'!$E$54:$P$54</definedName>
    <definedName name="_121__123Graph_ACHART_68" hidden="1">'[18]NPK Mg Bo'!#REF!</definedName>
    <definedName name="_121__123Graph_BCHART_35">#N/A</definedName>
    <definedName name="_121__123Graph_BCHART_35_1">#N/A</definedName>
    <definedName name="_121__123Graph_BCHART_45" hidden="1">'[45]NPK Mg Bo'!#REF!</definedName>
    <definedName name="_121__123Graph_BCHART_49">#N/A</definedName>
    <definedName name="_121__123Graph_BCHART_49_1">#N/A</definedName>
    <definedName name="_121__123Graph_BCHART_86" hidden="1">'[47]Data Prod_Graf'!$B$12:$M$12</definedName>
    <definedName name="_121__123Graph_CCHART_6" hidden="1">'[47]Data SRL'!$L$8:$L$100</definedName>
    <definedName name="_121__123Graph_CCHART_7" hidden="1">[16]PK!$B$63:$M$63</definedName>
    <definedName name="_1210__123Graph_CCHART_45">#N/A</definedName>
    <definedName name="_1210__123Graph_CCHART_45_1">#N/A</definedName>
    <definedName name="_1210__123Graph_DCHART_19" hidden="1">'[37]TBS BLOK'!#REF!</definedName>
    <definedName name="_1211__123Graph_CCHART_26" hidden="1">'[59]PABRIK (2)'!$AF$9:$AF$287</definedName>
    <definedName name="_1212__123Graph_XCHART_36">#N/A</definedName>
    <definedName name="_1212__123Graph_XCHART_36_1">#N/A</definedName>
    <definedName name="_1213__123Graph_ECHART_28">#N/A</definedName>
    <definedName name="_1213__123Graph_ECHART_28_1">#N/A</definedName>
    <definedName name="_1215__123Graph_BCHART_58" hidden="1">'[51]NPK Mg Bo'!$AK$164:$AK$174</definedName>
    <definedName name="_1216__123Graph_CCHART_27" hidden="1">'[59]PABRIK (2)'!$AF$9:$AF$287</definedName>
    <definedName name="_1216__123Graph_XCHART_37">#N/A</definedName>
    <definedName name="_1216__123Graph_XCHART_37_1">#N/A</definedName>
    <definedName name="_1217__123Graph_CCHART_46">#N/A</definedName>
    <definedName name="_1217__123Graph_CCHART_46_1">#N/A</definedName>
    <definedName name="_1218__123Graph_ECHART_29">#N/A</definedName>
    <definedName name="_1218__123Graph_ECHART_29_1">#N/A</definedName>
    <definedName name="_122__123Graph_ACHART_222" hidden="1">'[38]TON  per Jam'!$C$62:$Z$62</definedName>
    <definedName name="_122__123Graph_ACHART_31" hidden="1">'[69]DATA LTW'!$R$40:$AC$40</definedName>
    <definedName name="_122__123Graph_ACHART_46" hidden="1">'[44]DATA LTW'!$E$74:$P$74</definedName>
    <definedName name="_122__123Graph_ACHART_59" hidden="1">'[44]DATA LTW'!$R$26:$AC$26</definedName>
    <definedName name="_122__123Graph_ACHART_69" hidden="1">'[18]NPK Mg Bo'!#REF!</definedName>
    <definedName name="_122__123Graph_ACHART_70">#N/A</definedName>
    <definedName name="_122__123Graph_ACHART_70_1">#N/A</definedName>
    <definedName name="_122__123Graph_BCHART_36">#N/A</definedName>
    <definedName name="_122__123Graph_BCHART_36_1">#N/A</definedName>
    <definedName name="_122__123Graph_BCHART_46" hidden="1">'[45]NPK Mg Bo'!#REF!</definedName>
    <definedName name="_122__123Graph_BCHART_5">#N/A</definedName>
    <definedName name="_122__123Graph_BCHART_5_1">#N/A</definedName>
    <definedName name="_122__123Graph_BCHART_87" hidden="1">'[47]Data Prod_Graf'!$B$21:$M$21</definedName>
    <definedName name="_122__123Graph_CCHART_64" hidden="1">'[47]Data SRL'!$H$8:$H$379</definedName>
    <definedName name="_122__123Graph_CCHART_73" hidden="1">'[56]Data SRL'!$AE$8:$AE$131</definedName>
    <definedName name="_1220__123Graph_DCHART_21" hidden="1">'[37]TBS BLOK'!#REF!</definedName>
    <definedName name="_1220__123Graph_XCHART_38">{#NAME?}</definedName>
    <definedName name="_1221__123Graph_CCHART_28" hidden="1">'[59]PABRIK (2)'!$AF$9:$AF$287</definedName>
    <definedName name="_1222__123Graph_BCHART_35" hidden="1">[49]SISIP!#REF!</definedName>
    <definedName name="_1222__123Graph_BCHART_35_1">#N/A</definedName>
    <definedName name="_1223__123Graph_ECHART_30">#N/A</definedName>
    <definedName name="_1223__123Graph_ECHART_30_1">#N/A</definedName>
    <definedName name="_1224__123Graph_BCHART_59" hidden="1">'[51]NPK Mg Bo'!$AM$164:$AM$174</definedName>
    <definedName name="_1224__123Graph_CCHART_47">#N/A</definedName>
    <definedName name="_1224__123Graph_CCHART_47_1">#N/A</definedName>
    <definedName name="_1224__123Graph_XCHART_39">#N/A</definedName>
    <definedName name="_1224__123Graph_XCHART_39_1">#N/A</definedName>
    <definedName name="_1226__123Graph_CCHART_29" hidden="1">'[59]PABRIK (2)'!$AF$9:$AF$287</definedName>
    <definedName name="_1228__123Graph_ECHART_31">#N/A</definedName>
    <definedName name="_1228__123Graph_ECHART_31_1">#N/A</definedName>
    <definedName name="_1228__123Graph_XCHART_4">#N/A</definedName>
    <definedName name="_1228__123Graph_XCHART_4_1">#N/A</definedName>
    <definedName name="_123__123Graph_ACHART_29" hidden="1">'[31]PABRIK (2)'!$AC$9:$AC$287</definedName>
    <definedName name="_123__123Graph_ACHART_32" hidden="1">'[69]DATA LTW'!$R$68:$AC$68</definedName>
    <definedName name="_123__123Graph_ACHART_39" hidden="1">'[57]DATA LTW'!$R$43:$AC$43</definedName>
    <definedName name="_123__123Graph_ACHART_47" hidden="1">'[44]DATA LTW'!$R$46:$AC$46</definedName>
    <definedName name="_123__123Graph_ACHART_6" hidden="1">[36]Data!$D$2:$D$73</definedName>
    <definedName name="_123__123Graph_ACHART_7" hidden="1">'[18]TBS BLOK'!#REF!</definedName>
    <definedName name="_123__123Graph_BCHART_37">#N/A</definedName>
    <definedName name="_123__123Graph_BCHART_37_1">#N/A</definedName>
    <definedName name="_123__123Graph_BCHART_47" hidden="1">'[45]NPK Mg Bo'!#REF!</definedName>
    <definedName name="_123__123Graph_BCHART_50">#N/A</definedName>
    <definedName name="_123__123Graph_BCHART_50_1">#N/A</definedName>
    <definedName name="_123__123Graph_BCHART_88" hidden="1">'[47]Data Prod_Graf'!$B$29:$M$29</definedName>
    <definedName name="_123__123Graph_CCHART_68" hidden="1">'[47]Data SRL'!$AC$8:$AC$100</definedName>
    <definedName name="_123__123Graph_CCHART_75" hidden="1">'[56]Data SRL'!$AM$8:$AM$100</definedName>
    <definedName name="_1230__123Graph_DCHART_23" hidden="1">'[37]TBS BLOK'!#REF!</definedName>
    <definedName name="_1231__123Graph_CCHART_3" hidden="1">'[52]Data SRL'!$L$8:$L$100</definedName>
    <definedName name="_1231__123Graph_CCHART_48">#N/A</definedName>
    <definedName name="_1231__123Graph_CCHART_48_1">#N/A</definedName>
    <definedName name="_1232__123Graph_XCHART_40">#N/A</definedName>
    <definedName name="_1232__123Graph_XCHART_40_1">#N/A</definedName>
    <definedName name="_1233__123Graph_BCHART_6" hidden="1">[51]SISIP!#REF!</definedName>
    <definedName name="_1233__123Graph_ECHART_32">#N/A</definedName>
    <definedName name="_1233__123Graph_ECHART_32_1">#N/A</definedName>
    <definedName name="_1235__123Graph_BCHART_36" hidden="1">[49]SISIP!#REF!</definedName>
    <definedName name="_1235__123Graph_BCHART_36_1">#N/A</definedName>
    <definedName name="_1236__123Graph_CCHART_30" hidden="1">'[70]DATA LTW'!$BE$68:$BP$68</definedName>
    <definedName name="_1236__123Graph_XCHART_41">#N/A</definedName>
    <definedName name="_1236__123Graph_XCHART_41_1">#N/A</definedName>
    <definedName name="_1238__123Graph_CCHART_49">#N/A</definedName>
    <definedName name="_1238__123Graph_CCHART_49_1">#N/A</definedName>
    <definedName name="_1238__123Graph_ECHART_33">#N/A</definedName>
    <definedName name="_1238__123Graph_ECHART_33_1">#N/A</definedName>
    <definedName name="_123Graph_ACHART" hidden="1">'[71]TON  per Jam'!$C$163:$R$163</definedName>
    <definedName name="_124__123Graph_ACHART_223" hidden="1">'[38]TON  per Jam'!$C$63:$Z$63</definedName>
    <definedName name="_124__123Graph_ACHART_33" hidden="1">'[69]DATA LTW'!$E$41:$P$41</definedName>
    <definedName name="_124__123Graph_ACHART_39">#N/A</definedName>
    <definedName name="_124__123Graph_ACHART_39_1">#N/A</definedName>
    <definedName name="_124__123Graph_ACHART_48" hidden="1">'[44]DATA LTW'!$R$74:$AC$74</definedName>
    <definedName name="_124__123Graph_ACHART_60" hidden="1">'[44]DATA LTW'!$R$54:$AC$54</definedName>
    <definedName name="_124__123Graph_ACHART_70" hidden="1">'[18]NPK Mg Bo'!#REF!</definedName>
    <definedName name="_124__123Graph_ACHART_71">#N/A</definedName>
    <definedName name="_124__123Graph_ACHART_71_1">#N/A</definedName>
    <definedName name="_124__123Graph_BCHART_38">#N/A</definedName>
    <definedName name="_124__123Graph_BCHART_48" hidden="1">'[45]NPK Mg Bo'!#REF!</definedName>
    <definedName name="_124__123Graph_BCHART_51">#N/A</definedName>
    <definedName name="_124__123Graph_BCHART_51_1">#N/A</definedName>
    <definedName name="_124__123Graph_CCHART_7" hidden="1">[16]PK!$B$63:$M$63</definedName>
    <definedName name="_124__123Graph_CCHART_77" hidden="1">'[56]Data SRL'!$AP$8:$AP$193</definedName>
    <definedName name="_1240__123Graph_DCHART_26" hidden="1">'[37]TBS BLOK'!#REF!</definedName>
    <definedName name="_1240__123Graph_XCHART_42">{#NAME?}</definedName>
    <definedName name="_1241__123Graph_CCHART_31" hidden="1">'[70]DATA LTW'!$BR$40:$CC$40</definedName>
    <definedName name="_1242__123Graph_BCHART_60" hidden="1">'[51]NPK Mg Bo'!$AO$164:$AO$174</definedName>
    <definedName name="_1243__123Graph_ECHART_34">#N/A</definedName>
    <definedName name="_1243__123Graph_ECHART_34_1">#N/A</definedName>
    <definedName name="_1244__123Graph_XCHART_44">#N/A</definedName>
    <definedName name="_1244__123Graph_XCHART_44_1">#N/A</definedName>
    <definedName name="_1245__123Graph_CCHART_5">#N/A</definedName>
    <definedName name="_1245__123Graph_CCHART_5_1">#N/A</definedName>
    <definedName name="_1246__123Graph_CCHART_32" hidden="1">'[70]DATA LTW'!$BR$68:$CC$68</definedName>
    <definedName name="_1248__123Graph_BCHART_37" hidden="1">[49]SISIP!#REF!</definedName>
    <definedName name="_1248__123Graph_BCHART_37_1">#N/A</definedName>
    <definedName name="_1248__123Graph_ECHART_7">#N/A</definedName>
    <definedName name="_1248__123Graph_ECHART_7_1">#N/A</definedName>
    <definedName name="_1248__123Graph_XCHART_45">#N/A</definedName>
    <definedName name="_1248__123Graph_XCHART_45_1">#N/A</definedName>
    <definedName name="_1249__123Graph_BCHART_38" hidden="1">[49]SISIP!$CT$164:$CT$174</definedName>
    <definedName name="_125__123Graph_ACHART_145" hidden="1">'[41]TON  per Jam'!$C$20:$Z$20</definedName>
    <definedName name="_125__123Graph_ACHART_33">#N/A</definedName>
    <definedName name="_125__123Graph_ACHART_33_1">#N/A</definedName>
    <definedName name="_125__123Graph_ACHART_34" hidden="1">'[69]DATA LTW'!$E$69:$P$69</definedName>
    <definedName name="_125__123Graph_ACHART_4" hidden="1">[30]Data!$H$38:$H$73</definedName>
    <definedName name="_125__123Graph_ACHART_49" hidden="1">'[44]DATA LTW'!$E$47:$P$47</definedName>
    <definedName name="_125__123Graph_ACHART_61" hidden="1">'[44]DATA LTW'!$E$37:$P$37</definedName>
    <definedName name="_125__123Graph_ACHART_71" hidden="1">'[18]NPK Mg Bo'!#REF!</definedName>
    <definedName name="_125__123Graph_BCHART_39">#N/A</definedName>
    <definedName name="_125__123Graph_BCHART_39_1">#N/A</definedName>
    <definedName name="_125__123Graph_BCHART_49" hidden="1">'[45]NPK Mg Bo'!#REF!</definedName>
    <definedName name="_125__123Graph_BCHART_52" hidden="1">'[46]NPK Mg Bo'!#REF!</definedName>
    <definedName name="_125__123Graph_BCHART_52_1">#N/A</definedName>
    <definedName name="_125__123Graph_CCHART_73" hidden="1">'[47]Data SRL'!$AE$8:$AE$131</definedName>
    <definedName name="_125__123Graph_CCHART_78" hidden="1">'[56]Data SRL'!$AU$9:$AU$100</definedName>
    <definedName name="_1250__123Graph_DCHART_28" hidden="1">'[58]TBS 05'!#REF!</definedName>
    <definedName name="_1250__123Graph_DCHART_28_1">#N/A</definedName>
    <definedName name="_1251__123Graph_BCHART_61" hidden="1">'[51]NPK Mg Bo'!$AQ$164:$AQ$174</definedName>
    <definedName name="_1251__123Graph_CCHART_33" hidden="1">'[70]DATA LTW'!$BE$41:$BP$41</definedName>
    <definedName name="_1252__123Graph_CCHART_50">#N/A</definedName>
    <definedName name="_1252__123Graph_CCHART_50_1">#N/A</definedName>
    <definedName name="_1252__123Graph_XCHART_46">#N/A</definedName>
    <definedName name="_1252__123Graph_XCHART_46_1">#N/A</definedName>
    <definedName name="_1253__123Graph_XCHART_10">#N/A</definedName>
    <definedName name="_1253__123Graph_XCHART_10_1">#N/A</definedName>
    <definedName name="_1256__123Graph_CCHART_34" hidden="1">'[70]DATA LTW'!$BE$69:$BP$69</definedName>
    <definedName name="_1256__123Graph_XCHART_47">#N/A</definedName>
    <definedName name="_1256__123Graph_XCHART_47_1">#N/A</definedName>
    <definedName name="_1258__123Graph_XCHART_11">#N/A</definedName>
    <definedName name="_1258__123Graph_XCHART_11_1">#N/A</definedName>
    <definedName name="_1259__123Graph_CCHART_51">#N/A</definedName>
    <definedName name="_1259__123Graph_CCHART_51_1">#N/A</definedName>
    <definedName name="_126__123Graph_ACHART_21" hidden="1">'[51]TBS 05'!#REF!</definedName>
    <definedName name="_126__123Graph_ACHART_224" hidden="1">'[38]TON  per Jam'!$C$64:$Z$64</definedName>
    <definedName name="_126__123Graph_ACHART_27">#N/A</definedName>
    <definedName name="_126__123Graph_ACHART_27_1">#N/A</definedName>
    <definedName name="_126__123Graph_ACHART_3" hidden="1">[28]Data!$G$38:$G$73</definedName>
    <definedName name="_126__123Graph_ACHART_35" hidden="1">'[69]DATA LTW'!$R$41:$AC$41</definedName>
    <definedName name="_126__123Graph_ACHART_62" hidden="1">'[72]Data SRL'!$C$8:$C$131</definedName>
    <definedName name="_126__123Graph_ACHART_72" hidden="1">'[18]NPK Mg Bo'!#REF!</definedName>
    <definedName name="_126__123Graph_ACHART_72_1">#N/A</definedName>
    <definedName name="_126__123Graph_BCHART_4">#N/A</definedName>
    <definedName name="_126__123Graph_BCHART_4_1">#N/A</definedName>
    <definedName name="_126__123Graph_BCHART_5" hidden="1">[45]SISIP!#REF!</definedName>
    <definedName name="_126__123Graph_BCHART_53">#N/A</definedName>
    <definedName name="_126__123Graph_BCHART_53_1">#N/A</definedName>
    <definedName name="_126__123Graph_BCHART_9" hidden="1">'[31]PABRIK (2)'!#REF!</definedName>
    <definedName name="_126__123Graph_CCHART_75" hidden="1">'[47]Data SRL'!$AM$8:$AM$100</definedName>
    <definedName name="_126__123Graph_CCHART_79" hidden="1">'[56]Data SRL'!$BB$8:$BB$100</definedName>
    <definedName name="_1260__123Graph_BCHART_62" hidden="1">'[51]NPK Mg Bo'!$AS$164:$AS$174</definedName>
    <definedName name="_1260__123Graph_DCHART_3" hidden="1">[37]SISIP!#REF!</definedName>
    <definedName name="_1260__123Graph_XCHART_48">#N/A</definedName>
    <definedName name="_1260__123Graph_XCHART_48_1">#N/A</definedName>
    <definedName name="_1261__123Graph_CCHART_35" hidden="1">'[70]DATA LTW'!$BR$41:$CC$41</definedName>
    <definedName name="_1262__123Graph_BCHART_39" hidden="1">[49]SISIP!#REF!</definedName>
    <definedName name="_1262__123Graph_BCHART_39_1">#N/A</definedName>
    <definedName name="_1263__123Graph_XCHART_12">#N/A</definedName>
    <definedName name="_1263__123Graph_XCHART_12_1">#N/A</definedName>
    <definedName name="_1264__123Graph_XCHART_49">#N/A</definedName>
    <definedName name="_1264__123Graph_XCHART_49_1">#N/A</definedName>
    <definedName name="_1266__123Graph_CCHART_36" hidden="1">'[70]DATA LTW'!$BR$69:$CC$69</definedName>
    <definedName name="_1266__123Graph_CCHART_52">#N/A</definedName>
    <definedName name="_1266__123Graph_CCHART_52_1">#N/A</definedName>
    <definedName name="_1268__123Graph_XCHART_13">#N/A</definedName>
    <definedName name="_1268__123Graph_XCHART_13_1">#N/A</definedName>
    <definedName name="_1268__123Graph_XCHART_5">#N/A</definedName>
    <definedName name="_1268__123Graph_XCHART_5_1">#N/A</definedName>
    <definedName name="_1269__123Graph_BCHART_63" hidden="1">'[51]NPK Mg Bo'!#REF!</definedName>
    <definedName name="_127__123Graph_ACHART_30" hidden="1">'[44]DATA LTW'!$E$68:$P$68</definedName>
    <definedName name="_127__123Graph_ACHART_36" hidden="1">'[69]DATA LTW'!$R$69:$AC$69</definedName>
    <definedName name="_127__123Graph_ACHART_40" hidden="1">'[57]DATA LTW'!$R$71:$AC$71</definedName>
    <definedName name="_127__123Graph_ACHART_5" hidden="1">[28]Data!$C$2:$C$73</definedName>
    <definedName name="_127__123Graph_ACHART_63" hidden="1">'[44]DATA LTW'!$R$37:$AC$37</definedName>
    <definedName name="_127__123Graph_ACHART_73" hidden="1">'[18]NPK Mg Bo'!#REF!</definedName>
    <definedName name="_127__123Graph_BCHART_40">#N/A</definedName>
    <definedName name="_127__123Graph_BCHART_40_1">#N/A</definedName>
    <definedName name="_127__123Graph_BCHART_50" hidden="1">'[45]NPK Mg Bo'!#REF!</definedName>
    <definedName name="_127__123Graph_BCHART_54">#N/A</definedName>
    <definedName name="_127__123Graph_BCHART_54_1">#N/A</definedName>
    <definedName name="_127__123Graph_CCHART_1" hidden="1">'[47]Data SRL'!$BM$9:$BM$100</definedName>
    <definedName name="_127__123Graph_CCHART_77" hidden="1">'[47]Data SRL'!$AP$8:$AP$193</definedName>
    <definedName name="_127__123Graph_CCHART_8" hidden="1">'[40]PABRIK (2)'!$AF$9:$AF$287</definedName>
    <definedName name="_1270__123Graph_DCHART_31" hidden="1">'[37]TBS BLOK'!#REF!</definedName>
    <definedName name="_1271__123Graph_CCHART_37" hidden="1">'[70]DATA LTW'!$BE$43:$BP$43</definedName>
    <definedName name="_1272__123Graph_XCHART_50">#N/A</definedName>
    <definedName name="_1272__123Graph_XCHART_50_1">#N/A</definedName>
    <definedName name="_1273__123Graph_CCHART_53">#N/A</definedName>
    <definedName name="_1273__123Graph_CCHART_53_1">#N/A</definedName>
    <definedName name="_1273__123Graph_XCHART_14">#N/A</definedName>
    <definedName name="_1273__123Graph_XCHART_14_1">#N/A</definedName>
    <definedName name="_1275__123Graph_BCHART_4" hidden="1">[49]SISIP!#REF!</definedName>
    <definedName name="_1275__123Graph_BCHART_4_1">#N/A</definedName>
    <definedName name="_1276__123Graph_CCHART_38" hidden="1">'[70]DATA LTW'!$BE$71:$BP$71</definedName>
    <definedName name="_1276__123Graph_XCHART_51">#N/A</definedName>
    <definedName name="_1276__123Graph_XCHART_51_1">#N/A</definedName>
    <definedName name="_1278__123Graph_BCHART_64" hidden="1">'[51]NPK Mg Bo'!#REF!</definedName>
    <definedName name="_1278__123Graph_XCHART_15">#N/A</definedName>
    <definedName name="_1278__123Graph_XCHART_15_1">#N/A</definedName>
    <definedName name="_128__123Graph_ACHART_225" hidden="1">'[38]TON  per Jam'!$C$65:$Z$65</definedName>
    <definedName name="_128__123Graph_ACHART_31" hidden="1">'[44]DATA LTW'!$R$40:$AC$40</definedName>
    <definedName name="_128__123Graph_ACHART_37" hidden="1">'[69]DATA LTW'!$E$43:$P$43</definedName>
    <definedName name="_128__123Graph_ACHART_4">{#NAME?}</definedName>
    <definedName name="_128__123Graph_ACHART_50" hidden="1">'[44]DATA LTW'!$E$75:$P$75</definedName>
    <definedName name="_128__123Graph_ACHART_64" hidden="1">'[72]Data SRL'!$F$8:$F$379</definedName>
    <definedName name="_128__123Graph_ACHART_73">#N/A</definedName>
    <definedName name="_128__123Graph_ACHART_73_1">#N/A</definedName>
    <definedName name="_128__123Graph_ACHART_74" hidden="1">'[18]NPK Mg Bo'!#REF!</definedName>
    <definedName name="_128__123Graph_BCHART_41">#N/A</definedName>
    <definedName name="_128__123Graph_BCHART_41_1">#N/A</definedName>
    <definedName name="_128__123Graph_BCHART_51" hidden="1">'[45]NPK Mg Bo'!#REF!</definedName>
    <definedName name="_128__123Graph_BCHART_55">#N/A</definedName>
    <definedName name="_128__123Graph_BCHART_55_1">#N/A</definedName>
    <definedName name="_128__123Graph_CCHART_10" hidden="1">'[31]PABRIK (2)'!$AF$9:$AF$287</definedName>
    <definedName name="_128__123Graph_CCHART_78" hidden="1">'[47]Data SRL'!$AU$9:$AU$100</definedName>
    <definedName name="_128__123Graph_CCHART_81" hidden="1">'[56]Data SRL'!$AY$8:$AY$100</definedName>
    <definedName name="_1280__123Graph_CCHART_54">#N/A</definedName>
    <definedName name="_1280__123Graph_CCHART_54_1">#N/A</definedName>
    <definedName name="_1280__123Graph_DCHART_33" hidden="1">'[58]TBS 05'!#REF!</definedName>
    <definedName name="_1280__123Graph_XCHART_52">#N/A</definedName>
    <definedName name="_1280__123Graph_XCHART_52_1">#N/A</definedName>
    <definedName name="_1281__123Graph_CCHART_39" hidden="1">'[70]DATA LTW'!$BR$43:$CC$43</definedName>
    <definedName name="_1283__123Graph_XCHART_17">#N/A</definedName>
    <definedName name="_1283__123Graph_XCHART_17_1">#N/A</definedName>
    <definedName name="_1284__123Graph_XCHART_53">#N/A</definedName>
    <definedName name="_1284__123Graph_XCHART_53_1">#N/A</definedName>
    <definedName name="_1286__123Graph_CCHART_4" hidden="1">'[52]Data SRL'!$BM$8:$BM$100</definedName>
    <definedName name="_1287__123Graph_BCHART_65" hidden="1">'[51]NPK Mg Bo'!#REF!</definedName>
    <definedName name="_1287__123Graph_CCHART_55">#N/A</definedName>
    <definedName name="_1287__123Graph_CCHART_55_1">#N/A</definedName>
    <definedName name="_1288__123Graph_BCHART_40" hidden="1">[49]SISIP!#REF!</definedName>
    <definedName name="_1288__123Graph_BCHART_40_1">#N/A</definedName>
    <definedName name="_1288__123Graph_XCHART_18">#N/A</definedName>
    <definedName name="_1288__123Graph_XCHART_18_1">#N/A</definedName>
    <definedName name="_1288__123Graph_XCHART_54">#N/A</definedName>
    <definedName name="_1288__123Graph_XCHART_54_1">#N/A</definedName>
    <definedName name="_129__123Graph_ACHART_32" hidden="1">'[44]DATA LTW'!$R$68:$AC$68</definedName>
    <definedName name="_129__123Graph_ACHART_38" hidden="1">'[69]DATA LTW'!$E$71:$P$71</definedName>
    <definedName name="_129__123Graph_ACHART_41" hidden="1">'[57]DATA LTW'!$E$44:$P$44</definedName>
    <definedName name="_129__123Graph_ACHART_51" hidden="1">'[44]DATA LTW'!$R$47:$AC$47</definedName>
    <definedName name="_129__123Graph_ACHART_65" hidden="1">'[72]Data SRL'!$I$8:$I$379</definedName>
    <definedName name="_129__123Graph_ACHART_75" hidden="1">'[18]NPK Mg Bo'!#REF!</definedName>
    <definedName name="_129__123Graph_BCHART_42">#N/A</definedName>
    <definedName name="_129__123Graph_BCHART_52" hidden="1">'[45]NPK Mg Bo'!#REF!</definedName>
    <definedName name="_129__123Graph_BCHART_56">#N/A</definedName>
    <definedName name="_129__123Graph_BCHART_56_1">#N/A</definedName>
    <definedName name="_129__123Graph_CCHART_11" hidden="1">'[31]PABRIK (2)'!$AF$9:$AF$287</definedName>
    <definedName name="_129__123Graph_CCHART_79" hidden="1">'[47]Data SRL'!$BB$8:$BB$100</definedName>
    <definedName name="_129__123Graph_CCHART_85" hidden="1">'[56]Data Prod_Graf'!$B$5:$M$5</definedName>
    <definedName name="_1290__123Graph_DCHART_4" hidden="1">[58]SISIP!$CW$164:$CW$174</definedName>
    <definedName name="_1291__123Graph_CCHART_40" hidden="1">'[70]DATA LTW'!$BR$71:$CC$71</definedName>
    <definedName name="_1292__123Graph_XCHART_55">#N/A</definedName>
    <definedName name="_1292__123Graph_XCHART_55_1">#N/A</definedName>
    <definedName name="_1293__123Graph_XCHART_19">#N/A</definedName>
    <definedName name="_1293__123Graph_XCHART_19_1">#N/A</definedName>
    <definedName name="_1294__123Graph_CCHART_56">#N/A</definedName>
    <definedName name="_1294__123Graph_CCHART_56_1">#N/A</definedName>
    <definedName name="_1296__123Graph_BCHART_66" hidden="1">'[51]NPK Mg Bo'!#REF!</definedName>
    <definedName name="_1296__123Graph_CCHART_41" hidden="1">'[70]DATA LTW'!$BE$44:$BP$44</definedName>
    <definedName name="_1296__123Graph_XCHART_56">#N/A</definedName>
    <definedName name="_1296__123Graph_XCHART_56_1">#N/A</definedName>
    <definedName name="_1298__123Graph_XCHART_2">#N/A</definedName>
    <definedName name="_1298__123Graph_XCHART_2_1">#N/A</definedName>
    <definedName name="_13__123Graph_ACHART_1" hidden="1">[49]SISIP!#REF!</definedName>
    <definedName name="_13__123Graph_ACHART_1_1">#N/A</definedName>
    <definedName name="_13__123Graph_ACHART_116" hidden="1">'[29]TON  per Jam'!$C$42:$Z$42</definedName>
    <definedName name="_13__123Graph_ACHART_118" hidden="1">'[29]TON  per Jam'!$C$44:$Z$44</definedName>
    <definedName name="_13__123Graph_ACHART_119" hidden="1">'[29]TON  per Jam'!$C$46:$Z$46</definedName>
    <definedName name="_13__123Graph_ACHART_13" hidden="1">[18]SISIP!#REF!</definedName>
    <definedName name="_13__123Graph_ACHART_17" hidden="1">[39]Data!$F$62:$F$73</definedName>
    <definedName name="_13__123Graph_ACHART_18">#N/A</definedName>
    <definedName name="_13__123Graph_ACHART_18_1">#N/A</definedName>
    <definedName name="_13__123Graph_ACHART_20" hidden="1">'[40]PABRIK (2)'!#REF!</definedName>
    <definedName name="_13__123Graph_ACHART_21">#N/A</definedName>
    <definedName name="_13__123Graph_ACHART_21_1">#N/A</definedName>
    <definedName name="_130__123Graph_ACHART_146" hidden="1">'[41]TON  per Jam'!$C$21:$Z$21</definedName>
    <definedName name="_130__123Graph_ACHART_18" hidden="1">'[49]TBS BLOK'!#REF!</definedName>
    <definedName name="_130__123Graph_ACHART_18_1">#N/A</definedName>
    <definedName name="_130__123Graph_ACHART_226" hidden="1">'[38]TON  per Jam'!$C$67:$Z$67</definedName>
    <definedName name="_130__123Graph_ACHART_33" hidden="1">'[44]DATA LTW'!$E$41:$P$41</definedName>
    <definedName name="_130__123Graph_ACHART_34" hidden="1">'[37]TBS BLOK'!#REF!</definedName>
    <definedName name="_130__123Graph_ACHART_34_1">#N/A</definedName>
    <definedName name="_130__123Graph_ACHART_39" hidden="1">'[69]DATA LTW'!$R$43:$AC$43</definedName>
    <definedName name="_130__123Graph_ACHART_52" hidden="1">'[44]DATA LTW'!$R$75:$AC$75</definedName>
    <definedName name="_130__123Graph_ACHART_68" hidden="1">'[72]Data SRL'!$N$8:$N$100</definedName>
    <definedName name="_130__123Graph_ACHART_74">#N/A</definedName>
    <definedName name="_130__123Graph_ACHART_74_1">#N/A</definedName>
    <definedName name="_130__123Graph_ACHART_76" hidden="1">'[18]NPK Mg Bo'!#REF!</definedName>
    <definedName name="_130__123Graph_BCHART_43">#N/A</definedName>
    <definedName name="_130__123Graph_BCHART_43_1">#N/A</definedName>
    <definedName name="_130__123Graph_BCHART_53" hidden="1">'[45]NPK Mg Bo'!#REF!</definedName>
    <definedName name="_130__123Graph_BCHART_57" hidden="1">'[46]NPK Mg Bo'!#REF!</definedName>
    <definedName name="_130__123Graph_BCHART_57_1">#N/A</definedName>
    <definedName name="_130__123Graph_CCHART_12" hidden="1">'[31]PABRIK (2)'!$AF$9:$AF$287</definedName>
    <definedName name="_130__123Graph_CCHART_8" hidden="1">'[31]PABRIK (2)'!$AF$9:$AF$287</definedName>
    <definedName name="_130__123Graph_CCHART_86" hidden="1">'[56]Data Prod_Graf'!$B$13:$M$13</definedName>
    <definedName name="_1300__123Graph_DCHART_6" hidden="1">[37]SISIP!#REF!</definedName>
    <definedName name="_1300__123Graph_DCHART_6_1">#N/A</definedName>
    <definedName name="_1300__123Graph_XCHART_57">#N/A</definedName>
    <definedName name="_1300__123Graph_XCHART_57_1">#N/A</definedName>
    <definedName name="_1301__123Graph_BCHART_41" hidden="1">[49]SISIP!#REF!</definedName>
    <definedName name="_1301__123Graph_BCHART_41_1">#N/A</definedName>
    <definedName name="_1301__123Graph_CCHART_42" hidden="1">'[70]DATA LTW'!$BE$72:$BP$72</definedName>
    <definedName name="_1301__123Graph_CCHART_57">#N/A</definedName>
    <definedName name="_1301__123Graph_CCHART_57_1">#N/A</definedName>
    <definedName name="_1302__123Graph_BCHART_42" hidden="1">[49]SISIP!$CT$160:$CT$160</definedName>
    <definedName name="_1302__123Graph_CCHART_58">{#NAME?}</definedName>
    <definedName name="_1303__123Graph_CCHART_59">{#NAME?}</definedName>
    <definedName name="_1303__123Graph_XCHART_21">#N/A</definedName>
    <definedName name="_1303__123Graph_XCHART_21_1">#N/A</definedName>
    <definedName name="_1304__123Graph_XCHART_58">{#NAME?}</definedName>
    <definedName name="_1305__123Graph_BCHART_68" hidden="1">'[51]NPK Mg Bo'!#REF!</definedName>
    <definedName name="_1306__123Graph_CCHART_43" hidden="1">'[70]DATA LTW'!$BR$44:$CC$44</definedName>
    <definedName name="_1308__123Graph_XCHART_22">#N/A</definedName>
    <definedName name="_1308__123Graph_XCHART_22_1">#N/A</definedName>
    <definedName name="_1308__123Graph_XCHART_59">{#NAME?}</definedName>
    <definedName name="_131__123Graph_ACHART_34" hidden="1">'[44]DATA LTW'!$E$69:$P$69</definedName>
    <definedName name="_131__123Graph_ACHART_42" hidden="1">'[57]DATA LTW'!$E$72:$P$72</definedName>
    <definedName name="_131__123Graph_ACHART_53" hidden="1">'[44]DATA LTW'!$E$25:$P$25</definedName>
    <definedName name="_131__123Graph_ACHART_69" hidden="1">'[72]Data SRL'!$M$8:$M$379</definedName>
    <definedName name="_131__123Graph_ACHART_77" hidden="1">'[18]NPK Mg Bo'!#REF!</definedName>
    <definedName name="_131__123Graph_BCHART_44">#N/A</definedName>
    <definedName name="_131__123Graph_BCHART_44_1">#N/A</definedName>
    <definedName name="_131__123Graph_BCHART_54" hidden="1">'[45]NPK Mg Bo'!#REF!</definedName>
    <definedName name="_131__123Graph_BCHART_58">{#NAME?}</definedName>
    <definedName name="_131__123Graph_CCHART_13" hidden="1">'[31]PABRIK (2)'!$AF$9:$AF$287</definedName>
    <definedName name="_131__123Graph_CCHART_81" hidden="1">'[47]Data SRL'!$AY$8:$AY$100</definedName>
    <definedName name="_131__123Graph_CCHART_87" hidden="1">'[56]Data Prod_Graf'!$B$22:$M$22</definedName>
    <definedName name="_1310__123Graph_CCHART_6">#N/A</definedName>
    <definedName name="_1310__123Graph_CCHART_6_1">#N/A</definedName>
    <definedName name="_1310__123Graph_DCHART_8" hidden="1">[37]SISIP!#REF!</definedName>
    <definedName name="_1311__123Graph_CCHART_44" hidden="1">'[70]DATA LTW'!$BR$72:$CC$72</definedName>
    <definedName name="_1311__123Graph_CCHART_60">{#NAME?}</definedName>
    <definedName name="_1312__123Graph_CCHART_61">{#NAME?}</definedName>
    <definedName name="_1312__123Graph_XCHART_6">#N/A</definedName>
    <definedName name="_1312__123Graph_XCHART_6_1">#N/A</definedName>
    <definedName name="_1313__123Graph_CCHART_62">{#NAME?}</definedName>
    <definedName name="_1313__123Graph_XCHART_23">#N/A</definedName>
    <definedName name="_1313__123Graph_XCHART_23_1">#N/A</definedName>
    <definedName name="_1314__123Graph_BCHART_69" hidden="1">'[51]NPK Mg Bo'!#REF!</definedName>
    <definedName name="_1315__123Graph_BCHART_43" hidden="1">'[49]NPK Mg Bo'!#REF!</definedName>
    <definedName name="_1315__123Graph_BCHART_43_1">#N/A</definedName>
    <definedName name="_1316__123Graph_CCHART_45" hidden="1">'[70]DATA LTW'!$BE$46:$BP$46</definedName>
    <definedName name="_1316__123Graph_XCHART_60">{#NAME?}</definedName>
    <definedName name="_1318__123Graph_XCHART_24">#N/A</definedName>
    <definedName name="_1318__123Graph_XCHART_24_1">#N/A</definedName>
    <definedName name="_132__123Graph_ACHART_227" hidden="1">'[38]TON  per Jam'!$C$68:$Z$68</definedName>
    <definedName name="_132__123Graph_ACHART_35" hidden="1">'[44]DATA LTW'!$R$41:$AC$41</definedName>
    <definedName name="_132__123Graph_ACHART_40">#N/A</definedName>
    <definedName name="_132__123Graph_ACHART_40_1">#N/A</definedName>
    <definedName name="_132__123Graph_ACHART_54" hidden="1">'[44]DATA LTW'!$E$53:$P$53</definedName>
    <definedName name="_132__123Graph_ACHART_7" hidden="1">[36]Data!$I$38:$I$73</definedName>
    <definedName name="_132__123Graph_ACHART_75">#N/A</definedName>
    <definedName name="_132__123Graph_ACHART_75_1">#N/A</definedName>
    <definedName name="_132__123Graph_ACHART_78" hidden="1">'[61]NPK Mg Bo'!$AJ$160:$AJ$160</definedName>
    <definedName name="_132__123Graph_BCHART_45">#N/A</definedName>
    <definedName name="_132__123Graph_BCHART_45_1">#N/A</definedName>
    <definedName name="_132__123Graph_BCHART_55" hidden="1">'[45]NPK Mg Bo'!#REF!</definedName>
    <definedName name="_132__123Graph_BCHART_59">{#NAME?}</definedName>
    <definedName name="_132__123Graph_CCHART_14" hidden="1">'[31]PABRIK (2)'!$AF$9:$AF$287</definedName>
    <definedName name="_132__123Graph_CCHART_85" hidden="1">'[47]Data Prod_Graf'!$B$5:$M$5</definedName>
    <definedName name="_132__123Graph_CCHART_88" hidden="1">'[56]Data Prod_Graf'!$B$30:$M$30</definedName>
    <definedName name="_1320__123Graph_CCHART_63">#N/A</definedName>
    <definedName name="_1320__123Graph_CCHART_63_1">#N/A</definedName>
    <definedName name="_1320__123Graph_ECHART_17" hidden="1">'[37]TBS BLOK'!#REF!</definedName>
    <definedName name="_1320__123Graph_XCHART_61">{#NAME?}</definedName>
    <definedName name="_1321__123Graph_CCHART_46" hidden="1">'[70]DATA LTW'!$BE$74:$BP$74</definedName>
    <definedName name="_1323__123Graph_BCHART_7" hidden="1">'[51]TBS 05'!#REF!</definedName>
    <definedName name="_1323__123Graph_XCHART_26">#N/A</definedName>
    <definedName name="_1323__123Graph_XCHART_26_1">#N/A</definedName>
    <definedName name="_1324__123Graph_XCHART_62">{#NAME?}</definedName>
    <definedName name="_1326__123Graph_CCHART_47" hidden="1">'[70]DATA LTW'!$BR$46:$CC$46</definedName>
    <definedName name="_1327__123Graph_CCHART_64">#N/A</definedName>
    <definedName name="_1327__123Graph_CCHART_64_1">#N/A</definedName>
    <definedName name="_1328__123Graph_BCHART_44" hidden="1">'[49]NPK Mg Bo'!#REF!</definedName>
    <definedName name="_1328__123Graph_BCHART_44_1">#N/A</definedName>
    <definedName name="_1328__123Graph_XCHART_27">#N/A</definedName>
    <definedName name="_1328__123Graph_XCHART_27_1">#N/A</definedName>
    <definedName name="_1328__123Graph_XCHART_63">#N/A</definedName>
    <definedName name="_1328__123Graph_XCHART_63_1">#N/A</definedName>
    <definedName name="_133__123Graph_ACHART_28">#N/A</definedName>
    <definedName name="_133__123Graph_ACHART_28_1">#N/A</definedName>
    <definedName name="_133__123Graph_ACHART_36" hidden="1">'[44]DATA LTW'!$R$69:$AC$69</definedName>
    <definedName name="_133__123Graph_ACHART_43" hidden="1">'[57]DATA LTW'!$R$44:$AC$44</definedName>
    <definedName name="_133__123Graph_ACHART_55" hidden="1">'[44]DATA LTW'!$R$25:$AC$25</definedName>
    <definedName name="_133__123Graph_ACHART_70" hidden="1">'[72]Data SRL'!$S$8:$S$379</definedName>
    <definedName name="_133__123Graph_ACHART_79" hidden="1">'[61]NPK Mg Bo'!$AL$160:$AL$160</definedName>
    <definedName name="_133__123Graph_BCHART_46">#N/A</definedName>
    <definedName name="_133__123Graph_BCHART_46_1">#N/A</definedName>
    <definedName name="_133__123Graph_BCHART_56" hidden="1">'[45]NPK Mg Bo'!#REF!</definedName>
    <definedName name="_133__123Graph_BCHART_6">#N/A</definedName>
    <definedName name="_133__123Graph_BCHART_6_1">#N/A</definedName>
    <definedName name="_133__123Graph_CCHART_15" hidden="1">[39]Data!$P$50:$P$61</definedName>
    <definedName name="_133__123Graph_CCHART_86" hidden="1">'[47]Data Prod_Graf'!$B$13:$M$13</definedName>
    <definedName name="_133__123Graph_CCHART_9" hidden="1">'[40]PABRIK (2)'!$AF$9:$AF$287</definedName>
    <definedName name="_1330__123Graph_ECHART_19" hidden="1">'[37]TBS BLOK'!#REF!</definedName>
    <definedName name="_1331__123Graph_CCHART_48" hidden="1">'[70]DATA LTW'!$BR$74:$CC$74</definedName>
    <definedName name="_1332__123Graph_BCHART_70" hidden="1">'[51]NPK Mg Bo'!#REF!</definedName>
    <definedName name="_1332__123Graph_XCHART_64">#N/A</definedName>
    <definedName name="_1332__123Graph_XCHART_64_1">#N/A</definedName>
    <definedName name="_1333__123Graph_XCHART_29">#N/A</definedName>
    <definedName name="_1333__123Graph_XCHART_29_1">#N/A</definedName>
    <definedName name="_1334__123Graph_CCHART_65">#N/A</definedName>
    <definedName name="_1334__123Graph_CCHART_65_1">#N/A</definedName>
    <definedName name="_1336__123Graph_CCHART_49" hidden="1">'[70]DATA LTW'!$BE$47:$BP$47</definedName>
    <definedName name="_1336__123Graph_XCHART_65">#N/A</definedName>
    <definedName name="_1336__123Graph_XCHART_65_1">#N/A</definedName>
    <definedName name="_1338__123Graph_XCHART_3">#N/A</definedName>
    <definedName name="_1338__123Graph_XCHART_3_1">#N/A</definedName>
    <definedName name="_134__123Graph_ACHART_228" hidden="1">'[38]TON  per Jam'!$C$69:$Z$69</definedName>
    <definedName name="_134__123Graph_ACHART_37" hidden="1">'[44]DATA LTW'!$E$43:$P$43</definedName>
    <definedName name="_134__123Graph_ACHART_56" hidden="1">'[44]DATA LTW'!$R$53:$AC$53</definedName>
    <definedName name="_134__123Graph_ACHART_71" hidden="1">'[72]Data SRL'!$Q$39:$Q$379</definedName>
    <definedName name="_134__123Graph_ACHART_76">#N/A</definedName>
    <definedName name="_134__123Graph_ACHART_76_1">#N/A</definedName>
    <definedName name="_134__123Graph_ACHART_8" hidden="1">[18]SISIP!#REF!</definedName>
    <definedName name="_134__123Graph_BCHART_47">#N/A</definedName>
    <definedName name="_134__123Graph_BCHART_47_1">#N/A</definedName>
    <definedName name="_134__123Graph_BCHART_57" hidden="1">'[45]NPK Mg Bo'!#REF!</definedName>
    <definedName name="_134__123Graph_BCHART_60">{#NAME?}</definedName>
    <definedName name="_134__123Graph_CCHART_16" hidden="1">'[31]PABRIK (2)'!$AF$9:$AF$287</definedName>
    <definedName name="_134__123Graph_CCHART_87" hidden="1">'[47]Data Prod_Graf'!$B$22:$M$22</definedName>
    <definedName name="_134__123Graph_DCHART_1" hidden="1">'[56]Data SRL'!$BN$9:$BN$100</definedName>
    <definedName name="_1340__123Graph_ECHART_22" hidden="1">'[37]TBS BLOK'!#REF!</definedName>
    <definedName name="_1340__123Graph_XCHART_66">#N/A</definedName>
    <definedName name="_1340__123Graph_XCHART_66_1">#N/A</definedName>
    <definedName name="_1341__123Graph_BCHART_45" hidden="1">'[49]NPK Mg Bo'!#REF!</definedName>
    <definedName name="_1341__123Graph_BCHART_45_1">#N/A</definedName>
    <definedName name="_1341__123Graph_BCHART_71" hidden="1">'[51]NPK Mg Bo'!#REF!</definedName>
    <definedName name="_1341__123Graph_CCHART_5" hidden="1">[59]PO!$B$59:$M$59</definedName>
    <definedName name="_1341__123Graph_CCHART_66">#N/A</definedName>
    <definedName name="_1341__123Graph_CCHART_66_1">#N/A</definedName>
    <definedName name="_1343__123Graph_XCHART_30">#N/A</definedName>
    <definedName name="_1343__123Graph_XCHART_30_1">#N/A</definedName>
    <definedName name="_1344__123Graph_XCHART_68">#N/A</definedName>
    <definedName name="_1344__123Graph_XCHART_68_1">#N/A</definedName>
    <definedName name="_1346__123Graph_CCHART_50" hidden="1">'[70]DATA LTW'!$BE$75:$BP$75</definedName>
    <definedName name="_1348__123Graph_CCHART_68">#N/A</definedName>
    <definedName name="_1348__123Graph_CCHART_68_1">#N/A</definedName>
    <definedName name="_1348__123Graph_XCHART_31">#N/A</definedName>
    <definedName name="_1348__123Graph_XCHART_31_1">#N/A</definedName>
    <definedName name="_1348__123Graph_XCHART_69">#N/A</definedName>
    <definedName name="_1348__123Graph_XCHART_69_1">#N/A</definedName>
    <definedName name="_135__123Graph_ACHART_147" hidden="1">'[41]TON  per Jam'!$C$48:$Z$48</definedName>
    <definedName name="_135__123Graph_ACHART_22" hidden="1">'[51]TBS 05'!#REF!</definedName>
    <definedName name="_135__123Graph_ACHART_35">#N/A</definedName>
    <definedName name="_135__123Graph_ACHART_35_1">#N/A</definedName>
    <definedName name="_135__123Graph_ACHART_38" hidden="1">'[44]DATA LTW'!$E$71:$P$71</definedName>
    <definedName name="_135__123Graph_ACHART_44" hidden="1">'[57]DATA LTW'!$R$72:$AC$72</definedName>
    <definedName name="_135__123Graph_ACHART_57" hidden="1">'[44]DATA LTW'!$E$26:$P$26</definedName>
    <definedName name="_135__123Graph_ACHART_72" hidden="1">'[72]Data SRL'!$T$8:$T$379</definedName>
    <definedName name="_135__123Graph_ACHART_80" hidden="1">'[61]NPK Mg Bo'!$AN$160:$AN$160</definedName>
    <definedName name="_135__123Graph_BCHART_48">#N/A</definedName>
    <definedName name="_135__123Graph_BCHART_48_1">#N/A</definedName>
    <definedName name="_135__123Graph_BCHART_58">'[62]NPK Mg Bo'!$AK$164:$AK$174</definedName>
    <definedName name="_135__123Graph_BCHART_61" hidden="1">'[73]NPK Mg Bo'!$AQ$164:$AQ$174</definedName>
    <definedName name="_135__123Graph_CCHART_17" hidden="1">'[31]PABRIK (2)'!$AF$9:$AF$287</definedName>
    <definedName name="_135__123Graph_CCHART_88" hidden="1">'[47]Data Prod_Graf'!$B$30:$M$30</definedName>
    <definedName name="_135__123Graph_DCHART_15" hidden="1">[66]Data!$Q$50:$Q$61</definedName>
    <definedName name="_1350__123Graph_BCHART_72" hidden="1">'[51]NPK Mg Bo'!#REF!</definedName>
    <definedName name="_1350__123Graph_ECHART_24" hidden="1">'[37]TBS BLOK'!#REF!</definedName>
    <definedName name="_1350__123Graph_ECHART_24_1">#N/A</definedName>
    <definedName name="_1351__123Graph_CCHART_51" hidden="1">'[70]DATA LTW'!$BR$47:$CC$47</definedName>
    <definedName name="_1352__123Graph_XCHART_70">#N/A</definedName>
    <definedName name="_1352__123Graph_XCHART_70_1">#N/A</definedName>
    <definedName name="_1353__123Graph_XCHART_32">#N/A</definedName>
    <definedName name="_1353__123Graph_XCHART_32_1">#N/A</definedName>
    <definedName name="_1354__123Graph_BCHART_46" hidden="1">'[49]NPK Mg Bo'!#REF!</definedName>
    <definedName name="_1354__123Graph_BCHART_46_1">#N/A</definedName>
    <definedName name="_1355__123Graph_CCHART_69">#N/A</definedName>
    <definedName name="_1355__123Graph_CCHART_69_1">#N/A</definedName>
    <definedName name="_1356__123Graph_CCHART_52" hidden="1">'[70]DATA LTW'!$BR$75:$CC$75</definedName>
    <definedName name="_1356__123Graph_XCHART_71">#N/A</definedName>
    <definedName name="_1356__123Graph_XCHART_71_1">#N/A</definedName>
    <definedName name="_1358__123Graph_XCHART_34">#N/A</definedName>
    <definedName name="_1358__123Graph_XCHART_34_1">#N/A</definedName>
    <definedName name="_1359__123Graph_BCHART_73" hidden="1">'[51]NPK Mg Bo'!#REF!</definedName>
    <definedName name="_136__123Graph_ACHART_23" hidden="1">'[42]PABRIK (2)'!$K$9:$K$287</definedName>
    <definedName name="_136__123Graph_ACHART_39" hidden="1">'[44]DATA LTW'!$R$43:$AC$43</definedName>
    <definedName name="_136__123Graph_ACHART_4" hidden="1">[67]Karung!#REF!</definedName>
    <definedName name="_136__123Graph_ACHART_41">#N/A</definedName>
    <definedName name="_136__123Graph_ACHART_41_1">#N/A</definedName>
    <definedName name="_136__123Graph_ACHART_58" hidden="1">'[44]DATA LTW'!$E$54:$P$54</definedName>
    <definedName name="_136__123Graph_ACHART_73" hidden="1">'[72]Data SRL'!$AC$8:$AC$131</definedName>
    <definedName name="_136__123Graph_ACHART_77">#N/A</definedName>
    <definedName name="_136__123Graph_ACHART_77_1">#N/A</definedName>
    <definedName name="_136__123Graph_ACHART_81" hidden="1">'[61]NPK Mg Bo'!$AP$160:$AP$160</definedName>
    <definedName name="_136__123Graph_BCHART_49">#N/A</definedName>
    <definedName name="_136__123Graph_BCHART_49_1">#N/A</definedName>
    <definedName name="_136__123Graph_BCHART_59">'[62]NPK Mg Bo'!$AM$164:$AM$174</definedName>
    <definedName name="_136__123Graph_BCHART_62">{#NAME?}</definedName>
    <definedName name="_136__123Graph_CCHART_18" hidden="1">'[31]PABRIK (2)'!$AF$9:$AF$287</definedName>
    <definedName name="_136__123Graph_CCHART_9" hidden="1">'[31]PABRIK (2)'!$AF$9:$AF$287</definedName>
    <definedName name="_136__123Graph_DCHART_2" hidden="1">'[56]Data SRL'!$J$8:$J$379</definedName>
    <definedName name="_1360__123Graph_ECHART_27" hidden="1">'[37]TBS BLOK'!#REF!</definedName>
    <definedName name="_1360__123Graph_XCHART_72">#N/A</definedName>
    <definedName name="_1360__123Graph_XCHART_72_1">#N/A</definedName>
    <definedName name="_1361__123Graph_CCHART_53" hidden="1">'[70]DATA LTW'!$BE$25:$BP$25</definedName>
    <definedName name="_1362__123Graph_CCHART_7">#N/A</definedName>
    <definedName name="_1362__123Graph_CCHART_7_1">#N/A</definedName>
    <definedName name="_1363__123Graph_XCHART_36">#N/A</definedName>
    <definedName name="_1363__123Graph_XCHART_36_1">#N/A</definedName>
    <definedName name="_1364__123Graph_XCHART_73">#N/A</definedName>
    <definedName name="_1364__123Graph_XCHART_73_1">#N/A</definedName>
    <definedName name="_1366__123Graph_CCHART_54" hidden="1">'[70]DATA LTW'!$BE$53:$BP$53</definedName>
    <definedName name="_1367__123Graph_BCHART_47" hidden="1">'[49]NPK Mg Bo'!#REF!</definedName>
    <definedName name="_1367__123Graph_BCHART_47_1">#N/A</definedName>
    <definedName name="_1368__123Graph_BCHART_74" hidden="1">'[51]NPK Mg Bo'!#REF!</definedName>
    <definedName name="_1368__123Graph_XCHART_37">#N/A</definedName>
    <definedName name="_1368__123Graph_XCHART_37_1">#N/A</definedName>
    <definedName name="_1368__123Graph_XCHART_74">#N/A</definedName>
    <definedName name="_1368__123Graph_XCHART_74_1">#N/A</definedName>
    <definedName name="_1369__123Graph_CCHART_70">#N/A</definedName>
    <definedName name="_1369__123Graph_CCHART_70_1">#N/A</definedName>
    <definedName name="_1369__123Graph_XCHART_38">{#NAME?}</definedName>
    <definedName name="_137__123Graph_ACHART_40" hidden="1">'[69]DATA LTW'!$R$71:$AC$71</definedName>
    <definedName name="_137__123Graph_ACHART_45" hidden="1">'[57]DATA LTW'!$E$46:$P$46</definedName>
    <definedName name="_137__123Graph_ACHART_59" hidden="1">'[44]DATA LTW'!$R$26:$AC$26</definedName>
    <definedName name="_137__123Graph_ACHART_74" hidden="1">'[72]Data SRL'!$AH$8:$AH$100</definedName>
    <definedName name="_137__123Graph_ACHART_78">{#NAME?}</definedName>
    <definedName name="_137__123Graph_ACHART_82" hidden="1">'[61]NPK Mg Bo'!$AR$160:$AR$160</definedName>
    <definedName name="_137__123Graph_BCHART_6" hidden="1">[45]SISIP!#REF!</definedName>
    <definedName name="_137__123Graph_BCHART_63">#N/A</definedName>
    <definedName name="_137__123Graph_BCHART_63_1">#N/A</definedName>
    <definedName name="_137__123Graph_CCHART_19" hidden="1">'[31]PABRIK (2)'!$AF$9:$AF$287</definedName>
    <definedName name="_137__123Graph_DCHART_1" hidden="1">'[47]Data SRL'!$BN$9:$BN$100</definedName>
    <definedName name="_137__123Graph_DCHART_5" hidden="1">'[56]Data SRL'!$BN$9:$BN$100</definedName>
    <definedName name="_1370__123Graph_ECHART_29" hidden="1">'[37]TBS BLOK'!#REF!</definedName>
    <definedName name="_1371__123Graph_CCHART_55" hidden="1">'[70]DATA LTW'!$BR$25:$CC$25</definedName>
    <definedName name="_1372__123Graph_XCHART_75">#N/A</definedName>
    <definedName name="_1372__123Graph_XCHART_75_1">#N/A</definedName>
    <definedName name="_1374__123Graph_XCHART_39">#N/A</definedName>
    <definedName name="_1374__123Graph_XCHART_39_1">#N/A</definedName>
    <definedName name="_1376__123Graph_CCHART_56" hidden="1">'[70]DATA LTW'!$BR$53:$CC$53</definedName>
    <definedName name="_1376__123Graph_CCHART_71">#N/A</definedName>
    <definedName name="_1376__123Graph_CCHART_71_1">#N/A</definedName>
    <definedName name="_1376__123Graph_XCHART_76">#N/A</definedName>
    <definedName name="_1376__123Graph_XCHART_76_1">#N/A</definedName>
    <definedName name="_1377__123Graph_BCHART_75" hidden="1">'[51]NPK Mg Bo'!#REF!</definedName>
    <definedName name="_1379__123Graph_XCHART_4">#N/A</definedName>
    <definedName name="_1379__123Graph_XCHART_4_1">#N/A</definedName>
    <definedName name="_138__123Graph_ACHART_24" hidden="1">'[42]PABRIK (2)'!$N$9:$N$287</definedName>
    <definedName name="_138__123Graph_ACHART_41" hidden="1">'[69]DATA LTW'!$E$44:$P$44</definedName>
    <definedName name="_138__123Graph_ACHART_75" hidden="1">'[72]Data SRL'!$AK$8:$AK$100</definedName>
    <definedName name="_138__123Graph_ACHART_79">{#NAME?}</definedName>
    <definedName name="_138__123Graph_ACHART_85" hidden="1">'[48]Data Prod_Graf'!$B$3:$M$3</definedName>
    <definedName name="_138__123Graph_BCHART_5">{#NAME?}</definedName>
    <definedName name="_138__123Graph_BCHART_60">'[62]NPK Mg Bo'!$AO$164:$AO$174</definedName>
    <definedName name="_138__123Graph_BCHART_64">#N/A</definedName>
    <definedName name="_138__123Graph_BCHART_64_1">#N/A</definedName>
    <definedName name="_138__123Graph_CCHART_2" hidden="1">'[47]Data SRL'!$AR$8:$AR$379</definedName>
    <definedName name="_138__123Graph_DCHART_15" hidden="1">[39]Data!$Q$50:$Q$61</definedName>
    <definedName name="_138__123Graph_DCHART_6" hidden="1">'[56]Data SRL'!$CV$8:$CV$100</definedName>
    <definedName name="_1380__123Graph_BCHART_48" hidden="1">'[49]NPK Mg Bo'!#REF!</definedName>
    <definedName name="_1380__123Graph_BCHART_48_1">#N/A</definedName>
    <definedName name="_1380__123Graph_ECHART_31" hidden="1">'[37]TBS BLOK'!#REF!</definedName>
    <definedName name="_1380__123Graph_XCHART_77">#N/A</definedName>
    <definedName name="_1380__123Graph_XCHART_77_1">#N/A</definedName>
    <definedName name="_1381__123Graph_CCHART_57" hidden="1">'[70]DATA LTW'!$BE$26:$BP$26</definedName>
    <definedName name="_1383__123Graph_CCHART_72">#N/A</definedName>
    <definedName name="_1383__123Graph_CCHART_72_1">#N/A</definedName>
    <definedName name="_1384__123Graph_XCHART_40">#N/A</definedName>
    <definedName name="_1384__123Graph_XCHART_40_1">#N/A</definedName>
    <definedName name="_1384__123Graph_XCHART_78">{#NAME?}</definedName>
    <definedName name="_1386__123Graph_BCHART_76" hidden="1">'[51]NPK Mg Bo'!#REF!</definedName>
    <definedName name="_1386__123Graph_CCHART_58" hidden="1">'[70]DATA LTW'!$BE$54:$BP$54</definedName>
    <definedName name="_1388__123Graph_XCHART_79">{#NAME?}</definedName>
    <definedName name="_1389__123Graph_XCHART_41">#N/A</definedName>
    <definedName name="_1389__123Graph_XCHART_41_1">#N/A</definedName>
    <definedName name="_139__123Graph_ACHART_4" hidden="1">[28]Data!$H$38:$H$73</definedName>
    <definedName name="_139__123Graph_ACHART_42" hidden="1">'[69]DATA LTW'!$E$72:$P$72</definedName>
    <definedName name="_139__123Graph_ACHART_46" hidden="1">'[57]DATA LTW'!$E$74:$P$74</definedName>
    <definedName name="_139__123Graph_ACHART_6" hidden="1">[28]Data!$D$2:$D$73</definedName>
    <definedName name="_139__123Graph_ACHART_77" hidden="1">'[72]Data SRL'!$AN$8:$AN$193</definedName>
    <definedName name="_139__123Graph_ACHART_78" hidden="1">'[3]NPK Mg Bo'!$AJ$160:$AJ$160</definedName>
    <definedName name="_139__123Graph_ACHART_9" hidden="1">[18]SISIP!#REF!</definedName>
    <definedName name="_139__123Graph_BCHART_50">#N/A</definedName>
    <definedName name="_139__123Graph_BCHART_50_1">#N/A</definedName>
    <definedName name="_139__123Graph_BCHART_61">'[62]NPK Mg Bo'!$AQ$164:$AQ$174</definedName>
    <definedName name="_139__123Graph_BCHART_65">#N/A</definedName>
    <definedName name="_139__123Graph_BCHART_65_1">#N/A</definedName>
    <definedName name="_139__123Graph_CCHART_20" hidden="1">'[31]PABRIK (2)'!$AF$9:$AF$287</definedName>
    <definedName name="_139__123Graph_DCHART_2" hidden="1">'[47]Data SRL'!$J$8:$J$379</definedName>
    <definedName name="_139__123Graph_DCHART_7" hidden="1">[16]PK!$B$64:$M$64</definedName>
    <definedName name="_1390__123Graph_CCHART_73">#N/A</definedName>
    <definedName name="_1390__123Graph_CCHART_73_1">#N/A</definedName>
    <definedName name="_1390__123Graph_ECHART_33" hidden="1">'[58]TBS 05'!#REF!</definedName>
    <definedName name="_1390__123Graph_XCHART_42">{#NAME?}</definedName>
    <definedName name="_1391__123Graph_CCHART_59" hidden="1">'[70]DATA LTW'!$BR$26:$CC$26</definedName>
    <definedName name="_1392__123Graph_XCHART_80">{#NAME?}</definedName>
    <definedName name="_1393__123Graph_BCHART_49" hidden="1">'[49]NPK Mg Bo'!#REF!</definedName>
    <definedName name="_1393__123Graph_BCHART_49_1">#N/A</definedName>
    <definedName name="_1395__123Graph_BCHART_77" hidden="1">'[51]NPK Mg Bo'!#REF!</definedName>
    <definedName name="_1395__123Graph_XCHART_44">#N/A</definedName>
    <definedName name="_1395__123Graph_XCHART_44_1">#N/A</definedName>
    <definedName name="_1396__123Graph_CCHART_6" hidden="1">'[52]Data SRL'!$L$8:$L$100</definedName>
    <definedName name="_1396__123Graph_XCHART_81">{#NAME?}</definedName>
    <definedName name="_1397__123Graph_CCHART_74">#N/A</definedName>
    <definedName name="_1397__123Graph_CCHART_74_1">#N/A</definedName>
    <definedName name="_14__123Graph_ACHART_10">#N/A</definedName>
    <definedName name="_14__123Graph_ACHART_10_1">#N/A</definedName>
    <definedName name="_14__123Graph_ACHART_116" hidden="1">'[38]TON  per Jam'!$C$42:$Z$42</definedName>
    <definedName name="_14__123Graph_ACHART_117" hidden="1">'[29]TON  per Jam'!$C$43:$Z$43</definedName>
    <definedName name="_14__123Graph_ACHART_119" hidden="1">'[29]TON  per Jam'!$C$46:$Z$46</definedName>
    <definedName name="_14__123Graph_ACHART_135" hidden="1">'[38]TON  per Jam'!$C$8:$Z$8</definedName>
    <definedName name="_14__123Graph_ACHART_15">#N/A</definedName>
    <definedName name="_14__123Graph_ACHART_15_1">#N/A</definedName>
    <definedName name="_14__123Graph_ACHART_19">#N/A</definedName>
    <definedName name="_14__123Graph_ACHART_19_1">#N/A</definedName>
    <definedName name="_14__123Graph_ACHART_21" hidden="1">'[40]PABRIK (2)'!$B$9:$B$287</definedName>
    <definedName name="_14__123Graph_ACHART_22">#N/A</definedName>
    <definedName name="_14__123Graph_ACHART_22_1">#N/A</definedName>
    <definedName name="_140__123Graph_ACHART_148" hidden="1">'[41]TON  per Jam'!$C$22:$Z$22</definedName>
    <definedName name="_140__123Graph_ACHART_241" hidden="1">'[38]TON  per Jam'!$C$164:$R$164</definedName>
    <definedName name="_140__123Graph_ACHART_29">#N/A</definedName>
    <definedName name="_140__123Graph_ACHART_29_1">#N/A</definedName>
    <definedName name="_140__123Graph_ACHART_36" hidden="1">[37]SISIP!#REF!</definedName>
    <definedName name="_140__123Graph_ACHART_36_1">#N/A</definedName>
    <definedName name="_140__123Graph_ACHART_40" hidden="1">'[44]DATA LTW'!$R$71:$AC$71</definedName>
    <definedName name="_140__123Graph_ACHART_42">{#NAME?}</definedName>
    <definedName name="_140__123Graph_ACHART_43" hidden="1">'[69]DATA LTW'!$R$44:$AC$44</definedName>
    <definedName name="_140__123Graph_ACHART_60" hidden="1">'[44]DATA LTW'!$R$54:$AC$54</definedName>
    <definedName name="_140__123Graph_ACHART_78" hidden="1">'[72]Data SRL'!$AS$8:$AS$100</definedName>
    <definedName name="_140__123Graph_ACHART_79" hidden="1">'[3]NPK Mg Bo'!$AL$160:$AL$160</definedName>
    <definedName name="_140__123Graph_ACHART_8">#N/A</definedName>
    <definedName name="_140__123Graph_ACHART_8_1">#N/A</definedName>
    <definedName name="_140__123Graph_BCHART_1" hidden="1">[18]SISIP!#REF!</definedName>
    <definedName name="_140__123Graph_BCHART_51">#N/A</definedName>
    <definedName name="_140__123Graph_BCHART_51_1">#N/A</definedName>
    <definedName name="_140__123Graph_BCHART_62">'[62]NPK Mg Bo'!$AS$164:$AS$174</definedName>
    <definedName name="_140__123Graph_BCHART_66" hidden="1">'[46]NPK Mg Bo'!#REF!</definedName>
    <definedName name="_140__123Graph_BCHART_66_1">#N/A</definedName>
    <definedName name="_140__123Graph_CCHART_21" hidden="1">'[31]PABRIK (2)'!$AF$9:$AF$287</definedName>
    <definedName name="_140__123Graph_DCHART_31" hidden="1">[65]Data!$BJ$210:$BU$210</definedName>
    <definedName name="_140__123Graph_DCHART_77" hidden="1">'[56]Data SRL'!$AQ$8:$AQ$193</definedName>
    <definedName name="_1400__123Graph_ECHART_7" hidden="1">'[37]TBS BLOK'!#REF!</definedName>
    <definedName name="_1400__123Graph_ECHART_7_1">#N/A</definedName>
    <definedName name="_1400__123Graph_XCHART_45">#N/A</definedName>
    <definedName name="_1400__123Graph_XCHART_45_1">#N/A</definedName>
    <definedName name="_1400__123Graph_XCHART_82">{#NAME?}</definedName>
    <definedName name="_1401__123Graph_CCHART_60" hidden="1">'[70]DATA LTW'!$BR$54:$CC$54</definedName>
    <definedName name="_1404__123Graph_BCHART_78" hidden="1">'[51]NPK Mg Bo'!$AK$160:$AK$160</definedName>
    <definedName name="_1404__123Graph_CCHART_75">#N/A</definedName>
    <definedName name="_1404__123Graph_CCHART_75_1">#N/A</definedName>
    <definedName name="_1404__123Graph_XCHART_9">#N/A</definedName>
    <definedName name="_1404__123Graph_XCHART_9_1">#N/A</definedName>
    <definedName name="_1405__123Graph_XCHART_46">#N/A</definedName>
    <definedName name="_1405__123Graph_XCHART_46_1">#N/A</definedName>
    <definedName name="_1406__123Graph_BCHART_5" hidden="1">[49]SISIP!#REF!</definedName>
    <definedName name="_1406__123Graph_BCHART_5_1">#N/A</definedName>
    <definedName name="_1406__123Graph_CCHART_61" hidden="1">'[70]DATA LTW'!$BE$37:$BP$37</definedName>
    <definedName name="_141__123Graph_ACHART_41" hidden="1">'[44]DATA LTW'!$E$44:$P$44</definedName>
    <definedName name="_141__123Graph_ACHART_44" hidden="1">'[69]DATA LTW'!$R$72:$AC$72</definedName>
    <definedName name="_141__123Graph_ACHART_47" hidden="1">'[57]DATA LTW'!$R$46:$AC$46</definedName>
    <definedName name="_141__123Graph_ACHART_61" hidden="1">'[44]DATA LTW'!$E$37:$P$37</definedName>
    <definedName name="_141__123Graph_ACHART_79" hidden="1">'[72]Data SRL'!$AZ$8:$AZ$100</definedName>
    <definedName name="_141__123Graph_ACHART_80">{#NAME?}</definedName>
    <definedName name="_141__123Graph_BCHART_10" hidden="1">[18]SISIP!#REF!</definedName>
    <definedName name="_141__123Graph_BCHART_52">#N/A</definedName>
    <definedName name="_141__123Graph_BCHART_52_1">#N/A</definedName>
    <definedName name="_141__123Graph_BCHART_63" hidden="1">'[45]NPK Mg Bo'!#REF!</definedName>
    <definedName name="_141__123Graph_BCHART_68">#N/A</definedName>
    <definedName name="_141__123Graph_BCHART_68_1">#N/A</definedName>
    <definedName name="_141__123Graph_CCHART_22" hidden="1">'[31]PABRIK (2)'!$AF$9:$AF$287</definedName>
    <definedName name="_141__123Graph_DCHART_5" hidden="1">'[47]Data SRL'!$BN$9:$BN$100</definedName>
    <definedName name="_141__123Graph_DCHART_78" hidden="1">'[56]Data SRL'!$BJ$8:$BJ$100</definedName>
    <definedName name="_1410__123Graph_XCHART_11" hidden="1">[37]SISIP!#REF!</definedName>
    <definedName name="_1410__123Graph_XCHART_47">#N/A</definedName>
    <definedName name="_1410__123Graph_XCHART_47_1">#N/A</definedName>
    <definedName name="_1411__123Graph_CCHART_62" hidden="1">'[70]DATA LTW'!$BE$65:$BP$65</definedName>
    <definedName name="_1411__123Graph_CCHART_76">#N/A</definedName>
    <definedName name="_1411__123Graph_CCHART_76_1">#N/A</definedName>
    <definedName name="_1413__123Graph_BCHART_79" hidden="1">'[51]NPK Mg Bo'!$AM$160:$AM$160</definedName>
    <definedName name="_1415__123Graph_XCHART_48">#N/A</definedName>
    <definedName name="_1415__123Graph_XCHART_48_1">#N/A</definedName>
    <definedName name="_1416__123Graph_CCHART_63" hidden="1">'[70]DATA LTW'!$BR$37:$CC$37</definedName>
    <definedName name="_1418__123Graph_CCHART_77">#N/A</definedName>
    <definedName name="_1418__123Graph_CCHART_77_1">#N/A</definedName>
    <definedName name="_1419__123Graph_BCHART_50" hidden="1">'[49]NPK Mg Bo'!#REF!</definedName>
    <definedName name="_1419__123Graph_BCHART_50_1">#N/A</definedName>
    <definedName name="_1419__123Graph_CCHART_78">{#NAME?}</definedName>
    <definedName name="_142__123Graph_ACHART_242" hidden="1">'[38]TON  per Jam'!$C$166:$S$166</definedName>
    <definedName name="_142__123Graph_ACHART_42" hidden="1">'[44]DATA LTW'!$E$72:$P$72</definedName>
    <definedName name="_142__123Graph_ACHART_45" hidden="1">'[69]DATA LTW'!$E$46:$P$46</definedName>
    <definedName name="_142__123Graph_ACHART_8" hidden="1">[36]Data!$E$2:$E$73</definedName>
    <definedName name="_142__123Graph_ACHART_81">{#NAME?}</definedName>
    <definedName name="_142__123Graph_BCHART_11" hidden="1">[18]SISIP!#REF!</definedName>
    <definedName name="_142__123Graph_BCHART_53">#N/A</definedName>
    <definedName name="_142__123Graph_BCHART_53_1">#N/A</definedName>
    <definedName name="_142__123Graph_BCHART_64" hidden="1">'[45]NPK Mg Bo'!#REF!</definedName>
    <definedName name="_142__123Graph_BCHART_69">#N/A</definedName>
    <definedName name="_142__123Graph_BCHART_69_1">#N/A</definedName>
    <definedName name="_142__123Graph_CCHART_23" hidden="1">'[31]PABRIK (2)'!$AF$9:$AF$287</definedName>
    <definedName name="_142__123Graph_DCHART_6" hidden="1">'[47]Data SRL'!$CV$8:$CV$100</definedName>
    <definedName name="_142__123Graph_DCHART_79" hidden="1">'[56]Data SRL'!$BC$8:$BC$100</definedName>
    <definedName name="_1420__123Graph_CCHART_79">{#NAME?}</definedName>
    <definedName name="_1420__123Graph_XCHART_13" hidden="1">[37]SISIP!#REF!</definedName>
    <definedName name="_1420__123Graph_XCHART_49">#N/A</definedName>
    <definedName name="_1420__123Graph_XCHART_49_1">#N/A</definedName>
    <definedName name="_1421__123Graph_CCHART_64" hidden="1">'[52]Data SRL'!$H$8:$H$379</definedName>
    <definedName name="_1422__123Graph_BCHART_8" hidden="1">[51]SISIP!#REF!</definedName>
    <definedName name="_1425__123Graph_XCHART_5">#N/A</definedName>
    <definedName name="_1425__123Graph_XCHART_5_1">#N/A</definedName>
    <definedName name="_1426__123Graph_CCHART_65" hidden="1">'[18]NPK Mg Bo'!#REF!</definedName>
    <definedName name="_1427__123Graph_CCHART_8">#N/A</definedName>
    <definedName name="_1427__123Graph_CCHART_8_1">#N/A</definedName>
    <definedName name="_1428__123Graph_CCHART_80">{#NAME?}</definedName>
    <definedName name="_1429__123Graph_CCHART_81">{#NAME?}</definedName>
    <definedName name="_143__123Graph_ACHART_19" hidden="1">'[49]TBS BLOK'!#REF!</definedName>
    <definedName name="_143__123Graph_ACHART_19_1">#N/A</definedName>
    <definedName name="_143__123Graph_ACHART_43" hidden="1">'[44]DATA LTW'!$R$44:$AC$44</definedName>
    <definedName name="_143__123Graph_ACHART_46" hidden="1">'[69]DATA LTW'!$E$74:$P$74</definedName>
    <definedName name="_143__123Graph_ACHART_48" hidden="1">'[57]DATA LTW'!$R$74:$AC$74</definedName>
    <definedName name="_143__123Graph_ACHART_62" hidden="1">'[74]Data SRL'!$C$8:$C$131</definedName>
    <definedName name="_143__123Graph_ACHART_80" hidden="1">'[3]NPK Mg Bo'!$AN$160:$AN$160</definedName>
    <definedName name="_143__123Graph_ACHART_81" hidden="1">'[72]Data SRL'!$BD$8:$BD$100</definedName>
    <definedName name="_143__123Graph_ACHART_82">{#NAME?}</definedName>
    <definedName name="_143__123Graph_BCHART_12" hidden="1">[18]SISIP!#REF!</definedName>
    <definedName name="_143__123Graph_BCHART_54">#N/A</definedName>
    <definedName name="_143__123Graph_BCHART_54_1">#N/A</definedName>
    <definedName name="_143__123Graph_BCHART_65" hidden="1">'[45]NPK Mg Bo'!#REF!</definedName>
    <definedName name="_143__123Graph_BCHART_7">#N/A</definedName>
    <definedName name="_143__123Graph_BCHART_7_1">#N/A</definedName>
    <definedName name="_143__123Graph_CCHART_24" hidden="1">'[31]PABRIK (2)'!$AF$9:$AF$287</definedName>
    <definedName name="_143__123Graph_DCHART_7" hidden="1">[16]PK!$B$64:$M$64</definedName>
    <definedName name="_143__123Graph_DCHART_81" hidden="1">'[56]Data SRL'!$BH$8:$BH$100</definedName>
    <definedName name="_1430__123Graph_CCHART_82">{#NAME?}</definedName>
    <definedName name="_1430__123Graph_XCHART_15" hidden="1">[37]SISIP!#REF!</definedName>
    <definedName name="_1430__123Graph_XCHART_50">#N/A</definedName>
    <definedName name="_1430__123Graph_XCHART_50_1">#N/A</definedName>
    <definedName name="_1431__123Graph_BCHART_80" hidden="1">'[51]NPK Mg Bo'!$AO$160:$AO$160</definedName>
    <definedName name="_1431__123Graph_CCHART_66" hidden="1">'[18]NPK Mg Bo'!#REF!</definedName>
    <definedName name="_1432__123Graph_BCHART_51" hidden="1">'[49]NPK Mg Bo'!#REF!</definedName>
    <definedName name="_1432__123Graph_BCHART_51_1">#N/A</definedName>
    <definedName name="_1435__123Graph_XCHART_51">#N/A</definedName>
    <definedName name="_1435__123Graph_XCHART_51_1">#N/A</definedName>
    <definedName name="_1436__123Graph_CCHART_68" hidden="1">'[52]Data SRL'!$AC$8:$AC$100</definedName>
    <definedName name="_1437__123Graph_CCHART_9">#N/A</definedName>
    <definedName name="_1437__123Graph_CCHART_9_1">#N/A</definedName>
    <definedName name="_144__123Graph_ACHART_23" hidden="1">'[51]TBS 05'!#REF!</definedName>
    <definedName name="_144__123Graph_ACHART_243" hidden="1">'[38]TON  per Jam'!$C$167:$T$167</definedName>
    <definedName name="_144__123Graph_ACHART_43">#N/A</definedName>
    <definedName name="_144__123Graph_ACHART_43_1">#N/A</definedName>
    <definedName name="_144__123Graph_ACHART_44" hidden="1">'[44]DATA LTW'!$R$72:$AC$72</definedName>
    <definedName name="_144__123Graph_ACHART_47" hidden="1">'[69]DATA LTW'!$R$46:$AC$46</definedName>
    <definedName name="_144__123Graph_ACHART_63" hidden="1">'[44]DATA LTW'!$R$37:$AC$37</definedName>
    <definedName name="_144__123Graph_ACHART_81" hidden="1">'[3]NPK Mg Bo'!$AP$160:$AP$160</definedName>
    <definedName name="_144__123Graph_ACHART_85" hidden="1">'[72]Data Prod_Graf'!$B$3:$M$3</definedName>
    <definedName name="_144__123Graph_BCHART_13" hidden="1">[18]SISIP!#REF!</definedName>
    <definedName name="_144__123Graph_BCHART_55">#N/A</definedName>
    <definedName name="_144__123Graph_BCHART_55_1">#N/A</definedName>
    <definedName name="_144__123Graph_BCHART_66" hidden="1">'[45]NPK Mg Bo'!#REF!</definedName>
    <definedName name="_144__123Graph_BCHART_70">#N/A</definedName>
    <definedName name="_144__123Graph_BCHART_70_1">#N/A</definedName>
    <definedName name="_144__123Graph_CCHART_25" hidden="1">'[31]PABRIK (2)'!$AF$9:$AF$287</definedName>
    <definedName name="_144__123Graph_DCHART_77" hidden="1">'[47]Data SRL'!$AQ$8:$AQ$193</definedName>
    <definedName name="_144__123Graph_DCHART_85" hidden="1">'[56]Data Prod_Graf'!$B$6:$M$6</definedName>
    <definedName name="_1440__123Graph_BCHART_81" hidden="1">'[51]NPK Mg Bo'!$AQ$160:$AQ$160</definedName>
    <definedName name="_1440__123Graph_XCHART_18" hidden="1">'[37]TBS BLOK'!#REF!</definedName>
    <definedName name="_1440__123Graph_XCHART_52">#N/A</definedName>
    <definedName name="_1440__123Graph_XCHART_52_1">#N/A</definedName>
    <definedName name="_1441__123Graph_CCHART_69" hidden="1">'[18]NPK Mg Bo'!#REF!</definedName>
    <definedName name="_1442__123Graph_CCHART_7" hidden="1">[16]PK!$B$63:$M$63</definedName>
    <definedName name="_1444__123Graph_DCHART_1">#N/A</definedName>
    <definedName name="_1444__123Graph_DCHART_1_1">#N/A</definedName>
    <definedName name="_1445__123Graph_BCHART_52" hidden="1">'[49]NPK Mg Bo'!#REF!</definedName>
    <definedName name="_1445__123Graph_BCHART_52_1">#N/A</definedName>
    <definedName name="_1445__123Graph_XCHART_53">#N/A</definedName>
    <definedName name="_1445__123Graph_XCHART_53_1">#N/A</definedName>
    <definedName name="_1447__123Graph_CCHART_70" hidden="1">'[18]NPK Mg Bo'!#REF!</definedName>
    <definedName name="_1449__123Graph_BCHART_82" hidden="1">'[51]NPK Mg Bo'!$AS$160:$AS$160</definedName>
    <definedName name="_145__123Graph_ACHART_149" hidden="1">'[41]TON  per Jam'!$C$24:$Z$24</definedName>
    <definedName name="_145__123Graph_ACHART_37">#N/A</definedName>
    <definedName name="_145__123Graph_ACHART_37_1">#N/A</definedName>
    <definedName name="_145__123Graph_ACHART_45" hidden="1">'[44]DATA LTW'!$E$46:$P$46</definedName>
    <definedName name="_145__123Graph_ACHART_48" hidden="1">'[69]DATA LTW'!$R$74:$AC$74</definedName>
    <definedName name="_145__123Graph_ACHART_49" hidden="1">'[57]DATA LTW'!$E$47:$P$47</definedName>
    <definedName name="_145__123Graph_ACHART_82" hidden="1">'[3]NPK Mg Bo'!$AR$160:$AR$160</definedName>
    <definedName name="_145__123Graph_ACHART_9" hidden="1">[36]Data!$J$38:$J$73</definedName>
    <definedName name="_145__123Graph_ACHART_9_1">#N/A</definedName>
    <definedName name="_145__123Graph_BCHART_14" hidden="1">[18]SISIP!#REF!</definedName>
    <definedName name="_145__123Graph_BCHART_56">#N/A</definedName>
    <definedName name="_145__123Graph_BCHART_56_1">#N/A</definedName>
    <definedName name="_145__123Graph_BCHART_68" hidden="1">'[45]NPK Mg Bo'!#REF!</definedName>
    <definedName name="_145__123Graph_BCHART_71" hidden="1">'[46]NPK Mg Bo'!#REF!</definedName>
    <definedName name="_145__123Graph_BCHART_71_1">#N/A</definedName>
    <definedName name="_145__123Graph_CCHART_26" hidden="1">'[31]PABRIK (2)'!$AF$9:$AF$287</definedName>
    <definedName name="_145__123Graph_DCHART_78" hidden="1">'[47]Data SRL'!$BJ$8:$BJ$100</definedName>
    <definedName name="_145__123Graph_DCHART_86" hidden="1">'[56]Data Prod_Graf'!$B$14:$M$14</definedName>
    <definedName name="_1450__123Graph_XCHART_2" hidden="1">[37]SISIP!#REF!</definedName>
    <definedName name="_1450__123Graph_XCHART_2_1">#N/A</definedName>
    <definedName name="_1450__123Graph_XCHART_54">#N/A</definedName>
    <definedName name="_1450__123Graph_XCHART_54_1">#N/A</definedName>
    <definedName name="_1451__123Graph_DCHART_16">#N/A</definedName>
    <definedName name="_1451__123Graph_DCHART_16_1">#N/A</definedName>
    <definedName name="_1452__123Graph_CCHART_71" hidden="1">'[18]NPK Mg Bo'!#REF!</definedName>
    <definedName name="_1455__123Graph_XCHART_55">#N/A</definedName>
    <definedName name="_1455__123Graph_XCHART_55_1">#N/A</definedName>
    <definedName name="_1457__123Graph_CCHART_72" hidden="1">'[18]NPK Mg Bo'!#REF!</definedName>
    <definedName name="_1458__123Graph_BCHART_53" hidden="1">'[49]NPK Mg Bo'!#REF!</definedName>
    <definedName name="_1458__123Graph_BCHART_53_1">#N/A</definedName>
    <definedName name="_1458__123Graph_BCHART_9" hidden="1">[51]SISIP!#REF!</definedName>
    <definedName name="_1458__123Graph_DCHART_17">#N/A</definedName>
    <definedName name="_1458__123Graph_DCHART_17_1">#N/A</definedName>
    <definedName name="_146__123Graph_ACHART_244" hidden="1">'[38]TON  per Jam'!$C$168:$S$168</definedName>
    <definedName name="_146__123Graph_ACHART_38">{#NAME?}</definedName>
    <definedName name="_146__123Graph_ACHART_46" hidden="1">'[44]DATA LTW'!$E$74:$P$74</definedName>
    <definedName name="_146__123Graph_ACHART_49" hidden="1">'[69]DATA LTW'!$E$47:$P$47</definedName>
    <definedName name="_146__123Graph_ACHART_64" hidden="1">'[74]Data SRL'!$F$8:$F$379</definedName>
    <definedName name="_146__123Graph_BCHART_1" hidden="1">'[72]Data SRL'!$BL$9:$BL$100</definedName>
    <definedName name="_146__123Graph_BCHART_15" hidden="1">[18]SISIP!#REF!</definedName>
    <definedName name="_146__123Graph_BCHART_57">#N/A</definedName>
    <definedName name="_146__123Graph_BCHART_57_1">#N/A</definedName>
    <definedName name="_146__123Graph_BCHART_69" hidden="1">'[45]NPK Mg Bo'!#REF!</definedName>
    <definedName name="_146__123Graph_BCHART_72">#N/A</definedName>
    <definedName name="_146__123Graph_BCHART_72_1">#N/A</definedName>
    <definedName name="_146__123Graph_CCHART_27" hidden="1">'[31]PABRIK (2)'!$AF$9:$AF$287</definedName>
    <definedName name="_146__123Graph_DCHART_79" hidden="1">'[47]Data SRL'!$BC$8:$BC$100</definedName>
    <definedName name="_146__123Graph_DCHART_87" hidden="1">'[56]Data Prod_Graf'!$B$23:$M$23</definedName>
    <definedName name="_1460__123Graph_XCHART_22" hidden="1">'[37]TBS BLOK'!#REF!</definedName>
    <definedName name="_1460__123Graph_XCHART_56">#N/A</definedName>
    <definedName name="_1460__123Graph_XCHART_56_1">#N/A</definedName>
    <definedName name="_1462__123Graph_CCHART_73" hidden="1">'[52]Data SRL'!$AE$8:$AE$131</definedName>
    <definedName name="_1465__123Graph_DCHART_18">#N/A</definedName>
    <definedName name="_1465__123Graph_DCHART_18_1">#N/A</definedName>
    <definedName name="_1465__123Graph_XCHART_57">#N/A</definedName>
    <definedName name="_1465__123Graph_XCHART_57_1">#N/A</definedName>
    <definedName name="_1466__123Graph_XCHART_58">{#NAME?}</definedName>
    <definedName name="_1467__123Graph_CCHART_1" hidden="1">[51]SISIP!#REF!</definedName>
    <definedName name="_1467__123Graph_CCHART_74" hidden="1">'[18]NPK Mg Bo'!#REF!</definedName>
    <definedName name="_1467__123Graph_XCHART_59">{#NAME?}</definedName>
    <definedName name="_147__123Graph_ACHART_3">#N/A</definedName>
    <definedName name="_147__123Graph_ACHART_3_1">#N/A</definedName>
    <definedName name="_147__123Graph_ACHART_47" hidden="1">'[44]DATA LTW'!$R$46:$AC$46</definedName>
    <definedName name="_147__123Graph_ACHART_5" hidden="1">[30]Data!$C$2:$C$73</definedName>
    <definedName name="_147__123Graph_BCHART_1">#N/A</definedName>
    <definedName name="_147__123Graph_BCHART_1_1">#N/A</definedName>
    <definedName name="_147__123Graph_BCHART_16" hidden="1">'[18]TBS BLOK'!#REF!</definedName>
    <definedName name="_147__123Graph_BCHART_58">{#NAME?}</definedName>
    <definedName name="_147__123Graph_BCHART_7" hidden="1">'[45]TBS BLOK'!#REF!</definedName>
    <definedName name="_147__123Graph_BCHART_73">#N/A</definedName>
    <definedName name="_147__123Graph_BCHART_73_1">#N/A</definedName>
    <definedName name="_147__123Graph_CCHART_28" hidden="1">'[31]PABRIK (2)'!$AF$9:$AF$287</definedName>
    <definedName name="_147__123Graph_DCHART_8" hidden="1">[65]Data!$BJ$198:$BU$198</definedName>
    <definedName name="_147__123Graph_DCHART_88" hidden="1">'[56]Data Prod_Graf'!$B$31:$M$31</definedName>
    <definedName name="_1470__123Graph_XCHART_24" hidden="1">'[37]TBS BLOK'!#REF!</definedName>
    <definedName name="_1471__123Graph_BCHART_54" hidden="1">'[49]NPK Mg Bo'!#REF!</definedName>
    <definedName name="_1471__123Graph_BCHART_54_1">#N/A</definedName>
    <definedName name="_1472__123Graph_CCHART_75" hidden="1">'[52]Data SRL'!$AM$8:$AM$100</definedName>
    <definedName name="_1472__123Graph_DCHART_19">#N/A</definedName>
    <definedName name="_1472__123Graph_DCHART_19_1">#N/A</definedName>
    <definedName name="_1472__123Graph_XCHART_6">#N/A</definedName>
    <definedName name="_1472__123Graph_XCHART_6_1">#N/A</definedName>
    <definedName name="_1473__123Graph_XCHART_60">{#NAME?}</definedName>
    <definedName name="_1474__123Graph_XCHART_61">{#NAME?}</definedName>
    <definedName name="_1475__123Graph_XCHART_62">{#NAME?}</definedName>
    <definedName name="_1476__123Graph_CCHART_10" hidden="1">[51]SISIP!#REF!</definedName>
    <definedName name="_1477__123Graph_CCHART_76" hidden="1">'[18]NPK Mg Bo'!#REF!</definedName>
    <definedName name="_1479__123Graph_DCHART_2">#N/A</definedName>
    <definedName name="_1479__123Graph_DCHART_2_1">#N/A</definedName>
    <definedName name="_148__123Graph_ACHART_25" hidden="1">'[42]PABRIK (2)'!$H$9:$H$287</definedName>
    <definedName name="_148__123Graph_ACHART_44">#N/A</definedName>
    <definedName name="_148__123Graph_ACHART_44_1">#N/A</definedName>
    <definedName name="_148__123Graph_ACHART_48" hidden="1">'[44]DATA LTW'!$R$74:$AC$74</definedName>
    <definedName name="_148__123Graph_ACHART_65" hidden="1">'[74]Data SRL'!$I$8:$I$379</definedName>
    <definedName name="_148__123Graph_BCHART_17" hidden="1">'[18]TBS BLOK'!#REF!</definedName>
    <definedName name="_148__123Graph_BCHART_59">{#NAME?}</definedName>
    <definedName name="_148__123Graph_BCHART_70" hidden="1">'[45]NPK Mg Bo'!#REF!</definedName>
    <definedName name="_148__123Graph_BCHART_74">#N/A</definedName>
    <definedName name="_148__123Graph_BCHART_74_1">#N/A</definedName>
    <definedName name="_148__123Graph_CCHART_29" hidden="1">'[31]PABRIK (2)'!$AF$9:$AF$287</definedName>
    <definedName name="_148__123Graph_DCHART_81" hidden="1">'[47]Data SRL'!$BH$8:$BH$100</definedName>
    <definedName name="_148__123Graph_ECHART_1" hidden="1">'[56]Data SRL'!$BO$9:$BO$100</definedName>
    <definedName name="_1480__123Graph_XCHART_27" hidden="1">'[37]TBS BLOK'!#REF!</definedName>
    <definedName name="_1480__123Graph_XCHART_63">#N/A</definedName>
    <definedName name="_1480__123Graph_XCHART_63_1">#N/A</definedName>
    <definedName name="_1482__123Graph_CCHART_77" hidden="1">'[52]Data SRL'!$AP$8:$AP$193</definedName>
    <definedName name="_1484__123Graph_BCHART_55" hidden="1">'[49]NPK Mg Bo'!#REF!</definedName>
    <definedName name="_1484__123Graph_BCHART_55_1">#N/A</definedName>
    <definedName name="_1485__123Graph_CCHART_11" hidden="1">[51]SISIP!#REF!</definedName>
    <definedName name="_1485__123Graph_XCHART_64">#N/A</definedName>
    <definedName name="_1485__123Graph_XCHART_64_1">#N/A</definedName>
    <definedName name="_1486__123Graph_DCHART_21">#N/A</definedName>
    <definedName name="_1486__123Graph_DCHART_21_1">#N/A</definedName>
    <definedName name="_1487__123Graph_CCHART_78" hidden="1">'[52]Data SRL'!$AU$9:$AU$100</definedName>
    <definedName name="_149__123Graph_ACHART_49" hidden="1">'[44]DATA LTW'!$E$47:$P$47</definedName>
    <definedName name="_149__123Graph_ACHART_50" hidden="1">'[57]DATA LTW'!$E$75:$P$75</definedName>
    <definedName name="_149__123Graph_BCHART_10" hidden="1">'[75]PABRIK (2)'!#REF!</definedName>
    <definedName name="_149__123Graph_BCHART_10_1">#N/A</definedName>
    <definedName name="_149__123Graph_BCHART_18" hidden="1">'[18]TBS BLOK'!#REF!</definedName>
    <definedName name="_149__123Graph_BCHART_71" hidden="1">'[45]NPK Mg Bo'!#REF!</definedName>
    <definedName name="_149__123Graph_BCHART_75">#N/A</definedName>
    <definedName name="_149__123Graph_BCHART_75_1">#N/A</definedName>
    <definedName name="_149__123Graph_CCHART_3" hidden="1">'[47]Data SRL'!$L$8:$L$100</definedName>
    <definedName name="_149__123Graph_DCHART_85" hidden="1">'[47]Data Prod_Graf'!$B$6:$M$6</definedName>
    <definedName name="_149__123Graph_ECHART_2" hidden="1">'[56]Data SRL'!$CS$8:$CS$379</definedName>
    <definedName name="_1490__123Graph_XCHART_3" hidden="1">[37]SISIP!#REF!</definedName>
    <definedName name="_1490__123Graph_XCHART_65">#N/A</definedName>
    <definedName name="_1490__123Graph_XCHART_65_1">#N/A</definedName>
    <definedName name="_1492__123Graph_CCHART_79" hidden="1">'[52]Data SRL'!$BB$8:$BB$100</definedName>
    <definedName name="_1493__123Graph_DCHART_22">#N/A</definedName>
    <definedName name="_1493__123Graph_DCHART_22_1">#N/A</definedName>
    <definedName name="_1494__123Graph_CCHART_12" hidden="1">[51]SISIP!#REF!</definedName>
    <definedName name="_1495__123Graph_XCHART_66">#N/A</definedName>
    <definedName name="_1495__123Graph_XCHART_66_1">#N/A</definedName>
    <definedName name="_1497__123Graph_BCHART_56" hidden="1">'[49]NPK Mg Bo'!#REF!</definedName>
    <definedName name="_1497__123Graph_BCHART_56_1">#N/A</definedName>
    <definedName name="_1497__123Graph_CCHART_8" hidden="1">'[59]PABRIK (2)'!$AF$9:$AF$287</definedName>
    <definedName name="_15__123Graph_ACHART_11" hidden="1">'[59]PABRIK (2)'!#REF!</definedName>
    <definedName name="_15__123Graph_ACHART_11_1">#N/A</definedName>
    <definedName name="_15__123Graph_ACHART_118" hidden="1">'[29]TON  per Jam'!$C$44:$Z$44</definedName>
    <definedName name="_15__123Graph_ACHART_12" hidden="1">[36]Data!$K$38:$K$73</definedName>
    <definedName name="_15__123Graph_ACHART_136" hidden="1">'[38]TON  per Jam'!$C$10:$Z$10</definedName>
    <definedName name="_15__123Graph_ACHART_22" hidden="1">'[40]PABRIK (2)'!$E$9:$E$287</definedName>
    <definedName name="_15__123Graph_ACHART_23" hidden="1">'[46]TBS BLOK'!#REF!</definedName>
    <definedName name="_15__123Graph_ACHART_23_1">#N/A</definedName>
    <definedName name="_150__123Graph_ACHART_15" hidden="1">[63]Data!$B$50:$B$61</definedName>
    <definedName name="_150__123Graph_ACHART_254" hidden="1">'[38]TON  per Jam'!$C$70:$Z$70</definedName>
    <definedName name="_150__123Graph_ACHART_38" hidden="1">[58]SISIP!$CS$164:$CS$174</definedName>
    <definedName name="_150__123Graph_ACHART_68" hidden="1">'[74]Data SRL'!$N$8:$N$100</definedName>
    <definedName name="_150__123Graph_ACHART_78" hidden="1">'[60]NPK Mg Bo'!$AJ$160:$AJ$160</definedName>
    <definedName name="_150__123Graph_BCHART_19" hidden="1">'[18]TBS BLOK'!#REF!</definedName>
    <definedName name="_150__123Graph_BCHART_6">{#NAME?}</definedName>
    <definedName name="_150__123Graph_BCHART_72" hidden="1">'[45]NPK Mg Bo'!#REF!</definedName>
    <definedName name="_150__123Graph_BCHART_76" hidden="1">'[46]NPK Mg Bo'!#REF!</definedName>
    <definedName name="_150__123Graph_BCHART_76_1">#N/A</definedName>
    <definedName name="_150__123Graph_CCHART_31" hidden="1">[65]Data!$CH$206:$CS$206</definedName>
    <definedName name="_150__123Graph_DCHART_86" hidden="1">'[47]Data Prod_Graf'!$B$14:$M$14</definedName>
    <definedName name="_150__123Graph_ECHART_3" hidden="1">'[56]Data SRL'!$N$8:$N$100</definedName>
    <definedName name="_1500__123Graph_DCHART_23">#N/A</definedName>
    <definedName name="_1500__123Graph_DCHART_23_1">#N/A</definedName>
    <definedName name="_1500__123Graph_XCHART_31" hidden="1">'[37]TBS BLOK'!#REF!</definedName>
    <definedName name="_1500__123Graph_XCHART_31_1">#N/A</definedName>
    <definedName name="_1500__123Graph_XCHART_68">#N/A</definedName>
    <definedName name="_1500__123Graph_XCHART_68_1">#N/A</definedName>
    <definedName name="_1502__123Graph_CCHART_80" hidden="1">'[61]NPK Mg Bo'!$FW$160:$FW$160</definedName>
    <definedName name="_1503__123Graph_CCHART_13" hidden="1">[51]SISIP!#REF!</definedName>
    <definedName name="_1505__123Graph_XCHART_69">#N/A</definedName>
    <definedName name="_1505__123Graph_XCHART_69_1">#N/A</definedName>
    <definedName name="_1507__123Graph_CCHART_81" hidden="1">'[52]Data SRL'!$AY$8:$AY$100</definedName>
    <definedName name="_1507__123Graph_DCHART_24">#N/A</definedName>
    <definedName name="_1507__123Graph_DCHART_24_1">#N/A</definedName>
    <definedName name="_151__123Graph_ACHART_39">#N/A</definedName>
    <definedName name="_151__123Graph_ACHART_39_1">#N/A</definedName>
    <definedName name="_151__123Graph_ACHART_51" hidden="1">'[57]DATA LTW'!$R$47:$AC$47</definedName>
    <definedName name="_151__123Graph_BCHART_11">#N/A</definedName>
    <definedName name="_151__123Graph_BCHART_11_1">#N/A</definedName>
    <definedName name="_151__123Graph_BCHART_2" hidden="1">[18]SISIP!#REF!</definedName>
    <definedName name="_151__123Graph_BCHART_60">{#NAME?}</definedName>
    <definedName name="_151__123Graph_BCHART_73" hidden="1">'[45]NPK Mg Bo'!#REF!</definedName>
    <definedName name="_151__123Graph_BCHART_77">#N/A</definedName>
    <definedName name="_151__123Graph_BCHART_77_1">#N/A</definedName>
    <definedName name="_151__123Graph_CCHART_4" hidden="1">'[47]Data SRL'!$BM$8:$BM$100</definedName>
    <definedName name="_151__123Graph_DCHART_87" hidden="1">'[47]Data Prod_Graf'!$B$23:$M$23</definedName>
    <definedName name="_151__123Graph_ECHART_4" hidden="1">'[56]Data SRL'!$BO$9:$BO$100</definedName>
    <definedName name="_1510__123Graph_BCHART_57" hidden="1">'[49]NPK Mg Bo'!#REF!</definedName>
    <definedName name="_1510__123Graph_BCHART_57_1">#N/A</definedName>
    <definedName name="_1510__123Graph_XCHART_34" hidden="1">'[37]TBS BLOK'!#REF!</definedName>
    <definedName name="_1510__123Graph_XCHART_70">#N/A</definedName>
    <definedName name="_1510__123Graph_XCHART_70_1">#N/A</definedName>
    <definedName name="_1511__123Graph_BCHART_58" hidden="1">'[49]NPK Mg Bo'!$AK$164:$AK$174</definedName>
    <definedName name="_1512__123Graph_BCHART_59" hidden="1">'[49]NPK Mg Bo'!$AM$164:$AM$174</definedName>
    <definedName name="_1512__123Graph_CCHART_14" hidden="1">[51]SISIP!#REF!</definedName>
    <definedName name="_1512__123Graph_CCHART_82" hidden="1">'[61]NPK Mg Bo'!$FY$160:$FY$160</definedName>
    <definedName name="_1514__123Graph_DCHART_26">#N/A</definedName>
    <definedName name="_1514__123Graph_DCHART_26_1">#N/A</definedName>
    <definedName name="_1515__123Graph_XCHART_71">#N/A</definedName>
    <definedName name="_1515__123Graph_XCHART_71_1">#N/A</definedName>
    <definedName name="_1517__123Graph_CCHART_85" hidden="1">'[52]Data Prod_Graf'!$B$5:$M$5</definedName>
    <definedName name="_152__123Graph_ACHART_26" hidden="1">'[42]PABRIK (2)'!$Q$9:$Q$287</definedName>
    <definedName name="_152__123Graph_ACHART_4">{#NAME?}</definedName>
    <definedName name="_152__123Graph_ACHART_45">#N/A</definedName>
    <definedName name="_152__123Graph_ACHART_45_1">#N/A</definedName>
    <definedName name="_152__123Graph_ACHART_5" hidden="1">[28]Data!$C$2:$C$73</definedName>
    <definedName name="_152__123Graph_ACHART_69" hidden="1">'[74]Data SRL'!$M$8:$M$379</definedName>
    <definedName name="_152__123Graph_ACHART_79" hidden="1">'[60]NPK Mg Bo'!$AL$160:$AL$160</definedName>
    <definedName name="_152__123Graph_BCHART_11" hidden="1">'[75]PABRIK (2)'!#REF!</definedName>
    <definedName name="_152__123Graph_BCHART_20" hidden="1">'[76]DATA LTW'!$AR$61:$BC$61</definedName>
    <definedName name="_152__123Graph_BCHART_61">{#NAME?}</definedName>
    <definedName name="_152__123Graph_BCHART_74" hidden="1">'[45]NPK Mg Bo'!#REF!</definedName>
    <definedName name="_152__123Graph_BCHART_78">{#NAME?}</definedName>
    <definedName name="_152__123Graph_CCHART_5" hidden="1">[68]PO!$B$59:$M$59</definedName>
    <definedName name="_152__123Graph_DCHART_88" hidden="1">'[47]Data Prod_Graf'!$B$31:$M$31</definedName>
    <definedName name="_152__123Graph_ECHART_5" hidden="1">[64]PO!$B$61:$M$61</definedName>
    <definedName name="_1520__123Graph_XCHART_37" hidden="1">[37]SISIP!#REF!</definedName>
    <definedName name="_1520__123Graph_XCHART_72">#N/A</definedName>
    <definedName name="_1520__123Graph_XCHART_72_1">#N/A</definedName>
    <definedName name="_1521__123Graph_CCHART_15" hidden="1">[51]SISIP!#REF!</definedName>
    <definedName name="_1521__123Graph_DCHART_27">#N/A</definedName>
    <definedName name="_1521__123Graph_DCHART_27_1">#N/A</definedName>
    <definedName name="_1522__123Graph_CCHART_86" hidden="1">'[52]Data Prod_Graf'!$B$13:$M$13</definedName>
    <definedName name="_1525__123Graph_BCHART_6" hidden="1">[49]SISIP!#REF!</definedName>
    <definedName name="_1525__123Graph_BCHART_6_1">#N/A</definedName>
    <definedName name="_1525__123Graph_XCHART_73">#N/A</definedName>
    <definedName name="_1525__123Graph_XCHART_73_1">#N/A</definedName>
    <definedName name="_1526__123Graph_BCHART_60" hidden="1">'[49]NPK Mg Bo'!$AO$164:$AO$174</definedName>
    <definedName name="_1527__123Graph_BCHART_61" hidden="1">'[49]NPK Mg Bo'!$AQ$164:$AQ$174</definedName>
    <definedName name="_1527__123Graph_CCHART_87" hidden="1">'[52]Data Prod_Graf'!$B$22:$M$22</definedName>
    <definedName name="_1528__123Graph_BCHART_62" hidden="1">'[49]NPK Mg Bo'!$AS$164:$AS$174</definedName>
    <definedName name="_1528__123Graph_DCHART_28">#N/A</definedName>
    <definedName name="_1528__123Graph_DCHART_28_1">#N/A</definedName>
    <definedName name="_153__123Graph_ACHART_24" hidden="1">'[51]TBS 05'!#REF!</definedName>
    <definedName name="_153__123Graph_ACHART_50" hidden="1">'[44]DATA LTW'!$E$75:$P$75</definedName>
    <definedName name="_153__123Graph_ACHART_52" hidden="1">'[57]DATA LTW'!$R$75:$AC$75</definedName>
    <definedName name="_153__123Graph_BCHART_12">#N/A</definedName>
    <definedName name="_153__123Graph_BCHART_12_1">#N/A</definedName>
    <definedName name="_153__123Graph_BCHART_21" hidden="1">'[18]TBS BLOK'!#REF!</definedName>
    <definedName name="_153__123Graph_BCHART_62">{#NAME?}</definedName>
    <definedName name="_153__123Graph_BCHART_75" hidden="1">'[45]NPK Mg Bo'!#REF!</definedName>
    <definedName name="_153__123Graph_BCHART_79">{#NAME?}</definedName>
    <definedName name="_153__123Graph_CCHART_6" hidden="1">'[47]Data SRL'!$L$8:$L$100</definedName>
    <definedName name="_153__123Graph_ECHART_1" hidden="1">'[47]Data SRL'!$BO$9:$BO$100</definedName>
    <definedName name="_153__123Graph_ECHART_6" hidden="1">'[56]Data SRL'!$CW$8:$CW$100</definedName>
    <definedName name="_1530__123Graph_CCHART_16" hidden="1">'[51]TBS 05'!#REF!</definedName>
    <definedName name="_1530__123Graph_XCHART_39" hidden="1">[37]SISIP!#REF!</definedName>
    <definedName name="_1530__123Graph_XCHART_74">#N/A</definedName>
    <definedName name="_1530__123Graph_XCHART_74_1">#N/A</definedName>
    <definedName name="_1532__123Graph_CCHART_88" hidden="1">'[52]Data Prod_Graf'!$B$30:$M$30</definedName>
    <definedName name="_1535__123Graph_DCHART_29">#N/A</definedName>
    <definedName name="_1535__123Graph_DCHART_29_1">#N/A</definedName>
    <definedName name="_1535__123Graph_XCHART_75">#N/A</definedName>
    <definedName name="_1535__123Graph_XCHART_75_1">#N/A</definedName>
    <definedName name="_1537__123Graph_CCHART_9" hidden="1">'[59]PABRIK (2)'!$AF$9:$AF$287</definedName>
    <definedName name="_1539__123Graph_CCHART_17" hidden="1">'[51]TBS 05'!#REF!</definedName>
    <definedName name="_154__123Graph_ACHART_27" hidden="1">'[42]PABRIK (2)'!$T$9:$T$287</definedName>
    <definedName name="_154__123Graph_ACHART_30">#N/A</definedName>
    <definedName name="_154__123Graph_ACHART_30_1">#N/A</definedName>
    <definedName name="_154__123Graph_ACHART_51" hidden="1">'[44]DATA LTW'!$R$47:$AC$47</definedName>
    <definedName name="_154__123Graph_ACHART_7" hidden="1">[28]Data!$I$38:$I$73</definedName>
    <definedName name="_154__123Graph_BCHART_22" hidden="1">'[18]TBS BLOK'!#REF!</definedName>
    <definedName name="_154__123Graph_BCHART_63">#N/A</definedName>
    <definedName name="_154__123Graph_BCHART_63_1">#N/A</definedName>
    <definedName name="_154__123Graph_BCHART_76" hidden="1">'[45]NPK Mg Bo'!#REF!</definedName>
    <definedName name="_154__123Graph_BCHART_8">#N/A</definedName>
    <definedName name="_154__123Graph_BCHART_8_1">#N/A</definedName>
    <definedName name="_154__123Graph_CCHART_64" hidden="1">'[47]Data SRL'!$H$8:$H$379</definedName>
    <definedName name="_154__123Graph_ECHART_2" hidden="1">'[47]Data SRL'!$CS$8:$CS$379</definedName>
    <definedName name="_154__123Graph_ECHART_7" hidden="1">[16]PK!$B$65:$M$65</definedName>
    <definedName name="_1540__123Graph_XCHART_40" hidden="1">[37]SISIP!#REF!</definedName>
    <definedName name="_1540__123Graph_XCHART_76">#N/A</definedName>
    <definedName name="_1540__123Graph_XCHART_76_1">#N/A</definedName>
    <definedName name="_1541__123Graph_BCHART_63" hidden="1">'[49]NPK Mg Bo'!#REF!</definedName>
    <definedName name="_1541__123Graph_BCHART_63_1">#N/A</definedName>
    <definedName name="_1542__123Graph_DCHART_1" hidden="1">'[52]Data SRL'!$BN$9:$BN$100</definedName>
    <definedName name="_1542__123Graph_DCHART_3">#N/A</definedName>
    <definedName name="_1542__123Graph_DCHART_3_1">#N/A</definedName>
    <definedName name="_1545__123Graph_XCHART_77">#N/A</definedName>
    <definedName name="_1545__123Graph_XCHART_77_1">#N/A</definedName>
    <definedName name="_1546__123Graph_XCHART_78">{#NAME?}</definedName>
    <definedName name="_1547__123Graph_DCHART_11" hidden="1">[77]LTW!$C$15:$N$15</definedName>
    <definedName name="_1547__123Graph_XCHART_79">{#NAME?}</definedName>
    <definedName name="_1548__123Graph_CCHART_18" hidden="1">'[51]TBS 05'!#REF!</definedName>
    <definedName name="_1548__123Graph_XCHART_80">{#NAME?}</definedName>
    <definedName name="_1549__123Graph_DCHART_30">#N/A</definedName>
    <definedName name="_1549__123Graph_DCHART_30_1">#N/A</definedName>
    <definedName name="_1549__123Graph_XCHART_81">{#NAME?}</definedName>
    <definedName name="_155__123Graph_ACHART_150" hidden="1">'[41]TON  per Jam'!$C$25:$Z$25</definedName>
    <definedName name="_155__123Graph_ACHART_52" hidden="1">'[44]DATA LTW'!$R$75:$AC$75</definedName>
    <definedName name="_155__123Graph_ACHART_53" hidden="1">'[57]DATA LTW'!$E$25:$P$25</definedName>
    <definedName name="_155__123Graph_BCHART_12" hidden="1">'[75]PABRIK (2)'!#REF!</definedName>
    <definedName name="_155__123Graph_BCHART_13">#N/A</definedName>
    <definedName name="_155__123Graph_BCHART_13_1">#N/A</definedName>
    <definedName name="_155__123Graph_BCHART_23" hidden="1">'[18]TBS BLOK'!#REF!</definedName>
    <definedName name="_155__123Graph_BCHART_64">#N/A</definedName>
    <definedName name="_155__123Graph_BCHART_64_1">#N/A</definedName>
    <definedName name="_155__123Graph_BCHART_77" hidden="1">'[45]NPK Mg Bo'!#REF!</definedName>
    <definedName name="_155__123Graph_BCHART_80" hidden="1">'[73]NPK Mg Bo'!$AO$160:$AO$160</definedName>
    <definedName name="_155__123Graph_CCHART_68" hidden="1">'[47]Data SRL'!$AC$8:$AC$100</definedName>
    <definedName name="_155__123Graph_ECHART_3" hidden="1">'[47]Data SRL'!$N$8:$N$100</definedName>
    <definedName name="_155__123Graph_ECHART_85" hidden="1">'[56]Data Prod_Graf'!$B$7:$M$7</definedName>
    <definedName name="_1550__123Graph_XCHART_42" hidden="1">[58]SISIP!$B$160:$B$160</definedName>
    <definedName name="_1550__123Graph_XCHART_82">{#NAME?}</definedName>
    <definedName name="_1552__123Graph_DCHART_12" hidden="1">[77]LTW!$C$27:$N$27</definedName>
    <definedName name="_1554__123Graph_BCHART_64" hidden="1">'[49]NPK Mg Bo'!#REF!</definedName>
    <definedName name="_1554__123Graph_BCHART_64_1">#N/A</definedName>
    <definedName name="_1555__123Graph_XCHART_9">#N/A</definedName>
    <definedName name="_1555__123Graph_XCHART_9_1">#N/A</definedName>
    <definedName name="_1556__123Graph_DCHART_31">#N/A</definedName>
    <definedName name="_1556__123Graph_DCHART_31_1">#N/A</definedName>
    <definedName name="_1557__123Graph_CCHART_19" hidden="1">'[51]TBS 05'!#REF!</definedName>
    <definedName name="_1557__123Graph_DCHART_15" hidden="1">[63]Data!$Q$50:$Q$61</definedName>
    <definedName name="_156__123Graph_ACHART_2" hidden="1">[49]SISIP!#REF!</definedName>
    <definedName name="_156__123Graph_ACHART_2_1">#N/A</definedName>
    <definedName name="_156__123Graph_ACHART_28" hidden="1">'[42]PABRIK (2)'!$W$9:$W$287</definedName>
    <definedName name="_156__123Graph_ACHART_46">#N/A</definedName>
    <definedName name="_156__123Graph_ACHART_46_1">#N/A</definedName>
    <definedName name="_156__123Graph_ACHART_53" hidden="1">'[44]DATA LTW'!$E$25:$P$25</definedName>
    <definedName name="_156__123Graph_ACHART_70" hidden="1">'[74]Data SRL'!$S$8:$S$379</definedName>
    <definedName name="_156__123Graph_ACHART_80" hidden="1">'[60]NPK Mg Bo'!$AN$160:$AN$160</definedName>
    <definedName name="_156__123Graph_BCHART_13" hidden="1">[36]Data!$N$50:$N$61</definedName>
    <definedName name="_156__123Graph_BCHART_24" hidden="1">'[18]TBS BLOK'!#REF!</definedName>
    <definedName name="_156__123Graph_BCHART_65">#N/A</definedName>
    <definedName name="_156__123Graph_BCHART_65_1">#N/A</definedName>
    <definedName name="_156__123Graph_BCHART_78">'[62]NPK Mg Bo'!$AK$160:$AK$160</definedName>
    <definedName name="_156__123Graph_BCHART_81">{#NAME?}</definedName>
    <definedName name="_156__123Graph_CCHART_7" hidden="1">[16]PK!$B$63:$M$63</definedName>
    <definedName name="_156__123Graph_ECHART_4" hidden="1">'[47]Data SRL'!$BO$9:$BO$100</definedName>
    <definedName name="_156__123Graph_ECHART_86" hidden="1">'[56]Data Prod_Graf'!$B$15:$M$15</definedName>
    <definedName name="_1560__123Graph_XCHART_45" hidden="1">'[37]NPK Mg Bo'!#REF!</definedName>
    <definedName name="_1562__123Graph_DCHART_16" hidden="1">'[18]TBS BLOK'!#REF!</definedName>
    <definedName name="_1563__123Graph_DCHART_32">#N/A</definedName>
    <definedName name="_1563__123Graph_DCHART_32_1">#N/A</definedName>
    <definedName name="_1566__123Graph_CCHART_2" hidden="1">[51]SISIP!#REF!</definedName>
    <definedName name="_1567__123Graph_BCHART_65" hidden="1">'[49]NPK Mg Bo'!#REF!</definedName>
    <definedName name="_1567__123Graph_BCHART_65_1">#N/A</definedName>
    <definedName name="_1567__123Graph_DCHART_17" hidden="1">'[18]TBS BLOK'!#REF!</definedName>
    <definedName name="_157__123Graph_ACHART_40">#N/A</definedName>
    <definedName name="_157__123Graph_ACHART_40_1">#N/A</definedName>
    <definedName name="_157__123Graph_ACHART_54" hidden="1">'[44]DATA LTW'!$E$53:$P$53</definedName>
    <definedName name="_157__123Graph_BCHART_14" hidden="1">[36]Data!$D$62:$D$73</definedName>
    <definedName name="_157__123Graph_BCHART_14_1">#N/A</definedName>
    <definedName name="_157__123Graph_BCHART_25" hidden="1">'[76]DATA LTW'!$AE$39:$AP$39</definedName>
    <definedName name="_157__123Graph_BCHART_66">#N/A</definedName>
    <definedName name="_157__123Graph_BCHART_66_1">#N/A</definedName>
    <definedName name="_157__123Graph_BCHART_79">'[62]NPK Mg Bo'!$AM$160:$AM$160</definedName>
    <definedName name="_157__123Graph_BCHART_82">{#NAME?}</definedName>
    <definedName name="_157__123Graph_CCHART_73" hidden="1">'[47]Data SRL'!$AE$8:$AE$131</definedName>
    <definedName name="_157__123Graph_ECHART_5" hidden="1">[68]PO!$B$61:$M$61</definedName>
    <definedName name="_157__123Graph_ECHART_87" hidden="1">'[56]Data Prod_Graf'!$B$24:$M$24</definedName>
    <definedName name="_1570__123Graph_DCHART_33">#N/A</definedName>
    <definedName name="_1570__123Graph_DCHART_33_1">#N/A</definedName>
    <definedName name="_1570__123Graph_XCHART_47" hidden="1">'[37]NPK Mg Bo'!#REF!</definedName>
    <definedName name="_1572__123Graph_DCHART_18" hidden="1">'[18]TBS BLOK'!#REF!</definedName>
    <definedName name="_1575__123Graph_CCHART_20" hidden="1">'[51]TBS 05'!$AI$165:$AI$175</definedName>
    <definedName name="_1577__123Graph_DCHART_19" hidden="1">'[18]TBS BLOK'!#REF!</definedName>
    <definedName name="_1577__123Graph_DCHART_34">#N/A</definedName>
    <definedName name="_1577__123Graph_DCHART_34_1">#N/A</definedName>
    <definedName name="_1578__123Graph_DCHART_4">#N/A</definedName>
    <definedName name="_158__123Graph_ACHART_29" hidden="1">'[42]PABRIK (2)'!$AC$9:$AC$287</definedName>
    <definedName name="_158__123Graph_ACHART_55" hidden="1">'[44]DATA LTW'!$R$25:$AC$25</definedName>
    <definedName name="_158__123Graph_ACHART_71" hidden="1">'[74]Data SRL'!$Q$39:$Q$379</definedName>
    <definedName name="_158__123Graph_ACHART_81" hidden="1">'[60]NPK Mg Bo'!$AP$160:$AP$160</definedName>
    <definedName name="_158__123Graph_BCHART_15" hidden="1">[36]Data!$B$62:$B$73</definedName>
    <definedName name="_158__123Graph_BCHART_26" hidden="1">'[18]TBS BLOK'!#REF!</definedName>
    <definedName name="_158__123Graph_BCHART_68">#N/A</definedName>
    <definedName name="_158__123Graph_BCHART_68_1">#N/A</definedName>
    <definedName name="_158__123Graph_BCHART_8" hidden="1">[45]SISIP!#REF!</definedName>
    <definedName name="_158__123Graph_BCHART_9">#N/A</definedName>
    <definedName name="_158__123Graph_BCHART_9_1">#N/A</definedName>
    <definedName name="_158__123Graph_CCHART_75" hidden="1">'[47]Data SRL'!$AM$8:$AM$100</definedName>
    <definedName name="_158__123Graph_ECHART_6" hidden="1">'[47]Data SRL'!$CW$8:$CW$100</definedName>
    <definedName name="_158__123Graph_ECHART_88" hidden="1">'[56]Data Prod_Graf'!$B$32:$M$32</definedName>
    <definedName name="_1580__123Graph_BCHART_66" hidden="1">'[49]NPK Mg Bo'!#REF!</definedName>
    <definedName name="_1580__123Graph_BCHART_66_1">#N/A</definedName>
    <definedName name="_1580__123Graph_XCHART_49" hidden="1">'[37]NPK Mg Bo'!#REF!</definedName>
    <definedName name="_1582__123Graph_DCHART_2" hidden="1">'[52]Data SRL'!$J$8:$J$379</definedName>
    <definedName name="_1584__123Graph_CCHART_21" hidden="1">'[51]TBS 05'!#REF!</definedName>
    <definedName name="_1585__123Graph_DCHART_5">#N/A</definedName>
    <definedName name="_1585__123Graph_DCHART_5_1">#N/A</definedName>
    <definedName name="_1587__123Graph_DCHART_21" hidden="1">'[18]TBS BLOK'!#REF!</definedName>
    <definedName name="_159__123Graph_ACHART_55" hidden="1">'[57]DATA LTW'!$R$25:$AC$25</definedName>
    <definedName name="_159__123Graph_ACHART_56" hidden="1">'[44]DATA LTW'!$R$53:$AC$53</definedName>
    <definedName name="_159__123Graph_BCHART_15">#N/A</definedName>
    <definedName name="_159__123Graph_BCHART_15_1">#N/A</definedName>
    <definedName name="_159__123Graph_BCHART_27" hidden="1">'[18]TBS BLOK'!#REF!</definedName>
    <definedName name="_159__123Graph_BCHART_69">#N/A</definedName>
    <definedName name="_159__123Graph_BCHART_69_1">#N/A</definedName>
    <definedName name="_159__123Graph_BCHART_80">'[62]NPK Mg Bo'!$AO$160:$AO$160</definedName>
    <definedName name="_159__123Graph_CCHART_1">#N/A</definedName>
    <definedName name="_159__123Graph_CCHART_1_1">#N/A</definedName>
    <definedName name="_159__123Graph_CCHART_77" hidden="1">'[47]Data SRL'!$AP$8:$AP$193</definedName>
    <definedName name="_159__123Graph_ECHART_7" hidden="1">[16]PK!$B$65:$M$65</definedName>
    <definedName name="_159__123Graph_FCHART_1" hidden="1">'[56]Data SRL'!$BP$9:$BP$100</definedName>
    <definedName name="_1590__123Graph_XCHART_50" hidden="1">'[37]NPK Mg Bo'!#REF!</definedName>
    <definedName name="_1592__123Graph_DCHART_22" hidden="1">'[18]TBS BLOK'!#REF!</definedName>
    <definedName name="_1592__123Graph_DCHART_6">#N/A</definedName>
    <definedName name="_1592__123Graph_DCHART_6_1">#N/A</definedName>
    <definedName name="_1593__123Graph_BCHART_68" hidden="1">'[49]NPK Mg Bo'!#REF!</definedName>
    <definedName name="_1593__123Graph_BCHART_68_1">#N/A</definedName>
    <definedName name="_1593__123Graph_CCHART_22" hidden="1">'[51]TBS 05'!#REF!</definedName>
    <definedName name="_1597__123Graph_DCHART_23" hidden="1">'[18]TBS BLOK'!#REF!</definedName>
    <definedName name="_1599__123Graph_DCHART_7">#N/A</definedName>
    <definedName name="_1599__123Graph_DCHART_7_1">#N/A</definedName>
    <definedName name="_16__123Graph_ACHART_117" hidden="1">'[38]TON  per Jam'!$C$43:$Z$43</definedName>
    <definedName name="_16__123Graph_ACHART_119" hidden="1">'[29]TON  per Jam'!$C$46:$Z$46</definedName>
    <definedName name="_16__123Graph_ACHART_12">#N/A</definedName>
    <definedName name="_16__123Graph_ACHART_12_1">#N/A</definedName>
    <definedName name="_16__123Graph_ACHART_120" hidden="1">'[29]TON  per Jam'!$C$47:$Z$47</definedName>
    <definedName name="_16__123Graph_ACHART_137" hidden="1">'[38]TON  per Jam'!$C$11:$Z$11</definedName>
    <definedName name="_16__123Graph_ACHART_16">#N/A</definedName>
    <definedName name="_16__123Graph_ACHART_16_1">#N/A</definedName>
    <definedName name="_16__123Graph_ACHART_18" hidden="1">'[31]PABRIK (2)'!#REF!</definedName>
    <definedName name="_16__123Graph_ACHART_2">{#NAME?}</definedName>
    <definedName name="_16__123Graph_ACHART_23" hidden="1">'[40]PABRIK (2)'!$K$9:$K$287</definedName>
    <definedName name="_16__123Graph_ACHART_24">#N/A</definedName>
    <definedName name="_16__123Graph_ACHART_24_1">#N/A</definedName>
    <definedName name="_160__123Graph_ACHART_151" hidden="1">'[41]TON  per Jam'!$C$26:$Z$26</definedName>
    <definedName name="_160__123Graph_ACHART_3" hidden="1">[53]Data!$G$38:$G$73</definedName>
    <definedName name="_160__123Graph_ACHART_4" hidden="1">[58]SISIP!$D$164:$D$174</definedName>
    <definedName name="_160__123Graph_ACHART_47">#N/A</definedName>
    <definedName name="_160__123Graph_ACHART_47_1">#N/A</definedName>
    <definedName name="_160__123Graph_ACHART_57" hidden="1">'[44]DATA LTW'!$E$26:$P$26</definedName>
    <definedName name="_160__123Graph_ACHART_72" hidden="1">'[74]Data SRL'!$T$8:$T$379</definedName>
    <definedName name="_160__123Graph_ACHART_82" hidden="1">'[60]NPK Mg Bo'!$AR$160:$AR$160</definedName>
    <definedName name="_160__123Graph_BCHART_28" hidden="1">'[61]TBS 05'!#REF!</definedName>
    <definedName name="_160__123Graph_BCHART_81">'[62]NPK Mg Bo'!$AQ$160:$AQ$160</definedName>
    <definedName name="_160__123Graph_CCHART_10">#N/A</definedName>
    <definedName name="_160__123Graph_CCHART_10_1">#N/A</definedName>
    <definedName name="_160__123Graph_CCHART_78" hidden="1">'[47]Data SRL'!$AU$9:$AU$100</definedName>
    <definedName name="_160__123Graph_ECHART_85" hidden="1">'[47]Data Prod_Graf'!$B$7:$M$7</definedName>
    <definedName name="_160__123Graph_FCHART_2" hidden="1">[64]PO!$B$30:$M$30</definedName>
    <definedName name="_1600__123Graph_XCHART_52" hidden="1">'[37]NPK Mg Bo'!#REF!</definedName>
    <definedName name="_1600__123Graph_XCHART_52_1">#N/A</definedName>
    <definedName name="_1602__123Graph_CCHART_23" hidden="1">'[51]TBS 05'!#REF!</definedName>
    <definedName name="_1602__123Graph_DCHART_24" hidden="1">'[18]TBS BLOK'!#REF!</definedName>
    <definedName name="_1606__123Graph_BCHART_69" hidden="1">'[49]NPK Mg Bo'!#REF!</definedName>
    <definedName name="_1606__123Graph_BCHART_69_1">#N/A</definedName>
    <definedName name="_1606__123Graph_DCHART_8">#N/A</definedName>
    <definedName name="_1606__123Graph_DCHART_8_1">#N/A</definedName>
    <definedName name="_1607__123Graph_DCHART_26" hidden="1">'[18]TBS BLOK'!#REF!</definedName>
    <definedName name="_161__123Graph_ACHART_31">#N/A</definedName>
    <definedName name="_161__123Graph_ACHART_31_1">#N/A</definedName>
    <definedName name="_161__123Graph_ACHART_56" hidden="1">'[57]DATA LTW'!$R$53:$AC$53</definedName>
    <definedName name="_161__123Graph_ACHART_58" hidden="1">'[44]DATA LTW'!$E$54:$P$54</definedName>
    <definedName name="_161__123Graph_BCHART_16" hidden="1">'[75]PABRIK (2)'!#REF!</definedName>
    <definedName name="_161__123Graph_BCHART_16_1">#N/A</definedName>
    <definedName name="_161__123Graph_BCHART_29" hidden="1">'[18]TBS BLOK'!#REF!</definedName>
    <definedName name="_161__123Graph_BCHART_7">{#NAME?}</definedName>
    <definedName name="_161__123Graph_BCHART_82">'[62]NPK Mg Bo'!$AS$160:$AS$160</definedName>
    <definedName name="_161__123Graph_CCHART_11">#N/A</definedName>
    <definedName name="_161__123Graph_CCHART_11_1">#N/A</definedName>
    <definedName name="_161__123Graph_CCHART_79" hidden="1">'[47]Data SRL'!$BB$8:$BB$100</definedName>
    <definedName name="_161__123Graph_ECHART_86" hidden="1">'[47]Data Prod_Graf'!$B$15:$M$15</definedName>
    <definedName name="_161__123Graph_FCHART_5" hidden="1">'[56]Data SRL'!$BP$9:$BP$100</definedName>
    <definedName name="_1610__123Graph_XCHART_54" hidden="1">'[37]NPK Mg Bo'!#REF!</definedName>
    <definedName name="_1611__123Graph_CCHART_24" hidden="1">'[51]TBS 05'!#REF!</definedName>
    <definedName name="_1612__123Graph_DCHART_27" hidden="1">'[18]TBS BLOK'!#REF!</definedName>
    <definedName name="_1613__123Graph_ECHART_16">#N/A</definedName>
    <definedName name="_1613__123Graph_ECHART_16_1">#N/A</definedName>
    <definedName name="_1617__123Graph_DCHART_28" hidden="1">'[61]TBS 05'!#REF!</definedName>
    <definedName name="_1619__123Graph_BCHART_7" hidden="1">'[49]TBS BLOK'!#REF!</definedName>
    <definedName name="_1619__123Graph_BCHART_7_1">#N/A</definedName>
    <definedName name="_162__123Graph_ACHART_25" hidden="1">'[51]TBS 05'!$AG$161:$AG$161</definedName>
    <definedName name="_162__123Graph_ACHART_30" hidden="1">'[78]DATA LTW'!$E$68:$P$68</definedName>
    <definedName name="_162__123Graph_ACHART_41">#N/A</definedName>
    <definedName name="_162__123Graph_ACHART_41_1">#N/A</definedName>
    <definedName name="_162__123Graph_ACHART_59" hidden="1">'[44]DATA LTW'!$R$26:$AC$26</definedName>
    <definedName name="_162__123Graph_ACHART_73" hidden="1">'[74]Data SRL'!$AC$8:$AC$131</definedName>
    <definedName name="_162__123Graph_BCHART_17" hidden="1">[36]Data!$M$62:$M$73</definedName>
    <definedName name="_162__123Graph_BCHART_3" hidden="1">[18]SISIP!#REF!</definedName>
    <definedName name="_162__123Graph_BCHART_70">#N/A</definedName>
    <definedName name="_162__123Graph_BCHART_70_1">#N/A</definedName>
    <definedName name="_162__123Graph_BCHART_9" hidden="1">[45]SISIP!#REF!</definedName>
    <definedName name="_162__123Graph_CCHART_12">#N/A</definedName>
    <definedName name="_162__123Graph_CCHART_12_1">#N/A</definedName>
    <definedName name="_162__123Graph_CCHART_8" hidden="1">'[31]PABRIK (2)'!$AF$9:$AF$287</definedName>
    <definedName name="_162__123Graph_ECHART_87" hidden="1">'[47]Data Prod_Graf'!$B$24:$M$24</definedName>
    <definedName name="_162__123Graph_FCHART_6" hidden="1">[16]PK!$B$33:$M$33</definedName>
    <definedName name="_1620__123Graph_CCHART_25" hidden="1">'[51]TBS 05'!$AI$161:$AI$161</definedName>
    <definedName name="_1620__123Graph_ECHART_17">#N/A</definedName>
    <definedName name="_1620__123Graph_ECHART_17_1">#N/A</definedName>
    <definedName name="_1620__123Graph_XCHART_56" hidden="1">'[37]NPK Mg Bo'!#REF!</definedName>
    <definedName name="_1622__123Graph_DCHART_29" hidden="1">'[18]TBS BLOK'!#REF!</definedName>
    <definedName name="_1627__123Graph_DCHART_3" hidden="1">[18]SISIP!#REF!</definedName>
    <definedName name="_1627__123Graph_ECHART_18">#N/A</definedName>
    <definedName name="_1627__123Graph_ECHART_18_1">#N/A</definedName>
    <definedName name="_1629__123Graph_CCHART_26" hidden="1">'[51]TBS 05'!#REF!</definedName>
    <definedName name="_163__123Graph_ACHART_42">{#NAME?}</definedName>
    <definedName name="_163__123Graph_ACHART_57" hidden="1">'[57]DATA LTW'!$E$26:$P$26</definedName>
    <definedName name="_163__123Graph_BCHART_17">#N/A</definedName>
    <definedName name="_163__123Graph_BCHART_17_1">#N/A</definedName>
    <definedName name="_163__123Graph_BCHART_30" hidden="1">'[18]TBS BLOK'!#REF!</definedName>
    <definedName name="_163__123Graph_BCHART_71">#N/A</definedName>
    <definedName name="_163__123Graph_BCHART_71_1">#N/A</definedName>
    <definedName name="_163__123Graph_CCHART_1" hidden="1">[45]SISIP!#REF!</definedName>
    <definedName name="_163__123Graph_CCHART_13">#N/A</definedName>
    <definedName name="_163__123Graph_CCHART_13_1">#N/A</definedName>
    <definedName name="_163__123Graph_CCHART_81" hidden="1">'[47]Data SRL'!$AY$8:$AY$100</definedName>
    <definedName name="_163__123Graph_ECHART_88" hidden="1">'[47]Data Prod_Graf'!$B$32:$M$32</definedName>
    <definedName name="_163__123Graph_FCHART_7" hidden="1">[16]PK!$B$66:$M$66</definedName>
    <definedName name="_1630__123Graph_XCHART_58" hidden="1">'[58]NPK Mg Bo'!$C$164:$C$174</definedName>
    <definedName name="_1632__123Graph_BCHART_70" hidden="1">'[49]NPK Mg Bo'!#REF!</definedName>
    <definedName name="_1632__123Graph_BCHART_70_1">#N/A</definedName>
    <definedName name="_1632__123Graph_DCHART_30" hidden="1">'[18]TBS BLOK'!#REF!</definedName>
    <definedName name="_1634__123Graph_ECHART_19">#N/A</definedName>
    <definedName name="_1634__123Graph_ECHART_19_1">#N/A</definedName>
    <definedName name="_1637__123Graph_DCHART_31" hidden="1">'[18]TBS BLOK'!#REF!</definedName>
    <definedName name="_1638__123Graph_CCHART_27" hidden="1">'[51]TBS 05'!#REF!</definedName>
    <definedName name="_164__123Graph_ACHART_31" hidden="1">'[78]DATA LTW'!$R$40:$AC$40</definedName>
    <definedName name="_164__123Graph_ACHART_48">#N/A</definedName>
    <definedName name="_164__123Graph_ACHART_48_1">#N/A</definedName>
    <definedName name="_164__123Graph_ACHART_74" hidden="1">'[74]Data SRL'!$AH$8:$AH$100</definedName>
    <definedName name="_164__123Graph_BCHART_31" hidden="1">'[18]TBS BLOK'!#REF!</definedName>
    <definedName name="_164__123Graph_BCHART_72">#N/A</definedName>
    <definedName name="_164__123Graph_BCHART_72_1">#N/A</definedName>
    <definedName name="_164__123Graph_CCHART_10" hidden="1">[45]SISIP!#REF!</definedName>
    <definedName name="_164__123Graph_CCHART_14">#N/A</definedName>
    <definedName name="_164__123Graph_CCHART_14_1">#N/A</definedName>
    <definedName name="_164__123Graph_CCHART_85" hidden="1">'[47]Data Prod_Graf'!$B$5:$M$5</definedName>
    <definedName name="_164__123Graph_FCHART_1" hidden="1">'[47]Data SRL'!$BP$9:$BP$100</definedName>
    <definedName name="_164__123Graph_FCHART_78" hidden="1">'[56]Data SRL'!$AX$8:$AX$100</definedName>
    <definedName name="_1640__123Graph_XCHART_6" hidden="1">[37]SISIP!#REF!</definedName>
    <definedName name="_1641__123Graph_ECHART_21">#N/A</definedName>
    <definedName name="_1641__123Graph_ECHART_21_1">#N/A</definedName>
    <definedName name="_1642__123Graph_DCHART_32" hidden="1">'[18]TBS BLOK'!#REF!</definedName>
    <definedName name="_1645__123Graph_BCHART_71" hidden="1">'[49]NPK Mg Bo'!#REF!</definedName>
    <definedName name="_1645__123Graph_BCHART_71_1">#N/A</definedName>
    <definedName name="_1647__123Graph_CCHART_28" hidden="1">'[51]TBS 05'!#REF!</definedName>
    <definedName name="_1647__123Graph_DCHART_33" hidden="1">'[61]TBS 05'!#REF!</definedName>
    <definedName name="_1648__123Graph_ECHART_22">#N/A</definedName>
    <definedName name="_1648__123Graph_ECHART_22_1">#N/A</definedName>
    <definedName name="_165__123Graph_ACHART_152" hidden="1">'[41]TON  per Jam'!$C$27:$Z$27</definedName>
    <definedName name="_165__123Graph_ACHART_58" hidden="1">'[57]DATA LTW'!$E$54:$P$54</definedName>
    <definedName name="_165__123Graph_ACHART_6" hidden="1">[28]Data!$D$2:$D$73</definedName>
    <definedName name="_165__123Graph_BCHART_18" hidden="1">'[75]PABRIK (2)'!#REF!</definedName>
    <definedName name="_165__123Graph_BCHART_18_1">#N/A</definedName>
    <definedName name="_165__123Graph_BCHART_32" hidden="1">'[18]TBS BLOK'!#REF!</definedName>
    <definedName name="_165__123Graph_BCHART_73">#N/A</definedName>
    <definedName name="_165__123Graph_BCHART_73_1">#N/A</definedName>
    <definedName name="_165__123Graph_CCHART_11" hidden="1">[45]SISIP!#REF!</definedName>
    <definedName name="_165__123Graph_CCHART_15" hidden="1">[46]SISIP!#REF!</definedName>
    <definedName name="_165__123Graph_CCHART_15_1">#N/A</definedName>
    <definedName name="_165__123Graph_CCHART_86" hidden="1">'[47]Data Prod_Graf'!$B$13:$M$13</definedName>
    <definedName name="_165__123Graph_FCHART_2" hidden="1">[68]PO!$B$30:$M$30</definedName>
    <definedName name="_165__123Graph_FCHART_86" hidden="1">'[56]Data Prod_Graf'!$B$16:$M$16</definedName>
    <definedName name="_1650__123Graph_XCHART_61" hidden="1">'[58]NPK Mg Bo'!$C$164:$C$174</definedName>
    <definedName name="_1652__123Graph_DCHART_34" hidden="1">'[18]TBS BLOK'!#REF!</definedName>
    <definedName name="_1655__123Graph_ECHART_23">#N/A</definedName>
    <definedName name="_1655__123Graph_ECHART_23_1">#N/A</definedName>
    <definedName name="_1656__123Graph_CCHART_29" hidden="1">'[51]TBS 05'!#REF!</definedName>
    <definedName name="_1657__123Graph_DCHART_4" hidden="1">[79]Karung!#REF!</definedName>
    <definedName name="_1658__123Graph_BCHART_72" hidden="1">'[49]NPK Mg Bo'!#REF!</definedName>
    <definedName name="_1658__123Graph_BCHART_72_1">#N/A</definedName>
    <definedName name="_166__123Graph_ACHART_32" hidden="1">'[78]DATA LTW'!$R$68:$AC$68</definedName>
    <definedName name="_166__123Graph_ACHART_60" hidden="1">'[44]DATA LTW'!$R$54:$AC$54</definedName>
    <definedName name="_166__123Graph_ACHART_75" hidden="1">'[74]Data SRL'!$AK$8:$AK$100</definedName>
    <definedName name="_166__123Graph_BCHART_33" hidden="1">'[61]TBS 05'!#REF!</definedName>
    <definedName name="_166__123Graph_BCHART_74">#N/A</definedName>
    <definedName name="_166__123Graph_BCHART_74_1">#N/A</definedName>
    <definedName name="_166__123Graph_CCHART_12" hidden="1">[45]SISIP!#REF!</definedName>
    <definedName name="_166__123Graph_CCHART_16">#N/A</definedName>
    <definedName name="_166__123Graph_CCHART_16_1">#N/A</definedName>
    <definedName name="_166__123Graph_CCHART_87" hidden="1">'[47]Data Prod_Graf'!$B$22:$M$22</definedName>
    <definedName name="_166__123Graph_FCHART_5" hidden="1">'[47]Data SRL'!$BP$9:$BP$100</definedName>
    <definedName name="_166__123Graph_FCHART_87" hidden="1">'[56]Data Prod_Graf'!$B$25:$M$25</definedName>
    <definedName name="_1660__123Graph_XCHART_63" hidden="1">'[37]NPK Mg Bo'!#REF!</definedName>
    <definedName name="_1662__123Graph_DCHART_5" hidden="1">'[52]Data SRL'!$BN$9:$BN$100</definedName>
    <definedName name="_1662__123Graph_ECHART_24">#N/A</definedName>
    <definedName name="_1662__123Graph_ECHART_24_1">#N/A</definedName>
    <definedName name="_1665__123Graph_CCHART_3" hidden="1">[51]SISIP!#REF!</definedName>
    <definedName name="_1667__123Graph_DCHART_6" hidden="1">'[52]Data SRL'!$CV$8:$CV$100</definedName>
    <definedName name="_1668__123Graph_DCHART_7" hidden="1">[16]PK!$B$64:$M$64</definedName>
    <definedName name="_1669__123Graph_ECHART_26">#N/A</definedName>
    <definedName name="_1669__123Graph_ECHART_26_1">#N/A</definedName>
    <definedName name="_167__123Graph_ACHART_59" hidden="1">'[57]DATA LTW'!$R$26:$AC$26</definedName>
    <definedName name="_167__123Graph_ACHART_61" hidden="1">'[44]DATA LTW'!$E$37:$P$37</definedName>
    <definedName name="_167__123Graph_BCHART_19">#N/A</definedName>
    <definedName name="_167__123Graph_BCHART_19_1">#N/A</definedName>
    <definedName name="_167__123Graph_BCHART_34" hidden="1">'[18]TBS BLOK'!#REF!</definedName>
    <definedName name="_167__123Graph_BCHART_75">#N/A</definedName>
    <definedName name="_167__123Graph_BCHART_75_1">#N/A</definedName>
    <definedName name="_167__123Graph_CCHART_13" hidden="1">[45]SISIP!#REF!</definedName>
    <definedName name="_167__123Graph_CCHART_17">#N/A</definedName>
    <definedName name="_167__123Graph_CCHART_17_1">#N/A</definedName>
    <definedName name="_167__123Graph_CCHART_88" hidden="1">'[47]Data Prod_Graf'!$B$30:$M$30</definedName>
    <definedName name="_167__123Graph_FCHART_6" hidden="1">[16]PK!$B$33:$M$33</definedName>
    <definedName name="_167__123Graph_XCHART_1" hidden="1">[66]Data!$A$2:$A$73</definedName>
    <definedName name="_1670__123Graph_XCHART_65" hidden="1">'[37]NPK Mg Bo'!#REF!</definedName>
    <definedName name="_1671__123Graph_BCHART_73" hidden="1">'[49]NPK Mg Bo'!#REF!</definedName>
    <definedName name="_1671__123Graph_BCHART_73_1">#N/A</definedName>
    <definedName name="_1673__123Graph_DCHART_77" hidden="1">'[52]Data SRL'!$AQ$8:$AQ$193</definedName>
    <definedName name="_1674__123Graph_CCHART_30" hidden="1">'[51]TBS 05'!#REF!</definedName>
    <definedName name="_1676__123Graph_ECHART_27">#N/A</definedName>
    <definedName name="_1676__123Graph_ECHART_27_1">#N/A</definedName>
    <definedName name="_1678__123Graph_DCHART_78" hidden="1">'[52]Data SRL'!$BJ$8:$BJ$100</definedName>
    <definedName name="_168__123Graph_ACHART_32">#N/A</definedName>
    <definedName name="_168__123Graph_ACHART_32_1">#N/A</definedName>
    <definedName name="_168__123Graph_ACHART_33" hidden="1">'[78]DATA LTW'!$E$41:$P$41</definedName>
    <definedName name="_168__123Graph_ACHART_43">#N/A</definedName>
    <definedName name="_168__123Graph_ACHART_43_1">#N/A</definedName>
    <definedName name="_168__123Graph_ACHART_49">#N/A</definedName>
    <definedName name="_168__123Graph_ACHART_49_1">#N/A</definedName>
    <definedName name="_168__123Graph_ACHART_6" hidden="1">[67]Karung!#REF!</definedName>
    <definedName name="_168__123Graph_ACHART_77" hidden="1">'[74]Data SRL'!$AN$8:$AN$193</definedName>
    <definedName name="_168__123Graph_BCHART_19" hidden="1">'[75]PABRIK (2)'!#REF!</definedName>
    <definedName name="_168__123Graph_BCHART_35" hidden="1">[18]SISIP!#REF!</definedName>
    <definedName name="_168__123Graph_BCHART_76">#N/A</definedName>
    <definedName name="_168__123Graph_BCHART_76_1">#N/A</definedName>
    <definedName name="_168__123Graph_CCHART_14" hidden="1">[45]SISIP!#REF!</definedName>
    <definedName name="_168__123Graph_CCHART_18">#N/A</definedName>
    <definedName name="_168__123Graph_CCHART_18_1">#N/A</definedName>
    <definedName name="_168__123Graph_CCHART_9" hidden="1">'[31]PABRIK (2)'!$AF$9:$AF$287</definedName>
    <definedName name="_168__123Graph_FCHART_7" hidden="1">[16]PK!$B$66:$M$66</definedName>
    <definedName name="_168__123Graph_XCHART_10" hidden="1">'[40]PABRIK (2)'!$A$9:$A$380</definedName>
    <definedName name="_1680__123Graph_XCHART_68" hidden="1">'[37]NPK Mg Bo'!#REF!</definedName>
    <definedName name="_1683__123Graph_CCHART_31" hidden="1">'[51]TBS 05'!#REF!</definedName>
    <definedName name="_1683__123Graph_DCHART_79" hidden="1">'[52]Data SRL'!$BC$8:$BC$100</definedName>
    <definedName name="_1683__123Graph_ECHART_28">#N/A</definedName>
    <definedName name="_1683__123Graph_ECHART_28_1">#N/A</definedName>
    <definedName name="_1684__123Graph_BCHART_74" hidden="1">'[49]NPK Mg Bo'!#REF!</definedName>
    <definedName name="_1684__123Graph_BCHART_74_1">#N/A</definedName>
    <definedName name="_1688__123Graph_DCHART_8" hidden="1">[79]Karung!#REF!</definedName>
    <definedName name="_169__123Graph_ACHART_21" hidden="1">'[49]TBS BLOK'!#REF!</definedName>
    <definedName name="_169__123Graph_ACHART_21_1">#N/A</definedName>
    <definedName name="_169__123Graph_ACHART_6" hidden="1">[30]Data!$D$2:$D$73</definedName>
    <definedName name="_169__123Graph_ACHART_60" hidden="1">'[69]DATA LTW'!$R$54:$AC$54</definedName>
    <definedName name="_169__123Graph_BCHART_2" hidden="1">'[72]Data SRL'!$D$8:$D$379</definedName>
    <definedName name="_169__123Graph_BCHART_2_1">#N/A</definedName>
    <definedName name="_169__123Graph_BCHART_36" hidden="1">[18]SISIP!#REF!</definedName>
    <definedName name="_169__123Graph_BCHART_77">#N/A</definedName>
    <definedName name="_169__123Graph_BCHART_77_1">#N/A</definedName>
    <definedName name="_169__123Graph_CCHART_15" hidden="1">[45]SISIP!#REF!</definedName>
    <definedName name="_169__123Graph_CCHART_19">#N/A</definedName>
    <definedName name="_169__123Graph_CCHART_19_1">#N/A</definedName>
    <definedName name="_169__123Graph_DCHART_1" hidden="1">'[47]Data SRL'!$BN$9:$BN$100</definedName>
    <definedName name="_169__123Graph_FCHART_78" hidden="1">'[47]Data SRL'!$AX$8:$AX$100</definedName>
    <definedName name="_169__123Graph_XCHART_11" hidden="1">'[40]PABRIK (2)'!$A$9:$A$380</definedName>
    <definedName name="_1690__123Graph_ECHART_29">#N/A</definedName>
    <definedName name="_1690__123Graph_ECHART_29_1">#N/A</definedName>
    <definedName name="_1690__123Graph_XCHART_70" hidden="1">'[37]NPK Mg Bo'!#REF!</definedName>
    <definedName name="_1692__123Graph_CCHART_32" hidden="1">'[51]TBS 05'!#REF!</definedName>
    <definedName name="_1693__123Graph_DCHART_81" hidden="1">'[52]Data SRL'!$BH$8:$BH$100</definedName>
    <definedName name="_1697__123Graph_BCHART_75" hidden="1">'[49]NPK Mg Bo'!#REF!</definedName>
    <definedName name="_1697__123Graph_BCHART_75_1">#N/A</definedName>
    <definedName name="_1697__123Graph_ECHART_30">#N/A</definedName>
    <definedName name="_1697__123Graph_ECHART_30_1">#N/A</definedName>
    <definedName name="_1698__123Graph_DCHART_85" hidden="1">'[52]Data Prod_Graf'!$B$6:$M$6</definedName>
    <definedName name="_17__123Graph_ACHART_13" hidden="1">[36]Data!$M$50:$M$61</definedName>
    <definedName name="_17__123Graph_ACHART_138" hidden="1">'[38]TON  per Jam'!$C$12:$Z$12</definedName>
    <definedName name="_17__123Graph_ACHART_21">#N/A</definedName>
    <definedName name="_17__123Graph_ACHART_21_1">#N/A</definedName>
    <definedName name="_17__123Graph_ACHART_24" hidden="1">'[40]PABRIK (2)'!$N$9:$N$287</definedName>
    <definedName name="_17__123Graph_ACHART_26">#N/A</definedName>
    <definedName name="_17__123Graph_ACHART_26_1">#N/A</definedName>
    <definedName name="_170__123Graph_ACHART_153" hidden="1">'[41]TON  per Jam'!$C$28:$Z$28</definedName>
    <definedName name="_170__123Graph_ACHART_34" hidden="1">'[78]DATA LTW'!$E$69:$P$69</definedName>
    <definedName name="_170__123Graph_ACHART_41" hidden="1">[37]SISIP!#REF!</definedName>
    <definedName name="_170__123Graph_ACHART_61" hidden="1">'[69]DATA LTW'!$E$37:$P$37</definedName>
    <definedName name="_170__123Graph_ACHART_62" hidden="1">'[74]Data SRL'!$C$8:$C$131</definedName>
    <definedName name="_170__123Graph_ACHART_78" hidden="1">'[74]Data SRL'!$AS$8:$AS$100</definedName>
    <definedName name="_170__123Graph_BCHART_37" hidden="1">[18]SISIP!#REF!</definedName>
    <definedName name="_170__123Graph_BCHART_78">{#NAME?}</definedName>
    <definedName name="_170__123Graph_CCHART_16" hidden="1">'[45]TBS BLOK'!#REF!</definedName>
    <definedName name="_170__123Graph_CCHART_2" hidden="1">[46]SISIP!#REF!</definedName>
    <definedName name="_170__123Graph_CCHART_2_1">#N/A</definedName>
    <definedName name="_170__123Graph_DCHART_15" hidden="1">[39]Data!$Q$50:$Q$61</definedName>
    <definedName name="_170__123Graph_FCHART_86" hidden="1">'[47]Data Prod_Graf'!$B$16:$M$16</definedName>
    <definedName name="_170__123Graph_XCHART_12" hidden="1">'[40]PABRIK (2)'!$A$9:$A$380</definedName>
    <definedName name="_1700__123Graph_XCHART_72" hidden="1">'[37]NPK Mg Bo'!#REF!</definedName>
    <definedName name="_1700__123Graph_XCHART_72_1">#N/A</definedName>
    <definedName name="_1701__123Graph_CCHART_33" hidden="1">'[51]TBS 05'!#REF!</definedName>
    <definedName name="_1703__123Graph_DCHART_86" hidden="1">'[52]Data Prod_Graf'!$B$14:$M$14</definedName>
    <definedName name="_1704__123Graph_ECHART_31">#N/A</definedName>
    <definedName name="_1704__123Graph_ECHART_31_1">#N/A</definedName>
    <definedName name="_1708__123Graph_DCHART_87" hidden="1">'[52]Data Prod_Graf'!$B$23:$M$23</definedName>
    <definedName name="_171__123Graph_ACHART_26" hidden="1">'[51]TBS 05'!#REF!</definedName>
    <definedName name="_171__123Graph_ACHART_60" hidden="1">'[57]DATA LTW'!$R$54:$AC$54</definedName>
    <definedName name="_171__123Graph_ACHART_62" hidden="1">'[80]Data SRL'!$C$8:$C$131</definedName>
    <definedName name="_171__123Graph_ACHART_63" hidden="1">'[44]DATA LTW'!$R$37:$AC$37</definedName>
    <definedName name="_171__123Graph_BCHART_21">#N/A</definedName>
    <definedName name="_171__123Graph_BCHART_21_1">#N/A</definedName>
    <definedName name="_171__123Graph_BCHART_38" hidden="1">[61]SISIP!$CT$164:$CT$174</definedName>
    <definedName name="_171__123Graph_BCHART_79">{#NAME?}</definedName>
    <definedName name="_171__123Graph_CCHART_17" hidden="1">'[45]TBS BLOK'!#REF!</definedName>
    <definedName name="_171__123Graph_CCHART_21">#N/A</definedName>
    <definedName name="_171__123Graph_CCHART_21_1">#N/A</definedName>
    <definedName name="_171__123Graph_DCHART_2" hidden="1">'[47]Data SRL'!$J$8:$J$379</definedName>
    <definedName name="_171__123Graph_FCHART_87" hidden="1">'[47]Data Prod_Graf'!$B$25:$M$25</definedName>
    <definedName name="_171__123Graph_XCHART_13" hidden="1">[66]Data!$L$50:$L$61</definedName>
    <definedName name="_1710__123Graph_BCHART_76" hidden="1">'[49]NPK Mg Bo'!#REF!</definedName>
    <definedName name="_1710__123Graph_BCHART_76_1">#N/A</definedName>
    <definedName name="_1710__123Graph_CCHART_34" hidden="1">'[51]TBS 05'!#REF!</definedName>
    <definedName name="_1710__123Graph_XCHART_74" hidden="1">'[37]NPK Mg Bo'!#REF!</definedName>
    <definedName name="_1711__123Graph_ECHART_32">#N/A</definedName>
    <definedName name="_1711__123Graph_ECHART_32_1">#N/A</definedName>
    <definedName name="_1713__123Graph_DCHART_88" hidden="1">'[52]Data Prod_Graf'!$B$31:$M$31</definedName>
    <definedName name="_1718__123Graph_ECHART_1" hidden="1">'[52]Data SRL'!$BO$9:$BO$100</definedName>
    <definedName name="_1718__123Graph_ECHART_33">#N/A</definedName>
    <definedName name="_1718__123Graph_ECHART_33_1">#N/A</definedName>
    <definedName name="_1719__123Graph_CCHART_35" hidden="1">[51]SISIP!#REF!</definedName>
    <definedName name="_172__123Graph_ACHART_35" hidden="1">'[78]DATA LTW'!$R$41:$AC$41</definedName>
    <definedName name="_172__123Graph_ACHART_5">#N/A</definedName>
    <definedName name="_172__123Graph_ACHART_5_1">#N/A</definedName>
    <definedName name="_172__123Graph_ACHART_63" hidden="1">'[69]DATA LTW'!$R$37:$AC$37</definedName>
    <definedName name="_172__123Graph_ACHART_79" hidden="1">'[74]Data SRL'!$AZ$8:$AZ$100</definedName>
    <definedName name="_172__123Graph_BCHART_20" hidden="1">'[75]PABRIK (2)'!#REF!</definedName>
    <definedName name="_172__123Graph_BCHART_39" hidden="1">[18]SISIP!#REF!</definedName>
    <definedName name="_172__123Graph_CCHART_18" hidden="1">'[45]TBS BLOK'!#REF!</definedName>
    <definedName name="_172__123Graph_CCHART_22">#N/A</definedName>
    <definedName name="_172__123Graph_CCHART_22_1">#N/A</definedName>
    <definedName name="_172__123Graph_DCHART_31" hidden="1">[65]Data!$BJ$210:$BU$210</definedName>
    <definedName name="_172__123Graph_XCHART_1" hidden="1">[39]Data!$A$2:$A$73</definedName>
    <definedName name="_172__123Graph_XCHART_14" hidden="1">[66]Data!$L$50:$L$61</definedName>
    <definedName name="_1720__123Graph_XCHART_76" hidden="1">'[37]NPK Mg Bo'!#REF!</definedName>
    <definedName name="_1723__123Graph_BCHART_77" hidden="1">'[49]NPK Mg Bo'!#REF!</definedName>
    <definedName name="_1723__123Graph_BCHART_77_1">#N/A</definedName>
    <definedName name="_1723__123Graph_ECHART_11" hidden="1">[77]LTW!$C$27:$N$27</definedName>
    <definedName name="_1724__123Graph_BCHART_78" hidden="1">'[49]NPK Mg Bo'!$AK$160:$AK$160</definedName>
    <definedName name="_1725__123Graph_BCHART_79" hidden="1">'[49]NPK Mg Bo'!$AM$160:$AM$160</definedName>
    <definedName name="_1725__123Graph_ECHART_34">#N/A</definedName>
    <definedName name="_1725__123Graph_ECHART_34_1">#N/A</definedName>
    <definedName name="_1728__123Graph_CCHART_36" hidden="1">[51]SISIP!#REF!</definedName>
    <definedName name="_1728__123Graph_ECHART_16" hidden="1">'[18]TBS BLOK'!#REF!</definedName>
    <definedName name="_173__123Graph_ACHART_44">#N/A</definedName>
    <definedName name="_173__123Graph_ACHART_44_1">#N/A</definedName>
    <definedName name="_173__123Graph_ACHART_61" hidden="1">'[57]DATA LTW'!$E$37:$P$37</definedName>
    <definedName name="_173__123Graph_ACHART_64" hidden="1">'[80]Data SRL'!$F$8:$F$379</definedName>
    <definedName name="_173__123Graph_BCHART_21" hidden="1">'[75]PABRIK (2)'!$C$9:$C$287</definedName>
    <definedName name="_173__123Graph_BCHART_22">#N/A</definedName>
    <definedName name="_173__123Graph_BCHART_22_1">#N/A</definedName>
    <definedName name="_173__123Graph_BCHART_4" hidden="1">[18]SISIP!#REF!</definedName>
    <definedName name="_173__123Graph_BCHART_8">{#NAME?}</definedName>
    <definedName name="_173__123Graph_CCHART_19" hidden="1">'[45]TBS BLOK'!#REF!</definedName>
    <definedName name="_173__123Graph_CCHART_23">#N/A</definedName>
    <definedName name="_173__123Graph_CCHART_23_1">#N/A</definedName>
    <definedName name="_173__123Graph_DCHART_5" hidden="1">'[47]Data SRL'!$BN$9:$BN$100</definedName>
    <definedName name="_173__123Graph_XCHART_10" hidden="1">'[31]PABRIK (2)'!$A$9:$A$380</definedName>
    <definedName name="_173__123Graph_XCHART_15" hidden="1">[66]Data!$L$50:$L$61</definedName>
    <definedName name="_1730__123Graph_XCHART_78" hidden="1">'[58]NPK Mg Bo'!$B$160:$B$160</definedName>
    <definedName name="_1732__123Graph_ECHART_7">#N/A</definedName>
    <definedName name="_1732__123Graph_ECHART_7_1">#N/A</definedName>
    <definedName name="_1733__123Graph_ECHART_17" hidden="1">'[18]TBS BLOK'!#REF!</definedName>
    <definedName name="_1737__123Graph_CCHART_37" hidden="1">[51]SISIP!#REF!</definedName>
    <definedName name="_1738__123Graph_BCHART_8" hidden="1">[49]SISIP!#REF!</definedName>
    <definedName name="_1738__123Graph_BCHART_8_1">#N/A</definedName>
    <definedName name="_1738__123Graph_ECHART_18" hidden="1">'[18]TBS BLOK'!#REF!</definedName>
    <definedName name="_1739__123Graph_BCHART_80" hidden="1">'[49]NPK Mg Bo'!$AO$160:$AO$160</definedName>
    <definedName name="_1739__123Graph_XCHART_10">#N/A</definedName>
    <definedName name="_1739__123Graph_XCHART_10_1">#N/A</definedName>
    <definedName name="_174__123Graph_ACHART_36" hidden="1">'[78]DATA LTW'!$R$69:$AC$69</definedName>
    <definedName name="_174__123Graph_ACHART_64" hidden="1">'[74]Data SRL'!$F$8:$F$379</definedName>
    <definedName name="_174__123Graph_ACHART_65" hidden="1">'[80]Data SRL'!$I$8:$I$379</definedName>
    <definedName name="_174__123Graph_ACHART_8" hidden="1">[28]Data!$E$2:$E$73</definedName>
    <definedName name="_174__123Graph_BCHART_22" hidden="1">'[75]PABRIK (2)'!$F$9:$F$287</definedName>
    <definedName name="_174__123Graph_BCHART_40" hidden="1">[18]SISIP!#REF!</definedName>
    <definedName name="_174__123Graph_BCHART_80">{#NAME?}</definedName>
    <definedName name="_174__123Graph_CCHART_2" hidden="1">[45]SISIP!#REF!</definedName>
    <definedName name="_174__123Graph_CCHART_24">#N/A</definedName>
    <definedName name="_174__123Graph_CCHART_24_1">#N/A</definedName>
    <definedName name="_174__123Graph_DCHART_6" hidden="1">'[47]Data SRL'!$CV$8:$CV$100</definedName>
    <definedName name="_174__123Graph_XCHART_11" hidden="1">'[31]PABRIK (2)'!$A$9:$A$380</definedName>
    <definedName name="_174__123Graph_XCHART_16" hidden="1">[66]Data!$L$62:$L$73</definedName>
    <definedName name="_1740__123Graph_BCHART_81" hidden="1">'[49]NPK Mg Bo'!$AQ$160:$AQ$160</definedName>
    <definedName name="_1740__123Graph_XCHART_80" hidden="1">'[58]NPK Mg Bo'!$B$160:$B$160</definedName>
    <definedName name="_1741__123Graph_BCHART_82" hidden="1">'[49]NPK Mg Bo'!$AS$160:$AS$160</definedName>
    <definedName name="_1743__123Graph_ECHART_19" hidden="1">'[18]TBS BLOK'!#REF!</definedName>
    <definedName name="_1746__123Graph_CCHART_38" hidden="1">[51]SISIP!$CU$164:$CU$174</definedName>
    <definedName name="_1746__123Graph_XCHART_11">#N/A</definedName>
    <definedName name="_1746__123Graph_XCHART_11_1">#N/A</definedName>
    <definedName name="_1748__123Graph_ECHART_2" hidden="1">'[52]Data SRL'!$CS$8:$CS$379</definedName>
    <definedName name="_175__123Graph_ACHART_154" hidden="1">'[41]TON  per Jam'!$C$29:$Z$29</definedName>
    <definedName name="_175__123Graph_ACHART_33">#N/A</definedName>
    <definedName name="_175__123Graph_ACHART_33_1">#N/A</definedName>
    <definedName name="_175__123Graph_ACHART_62" hidden="1">'[81]Data SRL'!$C$8:$C$131</definedName>
    <definedName name="_175__123Graph_ACHART_68" hidden="1">'[80]Data SRL'!$N$8:$N$100</definedName>
    <definedName name="_175__123Graph_BCHART_23" hidden="1">'[75]PABRIK (2)'!$L$9:$L$287</definedName>
    <definedName name="_175__123Graph_BCHART_23_1">#N/A</definedName>
    <definedName name="_175__123Graph_BCHART_41" hidden="1">[18]SISIP!#REF!</definedName>
    <definedName name="_175__123Graph_BCHART_81">{#NAME?}</definedName>
    <definedName name="_175__123Graph_CCHART_20" hidden="1">'[76]DATA LTW'!$BR$61:$CC$61</definedName>
    <definedName name="_175__123Graph_CCHART_26" hidden="1">'[46]TBS BLOK'!#REF!</definedName>
    <definedName name="_175__123Graph_CCHART_26_1">#N/A</definedName>
    <definedName name="_175__123Graph_DCHART_7" hidden="1">[16]PK!$B$64:$M$64</definedName>
    <definedName name="_175__123Graph_XCHART_12" hidden="1">'[31]PABRIK (2)'!$A$9:$A$380</definedName>
    <definedName name="_175__123Graph_XCHART_17" hidden="1">[66]Data!$L$62:$L$73</definedName>
    <definedName name="_1750__123Graph_XCHART_82" hidden="1">'[58]NPK Mg Bo'!$B$160:$B$160</definedName>
    <definedName name="_1753__123Graph_ECHART_21" hidden="1">'[18]TBS BLOK'!#REF!</definedName>
    <definedName name="_1753__123Graph_XCHART_12">#N/A</definedName>
    <definedName name="_1753__123Graph_XCHART_12_1">#N/A</definedName>
    <definedName name="_1754__123Graph_BCHART_9" hidden="1">[49]SISIP!#REF!</definedName>
    <definedName name="_1754__123Graph_BCHART_9_1">#N/A</definedName>
    <definedName name="_1755__123Graph_CCHART_39" hidden="1">[51]SISIP!#REF!</definedName>
    <definedName name="_1758__123Graph_ECHART_22" hidden="1">'[18]TBS BLOK'!#REF!</definedName>
    <definedName name="_176__123Graph_ACHART_37" hidden="1">'[78]DATA LTW'!$E$43:$P$43</definedName>
    <definedName name="_176__123Graph_ACHART_50">#N/A</definedName>
    <definedName name="_176__123Graph_ACHART_50_1">#N/A</definedName>
    <definedName name="_176__123Graph_ACHART_69" hidden="1">'[80]Data SRL'!$M$8:$M$379</definedName>
    <definedName name="_176__123Graph_ACHART_81" hidden="1">'[74]Data SRL'!$BD$8:$BD$100</definedName>
    <definedName name="_176__123Graph_BCHART_24" hidden="1">'[75]PABRIK (2)'!$O$9:$O$287</definedName>
    <definedName name="_176__123Graph_BCHART_42" hidden="1">[61]SISIP!$CT$160:$CT$160</definedName>
    <definedName name="_176__123Graph_BCHART_82">{#NAME?}</definedName>
    <definedName name="_176__123Graph_CCHART_21" hidden="1">'[45]TBS BLOK'!#REF!</definedName>
    <definedName name="_176__123Graph_CCHART_27">#N/A</definedName>
    <definedName name="_176__123Graph_CCHART_27_1">#N/A</definedName>
    <definedName name="_176__123Graph_DCHART_77" hidden="1">'[47]Data SRL'!$AQ$8:$AQ$193</definedName>
    <definedName name="_176__123Graph_XCHART_13" hidden="1">[39]Data!$L$50:$L$61</definedName>
    <definedName name="_176__123Graph_XCHART_18" hidden="1">'[40]PABRIK (2)'!$A$9:$A$380</definedName>
    <definedName name="_1760__123Graph_XCHART_13">#N/A</definedName>
    <definedName name="_1760__123Graph_XCHART_13_1">#N/A</definedName>
    <definedName name="_1763__123Graph_ECHART_23" hidden="1">'[18]TBS BLOK'!#REF!</definedName>
    <definedName name="_1764__123Graph_CCHART_4" hidden="1">[51]SISIP!#REF!</definedName>
    <definedName name="_1767__123Graph_CCHART_1" hidden="1">[49]SISIP!#REF!</definedName>
    <definedName name="_1767__123Graph_CCHART_1_1">#N/A</definedName>
    <definedName name="_1767__123Graph_XCHART_14">#N/A</definedName>
    <definedName name="_1767__123Graph_XCHART_14_1">#N/A</definedName>
    <definedName name="_1768__123Graph_ECHART_24" hidden="1">'[18]TBS BLOK'!#REF!</definedName>
    <definedName name="_177__123Graph_ACHART_63" hidden="1">'[57]DATA LTW'!$R$37:$AC$37</definedName>
    <definedName name="_177__123Graph_ACHART_65" hidden="1">'[74]Data SRL'!$I$8:$I$379</definedName>
    <definedName name="_177__123Graph_BCHART_24">#N/A</definedName>
    <definedName name="_177__123Graph_BCHART_24_1">#N/A</definedName>
    <definedName name="_177__123Graph_BCHART_25" hidden="1">'[75]PABRIK (2)'!$I$9:$I$287</definedName>
    <definedName name="_177__123Graph_BCHART_43" hidden="1">'[18]NPK Mg Bo'!#REF!</definedName>
    <definedName name="_177__123Graph_CCHART_22" hidden="1">'[45]TBS BLOK'!#REF!</definedName>
    <definedName name="_177__123Graph_CCHART_28">#N/A</definedName>
    <definedName name="_177__123Graph_CCHART_28_1">#N/A</definedName>
    <definedName name="_177__123Graph_DCHART_78" hidden="1">'[47]Data SRL'!$BJ$8:$BJ$100</definedName>
    <definedName name="_177__123Graph_XCHART_14" hidden="1">[39]Data!$L$50:$L$61</definedName>
    <definedName name="_177__123Graph_XCHART_19" hidden="1">'[40]PABRIK (2)'!$A$9:$A$380</definedName>
    <definedName name="_1773__123Graph_CCHART_40" hidden="1">[51]SISIP!#REF!</definedName>
    <definedName name="_1773__123Graph_ECHART_26" hidden="1">'[18]TBS BLOK'!#REF!</definedName>
    <definedName name="_1774__123Graph_XCHART_15">#N/A</definedName>
    <definedName name="_1774__123Graph_XCHART_15_1">#N/A</definedName>
    <definedName name="_1778__123Graph_ECHART_27" hidden="1">'[18]TBS BLOK'!#REF!</definedName>
    <definedName name="_178__123Graph_ACHART_38" hidden="1">'[78]DATA LTW'!$E$71:$P$71</definedName>
    <definedName name="_178__123Graph_ACHART_45">#N/A</definedName>
    <definedName name="_178__123Graph_ACHART_45_1">#N/A</definedName>
    <definedName name="_178__123Graph_ACHART_85" hidden="1">'[74]Data Prod_Graf'!$B$3:$M$3</definedName>
    <definedName name="_178__123Graph_BCHART_26" hidden="1">'[75]PABRIK (2)'!$R$9:$R$287</definedName>
    <definedName name="_178__123Graph_BCHART_44" hidden="1">'[18]NPK Mg Bo'!#REF!</definedName>
    <definedName name="_178__123Graph_BCHART_9">{#NAME?}</definedName>
    <definedName name="_178__123Graph_CCHART_23" hidden="1">'[45]TBS BLOK'!#REF!</definedName>
    <definedName name="_178__123Graph_CCHART_29">#N/A</definedName>
    <definedName name="_178__123Graph_CCHART_29_1">#N/A</definedName>
    <definedName name="_178__123Graph_DCHART_79" hidden="1">'[47]Data SRL'!$BC$8:$BC$100</definedName>
    <definedName name="_178__123Graph_XCHART_15" hidden="1">[39]Data!$L$50:$L$61</definedName>
    <definedName name="_178__123Graph_XCHART_2" hidden="1">[66]Data!$A$38:$A$73</definedName>
    <definedName name="_1780__123Graph_CCHART_10" hidden="1">[49]SISIP!#REF!</definedName>
    <definedName name="_1780__123Graph_CCHART_10_1">#N/A</definedName>
    <definedName name="_1781__123Graph_XCHART_17">#N/A</definedName>
    <definedName name="_1781__123Graph_XCHART_17_1">#N/A</definedName>
    <definedName name="_1782__123Graph_CCHART_41" hidden="1">[51]SISIP!#REF!</definedName>
    <definedName name="_1783__123Graph_ECHART_28" hidden="1">'[61]TBS 05'!#REF!</definedName>
    <definedName name="_1788__123Graph_ECHART_29" hidden="1">'[18]TBS BLOK'!#REF!</definedName>
    <definedName name="_1788__123Graph_XCHART_18">#N/A</definedName>
    <definedName name="_1788__123Graph_XCHART_18_1">#N/A</definedName>
    <definedName name="_179__123Graph_ACHART_64" hidden="1">'[81]Data SRL'!$F$8:$F$379</definedName>
    <definedName name="_179__123Graph_BCHART_26">#N/A</definedName>
    <definedName name="_179__123Graph_BCHART_26_1">#N/A</definedName>
    <definedName name="_179__123Graph_BCHART_27" hidden="1">'[75]PABRIK (2)'!$U$9:$U$287</definedName>
    <definedName name="_179__123Graph_BCHART_45" hidden="1">'[18]NPK Mg Bo'!#REF!</definedName>
    <definedName name="_179__123Graph_CCHART_24" hidden="1">'[45]TBS BLOK'!#REF!</definedName>
    <definedName name="_179__123Graph_CCHART_3">#N/A</definedName>
    <definedName name="_179__123Graph_CCHART_3_1">#N/A</definedName>
    <definedName name="_179__123Graph_DCHART_8" hidden="1">[65]Data!$BJ$198:$BU$198</definedName>
    <definedName name="_179__123Graph_XCHART_16" hidden="1">[39]Data!$L$62:$L$73</definedName>
    <definedName name="_179__123Graph_XCHART_20" hidden="1">'[40]PABRIK (2)'!$A$9:$A$380</definedName>
    <definedName name="_1791__123Graph_CCHART_42" hidden="1">[51]SISIP!$CU$160:$CU$160</definedName>
    <definedName name="_1793__123Graph_CCHART_11" hidden="1">[49]SISIP!#REF!</definedName>
    <definedName name="_1793__123Graph_CCHART_11_1">#N/A</definedName>
    <definedName name="_1793__123Graph_ECHART_3" hidden="1">'[52]Data SRL'!$N$8:$N$100</definedName>
    <definedName name="_1795__123Graph_XCHART_19">#N/A</definedName>
    <definedName name="_1795__123Graph_XCHART_19_1">#N/A</definedName>
    <definedName name="_1798__123Graph_ECHART_30" hidden="1">'[18]TBS BLOK'!#REF!</definedName>
    <definedName name="_18__123Graph_ACHART_10" hidden="1">[51]SISIP!#REF!</definedName>
    <definedName name="_18__123Graph_ACHART_11" hidden="1">'[31]PABRIK (2)'!#REF!</definedName>
    <definedName name="_18__123Graph_ACHART_118" hidden="1">'[38]TON  per Jam'!$C$44:$Z$44</definedName>
    <definedName name="_18__123Graph_ACHART_13" hidden="1">[28]Data!$M$50:$M$61</definedName>
    <definedName name="_18__123Graph_ACHART_135" hidden="1">'[29]TON  per Jam'!$C$8:$Z$8</definedName>
    <definedName name="_18__123Graph_ACHART_139" hidden="1">'[38]TON  per Jam'!$C$13:$Z$13</definedName>
    <definedName name="_18__123Graph_ACHART_17">#N/A</definedName>
    <definedName name="_18__123Graph_ACHART_17_1">#N/A</definedName>
    <definedName name="_18__123Graph_ACHART_22">#N/A</definedName>
    <definedName name="_18__123Graph_ACHART_22_1">#N/A</definedName>
    <definedName name="_18__123Graph_ACHART_25" hidden="1">'[40]PABRIK (2)'!$H$9:$H$287</definedName>
    <definedName name="_18__123Graph_ACHART_27">#N/A</definedName>
    <definedName name="_18__123Graph_ACHART_27_1">#N/A</definedName>
    <definedName name="_180__123Graph_ACHART_155" hidden="1">'[41]TON  per Jam'!$C$31:$Z$31</definedName>
    <definedName name="_180__123Graph_ACHART_27" hidden="1">'[51]TBS 05'!#REF!</definedName>
    <definedName name="_180__123Graph_ACHART_39" hidden="1">'[78]DATA LTW'!$R$43:$AC$43</definedName>
    <definedName name="_180__123Graph_ACHART_43" hidden="1">'[37]NPK Mg Bo'!#REF!</definedName>
    <definedName name="_180__123Graph_ACHART_51">#N/A</definedName>
    <definedName name="_180__123Graph_ACHART_51_1">#N/A</definedName>
    <definedName name="_180__123Graph_ACHART_68" hidden="1">'[74]Data SRL'!$N$8:$N$100</definedName>
    <definedName name="_180__123Graph_ACHART_9" hidden="1">[28]Data!$J$38:$J$73</definedName>
    <definedName name="_180__123Graph_BCHART_28" hidden="1">'[75]PABRIK (2)'!$X$9:$X$287</definedName>
    <definedName name="_180__123Graph_BCHART_46" hidden="1">'[18]NPK Mg Bo'!#REF!</definedName>
    <definedName name="_180__123Graph_CCHART_1">{#NAME?}</definedName>
    <definedName name="_180__123Graph_CCHART_25">'[8]DATA LTW'!$BE$39:$BP$39</definedName>
    <definedName name="_180__123Graph_CCHART_30" hidden="1">'[46]TBS BLOK'!#REF!</definedName>
    <definedName name="_180__123Graph_CCHART_30_1">#N/A</definedName>
    <definedName name="_180__123Graph_DCHART_81" hidden="1">'[47]Data SRL'!$BH$8:$BH$100</definedName>
    <definedName name="_180__123Graph_XCHART_17" hidden="1">[39]Data!$L$62:$L$73</definedName>
    <definedName name="_180__123Graph_XCHART_21" hidden="1">'[40]PABRIK (2)'!$A$9:$A$380</definedName>
    <definedName name="_1800__123Graph_CCHART_43" hidden="1">'[51]NPK Mg Bo'!#REF!</definedName>
    <definedName name="_1802__123Graph_XCHART_2">#N/A</definedName>
    <definedName name="_1802__123Graph_XCHART_2_1">#N/A</definedName>
    <definedName name="_1803__123Graph_ECHART_31" hidden="1">'[18]TBS BLOK'!#REF!</definedName>
    <definedName name="_1806__123Graph_CCHART_12" hidden="1">[49]SISIP!#REF!</definedName>
    <definedName name="_1806__123Graph_CCHART_12_1">#N/A</definedName>
    <definedName name="_1808__123Graph_ECHART_32" hidden="1">'[18]TBS BLOK'!#REF!</definedName>
    <definedName name="_1809__123Graph_CCHART_44" hidden="1">'[51]NPK Mg Bo'!#REF!</definedName>
    <definedName name="_1809__123Graph_XCHART_21">#N/A</definedName>
    <definedName name="_1809__123Graph_XCHART_21_1">#N/A</definedName>
    <definedName name="_181__123Graph_ACHART_65" hidden="1">'[81]Data SRL'!$I$8:$I$379</definedName>
    <definedName name="_181__123Graph_BCHART_25" hidden="1">'[3]TBS 05'!$AH$161:$AH$161</definedName>
    <definedName name="_181__123Graph_BCHART_27">#N/A</definedName>
    <definedName name="_181__123Graph_BCHART_27_1">#N/A</definedName>
    <definedName name="_181__123Graph_BCHART_29" hidden="1">'[75]PABRIK (2)'!$AD$9:$AD$287</definedName>
    <definedName name="_181__123Graph_BCHART_47" hidden="1">'[18]NPK Mg Bo'!#REF!</definedName>
    <definedName name="_181__123Graph_CCHART_26" hidden="1">'[45]TBS BLOK'!#REF!</definedName>
    <definedName name="_181__123Graph_CCHART_31">#N/A</definedName>
    <definedName name="_181__123Graph_CCHART_31_1">#N/A</definedName>
    <definedName name="_181__123Graph_DCHART_85" hidden="1">'[47]Data Prod_Graf'!$B$6:$M$6</definedName>
    <definedName name="_181__123Graph_XCHART_18" hidden="1">'[31]PABRIK (2)'!$A$9:$A$380</definedName>
    <definedName name="_181__123Graph_XCHART_22" hidden="1">'[40]PABRIK (2)'!$A$9:$A$380</definedName>
    <definedName name="_1813__123Graph_ECHART_33" hidden="1">'[61]TBS 05'!#REF!</definedName>
    <definedName name="_1816__123Graph_XCHART_22">#N/A</definedName>
    <definedName name="_1816__123Graph_XCHART_22_1">#N/A</definedName>
    <definedName name="_1818__123Graph_CCHART_45" hidden="1">'[51]NPK Mg Bo'!#REF!</definedName>
    <definedName name="_1818__123Graph_ECHART_34" hidden="1">'[18]TBS BLOK'!#REF!</definedName>
    <definedName name="_1819__123Graph_CCHART_13" hidden="1">[49]SISIP!#REF!</definedName>
    <definedName name="_1819__123Graph_CCHART_13_1">#N/A</definedName>
    <definedName name="_182__123Graph_ACHART_22" hidden="1">'[49]TBS BLOK'!#REF!</definedName>
    <definedName name="_182__123Graph_ACHART_22_1">#N/A</definedName>
    <definedName name="_182__123Graph_ACHART_34">#N/A</definedName>
    <definedName name="_182__123Graph_ACHART_34_1">#N/A</definedName>
    <definedName name="_182__123Graph_ACHART_4" hidden="1">[53]Data!$H$38:$H$73</definedName>
    <definedName name="_182__123Graph_ACHART_7" hidden="1">[67]Karung!#REF!</definedName>
    <definedName name="_182__123Graph_BCHART_1" hidden="1">'[74]Data SRL'!$BL$9:$BL$100</definedName>
    <definedName name="_182__123Graph_BCHART_48" hidden="1">'[18]NPK Mg Bo'!#REF!</definedName>
    <definedName name="_182__123Graph_CCHART_10">{#NAME?}</definedName>
    <definedName name="_182__123Graph_CCHART_27" hidden="1">'[45]TBS BLOK'!#REF!</definedName>
    <definedName name="_182__123Graph_CCHART_32">#N/A</definedName>
    <definedName name="_182__123Graph_CCHART_32_1">#N/A</definedName>
    <definedName name="_182__123Graph_DCHART_86" hidden="1">'[47]Data Prod_Graf'!$B$14:$M$14</definedName>
    <definedName name="_182__123Graph_XCHART_19" hidden="1">'[31]PABRIK (2)'!$A$9:$A$380</definedName>
    <definedName name="_182__123Graph_XCHART_23" hidden="1">'[40]PABRIK (2)'!$A$9:$A$380</definedName>
    <definedName name="_1823__123Graph_ECHART_4" hidden="1">'[52]Data SRL'!$BO$9:$BO$100</definedName>
    <definedName name="_1823__123Graph_XCHART_23">#N/A</definedName>
    <definedName name="_1823__123Graph_XCHART_23_1">#N/A</definedName>
    <definedName name="_1827__123Graph_CCHART_46" hidden="1">'[51]NPK Mg Bo'!#REF!</definedName>
    <definedName name="_1828__123Graph_ECHART_6" hidden="1">'[52]Data SRL'!$CW$8:$CW$100</definedName>
    <definedName name="_1829__123Graph_ECHART_7" hidden="1">[16]PK!$B$65:$M$65</definedName>
    <definedName name="_183__123Graph_ACHART_46">#N/A</definedName>
    <definedName name="_183__123Graph_ACHART_46_1">#N/A</definedName>
    <definedName name="_183__123Graph_ACHART_66" hidden="1">'[82]NPK Mg Bo'!#REF!</definedName>
    <definedName name="_183__123Graph_ACHART_69" hidden="1">'[74]Data SRL'!$M$8:$M$379</definedName>
    <definedName name="_183__123Graph_ACHART_70" hidden="1">'[80]Data SRL'!$S$8:$S$379</definedName>
    <definedName name="_183__123Graph_BCHART_28">#N/A</definedName>
    <definedName name="_183__123Graph_BCHART_28_1">#N/A</definedName>
    <definedName name="_183__123Graph_BCHART_49" hidden="1">'[18]NPK Mg Bo'!#REF!</definedName>
    <definedName name="_183__123Graph_CCHART_11">#N/A</definedName>
    <definedName name="_183__123Graph_CCHART_11_1">#N/A</definedName>
    <definedName name="_183__123Graph_CCHART_28" hidden="1">'[55]TBS 05'!#REF!</definedName>
    <definedName name="_183__123Graph_CCHART_33">#N/A</definedName>
    <definedName name="_183__123Graph_CCHART_33_1">#N/A</definedName>
    <definedName name="_183__123Graph_DCHART_87" hidden="1">'[47]Data Prod_Graf'!$B$23:$M$23</definedName>
    <definedName name="_183__123Graph_XCHART_2" hidden="1">[39]Data!$A$38:$A$73</definedName>
    <definedName name="_183__123Graph_XCHART_24" hidden="1">'[40]PABRIK (2)'!$A$9:$A$380</definedName>
    <definedName name="_1830__123Graph_XCHART_24">#N/A</definedName>
    <definedName name="_1830__123Graph_XCHART_24_1">#N/A</definedName>
    <definedName name="_1832__123Graph_CCHART_14" hidden="1">[49]SISIP!#REF!</definedName>
    <definedName name="_1832__123Graph_CCHART_14_1">#N/A</definedName>
    <definedName name="_1834__123Graph_ECHART_85" hidden="1">'[52]Data Prod_Graf'!$B$7:$M$7</definedName>
    <definedName name="_1836__123Graph_CCHART_47" hidden="1">'[51]NPK Mg Bo'!#REF!</definedName>
    <definedName name="_1837__123Graph_XCHART_26">#N/A</definedName>
    <definedName name="_1837__123Graph_XCHART_26_1">#N/A</definedName>
    <definedName name="_1839__123Graph_ECHART_86" hidden="1">'[52]Data Prod_Graf'!$B$15:$M$15</definedName>
    <definedName name="_184__123Graph_ACHART_40" hidden="1">'[78]DATA LTW'!$R$71:$AC$71</definedName>
    <definedName name="_184__123Graph_ACHART_52">#N/A</definedName>
    <definedName name="_184__123Graph_ACHART_52_1">#N/A</definedName>
    <definedName name="_184__123Graph_ACHART_71" hidden="1">'[80]Data SRL'!$Q$39:$Q$379</definedName>
    <definedName name="_184__123Graph_BCHART_10" hidden="1">'[31]PABRIK (2)'!#REF!</definedName>
    <definedName name="_184__123Graph_BCHART_3" hidden="1">'[75]PABRIK (2)'!#REF!</definedName>
    <definedName name="_184__123Graph_BCHART_5" hidden="1">[18]SISIP!#REF!</definedName>
    <definedName name="_184__123Graph_CCHART_12">#N/A</definedName>
    <definedName name="_184__123Graph_CCHART_12_1">#N/A</definedName>
    <definedName name="_184__123Graph_CCHART_29" hidden="1">'[45]TBS BLOK'!#REF!</definedName>
    <definedName name="_184__123Graph_CCHART_34">#N/A</definedName>
    <definedName name="_184__123Graph_CCHART_34_1">#N/A</definedName>
    <definedName name="_184__123Graph_DCHART_88" hidden="1">'[47]Data Prod_Graf'!$B$31:$M$31</definedName>
    <definedName name="_184__123Graph_XCHART_20" hidden="1">'[31]PABRIK (2)'!$A$9:$A$380</definedName>
    <definedName name="_184__123Graph_XCHART_25" hidden="1">'[40]PABRIK (2)'!$A$9:$A$380</definedName>
    <definedName name="_1844__123Graph_ECHART_87" hidden="1">'[52]Data Prod_Graf'!$B$24:$M$24</definedName>
    <definedName name="_1844__123Graph_XCHART_27">#N/A</definedName>
    <definedName name="_1844__123Graph_XCHART_27_1">#N/A</definedName>
    <definedName name="_1845__123Graph_CCHART_15" hidden="1">[49]SISIP!#REF!</definedName>
    <definedName name="_1845__123Graph_CCHART_15_1">#N/A</definedName>
    <definedName name="_1845__123Graph_CCHART_48" hidden="1">'[51]NPK Mg Bo'!#REF!</definedName>
    <definedName name="_1849__123Graph_ECHART_88" hidden="1">'[52]Data Prod_Graf'!$B$32:$M$32</definedName>
    <definedName name="_185__123Graph_ACHART_156" hidden="1">'[41]TON  per Jam'!$C$32:$Z$32</definedName>
    <definedName name="_185__123Graph_ACHART_44" hidden="1">'[37]NPK Mg Bo'!#REF!</definedName>
    <definedName name="_185__123Graph_ACHART_68" hidden="1">'[81]Data SRL'!$N$8:$N$100</definedName>
    <definedName name="_185__123Graph_ACHART_72" hidden="1">'[80]Data SRL'!$T$8:$T$379</definedName>
    <definedName name="_185__123Graph_BCHART_29">#N/A</definedName>
    <definedName name="_185__123Graph_BCHART_29_1">#N/A</definedName>
    <definedName name="_185__123Graph_BCHART_30" hidden="1">'[44]DATA LTW'!$AE$68:$AP$68</definedName>
    <definedName name="_185__123Graph_BCHART_50" hidden="1">'[18]NPK Mg Bo'!#REF!</definedName>
    <definedName name="_185__123Graph_CCHART_13">#N/A</definedName>
    <definedName name="_185__123Graph_CCHART_13_1">#N/A</definedName>
    <definedName name="_185__123Graph_CCHART_3" hidden="1">[45]SISIP!#REF!</definedName>
    <definedName name="_185__123Graph_CCHART_35" hidden="1">[46]SISIP!#REF!</definedName>
    <definedName name="_185__123Graph_CCHART_35_1">#N/A</definedName>
    <definedName name="_185__123Graph_ECHART_1" hidden="1">'[47]Data SRL'!$BO$9:$BO$100</definedName>
    <definedName name="_185__123Graph_XCHART_21" hidden="1">'[31]PABRIK (2)'!$A$9:$A$380</definedName>
    <definedName name="_185__123Graph_XCHART_26" hidden="1">'[40]PABRIK (2)'!$A$9:$A$380</definedName>
    <definedName name="_1851__123Graph_XCHART_29">#N/A</definedName>
    <definedName name="_1851__123Graph_XCHART_29_1">#N/A</definedName>
    <definedName name="_1854__123Graph_CCHART_49" hidden="1">'[51]NPK Mg Bo'!#REF!</definedName>
    <definedName name="_1854__123Graph_FCHART_1" hidden="1">'[52]Data SRL'!$BP$9:$BP$100</definedName>
    <definedName name="_1858__123Graph_CCHART_16" hidden="1">'[49]TBS BLOK'!#REF!</definedName>
    <definedName name="_1858__123Graph_CCHART_16_1">#N/A</definedName>
    <definedName name="_1858__123Graph_XCHART_3">#N/A</definedName>
    <definedName name="_1858__123Graph_XCHART_3_1">#N/A</definedName>
    <definedName name="_1859__123Graph_FCHART_2" hidden="1">[77]Langsir!$V$402:$V$413</definedName>
    <definedName name="_186__123Graph_ACHART_41" hidden="1">'[78]DATA LTW'!$E$44:$P$44</definedName>
    <definedName name="_186__123Graph_ACHART_7" hidden="1">[28]Data!$I$38:$I$73</definedName>
    <definedName name="_186__123Graph_ACHART_73" hidden="1">'[80]Data SRL'!$AC$8:$AC$131</definedName>
    <definedName name="_186__123Graph_BCHART_11" hidden="1">'[31]PABRIK (2)'!#REF!</definedName>
    <definedName name="_186__123Graph_BCHART_31" hidden="1">'[44]DATA LTW'!$AR$40:$BC$40</definedName>
    <definedName name="_186__123Graph_BCHART_51" hidden="1">'[18]NPK Mg Bo'!#REF!</definedName>
    <definedName name="_186__123Graph_CCHART_14">#N/A</definedName>
    <definedName name="_186__123Graph_CCHART_14_1">#N/A</definedName>
    <definedName name="_186__123Graph_CCHART_30" hidden="1">'[45]TBS BLOK'!#REF!</definedName>
    <definedName name="_186__123Graph_CCHART_36">#N/A</definedName>
    <definedName name="_186__123Graph_CCHART_36_1">#N/A</definedName>
    <definedName name="_186__123Graph_ECHART_2" hidden="1">'[47]Data SRL'!$CS$8:$CS$379</definedName>
    <definedName name="_186__123Graph_XCHART_22" hidden="1">'[31]PABRIK (2)'!$A$9:$A$380</definedName>
    <definedName name="_186__123Graph_XCHART_27" hidden="1">'[40]PABRIK (2)'!$A$9:$A$380</definedName>
    <definedName name="_1863__123Graph_CCHART_5" hidden="1">[51]SISIP!#REF!</definedName>
    <definedName name="_1864__123Graph_FCHART_5" hidden="1">'[52]Data SRL'!$BP$9:$BP$100</definedName>
    <definedName name="_1865__123Graph_FCHART_6" hidden="1">[16]PK!$B$33:$M$33</definedName>
    <definedName name="_1865__123Graph_XCHART_30">#N/A</definedName>
    <definedName name="_1865__123Graph_XCHART_30_1">#N/A</definedName>
    <definedName name="_1866__123Graph_FCHART_7" hidden="1">[16]PK!$B$66:$M$66</definedName>
    <definedName name="_187__123Graph_ACHART_69" hidden="1">'[81]Data SRL'!$M$8:$M$379</definedName>
    <definedName name="_187__123Graph_ACHART_74" hidden="1">'[80]Data SRL'!$AH$8:$AH$100</definedName>
    <definedName name="_187__123Graph_BCHART_3">#N/A</definedName>
    <definedName name="_187__123Graph_BCHART_3_1">#N/A</definedName>
    <definedName name="_187__123Graph_BCHART_32" hidden="1">'[44]DATA LTW'!$AR$68:$BC$68</definedName>
    <definedName name="_187__123Graph_BCHART_52" hidden="1">'[18]NPK Mg Bo'!#REF!</definedName>
    <definedName name="_187__123Graph_CCHART_15">#N/A</definedName>
    <definedName name="_187__123Graph_CCHART_15_1">#N/A</definedName>
    <definedName name="_187__123Graph_CCHART_31" hidden="1">'[45]TBS BLOK'!#REF!</definedName>
    <definedName name="_187__123Graph_CCHART_37">#N/A</definedName>
    <definedName name="_187__123Graph_CCHART_37_1">#N/A</definedName>
    <definedName name="_187__123Graph_ECHART_3" hidden="1">'[47]Data SRL'!$N$8:$N$100</definedName>
    <definedName name="_187__123Graph_XCHART_23" hidden="1">'[31]PABRIK (2)'!$A$9:$A$380</definedName>
    <definedName name="_187__123Graph_XCHART_28" hidden="1">'[40]PABRIK (2)'!$A$9:$A$380</definedName>
    <definedName name="_1871__123Graph_CCHART_17" hidden="1">'[49]TBS BLOK'!#REF!</definedName>
    <definedName name="_1871__123Graph_CCHART_17_1">#N/A</definedName>
    <definedName name="_1871__123Graph_FCHART_78" hidden="1">'[52]Data SRL'!$AX$8:$AX$100</definedName>
    <definedName name="_1872__123Graph_CCHART_50" hidden="1">'[51]NPK Mg Bo'!#REF!</definedName>
    <definedName name="_1872__123Graph_XCHART_31">#N/A</definedName>
    <definedName name="_1872__123Graph_XCHART_31_1">#N/A</definedName>
    <definedName name="_1876__123Graph_FCHART_86" hidden="1">'[52]Data Prod_Graf'!$B$16:$M$16</definedName>
    <definedName name="_1879__123Graph_XCHART_32">#N/A</definedName>
    <definedName name="_1879__123Graph_XCHART_32_1">#N/A</definedName>
    <definedName name="_188__123Graph_ACHART_42" hidden="1">'[78]DATA LTW'!$E$72:$P$72</definedName>
    <definedName name="_188__123Graph_ACHART_47">#N/A</definedName>
    <definedName name="_188__123Graph_ACHART_47_1">#N/A</definedName>
    <definedName name="_188__123Graph_ACHART_53">#N/A</definedName>
    <definedName name="_188__123Graph_ACHART_53_1">#N/A</definedName>
    <definedName name="_188__123Graph_ACHART_75" hidden="1">'[80]Data SRL'!$AK$8:$AK$100</definedName>
    <definedName name="_188__123Graph_BCHART_12" hidden="1">'[31]PABRIK (2)'!#REF!</definedName>
    <definedName name="_188__123Graph_BCHART_20" hidden="1">'[60]TBS 05'!$AH$165:$AH$175</definedName>
    <definedName name="_188__123Graph_BCHART_33" hidden="1">'[44]DATA LTW'!$AE$41:$AP$41</definedName>
    <definedName name="_188__123Graph_BCHART_53" hidden="1">'[18]NPK Mg Bo'!#REF!</definedName>
    <definedName name="_188__123Graph_CCHART_16">#N/A</definedName>
    <definedName name="_188__123Graph_CCHART_16_1">#N/A</definedName>
    <definedName name="_188__123Graph_CCHART_32" hidden="1">'[45]TBS BLOK'!#REF!</definedName>
    <definedName name="_188__123Graph_CCHART_38">#N/A</definedName>
    <definedName name="_188__123Graph_ECHART_4" hidden="1">'[47]Data SRL'!$BO$9:$BO$100</definedName>
    <definedName name="_188__123Graph_XCHART_24" hidden="1">'[31]PABRIK (2)'!$A$9:$A$380</definedName>
    <definedName name="_188__123Graph_XCHART_29" hidden="1">'[40]PABRIK (2)'!$A$9:$A$380</definedName>
    <definedName name="_1881__123Graph_CCHART_51" hidden="1">'[51]NPK Mg Bo'!#REF!</definedName>
    <definedName name="_1881__123Graph_FCHART_87" hidden="1">'[52]Data Prod_Graf'!$B$25:$M$25</definedName>
    <definedName name="_1884__123Graph_CCHART_18" hidden="1">'[49]TBS BLOK'!#REF!</definedName>
    <definedName name="_1884__123Graph_CCHART_18_1">#N/A</definedName>
    <definedName name="_1886__123Graph_XCHART_1" hidden="1">[63]Data!$A$2:$A$73</definedName>
    <definedName name="_1886__123Graph_XCHART_34">#N/A</definedName>
    <definedName name="_1886__123Graph_XCHART_34_1">#N/A</definedName>
    <definedName name="_189__123Graph_ACHART_28" hidden="1">'[51]TBS 05'!#REF!</definedName>
    <definedName name="_189__123Graph_ACHART_35">#N/A</definedName>
    <definedName name="_189__123Graph_ACHART_35_1">#N/A</definedName>
    <definedName name="_189__123Graph_ACHART_7" hidden="1">[30]Data!$I$38:$I$73</definedName>
    <definedName name="_189__123Graph_ACHART_70" hidden="1">'[74]Data SRL'!$S$8:$S$379</definedName>
    <definedName name="_189__123Graph_ACHART_77" hidden="1">'[80]Data SRL'!$AN$8:$AN$193</definedName>
    <definedName name="_189__123Graph_BCHART_30">#N/A</definedName>
    <definedName name="_189__123Graph_BCHART_30_1">#N/A</definedName>
    <definedName name="_189__123Graph_BCHART_34" hidden="1">'[44]DATA LTW'!$AE$69:$AP$69</definedName>
    <definedName name="_189__123Graph_BCHART_54" hidden="1">'[18]NPK Mg Bo'!#REF!</definedName>
    <definedName name="_189__123Graph_CCHART_17">#N/A</definedName>
    <definedName name="_189__123Graph_CCHART_17_1">#N/A</definedName>
    <definedName name="_189__123Graph_CCHART_33" hidden="1">'[55]TBS 05'!#REF!</definedName>
    <definedName name="_189__123Graph_CCHART_39">#N/A</definedName>
    <definedName name="_189__123Graph_CCHART_39_1">#N/A</definedName>
    <definedName name="_189__123Graph_ECHART_5" hidden="1">[68]PO!$B$61:$M$61</definedName>
    <definedName name="_189__123Graph_XCHART_25" hidden="1">'[31]PABRIK (2)'!$A$9:$A$380</definedName>
    <definedName name="_189__123Graph_XCHART_3" hidden="1">[66]Data!$A$38:$A$73</definedName>
    <definedName name="_1890__123Graph_CCHART_52" hidden="1">'[51]NPK Mg Bo'!#REF!</definedName>
    <definedName name="_1891__123Graph_XCHART_10" hidden="1">'[59]PABRIK (2)'!$A$9:$A$380</definedName>
    <definedName name="_1893__123Graph_XCHART_36">#N/A</definedName>
    <definedName name="_1893__123Graph_XCHART_36_1">#N/A</definedName>
    <definedName name="_1896__123Graph_XCHART_11" hidden="1">'[59]PABRIK (2)'!$A$9:$A$380</definedName>
    <definedName name="_1897__123Graph_CCHART_19" hidden="1">'[49]TBS BLOK'!#REF!</definedName>
    <definedName name="_1897__123Graph_CCHART_19_1">#N/A</definedName>
    <definedName name="_1899__123Graph_CCHART_53" hidden="1">'[51]NPK Mg Bo'!#REF!</definedName>
    <definedName name="_19__123Graph_ACHART_113" hidden="1">'[43]TON  per Jam'!$C$39:$Z$39</definedName>
    <definedName name="_19__123Graph_ACHART_12" hidden="1">[28]Data!$K$38:$K$73</definedName>
    <definedName name="_19__123Graph_ACHART_135" hidden="1">'[29]TON  per Jam'!$C$8:$Z$8</definedName>
    <definedName name="_19__123Graph_ACHART_136" hidden="1">'[29]TON  per Jam'!$C$10:$Z$10</definedName>
    <definedName name="_19__123Graph_ACHART_14" hidden="1">[18]SISIP!#REF!</definedName>
    <definedName name="_19__123Graph_ACHART_19" hidden="1">'[31]PABRIK (2)'!#REF!</definedName>
    <definedName name="_19__123Graph_ACHART_23">#N/A</definedName>
    <definedName name="_19__123Graph_ACHART_23_1">#N/A</definedName>
    <definedName name="_19__123Graph_ACHART_26" hidden="1">'[40]PABRIK (2)'!$Q$9:$Q$287</definedName>
    <definedName name="_19__123Graph_ACHART_28">#N/A</definedName>
    <definedName name="_19__123Graph_ACHART_28_1">#N/A</definedName>
    <definedName name="_190__123Graph_ACHART_157" hidden="1">'[41]TON  per Jam'!$C$33:$Z$33</definedName>
    <definedName name="_190__123Graph_ACHART_43" hidden="1">'[78]DATA LTW'!$R$44:$AC$44</definedName>
    <definedName name="_190__123Graph_ACHART_45" hidden="1">'[37]NPK Mg Bo'!#REF!</definedName>
    <definedName name="_190__123Graph_ACHART_78" hidden="1">'[80]Data SRL'!$AS$8:$AS$100</definedName>
    <definedName name="_190__123Graph_BCHART_13" hidden="1">[28]Data!$N$50:$N$61</definedName>
    <definedName name="_190__123Graph_BCHART_35" hidden="1">'[44]DATA LTW'!$AR$41:$BC$41</definedName>
    <definedName name="_190__123Graph_BCHART_55" hidden="1">'[18]NPK Mg Bo'!#REF!</definedName>
    <definedName name="_190__123Graph_CCHART_18">#N/A</definedName>
    <definedName name="_190__123Graph_CCHART_18_1">#N/A</definedName>
    <definedName name="_190__123Graph_CCHART_34" hidden="1">'[45]TBS BLOK'!#REF!</definedName>
    <definedName name="_190__123Graph_CCHART_4">#N/A</definedName>
    <definedName name="_190__123Graph_CCHART_4_1">#N/A</definedName>
    <definedName name="_190__123Graph_ECHART_6" hidden="1">'[47]Data SRL'!$CW$8:$CW$100</definedName>
    <definedName name="_190__123Graph_XCHART_26" hidden="1">'[31]PABRIK (2)'!$A$9:$A$380</definedName>
    <definedName name="_190__123Graph_XCHART_4" hidden="1">[66]Data!$A$38:$A$73</definedName>
    <definedName name="_1900__123Graph_XCHART_37">#N/A</definedName>
    <definedName name="_1900__123Graph_XCHART_37_1">#N/A</definedName>
    <definedName name="_1901__123Graph_XCHART_113" hidden="1">'[41]TON  per Jam'!#REF!</definedName>
    <definedName name="_1901__123Graph_XCHART_38">#N/A</definedName>
    <definedName name="_1906__123Graph_XCHART_114" hidden="1">'[41]TON  per Jam'!#REF!</definedName>
    <definedName name="_1908__123Graph_CCHART_54" hidden="1">'[51]NPK Mg Bo'!#REF!</definedName>
    <definedName name="_1908__123Graph_XCHART_39">#N/A</definedName>
    <definedName name="_1908__123Graph_XCHART_39_1">#N/A</definedName>
    <definedName name="_191__123Graph_ACHART_70" hidden="1">'[81]Data SRL'!$S$8:$S$379</definedName>
    <definedName name="_191__123Graph_ACHART_79" hidden="1">'[80]Data SRL'!$AZ$8:$AZ$100</definedName>
    <definedName name="_191__123Graph_BCHART_31">#N/A</definedName>
    <definedName name="_191__123Graph_BCHART_31_1">#N/A</definedName>
    <definedName name="_191__123Graph_BCHART_36" hidden="1">'[44]DATA LTW'!$AR$69:$BC$69</definedName>
    <definedName name="_191__123Graph_BCHART_56" hidden="1">'[18]NPK Mg Bo'!#REF!</definedName>
    <definedName name="_191__123Graph_CCHART_19">#N/A</definedName>
    <definedName name="_191__123Graph_CCHART_19_1">#N/A</definedName>
    <definedName name="_191__123Graph_CCHART_35" hidden="1">[45]SISIP!#REF!</definedName>
    <definedName name="_191__123Graph_CCHART_40">#N/A</definedName>
    <definedName name="_191__123Graph_CCHART_40_1">#N/A</definedName>
    <definedName name="_191__123Graph_ECHART_7" hidden="1">[16]PK!$B$65:$M$65</definedName>
    <definedName name="_191__123Graph_XCHART_27" hidden="1">'[31]PABRIK (2)'!$A$9:$A$380</definedName>
    <definedName name="_191__123Graph_XCHART_5" hidden="1">[66]Data!$A$2:$A$73</definedName>
    <definedName name="_1910__123Graph_CCHART_2" hidden="1">[49]SISIP!#REF!</definedName>
    <definedName name="_1910__123Graph_CCHART_2_1">#N/A</definedName>
    <definedName name="_1911__123Graph_XCHART_115" hidden="1">'[41]TON  per Jam'!#REF!</definedName>
    <definedName name="_1915__123Graph_XCHART_4">#N/A</definedName>
    <definedName name="_1915__123Graph_XCHART_4_1">#N/A</definedName>
    <definedName name="_1916__123Graph_XCHART_116" hidden="1">'[41]TON  per Jam'!#REF!</definedName>
    <definedName name="_1917__123Graph_CCHART_55" hidden="1">'[51]NPK Mg Bo'!#REF!</definedName>
    <definedName name="_192__123Graph_ACHART_44" hidden="1">'[78]DATA LTW'!$R$72:$AC$72</definedName>
    <definedName name="_192__123Graph_ACHART_54">#N/A</definedName>
    <definedName name="_192__123Graph_ACHART_54_1">#N/A</definedName>
    <definedName name="_192__123Graph_ACHART_71" hidden="1">'[74]Data SRL'!$Q$39:$Q$379</definedName>
    <definedName name="_192__123Graph_BCHART_14" hidden="1">[28]Data!$D$62:$D$73</definedName>
    <definedName name="_192__123Graph_BCHART_37" hidden="1">'[44]DATA LTW'!$AE$43:$AP$43</definedName>
    <definedName name="_192__123Graph_BCHART_57" hidden="1">'[18]NPK Mg Bo'!#REF!</definedName>
    <definedName name="_192__123Graph_CCHART_36" hidden="1">[45]SISIP!#REF!</definedName>
    <definedName name="_192__123Graph_CCHART_41">#N/A</definedName>
    <definedName name="_192__123Graph_CCHART_41_1">#N/A</definedName>
    <definedName name="_192__123Graph_ECHART_85" hidden="1">'[47]Data Prod_Graf'!$B$7:$M$7</definedName>
    <definedName name="_192__123Graph_XCHART_28" hidden="1">'[31]PABRIK (2)'!$A$9:$A$380</definedName>
    <definedName name="_192__123Graph_XCHART_6" hidden="1">[66]Data!$A$2:$A$73</definedName>
    <definedName name="_1921__123Graph_XCHART_117" hidden="1">'[41]TON  per Jam'!#REF!</definedName>
    <definedName name="_1922__123Graph_XCHART_40">#N/A</definedName>
    <definedName name="_1922__123Graph_XCHART_40_1">#N/A</definedName>
    <definedName name="_1923__123Graph_CCHART_21" hidden="1">'[49]TBS BLOK'!#REF!</definedName>
    <definedName name="_1923__123Graph_CCHART_21_1">#N/A</definedName>
    <definedName name="_1926__123Graph_CCHART_56" hidden="1">'[51]NPK Mg Bo'!#REF!</definedName>
    <definedName name="_1926__123Graph_XCHART_118" hidden="1">'[41]TON  per Jam'!#REF!</definedName>
    <definedName name="_1929__123Graph_XCHART_41">#N/A</definedName>
    <definedName name="_1929__123Graph_XCHART_41_1">#N/A</definedName>
    <definedName name="_193__123Graph_ACHART_48">#N/A</definedName>
    <definedName name="_193__123Graph_ACHART_48_1">#N/A</definedName>
    <definedName name="_193__123Graph_ACHART_71" hidden="1">'[81]Data SRL'!$Q$39:$Q$379</definedName>
    <definedName name="_193__123Graph_BCHART_32">#N/A</definedName>
    <definedName name="_193__123Graph_BCHART_32_1">#N/A</definedName>
    <definedName name="_193__123Graph_BCHART_38" hidden="1">'[44]DATA LTW'!$AE$71:$AP$71</definedName>
    <definedName name="_193__123Graph_BCHART_58" hidden="1">'[61]NPK Mg Bo'!$AK$164:$AK$174</definedName>
    <definedName name="_193__123Graph_CCHART_2">{#NAME?}</definedName>
    <definedName name="_193__123Graph_CCHART_37" hidden="1">[45]SISIP!#REF!</definedName>
    <definedName name="_193__123Graph_CCHART_42">#N/A</definedName>
    <definedName name="_193__123Graph_ECHART_86" hidden="1">'[47]Data Prod_Graf'!$B$15:$M$15</definedName>
    <definedName name="_193__123Graph_XCHART_29" hidden="1">'[31]PABRIK (2)'!$A$9:$A$380</definedName>
    <definedName name="_193__123Graph_XCHART_62" hidden="1">'[56]Data SRL'!$B$8:$B$131</definedName>
    <definedName name="_1930__123Graph_XCHART_42">#N/A</definedName>
    <definedName name="_1931__123Graph_XCHART_119" hidden="1">'[41]TON  per Jam'!#REF!</definedName>
    <definedName name="_1935__123Graph_CCHART_57" hidden="1">'[51]NPK Mg Bo'!#REF!</definedName>
    <definedName name="_1936__123Graph_CCHART_22" hidden="1">'[49]TBS BLOK'!#REF!</definedName>
    <definedName name="_1936__123Graph_CCHART_22_1">#N/A</definedName>
    <definedName name="_1936__123Graph_XCHART_12" hidden="1">'[59]PABRIK (2)'!$A$9:$A$380</definedName>
    <definedName name="_1937__123Graph_XCHART_44">#N/A</definedName>
    <definedName name="_1937__123Graph_XCHART_44_1">#N/A</definedName>
    <definedName name="_194__123Graph_ACHART_45" hidden="1">'[78]DATA LTW'!$E$46:$P$46</definedName>
    <definedName name="_194__123Graph_BCHART_15" hidden="1">[28]Data!$B$62:$B$73</definedName>
    <definedName name="_194__123Graph_BCHART_39" hidden="1">'[44]DATA LTW'!$AR$43:$BC$43</definedName>
    <definedName name="_194__123Graph_BCHART_59" hidden="1">'[61]NPK Mg Bo'!$AM$164:$AM$174</definedName>
    <definedName name="_194__123Graph_CCHART_21">#N/A</definedName>
    <definedName name="_194__123Graph_CCHART_21_1">#N/A</definedName>
    <definedName name="_194__123Graph_CCHART_38">[62]SISIP!$CU$155:$CU$165</definedName>
    <definedName name="_194__123Graph_CCHART_43">#N/A</definedName>
    <definedName name="_194__123Graph_CCHART_43_1">#N/A</definedName>
    <definedName name="_194__123Graph_ECHART_87" hidden="1">'[47]Data Prod_Graf'!$B$24:$M$24</definedName>
    <definedName name="_194__123Graph_XCHART_3" hidden="1">[39]Data!$A$38:$A$73</definedName>
    <definedName name="_194__123Graph_XCHART_64" hidden="1">'[56]Data SRL'!$B$8:$B$379</definedName>
    <definedName name="_1941__123Graph_XCHART_120" hidden="1">'[41]TON  per Jam'!#REF!</definedName>
    <definedName name="_1944__123Graph_CCHART_58" hidden="1">'[51]NPK Mg Bo'!$FU$164:$FU$174</definedName>
    <definedName name="_1944__123Graph_XCHART_45">#N/A</definedName>
    <definedName name="_1944__123Graph_XCHART_45_1">#N/A</definedName>
    <definedName name="_1946__123Graph_XCHART_13" hidden="1">[63]Data!$L$50:$L$61</definedName>
    <definedName name="_1949__123Graph_CCHART_23" hidden="1">'[49]TBS BLOK'!#REF!</definedName>
    <definedName name="_1949__123Graph_CCHART_23_1">#N/A</definedName>
    <definedName name="_195__123Graph_ACHART_158" hidden="1">'[41]TON  per Jam'!$C$34:$Z$34</definedName>
    <definedName name="_195__123Graph_ACHART_23" hidden="1">'[49]TBS BLOK'!#REF!</definedName>
    <definedName name="_195__123Graph_ACHART_23_1">#N/A</definedName>
    <definedName name="_195__123Graph_ACHART_46" hidden="1">'[37]NPK Mg Bo'!#REF!</definedName>
    <definedName name="_195__123Graph_ACHART_72" hidden="1">'[74]Data SRL'!$T$8:$T$379</definedName>
    <definedName name="_195__123Graph_BCHART_33">#N/A</definedName>
    <definedName name="_195__123Graph_BCHART_33_1">#N/A</definedName>
    <definedName name="_195__123Graph_BCHART_6" hidden="1">[18]SISIP!#REF!</definedName>
    <definedName name="_195__123Graph_CCHART_22">#N/A</definedName>
    <definedName name="_195__123Graph_CCHART_22_1">#N/A</definedName>
    <definedName name="_195__123Graph_CCHART_39" hidden="1">[45]SISIP!#REF!</definedName>
    <definedName name="_195__123Graph_CCHART_44">#N/A</definedName>
    <definedName name="_195__123Graph_CCHART_44_1">#N/A</definedName>
    <definedName name="_195__123Graph_ECHART_88" hidden="1">'[47]Data Prod_Graf'!$B$32:$M$32</definedName>
    <definedName name="_195__123Graph_XCHART_31" hidden="1">[65]Data!$AL$79:$AW$79</definedName>
    <definedName name="_195__123Graph_XCHART_65" hidden="1">'[56]Data SRL'!$B$8:$B$379</definedName>
    <definedName name="_1951__123Graph_XCHART_135" hidden="1">'[41]TON  per Jam'!$C$7:$Z$7</definedName>
    <definedName name="_1951__123Graph_XCHART_46">#N/A</definedName>
    <definedName name="_1951__123Graph_XCHART_46_1">#N/A</definedName>
    <definedName name="_1953__123Graph_CCHART_59" hidden="1">'[51]NPK Mg Bo'!$FV$164:$FV$174</definedName>
    <definedName name="_1956__123Graph_XCHART_136" hidden="1">'[41]TON  per Jam'!$C$7:$Z$7</definedName>
    <definedName name="_1958__123Graph_XCHART_47">#N/A</definedName>
    <definedName name="_1958__123Graph_XCHART_47_1">#N/A</definedName>
    <definedName name="_196__123Graph_ACHART_36">#N/A</definedName>
    <definedName name="_196__123Graph_ACHART_36_1">#N/A</definedName>
    <definedName name="_196__123Graph_ACHART_46" hidden="1">'[78]DATA LTW'!$E$74:$P$74</definedName>
    <definedName name="_196__123Graph_ACHART_55">#N/A</definedName>
    <definedName name="_196__123Graph_ACHART_55_1">#N/A</definedName>
    <definedName name="_196__123Graph_BCHART_16" hidden="1">'[31]PABRIK (2)'!#REF!</definedName>
    <definedName name="_196__123Graph_BCHART_60" hidden="1">'[61]NPK Mg Bo'!$AO$164:$AO$174</definedName>
    <definedName name="_196__123Graph_CCHART_23">#N/A</definedName>
    <definedName name="_196__123Graph_CCHART_23_1">#N/A</definedName>
    <definedName name="_196__123Graph_CCHART_4" hidden="1">[45]SISIP!#REF!</definedName>
    <definedName name="_196__123Graph_CCHART_45">#N/A</definedName>
    <definedName name="_196__123Graph_CCHART_45_1">#N/A</definedName>
    <definedName name="_196__123Graph_FCHART_1" hidden="1">'[47]Data SRL'!$BP$9:$BP$100</definedName>
    <definedName name="_196__123Graph_XCHART_4" hidden="1">[39]Data!$A$38:$A$73</definedName>
    <definedName name="_196__123Graph_XCHART_68" hidden="1">'[56]Data SRL'!$B$8:$B$100</definedName>
    <definedName name="_1961__123Graph_XCHART_137" hidden="1">'[41]TON  per Jam'!$C$7:$Z$7</definedName>
    <definedName name="_1962__123Graph_CCHART_24" hidden="1">'[49]TBS BLOK'!#REF!</definedName>
    <definedName name="_1962__123Graph_CCHART_24_1">#N/A</definedName>
    <definedName name="_1962__123Graph_CCHART_6" hidden="1">[51]SISIP!#REF!</definedName>
    <definedName name="_1965__123Graph_XCHART_48">#N/A</definedName>
    <definedName name="_1965__123Graph_XCHART_48_1">#N/A</definedName>
    <definedName name="_1966__123Graph_XCHART_138" hidden="1">'[41]TON  per Jam'!$C$7:$Z$7</definedName>
    <definedName name="_197__123Graph_ACHART_73" hidden="1">'[81]Data SRL'!$AC$8:$AC$131</definedName>
    <definedName name="_197__123Graph_ACHART_8" hidden="1">[67]Karung!#REF!</definedName>
    <definedName name="_197__123Graph_BCHART_34">#N/A</definedName>
    <definedName name="_197__123Graph_BCHART_34_1">#N/A</definedName>
    <definedName name="_197__123Graph_BCHART_4" hidden="1">'[75]PABRIK (2)'!#REF!</definedName>
    <definedName name="_197__123Graph_BCHART_61" hidden="1">'[61]NPK Mg Bo'!$AQ$164:$AQ$174</definedName>
    <definedName name="_197__123Graph_CCHART_24">#N/A</definedName>
    <definedName name="_197__123Graph_CCHART_24_1">#N/A</definedName>
    <definedName name="_197__123Graph_CCHART_40" hidden="1">[45]SISIP!#REF!</definedName>
    <definedName name="_197__123Graph_CCHART_46">#N/A</definedName>
    <definedName name="_197__123Graph_CCHART_46_1">#N/A</definedName>
    <definedName name="_197__123Graph_FCHART_2" hidden="1">[68]PO!$B$30:$M$30</definedName>
    <definedName name="_197__123Graph_XCHART_5" hidden="1">[39]Data!$A$2:$A$73</definedName>
    <definedName name="_197__123Graph_XCHART_69" hidden="1">'[56]Data SRL'!$B$8:$B$379</definedName>
    <definedName name="_1971__123Graph_CCHART_60" hidden="1">'[51]NPK Mg Bo'!$FW$164:$FW$174</definedName>
    <definedName name="_1971__123Graph_XCHART_139" hidden="1">'[41]TON  per Jam'!$C$7:$Z$7</definedName>
    <definedName name="_1972__123Graph_XCHART_49">#N/A</definedName>
    <definedName name="_1972__123Graph_XCHART_49_1">#N/A</definedName>
    <definedName name="_1975__123Graph_CCHART_26" hidden="1">'[49]TBS BLOK'!#REF!</definedName>
    <definedName name="_1975__123Graph_CCHART_26_1">#N/A</definedName>
    <definedName name="_1976__123Graph_XCHART_14" hidden="1">[63]Data!$L$50:$L$61</definedName>
    <definedName name="_1979__123Graph_XCHART_5">#N/A</definedName>
    <definedName name="_1979__123Graph_XCHART_5_1">#N/A</definedName>
    <definedName name="_198__123Graph_ACHART_29" hidden="1">'[51]TBS 05'!#REF!</definedName>
    <definedName name="_198__123Graph_ACHART_47" hidden="1">'[78]DATA LTW'!$R$46:$AC$46</definedName>
    <definedName name="_198__123Graph_ACHART_49">#N/A</definedName>
    <definedName name="_198__123Graph_ACHART_49_1">#N/A</definedName>
    <definedName name="_198__123Graph_ACHART_73" hidden="1">'[74]Data SRL'!$AC$8:$AC$131</definedName>
    <definedName name="_198__123Graph_ACHART_81" hidden="1">'[80]Data SRL'!$BD$8:$BD$100</definedName>
    <definedName name="_198__123Graph_BCHART_17" hidden="1">[28]Data!$M$62:$M$73</definedName>
    <definedName name="_198__123Graph_BCHART_25" hidden="1">'[60]TBS 05'!$AH$161:$AH$161</definedName>
    <definedName name="_198__123Graph_BCHART_40" hidden="1">'[44]DATA LTW'!$AR$71:$BC$71</definedName>
    <definedName name="_198__123Graph_BCHART_62" hidden="1">'[61]NPK Mg Bo'!$AS$164:$AS$174</definedName>
    <definedName name="_198__123Graph_CCHART_26">#N/A</definedName>
    <definedName name="_198__123Graph_CCHART_26_1">#N/A</definedName>
    <definedName name="_198__123Graph_CCHART_41" hidden="1">[45]SISIP!#REF!</definedName>
    <definedName name="_198__123Graph_CCHART_47">#N/A</definedName>
    <definedName name="_198__123Graph_CCHART_47_1">#N/A</definedName>
    <definedName name="_198__123Graph_FCHART_5" hidden="1">'[47]Data SRL'!$BP$9:$BP$100</definedName>
    <definedName name="_198__123Graph_XCHART_6" hidden="1">[39]Data!$A$2:$A$73</definedName>
    <definedName name="_198__123Graph_XCHART_7" hidden="1">[66]Data!$A$38:$A$73</definedName>
    <definedName name="_1980__123Graph_CCHART_61" hidden="1">'[51]NPK Mg Bo'!$FX$164:$FX$174</definedName>
    <definedName name="_1981__123Graph_XCHART_140" hidden="1">'[41]TON  per Jam'!$C$7:$Z$7</definedName>
    <definedName name="_1986__123Graph_XCHART_141" hidden="1">'[41]TON  per Jam'!$C$7:$Z$7</definedName>
    <definedName name="_1986__123Graph_XCHART_50">#N/A</definedName>
    <definedName name="_1986__123Graph_XCHART_50_1">#N/A</definedName>
    <definedName name="_1988__123Graph_CCHART_27" hidden="1">'[49]TBS BLOK'!#REF!</definedName>
    <definedName name="_1988__123Graph_CCHART_27_1">#N/A</definedName>
    <definedName name="_1989__123Graph_CCHART_62" hidden="1">'[51]NPK Mg Bo'!$FY$164:$FY$174</definedName>
    <definedName name="_199__123Graph_ACHART_74" hidden="1">'[81]Data SRL'!$AH$8:$AH$100</definedName>
    <definedName name="_199__123Graph_ACHART_85" hidden="1">'[80]Data Prod_Graf'!$B$3:$M$3</definedName>
    <definedName name="_199__123Graph_BCHART_35">#N/A</definedName>
    <definedName name="_199__123Graph_BCHART_35_1">#N/A</definedName>
    <definedName name="_199__123Graph_BCHART_41" hidden="1">'[44]DATA LTW'!$AE$44:$AP$44</definedName>
    <definedName name="_199__123Graph_BCHART_63" hidden="1">'[18]NPK Mg Bo'!#REF!</definedName>
    <definedName name="_199__123Graph_CCHART_27">#N/A</definedName>
    <definedName name="_199__123Graph_CCHART_27_1">#N/A</definedName>
    <definedName name="_199__123Graph_CCHART_42">[62]SISIP!$CU$151:$CU$151</definedName>
    <definedName name="_199__123Graph_CCHART_48">#N/A</definedName>
    <definedName name="_199__123Graph_CCHART_48_1">#N/A</definedName>
    <definedName name="_199__123Graph_FCHART_6" hidden="1">[16]PK!$B$33:$M$33</definedName>
    <definedName name="_199__123Graph_XCHART_62" hidden="1">'[47]Data SRL'!$B$8:$B$131</definedName>
    <definedName name="_199__123Graph_XCHART_70" hidden="1">'[56]Data SRL'!$B$8:$B$379</definedName>
    <definedName name="_1991__123Graph_XCHART_142" hidden="1">'[41]TON  per Jam'!$C$7:$Z$7</definedName>
    <definedName name="_1993__123Graph_XCHART_51">#N/A</definedName>
    <definedName name="_1993__123Graph_XCHART_51_1">#N/A</definedName>
    <definedName name="_1996__123Graph_XCHART_143" hidden="1">'[41]TON  per Jam'!$C$7:$Z$7</definedName>
    <definedName name="_1998__123Graph_CCHART_63" hidden="1">'[51]NPK Mg Bo'!#REF!</definedName>
    <definedName name="_1A_1_1">#REF!</definedName>
    <definedName name="_1Excel_BuiltIn__FilterDatabase_27_1">#REF!</definedName>
    <definedName name="_1Excel_BuiltIn_Print_Area_1_1">#REF!</definedName>
    <definedName name="_1Excel_BuiltIn_Print_Area_2">#REF!</definedName>
    <definedName name="_2__123Graph_ACHART_1" hidden="1">[28]Data!$B$2:$B$73</definedName>
    <definedName name="_2__123Graph_ACHART_1_1">#N/A</definedName>
    <definedName name="_2__123Graph_ACHART_10" hidden="1">'[40]PABRIK (2)'!#REF!</definedName>
    <definedName name="_2__123Graph_ACHART_10_1">#N/A</definedName>
    <definedName name="_20__123Graph_ACHART_113" hidden="1">'[41]TON  per Jam'!$C$39:$Z$39</definedName>
    <definedName name="_20__123Graph_ACHART_114" hidden="1">'[43]TON  per Jam'!$C$40:$Z$40</definedName>
    <definedName name="_20__123Graph_ACHART_119" hidden="1">'[38]TON  per Jam'!$C$46:$Z$46</definedName>
    <definedName name="_20__123Graph_ACHART_12" hidden="1">[37]SISIP!#REF!</definedName>
    <definedName name="_20__123Graph_ACHART_12_1">#N/A</definedName>
    <definedName name="_20__123Graph_ACHART_120" hidden="1">'[29]TON  per Jam'!$C$47:$Z$47</definedName>
    <definedName name="_20__123Graph_ACHART_13">#N/A</definedName>
    <definedName name="_20__123Graph_ACHART_13_1">#N/A</definedName>
    <definedName name="_20__123Graph_ACHART_136" hidden="1">'[29]TON  per Jam'!$C$10:$Z$10</definedName>
    <definedName name="_20__123Graph_ACHART_137" hidden="1">'[29]TON  per Jam'!$C$11:$Z$11</definedName>
    <definedName name="_20__123Graph_ACHART_140" hidden="1">'[38]TON  per Jam'!$C$14:$Z$14</definedName>
    <definedName name="_20__123Graph_ACHART_18">#N/A</definedName>
    <definedName name="_20__123Graph_ACHART_18_1">#N/A</definedName>
    <definedName name="_20__123Graph_ACHART_2" hidden="1">[39]Data!$F$38:$F$73</definedName>
    <definedName name="_20__123Graph_ACHART_24">#N/A</definedName>
    <definedName name="_20__123Graph_ACHART_24_1">#N/A</definedName>
    <definedName name="_20__123Graph_ACHART_27" hidden="1">'[40]PABRIK (2)'!$T$9:$T$287</definedName>
    <definedName name="_20__123Graph_ACHART_29" hidden="1">'[46]TBS BLOK'!#REF!</definedName>
    <definedName name="_20__123Graph_ACHART_29_1">#N/A</definedName>
    <definedName name="_200__123Graph_ACHART_159" hidden="1">'[41]TON  per Jam'!$C$35:$Z$35</definedName>
    <definedName name="_200__123Graph_ACHART_47" hidden="1">'[37]NPK Mg Bo'!#REF!</definedName>
    <definedName name="_200__123Graph_ACHART_47_1">#N/A</definedName>
    <definedName name="_200__123Graph_ACHART_48" hidden="1">'[78]DATA LTW'!$R$74:$AC$74</definedName>
    <definedName name="_200__123Graph_ACHART_56">#N/A</definedName>
    <definedName name="_200__123Graph_ACHART_56_1">#N/A</definedName>
    <definedName name="_200__123Graph_ACHART_9" hidden="1">[83]Data!$J$38:$J$73</definedName>
    <definedName name="_200__123Graph_BCHART_18" hidden="1">'[31]PABRIK (2)'!#REF!</definedName>
    <definedName name="_200__123Graph_BCHART_42" hidden="1">'[44]DATA LTW'!$AE$72:$AP$72</definedName>
    <definedName name="_200__123Graph_BCHART_64" hidden="1">'[18]NPK Mg Bo'!#REF!</definedName>
    <definedName name="_200__123Graph_CCHART_28">#N/A</definedName>
    <definedName name="_200__123Graph_CCHART_28_1">#N/A</definedName>
    <definedName name="_200__123Graph_CCHART_43" hidden="1">'[45]NPK Mg Bo'!#REF!</definedName>
    <definedName name="_200__123Graph_CCHART_49" hidden="1">'[46]NPK Mg Bo'!#REF!</definedName>
    <definedName name="_200__123Graph_CCHART_49_1">#N/A</definedName>
    <definedName name="_200__123Graph_FCHART_7" hidden="1">[16]PK!$B$66:$M$66</definedName>
    <definedName name="_200__123Graph_XCHART_64" hidden="1">'[47]Data SRL'!$B$8:$B$379</definedName>
    <definedName name="_200__123Graph_XCHART_71" hidden="1">'[56]Data SRL'!$B$8:$B$379</definedName>
    <definedName name="_2000__123Graph_XCHART_52">#N/A</definedName>
    <definedName name="_2000__123Graph_XCHART_52_1">#N/A</definedName>
    <definedName name="_2001__123Graph_CCHART_28" hidden="1">'[49]TBS 05'!#REF!</definedName>
    <definedName name="_2001__123Graph_CCHART_28_1">#N/A</definedName>
    <definedName name="_2001__123Graph_XCHART_144" hidden="1">'[41]TON  per Jam'!$C$7:$Z$7</definedName>
    <definedName name="_2006__123Graph_XCHART_145" hidden="1">'[41]TON  per Jam'!$C$7:$Z$7</definedName>
    <definedName name="_2007__123Graph_CCHART_64" hidden="1">'[51]NPK Mg Bo'!#REF!</definedName>
    <definedName name="_2007__123Graph_XCHART_53">#N/A</definedName>
    <definedName name="_2007__123Graph_XCHART_53_1">#N/A</definedName>
    <definedName name="_201__123Graph_ACHART_74" hidden="1">'[74]Data SRL'!$AH$8:$AH$100</definedName>
    <definedName name="_201__123Graph_ACHART_75" hidden="1">'[81]Data SRL'!$AK$8:$AK$100</definedName>
    <definedName name="_201__123Graph_BCHART_36">#N/A</definedName>
    <definedName name="_201__123Graph_BCHART_36_1">#N/A</definedName>
    <definedName name="_201__123Graph_BCHART_43" hidden="1">'[44]DATA LTW'!$AR$44:$BC$44</definedName>
    <definedName name="_201__123Graph_BCHART_65" hidden="1">'[18]NPK Mg Bo'!#REF!</definedName>
    <definedName name="_201__123Graph_CCHART_29">#N/A</definedName>
    <definedName name="_201__123Graph_CCHART_29_1">#N/A</definedName>
    <definedName name="_201__123Graph_CCHART_44" hidden="1">'[45]NPK Mg Bo'!#REF!</definedName>
    <definedName name="_201__123Graph_CCHART_5">#N/A</definedName>
    <definedName name="_201__123Graph_CCHART_5_1">#N/A</definedName>
    <definedName name="_201__123Graph_FCHART_78" hidden="1">'[47]Data SRL'!$AX$8:$AX$100</definedName>
    <definedName name="_201__123Graph_XCHART_65" hidden="1">'[47]Data SRL'!$B$8:$B$379</definedName>
    <definedName name="_201__123Graph_XCHART_72" hidden="1">'[56]Data SRL'!$B$8:$B$379</definedName>
    <definedName name="_2011__123Graph_XCHART_146" hidden="1">'[41]TON  per Jam'!$C$7:$Z$7</definedName>
    <definedName name="_2014__123Graph_CCHART_29" hidden="1">'[49]TBS BLOK'!#REF!</definedName>
    <definedName name="_2014__123Graph_CCHART_29_1">#N/A</definedName>
    <definedName name="_2014__123Graph_XCHART_54">#N/A</definedName>
    <definedName name="_2014__123Graph_XCHART_54_1">#N/A</definedName>
    <definedName name="_2016__123Graph_CCHART_65" hidden="1">'[51]NPK Mg Bo'!#REF!</definedName>
    <definedName name="_2016__123Graph_XCHART_147" hidden="1">'[41]TON  per Jam'!#REF!</definedName>
    <definedName name="_202__123Graph_ACHART_49" hidden="1">'[78]DATA LTW'!$E$47:$P$47</definedName>
    <definedName name="_202__123Graph_BCHART_19" hidden="1">'[31]PABRIK (2)'!#REF!</definedName>
    <definedName name="_202__123Graph_BCHART_44" hidden="1">'[44]DATA LTW'!$AR$72:$BC$72</definedName>
    <definedName name="_202__123Graph_BCHART_66" hidden="1">'[18]NPK Mg Bo'!#REF!</definedName>
    <definedName name="_202__123Graph_CCHART_3">#N/A</definedName>
    <definedName name="_202__123Graph_CCHART_3_1">#N/A</definedName>
    <definedName name="_202__123Graph_CCHART_45" hidden="1">'[45]NPK Mg Bo'!#REF!</definedName>
    <definedName name="_202__123Graph_CCHART_50">#N/A</definedName>
    <definedName name="_202__123Graph_CCHART_50_1">#N/A</definedName>
    <definedName name="_202__123Graph_FCHART_86" hidden="1">'[47]Data Prod_Graf'!$B$16:$M$16</definedName>
    <definedName name="_202__123Graph_XCHART_68" hidden="1">'[47]Data SRL'!$B$8:$B$100</definedName>
    <definedName name="_202__123Graph_XCHART_73" hidden="1">'[56]Data SRL'!$B$8:$B$131</definedName>
    <definedName name="_2021__123Graph_XCHART_148" hidden="1">'[41]TON  per Jam'!$C$7:$Z$7</definedName>
    <definedName name="_2021__123Graph_XCHART_55">#N/A</definedName>
    <definedName name="_2021__123Graph_XCHART_55_1">#N/A</definedName>
    <definedName name="_2025__123Graph_CCHART_66" hidden="1">'[51]NPK Mg Bo'!#REF!</definedName>
    <definedName name="_2026__123Graph_XCHART_149" hidden="1">'[41]TON  per Jam'!$C$7:$Z$7</definedName>
    <definedName name="_2027__123Graph_CCHART_3" hidden="1">[49]SISIP!#REF!</definedName>
    <definedName name="_2027__123Graph_CCHART_3_1">#N/A</definedName>
    <definedName name="_2028__123Graph_XCHART_56">#N/A</definedName>
    <definedName name="_2028__123Graph_XCHART_56_1">#N/A</definedName>
    <definedName name="_203__123Graph_ACHART_37">#N/A</definedName>
    <definedName name="_203__123Graph_ACHART_37_1">#N/A</definedName>
    <definedName name="_203__123Graph_ACHART_5">#N/A</definedName>
    <definedName name="_203__123Graph_ACHART_5_1">#N/A</definedName>
    <definedName name="_203__123Graph_ACHART_76" hidden="1">'[82]NPK Mg Bo'!#REF!</definedName>
    <definedName name="_203__123Graph_BCHART_37">#N/A</definedName>
    <definedName name="_203__123Graph_BCHART_37_1">#N/A</definedName>
    <definedName name="_203__123Graph_BCHART_45" hidden="1">'[44]DATA LTW'!$AE$46:$AP$46</definedName>
    <definedName name="_203__123Graph_BCHART_68" hidden="1">'[18]NPK Mg Bo'!#REF!</definedName>
    <definedName name="_203__123Graph_CCHART_30">#N/A</definedName>
    <definedName name="_203__123Graph_CCHART_30_1">#N/A</definedName>
    <definedName name="_203__123Graph_CCHART_46" hidden="1">'[45]NPK Mg Bo'!#REF!</definedName>
    <definedName name="_203__123Graph_CCHART_51">#N/A</definedName>
    <definedName name="_203__123Graph_CCHART_51_1">#N/A</definedName>
    <definedName name="_203__123Graph_FCHART_87" hidden="1">'[47]Data Prod_Graf'!$B$25:$M$25</definedName>
    <definedName name="_203__123Graph_XCHART_69" hidden="1">'[47]Data SRL'!$B$8:$B$379</definedName>
    <definedName name="_203__123Graph_XCHART_74" hidden="1">'[56]Data SRL'!$B$8:$B$100</definedName>
    <definedName name="_2031__123Graph_XCHART_15" hidden="1">[63]Data!$L$50:$L$61</definedName>
    <definedName name="_2034__123Graph_CCHART_68" hidden="1">'[51]NPK Mg Bo'!#REF!</definedName>
    <definedName name="_2035__123Graph_XCHART_57">#N/A</definedName>
    <definedName name="_2035__123Graph_XCHART_57_1">#N/A</definedName>
    <definedName name="_2036__123Graph_XCHART_150" hidden="1">'[41]TON  per Jam'!$C$7:$Z$7</definedName>
    <definedName name="_2036__123Graph_XCHART_58">{#NAME?}</definedName>
    <definedName name="_2037__123Graph_XCHART_59">{#NAME?}</definedName>
    <definedName name="_204__123Graph_ACHART_38">#N/A</definedName>
    <definedName name="_204__123Graph_ACHART_5" hidden="1">[53]Data!$C$2:$C$73</definedName>
    <definedName name="_204__123Graph_ACHART_57">#N/A</definedName>
    <definedName name="_204__123Graph_ACHART_57_1">#N/A</definedName>
    <definedName name="_204__123Graph_ACHART_75" hidden="1">'[74]Data SRL'!$AK$8:$AK$100</definedName>
    <definedName name="_204__123Graph_BCHART_2" hidden="1">'[74]Data SRL'!$D$8:$D$379</definedName>
    <definedName name="_204__123Graph_BCHART_38">{#NAME?}</definedName>
    <definedName name="_204__123Graph_BCHART_46" hidden="1">'[44]DATA LTW'!$AE$74:$AP$74</definedName>
    <definedName name="_204__123Graph_BCHART_69" hidden="1">'[18]NPK Mg Bo'!#REF!</definedName>
    <definedName name="_204__123Graph_CCHART_47" hidden="1">'[45]NPK Mg Bo'!#REF!</definedName>
    <definedName name="_204__123Graph_CCHART_52">#N/A</definedName>
    <definedName name="_204__123Graph_CCHART_52_1">#N/A</definedName>
    <definedName name="_204__123Graph_XCHART_1" hidden="1">[39]Data!$A$2:$A$73</definedName>
    <definedName name="_204__123Graph_XCHART_7" hidden="1">[39]Data!$A$38:$A$73</definedName>
    <definedName name="_204__123Graph_XCHART_75" hidden="1">'[56]Data SRL'!$B$8:$B$100</definedName>
    <definedName name="_2040__123Graph_CCHART_30" hidden="1">'[49]TBS BLOK'!#REF!</definedName>
    <definedName name="_2040__123Graph_CCHART_30_1">#N/A</definedName>
    <definedName name="_2041__123Graph_XCHART_151" hidden="1">'[41]TON  per Jam'!$C$7:$Z$7</definedName>
    <definedName name="_2043__123Graph_CCHART_69" hidden="1">'[51]NPK Mg Bo'!#REF!</definedName>
    <definedName name="_2044__123Graph_XCHART_6">#N/A</definedName>
    <definedName name="_2044__123Graph_XCHART_6_1">#N/A</definedName>
    <definedName name="_2045__123Graph_XCHART_60">{#NAME?}</definedName>
    <definedName name="_2046__123Graph_XCHART_152" hidden="1">'[41]TON  per Jam'!$C$7:$Z$7</definedName>
    <definedName name="_2046__123Graph_XCHART_61">{#NAME?}</definedName>
    <definedName name="_2047__123Graph_XCHART_62">{#NAME?}</definedName>
    <definedName name="_205__123Graph_ACHART_16" hidden="1">[63]Data!$K$62:$K$73</definedName>
    <definedName name="_205__123Graph_ACHART_48" hidden="1">'[37]NPK Mg Bo'!#REF!</definedName>
    <definedName name="_205__123Graph_ACHART_77" hidden="1">'[81]Data SRL'!$AN$8:$AN$193</definedName>
    <definedName name="_205__123Graph_BCHART_47" hidden="1">'[44]DATA LTW'!$AR$46:$BC$46</definedName>
    <definedName name="_205__123Graph_BCHART_7" hidden="1">'[18]TBS BLOK'!#REF!</definedName>
    <definedName name="_205__123Graph_CCHART_31">{#NAME?}</definedName>
    <definedName name="_205__123Graph_CCHART_48" hidden="1">'[45]NPK Mg Bo'!#REF!</definedName>
    <definedName name="_205__123Graph_CCHART_53" hidden="1">'[46]NPK Mg Bo'!#REF!</definedName>
    <definedName name="_205__123Graph_CCHART_53_1">#N/A</definedName>
    <definedName name="_205__123Graph_XCHART_10" hidden="1">'[31]PABRIK (2)'!$A$9:$A$380</definedName>
    <definedName name="_205__123Graph_XCHART_70" hidden="1">'[47]Data SRL'!$B$8:$B$379</definedName>
    <definedName name="_205__123Graph_XCHART_77" hidden="1">'[56]Data SRL'!$B$8:$B$193</definedName>
    <definedName name="_2051__123Graph_XCHART_153" hidden="1">'[41]TON  per Jam'!$C$7:$Z$7</definedName>
    <definedName name="_2052__123Graph_CCHART_7" hidden="1">'[51]TBS 05'!#REF!</definedName>
    <definedName name="_2053__123Graph_CCHART_31" hidden="1">'[49]TBS BLOK'!#REF!</definedName>
    <definedName name="_2053__123Graph_CCHART_31_1">#N/A</definedName>
    <definedName name="_2054__123Graph_XCHART_63">#N/A</definedName>
    <definedName name="_2054__123Graph_XCHART_63_1">#N/A</definedName>
    <definedName name="_2056__123Graph_XCHART_154" hidden="1">'[41]TON  per Jam'!$C$7:$Z$7</definedName>
    <definedName name="_206__123Graph_ACHART_50" hidden="1">'[78]DATA LTW'!$E$75:$P$75</definedName>
    <definedName name="_206__123Graph_BCHART_1" hidden="1">[67]Karung!#REF!</definedName>
    <definedName name="_206__123Graph_BCHART_20" hidden="1">'[31]PABRIK (2)'!#REF!</definedName>
    <definedName name="_206__123Graph_BCHART_39">#N/A</definedName>
    <definedName name="_206__123Graph_BCHART_39_1">#N/A</definedName>
    <definedName name="_206__123Graph_BCHART_48" hidden="1">'[44]DATA LTW'!$AR$74:$BC$74</definedName>
    <definedName name="_206__123Graph_BCHART_70" hidden="1">'[18]NPK Mg Bo'!#REF!</definedName>
    <definedName name="_206__123Graph_CCHART_32">#N/A</definedName>
    <definedName name="_206__123Graph_CCHART_32_1">#N/A</definedName>
    <definedName name="_206__123Graph_CCHART_49" hidden="1">'[45]NPK Mg Bo'!#REF!</definedName>
    <definedName name="_206__123Graph_CCHART_54">#N/A</definedName>
    <definedName name="_206__123Graph_CCHART_54_1">#N/A</definedName>
    <definedName name="_206__123Graph_XCHART_11" hidden="1">'[31]PABRIK (2)'!$A$9:$A$380</definedName>
    <definedName name="_206__123Graph_XCHART_71" hidden="1">'[47]Data SRL'!$B$8:$B$379</definedName>
    <definedName name="_206__123Graph_XCHART_78" hidden="1">'[56]Data SRL'!$B$8:$B$100</definedName>
    <definedName name="_2061__123Graph_CCHART_70" hidden="1">'[51]NPK Mg Bo'!#REF!</definedName>
    <definedName name="_2061__123Graph_XCHART_155" hidden="1">'[41]TON  per Jam'!$C$7:$Z$7</definedName>
    <definedName name="_2061__123Graph_XCHART_64">#N/A</definedName>
    <definedName name="_2061__123Graph_XCHART_64_1">#N/A</definedName>
    <definedName name="_2066__123Graph_CCHART_32" hidden="1">'[49]TBS BLOK'!#REF!</definedName>
    <definedName name="_2066__123Graph_CCHART_32_1">#N/A</definedName>
    <definedName name="_2066__123Graph_XCHART_156" hidden="1">'[41]TON  per Jam'!$C$7:$Z$7</definedName>
    <definedName name="_2068__123Graph_XCHART_65">#N/A</definedName>
    <definedName name="_2068__123Graph_XCHART_65_1">#N/A</definedName>
    <definedName name="_207__123Graph_ACHART_3" hidden="1">[51]SISIP!#REF!</definedName>
    <definedName name="_207__123Graph_ACHART_77" hidden="1">'[74]Data SRL'!$AN$8:$AN$193</definedName>
    <definedName name="_207__123Graph_ACHART_78" hidden="1">'[81]Data SRL'!$AS$8:$AS$100</definedName>
    <definedName name="_207__123Graph_BCHART_49" hidden="1">'[44]DATA LTW'!$AE$47:$AP$47</definedName>
    <definedName name="_207__123Graph_BCHART_71" hidden="1">'[18]NPK Mg Bo'!#REF!</definedName>
    <definedName name="_207__123Graph_CCHART_33">#N/A</definedName>
    <definedName name="_207__123Graph_CCHART_33_1">#N/A</definedName>
    <definedName name="_207__123Graph_CCHART_5" hidden="1">[45]SISIP!#REF!</definedName>
    <definedName name="_207__123Graph_CCHART_55">#N/A</definedName>
    <definedName name="_207__123Graph_CCHART_55_1">#N/A</definedName>
    <definedName name="_207__123Graph_XCHART_12" hidden="1">'[31]PABRIK (2)'!$A$9:$A$380</definedName>
    <definedName name="_207__123Graph_XCHART_72" hidden="1">'[47]Data SRL'!$B$8:$B$379</definedName>
    <definedName name="_207__123Graph_XCHART_79" hidden="1">'[56]Data SRL'!$B$8:$B$100</definedName>
    <definedName name="_2070__123Graph_CCHART_71" hidden="1">'[51]NPK Mg Bo'!#REF!</definedName>
    <definedName name="_2071__123Graph_XCHART_157" hidden="1">'[41]TON  per Jam'!$C$7:$Z$7</definedName>
    <definedName name="_2075__123Graph_XCHART_66">#N/A</definedName>
    <definedName name="_2075__123Graph_XCHART_66_1">#N/A</definedName>
    <definedName name="_2076__123Graph_XCHART_158" hidden="1">'[41]TON  per Jam'!$C$7:$Z$7</definedName>
    <definedName name="_2079__123Graph_CCHART_33" hidden="1">'[49]TBS 05'!#REF!</definedName>
    <definedName name="_2079__123Graph_CCHART_33_1">#N/A</definedName>
    <definedName name="_2079__123Graph_CCHART_72" hidden="1">'[51]NPK Mg Bo'!#REF!</definedName>
    <definedName name="_208__123Graph_ACHART_24" hidden="1">'[49]TBS BLOK'!#REF!</definedName>
    <definedName name="_208__123Graph_ACHART_24_1">#N/A</definedName>
    <definedName name="_208__123Graph_ACHART_50">#N/A</definedName>
    <definedName name="_208__123Graph_ACHART_50_1">#N/A</definedName>
    <definedName name="_208__123Graph_ACHART_51" hidden="1">'[78]DATA LTW'!$R$47:$AC$47</definedName>
    <definedName name="_208__123Graph_ACHART_58">{#NAME?}</definedName>
    <definedName name="_208__123Graph_BCHART_21" hidden="1">'[31]PABRIK (2)'!$C$9:$C$287</definedName>
    <definedName name="_208__123Graph_BCHART_38" hidden="1">[3]SISIP!$CT$164:$CT$174</definedName>
    <definedName name="_208__123Graph_BCHART_4">#N/A</definedName>
    <definedName name="_208__123Graph_BCHART_4_1">#N/A</definedName>
    <definedName name="_208__123Graph_BCHART_5" hidden="1">'[72]Data SRL'!$BL$9:$BL$100</definedName>
    <definedName name="_208__123Graph_BCHART_72" hidden="1">'[18]NPK Mg Bo'!#REF!</definedName>
    <definedName name="_208__123Graph_CCHART_34">#N/A</definedName>
    <definedName name="_208__123Graph_CCHART_34_1">#N/A</definedName>
    <definedName name="_208__123Graph_CCHART_50" hidden="1">'[45]NPK Mg Bo'!#REF!</definedName>
    <definedName name="_208__123Graph_CCHART_56">#N/A</definedName>
    <definedName name="_208__123Graph_CCHART_56_1">#N/A</definedName>
    <definedName name="_208__123Graph_XCHART_13" hidden="1">[39]Data!$L$50:$L$61</definedName>
    <definedName name="_208__123Graph_XCHART_73" hidden="1">'[47]Data SRL'!$B$8:$B$131</definedName>
    <definedName name="_208__123Graph_XCHART_8" hidden="1">[66]Data!$A$2:$A$73</definedName>
    <definedName name="_2081__123Graph_XCHART_159" hidden="1">'[41]TON  per Jam'!$C$7:$Z$7</definedName>
    <definedName name="_2082__123Graph_XCHART_68">#N/A</definedName>
    <definedName name="_2082__123Graph_XCHART_68_1">#N/A</definedName>
    <definedName name="_2086__123Graph_XCHART_16" hidden="1">[63]Data!$L$62:$L$73</definedName>
    <definedName name="_2088__123Graph_CCHART_73" hidden="1">'[51]NPK Mg Bo'!#REF!</definedName>
    <definedName name="_2089__123Graph_XCHART_69">#N/A</definedName>
    <definedName name="_2089__123Graph_XCHART_69_1">#N/A</definedName>
    <definedName name="_209__123Graph_ACHART_79" hidden="1">'[81]Data SRL'!$AZ$8:$AZ$100</definedName>
    <definedName name="_209__123Graph_BCHART_50" hidden="1">'[44]DATA LTW'!$AE$75:$AP$75</definedName>
    <definedName name="_209__123Graph_BCHART_73" hidden="1">'[18]NPK Mg Bo'!#REF!</definedName>
    <definedName name="_209__123Graph_CCHART_35">#N/A</definedName>
    <definedName name="_209__123Graph_CCHART_35_1">#N/A</definedName>
    <definedName name="_209__123Graph_CCHART_51" hidden="1">'[45]NPK Mg Bo'!#REF!</definedName>
    <definedName name="_209__123Graph_CCHART_57">#N/A</definedName>
    <definedName name="_209__123Graph_CCHART_57_1">#N/A</definedName>
    <definedName name="_209__123Graph_XCHART_14" hidden="1">[39]Data!$L$50:$L$61</definedName>
    <definedName name="_209__123Graph_XCHART_74" hidden="1">'[47]Data SRL'!$B$8:$B$100</definedName>
    <definedName name="_209__123Graph_XCHART_81" hidden="1">'[56]Data SRL'!$B$8:$B$100</definedName>
    <definedName name="_2091__123Graph_XCHART_160" hidden="1">'[41]TON  per Jam'!$C$7:$Z$7</definedName>
    <definedName name="_2092__123Graph_CCHART_34" hidden="1">'[49]TBS BLOK'!#REF!</definedName>
    <definedName name="_2092__123Graph_CCHART_34_1">#N/A</definedName>
    <definedName name="_2096__123Graph_XCHART_17" hidden="1">[63]Data!$L$62:$L$73</definedName>
    <definedName name="_2096__123Graph_XCHART_70">#N/A</definedName>
    <definedName name="_2096__123Graph_XCHART_70_1">#N/A</definedName>
    <definedName name="_2097__123Graph_CCHART_74" hidden="1">'[51]NPK Mg Bo'!#REF!</definedName>
    <definedName name="_21__123Graph_ACHART_11">#N/A</definedName>
    <definedName name="_21__123Graph_ACHART_11_1">#N/A</definedName>
    <definedName name="_21__123Graph_ACHART_115" hidden="1">'[43]TON  per Jam'!$C$41:$Z$41</definedName>
    <definedName name="_21__123Graph_ACHART_137" hidden="1">'[29]TON  per Jam'!$C$11:$Z$11</definedName>
    <definedName name="_21__123Graph_ACHART_138" hidden="1">'[29]TON  per Jam'!$C$12:$Z$12</definedName>
    <definedName name="_21__123Graph_ACHART_141" hidden="1">'[38]TON  per Jam'!$C$15:$Z$15</definedName>
    <definedName name="_21__123Graph_ACHART_26">#N/A</definedName>
    <definedName name="_21__123Graph_ACHART_26_1">#N/A</definedName>
    <definedName name="_21__123Graph_ACHART_28" hidden="1">'[40]PABRIK (2)'!$W$9:$W$287</definedName>
    <definedName name="_21__123Graph_ACHART_3">#N/A</definedName>
    <definedName name="_21__123Graph_ACHART_3_1">#N/A</definedName>
    <definedName name="_210__123Graph_ACHART_160" hidden="1">'[41]TON  per Jam'!$C$36:$Z$36</definedName>
    <definedName name="_210__123Graph_ACHART_49" hidden="1">'[37]NPK Mg Bo'!#REF!</definedName>
    <definedName name="_210__123Graph_ACHART_52" hidden="1">'[78]DATA LTW'!$R$75:$AC$75</definedName>
    <definedName name="_210__123Graph_ACHART_78" hidden="1">'[74]Data SRL'!$AS$8:$AS$100</definedName>
    <definedName name="_210__123Graph_BCHART_22" hidden="1">'[31]PABRIK (2)'!$F$9:$F$287</definedName>
    <definedName name="_210__123Graph_BCHART_40">#N/A</definedName>
    <definedName name="_210__123Graph_BCHART_40_1">#N/A</definedName>
    <definedName name="_210__123Graph_BCHART_51" hidden="1">'[44]DATA LTW'!$AR$47:$BC$47</definedName>
    <definedName name="_210__123Graph_BCHART_74" hidden="1">'[18]NPK Mg Bo'!#REF!</definedName>
    <definedName name="_210__123Graph_CCHART_36">#N/A</definedName>
    <definedName name="_210__123Graph_CCHART_36_1">#N/A</definedName>
    <definedName name="_210__123Graph_CCHART_52" hidden="1">'[45]NPK Mg Bo'!#REF!</definedName>
    <definedName name="_210__123Graph_CCHART_58" hidden="1">'[73]NPK Mg Bo'!$FU$164:$FU$174</definedName>
    <definedName name="_210__123Graph_XCHART_15" hidden="1">[39]Data!$L$50:$L$61</definedName>
    <definedName name="_210__123Graph_XCHART_75" hidden="1">'[47]Data SRL'!$B$8:$B$100</definedName>
    <definedName name="_210__123Graph_XCHART_86" hidden="1">'[56]Data Prod_Graf'!$B$11:$M$11</definedName>
    <definedName name="_2101__123Graph_XCHART_18" hidden="1">'[59]PABRIK (2)'!$A$9:$A$380</definedName>
    <definedName name="_2103__123Graph_XCHART_71">#N/A</definedName>
    <definedName name="_2103__123Graph_XCHART_71_1">#N/A</definedName>
    <definedName name="_2105__123Graph_CCHART_35" hidden="1">[49]SISIP!#REF!</definedName>
    <definedName name="_2105__123Graph_CCHART_35_1">#N/A</definedName>
    <definedName name="_2106__123Graph_CCHART_75" hidden="1">'[51]NPK Mg Bo'!#REF!</definedName>
    <definedName name="_2106__123Graph_XCHART_183" hidden="1">'[41]TON  per Jam'!#REF!</definedName>
    <definedName name="_211__123Graph_ACHART_39">#N/A</definedName>
    <definedName name="_211__123Graph_ACHART_39_1">#N/A</definedName>
    <definedName name="_211__123Graph_ACHART_8" hidden="1">[30]Data!$E$2:$E$73</definedName>
    <definedName name="_211__123Graph_BCHART_52" hidden="1">'[44]DATA LTW'!$AR$75:$BC$75</definedName>
    <definedName name="_211__123Graph_BCHART_75" hidden="1">'[18]NPK Mg Bo'!#REF!</definedName>
    <definedName name="_211__123Graph_CCHART_37">#N/A</definedName>
    <definedName name="_211__123Graph_CCHART_37_1">#N/A</definedName>
    <definedName name="_211__123Graph_CCHART_53" hidden="1">'[45]NPK Mg Bo'!#REF!</definedName>
    <definedName name="_211__123Graph_CCHART_59">{#NAME?}</definedName>
    <definedName name="_211__123Graph_XCHART_16" hidden="1">[39]Data!$L$62:$L$73</definedName>
    <definedName name="_211__123Graph_XCHART_77" hidden="1">'[47]Data SRL'!$B$8:$B$193</definedName>
    <definedName name="_211__123Graph_XCHART_87" hidden="1">'[56]Data Prod_Graf'!$B$20:$M$20</definedName>
    <definedName name="_2110__123Graph_XCHART_72">#N/A</definedName>
    <definedName name="_2110__123Graph_XCHART_72_1">#N/A</definedName>
    <definedName name="_2111__123Graph_XCHART_19" hidden="1">'[59]PABRIK (2)'!$A$9:$A$380</definedName>
    <definedName name="_2115__123Graph_CCHART_76" hidden="1">'[51]NPK Mg Bo'!#REF!</definedName>
    <definedName name="_2116__123Graph_XCHART_2" hidden="1">[63]Data!$A$38:$A$73</definedName>
    <definedName name="_2117__123Graph_XCHART_73">#N/A</definedName>
    <definedName name="_2117__123Graph_XCHART_73_1">#N/A</definedName>
    <definedName name="_2118__123Graph_CCHART_36" hidden="1">[49]SISIP!#REF!</definedName>
    <definedName name="_2118__123Graph_CCHART_36_1">#N/A</definedName>
    <definedName name="_212__123Graph_ACHART_4">#N/A</definedName>
    <definedName name="_212__123Graph_ACHART_53" hidden="1">'[78]DATA LTW'!$E$25:$P$25</definedName>
    <definedName name="_212__123Graph_ACHART_59">{#NAME?}</definedName>
    <definedName name="_212__123Graph_BCHART_10" hidden="1">'[31]PABRIK (2)'!#REF!</definedName>
    <definedName name="_212__123Graph_BCHART_23" hidden="1">'[31]PABRIK (2)'!$L$9:$L$287</definedName>
    <definedName name="_212__123Graph_BCHART_41">#N/A</definedName>
    <definedName name="_212__123Graph_BCHART_41_1">#N/A</definedName>
    <definedName name="_212__123Graph_BCHART_53" hidden="1">'[44]DATA LTW'!$AE$25:$AP$25</definedName>
    <definedName name="_212__123Graph_BCHART_76" hidden="1">'[18]NPK Mg Bo'!#REF!</definedName>
    <definedName name="_212__123Graph_CCHART_38">#N/A</definedName>
    <definedName name="_212__123Graph_CCHART_54" hidden="1">'[45]NPK Mg Bo'!#REF!</definedName>
    <definedName name="_212__123Graph_CCHART_6">#N/A</definedName>
    <definedName name="_212__123Graph_CCHART_6_1">#N/A</definedName>
    <definedName name="_212__123Graph_XCHART_17" hidden="1">[39]Data!$L$62:$L$73</definedName>
    <definedName name="_212__123Graph_XCHART_78" hidden="1">'[47]Data SRL'!$B$8:$B$100</definedName>
    <definedName name="_212__123Graph_XCHART_88" hidden="1">'[56]Data Prod_Graf'!$B$28:$M$28</definedName>
    <definedName name="_2121__123Graph_XCHART_20" hidden="1">'[59]PABRIK (2)'!$A$9:$A$380</definedName>
    <definedName name="_2124__123Graph_CCHART_77" hidden="1">'[51]NPK Mg Bo'!#REF!</definedName>
    <definedName name="_2124__123Graph_XCHART_74">#N/A</definedName>
    <definedName name="_2124__123Graph_XCHART_74_1">#N/A</definedName>
    <definedName name="_2126__123Graph_XCHART_21" hidden="1">'[59]PABRIK (2)'!$A$9:$A$380</definedName>
    <definedName name="_213__123Graph_ACHART_51">#N/A</definedName>
    <definedName name="_213__123Graph_ACHART_51_1">#N/A</definedName>
    <definedName name="_213__123Graph_ACHART_79" hidden="1">'[74]Data SRL'!$AZ$8:$AZ$100</definedName>
    <definedName name="_213__123Graph_ACHART_80" hidden="1">'[84]NPK Mg Bo'!$AN$160:$AN$160</definedName>
    <definedName name="_213__123Graph_BCHART_42">{#NAME?}</definedName>
    <definedName name="_213__123Graph_BCHART_54" hidden="1">'[44]DATA LTW'!$AE$53:$AP$53</definedName>
    <definedName name="_213__123Graph_BCHART_77" hidden="1">'[18]NPK Mg Bo'!#REF!</definedName>
    <definedName name="_213__123Graph_CCHART_39">#N/A</definedName>
    <definedName name="_213__123Graph_CCHART_39_1">#N/A</definedName>
    <definedName name="_213__123Graph_CCHART_55" hidden="1">'[45]NPK Mg Bo'!#REF!</definedName>
    <definedName name="_213__123Graph_CCHART_60">{#NAME?}</definedName>
    <definedName name="_213__123Graph_XCHART_18" hidden="1">'[31]PABRIK (2)'!$A$9:$A$380</definedName>
    <definedName name="_213__123Graph_XCHART_79" hidden="1">'[47]Data SRL'!$B$8:$B$100</definedName>
    <definedName name="_213__123Graph_XCHART_9" hidden="1">[66]Data!$A$38:$A$73</definedName>
    <definedName name="_2131__123Graph_CCHART_37" hidden="1">[49]SISIP!#REF!</definedName>
    <definedName name="_2131__123Graph_CCHART_37_1">#N/A</definedName>
    <definedName name="_2131__123Graph_XCHART_214" hidden="1">'[41]TON  per Jam'!#REF!</definedName>
    <definedName name="_2131__123Graph_XCHART_75">#N/A</definedName>
    <definedName name="_2131__123Graph_XCHART_75_1">#N/A</definedName>
    <definedName name="_2132__123Graph_CCHART_38" hidden="1">[49]SISIP!$CU$164:$CU$174</definedName>
    <definedName name="_2133__123Graph_CCHART_78" hidden="1">'[51]NPK Mg Bo'!$FU$160:$FU$160</definedName>
    <definedName name="_2136__123Graph_XCHART_215" hidden="1">'[41]TON  per Jam'!#REF!</definedName>
    <definedName name="_2138__123Graph_XCHART_76">#N/A</definedName>
    <definedName name="_2138__123Graph_XCHART_76_1">#N/A</definedName>
    <definedName name="_214__123Graph_ACHART_54" hidden="1">'[78]DATA LTW'!$E$53:$P$53</definedName>
    <definedName name="_214__123Graph_BCHART_24" hidden="1">'[31]PABRIK (2)'!$O$9:$O$287</definedName>
    <definedName name="_214__123Graph_BCHART_55" hidden="1">'[44]DATA LTW'!$AR$25:$BC$25</definedName>
    <definedName name="_214__123Graph_BCHART_78" hidden="1">'[61]NPK Mg Bo'!$AK$160:$AK$160</definedName>
    <definedName name="_214__123Graph_CCHART_4">#N/A</definedName>
    <definedName name="_214__123Graph_CCHART_4_1">#N/A</definedName>
    <definedName name="_214__123Graph_CCHART_56" hidden="1">'[45]NPK Mg Bo'!#REF!</definedName>
    <definedName name="_214__123Graph_CCHART_61">{#NAME?}</definedName>
    <definedName name="_214__123Graph_XCHART_19" hidden="1">'[31]PABRIK (2)'!$A$9:$A$380</definedName>
    <definedName name="_214__123Graph_XCHART_8" hidden="1">[39]Data!$A$2:$A$73</definedName>
    <definedName name="_2141__123Graph_XCHART_216" hidden="1">'[41]TON  per Jam'!#REF!</definedName>
    <definedName name="_2142__123Graph_CCHART_79" hidden="1">'[51]NPK Mg Bo'!$FV$160:$FV$160</definedName>
    <definedName name="_2145__123Graph_CCHART_39" hidden="1">[49]SISIP!#REF!</definedName>
    <definedName name="_2145__123Graph_CCHART_39_1">#N/A</definedName>
    <definedName name="_2145__123Graph_XCHART_77">#N/A</definedName>
    <definedName name="_2145__123Graph_XCHART_77_1">#N/A</definedName>
    <definedName name="_2146__123Graph_XCHART_217" hidden="1">'[41]TON  per Jam'!#REF!</definedName>
    <definedName name="_2146__123Graph_XCHART_78">{#NAME?}</definedName>
    <definedName name="_2147__123Graph_XCHART_79">{#NAME?}</definedName>
    <definedName name="_2148__123Graph_XCHART_80">{#NAME?}</definedName>
    <definedName name="_2149__123Graph_XCHART_81">{#NAME?}</definedName>
    <definedName name="_214A_1">"'file:///media/Data/PAK%20DAMIRAN/STANDART%20FORM/2015/media/Data/PAK%20DAMIRAN/STANDART%20FORM/2015/media/Data/PAK%20DAMIRAN/STANDART%20FORM/2015/media/Data/PAK%20DAMIRAN/STANDART%20FORM/2015/media/Data/PAK%20DAMIRAN/STANDART%20FORM/2015/media/Data/PAK%2"</definedName>
    <definedName name="_214Excel_BuiltIn_Print_Area_1_1_1">#REF!</definedName>
    <definedName name="_215__123Graph_ACHART_17" hidden="1">[63]Data!$F$62:$F$73</definedName>
    <definedName name="_215__123Graph_ACHART_5" hidden="1">[37]SISIP!#REF!</definedName>
    <definedName name="_215__123Graph_ACHART_81" hidden="1">'[81]Data SRL'!$BD$8:$BD$100</definedName>
    <definedName name="_215__123Graph_BCHART_43">#N/A</definedName>
    <definedName name="_215__123Graph_BCHART_43_1">#N/A</definedName>
    <definedName name="_215__123Graph_BCHART_56" hidden="1">'[44]DATA LTW'!$AR$53:$BC$53</definedName>
    <definedName name="_215__123Graph_BCHART_79" hidden="1">'[61]NPK Mg Bo'!$AM$160:$AM$160</definedName>
    <definedName name="_215__123Graph_CCHART_40">#N/A</definedName>
    <definedName name="_215__123Graph_CCHART_40_1">#N/A</definedName>
    <definedName name="_215__123Graph_CCHART_57" hidden="1">'[45]NPK Mg Bo'!#REF!</definedName>
    <definedName name="_215__123Graph_CCHART_62" hidden="1">'[73]NPK Mg Bo'!$FY$164:$FY$174</definedName>
    <definedName name="_215__123Graph_XCHART_2" hidden="1">[39]Data!$A$38:$A$73</definedName>
    <definedName name="_215__123Graph_XCHART_81" hidden="1">'[47]Data SRL'!$B$8:$B$100</definedName>
    <definedName name="_2150__123Graph_XCHART_82">{#NAME?}</definedName>
    <definedName name="_2151__123Graph_CCHART_8" hidden="1">[51]SISIP!#REF!</definedName>
    <definedName name="_2151__123Graph_XCHART_218" hidden="1">'[41]TON  per Jam'!#REF!</definedName>
    <definedName name="_2156__123Graph_XCHART_219" hidden="1">'[41]TON  per Jam'!#REF!</definedName>
    <definedName name="_2157__123Graph_XCHART_9">#N/A</definedName>
    <definedName name="_2157__123Graph_XCHART_9_1">#N/A</definedName>
    <definedName name="_2158__123Graph_CCHART_4" hidden="1">[49]SISIP!#REF!</definedName>
    <definedName name="_2158__123Graph_CCHART_4_1">#N/A</definedName>
    <definedName name="_216__123Graph_ACHART_30" hidden="1">'[51]TBS 05'!#REF!</definedName>
    <definedName name="_216__123Graph_ACHART_55" hidden="1">'[78]DATA LTW'!$R$25:$AC$25</definedName>
    <definedName name="_216__123Graph_ACHART_6">#N/A</definedName>
    <definedName name="_216__123Graph_ACHART_6_1">#N/A</definedName>
    <definedName name="_216__123Graph_ACHART_8" hidden="1">[28]Data!$E$2:$E$73</definedName>
    <definedName name="_216__123Graph_BCHART_25" hidden="1">'[31]PABRIK (2)'!$I$9:$I$287</definedName>
    <definedName name="_216__123Graph_BCHART_57" hidden="1">'[44]DATA LTW'!$AE$26:$AP$26</definedName>
    <definedName name="_216__123Graph_BCHART_8" hidden="1">[18]SISIP!#REF!</definedName>
    <definedName name="_216__123Graph_CCHART_41">#N/A</definedName>
    <definedName name="_216__123Graph_CCHART_41_1">#N/A</definedName>
    <definedName name="_216__123Graph_CCHART_58">'[62]NPK Mg Bo'!$FU$164:$FU$174</definedName>
    <definedName name="_216__123Graph_CCHART_63">#N/A</definedName>
    <definedName name="_216__123Graph_CCHART_63_1">#N/A</definedName>
    <definedName name="_216__123Graph_XCHART_20" hidden="1">'[31]PABRIK (2)'!$A$9:$A$380</definedName>
    <definedName name="_216__123Graph_XCHART_86" hidden="1">'[47]Data Prod_Graf'!$B$11:$M$11</definedName>
    <definedName name="_2160__123Graph_CCHART_80" hidden="1">'[51]NPK Mg Bo'!$FW$160:$FW$160</definedName>
    <definedName name="_2161__123Graph_XCHART_22" hidden="1">'[59]PABRIK (2)'!$A$9:$A$380</definedName>
    <definedName name="_2166__123Graph_XCHART_220" hidden="1">'[41]TON  per Jam'!#REF!</definedName>
    <definedName name="_2169__123Graph_CCHART_81" hidden="1">'[51]NPK Mg Bo'!$FX$160:$FX$160</definedName>
    <definedName name="_217__123Graph_ACHART_82" hidden="1">'[84]NPK Mg Bo'!$AR$160:$AR$160</definedName>
    <definedName name="_217__123Graph_BCHART_42" hidden="1">[3]SISIP!$CT$160:$CT$160</definedName>
    <definedName name="_217__123Graph_BCHART_44">#N/A</definedName>
    <definedName name="_217__123Graph_BCHART_44_1">#N/A</definedName>
    <definedName name="_217__123Graph_BCHART_58" hidden="1">'[44]DATA LTW'!$AE$54:$AP$54</definedName>
    <definedName name="_217__123Graph_BCHART_80" hidden="1">'[61]NPK Mg Bo'!$AO$160:$AO$160</definedName>
    <definedName name="_217__123Graph_CCHART_42">#N/A</definedName>
    <definedName name="_217__123Graph_CCHART_59">'[62]NPK Mg Bo'!$FV$164:$FV$174</definedName>
    <definedName name="_217__123Graph_CCHART_64">#N/A</definedName>
    <definedName name="_217__123Graph_CCHART_64_1">#N/A</definedName>
    <definedName name="_217__123Graph_XCHART_21" hidden="1">'[31]PABRIK (2)'!$A$9:$A$380</definedName>
    <definedName name="_217__123Graph_XCHART_87" hidden="1">'[47]Data Prod_Graf'!$B$20:$M$20</definedName>
    <definedName name="_2171__123Graph_CCHART_40" hidden="1">[49]SISIP!#REF!</definedName>
    <definedName name="_2171__123Graph_CCHART_40_1">#N/A</definedName>
    <definedName name="_2171__123Graph_XCHART_221" hidden="1">'[41]TON  per Jam'!#REF!</definedName>
    <definedName name="_2176__123Graph_XCHART_222" hidden="1">'[41]TON  per Jam'!#REF!</definedName>
    <definedName name="_2178__123Graph_CCHART_82" hidden="1">'[51]NPK Mg Bo'!$FY$160:$FY$160</definedName>
    <definedName name="_218__123Graph_ACHART_52">#N/A</definedName>
    <definedName name="_218__123Graph_ACHART_52_1">#N/A</definedName>
    <definedName name="_218__123Graph_ACHART_56" hidden="1">'[78]DATA LTW'!$R$53:$AC$53</definedName>
    <definedName name="_218__123Graph_ACHART_85" hidden="1">'[81]Data Prod_Graf'!$B$3:$M$3</definedName>
    <definedName name="_218__123Graph_BCHART_11" hidden="1">'[31]PABRIK (2)'!#REF!</definedName>
    <definedName name="_218__123Graph_BCHART_26" hidden="1">'[31]PABRIK (2)'!$R$9:$R$287</definedName>
    <definedName name="_218__123Graph_BCHART_59" hidden="1">'[44]DATA LTW'!$AR$26:$BC$26</definedName>
    <definedName name="_218__123Graph_BCHART_81" hidden="1">'[61]NPK Mg Bo'!$AQ$160:$AQ$160</definedName>
    <definedName name="_218__123Graph_CCHART_43">#N/A</definedName>
    <definedName name="_218__123Graph_CCHART_43_1">#N/A</definedName>
    <definedName name="_218__123Graph_CCHART_6" hidden="1">[45]SISIP!#REF!</definedName>
    <definedName name="_218__123Graph_CCHART_65">#N/A</definedName>
    <definedName name="_218__123Graph_CCHART_65_1">#N/A</definedName>
    <definedName name="_218__123Graph_XCHART_22" hidden="1">'[31]PABRIK (2)'!$A$9:$A$380</definedName>
    <definedName name="_218__123Graph_XCHART_88" hidden="1">'[47]Data Prod_Graf'!$B$28:$M$28</definedName>
    <definedName name="_2181__123Graph_XCHART_223" hidden="1">'[41]TON  per Jam'!#REF!</definedName>
    <definedName name="_2184__123Graph_CCHART_41" hidden="1">[49]SISIP!#REF!</definedName>
    <definedName name="_2184__123Graph_CCHART_41_1">#N/A</definedName>
    <definedName name="_2185__123Graph_CCHART_42" hidden="1">[49]SISIP!$CU$160:$CU$160</definedName>
    <definedName name="_2186__123Graph_XCHART_224" hidden="1">'[41]TON  per Jam'!#REF!</definedName>
    <definedName name="_2187__123Graph_CCHART_9" hidden="1">[51]SISIP!#REF!</definedName>
    <definedName name="_219__123Graph_ACHART_40">#N/A</definedName>
    <definedName name="_219__123Graph_ACHART_40_1">#N/A</definedName>
    <definedName name="_219__123Graph_ACHART_81" hidden="1">'[74]Data SRL'!$BD$8:$BD$100</definedName>
    <definedName name="_219__123Graph_BCHART_45">#N/A</definedName>
    <definedName name="_219__123Graph_BCHART_45_1">#N/A</definedName>
    <definedName name="_219__123Graph_BCHART_6" hidden="1">[16]PK!$B$29:$M$29</definedName>
    <definedName name="_219__123Graph_BCHART_82" hidden="1">'[61]NPK Mg Bo'!$AS$160:$AS$160</definedName>
    <definedName name="_219__123Graph_CCHART_44">#N/A</definedName>
    <definedName name="_219__123Graph_CCHART_44_1">#N/A</definedName>
    <definedName name="_219__123Graph_CCHART_60">'[62]NPK Mg Bo'!$FW$164:$FW$174</definedName>
    <definedName name="_219__123Graph_CCHART_66">#N/A</definedName>
    <definedName name="_219__123Graph_CCHART_66_1">#N/A</definedName>
    <definedName name="_219__123Graph_XCHART_23" hidden="1">'[31]PABRIK (2)'!$A$9:$A$380</definedName>
    <definedName name="_219__123Graph_XCHART_9" hidden="1">[39]Data!$A$38:$A$73</definedName>
    <definedName name="_2191__123Graph_XCHART_225" hidden="1">'[41]TON  per Jam'!#REF!</definedName>
    <definedName name="_2196__123Graph_DCHART_1" hidden="1">[51]SISIP!#REF!</definedName>
    <definedName name="_2196__123Graph_XCHART_226" hidden="1">'[41]TON  per Jam'!#REF!</definedName>
    <definedName name="_2198__123Graph_CCHART_43" hidden="1">'[49]NPK Mg Bo'!#REF!</definedName>
    <definedName name="_2198__123Graph_CCHART_43_1">#N/A</definedName>
    <definedName name="_22__123Graph_ACHART_116" hidden="1">'[43]TON  per Jam'!$C$42:$Z$42</definedName>
    <definedName name="_22__123Graph_ACHART_12" hidden="1">[53]Data!$K$38:$K$73</definedName>
    <definedName name="_22__123Graph_ACHART_138" hidden="1">'[29]TON  per Jam'!$C$12:$Z$12</definedName>
    <definedName name="_22__123Graph_ACHART_139" hidden="1">'[29]TON  per Jam'!$C$13:$Z$13</definedName>
    <definedName name="_22__123Graph_ACHART_142" hidden="1">'[38]TON  per Jam'!$C$17:$Z$17</definedName>
    <definedName name="_22__123Graph_ACHART_19">#N/A</definedName>
    <definedName name="_22__123Graph_ACHART_19_1">#N/A</definedName>
    <definedName name="_22__123Graph_ACHART_27">#N/A</definedName>
    <definedName name="_22__123Graph_ACHART_27_1">#N/A</definedName>
    <definedName name="_22__123Graph_ACHART_29" hidden="1">'[40]PABRIK (2)'!$AC$9:$AC$287</definedName>
    <definedName name="_22__123Graph_ACHART_30">#N/A</definedName>
    <definedName name="_22__123Graph_ACHART_30_1">#N/A</definedName>
    <definedName name="_220__123Graph_ACHART_171" hidden="1">'[41]TON  per Jam'!$C$49:$Z$49</definedName>
    <definedName name="_220__123Graph_ACHART_50" hidden="1">'[37]NPK Mg Bo'!#REF!</definedName>
    <definedName name="_220__123Graph_ACHART_57" hidden="1">'[78]DATA LTW'!$E$26:$P$26</definedName>
    <definedName name="_220__123Graph_ACHART_60">{#NAME?}</definedName>
    <definedName name="_220__123Graph_ACHART_9" hidden="1">[30]Data!$J$38:$J$73</definedName>
    <definedName name="_220__123Graph_BCHART_27" hidden="1">'[31]PABRIK (2)'!$U$9:$U$287</definedName>
    <definedName name="_220__123Graph_BCHART_60" hidden="1">'[44]DATA LTW'!$AR$54:$BC$54</definedName>
    <definedName name="_220__123Graph_BCHART_85" hidden="1">'[48]Data Prod_Graf'!$B$4:$M$4</definedName>
    <definedName name="_220__123Graph_CCHART_45">#N/A</definedName>
    <definedName name="_220__123Graph_CCHART_45_1">#N/A</definedName>
    <definedName name="_220__123Graph_CCHART_61">'[62]NPK Mg Bo'!$FX$164:$FX$174</definedName>
    <definedName name="_220__123Graph_CCHART_68" hidden="1">'[46]NPK Mg Bo'!#REF!</definedName>
    <definedName name="_220__123Graph_CCHART_68_1">#N/A</definedName>
    <definedName name="_220__123Graph_XCHART_24" hidden="1">'[31]PABRIK (2)'!$A$9:$A$380</definedName>
    <definedName name="_220_Fill_1">#REF!</definedName>
    <definedName name="_2201__123Graph_XCHART_227" hidden="1">'[41]TON  per Jam'!#REF!</definedName>
    <definedName name="_2205__123Graph_DCHART_11" hidden="1">[85]LTW!$C$15:$N$15</definedName>
    <definedName name="_2206__123Graph_XCHART_228" hidden="1">'[41]TON  per Jam'!#REF!</definedName>
    <definedName name="_221__123Graph_ACHART_26" hidden="1">'[49]TBS BLOK'!#REF!</definedName>
    <definedName name="_221__123Graph_ACHART_26_1">#N/A</definedName>
    <definedName name="_221__123Graph_BCHART_46">#N/A</definedName>
    <definedName name="_221__123Graph_BCHART_46_1">#N/A</definedName>
    <definedName name="_221__123Graph_BCHART_61" hidden="1">'[44]DATA LTW'!$AE$37:$AP$37</definedName>
    <definedName name="_221__123Graph_BCHART_86" hidden="1">'[48]Data Prod_Graf'!$B$12:$M$12</definedName>
    <definedName name="_221__123Graph_CCHART_46">#N/A</definedName>
    <definedName name="_221__123Graph_CCHART_46_1">#N/A</definedName>
    <definedName name="_221__123Graph_CCHART_62">'[62]NPK Mg Bo'!$FY$164:$FY$174</definedName>
    <definedName name="_221__123Graph_CCHART_69">#N/A</definedName>
    <definedName name="_221__123Graph_CCHART_69_1">#N/A</definedName>
    <definedName name="_221__123Graph_XCHART_25" hidden="1">'[31]PABRIK (2)'!$A$9:$A$380</definedName>
    <definedName name="_221_Fill_2">#REF!</definedName>
    <definedName name="_2211__123Graph_CCHART_44" hidden="1">'[49]NPK Mg Bo'!#REF!</definedName>
    <definedName name="_2211__123Graph_CCHART_44_1">#N/A</definedName>
    <definedName name="_2211__123Graph_XCHART_23" hidden="1">'[59]PABRIK (2)'!$A$9:$A$380</definedName>
    <definedName name="_2214__123Graph_DCHART_12" hidden="1">[85]LTW!$C$27:$N$27</definedName>
    <definedName name="_2216__123Graph_XCHART_24" hidden="1">'[59]PABRIK (2)'!$A$9:$A$380</definedName>
    <definedName name="_222__123Graph_ACHART_58" hidden="1">'[78]DATA LTW'!$E$54:$P$54</definedName>
    <definedName name="_222__123Graph_ACHART_85" hidden="1">'[74]Data Prod_Graf'!$B$3:$M$3</definedName>
    <definedName name="_222__123Graph_BCHART_1" hidden="1">'[81]Data SRL'!$BL$9:$BL$100</definedName>
    <definedName name="_222__123Graph_BCHART_28" hidden="1">'[31]PABRIK (2)'!$X$9:$X$287</definedName>
    <definedName name="_222__123Graph_BCHART_62" hidden="1">'[72]Data SRL'!$D$8:$D$131</definedName>
    <definedName name="_222__123Graph_BCHART_87" hidden="1">'[48]Data Prod_Graf'!$B$21:$M$21</definedName>
    <definedName name="_222__123Graph_CCHART_47">#N/A</definedName>
    <definedName name="_222__123Graph_CCHART_47_1">#N/A</definedName>
    <definedName name="_222__123Graph_CCHART_63" hidden="1">'[45]NPK Mg Bo'!#REF!</definedName>
    <definedName name="_222__123Graph_CCHART_7">#N/A</definedName>
    <definedName name="_222__123Graph_CCHART_7_1">#N/A</definedName>
    <definedName name="_222__123Graph_XCHART_26" hidden="1">'[31]PABRIK (2)'!$A$9:$A$380</definedName>
    <definedName name="_222_filll_1">#REF!</definedName>
    <definedName name="_2221__123Graph_XCHART_241" hidden="1">'[41]TON  per Jam'!#REF!</definedName>
    <definedName name="_2223__123Graph_DCHART_16" hidden="1">'[51]TBS 05'!#REF!</definedName>
    <definedName name="_2224__123Graph_CCHART_45" hidden="1">'[49]NPK Mg Bo'!#REF!</definedName>
    <definedName name="_2224__123Graph_CCHART_45_1">#N/A</definedName>
    <definedName name="_2226__123Graph_XCHART_242" hidden="1">'[41]TON  per Jam'!#REF!</definedName>
    <definedName name="_223__123Graph_ACHART_53">#N/A</definedName>
    <definedName name="_223__123Graph_ACHART_53_1">#N/A</definedName>
    <definedName name="_223__123Graph_BCHART_47">#N/A</definedName>
    <definedName name="_223__123Graph_BCHART_47_1">#N/A</definedName>
    <definedName name="_223__123Graph_BCHART_63" hidden="1">'[44]DATA LTW'!$AR$37:$BC$37</definedName>
    <definedName name="_223__123Graph_BCHART_88" hidden="1">'[48]Data Prod_Graf'!$B$29:$M$29</definedName>
    <definedName name="_223__123Graph_CCHART_48">#N/A</definedName>
    <definedName name="_223__123Graph_CCHART_48_1">#N/A</definedName>
    <definedName name="_223__123Graph_CCHART_64" hidden="1">'[45]NPK Mg Bo'!#REF!</definedName>
    <definedName name="_223__123Graph_CCHART_70">#N/A</definedName>
    <definedName name="_223__123Graph_CCHART_70_1">#N/A</definedName>
    <definedName name="_223__123Graph_XCHART_27" hidden="1">'[31]PABRIK (2)'!$A$9:$A$380</definedName>
    <definedName name="_223_filll_2">#REF!</definedName>
    <definedName name="_2231__123Graph_XCHART_243" hidden="1">'[41]TON  per Jam'!#REF!</definedName>
    <definedName name="_2232__123Graph_DCHART_17" hidden="1">'[51]TBS 05'!#REF!</definedName>
    <definedName name="_2236__123Graph_XCHART_244" hidden="1">'[41]TON  per Jam'!#REF!</definedName>
    <definedName name="_2237__123Graph_CCHART_46" hidden="1">'[49]NPK Mg Bo'!#REF!</definedName>
    <definedName name="_2237__123Graph_CCHART_46_1">#N/A</definedName>
    <definedName name="_224__123Graph_ACHART_59" hidden="1">'[78]DATA LTW'!$R$26:$AC$26</definedName>
    <definedName name="_224__123Graph_ACHART_61">{#NAME?}</definedName>
    <definedName name="_224__123Graph_BCHART_10" hidden="1">'[32]PABRIK (2)'!#REF!</definedName>
    <definedName name="_224__123Graph_BCHART_12" hidden="1">'[31]PABRIK (2)'!#REF!</definedName>
    <definedName name="_224__123Graph_BCHART_29" hidden="1">'[31]PABRIK (2)'!$AD$9:$AD$287</definedName>
    <definedName name="_224__123Graph_BCHART_64" hidden="1">'[72]Data SRL'!$G$8:$G$379</definedName>
    <definedName name="_224__123Graph_BCHART_9" hidden="1">[18]SISIP!#REF!</definedName>
    <definedName name="_224__123Graph_CCHART_49">#N/A</definedName>
    <definedName name="_224__123Graph_CCHART_49_1">#N/A</definedName>
    <definedName name="_224__123Graph_CCHART_65" hidden="1">'[45]NPK Mg Bo'!#REF!</definedName>
    <definedName name="_224__123Graph_CCHART_71">#N/A</definedName>
    <definedName name="_224__123Graph_CCHART_71_1">#N/A</definedName>
    <definedName name="_224__123Graph_XCHART_28" hidden="1">'[31]PABRIK (2)'!$A$9:$A$380</definedName>
    <definedName name="_2241__123Graph_DCHART_18" hidden="1">'[51]TBS 05'!#REF!</definedName>
    <definedName name="_2241__123Graph_XCHART_25" hidden="1">'[59]PABRIK (2)'!$A$9:$A$380</definedName>
    <definedName name="_2246__123Graph_XCHART_254" hidden="1">'[41]TON  per Jam'!#REF!</definedName>
    <definedName name="_225__123Graph_ACHART_18" hidden="1">'[59]PABRIK (2)'!#REF!</definedName>
    <definedName name="_225__123Graph_ACHART_31" hidden="1">'[51]TBS 05'!#REF!</definedName>
    <definedName name="_225__123Graph_ACHART_51" hidden="1">'[37]NPK Mg Bo'!#REF!</definedName>
    <definedName name="_225__123Graph_ACHART_9" hidden="1">[28]Data!$J$38:$J$73</definedName>
    <definedName name="_225__123Graph_BCHART_13" hidden="1">[83]Data!$N$50:$N$61</definedName>
    <definedName name="_225__123Graph_BCHART_48">#N/A</definedName>
    <definedName name="_225__123Graph_BCHART_48_1">#N/A</definedName>
    <definedName name="_225__123Graph_BCHART_68" hidden="1">'[72]Data SRL'!$W$8:$W$100</definedName>
    <definedName name="_225__123Graph_CCHART_1" hidden="1">[18]SISIP!#REF!</definedName>
    <definedName name="_225__123Graph_CCHART_66" hidden="1">'[45]NPK Mg Bo'!#REF!</definedName>
    <definedName name="_225__123Graph_CCHART_72" hidden="1">'[46]NPK Mg Bo'!#REF!</definedName>
    <definedName name="_225__123Graph_CCHART_72_1">#N/A</definedName>
    <definedName name="_225__123Graph_XCHART_29" hidden="1">'[31]PABRIK (2)'!$A$9:$A$380</definedName>
    <definedName name="_2250__123Graph_CCHART_47" hidden="1">'[49]NPK Mg Bo'!#REF!</definedName>
    <definedName name="_2250__123Graph_CCHART_47_1">#N/A</definedName>
    <definedName name="_2250__123Graph_DCHART_19" hidden="1">'[51]TBS 05'!#REF!</definedName>
    <definedName name="_2251__123Graph_XCHART_26" hidden="1">'[59]PABRIK (2)'!$A$9:$A$380</definedName>
    <definedName name="_2256__123Graph_XCHART_27" hidden="1">'[59]PABRIK (2)'!$A$9:$A$380</definedName>
    <definedName name="_2259__123Graph_DCHART_2" hidden="1">[51]SISIP!#REF!</definedName>
    <definedName name="_226__123Graph_ACHART_41">#N/A</definedName>
    <definedName name="_226__123Graph_ACHART_41_1">#N/A</definedName>
    <definedName name="_226__123Graph_ACHART_6" hidden="1">[53]Data!$D$2:$D$73</definedName>
    <definedName name="_226__123Graph_BCHART_11" hidden="1">'[32]PABRIK (2)'!#REF!</definedName>
    <definedName name="_226__123Graph_BCHART_14" hidden="1">[83]Data!$D$62:$D$73</definedName>
    <definedName name="_226__123Graph_BCHART_3" hidden="1">'[31]PABRIK (2)'!#REF!</definedName>
    <definedName name="_226__123Graph_BCHART_38" hidden="1">[60]SISIP!$CT$164:$CT$174</definedName>
    <definedName name="_226__123Graph_BCHART_69" hidden="1">'[72]Data SRL'!$V$8:$V$379</definedName>
    <definedName name="_226__123Graph_CCHART_10" hidden="1">[18]SISIP!#REF!</definedName>
    <definedName name="_226__123Graph_CCHART_5">{#NAME?}</definedName>
    <definedName name="_226__123Graph_CCHART_68" hidden="1">'[45]NPK Mg Bo'!#REF!</definedName>
    <definedName name="_226__123Graph_CCHART_73">#N/A</definedName>
    <definedName name="_226__123Graph_CCHART_73_1">#N/A</definedName>
    <definedName name="_226__123Graph_XCHART_3" hidden="1">[39]Data!$A$38:$A$73</definedName>
    <definedName name="_2261__123Graph_XCHART_28" hidden="1">'[59]PABRIK (2)'!$A$9:$A$380</definedName>
    <definedName name="_2263__123Graph_CCHART_48" hidden="1">'[49]NPK Mg Bo'!#REF!</definedName>
    <definedName name="_2263__123Graph_CCHART_48_1">#N/A</definedName>
    <definedName name="_2266__123Graph_XCHART_29" hidden="1">'[59]PABRIK (2)'!$A$9:$A$380</definedName>
    <definedName name="_2268__123Graph_DCHART_20" hidden="1">'[51]TBS 05'!$AJ$165:$AJ$175</definedName>
    <definedName name="_226a_1">[86]Sheet1!#REF!</definedName>
    <definedName name="_227__123Graph_ACHART_42">#N/A</definedName>
    <definedName name="_227__123Graph_BCHART_15" hidden="1">[83]Data!$B$62:$B$73</definedName>
    <definedName name="_227__123Graph_BCHART_30" hidden="1">'[44]DATA LTW'!$AE$68:$AP$68</definedName>
    <definedName name="_227__123Graph_BCHART_49">#N/A</definedName>
    <definedName name="_227__123Graph_BCHART_49_1">#N/A</definedName>
    <definedName name="_227__123Graph_BCHART_7" hidden="1">'[72]Data SRL'!$CT$8:$CT$379</definedName>
    <definedName name="_227__123Graph_CCHART_11" hidden="1">[18]SISIP!#REF!</definedName>
    <definedName name="_227__123Graph_CCHART_50">#N/A</definedName>
    <definedName name="_227__123Graph_CCHART_50_1">#N/A</definedName>
    <definedName name="_227__123Graph_CCHART_69" hidden="1">'[45]NPK Mg Bo'!#REF!</definedName>
    <definedName name="_227__123Graph_CCHART_74">#N/A</definedName>
    <definedName name="_227__123Graph_CCHART_74_1">#N/A</definedName>
    <definedName name="_227__123Graph_XCHART_31" hidden="1">[65]Data!$AL$79:$AW$79</definedName>
    <definedName name="_2271__123Graph_XCHART_3" hidden="1">[63]Data!$A$38:$A$73</definedName>
    <definedName name="_2276__123Graph_CCHART_49" hidden="1">'[49]NPK Mg Bo'!#REF!</definedName>
    <definedName name="_2276__123Graph_CCHART_49_1">#N/A</definedName>
    <definedName name="_2276__123Graph_XCHART_30" hidden="1">'[70]DATA LTW'!$E$4:$AC$4</definedName>
    <definedName name="_2277__123Graph_DCHART_21" hidden="1">'[51]TBS 05'!#REF!</definedName>
    <definedName name="_227a_2">[86]Sheet1!#REF!</definedName>
    <definedName name="_228__123Graph_ACHART_54">#N/A</definedName>
    <definedName name="_228__123Graph_ACHART_54_1">#N/A</definedName>
    <definedName name="_228__123Graph_ACHART_60" hidden="1">'[78]DATA LTW'!$R$54:$AC$54</definedName>
    <definedName name="_228__123Graph_ACHART_62">{#NAME?}</definedName>
    <definedName name="_228__123Graph_BCHART_1" hidden="1">'[74]Data SRL'!$BL$9:$BL$100</definedName>
    <definedName name="_228__123Graph_BCHART_12" hidden="1">'[32]PABRIK (2)'!#REF!</definedName>
    <definedName name="_228__123Graph_BCHART_31" hidden="1">'[44]DATA LTW'!$AR$40:$BC$40</definedName>
    <definedName name="_228__123Graph_BCHART_70" hidden="1">'[72]Data SRL'!$AB$8:$AB$379</definedName>
    <definedName name="_228__123Graph_CCHART_12" hidden="1">[18]SISIP!#REF!</definedName>
    <definedName name="_228__123Graph_CCHART_51">#N/A</definedName>
    <definedName name="_228__123Graph_CCHART_51_1">#N/A</definedName>
    <definedName name="_228__123Graph_CCHART_7" hidden="1">'[45]TBS BLOK'!#REF!</definedName>
    <definedName name="_228__123Graph_CCHART_75">#N/A</definedName>
    <definedName name="_228__123Graph_CCHART_75_1">#N/A</definedName>
    <definedName name="_228__123Graph_XCHART_4" hidden="1">[39]Data!$A$38:$A$73</definedName>
    <definedName name="_2281__123Graph_XCHART_31" hidden="1">'[70]DATA LTW'!$E$4:$AC$4</definedName>
    <definedName name="_2286__123Graph_DCHART_22" hidden="1">'[51]TBS 05'!#REF!</definedName>
    <definedName name="_2286__123Graph_XCHART_32" hidden="1">'[70]DATA LTW'!$E$4:$AC$4</definedName>
    <definedName name="_2289__123Graph_CCHART_5" hidden="1">[49]SISIP!#REF!</definedName>
    <definedName name="_2289__123Graph_CCHART_5_1">#N/A</definedName>
    <definedName name="_228a_3">[86]Sheet1!#REF!</definedName>
    <definedName name="_229__123Graph_BCHART_32" hidden="1">'[44]DATA LTW'!$AR$68:$BC$68</definedName>
    <definedName name="_229__123Graph_BCHART_5">#N/A</definedName>
    <definedName name="_229__123Graph_BCHART_5_1">#N/A</definedName>
    <definedName name="_229__123Graph_BCHART_71" hidden="1">'[72]Data SRL'!$Y$8:$Y$379</definedName>
    <definedName name="_229__123Graph_CCHART_13" hidden="1">[18]SISIP!#REF!</definedName>
    <definedName name="_229__123Graph_CCHART_52">#N/A</definedName>
    <definedName name="_229__123Graph_CCHART_52_1">#N/A</definedName>
    <definedName name="_229__123Graph_CCHART_70" hidden="1">'[45]NPK Mg Bo'!#REF!</definedName>
    <definedName name="_229__123Graph_CCHART_76">#N/A</definedName>
    <definedName name="_229__123Graph_CCHART_76_1">#N/A</definedName>
    <definedName name="_229__123Graph_XCHART_5" hidden="1">[39]Data!$A$2:$A$73</definedName>
    <definedName name="_2291__123Graph_XCHART_33" hidden="1">'[70]DATA LTW'!$E$4:$AC$4</definedName>
    <definedName name="_2295__123Graph_DCHART_23" hidden="1">'[51]TBS 05'!#REF!</definedName>
    <definedName name="_2296__123Graph_XCHART_34" hidden="1">'[70]DATA LTW'!$E$4:$AC$4</definedName>
    <definedName name="_229a_1_1">[86]Sheet1!#REF!</definedName>
    <definedName name="_23__123Graph_ACHART_117" hidden="1">'[43]TON  per Jam'!$C$43:$Z$43</definedName>
    <definedName name="_23__123Graph_ACHART_13" hidden="1">[28]Data!$M$50:$M$61</definedName>
    <definedName name="_23__123Graph_ACHART_139" hidden="1">'[29]TON  per Jam'!$C$13:$Z$13</definedName>
    <definedName name="_23__123Graph_ACHART_14" hidden="1">[36]Data!$O$50:$O$61</definedName>
    <definedName name="_23__123Graph_ACHART_143" hidden="1">'[38]TON  per Jam'!$C$18:$Z$18</definedName>
    <definedName name="_23__123Graph_ACHART_20" hidden="1">'[31]PABRIK (2)'!#REF!</definedName>
    <definedName name="_23__123Graph_ACHART_28">#N/A</definedName>
    <definedName name="_23__123Graph_ACHART_28_1">#N/A</definedName>
    <definedName name="_23__123Graph_ACHART_3" hidden="1">[66]Data!$G$38:$G$73</definedName>
    <definedName name="_23__123Graph_ACHART_31">#N/A</definedName>
    <definedName name="_23__123Graph_ACHART_31_1">#N/A</definedName>
    <definedName name="_230__123Graph_ACHART_183" hidden="1">'[41]TON  per Jam'!$C$50:$Z$50</definedName>
    <definedName name="_230__123Graph_ACHART_52" hidden="1">'[37]NPK Mg Bo'!#REF!</definedName>
    <definedName name="_230__123Graph_ACHART_61" hidden="1">'[78]DATA LTW'!$E$37:$P$37</definedName>
    <definedName name="_230__123Graph_BCHART_13" hidden="1">[30]Data!$N$50:$N$61</definedName>
    <definedName name="_230__123Graph_BCHART_33" hidden="1">'[44]DATA LTW'!$AE$41:$AP$41</definedName>
    <definedName name="_230__123Graph_BCHART_72" hidden="1">'[72]Data SRL'!$U$8:$U$379</definedName>
    <definedName name="_230__123Graph_CCHART_14" hidden="1">[18]SISIP!#REF!</definedName>
    <definedName name="_230__123Graph_CCHART_53">#N/A</definedName>
    <definedName name="_230__123Graph_CCHART_53_1">#N/A</definedName>
    <definedName name="_230__123Graph_CCHART_71" hidden="1">'[45]NPK Mg Bo'!#REF!</definedName>
    <definedName name="_230__123Graph_CCHART_77" hidden="1">'[46]NPK Mg Bo'!#REF!</definedName>
    <definedName name="_230__123Graph_CCHART_77_1">#N/A</definedName>
    <definedName name="_230__123Graph_XCHART_6" hidden="1">[39]Data!$A$2:$A$73</definedName>
    <definedName name="_2301__123Graph_XCHART_35" hidden="1">'[70]DATA LTW'!$E$4:$AC$4</definedName>
    <definedName name="_2302__123Graph_CCHART_50" hidden="1">'[49]NPK Mg Bo'!#REF!</definedName>
    <definedName name="_2302__123Graph_CCHART_50_1">#N/A</definedName>
    <definedName name="_2304__123Graph_DCHART_24" hidden="1">'[51]TBS 05'!#REF!</definedName>
    <definedName name="_2306__123Graph_XCHART_36" hidden="1">'[70]DATA LTW'!$E$4:$AC$4</definedName>
    <definedName name="_231__123Graph_BCHART_10" hidden="1">'[31]PABRIK (2)'!#REF!</definedName>
    <definedName name="_231__123Graph_BCHART_34" hidden="1">'[44]DATA LTW'!$AE$69:$AP$69</definedName>
    <definedName name="_231__123Graph_BCHART_50">#N/A</definedName>
    <definedName name="_231__123Graph_BCHART_50_1">#N/A</definedName>
    <definedName name="_231__123Graph_BCHART_73" hidden="1">'[72]Data SRL'!$AD$8:$AD$131</definedName>
    <definedName name="_231__123Graph_CCHART_15" hidden="1">[18]SISIP!#REF!</definedName>
    <definedName name="_231__123Graph_CCHART_54">#N/A</definedName>
    <definedName name="_231__123Graph_CCHART_54_1">#N/A</definedName>
    <definedName name="_231__123Graph_CCHART_72" hidden="1">'[45]NPK Mg Bo'!#REF!</definedName>
    <definedName name="_231__123Graph_CCHART_78">{#NAME?}</definedName>
    <definedName name="_231__123Graph_XCHART_62" hidden="1">'[47]Data SRL'!$B$8:$B$131</definedName>
    <definedName name="_2311__123Graph_XCHART_37" hidden="1">'[70]DATA LTW'!$E$4:$AC$4</definedName>
    <definedName name="_2313__123Graph_DCHART_25" hidden="1">'[51]TBS 05'!$AJ$161:$AJ$161</definedName>
    <definedName name="_2315__123Graph_CCHART_51" hidden="1">'[49]NPK Mg Bo'!#REF!</definedName>
    <definedName name="_2315__123Graph_CCHART_51_1">#N/A</definedName>
    <definedName name="_2316__123Graph_XCHART_38" hidden="1">'[70]DATA LTW'!$E$4:$AC$4</definedName>
    <definedName name="_232__123Graph_ACHART_62" hidden="1">'[48]Data SRL'!$C$8:$C$131</definedName>
    <definedName name="_232__123Graph_ACHART_63">#N/A</definedName>
    <definedName name="_232__123Graph_ACHART_63_1">#N/A</definedName>
    <definedName name="_232__123Graph_BCHART_14" hidden="1">[30]Data!$D$62:$D$73</definedName>
    <definedName name="_232__123Graph_BCHART_35" hidden="1">'[44]DATA LTW'!$AR$41:$BC$41</definedName>
    <definedName name="_232__123Graph_BCHART_74" hidden="1">'[72]Data SRL'!$AI$8:$AI$100</definedName>
    <definedName name="_232__123Graph_CCHART_16" hidden="1">'[18]TBS BLOK'!#REF!</definedName>
    <definedName name="_232__123Graph_CCHART_55">#N/A</definedName>
    <definedName name="_232__123Graph_CCHART_55_1">#N/A</definedName>
    <definedName name="_232__123Graph_CCHART_73" hidden="1">'[45]NPK Mg Bo'!#REF!</definedName>
    <definedName name="_232__123Graph_CCHART_79">{#NAME?}</definedName>
    <definedName name="_232__123Graph_XCHART_64" hidden="1">'[47]Data SRL'!$B$8:$B$379</definedName>
    <definedName name="_2321__123Graph_XCHART_39" hidden="1">'[70]DATA LTW'!$E$4:$AC$4</definedName>
    <definedName name="_2322__123Graph_DCHART_26" hidden="1">'[51]TBS 05'!#REF!</definedName>
    <definedName name="_2326__123Graph_XCHART_4" hidden="1">[63]Data!$A$38:$A$73</definedName>
    <definedName name="_2328__123Graph_CCHART_52" hidden="1">'[49]NPK Mg Bo'!#REF!</definedName>
    <definedName name="_2328__123Graph_CCHART_52_1">#N/A</definedName>
    <definedName name="_232a_1_2">[86]Sheet1!#REF!</definedName>
    <definedName name="_233__123Graph_ACHART_55">#N/A</definedName>
    <definedName name="_233__123Graph_ACHART_55_1">#N/A</definedName>
    <definedName name="_233__123Graph_BCHART_16" hidden="1">'[31]PABRIK (2)'!#REF!</definedName>
    <definedName name="_233__123Graph_BCHART_36" hidden="1">'[44]DATA LTW'!$AR$69:$BC$69</definedName>
    <definedName name="_233__123Graph_BCHART_51">#N/A</definedName>
    <definedName name="_233__123Graph_BCHART_51_1">#N/A</definedName>
    <definedName name="_233__123Graph_BCHART_75" hidden="1">'[72]Data SRL'!$AL$8:$AL$100</definedName>
    <definedName name="_233__123Graph_CCHART_17" hidden="1">'[18]TBS BLOK'!#REF!</definedName>
    <definedName name="_233__123Graph_CCHART_56">#N/A</definedName>
    <definedName name="_233__123Graph_CCHART_56_1">#N/A</definedName>
    <definedName name="_233__123Graph_CCHART_74" hidden="1">'[45]NPK Mg Bo'!#REF!</definedName>
    <definedName name="_233__123Graph_CCHART_8">#N/A</definedName>
    <definedName name="_233__123Graph_CCHART_8_1">#N/A</definedName>
    <definedName name="_233__123Graph_XCHART_65" hidden="1">'[47]Data SRL'!$B$8:$B$379</definedName>
    <definedName name="_2331__123Graph_DCHART_27" hidden="1">'[51]TBS 05'!#REF!</definedName>
    <definedName name="_2331__123Graph_XCHART_40" hidden="1">'[70]DATA LTW'!$E$4:$AC$4</definedName>
    <definedName name="_2336__123Graph_XCHART_41" hidden="1">'[70]DATA LTW'!$E$4:$AC$4</definedName>
    <definedName name="_233a0_1">#REF!</definedName>
    <definedName name="_234__123Graph_ACHART_27" hidden="1">'[49]TBS BLOK'!#REF!</definedName>
    <definedName name="_234__123Graph_ACHART_27_1">#N/A</definedName>
    <definedName name="_234__123Graph_ACHART_32" hidden="1">'[51]TBS 05'!#REF!</definedName>
    <definedName name="_234__123Graph_ACHART_43">#N/A</definedName>
    <definedName name="_234__123Graph_ACHART_43_1">#N/A</definedName>
    <definedName name="_234__123Graph_ACHART_63" hidden="1">'[78]DATA LTW'!$R$37:$AC$37</definedName>
    <definedName name="_234__123Graph_BCHART_11" hidden="1">'[31]PABRIK (2)'!#REF!</definedName>
    <definedName name="_234__123Graph_BCHART_15" hidden="1">[30]Data!$B$62:$B$73</definedName>
    <definedName name="_234__123Graph_BCHART_17" hidden="1">[83]Data!$M$62:$M$73</definedName>
    <definedName name="_234__123Graph_BCHART_37" hidden="1">'[44]DATA LTW'!$AE$43:$AP$43</definedName>
    <definedName name="_234__123Graph_BCHART_77" hidden="1">'[72]Data SRL'!$AO$8:$AO$193</definedName>
    <definedName name="_234__123Graph_CCHART_18" hidden="1">'[18]TBS BLOK'!#REF!</definedName>
    <definedName name="_234__123Graph_CCHART_57">#N/A</definedName>
    <definedName name="_234__123Graph_CCHART_57_1">#N/A</definedName>
    <definedName name="_234__123Graph_CCHART_75" hidden="1">'[45]NPK Mg Bo'!#REF!</definedName>
    <definedName name="_234__123Graph_CCHART_80">{#NAME?}</definedName>
    <definedName name="_234__123Graph_XCHART_68" hidden="1">'[47]Data SRL'!$B$8:$B$100</definedName>
    <definedName name="_2340__123Graph_DCHART_28" hidden="1">'[51]TBS 05'!#REF!</definedName>
    <definedName name="_2341__123Graph_CCHART_53" hidden="1">'[49]NPK Mg Bo'!#REF!</definedName>
    <definedName name="_2341__123Graph_CCHART_53_1">#N/A</definedName>
    <definedName name="_2341__123Graph_XCHART_42" hidden="1">'[70]DATA LTW'!$E$4:$AC$4</definedName>
    <definedName name="_2346__123Graph_XCHART_43" hidden="1">'[70]DATA LTW'!$E$4:$AC$4</definedName>
    <definedName name="_2349__123Graph_DCHART_29" hidden="1">'[51]TBS 05'!#REF!</definedName>
    <definedName name="_234a0_2">#REF!</definedName>
    <definedName name="_235__123Graph_ACHART_19" hidden="1">'[59]PABRIK (2)'!#REF!</definedName>
    <definedName name="_235__123Graph_ACHART_53" hidden="1">'[37]NPK Mg Bo'!#REF!</definedName>
    <definedName name="_235__123Graph_BCHART_38" hidden="1">'[44]DATA LTW'!$AE$71:$AP$71</definedName>
    <definedName name="_235__123Graph_BCHART_52">#N/A</definedName>
    <definedName name="_235__123Graph_BCHART_52_1">#N/A</definedName>
    <definedName name="_235__123Graph_BCHART_78" hidden="1">'[72]Data SRL'!$AT$9:$AT$100</definedName>
    <definedName name="_235__123Graph_CCHART_19" hidden="1">'[18]TBS BLOK'!#REF!</definedName>
    <definedName name="_235__123Graph_CCHART_58">{#NAME?}</definedName>
    <definedName name="_235__123Graph_CCHART_76" hidden="1">'[45]NPK Mg Bo'!#REF!</definedName>
    <definedName name="_235__123Graph_CCHART_81" hidden="1">'[73]NPK Mg Bo'!$FX$160:$FX$160</definedName>
    <definedName name="_235__123Graph_XCHART_69" hidden="1">'[47]Data SRL'!$B$8:$B$379</definedName>
    <definedName name="_2351__123Graph_XCHART_44" hidden="1">'[70]DATA LTW'!$E$4:$AC$4</definedName>
    <definedName name="_2354__123Graph_CCHART_54" hidden="1">'[49]NPK Mg Bo'!#REF!</definedName>
    <definedName name="_2354__123Graph_CCHART_54_1">#N/A</definedName>
    <definedName name="_2356__123Graph_XCHART_45" hidden="1">'[70]DATA LTW'!$E$4:$AC$4</definedName>
    <definedName name="_2358__123Graph_DCHART_3" hidden="1">[51]SISIP!#REF!</definedName>
    <definedName name="_236__123Graph_ACHART_64" hidden="1">'[48]Data SRL'!$F$8:$F$379</definedName>
    <definedName name="_236__123Graph_ACHART_64_1">#N/A</definedName>
    <definedName name="_236__123Graph_BCHART_16" hidden="1">'[32]PABRIK (2)'!#REF!</definedName>
    <definedName name="_236__123Graph_BCHART_39" hidden="1">'[44]DATA LTW'!$AR$43:$BC$43</definedName>
    <definedName name="_236__123Graph_BCHART_42" hidden="1">[60]SISIP!$CT$160:$CT$160</definedName>
    <definedName name="_236__123Graph_BCHART_79" hidden="1">'[72]Data SRL'!$BA$8:$BA$100</definedName>
    <definedName name="_236__123Graph_CCHART_2" hidden="1">[18]SISIP!#REF!</definedName>
    <definedName name="_236__123Graph_CCHART_59">{#NAME?}</definedName>
    <definedName name="_236__123Graph_CCHART_77" hidden="1">'[45]NPK Mg Bo'!#REF!</definedName>
    <definedName name="_236__123Graph_CCHART_82">{#NAME?}</definedName>
    <definedName name="_236__123Graph_XCHART_7" hidden="1">[39]Data!$A$38:$A$73</definedName>
    <definedName name="_2361__123Graph_XCHART_46" hidden="1">'[70]DATA LTW'!$E$4:$AC$4</definedName>
    <definedName name="_2366__123Graph_XCHART_47" hidden="1">'[70]DATA LTW'!$E$4:$AC$4</definedName>
    <definedName name="_2367__123Graph_CCHART_55" hidden="1">'[49]NPK Mg Bo'!#REF!</definedName>
    <definedName name="_2367__123Graph_CCHART_55_1">#N/A</definedName>
    <definedName name="_2367__123Graph_DCHART_30" hidden="1">'[51]TBS 05'!#REF!</definedName>
    <definedName name="_237__123Graph_BCHART_12" hidden="1">'[31]PABRIK (2)'!#REF!</definedName>
    <definedName name="_237__123Graph_BCHART_53">#N/A</definedName>
    <definedName name="_237__123Graph_BCHART_53_1">#N/A</definedName>
    <definedName name="_237__123Graph_CCHART_20" hidden="1">'[76]DATA LTW'!$BR$61:$CC$61</definedName>
    <definedName name="_237__123Graph_CCHART_78">'[62]NPK Mg Bo'!$FU$160:$FU$160</definedName>
    <definedName name="_237__123Graph_CCHART_9">#N/A</definedName>
    <definedName name="_237__123Graph_CCHART_9_1">#N/A</definedName>
    <definedName name="_237__123Graph_XCHART_70" hidden="1">'[47]Data SRL'!$B$8:$B$379</definedName>
    <definedName name="_2371__123Graph_XCHART_48" hidden="1">'[70]DATA LTW'!$E$4:$AC$4</definedName>
    <definedName name="_2376__123Graph_DCHART_31" hidden="1">'[51]TBS 05'!#REF!</definedName>
    <definedName name="_2376__123Graph_XCHART_49" hidden="1">'[70]DATA LTW'!$E$4:$AC$4</definedName>
    <definedName name="_237AAUSGZ_1">[86]Sheet1!#REF!</definedName>
    <definedName name="_238__123Graph_ACHART_56">#N/A</definedName>
    <definedName name="_238__123Graph_ACHART_56_1">#N/A</definedName>
    <definedName name="_238__123Graph_ACHART_65" hidden="1">'[48]Data SRL'!$I$8:$I$379</definedName>
    <definedName name="_238__123Graph_BCHART_17" hidden="1">[30]Data!$M$62:$M$73</definedName>
    <definedName name="_238__123Graph_BCHART_4" hidden="1">'[31]PABRIK (2)'!#REF!</definedName>
    <definedName name="_238__123Graph_CCHART_21" hidden="1">'[18]TBS BLOK'!#REF!</definedName>
    <definedName name="_238__123Graph_CCHART_6">{#NAME?}</definedName>
    <definedName name="_238__123Graph_CCHART_79">'[62]NPK Mg Bo'!$FV$160:$FV$160</definedName>
    <definedName name="_238__123Graph_DCHART_1">#N/A</definedName>
    <definedName name="_238__123Graph_DCHART_1_1">#N/A</definedName>
    <definedName name="_238__123Graph_XCHART_71" hidden="1">'[47]Data SRL'!$B$8:$B$379</definedName>
    <definedName name="_2380__123Graph_CCHART_56" hidden="1">'[49]NPK Mg Bo'!#REF!</definedName>
    <definedName name="_2380__123Graph_CCHART_56_1">#N/A</definedName>
    <definedName name="_2381__123Graph_XCHART_5" hidden="1">[63]Data!$A$2:$A$73</definedName>
    <definedName name="_2385__123Graph_DCHART_32" hidden="1">'[51]TBS 05'!#REF!</definedName>
    <definedName name="_2386__123Graph_XCHART_50" hidden="1">'[70]DATA LTW'!$E$4:$AC$4</definedName>
    <definedName name="_238AAUSGZ_2">[86]Sheet1!#REF!</definedName>
    <definedName name="_239__123Graph_BCHART_40" hidden="1">'[44]DATA LTW'!$AR$71:$BC$71</definedName>
    <definedName name="_239__123Graph_BCHART_54">#N/A</definedName>
    <definedName name="_239__123Graph_BCHART_54_1">#N/A</definedName>
    <definedName name="_239__123Graph_BCHART_8" hidden="1">'[75]PABRIK (2)'!#REF!</definedName>
    <definedName name="_239__123Graph_CCHART_22" hidden="1">'[18]TBS BLOK'!#REF!</definedName>
    <definedName name="_239__123Graph_CCHART_60">{#NAME?}</definedName>
    <definedName name="_239__123Graph_CCHART_8" hidden="1">[45]SISIP!#REF!</definedName>
    <definedName name="_239__123Graph_DCHART_16">#N/A</definedName>
    <definedName name="_239__123Graph_DCHART_16_1">#N/A</definedName>
    <definedName name="_239__123Graph_XCHART_72" hidden="1">'[47]Data SRL'!$B$8:$B$379</definedName>
    <definedName name="_2391__123Graph_XCHART_51" hidden="1">'[70]DATA LTW'!$E$4:$AC$4</definedName>
    <definedName name="_2393__123Graph_CCHART_57" hidden="1">'[49]NPK Mg Bo'!#REF!</definedName>
    <definedName name="_2393__123Graph_CCHART_57_1">#N/A</definedName>
    <definedName name="_2394__123Graph_CCHART_58" hidden="1">'[49]NPK Mg Bo'!$FU$164:$FU$174</definedName>
    <definedName name="_2394__123Graph_DCHART_33" hidden="1">'[51]TBS 05'!#REF!</definedName>
    <definedName name="_2395__123Graph_CCHART_59" hidden="1">'[49]NPK Mg Bo'!$FV$164:$FV$174</definedName>
    <definedName name="_2396__123Graph_XCHART_52" hidden="1">'[70]DATA LTW'!$E$4:$AC$4</definedName>
    <definedName name="_239AAUSGZ_3">[86]Sheet1!#REF!</definedName>
    <definedName name="_24__123Graph_ACHART_118" hidden="1">'[43]TON  per Jam'!$C$44:$Z$44</definedName>
    <definedName name="_24__123Graph_ACHART_120" hidden="1">'[38]TON  per Jam'!$C$47:$Z$47</definedName>
    <definedName name="_24__123Graph_ACHART_135" hidden="1">'[29]TON  per Jam'!$C$8:$Z$8</definedName>
    <definedName name="_24__123Graph_ACHART_14">#N/A</definedName>
    <definedName name="_24__123Graph_ACHART_14_1">#N/A</definedName>
    <definedName name="_24__123Graph_ACHART_140" hidden="1">'[29]TON  per Jam'!$C$14:$Z$14</definedName>
    <definedName name="_24__123Graph_ACHART_144" hidden="1">'[38]TON  per Jam'!$C$19:$Z$19</definedName>
    <definedName name="_24__123Graph_ACHART_2">#N/A</definedName>
    <definedName name="_24__123Graph_ACHART_2_1">#N/A</definedName>
    <definedName name="_24__123Graph_ACHART_21" hidden="1">'[31]PABRIK (2)'!$B$9:$B$287</definedName>
    <definedName name="_24__123Graph_ACHART_29">#N/A</definedName>
    <definedName name="_24__123Graph_ACHART_29_1">#N/A</definedName>
    <definedName name="_24__123Graph_ACHART_30" hidden="1">'[45]TBS BLOK'!#REF!</definedName>
    <definedName name="_24__123Graph_ACHART_31" hidden="1">[65]Data!$CH$204:$CS$204</definedName>
    <definedName name="_24__123Graph_ACHART_32">#N/A</definedName>
    <definedName name="_24__123Graph_ACHART_32_1">#N/A</definedName>
    <definedName name="_24__123Graph_ACHART_4" hidden="1">[66]Data!$H$38:$H$73</definedName>
    <definedName name="_240__123Graph_ACHART_2" hidden="1">[63]Data!$F$38:$F$73</definedName>
    <definedName name="_240__123Graph_ACHART_54" hidden="1">'[37]NPK Mg Bo'!#REF!</definedName>
    <definedName name="_240__123Graph_ACHART_65">#N/A</definedName>
    <definedName name="_240__123Graph_ACHART_65_1">#N/A</definedName>
    <definedName name="_240__123Graph_ACHART_66" hidden="1">'[50]NPK Mg Bo'!#REF!</definedName>
    <definedName name="_240__123Graph_BCHART_13" hidden="1">[28]Data!$N$50:$N$61</definedName>
    <definedName name="_240__123Graph_BCHART_18" hidden="1">'[32]PABRIK (2)'!#REF!</definedName>
    <definedName name="_240__123Graph_BCHART_41" hidden="1">'[44]DATA LTW'!$AE$44:$AP$44</definedName>
    <definedName name="_240__123Graph_BCHART_81" hidden="1">'[72]Data SRL'!$BE$8:$BE$100</definedName>
    <definedName name="_240__123Graph_CCHART_23" hidden="1">'[18]TBS BLOK'!#REF!</definedName>
    <definedName name="_240__123Graph_CCHART_61">{#NAME?}</definedName>
    <definedName name="_240__123Graph_CCHART_80">'[62]NPK Mg Bo'!$FW$160:$FW$160</definedName>
    <definedName name="_240__123Graph_DCHART_17" hidden="1">'[46]TBS BLOK'!#REF!</definedName>
    <definedName name="_240__123Graph_DCHART_17_1">#N/A</definedName>
    <definedName name="_240__123Graph_XCHART_73" hidden="1">'[47]Data SRL'!$B$8:$B$131</definedName>
    <definedName name="_2401__123Graph_XCHART_53" hidden="1">'[70]DATA LTW'!$E$4:$AC$4</definedName>
    <definedName name="_2403__123Graph_DCHART_34" hidden="1">'[51]TBS 05'!#REF!</definedName>
    <definedName name="_2406__123Graph_XCHART_54" hidden="1">'[70]DATA LTW'!$E$4:$AC$4</definedName>
    <definedName name="_2408__123Graph_CCHART_6" hidden="1">[49]SISIP!#REF!</definedName>
    <definedName name="_2408__123Graph_CCHART_6_1">#N/A</definedName>
    <definedName name="_2409__123Graph_CCHART_60" hidden="1">'[49]NPK Mg Bo'!$FW$164:$FW$174</definedName>
    <definedName name="_240AAUSGZ_1_1">[86]Sheet1!#REF!</definedName>
    <definedName name="_241__123Graph_ACHART_44">#N/A</definedName>
    <definedName name="_241__123Graph_ACHART_44_1">#N/A</definedName>
    <definedName name="_241__123Graph_BCHART_42" hidden="1">'[44]DATA LTW'!$AE$72:$AP$72</definedName>
    <definedName name="_241__123Graph_BCHART_55">#N/A</definedName>
    <definedName name="_241__123Graph_BCHART_55_1">#N/A</definedName>
    <definedName name="_241__123Graph_BCHART_85" hidden="1">'[72]Data Prod_Graf'!$B$4:$M$4</definedName>
    <definedName name="_241__123Graph_CCHART_24" hidden="1">'[18]TBS BLOK'!#REF!</definedName>
    <definedName name="_241__123Graph_CCHART_62">{#NAME?}</definedName>
    <definedName name="_241__123Graph_CCHART_81">'[62]NPK Mg Bo'!$FX$160:$FX$160</definedName>
    <definedName name="_241__123Graph_DCHART_18">#N/A</definedName>
    <definedName name="_241__123Graph_DCHART_18_1">#N/A</definedName>
    <definedName name="_241__123Graph_XCHART_74" hidden="1">'[47]Data SRL'!$B$8:$B$100</definedName>
    <definedName name="_2410__123Graph_CCHART_61" hidden="1">'[49]NPK Mg Bo'!$FX$164:$FX$174</definedName>
    <definedName name="_2411__123Graph_CCHART_62" hidden="1">'[49]NPK Mg Bo'!$FY$164:$FY$174</definedName>
    <definedName name="_2411__123Graph_XCHART_55" hidden="1">'[70]DATA LTW'!$E$4:$AC$4</definedName>
    <definedName name="_2412__123Graph_DCHART_4" hidden="1">[51]SISIP!$CW$164:$CW$174</definedName>
    <definedName name="_2416__123Graph_XCHART_56" hidden="1">'[70]DATA LTW'!$E$4:$AC$4</definedName>
    <definedName name="_242__123Graph_ACHART_68" hidden="1">'[48]Data SRL'!$N$8:$N$100</definedName>
    <definedName name="_242__123Graph_BCHART_19" hidden="1">'[32]PABRIK (2)'!#REF!</definedName>
    <definedName name="_242__123Graph_BCHART_43" hidden="1">'[44]DATA LTW'!$AR$44:$BC$44</definedName>
    <definedName name="_242__123Graph_BCHART_86" hidden="1">'[72]Data Prod_Graf'!$B$12:$M$12</definedName>
    <definedName name="_242__123Graph_CCHART_25" hidden="1">'[76]DATA LTW'!$BE$39:$BP$39</definedName>
    <definedName name="_242__123Graph_CCHART_63">#N/A</definedName>
    <definedName name="_242__123Graph_CCHART_63_1">#N/A</definedName>
    <definedName name="_242__123Graph_CCHART_82">'[62]NPK Mg Bo'!$FY$160:$FY$160</definedName>
    <definedName name="_242__123Graph_DCHART_19">#N/A</definedName>
    <definedName name="_242__123Graph_DCHART_19_1">#N/A</definedName>
    <definedName name="_242__123Graph_XCHART_75" hidden="1">'[47]Data SRL'!$B$8:$B$100</definedName>
    <definedName name="_2421__123Graph_DCHART_5" hidden="1">[51]SISIP!#REF!</definedName>
    <definedName name="_2421__123Graph_XCHART_57" hidden="1">'[70]DATA LTW'!$E$4:$AC$4</definedName>
    <definedName name="_2424__123Graph_CCHART_63" hidden="1">'[49]NPK Mg Bo'!#REF!</definedName>
    <definedName name="_2424__123Graph_CCHART_63_1">#N/A</definedName>
    <definedName name="_2426__123Graph_XCHART_58" hidden="1">'[70]DATA LTW'!$E$4:$AC$4</definedName>
    <definedName name="_243__123Graph_ACHART_33" hidden="1">'[51]TBS 05'!#REF!</definedName>
    <definedName name="_243__123Graph_ACHART_57">#N/A</definedName>
    <definedName name="_243__123Graph_ACHART_57_1">#N/A</definedName>
    <definedName name="_243__123Graph_BCHART_14" hidden="1">[28]Data!$D$62:$D$73</definedName>
    <definedName name="_243__123Graph_BCHART_44" hidden="1">'[44]DATA LTW'!$AR$72:$BC$72</definedName>
    <definedName name="_243__123Graph_BCHART_56">#N/A</definedName>
    <definedName name="_243__123Graph_BCHART_56_1">#N/A</definedName>
    <definedName name="_243__123Graph_BCHART_87" hidden="1">'[72]Data Prod_Graf'!$B$21:$M$21</definedName>
    <definedName name="_243__123Graph_CCHART_26" hidden="1">'[18]TBS BLOK'!#REF!</definedName>
    <definedName name="_243__123Graph_CCHART_64">#N/A</definedName>
    <definedName name="_243__123Graph_CCHART_64_1">#N/A</definedName>
    <definedName name="_243__123Graph_CCHART_9" hidden="1">[45]SISIP!#REF!</definedName>
    <definedName name="_243__123Graph_DCHART_2">#N/A</definedName>
    <definedName name="_243__123Graph_DCHART_2_1">#N/A</definedName>
    <definedName name="_243__123Graph_XCHART_77" hidden="1">'[47]Data SRL'!$B$8:$B$193</definedName>
    <definedName name="_2430__123Graph_DCHART_6" hidden="1">[51]SISIP!#REF!</definedName>
    <definedName name="_2431__123Graph_XCHART_59" hidden="1">'[70]DATA LTW'!$E$4:$AC$4</definedName>
    <definedName name="_2436__123Graph_XCHART_6" hidden="1">[63]Data!$A$2:$A$73</definedName>
    <definedName name="_2437__123Graph_CCHART_64" hidden="1">'[49]NPK Mg Bo'!#REF!</definedName>
    <definedName name="_2437__123Graph_CCHART_64_1">#N/A</definedName>
    <definedName name="_2439__123Graph_DCHART_7" hidden="1">'[51]TBS 05'!#REF!</definedName>
    <definedName name="_243AAUSGZ_1_2">[86]Sheet1!#REF!</definedName>
    <definedName name="_244__123Graph_ACHART_58">{#NAME?}</definedName>
    <definedName name="_244__123Graph_ACHART_66">#N/A</definedName>
    <definedName name="_244__123Graph_ACHART_66_1">#N/A</definedName>
    <definedName name="_244__123Graph_ACHART_69" hidden="1">'[48]Data SRL'!$M$8:$M$379</definedName>
    <definedName name="_244__123Graph_BCHART_2" hidden="1">'[81]Data SRL'!$D$8:$D$379</definedName>
    <definedName name="_244__123Graph_BCHART_45" hidden="1">'[44]DATA LTW'!$AE$46:$AP$46</definedName>
    <definedName name="_244__123Graph_BCHART_88" hidden="1">'[72]Data Prod_Graf'!$B$29:$M$29</definedName>
    <definedName name="_244__123Graph_CCHART_27" hidden="1">'[18]TBS BLOK'!#REF!</definedName>
    <definedName name="_244__123Graph_CCHART_65">#N/A</definedName>
    <definedName name="_244__123Graph_CCHART_65_1">#N/A</definedName>
    <definedName name="_244__123Graph_DCHART_1" hidden="1">[45]SISIP!#REF!</definedName>
    <definedName name="_244__123Graph_DCHART_21">#N/A</definedName>
    <definedName name="_244__123Graph_DCHART_21_1">#N/A</definedName>
    <definedName name="_244__123Graph_XCHART_78" hidden="1">'[47]Data SRL'!$B$8:$B$100</definedName>
    <definedName name="_2441__123Graph_XCHART_60" hidden="1">'[70]DATA LTW'!$E$4:$AC$4</definedName>
    <definedName name="_2446__123Graph_XCHART_61" hidden="1">'[70]DATA LTW'!$E$4:$AC$4</definedName>
    <definedName name="_2448__123Graph_DCHART_8" hidden="1">[51]SISIP!#REF!</definedName>
    <definedName name="_245__123Graph_ACHART_20" hidden="1">'[59]PABRIK (2)'!#REF!</definedName>
    <definedName name="_245__123Graph_ACHART_55" hidden="1">'[37]NPK Mg Bo'!#REF!</definedName>
    <definedName name="_245__123Graph_ACHART_59">{#NAME?}</definedName>
    <definedName name="_245__123Graph_BCHART_46" hidden="1">'[44]DATA LTW'!$AE$74:$AP$74</definedName>
    <definedName name="_245__123Graph_BCHART_57">#N/A</definedName>
    <definedName name="_245__123Graph_BCHART_57_1">#N/A</definedName>
    <definedName name="_245__123Graph_CCHART_28" hidden="1">'[61]TBS 05'!#REF!</definedName>
    <definedName name="_245__123Graph_CCHART_66">#N/A</definedName>
    <definedName name="_245__123Graph_CCHART_66_1">#N/A</definedName>
    <definedName name="_245__123Graph_DCHART_11">[13]LTW!$C$15:$N$15</definedName>
    <definedName name="_245__123Graph_DCHART_16" hidden="1">'[87]TBS 05'!#REF!</definedName>
    <definedName name="_245__123Graph_DCHART_22" hidden="1">'[46]TBS BLOK'!#REF!</definedName>
    <definedName name="_245__123Graph_DCHART_22_1">#N/A</definedName>
    <definedName name="_245__123Graph_XCHART_79" hidden="1">'[47]Data SRL'!$B$8:$B$100</definedName>
    <definedName name="_2450__123Graph_CCHART_65" hidden="1">'[49]NPK Mg Bo'!#REF!</definedName>
    <definedName name="_2450__123Graph_CCHART_65_1">#N/A</definedName>
    <definedName name="_2451__123Graph_XCHART_62" hidden="1">'[52]Data SRL'!$B$8:$B$131</definedName>
    <definedName name="_2456__123Graph_XCHART_63" hidden="1">'[70]DATA LTW'!$E$4:$AC$4</definedName>
    <definedName name="_2457__123Graph_ECHART_1" hidden="1">[85]Langsir!$F$384:$F$395</definedName>
    <definedName name="_246__123Graph_ACHART_7" hidden="1">[53]Data!$I$38:$I$73</definedName>
    <definedName name="_246__123Graph_BCHART_15" hidden="1">[28]Data!$B$62:$B$73</definedName>
    <definedName name="_246__123Graph_BCHART_19" hidden="1">'[31]PABRIK (2)'!#REF!</definedName>
    <definedName name="_246__123Graph_BCHART_20" hidden="1">'[32]PABRIK (2)'!#REF!</definedName>
    <definedName name="_246__123Graph_BCHART_47" hidden="1">'[44]DATA LTW'!$AR$46:$BC$46</definedName>
    <definedName name="_246__123Graph_BCHART_58">{#NAME?}</definedName>
    <definedName name="_246__123Graph_CCHART_29" hidden="1">'[18]TBS BLOK'!#REF!</definedName>
    <definedName name="_246__123Graph_CCHART_68">#N/A</definedName>
    <definedName name="_246__123Graph_CCHART_68_1">#N/A</definedName>
    <definedName name="_246__123Graph_DCHART_12">[13]LTW!$C$27:$N$27</definedName>
    <definedName name="_246__123Graph_DCHART_17" hidden="1">'[87]TBS 05'!#REF!</definedName>
    <definedName name="_246__123Graph_DCHART_23">#N/A</definedName>
    <definedName name="_246__123Graph_DCHART_23_1">#N/A</definedName>
    <definedName name="_246__123Graph_XCHART_8" hidden="1">[39]Data!$A$2:$A$73</definedName>
    <definedName name="_2461__123Graph_XCHART_64" hidden="1">'[52]Data SRL'!$B$8:$B$379</definedName>
    <definedName name="_2463__123Graph_CCHART_66" hidden="1">'[49]NPK Mg Bo'!#REF!</definedName>
    <definedName name="_2463__123Graph_CCHART_66_1">#N/A</definedName>
    <definedName name="_2466__123Graph_ECHART_11" hidden="1">[85]LTW!$C$27:$N$27</definedName>
    <definedName name="_2466__123Graph_XCHART_65" hidden="1">'[52]Data SRL'!$B$8:$B$379</definedName>
    <definedName name="_246ACARGZ1_1">[86]Sheet1!#REF!</definedName>
    <definedName name="_247__123Graph_ACHART_28" hidden="1">'[49]TBS 05'!#REF!</definedName>
    <definedName name="_247__123Graph_ACHART_28_1">#N/A</definedName>
    <definedName name="_247__123Graph_BCHART_48" hidden="1">'[44]DATA LTW'!$AR$74:$BC$74</definedName>
    <definedName name="_247__123Graph_BCHART_59">{#NAME?}</definedName>
    <definedName name="_247__123Graph_BCHART_9" hidden="1">'[75]PABRIK (2)'!#REF!</definedName>
    <definedName name="_247__123Graph_CCHART_3" hidden="1">[18]SISIP!#REF!</definedName>
    <definedName name="_247__123Graph_CCHART_69">#N/A</definedName>
    <definedName name="_247__123Graph_CCHART_69_1">#N/A</definedName>
    <definedName name="_247__123Graph_DCHART_16" hidden="1">'[45]TBS BLOK'!#REF!</definedName>
    <definedName name="_247__123Graph_DCHART_18" hidden="1">'[87]TBS 05'!#REF!</definedName>
    <definedName name="_247__123Graph_DCHART_24">#N/A</definedName>
    <definedName name="_247__123Graph_DCHART_24_1">#N/A</definedName>
    <definedName name="_247__123Graph_XCHART_81" hidden="1">'[47]Data SRL'!$B$8:$B$100</definedName>
    <definedName name="_2471__123Graph_XCHART_66" hidden="1">'[18]NPK Mg Bo'!#REF!</definedName>
    <definedName name="_2475__123Graph_ECHART_16" hidden="1">'[51]TBS 05'!#REF!</definedName>
    <definedName name="_2476__123Graph_CCHART_68" hidden="1">'[49]NPK Mg Bo'!#REF!</definedName>
    <definedName name="_2476__123Graph_CCHART_68_1">#N/A</definedName>
    <definedName name="_2476__123Graph_XCHART_68" hidden="1">'[52]Data SRL'!$B$8:$B$100</definedName>
    <definedName name="_247ACARGZ1_2">[86]Sheet1!#REF!</definedName>
    <definedName name="_248__123Graph_ACHART_45">#N/A</definedName>
    <definedName name="_248__123Graph_ACHART_45_1">#N/A</definedName>
    <definedName name="_248__123Graph_ACHART_68">#N/A</definedName>
    <definedName name="_248__123Graph_ACHART_68_1">#N/A</definedName>
    <definedName name="_248__123Graph_ACHART_70" hidden="1">'[48]Data SRL'!$S$8:$S$379</definedName>
    <definedName name="_248__123Graph_BCHART_21" hidden="1">'[32]PABRIK (2)'!$C$9:$C$287</definedName>
    <definedName name="_248__123Graph_BCHART_49" hidden="1">'[44]DATA LTW'!$AE$47:$AP$47</definedName>
    <definedName name="_248__123Graph_CCHART_1" hidden="1">'[72]Data SRL'!$BM$9:$BM$100</definedName>
    <definedName name="_248__123Graph_CCHART_30" hidden="1">'[18]TBS BLOK'!#REF!</definedName>
    <definedName name="_248__123Graph_DCHART_17" hidden="1">'[45]TBS BLOK'!#REF!</definedName>
    <definedName name="_248__123Graph_DCHART_19" hidden="1">'[87]TBS 05'!#REF!</definedName>
    <definedName name="_248__123Graph_DCHART_26">#N/A</definedName>
    <definedName name="_248__123Graph_DCHART_26_1">#N/A</definedName>
    <definedName name="_248__123Graph_XCHART_86" hidden="1">'[47]Data Prod_Graf'!$B$11:$M$11</definedName>
    <definedName name="_2481__123Graph_XCHART_69" hidden="1">'[52]Data SRL'!$B$8:$B$379</definedName>
    <definedName name="_2484__123Graph_ECHART_17" hidden="1">'[51]TBS 05'!#REF!</definedName>
    <definedName name="_2486__123Graph_XCHART_7" hidden="1">[63]Data!$A$38:$A$73</definedName>
    <definedName name="_2489__123Graph_CCHART_69" hidden="1">'[49]NPK Mg Bo'!#REF!</definedName>
    <definedName name="_2489__123Graph_CCHART_69_1">#N/A</definedName>
    <definedName name="_248ACARGZ1_3">[86]Sheet1!#REF!</definedName>
    <definedName name="_249__123Graph_BCHART_16" hidden="1">'[31]PABRIK (2)'!#REF!</definedName>
    <definedName name="_249__123Graph_BCHART_6">#N/A</definedName>
    <definedName name="_249__123Graph_BCHART_6_1">#N/A</definedName>
    <definedName name="_249__123Graph_CCHART_10" hidden="1">'[75]PABRIK (2)'!$AF$9:$AF$287</definedName>
    <definedName name="_249__123Graph_CCHART_31" hidden="1">'[18]TBS BLOK'!#REF!</definedName>
    <definedName name="_249__123Graph_CCHART_7">{#NAME?}</definedName>
    <definedName name="_249__123Graph_DCHART_18" hidden="1">'[45]TBS BLOK'!#REF!</definedName>
    <definedName name="_249__123Graph_DCHART_2" hidden="1">[87]SISIP!#REF!</definedName>
    <definedName name="_249__123Graph_DCHART_27">#N/A</definedName>
    <definedName name="_249__123Graph_DCHART_27_1">#N/A</definedName>
    <definedName name="_249__123Graph_XCHART_87" hidden="1">'[47]Data Prod_Graf'!$B$20:$M$20</definedName>
    <definedName name="_2491__123Graph_XCHART_70" hidden="1">'[52]Data SRL'!$B$8:$B$379</definedName>
    <definedName name="_2493__123Graph_ECHART_18" hidden="1">'[51]TBS 05'!#REF!</definedName>
    <definedName name="_2496__123Graph_XCHART_71" hidden="1">'[52]Data SRL'!$B$8:$B$379</definedName>
    <definedName name="_249ACARGZ1_1_1">[86]Sheet1!#REF!</definedName>
    <definedName name="_25__123Graph_ACHART_114" hidden="1">'[41]TON  per Jam'!$C$40:$Z$40</definedName>
    <definedName name="_25__123Graph_ACHART_119" hidden="1">'[43]TON  per Jam'!$C$46:$Z$46</definedName>
    <definedName name="_25__123Graph_ACHART_13" hidden="1">[37]SISIP!#REF!</definedName>
    <definedName name="_25__123Graph_ACHART_13_1">#N/A</definedName>
    <definedName name="_25__123Graph_ACHART_136" hidden="1">'[29]TON  per Jam'!$C$10:$Z$10</definedName>
    <definedName name="_25__123Graph_ACHART_14" hidden="1">[28]Data!$O$50:$O$61</definedName>
    <definedName name="_25__123Graph_ACHART_141" hidden="1">'[29]TON  per Jam'!$C$15:$Z$15</definedName>
    <definedName name="_25__123Graph_ACHART_145" hidden="1">'[38]TON  per Jam'!$C$20:$Z$20</definedName>
    <definedName name="_25__123Graph_ACHART_20" hidden="1">'[3]TBS 05'!$AG$165:$AG$175</definedName>
    <definedName name="_25__123Graph_ACHART_22" hidden="1">'[31]PABRIK (2)'!$E$9:$E$287</definedName>
    <definedName name="_25__123Graph_ACHART_3">#N/A</definedName>
    <definedName name="_25__123Graph_ACHART_3_1">#N/A</definedName>
    <definedName name="_25__123Graph_ACHART_31" hidden="1">'[45]TBS BLOK'!#REF!</definedName>
    <definedName name="_25__123Graph_ACHART_33" hidden="1">'[73]TBS 05'!#REF!</definedName>
    <definedName name="_25__123Graph_ACHART_33_1">#N/A</definedName>
    <definedName name="_25__123Graph_ACHART_4" hidden="1">[39]Data!$H$38:$H$73</definedName>
    <definedName name="_25__123Graph_ACHART_5" hidden="1">[66]Data!$C$2:$C$73</definedName>
    <definedName name="_250__123Graph_ACHART_21" hidden="1">'[59]PABRIK (2)'!$B$9:$B$287</definedName>
    <definedName name="_250__123Graph_ACHART_56" hidden="1">'[37]NPK Mg Bo'!#REF!</definedName>
    <definedName name="_250__123Graph_ACHART_56_1">#N/A</definedName>
    <definedName name="_250__123Graph_ACHART_6">#N/A</definedName>
    <definedName name="_250__123Graph_ACHART_6_1">#N/A</definedName>
    <definedName name="_250__123Graph_ACHART_71" hidden="1">'[48]Data SRL'!$Q$39:$Q$379</definedName>
    <definedName name="_250__123Graph_BCHART_22" hidden="1">'[32]PABRIK (2)'!$F$9:$F$287</definedName>
    <definedName name="_250__123Graph_BCHART_5" hidden="1">'[74]Data SRL'!$BL$9:$BL$100</definedName>
    <definedName name="_250__123Graph_BCHART_58" hidden="1">'[3]NPK Mg Bo'!$AK$164:$AK$174</definedName>
    <definedName name="_250__123Graph_BCHART_60">{#NAME?}</definedName>
    <definedName name="_250__123Graph_CCHART_11" hidden="1">'[75]PABRIK (2)'!$AF$9:$AF$287</definedName>
    <definedName name="_250__123Graph_CCHART_32" hidden="1">'[18]TBS BLOK'!#REF!</definedName>
    <definedName name="_250__123Graph_CCHART_70">#N/A</definedName>
    <definedName name="_250__123Graph_CCHART_70_1">#N/A</definedName>
    <definedName name="_250__123Graph_DCHART_19" hidden="1">'[45]TBS BLOK'!#REF!</definedName>
    <definedName name="_250__123Graph_DCHART_20" hidden="1">'[87]TBS 05'!$AJ$165:$AJ$175</definedName>
    <definedName name="_250__123Graph_DCHART_28" hidden="1">'[73]TBS 05'!#REF!</definedName>
    <definedName name="_250__123Graph_DCHART_28_1">#N/A</definedName>
    <definedName name="_250__123Graph_XCHART_88" hidden="1">'[47]Data Prod_Graf'!$B$28:$M$28</definedName>
    <definedName name="_2501__123Graph_XCHART_72" hidden="1">'[52]Data SRL'!$B$8:$B$379</definedName>
    <definedName name="_2502__123Graph_CCHART_7" hidden="1">'[49]TBS BLOK'!#REF!</definedName>
    <definedName name="_2502__123Graph_CCHART_7_1">#N/A</definedName>
    <definedName name="_2502__123Graph_ECHART_19" hidden="1">'[51]TBS 05'!#REF!</definedName>
    <definedName name="_2506__123Graph_XCHART_73" hidden="1">'[52]Data SRL'!$B$8:$B$131</definedName>
    <definedName name="_251__123Graph_ACHART_60">{#NAME?}</definedName>
    <definedName name="_251__123Graph_BCHART_50" hidden="1">'[44]DATA LTW'!$AE$75:$AP$75</definedName>
    <definedName name="_251__123Graph_BCHART_59" hidden="1">'[3]NPK Mg Bo'!$AM$164:$AM$174</definedName>
    <definedName name="_251__123Graph_BCHART_61">{#NAME?}</definedName>
    <definedName name="_251__123Graph_CCHART_12" hidden="1">'[75]PABRIK (2)'!$AF$9:$AF$287</definedName>
    <definedName name="_251__123Graph_CCHART_33" hidden="1">'[61]TBS 05'!#REF!</definedName>
    <definedName name="_251__123Graph_CCHART_71">#N/A</definedName>
    <definedName name="_251__123Graph_CCHART_71_1">#N/A</definedName>
    <definedName name="_251__123Graph_DCHART_2" hidden="1">[45]SISIP!#REF!</definedName>
    <definedName name="_251__123Graph_DCHART_21" hidden="1">'[87]TBS 05'!#REF!</definedName>
    <definedName name="_251__123Graph_DCHART_29">#N/A</definedName>
    <definedName name="_251__123Graph_DCHART_29_1">#N/A</definedName>
    <definedName name="_251__123Graph_XCHART_9" hidden="1">[39]Data!$A$38:$A$73</definedName>
    <definedName name="_2511__123Graph_ECHART_2" hidden="1">[85]Langsir!$U$402:$U$413</definedName>
    <definedName name="_2511__123Graph_XCHART_74" hidden="1">'[52]Data SRL'!$B$8:$B$100</definedName>
    <definedName name="_2515__123Graph_CCHART_70" hidden="1">'[49]NPK Mg Bo'!#REF!</definedName>
    <definedName name="_2515__123Graph_CCHART_70_1">#N/A</definedName>
    <definedName name="_2516__123Graph_XCHART_75" hidden="1">'[52]Data SRL'!$B$8:$B$100</definedName>
    <definedName name="_252__123Graph_ACHART_34" hidden="1">'[51]TBS 05'!#REF!</definedName>
    <definedName name="_252__123Graph_ACHART_61">{#NAME?}</definedName>
    <definedName name="_252__123Graph_ACHART_69">#N/A</definedName>
    <definedName name="_252__123Graph_ACHART_69_1">#N/A</definedName>
    <definedName name="_252__123Graph_ACHART_72" hidden="1">'[48]Data SRL'!$T$8:$T$379</definedName>
    <definedName name="_252__123Graph_BCHART_17" hidden="1">[28]Data!$M$62:$M$73</definedName>
    <definedName name="_252__123Graph_BCHART_2" hidden="1">[67]Karung!#REF!</definedName>
    <definedName name="_252__123Graph_BCHART_23" hidden="1">'[32]PABRIK (2)'!$L$9:$L$287</definedName>
    <definedName name="_252__123Graph_BCHART_51" hidden="1">'[44]DATA LTW'!$AR$47:$BC$47</definedName>
    <definedName name="_252__123Graph_BCHART_62">{#NAME?}</definedName>
    <definedName name="_252__123Graph_CCHART_13" hidden="1">'[75]PABRIK (2)'!$AF$9:$AF$287</definedName>
    <definedName name="_252__123Graph_CCHART_34" hidden="1">'[18]TBS BLOK'!#REF!</definedName>
    <definedName name="_252__123Graph_CCHART_72">#N/A</definedName>
    <definedName name="_252__123Graph_CCHART_72_1">#N/A</definedName>
    <definedName name="_252__123Graph_DCHART_20" hidden="1">'[3]TBS 05'!$AJ$165:$AJ$175</definedName>
    <definedName name="_252__123Graph_DCHART_21" hidden="1">'[45]TBS BLOK'!#REF!</definedName>
    <definedName name="_252__123Graph_DCHART_22" hidden="1">'[87]TBS 05'!#REF!</definedName>
    <definedName name="_252__123Graph_DCHART_3">#N/A</definedName>
    <definedName name="_252__123Graph_DCHART_3_1">#N/A</definedName>
    <definedName name="_2520__123Graph_ECHART_20" hidden="1">'[51]TBS 05'!$AK$165:$AK$175</definedName>
    <definedName name="_2521__123Graph_XCHART_76" hidden="1">'[18]NPK Mg Bo'!#REF!</definedName>
    <definedName name="_2526__123Graph_XCHART_77" hidden="1">'[52]Data SRL'!$B$8:$B$193</definedName>
    <definedName name="_2528__123Graph_CCHART_71" hidden="1">'[49]NPK Mg Bo'!#REF!</definedName>
    <definedName name="_2528__123Graph_CCHART_71_1">#N/A</definedName>
    <definedName name="_2529__123Graph_ECHART_21" hidden="1">'[51]TBS 05'!#REF!</definedName>
    <definedName name="_252ACARGZ1_1_2">[86]Sheet1!#REF!</definedName>
    <definedName name="_253__123Graph_ACHART_62">{#NAME?}</definedName>
    <definedName name="_253__123Graph_BCHART_52" hidden="1">'[44]DATA LTW'!$AR$75:$BC$75</definedName>
    <definedName name="_253__123Graph_CCHART_14" hidden="1">'[75]PABRIK (2)'!$AF$9:$AF$287</definedName>
    <definedName name="_253__123Graph_CCHART_35" hidden="1">[18]SISIP!#REF!</definedName>
    <definedName name="_253__123Graph_CCHART_73">#N/A</definedName>
    <definedName name="_253__123Graph_CCHART_73_1">#N/A</definedName>
    <definedName name="_253__123Graph_DCHART_21" hidden="1">'[3]TBS 05'!#REF!</definedName>
    <definedName name="_253__123Graph_DCHART_22" hidden="1">'[45]TBS BLOK'!#REF!</definedName>
    <definedName name="_253__123Graph_DCHART_23" hidden="1">'[87]TBS 05'!#REF!</definedName>
    <definedName name="_253__123Graph_DCHART_30">#N/A</definedName>
    <definedName name="_253__123Graph_DCHART_30_1">#N/A</definedName>
    <definedName name="_2531__123Graph_XCHART_78" hidden="1">'[52]Data SRL'!$B$8:$B$100</definedName>
    <definedName name="_2536__123Graph_XCHART_79" hidden="1">'[52]Data SRL'!$B$8:$B$100</definedName>
    <definedName name="_2538__123Graph_ECHART_22" hidden="1">'[51]TBS 05'!#REF!</definedName>
    <definedName name="_254__123Graph_ACHART_73" hidden="1">'[48]Data SRL'!$AC$8:$AC$131</definedName>
    <definedName name="_254__123Graph_BCHART_24" hidden="1">'[32]PABRIK (2)'!$O$9:$O$287</definedName>
    <definedName name="_254__123Graph_BCHART_53" hidden="1">'[44]DATA LTW'!$AE$25:$AP$25</definedName>
    <definedName name="_254__123Graph_BCHART_60" hidden="1">'[3]NPK Mg Bo'!$AO$164:$AO$174</definedName>
    <definedName name="_254__123Graph_BCHART_63">#N/A</definedName>
    <definedName name="_254__123Graph_BCHART_63_1">#N/A</definedName>
    <definedName name="_254__123Graph_CCHART_15" hidden="1">[36]Data!$P$50:$P$61</definedName>
    <definedName name="_254__123Graph_CCHART_36" hidden="1">[18]SISIP!#REF!</definedName>
    <definedName name="_254__123Graph_CCHART_74">#N/A</definedName>
    <definedName name="_254__123Graph_CCHART_74_1">#N/A</definedName>
    <definedName name="_254__123Graph_DCHART_22" hidden="1">'[3]TBS 05'!#REF!</definedName>
    <definedName name="_254__123Graph_DCHART_23" hidden="1">'[45]TBS BLOK'!#REF!</definedName>
    <definedName name="_254__123Graph_DCHART_24" hidden="1">'[87]TBS 05'!#REF!</definedName>
    <definedName name="_254__123Graph_DCHART_31">#N/A</definedName>
    <definedName name="_254__123Graph_DCHART_31_1">#N/A</definedName>
    <definedName name="_254_Fill_1">#REF!</definedName>
    <definedName name="_2541__123Graph_CCHART_72" hidden="1">'[49]NPK Mg Bo'!#REF!</definedName>
    <definedName name="_2541__123Graph_CCHART_72_1">#N/A</definedName>
    <definedName name="_2541__123Graph_XCHART_8" hidden="1">[63]Data!$A$2:$A$73</definedName>
    <definedName name="_2546__123Graph_XCHART_80" hidden="1">'[61]NPK Mg Bo'!$B$160:$B$160</definedName>
    <definedName name="_2547__123Graph_ECHART_23" hidden="1">'[51]TBS 05'!#REF!</definedName>
    <definedName name="_255__123Graph_ACHART_213" hidden="1">'[41]TON  per Jam'!$C$51:$Z$51</definedName>
    <definedName name="_255__123Graph_ACHART_46">#N/A</definedName>
    <definedName name="_255__123Graph_ACHART_46_1">#N/A</definedName>
    <definedName name="_255__123Graph_ACHART_57" hidden="1">'[37]NPK Mg Bo'!#REF!</definedName>
    <definedName name="_255__123Graph_BCHART_18" hidden="1">'[31]PABRIK (2)'!#REF!</definedName>
    <definedName name="_255__123Graph_BCHART_54" hidden="1">'[44]DATA LTW'!$AE$53:$AP$53</definedName>
    <definedName name="_255__123Graph_BCHART_61" hidden="1">'[3]NPK Mg Bo'!$AQ$164:$AQ$174</definedName>
    <definedName name="_255__123Graph_CCHART_16" hidden="1">'[75]PABRIK (2)'!$AF$9:$AF$287</definedName>
    <definedName name="_255__123Graph_CCHART_37" hidden="1">[18]SISIP!#REF!</definedName>
    <definedName name="_255__123Graph_CCHART_75">#N/A</definedName>
    <definedName name="_255__123Graph_CCHART_75_1">#N/A</definedName>
    <definedName name="_255__123Graph_DCHART_23" hidden="1">'[3]TBS 05'!#REF!</definedName>
    <definedName name="_255__123Graph_DCHART_24" hidden="1">'[45]TBS BLOK'!#REF!</definedName>
    <definedName name="_255__123Graph_DCHART_25" hidden="1">'[87]TBS 05'!$AJ$161:$AJ$161</definedName>
    <definedName name="_255__123Graph_DCHART_32" hidden="1">'[46]TBS BLOK'!#REF!</definedName>
    <definedName name="_255__123Graph_DCHART_32_1">#N/A</definedName>
    <definedName name="_2551__123Graph_XCHART_81" hidden="1">'[52]Data SRL'!$B$8:$B$100</definedName>
    <definedName name="_2554__123Graph_CCHART_73" hidden="1">'[49]NPK Mg Bo'!#REF!</definedName>
    <definedName name="_2554__123Graph_CCHART_73_1">#N/A</definedName>
    <definedName name="_2556__123Graph_ECHART_24" hidden="1">'[51]TBS 05'!#REF!</definedName>
    <definedName name="_2556__123Graph_XCHART_82" hidden="1">'[61]NPK Mg Bo'!$B$160:$B$160</definedName>
    <definedName name="_255ACARGZ2_1">[86]Sheet1!#REF!</definedName>
    <definedName name="_256__123Graph_ACHART_7">#N/A</definedName>
    <definedName name="_256__123Graph_ACHART_7_1">#N/A</definedName>
    <definedName name="_256__123Graph_ACHART_74" hidden="1">'[48]Data SRL'!$AH$8:$AH$100</definedName>
    <definedName name="_256__123Graph_BCHART_25" hidden="1">'[32]PABRIK (2)'!$I$9:$I$287</definedName>
    <definedName name="_256__123Graph_BCHART_55" hidden="1">'[44]DATA LTW'!$AR$25:$BC$25</definedName>
    <definedName name="_256__123Graph_BCHART_62" hidden="1">'[3]NPK Mg Bo'!$AS$164:$AS$174</definedName>
    <definedName name="_256__123Graph_BCHART_64">#N/A</definedName>
    <definedName name="_256__123Graph_BCHART_64_1">#N/A</definedName>
    <definedName name="_256__123Graph_CCHART_17" hidden="1">'[75]PABRIK (2)'!$AF$9:$AF$287</definedName>
    <definedName name="_256__123Graph_CCHART_38" hidden="1">[61]SISIP!$CU$164:$CU$174</definedName>
    <definedName name="_256__123Graph_CCHART_76">#N/A</definedName>
    <definedName name="_256__123Graph_CCHART_76_1">#N/A</definedName>
    <definedName name="_256__123Graph_DCHART_24" hidden="1">'[3]TBS 05'!#REF!</definedName>
    <definedName name="_256__123Graph_DCHART_26" hidden="1">'[45]TBS BLOK'!#REF!</definedName>
    <definedName name="_256__123Graph_DCHART_33">#N/A</definedName>
    <definedName name="_256__123Graph_DCHART_33_1">#N/A</definedName>
    <definedName name="_2561__123Graph_XCHART_86" hidden="1">'[52]Data Prod_Graf'!$B$11:$M$11</definedName>
    <definedName name="_2565__123Graph_ECHART_25" hidden="1">'[51]TBS 05'!$AK$161:$AK$161</definedName>
    <definedName name="_2566__123Graph_XCHART_87" hidden="1">'[52]Data Prod_Graf'!$B$20:$M$20</definedName>
    <definedName name="_2567__123Graph_CCHART_74" hidden="1">'[49]NPK Mg Bo'!#REF!</definedName>
    <definedName name="_2567__123Graph_CCHART_74_1">#N/A</definedName>
    <definedName name="_256ACARGZ2_2">[86]Sheet1!#REF!</definedName>
    <definedName name="_257__123Graph_BCHART_56" hidden="1">'[44]DATA LTW'!$AR$53:$BC$53</definedName>
    <definedName name="_257__123Graph_CCHART_18" hidden="1">'[75]PABRIK (2)'!$AF$9:$AF$287</definedName>
    <definedName name="_257__123Graph_CCHART_39" hidden="1">[18]SISIP!#REF!</definedName>
    <definedName name="_257__123Graph_CCHART_77">#N/A</definedName>
    <definedName name="_257__123Graph_CCHART_77_1">#N/A</definedName>
    <definedName name="_257__123Graph_DCHART_25" hidden="1">'[3]TBS 05'!$AJ$161:$AJ$161</definedName>
    <definedName name="_257__123Graph_DCHART_27" hidden="1">'[45]TBS BLOK'!#REF!</definedName>
    <definedName name="_257__123Graph_DCHART_34">#N/A</definedName>
    <definedName name="_257__123Graph_DCHART_34_1">#N/A</definedName>
    <definedName name="_257_Fill_2">#REF!</definedName>
    <definedName name="_2571__123Graph_XCHART_88" hidden="1">'[52]Data Prod_Graf'!$B$28:$M$28</definedName>
    <definedName name="_2574__123Graph_ECHART_26" hidden="1">'[51]TBS 05'!#REF!</definedName>
    <definedName name="_2576__123Graph_XCHART_9" hidden="1">[63]Data!$A$38:$A$73</definedName>
    <definedName name="_257ACARGZ2_3">[86]Sheet1!#REF!</definedName>
    <definedName name="_258__123Graph_ACHART_63">#N/A</definedName>
    <definedName name="_258__123Graph_ACHART_63_1">#N/A</definedName>
    <definedName name="_258__123Graph_ACHART_75" hidden="1">'[48]Data SRL'!$AK$8:$AK$100</definedName>
    <definedName name="_258__123Graph_BCHART_19" hidden="1">'[31]PABRIK (2)'!#REF!</definedName>
    <definedName name="_258__123Graph_BCHART_20" hidden="1">'[31]PABRIK (2)'!#REF!</definedName>
    <definedName name="_258__123Graph_BCHART_26" hidden="1">'[32]PABRIK (2)'!$R$9:$R$287</definedName>
    <definedName name="_258__123Graph_BCHART_57" hidden="1">'[44]DATA LTW'!$AE$26:$AP$26</definedName>
    <definedName name="_258__123Graph_BCHART_65">#N/A</definedName>
    <definedName name="_258__123Graph_BCHART_65_1">#N/A</definedName>
    <definedName name="_258__123Graph_CCHART_19" hidden="1">'[75]PABRIK (2)'!$AF$9:$AF$287</definedName>
    <definedName name="_258__123Graph_CCHART_4" hidden="1">[18]SISIP!#REF!</definedName>
    <definedName name="_258__123Graph_CCHART_78">{#NAME?}</definedName>
    <definedName name="_258__123Graph_DCHART_26" hidden="1">'[3]TBS 05'!#REF!</definedName>
    <definedName name="_258__123Graph_DCHART_28" hidden="1">'[55]TBS 05'!#REF!</definedName>
    <definedName name="_258__123Graph_DCHART_4">#N/A</definedName>
    <definedName name="_2580__123Graph_CCHART_75" hidden="1">'[49]NPK Mg Bo'!#REF!</definedName>
    <definedName name="_2580__123Graph_CCHART_75_1">#N/A</definedName>
    <definedName name="_2583__123Graph_ECHART_27" hidden="1">'[51]TBS 05'!#REF!</definedName>
    <definedName name="_258ACARGZ2_1_1">[86]Sheet1!#REF!</definedName>
    <definedName name="_259__123Graph_BCHART_21" hidden="1">'[31]PABRIK (2)'!$C$9:$C$287</definedName>
    <definedName name="_259__123Graph_BCHART_58" hidden="1">'[44]DATA LTW'!$AE$54:$AP$54</definedName>
    <definedName name="_259__123Graph_CCHART_2" hidden="1">'[72]Data SRL'!$AR$8:$AR$379</definedName>
    <definedName name="_259__123Graph_CCHART_40" hidden="1">[18]SISIP!#REF!</definedName>
    <definedName name="_259__123Graph_CCHART_79">{#NAME?}</definedName>
    <definedName name="_259__123Graph_DCHART_27" hidden="1">'[3]TBS 05'!#REF!</definedName>
    <definedName name="_259__123Graph_DCHART_29" hidden="1">'[45]TBS BLOK'!#REF!</definedName>
    <definedName name="_259__123Graph_DCHART_5">#N/A</definedName>
    <definedName name="_259__123Graph_DCHART_5_1">#N/A</definedName>
    <definedName name="_2592__123Graph_ECHART_28" hidden="1">'[51]TBS 05'!#REF!</definedName>
    <definedName name="_2593__123Graph_CCHART_76" hidden="1">'[49]NPK Mg Bo'!#REF!</definedName>
    <definedName name="_2593__123Graph_CCHART_76_1">#N/A</definedName>
    <definedName name="_26__123Graph_ACHART_10" hidden="1">[49]SISIP!#REF!</definedName>
    <definedName name="_26__123Graph_ACHART_10_1">#N/A</definedName>
    <definedName name="_26__123Graph_ACHART_12" hidden="1">[83]Data!$K$38:$K$73</definedName>
    <definedName name="_26__123Graph_ACHART_13" hidden="1">[53]Data!$M$50:$M$61</definedName>
    <definedName name="_26__123Graph_ACHART_137" hidden="1">'[29]TON  per Jam'!$C$11:$Z$11</definedName>
    <definedName name="_26__123Graph_ACHART_140" hidden="1">'[29]TON  per Jam'!$C$14:$Z$14</definedName>
    <definedName name="_26__123Graph_ACHART_142" hidden="1">'[29]TON  per Jam'!$C$17:$Z$17</definedName>
    <definedName name="_26__123Graph_ACHART_146" hidden="1">'[38]TON  per Jam'!$C$21:$Z$21</definedName>
    <definedName name="_26__123Graph_ACHART_20" hidden="1">'[60]TBS 05'!$AG$165:$AG$175</definedName>
    <definedName name="_26__123Graph_ACHART_21">#N/A</definedName>
    <definedName name="_26__123Graph_ACHART_21_1">#N/A</definedName>
    <definedName name="_26__123Graph_ACHART_23" hidden="1">'[31]PABRIK (2)'!$K$9:$K$287</definedName>
    <definedName name="_26__123Graph_ACHART_30">#N/A</definedName>
    <definedName name="_26__123Graph_ACHART_30_1">#N/A</definedName>
    <definedName name="_26__123Graph_ACHART_32" hidden="1">'[45]TBS BLOK'!#REF!</definedName>
    <definedName name="_26__123Graph_ACHART_34">#N/A</definedName>
    <definedName name="_26__123Graph_ACHART_34_1">#N/A</definedName>
    <definedName name="_26__123Graph_ACHART_5" hidden="1">[39]Data!$C$2:$C$73</definedName>
    <definedName name="_26__123Graph_ACHART_6" hidden="1">[66]Data!$D$2:$D$73</definedName>
    <definedName name="_260__123Graph_ACHART_214" hidden="1">'[41]TON  per Jam'!$C$53:$Z$53</definedName>
    <definedName name="_260__123Graph_ACHART_29" hidden="1">'[49]TBS BLOK'!#REF!</definedName>
    <definedName name="_260__123Graph_ACHART_29_1">#N/A</definedName>
    <definedName name="_260__123Graph_ACHART_58" hidden="1">'[58]NPK Mg Bo'!$AJ$164:$AJ$174</definedName>
    <definedName name="_260__123Graph_ACHART_70">#N/A</definedName>
    <definedName name="_260__123Graph_ACHART_70_1">#N/A</definedName>
    <definedName name="_260__123Graph_ACHART_76" hidden="1">'[50]NPK Mg Bo'!#REF!</definedName>
    <definedName name="_260__123Graph_BCHART_22" hidden="1">'[31]PABRIK (2)'!$F$9:$F$287</definedName>
    <definedName name="_260__123Graph_BCHART_27" hidden="1">'[32]PABRIK (2)'!$U$9:$U$287</definedName>
    <definedName name="_260__123Graph_BCHART_59" hidden="1">'[44]DATA LTW'!$AR$26:$BC$26</definedName>
    <definedName name="_260__123Graph_BCHART_66">#N/A</definedName>
    <definedName name="_260__123Graph_BCHART_66_1">#N/A</definedName>
    <definedName name="_260__123Graph_CCHART_20" hidden="1">'[75]PABRIK (2)'!$AF$9:$AF$287</definedName>
    <definedName name="_260__123Graph_CCHART_41" hidden="1">[18]SISIP!#REF!</definedName>
    <definedName name="_260__123Graph_DCHART_28" hidden="1">'[3]TBS 05'!#REF!</definedName>
    <definedName name="_260__123Graph_DCHART_3" hidden="1">[45]SISIP!#REF!</definedName>
    <definedName name="_260__123Graph_DCHART_6">#N/A</definedName>
    <definedName name="_260__123Graph_DCHART_6_1">#N/A</definedName>
    <definedName name="_260_filll_1">#REF!</definedName>
    <definedName name="_2601__123Graph_ECHART_29" hidden="1">'[51]TBS 05'!#REF!</definedName>
    <definedName name="_2606__123Graph_CCHART_77" hidden="1">'[49]NPK Mg Bo'!#REF!</definedName>
    <definedName name="_2606__123Graph_CCHART_77_1">#N/A</definedName>
    <definedName name="_2607__123Graph_CCHART_78" hidden="1">'[49]NPK Mg Bo'!$FU$160:$FU$160</definedName>
    <definedName name="_2608__123Graph_CCHART_79" hidden="1">'[49]NPK Mg Bo'!$FV$160:$FV$160</definedName>
    <definedName name="_261__123Graph_ACHART_35" hidden="1">[51]SISIP!#REF!</definedName>
    <definedName name="_261__123Graph_BCHART_2" hidden="1">'[74]Data SRL'!$D$8:$D$379</definedName>
    <definedName name="_261__123Graph_BCHART_23" hidden="1">'[31]PABRIK (2)'!$L$9:$L$287</definedName>
    <definedName name="_261__123Graph_CCHART_21" hidden="1">'[75]PABRIK (2)'!$AF$9:$AF$287</definedName>
    <definedName name="_261__123Graph_CCHART_42" hidden="1">[61]SISIP!$CU$160:$CU$160</definedName>
    <definedName name="_261__123Graph_CCHART_8">{#NAME?}</definedName>
    <definedName name="_261__123Graph_DCHART_29" hidden="1">'[3]TBS 05'!#REF!</definedName>
    <definedName name="_261__123Graph_DCHART_30" hidden="1">'[45]TBS BLOK'!#REF!</definedName>
    <definedName name="_261__123Graph_DCHART_7">#N/A</definedName>
    <definedName name="_261__123Graph_DCHART_7_1">#N/A</definedName>
    <definedName name="_2610__123Graph_ECHART_30" hidden="1">'[51]TBS 05'!#REF!</definedName>
    <definedName name="_2619__123Graph_ECHART_31" hidden="1">'[51]TBS 05'!#REF!</definedName>
    <definedName name="_261ACARGZ2_1_2">[86]Sheet1!#REF!</definedName>
    <definedName name="_262__123Graph_ACHART_47">#N/A</definedName>
    <definedName name="_262__123Graph_ACHART_47_1">#N/A</definedName>
    <definedName name="_262__123Graph_ACHART_77" hidden="1">'[48]Data SRL'!$AN$8:$AN$193</definedName>
    <definedName name="_262__123Graph_BCHART_24" hidden="1">'[31]PABRIK (2)'!$O$9:$O$287</definedName>
    <definedName name="_262__123Graph_BCHART_28" hidden="1">'[32]PABRIK (2)'!$X$9:$X$287</definedName>
    <definedName name="_262__123Graph_BCHART_6" hidden="1">[16]PK!$B$29:$M$29</definedName>
    <definedName name="_262__123Graph_BCHART_68">#N/A</definedName>
    <definedName name="_262__123Graph_BCHART_68_1">#N/A</definedName>
    <definedName name="_262__123Graph_CCHART_22" hidden="1">'[75]PABRIK (2)'!$AF$9:$AF$287</definedName>
    <definedName name="_262__123Graph_CCHART_43" hidden="1">'[18]NPK Mg Bo'!#REF!</definedName>
    <definedName name="_262__123Graph_CCHART_80">{#NAME?}</definedName>
    <definedName name="_262__123Graph_DCHART_3" hidden="1">[3]SISIP!#REF!</definedName>
    <definedName name="_262__123Graph_DCHART_31" hidden="1">'[45]TBS BLOK'!#REF!</definedName>
    <definedName name="_262__123Graph_DCHART_8">#N/A</definedName>
    <definedName name="_262__123Graph_DCHART_8_1">#N/A</definedName>
    <definedName name="_2621__123Graph_CCHART_8" hidden="1">[49]SISIP!#REF!</definedName>
    <definedName name="_2621__123Graph_CCHART_8_1">#N/A</definedName>
    <definedName name="_2622__123Graph_CCHART_80" hidden="1">'[49]NPK Mg Bo'!$FW$160:$FW$160</definedName>
    <definedName name="_2623__123Graph_CCHART_81" hidden="1">'[49]NPK Mg Bo'!$FX$160:$FX$160</definedName>
    <definedName name="_2624__123Graph_CCHART_82" hidden="1">'[49]NPK Mg Bo'!$FY$160:$FY$160</definedName>
    <definedName name="_2628__123Graph_ECHART_32" hidden="1">'[51]TBS 05'!#REF!</definedName>
    <definedName name="_263__123Graph_ACHART_64">#N/A</definedName>
    <definedName name="_263__123Graph_ACHART_64_1">#N/A</definedName>
    <definedName name="_263__123Graph_BCHART_25" hidden="1">'[31]PABRIK (2)'!$I$9:$I$287</definedName>
    <definedName name="_263__123Graph_BCHART_60" hidden="1">'[44]DATA LTW'!$AR$54:$BC$54</definedName>
    <definedName name="_263__123Graph_CCHART_23" hidden="1">'[75]PABRIK (2)'!$AF$9:$AF$287</definedName>
    <definedName name="_263__123Graph_CCHART_44" hidden="1">'[18]NPK Mg Bo'!#REF!</definedName>
    <definedName name="_263__123Graph_CCHART_81">{#NAME?}</definedName>
    <definedName name="_263__123Graph_DCHART_30" hidden="1">'[3]TBS 05'!#REF!</definedName>
    <definedName name="_263__123Graph_DCHART_32" hidden="1">'[45]TBS BLOK'!#REF!</definedName>
    <definedName name="_263__123Graph_ECHART_16">#N/A</definedName>
    <definedName name="_263__123Graph_ECHART_16_1">#N/A</definedName>
    <definedName name="_263_filll_2">#REF!</definedName>
    <definedName name="_2637__123Graph_CCHART_9" hidden="1">[49]SISIP!#REF!</definedName>
    <definedName name="_2637__123Graph_CCHART_9_1">#N/A</definedName>
    <definedName name="_2637__123Graph_ECHART_33" hidden="1">'[51]TBS 05'!#REF!</definedName>
    <definedName name="_264__123Graph_ACHART_71">#N/A</definedName>
    <definedName name="_264__123Graph_ACHART_71_1">#N/A</definedName>
    <definedName name="_264__123Graph_ACHART_78" hidden="1">'[48]Data SRL'!$AS$8:$AS$100</definedName>
    <definedName name="_264__123Graph_BCHART_20" hidden="1">'[31]PABRIK (2)'!#REF!</definedName>
    <definedName name="_264__123Graph_BCHART_26" hidden="1">'[31]PABRIK (2)'!$R$9:$R$287</definedName>
    <definedName name="_264__123Graph_BCHART_29" hidden="1">'[32]PABRIK (2)'!$AD$9:$AD$287</definedName>
    <definedName name="_264__123Graph_BCHART_61" hidden="1">'[44]DATA LTW'!$AE$37:$AP$37</definedName>
    <definedName name="_264__123Graph_BCHART_69">#N/A</definedName>
    <definedName name="_264__123Graph_BCHART_69_1">#N/A</definedName>
    <definedName name="_264__123Graph_CCHART_24" hidden="1">'[75]PABRIK (2)'!$AF$9:$AF$287</definedName>
    <definedName name="_264__123Graph_CCHART_45" hidden="1">'[18]NPK Mg Bo'!#REF!</definedName>
    <definedName name="_264__123Graph_CCHART_82">{#NAME?}</definedName>
    <definedName name="_264__123Graph_DCHART_31" hidden="1">'[3]TBS 05'!#REF!</definedName>
    <definedName name="_264__123Graph_DCHART_33" hidden="1">'[55]TBS 05'!#REF!</definedName>
    <definedName name="_264__123Graph_ECHART_17">#N/A</definedName>
    <definedName name="_264__123Graph_ECHART_17_1">#N/A</definedName>
    <definedName name="_2646__123Graph_ECHART_34" hidden="1">'[51]TBS 05'!#REF!</definedName>
    <definedName name="_264ACROSSGZ_1">[86]Sheet1!#REF!</definedName>
    <definedName name="_265__123Graph_ACHART_215" hidden="1">'[41]TON  per Jam'!$C$54:$Z$54</definedName>
    <definedName name="_265__123Graph_ACHART_59" hidden="1">'[58]NPK Mg Bo'!$AL$164:$AL$174</definedName>
    <definedName name="_265__123Graph_BCHART_27" hidden="1">'[31]PABRIK (2)'!$U$9:$U$287</definedName>
    <definedName name="_265__123Graph_CCHART_25" hidden="1">'[75]PABRIK (2)'!$AF$9:$AF$287</definedName>
    <definedName name="_265__123Graph_CCHART_46" hidden="1">'[18]NPK Mg Bo'!#REF!</definedName>
    <definedName name="_265__123Graph_DCHART_32" hidden="1">'[3]TBS 05'!#REF!</definedName>
    <definedName name="_265__123Graph_DCHART_34" hidden="1">'[45]TBS BLOK'!#REF!</definedName>
    <definedName name="_265__123Graph_ECHART_18" hidden="1">'[46]TBS BLOK'!#REF!</definedName>
    <definedName name="_265__123Graph_ECHART_18_1">#N/A</definedName>
    <definedName name="_2650__123Graph_DCHART_1" hidden="1">[49]SISIP!#REF!</definedName>
    <definedName name="_2650__123Graph_DCHART_1_1">#N/A</definedName>
    <definedName name="_2655__123Graph_ECHART_7" hidden="1">'[51]TBS 05'!#REF!</definedName>
    <definedName name="_265ACROSSGZ_2">[86]Sheet1!#REF!</definedName>
    <definedName name="_266__123Graph_ACHART_79" hidden="1">'[48]Data SRL'!$AZ$8:$AZ$100</definedName>
    <definedName name="_266__123Graph_BCHART_28" hidden="1">'[31]PABRIK (2)'!$X$9:$X$287</definedName>
    <definedName name="_266__123Graph_BCHART_3" hidden="1">'[32]PABRIK (2)'!#REF!</definedName>
    <definedName name="_266__123Graph_BCHART_62" hidden="1">'[74]Data SRL'!$D$8:$D$131</definedName>
    <definedName name="_266__123Graph_BCHART_7">#N/A</definedName>
    <definedName name="_266__123Graph_BCHART_7_1">#N/A</definedName>
    <definedName name="_266__123Graph_CCHART_26" hidden="1">'[75]PABRIK (2)'!$AF$9:$AF$287</definedName>
    <definedName name="_266__123Graph_CCHART_47" hidden="1">'[18]NPK Mg Bo'!#REF!</definedName>
    <definedName name="_266__123Graph_CCHART_9">{#NAME?}</definedName>
    <definedName name="_266__123Graph_DCHART_33" hidden="1">'[3]TBS 05'!#REF!</definedName>
    <definedName name="_266__123Graph_DCHART_4">[62]SISIP!$CW$155:$CW$165</definedName>
    <definedName name="_266__123Graph_ECHART_19">#N/A</definedName>
    <definedName name="_266__123Graph_ECHART_19_1">#N/A</definedName>
    <definedName name="_2663__123Graph_DCHART_16" hidden="1">'[49]TBS BLOK'!#REF!</definedName>
    <definedName name="_2663__123Graph_DCHART_16_1">#N/A</definedName>
    <definedName name="_2664__123Graph_FCHART_1" hidden="1">[85]Langsir!$G$384:$G$395</definedName>
    <definedName name="_266a_1">[86]Sheet1!#REF!</definedName>
    <definedName name="_266ACROSSGZ_3">[86]Sheet1!#REF!</definedName>
    <definedName name="_267__123Graph_BCHART_21" hidden="1">'[31]PABRIK (2)'!$C$9:$C$287</definedName>
    <definedName name="_267__123Graph_BCHART_29" hidden="1">'[31]PABRIK (2)'!$AD$9:$AD$287</definedName>
    <definedName name="_267__123Graph_BCHART_63" hidden="1">'[44]DATA LTW'!$AR$37:$BC$37</definedName>
    <definedName name="_267__123Graph_CCHART_27" hidden="1">'[75]PABRIK (2)'!$AF$9:$AF$287</definedName>
    <definedName name="_267__123Graph_CCHART_48" hidden="1">'[18]NPK Mg Bo'!#REF!</definedName>
    <definedName name="_267__123Graph_DCHART_34" hidden="1">'[3]TBS 05'!#REF!</definedName>
    <definedName name="_267__123Graph_DCHART_5" hidden="1">[45]SISIP!#REF!</definedName>
    <definedName name="_267__123Graph_ECHART_21">#N/A</definedName>
    <definedName name="_267__123Graph_ECHART_21_1">#N/A</definedName>
    <definedName name="_2673__123Graph_FCHART_2" hidden="1">[85]Langsir!$V$402:$V$413</definedName>
    <definedName name="_2676__123Graph_DCHART_17" hidden="1">'[49]TBS BLOK'!#REF!</definedName>
    <definedName name="_2676__123Graph_DCHART_17_1">#N/A</definedName>
    <definedName name="_267ACROSSGZ_1_1">[86]Sheet1!#REF!</definedName>
    <definedName name="_268__123Graph_ACHART_65">#N/A</definedName>
    <definedName name="_268__123Graph_ACHART_65_1">#N/A</definedName>
    <definedName name="_268__123Graph_ACHART_72">#N/A</definedName>
    <definedName name="_268__123Graph_ACHART_72_1">#N/A</definedName>
    <definedName name="_268__123Graph_ACHART_8" hidden="1">[53]Data!$E$2:$E$73</definedName>
    <definedName name="_268__123Graph_BCHART_30" hidden="1">'[57]DATA LTW'!$AE$68:$AP$68</definedName>
    <definedName name="_268__123Graph_BCHART_70">#N/A</definedName>
    <definedName name="_268__123Graph_BCHART_70_1">#N/A</definedName>
    <definedName name="_268__123Graph_CCHART_28" hidden="1">'[75]PABRIK (2)'!$AF$9:$AF$287</definedName>
    <definedName name="_268__123Graph_CCHART_49" hidden="1">'[18]NPK Mg Bo'!#REF!</definedName>
    <definedName name="_268__123Graph_DCHART_1">{#NAME?}</definedName>
    <definedName name="_268__123Graph_DCHART_4" hidden="1">[3]SISIP!$CW$164:$CW$174</definedName>
    <definedName name="_268__123Graph_DCHART_6" hidden="1">[45]SISIP!#REF!</definedName>
    <definedName name="_268__123Graph_ECHART_22">#N/A</definedName>
    <definedName name="_268__123Graph_ECHART_22_1">#N/A</definedName>
    <definedName name="_2682__123Graph_XCHART_1" hidden="1">'[88]DATA LTW'!$E$4:$AC$4</definedName>
    <definedName name="_2689__123Graph_DCHART_18" hidden="1">'[49]TBS BLOK'!#REF!</definedName>
    <definedName name="_2689__123Graph_DCHART_18_1">#N/A</definedName>
    <definedName name="_269__123Graph_ACHART_48">#N/A</definedName>
    <definedName name="_269__123Graph_ACHART_48_1">#N/A</definedName>
    <definedName name="_269__123Graph_ACHART_80" hidden="1">'[54]NPK Mg Bo'!$AN$160:$AN$160</definedName>
    <definedName name="_269__123Graph_BCHART_64" hidden="1">'[74]Data SRL'!$G$8:$G$379</definedName>
    <definedName name="_269__123Graph_CCHART_29" hidden="1">'[75]PABRIK (2)'!$AF$9:$AF$287</definedName>
    <definedName name="_269__123Graph_CCHART_5" hidden="1">[18]SISIP!#REF!</definedName>
    <definedName name="_269__123Graph_DCHART_16">#N/A</definedName>
    <definedName name="_269__123Graph_DCHART_16_1">#N/A</definedName>
    <definedName name="_269__123Graph_DCHART_5" hidden="1">[3]SISIP!#REF!</definedName>
    <definedName name="_269__123Graph_DCHART_7" hidden="1">'[45]TBS BLOK'!#REF!</definedName>
    <definedName name="_269__123Graph_ECHART_23">#N/A</definedName>
    <definedName name="_269__123Graph_ECHART_23_1">#N/A</definedName>
    <definedName name="_2691__123Graph_XCHART_10" hidden="1">[51]SISIP!#REF!</definedName>
    <definedName name="_269a_2">[86]Sheet1!#REF!</definedName>
    <definedName name="_27__123Graph_ACHART_11" hidden="1">[51]SISIP!#REF!</definedName>
    <definedName name="_27__123Graph_ACHART_120" hidden="1">'[43]TON  per Jam'!$C$47:$Z$47</definedName>
    <definedName name="_27__123Graph_ACHART_138" hidden="1">'[29]TON  per Jam'!$C$12:$Z$12</definedName>
    <definedName name="_27__123Graph_ACHART_141" hidden="1">'[29]TON  per Jam'!$C$15:$Z$15</definedName>
    <definedName name="_27__123Graph_ACHART_143" hidden="1">'[29]TON  per Jam'!$C$18:$Z$18</definedName>
    <definedName name="_27__123Graph_ACHART_147" hidden="1">'[38]TON  per Jam'!$C$48:$Z$48</definedName>
    <definedName name="_27__123Graph_ACHART_24" hidden="1">'[31]PABRIK (2)'!$N$9:$N$287</definedName>
    <definedName name="_27__123Graph_ACHART_33" hidden="1">'[55]TBS 05'!#REF!</definedName>
    <definedName name="_27__123Graph_ACHART_35">#N/A</definedName>
    <definedName name="_27__123Graph_ACHART_35_1">#N/A</definedName>
    <definedName name="_27__123Graph_ACHART_6" hidden="1">[39]Data!$D$2:$D$73</definedName>
    <definedName name="_27__123Graph_ACHART_62" hidden="1">'[56]Data SRL'!$C$8:$C$131</definedName>
    <definedName name="_27_Mar">#REF!</definedName>
    <definedName name="_270__123Graph_ACHART_216" hidden="1">'[41]TON  per Jam'!$C$55:$Z$55</definedName>
    <definedName name="_270__123Graph_ACHART_36" hidden="1">[51]SISIP!#REF!</definedName>
    <definedName name="_270__123Graph_ACHART_6" hidden="1">[37]SISIP!#REF!</definedName>
    <definedName name="_270__123Graph_BCHART_22" hidden="1">'[31]PABRIK (2)'!$F$9:$F$287</definedName>
    <definedName name="_270__123Graph_BCHART_31" hidden="1">'[57]DATA LTW'!$AR$40:$BC$40</definedName>
    <definedName name="_270__123Graph_BCHART_58" hidden="1">'[60]NPK Mg Bo'!$AK$164:$AK$174</definedName>
    <definedName name="_270__123Graph_BCHART_71">#N/A</definedName>
    <definedName name="_270__123Graph_BCHART_71_1">#N/A</definedName>
    <definedName name="_270__123Graph_CCHART_3" hidden="1">'[72]Data SRL'!$L$8:$L$100</definedName>
    <definedName name="_270__123Graph_CCHART_50" hidden="1">'[18]NPK Mg Bo'!#REF!</definedName>
    <definedName name="_270__123Graph_DCHART_17">#N/A</definedName>
    <definedName name="_270__123Graph_DCHART_17_1">#N/A</definedName>
    <definedName name="_270__123Graph_DCHART_6" hidden="1">[3]SISIP!#REF!</definedName>
    <definedName name="_270__123Graph_DCHART_8" hidden="1">[45]SISIP!#REF!</definedName>
    <definedName name="_270__123Graph_ECHART_24" hidden="1">'[46]TBS BLOK'!#REF!</definedName>
    <definedName name="_270__123Graph_ECHART_24_1">#N/A</definedName>
    <definedName name="_2700__123Graph_XCHART_11" hidden="1">[51]SISIP!#REF!</definedName>
    <definedName name="_2702__123Graph_DCHART_19" hidden="1">'[49]TBS BLOK'!#REF!</definedName>
    <definedName name="_2702__123Graph_DCHART_19_1">#N/A</definedName>
    <definedName name="_2709__123Graph_XCHART_12" hidden="1">[51]SISIP!#REF!</definedName>
    <definedName name="_270ACROSSGZ_1_2">[86]Sheet1!#REF!</definedName>
    <definedName name="_271__123Graph_ACHART_81" hidden="1">'[48]Data SRL'!$BD$8:$BD$100</definedName>
    <definedName name="_271__123Graph_BCHART_68" hidden="1">'[74]Data SRL'!$W$8:$W$100</definedName>
    <definedName name="_271__123Graph_CCHART_30" hidden="1">'[44]DATA LTW'!$BE$68:$BP$68</definedName>
    <definedName name="_271__123Graph_CCHART_51" hidden="1">'[18]NPK Mg Bo'!#REF!</definedName>
    <definedName name="_271__123Graph_DCHART_18">#N/A</definedName>
    <definedName name="_271__123Graph_DCHART_18_1">#N/A</definedName>
    <definedName name="_271__123Graph_DCHART_7" hidden="1">'[3]TBS 05'!#REF!</definedName>
    <definedName name="_271__123Graph_ECHART_1">[13]Langsir!$E$369:$E$380</definedName>
    <definedName name="_271__123Graph_ECHART_16" hidden="1">'[87]TBS 05'!#REF!</definedName>
    <definedName name="_271__123Graph_ECHART_26">#N/A</definedName>
    <definedName name="_271__123Graph_ECHART_26_1">#N/A</definedName>
    <definedName name="_2715__123Graph_DCHART_2" hidden="1">[49]SISIP!#REF!</definedName>
    <definedName name="_2715__123Graph_DCHART_2_1">#N/A</definedName>
    <definedName name="_2718__123Graph_XCHART_13" hidden="1">[51]SISIP!#REF!</definedName>
    <definedName name="_272__123Graph_ACHART_73">#N/A</definedName>
    <definedName name="_272__123Graph_ACHART_73_1">#N/A</definedName>
    <definedName name="_272__123Graph_ACHART_82" hidden="1">'[54]NPK Mg Bo'!$AR$160:$AR$160</definedName>
    <definedName name="_272__123Graph_BCHART_32" hidden="1">'[57]DATA LTW'!$AR$68:$BC$68</definedName>
    <definedName name="_272__123Graph_BCHART_59" hidden="1">'[60]NPK Mg Bo'!$AM$164:$AM$174</definedName>
    <definedName name="_272__123Graph_BCHART_72">#N/A</definedName>
    <definedName name="_272__123Graph_BCHART_72_1">#N/A</definedName>
    <definedName name="_272__123Graph_CCHART_31" hidden="1">'[44]DATA LTW'!$BR$40:$CC$40</definedName>
    <definedName name="_272__123Graph_CCHART_52" hidden="1">'[18]NPK Mg Bo'!#REF!</definedName>
    <definedName name="_272__123Graph_DCHART_19">#N/A</definedName>
    <definedName name="_272__123Graph_DCHART_19_1">#N/A</definedName>
    <definedName name="_272__123Graph_DCHART_8" hidden="1">[3]SISIP!#REF!</definedName>
    <definedName name="_272__123Graph_ECHART_11">[13]LTW!$C$27:$N$27</definedName>
    <definedName name="_272__123Graph_ECHART_17" hidden="1">'[87]TBS 05'!#REF!</definedName>
    <definedName name="_272__123Graph_ECHART_27">#N/A</definedName>
    <definedName name="_272__123Graph_ECHART_27_1">#N/A</definedName>
    <definedName name="_2727__123Graph_XCHART_14" hidden="1">[51]SISIP!#REF!</definedName>
    <definedName name="_2728__123Graph_DCHART_21" hidden="1">'[49]TBS BLOK'!#REF!</definedName>
    <definedName name="_2728__123Graph_DCHART_21_1">#N/A</definedName>
    <definedName name="_272a_3">[86]Sheet1!#REF!</definedName>
    <definedName name="_273__123Graph_ACHART_3" hidden="1">[49]SISIP!#REF!</definedName>
    <definedName name="_273__123Graph_ACHART_3_1">#N/A</definedName>
    <definedName name="_273__123Graph_ACHART_66">#N/A</definedName>
    <definedName name="_273__123Graph_ACHART_66_1">#N/A</definedName>
    <definedName name="_273__123Graph_BCHART_23" hidden="1">'[31]PABRIK (2)'!$L$9:$L$287</definedName>
    <definedName name="_273__123Graph_BCHART_3" hidden="1">[67]Karung!#REF!</definedName>
    <definedName name="_273__123Graph_BCHART_69" hidden="1">'[74]Data SRL'!$V$8:$V$379</definedName>
    <definedName name="_273__123Graph_CCHART_32" hidden="1">'[44]DATA LTW'!$BR$68:$CC$68</definedName>
    <definedName name="_273__123Graph_CCHART_53" hidden="1">'[18]NPK Mg Bo'!#REF!</definedName>
    <definedName name="_273__123Graph_ECHART_1" hidden="1">[89]Langsir!$F$384:$F$395</definedName>
    <definedName name="_273__123Graph_ECHART_16" hidden="1">'[45]TBS BLOK'!#REF!</definedName>
    <definedName name="_273__123Graph_ECHART_18" hidden="1">'[87]TBS 05'!#REF!</definedName>
    <definedName name="_273__123Graph_ECHART_28">#N/A</definedName>
    <definedName name="_273__123Graph_ECHART_28_1">#N/A</definedName>
    <definedName name="_2736__123Graph_XCHART_15" hidden="1">[51]SISIP!#REF!</definedName>
    <definedName name="_273AEAFGZ_1">[86]Sheet1!#REF!</definedName>
    <definedName name="_274__123Graph_ACHART_85" hidden="1">'[48]Data Prod_Graf'!$B$3:$M$3</definedName>
    <definedName name="_274__123Graph_BCHART_30" hidden="1">'[69]DATA LTW'!$AE$68:$AP$68</definedName>
    <definedName name="_274__123Graph_BCHART_33" hidden="1">'[57]DATA LTW'!$AE$41:$AP$41</definedName>
    <definedName name="_274__123Graph_BCHART_73">#N/A</definedName>
    <definedName name="_274__123Graph_BCHART_73_1">#N/A</definedName>
    <definedName name="_274__123Graph_CCHART_33" hidden="1">'[44]DATA LTW'!$BE$41:$BP$41</definedName>
    <definedName name="_274__123Graph_CCHART_54" hidden="1">'[18]NPK Mg Bo'!#REF!</definedName>
    <definedName name="_274__123Graph_DCHART_2">{#NAME?}</definedName>
    <definedName name="_274__123Graph_ECHART_11" hidden="1">[89]LTW!$C$27:$N$27</definedName>
    <definedName name="_274__123Graph_ECHART_17" hidden="1">'[45]TBS BLOK'!#REF!</definedName>
    <definedName name="_274__123Graph_ECHART_19" hidden="1">'[87]TBS 05'!#REF!</definedName>
    <definedName name="_274__123Graph_ECHART_29">#N/A</definedName>
    <definedName name="_274__123Graph_ECHART_29_1">#N/A</definedName>
    <definedName name="_2741__123Graph_DCHART_22" hidden="1">'[49]TBS BLOK'!#REF!</definedName>
    <definedName name="_2741__123Graph_DCHART_22_1">#N/A</definedName>
    <definedName name="_2745__123Graph_XCHART_16" hidden="1">'[88]DATA LTW'!$E$4:$AC$4</definedName>
    <definedName name="_274AEAFGZ_2">[86]Sheet1!#REF!</definedName>
    <definedName name="_275__123Graph_ACHART_217" hidden="1">'[41]TON  per Jam'!$C$56:$Z$56</definedName>
    <definedName name="_275__123Graph_ACHART_60" hidden="1">'[58]NPK Mg Bo'!$AN$164:$AN$174</definedName>
    <definedName name="_275__123Graph_BCHART_31" hidden="1">'[69]DATA LTW'!$AR$40:$BC$40</definedName>
    <definedName name="_275__123Graph_BCHART_7" hidden="1">'[74]Data SRL'!$CT$8:$CT$379</definedName>
    <definedName name="_275__123Graph_CCHART_34" hidden="1">'[44]DATA LTW'!$BE$69:$BP$69</definedName>
    <definedName name="_275__123Graph_CCHART_55" hidden="1">'[18]NPK Mg Bo'!#REF!</definedName>
    <definedName name="_275__123Graph_DCHART_21">#N/A</definedName>
    <definedName name="_275__123Graph_DCHART_21_1">#N/A</definedName>
    <definedName name="_275__123Graph_ECHART_16" hidden="1">'[3]TBS 05'!#REF!</definedName>
    <definedName name="_275__123Graph_ECHART_18" hidden="1">'[45]TBS BLOK'!#REF!</definedName>
    <definedName name="_275__123Graph_ECHART_20" hidden="1">'[87]TBS 05'!$AK$165:$AK$175</definedName>
    <definedName name="_275__123Graph_ECHART_30" hidden="1">'[46]TBS BLOK'!#REF!</definedName>
    <definedName name="_275__123Graph_ECHART_30_1">#N/A</definedName>
    <definedName name="_2754__123Graph_DCHART_23" hidden="1">'[49]TBS BLOK'!#REF!</definedName>
    <definedName name="_2754__123Graph_DCHART_23_1">#N/A</definedName>
    <definedName name="_2754__123Graph_XCHART_17" hidden="1">'[51]TBS 05'!#REF!</definedName>
    <definedName name="_275a_1_1">[86]Sheet1!#REF!</definedName>
    <definedName name="_275AEAFGZ_3">[86]Sheet1!#REF!</definedName>
    <definedName name="_276__123Graph_ACHART_49">#N/A</definedName>
    <definedName name="_276__123Graph_ACHART_49_1">#N/A</definedName>
    <definedName name="_276__123Graph_ACHART_74">#N/A</definedName>
    <definedName name="_276__123Graph_ACHART_74_1">#N/A</definedName>
    <definedName name="_276__123Graph_ACHART_9" hidden="1">[53]Data!$J$38:$J$73</definedName>
    <definedName name="_276__123Graph_BCHART_24" hidden="1">'[31]PABRIK (2)'!$O$9:$O$287</definedName>
    <definedName name="_276__123Graph_BCHART_32" hidden="1">'[69]DATA LTW'!$AR$68:$BC$68</definedName>
    <definedName name="_276__123Graph_BCHART_34" hidden="1">'[57]DATA LTW'!$AE$69:$AP$69</definedName>
    <definedName name="_276__123Graph_BCHART_60" hidden="1">'[60]NPK Mg Bo'!$AO$164:$AO$174</definedName>
    <definedName name="_276__123Graph_BCHART_74">#N/A</definedName>
    <definedName name="_276__123Graph_BCHART_74_1">#N/A</definedName>
    <definedName name="_276__123Graph_CCHART_35" hidden="1">'[44]DATA LTW'!$BR$41:$CC$41</definedName>
    <definedName name="_276__123Graph_CCHART_56" hidden="1">'[18]NPK Mg Bo'!#REF!</definedName>
    <definedName name="_276__123Graph_DCHART_22">#N/A</definedName>
    <definedName name="_276__123Graph_DCHART_22_1">#N/A</definedName>
    <definedName name="_276__123Graph_ECHART_17" hidden="1">'[3]TBS 05'!#REF!</definedName>
    <definedName name="_276__123Graph_ECHART_19" hidden="1">'[45]TBS BLOK'!#REF!</definedName>
    <definedName name="_276__123Graph_ECHART_21" hidden="1">'[87]TBS 05'!#REF!</definedName>
    <definedName name="_276__123Graph_ECHART_31">#N/A</definedName>
    <definedName name="_276__123Graph_ECHART_31_1">#N/A</definedName>
    <definedName name="_2763__123Graph_XCHART_18" hidden="1">'[51]TBS 05'!#REF!</definedName>
    <definedName name="_2767__123Graph_DCHART_24" hidden="1">'[49]TBS BLOK'!#REF!</definedName>
    <definedName name="_2767__123Graph_DCHART_24_1">#N/A</definedName>
    <definedName name="_276AEAFGZ_1_1">[86]Sheet1!#REF!</definedName>
    <definedName name="_277__123Graph_BCHART_33" hidden="1">'[69]DATA LTW'!$AE$41:$AP$41</definedName>
    <definedName name="_277__123Graph_BCHART_70" hidden="1">'[74]Data SRL'!$AB$8:$AB$379</definedName>
    <definedName name="_277__123Graph_CCHART_36" hidden="1">'[44]DATA LTW'!$BR$69:$CC$69</definedName>
    <definedName name="_277__123Graph_CCHART_57" hidden="1">'[18]NPK Mg Bo'!#REF!</definedName>
    <definedName name="_277__123Graph_DCHART_23">#N/A</definedName>
    <definedName name="_277__123Graph_DCHART_23_1">#N/A</definedName>
    <definedName name="_277__123Graph_ECHART_18" hidden="1">'[3]TBS 05'!#REF!</definedName>
    <definedName name="_277__123Graph_ECHART_2">[13]Langsir!$Q$387:$Q$398</definedName>
    <definedName name="_277__123Graph_ECHART_22" hidden="1">'[87]TBS 05'!#REF!</definedName>
    <definedName name="_277__123Graph_ECHART_32">#N/A</definedName>
    <definedName name="_277__123Graph_ECHART_32_1">#N/A</definedName>
    <definedName name="_2772__123Graph_XCHART_19" hidden="1">'[51]TBS 05'!#REF!</definedName>
    <definedName name="_278__123Graph_ACHART_68">#N/A</definedName>
    <definedName name="_278__123Graph_ACHART_68_1">#N/A</definedName>
    <definedName name="_278__123Graph_BCHART_1" hidden="1">'[48]Data SRL'!$BL$9:$BL$100</definedName>
    <definedName name="_278__123Graph_BCHART_34" hidden="1">'[69]DATA LTW'!$AE$69:$AP$69</definedName>
    <definedName name="_278__123Graph_BCHART_35" hidden="1">'[57]DATA LTW'!$AR$41:$BC$41</definedName>
    <definedName name="_278__123Graph_BCHART_61" hidden="1">'[60]NPK Mg Bo'!$AQ$164:$AQ$174</definedName>
    <definedName name="_278__123Graph_BCHART_75">#N/A</definedName>
    <definedName name="_278__123Graph_BCHART_75_1">#N/A</definedName>
    <definedName name="_278__123Graph_CCHART_37" hidden="1">'[44]DATA LTW'!$BE$43:$BP$43</definedName>
    <definedName name="_278__123Graph_CCHART_58" hidden="1">'[61]NPK Mg Bo'!$FU$164:$FU$174</definedName>
    <definedName name="_278__123Graph_DCHART_24">#N/A</definedName>
    <definedName name="_278__123Graph_DCHART_24_1">#N/A</definedName>
    <definedName name="_278__123Graph_ECHART_19" hidden="1">'[3]TBS 05'!#REF!</definedName>
    <definedName name="_278__123Graph_ECHART_21" hidden="1">'[45]TBS BLOK'!#REF!</definedName>
    <definedName name="_278__123Graph_ECHART_23" hidden="1">'[87]TBS 05'!#REF!</definedName>
    <definedName name="_278__123Graph_ECHART_33">#N/A</definedName>
    <definedName name="_278__123Graph_ECHART_33_1">#N/A</definedName>
    <definedName name="_2780__123Graph_DCHART_26" hidden="1">'[49]TBS BLOK'!#REF!</definedName>
    <definedName name="_2780__123Graph_DCHART_26_1">#N/A</definedName>
    <definedName name="_2781__123Graph_XCHART_2" hidden="1">[51]SISIP!#REF!</definedName>
    <definedName name="_278a_1_2">[86]Sheet1!#REF!</definedName>
    <definedName name="_279__123Graph_ACHART_37" hidden="1">[51]SISIP!#REF!</definedName>
    <definedName name="_279__123Graph_BCHART_25" hidden="1">'[31]PABRIK (2)'!$I$9:$I$287</definedName>
    <definedName name="_279__123Graph_BCHART_35" hidden="1">'[69]DATA LTW'!$AR$41:$BC$41</definedName>
    <definedName name="_279__123Graph_BCHART_71" hidden="1">'[74]Data SRL'!$Y$8:$Y$379</definedName>
    <definedName name="_279__123Graph_CCHART_38" hidden="1">'[44]DATA LTW'!$BE$71:$BP$71</definedName>
    <definedName name="_279__123Graph_CCHART_59" hidden="1">'[61]NPK Mg Bo'!$FV$164:$FV$174</definedName>
    <definedName name="_279__123Graph_DCHART_26">#N/A</definedName>
    <definedName name="_279__123Graph_DCHART_26_1">#N/A</definedName>
    <definedName name="_279__123Graph_ECHART_2" hidden="1">[89]Langsir!$U$402:$U$413</definedName>
    <definedName name="_279__123Graph_ECHART_22" hidden="1">'[45]TBS BLOK'!#REF!</definedName>
    <definedName name="_279__123Graph_ECHART_24" hidden="1">'[87]TBS 05'!#REF!</definedName>
    <definedName name="_279__123Graph_ECHART_34">#N/A</definedName>
    <definedName name="_279__123Graph_ECHART_34_1">#N/A</definedName>
    <definedName name="_2790__123Graph_XCHART_20" hidden="1">'[51]TBS 05'!$C$165:$C$175</definedName>
    <definedName name="_2793__123Graph_DCHART_27" hidden="1">'[49]TBS BLOK'!#REF!</definedName>
    <definedName name="_2793__123Graph_DCHART_27_1">#N/A</definedName>
    <definedName name="_2799__123Graph_XCHART_21" hidden="1">'[51]TBS 05'!#REF!</definedName>
    <definedName name="_279AEAFGZ_1_2">[86]Sheet1!#REF!</definedName>
    <definedName name="_28__123Graph_ACHART_12">#N/A</definedName>
    <definedName name="_28__123Graph_ACHART_12_1">#N/A</definedName>
    <definedName name="_28__123Graph_ACHART_13" hidden="1">[83]Data!$M$50:$M$61</definedName>
    <definedName name="_28__123Graph_ACHART_135" hidden="1">'[38]TON  per Jam'!$C$8:$Z$8</definedName>
    <definedName name="_28__123Graph_ACHART_139" hidden="1">'[29]TON  per Jam'!$C$13:$Z$13</definedName>
    <definedName name="_28__123Graph_ACHART_142" hidden="1">'[29]TON  per Jam'!$C$17:$Z$17</definedName>
    <definedName name="_28__123Graph_ACHART_144" hidden="1">'[29]TON  per Jam'!$C$19:$Z$19</definedName>
    <definedName name="_28__123Graph_ACHART_148" hidden="1">'[38]TON  per Jam'!$C$22:$Z$22</definedName>
    <definedName name="_28__123Graph_ACHART_15">#N/A</definedName>
    <definedName name="_28__123Graph_ACHART_15_1">#N/A</definedName>
    <definedName name="_28__123Graph_ACHART_22">#N/A</definedName>
    <definedName name="_28__123Graph_ACHART_22_1">#N/A</definedName>
    <definedName name="_28__123Graph_ACHART_25" hidden="1">'[31]PABRIK (2)'!$H$9:$H$287</definedName>
    <definedName name="_28__123Graph_ACHART_31">{#NAME?}</definedName>
    <definedName name="_28__123Graph_ACHART_34" hidden="1">'[45]TBS BLOK'!#REF!</definedName>
    <definedName name="_28__123Graph_ACHART_36">#N/A</definedName>
    <definedName name="_28__123Graph_ACHART_36_1">#N/A</definedName>
    <definedName name="_28__123Graph_ACHART_62" hidden="1">'[47]Data SRL'!$C$8:$C$131</definedName>
    <definedName name="_28__123Graph_ACHART_64" hidden="1">'[56]Data SRL'!$F$8:$F$379</definedName>
    <definedName name="_280__123Graph_ACHART_218" hidden="1">'[41]TON  per Jam'!$C$57:$Z$57</definedName>
    <definedName name="_280__123Graph_ACHART_61" hidden="1">'[58]NPK Mg Bo'!$AP$164:$AP$174</definedName>
    <definedName name="_280__123Graph_ACHART_75">#N/A</definedName>
    <definedName name="_280__123Graph_ACHART_75_1">#N/A</definedName>
    <definedName name="_280__123Graph_BCHART_10" hidden="1">'[42]PABRIK (2)'!#REF!</definedName>
    <definedName name="_280__123Graph_BCHART_36" hidden="1">'[57]DATA LTW'!$AR$69:$BC$69</definedName>
    <definedName name="_280__123Graph_BCHART_62" hidden="1">'[60]NPK Mg Bo'!$AS$164:$AS$174</definedName>
    <definedName name="_280__123Graph_BCHART_76">#N/A</definedName>
    <definedName name="_280__123Graph_BCHART_76_1">#N/A</definedName>
    <definedName name="_280__123Graph_CCHART_39" hidden="1">'[44]DATA LTW'!$BR$43:$CC$43</definedName>
    <definedName name="_280__123Graph_CCHART_6" hidden="1">[18]SISIP!#REF!</definedName>
    <definedName name="_280__123Graph_DCHART_27">#N/A</definedName>
    <definedName name="_280__123Graph_DCHART_27_1">#N/A</definedName>
    <definedName name="_280__123Graph_ECHART_20" hidden="1">'[3]TBS 05'!$AK$165:$AK$175</definedName>
    <definedName name="_280__123Graph_ECHART_23" hidden="1">'[45]TBS BLOK'!#REF!</definedName>
    <definedName name="_280__123Graph_ECHART_25" hidden="1">'[87]TBS 05'!$AK$161:$AK$161</definedName>
    <definedName name="_280__123Graph_ECHART_7" hidden="1">'[46]TBS BLOK'!#REF!</definedName>
    <definedName name="_280__123Graph_ECHART_7_1">#N/A</definedName>
    <definedName name="_2806__123Graph_DCHART_28" hidden="1">'[49]TBS 05'!#REF!</definedName>
    <definedName name="_2806__123Graph_DCHART_28_1">#N/A</definedName>
    <definedName name="_2808__123Graph_XCHART_22" hidden="1">'[51]TBS 05'!#REF!</definedName>
    <definedName name="_281__123Graph_BCHART_37" hidden="1">'[69]DATA LTW'!$AE$43:$AP$43</definedName>
    <definedName name="_281__123Graph_BCHART_72" hidden="1">'[74]Data SRL'!$U$8:$U$379</definedName>
    <definedName name="_281__123Graph_CCHART_4" hidden="1">'[72]Data SRL'!$BM$8:$BM$100</definedName>
    <definedName name="_281__123Graph_CCHART_60" hidden="1">'[61]NPK Mg Bo'!$FW$164:$FW$174</definedName>
    <definedName name="_281__123Graph_DCHART_28">#N/A</definedName>
    <definedName name="_281__123Graph_DCHART_28_1">#N/A</definedName>
    <definedName name="_281__123Graph_ECHART_21" hidden="1">'[3]TBS 05'!#REF!</definedName>
    <definedName name="_281__123Graph_ECHART_24" hidden="1">'[45]TBS BLOK'!#REF!</definedName>
    <definedName name="_281__123Graph_ECHART_26" hidden="1">'[87]TBS 05'!#REF!</definedName>
    <definedName name="_281__123Graph_XCHART_10">#N/A</definedName>
    <definedName name="_281__123Graph_XCHART_10_1">#N/A</definedName>
    <definedName name="_2817__123Graph_XCHART_23" hidden="1">'[51]TBS 05'!#REF!</definedName>
    <definedName name="_2819__123Graph_DCHART_29" hidden="1">'[49]TBS BLOK'!#REF!</definedName>
    <definedName name="_2819__123Graph_DCHART_29_1">#N/A</definedName>
    <definedName name="_281a0_1">#REF!</definedName>
    <definedName name="_282__123Graph_BCHART_11" hidden="1">'[42]PABRIK (2)'!#REF!</definedName>
    <definedName name="_282__123Graph_BCHART_26" hidden="1">'[31]PABRIK (2)'!$R$9:$R$287</definedName>
    <definedName name="_282__123Graph_BCHART_37" hidden="1">'[57]DATA LTW'!$AE$43:$AP$43</definedName>
    <definedName name="_282__123Graph_BCHART_38" hidden="1">'[69]DATA LTW'!$AE$71:$AP$71</definedName>
    <definedName name="_282__123Graph_BCHART_77">#N/A</definedName>
    <definedName name="_282__123Graph_BCHART_77_1">#N/A</definedName>
    <definedName name="_282__123Graph_CCHART_40" hidden="1">'[44]DATA LTW'!$BR$71:$CC$71</definedName>
    <definedName name="_282__123Graph_CCHART_61" hidden="1">'[61]NPK Mg Bo'!$FX$164:$FX$174</definedName>
    <definedName name="_282__123Graph_DCHART_29">#N/A</definedName>
    <definedName name="_282__123Graph_DCHART_29_1">#N/A</definedName>
    <definedName name="_282__123Graph_ECHART_22" hidden="1">'[3]TBS 05'!#REF!</definedName>
    <definedName name="_282__123Graph_ECHART_26" hidden="1">'[45]TBS BLOK'!#REF!</definedName>
    <definedName name="_282__123Graph_ECHART_27" hidden="1">'[87]TBS 05'!#REF!</definedName>
    <definedName name="_282__123Graph_XCHART_11">#N/A</definedName>
    <definedName name="_282__123Graph_XCHART_11_1">#N/A</definedName>
    <definedName name="_2826__123Graph_XCHART_24" hidden="1">'[51]TBS 05'!#REF!</definedName>
    <definedName name="_282AESAGZ_1">[86]Sheet1!#REF!</definedName>
    <definedName name="_283__123Graph_ACHART_5">#N/A</definedName>
    <definedName name="_283__123Graph_ACHART_5_1">#N/A</definedName>
    <definedName name="_283__123Graph_ACHART_69">#N/A</definedName>
    <definedName name="_283__123Graph_ACHART_69_1">#N/A</definedName>
    <definedName name="_283__123Graph_BCHART_39" hidden="1">'[69]DATA LTW'!$AR$43:$BC$43</definedName>
    <definedName name="_283__123Graph_BCHART_73" hidden="1">'[74]Data SRL'!$AD$8:$AD$131</definedName>
    <definedName name="_283__123Graph_BCHART_78">{#NAME?}</definedName>
    <definedName name="_283__123Graph_CCHART_41" hidden="1">'[44]DATA LTW'!$BE$44:$BP$44</definedName>
    <definedName name="_283__123Graph_CCHART_62" hidden="1">'[61]NPK Mg Bo'!$FY$164:$FY$174</definedName>
    <definedName name="_283__123Graph_DCHART_3">#N/A</definedName>
    <definedName name="_283__123Graph_DCHART_3_1">#N/A</definedName>
    <definedName name="_283__123Graph_ECHART_23" hidden="1">'[3]TBS 05'!#REF!</definedName>
    <definedName name="_283__123Graph_ECHART_27" hidden="1">'[45]TBS BLOK'!#REF!</definedName>
    <definedName name="_283__123Graph_ECHART_28" hidden="1">'[87]TBS 05'!#REF!</definedName>
    <definedName name="_283__123Graph_XCHART_12">#N/A</definedName>
    <definedName name="_283__123Graph_XCHART_12_1">#N/A</definedName>
    <definedName name="_2832__123Graph_DCHART_3" hidden="1">[49]SISIP!#REF!</definedName>
    <definedName name="_2832__123Graph_DCHART_3_1">#N/A</definedName>
    <definedName name="_2835__123Graph_XCHART_25" hidden="1">'[51]TBS 05'!$B$161:$B$161</definedName>
    <definedName name="_283AESAGZ_2">[86]Sheet1!#REF!</definedName>
    <definedName name="_284__123Graph_ACHART_76">#N/A</definedName>
    <definedName name="_284__123Graph_ACHART_76_1">#N/A</definedName>
    <definedName name="_284__123Graph_BCHART_12" hidden="1">'[42]PABRIK (2)'!#REF!</definedName>
    <definedName name="_284__123Graph_BCHART_38" hidden="1">'[57]DATA LTW'!$AE$71:$AP$71</definedName>
    <definedName name="_284__123Graph_BCHART_79">{#NAME?}</definedName>
    <definedName name="_284__123Graph_CCHART_42" hidden="1">'[44]DATA LTW'!$BE$72:$BP$72</definedName>
    <definedName name="_284__123Graph_CCHART_63" hidden="1">'[18]NPK Mg Bo'!#REF!</definedName>
    <definedName name="_284__123Graph_DCHART_30">#N/A</definedName>
    <definedName name="_284__123Graph_DCHART_30_1">#N/A</definedName>
    <definedName name="_284__123Graph_ECHART_24" hidden="1">'[3]TBS 05'!#REF!</definedName>
    <definedName name="_284__123Graph_ECHART_28" hidden="1">'[55]TBS 05'!#REF!</definedName>
    <definedName name="_284__123Graph_ECHART_29" hidden="1">'[87]TBS 05'!#REF!</definedName>
    <definedName name="_284__123Graph_XCHART_13">#N/A</definedName>
    <definedName name="_284__123Graph_XCHART_13_1">#N/A</definedName>
    <definedName name="_2844__123Graph_XCHART_26" hidden="1">'[51]TBS 05'!#REF!</definedName>
    <definedName name="_2845__123Graph_DCHART_30" hidden="1">'[49]TBS BLOK'!#REF!</definedName>
    <definedName name="_2845__123Graph_DCHART_30_1">#N/A</definedName>
    <definedName name="_284a0_2">#REF!</definedName>
    <definedName name="_284AESAGZ_3">[86]Sheet1!#REF!</definedName>
    <definedName name="_285__123Graph_ACHART_219" hidden="1">'[41]TON  per Jam'!$C$58:$Z$58</definedName>
    <definedName name="_285__123Graph_ACHART_62" hidden="1">'[58]NPK Mg Bo'!$AR$164:$AR$174</definedName>
    <definedName name="_285__123Graph_BCHART_27" hidden="1">'[31]PABRIK (2)'!$U$9:$U$287</definedName>
    <definedName name="_285__123Graph_BCHART_74" hidden="1">'[74]Data SRL'!$AI$8:$AI$100</definedName>
    <definedName name="_285__123Graph_CCHART_43" hidden="1">'[44]DATA LTW'!$BR$44:$CC$44</definedName>
    <definedName name="_285__123Graph_CCHART_64" hidden="1">'[18]NPK Mg Bo'!#REF!</definedName>
    <definedName name="_285__123Graph_ECHART_25" hidden="1">'[3]TBS 05'!$AK$161:$AK$161</definedName>
    <definedName name="_285__123Graph_ECHART_29" hidden="1">'[45]TBS BLOK'!#REF!</definedName>
    <definedName name="_285__123Graph_ECHART_30" hidden="1">'[87]TBS 05'!#REF!</definedName>
    <definedName name="_285__123Graph_XCHART_14" hidden="1">[46]SISIP!#REF!</definedName>
    <definedName name="_285__123Graph_XCHART_14_1">#N/A</definedName>
    <definedName name="_2853__123Graph_XCHART_27" hidden="1">'[51]TBS 05'!#REF!</definedName>
    <definedName name="_2858__123Graph_DCHART_31" hidden="1">'[49]TBS BLOK'!#REF!</definedName>
    <definedName name="_2858__123Graph_DCHART_31_1">#N/A</definedName>
    <definedName name="_285AESAGZ_1_1">[86]Sheet1!#REF!</definedName>
    <definedName name="_286__123Graph_ACHART_30" hidden="1">'[49]TBS BLOK'!#REF!</definedName>
    <definedName name="_286__123Graph_ACHART_30_1">#N/A</definedName>
    <definedName name="_286__123Graph_BCHART_13" hidden="1">[53]Data!$N$50:$N$61</definedName>
    <definedName name="_286__123Graph_BCHART_39" hidden="1">'[57]DATA LTW'!$AR$43:$BC$43</definedName>
    <definedName name="_286__123Graph_BCHART_8">#N/A</definedName>
    <definedName name="_286__123Graph_BCHART_8_1">#N/A</definedName>
    <definedName name="_286__123Graph_CCHART_44" hidden="1">'[44]DATA LTW'!$BR$72:$CC$72</definedName>
    <definedName name="_286__123Graph_CCHART_65" hidden="1">'[18]NPK Mg Bo'!#REF!</definedName>
    <definedName name="_286__123Graph_DCHART_31">{#NAME?}</definedName>
    <definedName name="_286__123Graph_ECHART_26" hidden="1">'[3]TBS 05'!#REF!</definedName>
    <definedName name="_286__123Graph_ECHART_30" hidden="1">'[45]TBS BLOK'!#REF!</definedName>
    <definedName name="_286__123Graph_ECHART_31" hidden="1">'[87]TBS 05'!#REF!</definedName>
    <definedName name="_286__123Graph_XCHART_15">#N/A</definedName>
    <definedName name="_286__123Graph_XCHART_15_1">#N/A</definedName>
    <definedName name="_2862__123Graph_XCHART_28" hidden="1">'[51]TBS 05'!$C$165:$C$175</definedName>
    <definedName name="_287__123Graph_BCHART_75" hidden="1">'[74]Data SRL'!$AL$8:$AL$100</definedName>
    <definedName name="_287__123Graph_BCHART_78" hidden="1">'[3]NPK Mg Bo'!$AK$160:$AK$160</definedName>
    <definedName name="_287__123Graph_BCHART_80">{#NAME?}</definedName>
    <definedName name="_287__123Graph_CCHART_45" hidden="1">'[44]DATA LTW'!$BE$46:$BP$46</definedName>
    <definedName name="_287__123Graph_CCHART_66" hidden="1">'[18]NPK Mg Bo'!#REF!</definedName>
    <definedName name="_287__123Graph_DCHART_32">#N/A</definedName>
    <definedName name="_287__123Graph_DCHART_32_1">#N/A</definedName>
    <definedName name="_287__123Graph_ECHART_27" hidden="1">'[3]TBS 05'!#REF!</definedName>
    <definedName name="_287__123Graph_ECHART_31" hidden="1">'[45]TBS BLOK'!#REF!</definedName>
    <definedName name="_287__123Graph_ECHART_32" hidden="1">'[87]TBS 05'!#REF!</definedName>
    <definedName name="_287__123Graph_XCHART_17">#N/A</definedName>
    <definedName name="_287__123Graph_XCHART_17_1">#N/A</definedName>
    <definedName name="_2871__123Graph_DCHART_32" hidden="1">'[49]TBS BLOK'!#REF!</definedName>
    <definedName name="_2871__123Graph_DCHART_32_1">#N/A</definedName>
    <definedName name="_2871__123Graph_XCHART_29" hidden="1">'[51]TBS 05'!#REF!</definedName>
    <definedName name="_287AAUSGZ_1">[86]Sheet1!#REF!</definedName>
    <definedName name="_288__123Graph_ACHART_38" hidden="1">[51]SISIP!$CS$164:$CS$174</definedName>
    <definedName name="_288__123Graph_ACHART_7">#N/A</definedName>
    <definedName name="_288__123Graph_ACHART_7_1">#N/A</definedName>
    <definedName name="_288__123Graph_ACHART_77">#N/A</definedName>
    <definedName name="_288__123Graph_ACHART_77_1">#N/A</definedName>
    <definedName name="_288__123Graph_BCHART_14" hidden="1">[53]Data!$D$62:$D$73</definedName>
    <definedName name="_288__123Graph_BCHART_28" hidden="1">'[31]PABRIK (2)'!$X$9:$X$287</definedName>
    <definedName name="_288__123Graph_BCHART_4" hidden="1">'[32]PABRIK (2)'!#REF!</definedName>
    <definedName name="_288__123Graph_BCHART_79" hidden="1">'[3]NPK Mg Bo'!$AM$160:$AM$160</definedName>
    <definedName name="_288__123Graph_BCHART_81">{#NAME?}</definedName>
    <definedName name="_288__123Graph_CCHART_46" hidden="1">'[44]DATA LTW'!$BE$74:$BP$74</definedName>
    <definedName name="_288__123Graph_CCHART_68" hidden="1">'[18]NPK Mg Bo'!#REF!</definedName>
    <definedName name="_288__123Graph_DCHART_33">#N/A</definedName>
    <definedName name="_288__123Graph_DCHART_33_1">#N/A</definedName>
    <definedName name="_288__123Graph_ECHART_28" hidden="1">'[3]TBS 05'!#REF!</definedName>
    <definedName name="_288__123Graph_ECHART_32" hidden="1">'[45]TBS BLOK'!#REF!</definedName>
    <definedName name="_288__123Graph_ECHART_33" hidden="1">'[87]TBS 05'!#REF!</definedName>
    <definedName name="_288__123Graph_XCHART_18">#N/A</definedName>
    <definedName name="_288__123Graph_XCHART_18_1">#N/A</definedName>
    <definedName name="_2880__123Graph_XCHART_3" hidden="1">[51]SISIP!#REF!</definedName>
    <definedName name="_2884__123Graph_DCHART_33" hidden="1">'[49]TBS 05'!#REF!</definedName>
    <definedName name="_2884__123Graph_DCHART_33_1">#N/A</definedName>
    <definedName name="_2889__123Graph_XCHART_30" hidden="1">'[51]TBS 05'!#REF!</definedName>
    <definedName name="_288AESAGZ_1_2">[86]Sheet1!#REF!</definedName>
    <definedName name="_289__123Graph_BCHART_4" hidden="1">[67]Karung!#REF!</definedName>
    <definedName name="_289__123Graph_BCHART_77" hidden="1">'[74]Data SRL'!$AO$8:$AO$193</definedName>
    <definedName name="_289__123Graph_BCHART_82">{#NAME?}</definedName>
    <definedName name="_289__123Graph_CCHART_47" hidden="1">'[44]DATA LTW'!$BR$46:$CC$46</definedName>
    <definedName name="_289__123Graph_CCHART_69" hidden="1">'[18]NPK Mg Bo'!#REF!</definedName>
    <definedName name="_289__123Graph_DCHART_34">#N/A</definedName>
    <definedName name="_289__123Graph_DCHART_34_1">#N/A</definedName>
    <definedName name="_289__123Graph_ECHART_29" hidden="1">'[3]TBS 05'!#REF!</definedName>
    <definedName name="_289__123Graph_ECHART_33" hidden="1">'[55]TBS 05'!#REF!</definedName>
    <definedName name="_289__123Graph_ECHART_34" hidden="1">'[87]TBS 05'!#REF!</definedName>
    <definedName name="_289__123Graph_XCHART_19">#N/A</definedName>
    <definedName name="_289__123Graph_XCHART_19_1">#N/A</definedName>
    <definedName name="_2897__123Graph_DCHART_34" hidden="1">'[49]TBS BLOK'!#REF!</definedName>
    <definedName name="_2897__123Graph_DCHART_34_1">#N/A</definedName>
    <definedName name="_2898__123Graph_DCHART_4" hidden="1">[49]SISIP!$CW$164:$CW$174</definedName>
    <definedName name="_2898__123Graph_XCHART_31" hidden="1">'[51]TBS 05'!#REF!</definedName>
    <definedName name="_29__123Graph_ACHART_135" hidden="1">'[43]TON  per Jam'!$C$8:$Z$8</definedName>
    <definedName name="_29__123Graph_ACHART_143" hidden="1">'[29]TON  per Jam'!$C$18:$Z$18</definedName>
    <definedName name="_29__123Graph_ACHART_145" hidden="1">'[29]TON  per Jam'!$C$20:$Z$20</definedName>
    <definedName name="_29__123Graph_ACHART_149" hidden="1">'[38]TON  per Jam'!$C$24:$Z$24</definedName>
    <definedName name="_29__123Graph_ACHART_26" hidden="1">'[31]PABRIK (2)'!$Q$9:$Q$287</definedName>
    <definedName name="_29__123Graph_ACHART_32">#N/A</definedName>
    <definedName name="_29__123Graph_ACHART_32_1">#N/A</definedName>
    <definedName name="_29__123Graph_ACHART_35" hidden="1">[45]SISIP!#REF!</definedName>
    <definedName name="_29__123Graph_ACHART_37">#N/A</definedName>
    <definedName name="_29__123Graph_ACHART_37_1">#N/A</definedName>
    <definedName name="_29__123Graph_ACHART_64" hidden="1">'[47]Data SRL'!$F$8:$F$379</definedName>
    <definedName name="_29__123Graph_ACHART_65" hidden="1">'[56]Data SRL'!$I$8:$I$379</definedName>
    <definedName name="_290__123Graph_ACHART_22" hidden="1">'[59]PABRIK (2)'!$E$9:$E$287</definedName>
    <definedName name="_290__123Graph_ACHART_50">#N/A</definedName>
    <definedName name="_290__123Graph_ACHART_50_1">#N/A</definedName>
    <definedName name="_290__123Graph_ACHART_63" hidden="1">'[37]NPK Mg Bo'!#REF!</definedName>
    <definedName name="_290__123Graph_BCHART_15" hidden="1">[53]Data!$B$62:$B$73</definedName>
    <definedName name="_290__123Graph_BCHART_40" hidden="1">'[57]DATA LTW'!$AR$71:$BC$71</definedName>
    <definedName name="_290__123Graph_CCHART_48" hidden="1">'[44]DATA LTW'!$BR$74:$CC$74</definedName>
    <definedName name="_290__123Graph_CCHART_7" hidden="1">'[18]TBS BLOK'!#REF!</definedName>
    <definedName name="_290__123Graph_DCHART_4">#N/A</definedName>
    <definedName name="_290__123Graph_ECHART_30" hidden="1">'[3]TBS 05'!#REF!</definedName>
    <definedName name="_290__123Graph_ECHART_34" hidden="1">'[45]TBS BLOK'!#REF!</definedName>
    <definedName name="_290__123Graph_ECHART_4">#N/A</definedName>
    <definedName name="_290__123Graph_ECHART_7" hidden="1">'[87]TBS 05'!#REF!</definedName>
    <definedName name="_290__123Graph_XCHART_2" hidden="1">[46]SISIP!#REF!</definedName>
    <definedName name="_290__123Graph_XCHART_2_1">#N/A</definedName>
    <definedName name="_2907__123Graph_XCHART_32" hidden="1">'[51]TBS 05'!#REF!</definedName>
    <definedName name="_290AAUSGZ_2">[86]Sheet1!#REF!</definedName>
    <definedName name="_291__123Graph_BCHART_29" hidden="1">'[31]PABRIK (2)'!$AD$9:$AD$287</definedName>
    <definedName name="_291__123Graph_BCHART_41" hidden="1">'[69]DATA LTW'!$AE$44:$AP$44</definedName>
    <definedName name="_291__123Graph_BCHART_78" hidden="1">'[74]Data SRL'!$AT$9:$AT$100</definedName>
    <definedName name="_291__123Graph_BCHART_80" hidden="1">'[3]NPK Mg Bo'!$AO$160:$AO$160</definedName>
    <definedName name="_291__123Graph_BCHART_9">#N/A</definedName>
    <definedName name="_291__123Graph_BCHART_9_1">#N/A</definedName>
    <definedName name="_291__123Graph_CCHART_49" hidden="1">'[44]DATA LTW'!$BE$47:$BP$47</definedName>
    <definedName name="_291__123Graph_CCHART_70" hidden="1">'[18]NPK Mg Bo'!#REF!</definedName>
    <definedName name="_291__123Graph_ECHART_31" hidden="1">'[3]TBS 05'!#REF!</definedName>
    <definedName name="_291__123Graph_ECHART_7" hidden="1">'[45]TBS BLOK'!#REF!</definedName>
    <definedName name="_291__123Graph_XCHART_10" hidden="1">[87]SISIP!#REF!</definedName>
    <definedName name="_291__123Graph_XCHART_21">#N/A</definedName>
    <definedName name="_291__123Graph_XCHART_21_1">#N/A</definedName>
    <definedName name="_2911__123Graph_DCHART_5" hidden="1">[49]SISIP!#REF!</definedName>
    <definedName name="_2911__123Graph_DCHART_5_1">#N/A</definedName>
    <definedName name="_2916__123Graph_XCHART_33" hidden="1">'[51]TBS 05'!$B$161:$B$161</definedName>
    <definedName name="_291AEURGZ_1">[86]Sheet1!#REF!</definedName>
    <definedName name="_292__123Graph_ACHART_78">{#NAME?}</definedName>
    <definedName name="_292__123Graph_BCHART_16" hidden="1">'[42]PABRIK (2)'!#REF!</definedName>
    <definedName name="_292__123Graph_BCHART_41" hidden="1">'[57]DATA LTW'!$AE$44:$AP$44</definedName>
    <definedName name="_292__123Graph_BCHART_42" hidden="1">'[69]DATA LTW'!$AE$72:$AP$72</definedName>
    <definedName name="_292__123Graph_BCHART_81" hidden="1">'[3]NPK Mg Bo'!$AQ$160:$AQ$160</definedName>
    <definedName name="_292__123Graph_CCHART_5" hidden="1">[90]PO!$B$59:$M$59</definedName>
    <definedName name="_292__123Graph_CCHART_71" hidden="1">'[18]NPK Mg Bo'!#REF!</definedName>
    <definedName name="_292__123Graph_DCHART_5">{#NAME?}</definedName>
    <definedName name="_292__123Graph_ECHART_32" hidden="1">'[3]TBS 05'!#REF!</definedName>
    <definedName name="_292__123Graph_FCHART_1">[13]Langsir!$F$369:$F$380</definedName>
    <definedName name="_292__123Graph_FCHART_4">#N/A</definedName>
    <definedName name="_292__123Graph_XCHART_11" hidden="1">[87]SISIP!#REF!</definedName>
    <definedName name="_292__123Graph_XCHART_22">#N/A</definedName>
    <definedName name="_292__123Graph_XCHART_22_1">#N/A</definedName>
    <definedName name="_2924__123Graph_DCHART_6" hidden="1">[49]SISIP!#REF!</definedName>
    <definedName name="_2924__123Graph_DCHART_6_1">#N/A</definedName>
    <definedName name="_2925__123Graph_XCHART_34" hidden="1">'[51]TBS 05'!#REF!</definedName>
    <definedName name="_292AEURGZ_2">[86]Sheet1!#REF!</definedName>
    <definedName name="_293__123Graph_ACHART_70">#N/A</definedName>
    <definedName name="_293__123Graph_ACHART_70_1">#N/A</definedName>
    <definedName name="_293__123Graph_BCHART_43" hidden="1">'[69]DATA LTW'!$AR$44:$BC$44</definedName>
    <definedName name="_293__123Graph_BCHART_79" hidden="1">'[74]Data SRL'!$BA$8:$BA$100</definedName>
    <definedName name="_293__123Graph_BCHART_82" hidden="1">'[3]NPK Mg Bo'!$AS$160:$AS$160</definedName>
    <definedName name="_293__123Graph_CCHART_1">#N/A</definedName>
    <definedName name="_293__123Graph_CCHART_1_1">#N/A</definedName>
    <definedName name="_293__123Graph_CCHART_50" hidden="1">'[44]DATA LTW'!$BE$75:$BP$75</definedName>
    <definedName name="_293__123Graph_CCHART_72" hidden="1">'[18]NPK Mg Bo'!#REF!</definedName>
    <definedName name="_293__123Graph_ECHART_33" hidden="1">'[3]TBS 05'!#REF!</definedName>
    <definedName name="_293__123Graph_FCHART_2" hidden="1">[77]Langsir!$V$402:$V$413</definedName>
    <definedName name="_293__123Graph_XCHART_10">#N/A</definedName>
    <definedName name="_293__123Graph_XCHART_12" hidden="1">[87]SISIP!#REF!</definedName>
    <definedName name="_293__123Graph_XCHART_23">#N/A</definedName>
    <definedName name="_293__123Graph_XCHART_23_1">#N/A</definedName>
    <definedName name="_2934__123Graph_XCHART_35" hidden="1">'[88]DATA LTW'!$E$4:$AC$4</definedName>
    <definedName name="_2937__123Graph_DCHART_7" hidden="1">'[49]TBS BLOK'!#REF!</definedName>
    <definedName name="_2937__123Graph_DCHART_7_1">#N/A</definedName>
    <definedName name="_293AAUSGZ_3">[86]Sheet1!#REF!</definedName>
    <definedName name="_293AEURGZ_3">[86]Sheet1!#REF!</definedName>
    <definedName name="_294__123Graph_BCHART_17" hidden="1">[53]Data!$M$62:$M$73</definedName>
    <definedName name="_294__123Graph_BCHART_3" hidden="1">'[31]PABRIK (2)'!#REF!</definedName>
    <definedName name="_294__123Graph_BCHART_42" hidden="1">'[57]DATA LTW'!$AE$72:$AP$72</definedName>
    <definedName name="_294__123Graph_BCHART_44" hidden="1">'[69]DATA LTW'!$AR$72:$BC$72</definedName>
    <definedName name="_294__123Graph_CCHART_51" hidden="1">'[44]DATA LTW'!$BR$47:$CC$47</definedName>
    <definedName name="_294__123Graph_CCHART_73" hidden="1">'[18]NPK Mg Bo'!#REF!</definedName>
    <definedName name="_294__123Graph_DCHART_6">{#NAME?}</definedName>
    <definedName name="_294__123Graph_ECHART_34" hidden="1">'[3]TBS 05'!#REF!</definedName>
    <definedName name="_294__123Graph_XCHART_1">'[8]DATA LTW'!$E$4:$AC$4</definedName>
    <definedName name="_294__123Graph_XCHART_11">#N/A</definedName>
    <definedName name="_294__123Graph_XCHART_13" hidden="1">[87]SISIP!#REF!</definedName>
    <definedName name="_294__123Graph_XCHART_24">#N/A</definedName>
    <definedName name="_294__123Graph_XCHART_24_1">#N/A</definedName>
    <definedName name="_2943__123Graph_XCHART_36" hidden="1">[51]SISIP!#REF!</definedName>
    <definedName name="_294AEURGZ_1_1">[86]Sheet1!#REF!</definedName>
    <definedName name="_295__123Graph_ACHART_220" hidden="1">'[41]TON  per Jam'!$C$60:$Z$60</definedName>
    <definedName name="_295__123Graph_ACHART_64" hidden="1">'[37]NPK Mg Bo'!#REF!</definedName>
    <definedName name="_295__123Graph_BCHART_30" hidden="1">'[44]DATA LTW'!$AE$68:$AP$68</definedName>
    <definedName name="_295__123Graph_BCHART_45" hidden="1">'[69]DATA LTW'!$AE$46:$AP$46</definedName>
    <definedName name="_295__123Graph_BCHART_8" hidden="1">'[31]PABRIK (2)'!#REF!</definedName>
    <definedName name="_295__123Graph_CCHART_10">#N/A</definedName>
    <definedName name="_295__123Graph_CCHART_10_1">#N/A</definedName>
    <definedName name="_295__123Graph_CCHART_52" hidden="1">'[44]DATA LTW'!$BR$75:$CC$75</definedName>
    <definedName name="_295__123Graph_CCHART_74" hidden="1">'[18]NPK Mg Bo'!#REF!</definedName>
    <definedName name="_295__123Graph_ECHART_7" hidden="1">'[3]TBS 05'!#REF!</definedName>
    <definedName name="_295__123Graph_XCHART_10" hidden="1">[45]SISIP!#REF!</definedName>
    <definedName name="_295__123Graph_XCHART_12">#N/A</definedName>
    <definedName name="_295__123Graph_XCHART_14" hidden="1">[87]SISIP!#REF!</definedName>
    <definedName name="_295__123Graph_XCHART_26" hidden="1">'[46]TBS BLOK'!#REF!</definedName>
    <definedName name="_295__123Graph_XCHART_26_1">#N/A</definedName>
    <definedName name="_2950__123Graph_DCHART_8" hidden="1">[49]SISIP!#REF!</definedName>
    <definedName name="_2950__123Graph_DCHART_8_1">#N/A</definedName>
    <definedName name="_2952__123Graph_XCHART_37" hidden="1">[51]SISIP!#REF!</definedName>
    <definedName name="_296__123Graph_ACHART_79">{#NAME?}</definedName>
    <definedName name="_296__123Graph_BCHART_18" hidden="1">'[42]PABRIK (2)'!#REF!</definedName>
    <definedName name="_296__123Graph_BCHART_31" hidden="1">'[44]DATA LTW'!$AR$40:$BC$40</definedName>
    <definedName name="_296__123Graph_BCHART_43" hidden="1">'[57]DATA LTW'!$AR$44:$BC$44</definedName>
    <definedName name="_296__123Graph_BCHART_46" hidden="1">'[69]DATA LTW'!$AE$74:$AP$74</definedName>
    <definedName name="_296__123Graph_CCHART_53" hidden="1">'[44]DATA LTW'!$BE$25:$BP$25</definedName>
    <definedName name="_296__123Graph_CCHART_75" hidden="1">'[18]NPK Mg Bo'!#REF!</definedName>
    <definedName name="_296__123Graph_DCHART_7">{#NAME?}</definedName>
    <definedName name="_296__123Graph_FCHART_1" hidden="1">[89]Langsir!$G$384:$G$395</definedName>
    <definedName name="_296__123Graph_XCHART_11" hidden="1">[45]SISIP!#REF!</definedName>
    <definedName name="_296__123Graph_XCHART_13">#N/A</definedName>
    <definedName name="_296__123Graph_XCHART_15" hidden="1">[87]SISIP!#REF!</definedName>
    <definedName name="_296__123Graph_XCHART_27">#N/A</definedName>
    <definedName name="_296__123Graph_XCHART_27_1">#N/A</definedName>
    <definedName name="_2961__123Graph_XCHART_38" hidden="1">[51]SISIP!$C$164:$C$174</definedName>
    <definedName name="_2963__123Graph_ECHART_16" hidden="1">'[49]TBS BLOK'!#REF!</definedName>
    <definedName name="_2963__123Graph_ECHART_16_1">#N/A</definedName>
    <definedName name="_296AAUSGZ_1_1">[86]Sheet1!#REF!</definedName>
    <definedName name="_297__123Graph_ACHART_39" hidden="1">[51]SISIP!#REF!</definedName>
    <definedName name="_297__123Graph_ACHART_51">#N/A</definedName>
    <definedName name="_297__123Graph_ACHART_51_1">#N/A</definedName>
    <definedName name="_297__123Graph_BCHART_32" hidden="1">'[44]DATA LTW'!$AR$68:$BC$68</definedName>
    <definedName name="_297__123Graph_BCHART_47" hidden="1">'[69]DATA LTW'!$AR$46:$BC$46</definedName>
    <definedName name="_297__123Graph_BCHART_81" hidden="1">'[74]Data SRL'!$BE$8:$BE$100</definedName>
    <definedName name="_297__123Graph_CCHART_11">#N/A</definedName>
    <definedName name="_297__123Graph_CCHART_11_1">#N/A</definedName>
    <definedName name="_297__123Graph_CCHART_54" hidden="1">'[44]DATA LTW'!$BE$53:$BP$53</definedName>
    <definedName name="_297__123Graph_CCHART_76" hidden="1">'[18]NPK Mg Bo'!#REF!</definedName>
    <definedName name="_297__123Graph_FCHART_2" hidden="1">[89]Langsir!$V$402:$V$413</definedName>
    <definedName name="_297__123Graph_XCHART_12" hidden="1">[45]SISIP!#REF!</definedName>
    <definedName name="_297__123Graph_XCHART_14">#N/A</definedName>
    <definedName name="_297__123Graph_XCHART_17" hidden="1">'[87]TBS 05'!#REF!</definedName>
    <definedName name="_297__123Graph_XCHART_29">#N/A</definedName>
    <definedName name="_297__123Graph_XCHART_29_1">#N/A</definedName>
    <definedName name="_2970__123Graph_XCHART_39" hidden="1">[51]SISIP!#REF!</definedName>
    <definedName name="_2976__123Graph_ECHART_17" hidden="1">'[49]TBS BLOK'!#REF!</definedName>
    <definedName name="_2976__123Graph_ECHART_17_1">#N/A</definedName>
    <definedName name="_2979__123Graph_XCHART_4" hidden="1">[51]SISIP!#REF!</definedName>
    <definedName name="_297AEURGZ_1_2">[86]Sheet1!#REF!</definedName>
    <definedName name="_298__123Graph_ACHART_71">#N/A</definedName>
    <definedName name="_298__123Graph_ACHART_71_1">#N/A</definedName>
    <definedName name="_298__123Graph_BCHART_19" hidden="1">'[42]PABRIK (2)'!#REF!</definedName>
    <definedName name="_298__123Graph_BCHART_33" hidden="1">'[44]DATA LTW'!$AE$41:$AP$41</definedName>
    <definedName name="_298__123Graph_BCHART_44" hidden="1">'[57]DATA LTW'!$AR$72:$BC$72</definedName>
    <definedName name="_298__123Graph_BCHART_48" hidden="1">'[69]DATA LTW'!$AR$74:$BC$74</definedName>
    <definedName name="_298__123Graph_CCHART_55" hidden="1">'[44]DATA LTW'!$BR$25:$CC$25</definedName>
    <definedName name="_298__123Graph_CCHART_77" hidden="1">'[18]NPK Mg Bo'!#REF!</definedName>
    <definedName name="_298__123Graph_DCHART_8">{#NAME?}</definedName>
    <definedName name="_298__123Graph_XCHART_1" hidden="1">'[91]DATA LTW'!$E$4:$AC$4</definedName>
    <definedName name="_298__123Graph_XCHART_13" hidden="1">[45]SISIP!#REF!</definedName>
    <definedName name="_298__123Graph_XCHART_15">#N/A</definedName>
    <definedName name="_298__123Graph_XCHART_18" hidden="1">'[87]TBS 05'!#REF!</definedName>
    <definedName name="_298__123Graph_XCHART_3">#N/A</definedName>
    <definedName name="_298__123Graph_XCHART_3_1">#N/A</definedName>
    <definedName name="_2988__123Graph_XCHART_40" hidden="1">[51]SISIP!#REF!</definedName>
    <definedName name="_2989__123Graph_ECHART_18" hidden="1">'[49]TBS BLOK'!#REF!</definedName>
    <definedName name="_2989__123Graph_ECHART_18_1">#N/A</definedName>
    <definedName name="_299__123Graph_ACHART_31" hidden="1">'[49]TBS BLOK'!#REF!</definedName>
    <definedName name="_299__123Graph_ACHART_31_1">#N/A</definedName>
    <definedName name="_299__123Graph_BCHART_34" hidden="1">'[44]DATA LTW'!$AE$69:$AP$69</definedName>
    <definedName name="_299__123Graph_BCHART_49" hidden="1">'[69]DATA LTW'!$AE$47:$AP$47</definedName>
    <definedName name="_299__123Graph_BCHART_85" hidden="1">'[74]Data Prod_Graf'!$B$4:$M$4</definedName>
    <definedName name="_299__123Graph_CCHART_12">#N/A</definedName>
    <definedName name="_299__123Graph_CCHART_12_1">#N/A</definedName>
    <definedName name="_299__123Graph_CCHART_56" hidden="1">'[44]DATA LTW'!$BR$53:$CC$53</definedName>
    <definedName name="_299__123Graph_CCHART_78" hidden="1">'[61]NPK Mg Bo'!$FU$160:$FU$160</definedName>
    <definedName name="_299__123Graph_ECHART_1">{#NAME?}</definedName>
    <definedName name="_299__123Graph_XCHART_10" hidden="1">[3]SISIP!#REF!</definedName>
    <definedName name="_299__123Graph_XCHART_14" hidden="1">[45]SISIP!#REF!</definedName>
    <definedName name="_299__123Graph_XCHART_17">#N/A</definedName>
    <definedName name="_299__123Graph_XCHART_19" hidden="1">'[87]TBS 05'!#REF!</definedName>
    <definedName name="_299__123Graph_XCHART_30">#N/A</definedName>
    <definedName name="_299__123Graph_XCHART_30_1">#N/A</definedName>
    <definedName name="_2997__123Graph_XCHART_41" hidden="1">[51]SISIP!#REF!</definedName>
    <definedName name="_299AAUSGZ_1_2">[86]Sheet1!#REF!</definedName>
    <definedName name="_2Excel_BuiltIn_Print_Area_1">[92]Olah!$A$1:$CA$118</definedName>
    <definedName name="_2Excel_BuiltIn_Print_Area_3_1_1">#REF!</definedName>
    <definedName name="_2Excel_BuiltIn_Print_Area_6">#REF!</definedName>
    <definedName name="_3__123Graph_ACHART_1" hidden="1">[28]Data!$B$2:$B$73</definedName>
    <definedName name="_3__123Graph_ACHART_11" hidden="1">'[40]PABRIK (2)'!#REF!</definedName>
    <definedName name="_3__123Graph_ACHART_11_1">#N/A</definedName>
    <definedName name="_30__123Graph_ACHART_115" hidden="1">'[41]TON  per Jam'!$C$41:$Z$41</definedName>
    <definedName name="_30__123Graph_ACHART_136" hidden="1">'[38]TON  per Jam'!$C$10:$Z$10</definedName>
    <definedName name="_30__123Graph_ACHART_14" hidden="1">[37]SISIP!#REF!</definedName>
    <definedName name="_30__123Graph_ACHART_14_1">#N/A</definedName>
    <definedName name="_30__123Graph_ACHART_144" hidden="1">'[29]TON  per Jam'!$C$19:$Z$19</definedName>
    <definedName name="_30__123Graph_ACHART_146" hidden="1">'[29]TON  per Jam'!$C$21:$Z$21</definedName>
    <definedName name="_30__123Graph_ACHART_15" hidden="1">[18]SISIP!#REF!</definedName>
    <definedName name="_30__123Graph_ACHART_23">#N/A</definedName>
    <definedName name="_30__123Graph_ACHART_23_1">#N/A</definedName>
    <definedName name="_30__123Graph_ACHART_27" hidden="1">'[31]PABRIK (2)'!$T$9:$T$287</definedName>
    <definedName name="_30__123Graph_ACHART_33">#N/A</definedName>
    <definedName name="_30__123Graph_ACHART_33_1">#N/A</definedName>
    <definedName name="_30__123Graph_ACHART_36" hidden="1">[45]SISIP!#REF!</definedName>
    <definedName name="_30__123Graph_ACHART_38" hidden="1">[73]SISIP!$CS$164:$CS$174</definedName>
    <definedName name="_30__123Graph_ACHART_65" hidden="1">'[47]Data SRL'!$I$8:$I$379</definedName>
    <definedName name="_30__123Graph_ACHART_68" hidden="1">'[56]Data SRL'!$N$8:$N$100</definedName>
    <definedName name="_300__123Graph_ACHART_221" hidden="1">'[41]TON  per Jam'!$C$61:$Z$61</definedName>
    <definedName name="_300__123Graph_ACHART_65" hidden="1">'[37]NPK Mg Bo'!#REF!</definedName>
    <definedName name="_300__123Graph_ACHART_65_1">#N/A</definedName>
    <definedName name="_300__123Graph_ACHART_8">#N/A</definedName>
    <definedName name="_300__123Graph_ACHART_8_1">#N/A</definedName>
    <definedName name="_300__123Graph_BCHART_2" hidden="1">'[48]Data SRL'!$D$8:$D$379</definedName>
    <definedName name="_300__123Graph_BCHART_35" hidden="1">'[44]DATA LTW'!$AR$41:$BC$41</definedName>
    <definedName name="_300__123Graph_BCHART_45" hidden="1">'[57]DATA LTW'!$AE$46:$AP$46</definedName>
    <definedName name="_300__123Graph_CCHART_57" hidden="1">'[44]DATA LTW'!$BE$26:$BP$26</definedName>
    <definedName name="_300__123Graph_CCHART_79" hidden="1">'[61]NPK Mg Bo'!$FV$160:$FV$160</definedName>
    <definedName name="_300__123Graph_ECHART_16">#N/A</definedName>
    <definedName name="_300__123Graph_ECHART_16_1">#N/A</definedName>
    <definedName name="_300__123Graph_XCHART_11" hidden="1">[3]SISIP!#REF!</definedName>
    <definedName name="_300__123Graph_XCHART_15" hidden="1">[45]SISIP!#REF!</definedName>
    <definedName name="_300__123Graph_XCHART_18">#N/A</definedName>
    <definedName name="_300__123Graph_XCHART_2" hidden="1">[87]SISIP!#REF!</definedName>
    <definedName name="_300__123Graph_XCHART_31">#N/A</definedName>
    <definedName name="_300__123Graph_XCHART_31_1">#N/A</definedName>
    <definedName name="_3002__123Graph_ECHART_19" hidden="1">'[49]TBS BLOK'!#REF!</definedName>
    <definedName name="_3002__123Graph_ECHART_19_1">#N/A</definedName>
    <definedName name="_3006__123Graph_XCHART_42" hidden="1">[51]SISIP!$B$160:$B$160</definedName>
    <definedName name="_300AGKXGZ_1">[86]Sheet1!#REF!</definedName>
    <definedName name="_301__123Graph_BCHART_36" hidden="1">'[44]DATA LTW'!$AR$69:$BC$69</definedName>
    <definedName name="_301__123Graph_BCHART_86" hidden="1">'[74]Data Prod_Graf'!$B$12:$M$12</definedName>
    <definedName name="_301__123Graph_CCHART_13">#N/A</definedName>
    <definedName name="_301__123Graph_CCHART_13_1">#N/A</definedName>
    <definedName name="_301__123Graph_CCHART_58" hidden="1">'[44]DATA LTW'!$BE$54:$BP$54</definedName>
    <definedName name="_301__123Graph_CCHART_8" hidden="1">[18]SISIP!#REF!</definedName>
    <definedName name="_301__123Graph_ECHART_17">#N/A</definedName>
    <definedName name="_301__123Graph_ECHART_17_1">#N/A</definedName>
    <definedName name="_301__123Graph_XCHART_12" hidden="1">[3]SISIP!#REF!</definedName>
    <definedName name="_301__123Graph_XCHART_16">'[8]DATA LTW'!$E$4:$AC$4</definedName>
    <definedName name="_301__123Graph_XCHART_19">#N/A</definedName>
    <definedName name="_301__123Graph_XCHART_20" hidden="1">'[87]TBS 05'!$C$165:$C$175</definedName>
    <definedName name="_301__123Graph_XCHART_32">#N/A</definedName>
    <definedName name="_301__123Graph_XCHART_32_1">#N/A</definedName>
    <definedName name="_3015__123Graph_ECHART_21" hidden="1">'[49]TBS BLOK'!#REF!</definedName>
    <definedName name="_3015__123Graph_ECHART_21_1">#N/A</definedName>
    <definedName name="_3015__123Graph_XCHART_43" hidden="1">'[88]DATA LTW'!$E$4:$AC$4</definedName>
    <definedName name="_301AGKXGZ_2">[86]Sheet1!#REF!</definedName>
    <definedName name="_302__123Graph_BCHART_20" hidden="1">'[42]PABRIK (2)'!#REF!</definedName>
    <definedName name="_302__123Graph_BCHART_37" hidden="1">'[44]DATA LTW'!$AE$43:$AP$43</definedName>
    <definedName name="_302__123Graph_BCHART_46" hidden="1">'[57]DATA LTW'!$AE$74:$AP$74</definedName>
    <definedName name="_302__123Graph_CCHART_59" hidden="1">'[44]DATA LTW'!$BR$26:$CC$26</definedName>
    <definedName name="_302__123Graph_CCHART_80" hidden="1">'[61]NPK Mg Bo'!$FW$160:$FW$160</definedName>
    <definedName name="_302__123Graph_ECHART_18">#N/A</definedName>
    <definedName name="_302__123Graph_ECHART_18_1">#N/A</definedName>
    <definedName name="_302__123Graph_XCHART_13" hidden="1">[3]SISIP!#REF!</definedName>
    <definedName name="_302__123Graph_XCHART_17" hidden="1">'[45]TBS BLOK'!#REF!</definedName>
    <definedName name="_302__123Graph_XCHART_2">#N/A</definedName>
    <definedName name="_302__123Graph_XCHART_21" hidden="1">'[87]TBS 05'!#REF!</definedName>
    <definedName name="_302__123Graph_XCHART_34">#N/A</definedName>
    <definedName name="_302__123Graph_XCHART_34_1">#N/A</definedName>
    <definedName name="_3024__123Graph_XCHART_44" hidden="1">'[51]NPK Mg Bo'!#REF!</definedName>
    <definedName name="_3028__123Graph_ECHART_22" hidden="1">'[49]TBS BLOK'!#REF!</definedName>
    <definedName name="_3028__123Graph_ECHART_22_1">#N/A</definedName>
    <definedName name="_302ACARGZ1_1">[86]Sheet1!#REF!</definedName>
    <definedName name="_302AGKXGZ_3">[86]Sheet1!#REF!</definedName>
    <definedName name="_303__123Graph_ACHART_72">#N/A</definedName>
    <definedName name="_303__123Graph_ACHART_72_1">#N/A</definedName>
    <definedName name="_303__123Graph_BCHART_38" hidden="1">'[44]DATA LTW'!$AE$71:$AP$71</definedName>
    <definedName name="_303__123Graph_BCHART_87" hidden="1">'[74]Data Prod_Graf'!$B$21:$M$21</definedName>
    <definedName name="_303__123Graph_CCHART_14">#N/A</definedName>
    <definedName name="_303__123Graph_CCHART_14_1">#N/A</definedName>
    <definedName name="_303__123Graph_CCHART_6" hidden="1">'[72]Data SRL'!$L$8:$L$100</definedName>
    <definedName name="_303__123Graph_CCHART_81" hidden="1">'[61]NPK Mg Bo'!$FX$160:$FX$160</definedName>
    <definedName name="_303__123Graph_ECHART_19">#N/A</definedName>
    <definedName name="_303__123Graph_ECHART_19_1">#N/A</definedName>
    <definedName name="_303__123Graph_XCHART_14" hidden="1">[3]SISIP!#REF!</definedName>
    <definedName name="_303__123Graph_XCHART_18" hidden="1">'[45]TBS BLOK'!#REF!</definedName>
    <definedName name="_303__123Graph_XCHART_20">{#NAME?}</definedName>
    <definedName name="_303__123Graph_XCHART_22" hidden="1">'[87]TBS 05'!#REF!</definedName>
    <definedName name="_303__123Graph_XCHART_36">#N/A</definedName>
    <definedName name="_303__123Graph_XCHART_36_1">#N/A</definedName>
    <definedName name="_3033__123Graph_XCHART_45" hidden="1">'[51]NPK Mg Bo'!#REF!</definedName>
    <definedName name="_303AGKXGZ_1_1">[86]Sheet1!#REF!</definedName>
    <definedName name="_304__123Graph_ACHART_52">#N/A</definedName>
    <definedName name="_304__123Graph_ACHART_52_1">#N/A</definedName>
    <definedName name="_304__123Graph_ACHART_80">{#NAME?}</definedName>
    <definedName name="_304__123Graph_BCHART_21" hidden="1">'[42]PABRIK (2)'!$C$9:$C$287</definedName>
    <definedName name="_304__123Graph_BCHART_39" hidden="1">'[44]DATA LTW'!$AR$43:$BC$43</definedName>
    <definedName name="_304__123Graph_BCHART_47" hidden="1">'[57]DATA LTW'!$AR$46:$BC$46</definedName>
    <definedName name="_304__123Graph_CCHART_60" hidden="1">'[44]DATA LTW'!$BR$54:$CC$54</definedName>
    <definedName name="_304__123Graph_CCHART_82" hidden="1">'[61]NPK Mg Bo'!$FY$160:$FY$160</definedName>
    <definedName name="_304__123Graph_ECHART_21">#N/A</definedName>
    <definedName name="_304__123Graph_ECHART_21_1">#N/A</definedName>
    <definedName name="_304__123Graph_XCHART_15" hidden="1">[3]SISIP!#REF!</definedName>
    <definedName name="_304__123Graph_XCHART_19" hidden="1">'[45]TBS BLOK'!#REF!</definedName>
    <definedName name="_304__123Graph_XCHART_21">#N/A</definedName>
    <definedName name="_304__123Graph_XCHART_23" hidden="1">'[87]TBS 05'!#REF!</definedName>
    <definedName name="_304__123Graph_XCHART_37">#N/A</definedName>
    <definedName name="_304__123Graph_XCHART_37_1">#N/A</definedName>
    <definedName name="_3041__123Graph_ECHART_23" hidden="1">'[49]TBS BLOK'!#REF!</definedName>
    <definedName name="_3041__123Graph_ECHART_23_1">#N/A</definedName>
    <definedName name="_3042__123Graph_XCHART_46" hidden="1">'[51]NPK Mg Bo'!#REF!</definedName>
    <definedName name="_305__123Graph_ACHART_222" hidden="1">'[41]TON  per Jam'!$C$62:$Z$62</definedName>
    <definedName name="_305__123Graph_ACHART_66" hidden="1">'[37]NPK Mg Bo'!#REF!</definedName>
    <definedName name="_305__123Graph_BCHART_5" hidden="1">[67]Karung!#REF!</definedName>
    <definedName name="_305__123Graph_BCHART_88" hidden="1">'[74]Data Prod_Graf'!$B$29:$M$29</definedName>
    <definedName name="_305__123Graph_CCHART_15">#N/A</definedName>
    <definedName name="_305__123Graph_CCHART_15_1">#N/A</definedName>
    <definedName name="_305__123Graph_CCHART_61" hidden="1">'[44]DATA LTW'!$BE$37:$BP$37</definedName>
    <definedName name="_305__123Graph_CCHART_85" hidden="1">'[48]Data Prod_Graf'!$B$5:$M$5</definedName>
    <definedName name="_305__123Graph_ECHART_22">#N/A</definedName>
    <definedName name="_305__123Graph_ECHART_22_1">#N/A</definedName>
    <definedName name="_305__123Graph_XCHART_16" hidden="1">'[91]DATA LTW'!$E$4:$AC$4</definedName>
    <definedName name="_305__123Graph_XCHART_2" hidden="1">[45]SISIP!#REF!</definedName>
    <definedName name="_305__123Graph_XCHART_22">#N/A</definedName>
    <definedName name="_305__123Graph_XCHART_24" hidden="1">'[87]TBS 05'!#REF!</definedName>
    <definedName name="_305__123Graph_XCHART_38" hidden="1">[73]SISIP!$C$164:$C$174</definedName>
    <definedName name="_3051__123Graph_XCHART_47" hidden="1">'[51]NPK Mg Bo'!#REF!</definedName>
    <definedName name="_3054__123Graph_ECHART_24" hidden="1">'[49]TBS BLOK'!#REF!</definedName>
    <definedName name="_3054__123Graph_ECHART_24_1">#N/A</definedName>
    <definedName name="_305ACARGZ1_2">[86]Sheet1!#REF!</definedName>
    <definedName name="_306__123Graph_ACHART_4" hidden="1">[51]SISIP!$D$164:$D$174</definedName>
    <definedName name="_306__123Graph_BCHART_22" hidden="1">'[42]PABRIK (2)'!$F$9:$F$287</definedName>
    <definedName name="_306__123Graph_BCHART_48" hidden="1">'[57]DATA LTW'!$AR$74:$BC$74</definedName>
    <definedName name="_306__123Graph_BCHART_50" hidden="1">'[69]DATA LTW'!$AE$75:$AP$75</definedName>
    <definedName name="_306__123Graph_CCHART_62" hidden="1">'[44]DATA LTW'!$BE$65:$BP$65</definedName>
    <definedName name="_306__123Graph_CCHART_86" hidden="1">'[48]Data Prod_Graf'!$B$13:$M$13</definedName>
    <definedName name="_306__123Graph_ECHART_23">#N/A</definedName>
    <definedName name="_306__123Graph_ECHART_23_1">#N/A</definedName>
    <definedName name="_306__123Graph_XCHART_17" hidden="1">'[3]TBS 05'!#REF!</definedName>
    <definedName name="_306__123Graph_XCHART_20">'[8]DATA LTW'!$E$4:$AC$4</definedName>
    <definedName name="_306__123Graph_XCHART_23">#N/A</definedName>
    <definedName name="_306__123Graph_XCHART_25" hidden="1">'[87]TBS 05'!$B$161:$B$161</definedName>
    <definedName name="_306__123Graph_XCHART_39">#N/A</definedName>
    <definedName name="_306__123Graph_XCHART_39_1">#N/A</definedName>
    <definedName name="_3060__123Graph_XCHART_48" hidden="1">'[51]NPK Mg Bo'!#REF!</definedName>
    <definedName name="_3067__123Graph_ECHART_26" hidden="1">'[49]TBS BLOK'!#REF!</definedName>
    <definedName name="_3067__123Graph_ECHART_26_1">#N/A</definedName>
    <definedName name="_3069__123Graph_XCHART_49" hidden="1">'[51]NPK Mg Bo'!#REF!</definedName>
    <definedName name="_306AGKXGZ_1_2">[86]Sheet1!#REF!</definedName>
    <definedName name="_307__123Graph_BCHART_4" hidden="1">'[31]PABRIK (2)'!#REF!</definedName>
    <definedName name="_307__123Graph_BCHART_51" hidden="1">'[69]DATA LTW'!$AR$47:$BC$47</definedName>
    <definedName name="_307__123Graph_BCHART_9" hidden="1">'[31]PABRIK (2)'!#REF!</definedName>
    <definedName name="_307__123Graph_CCHART_16">#N/A</definedName>
    <definedName name="_307__123Graph_CCHART_16_1">#N/A</definedName>
    <definedName name="_307__123Graph_CCHART_63" hidden="1">'[44]DATA LTW'!$BR$37:$CC$37</definedName>
    <definedName name="_307__123Graph_CCHART_87" hidden="1">'[48]Data Prod_Graf'!$B$22:$M$22</definedName>
    <definedName name="_307__123Graph_ECHART_24">#N/A</definedName>
    <definedName name="_307__123Graph_ECHART_24_1">#N/A</definedName>
    <definedName name="_307__123Graph_XCHART_18" hidden="1">'[3]TBS 05'!#REF!</definedName>
    <definedName name="_307__123Graph_XCHART_21" hidden="1">'[45]TBS BLOK'!#REF!</definedName>
    <definedName name="_307__123Graph_XCHART_24">#N/A</definedName>
    <definedName name="_307__123Graph_XCHART_26" hidden="1">'[87]TBS 05'!#REF!</definedName>
    <definedName name="_307__123Graph_XCHART_4">#N/A</definedName>
    <definedName name="_307__123Graph_XCHART_4_1">#N/A</definedName>
    <definedName name="_3078__123Graph_XCHART_5" hidden="1">[51]SISIP!#REF!</definedName>
    <definedName name="_308__123Graph_ACHART_73">#N/A</definedName>
    <definedName name="_308__123Graph_ACHART_73_1">#N/A</definedName>
    <definedName name="_308__123Graph_ACHART_81">{#NAME?}</definedName>
    <definedName name="_308__123Graph_BCHART_23" hidden="1">'[42]PABRIK (2)'!$L$9:$L$287</definedName>
    <definedName name="_308__123Graph_BCHART_40" hidden="1">'[44]DATA LTW'!$AR$71:$BC$71</definedName>
    <definedName name="_308__123Graph_BCHART_49" hidden="1">'[57]DATA LTW'!$AE$47:$AP$47</definedName>
    <definedName name="_308__123Graph_BCHART_52" hidden="1">'[69]DATA LTW'!$AR$75:$BC$75</definedName>
    <definedName name="_308__123Graph_CCHART_64" hidden="1">'[72]Data SRL'!$H$8:$H$379</definedName>
    <definedName name="_308__123Graph_CCHART_88" hidden="1">'[48]Data Prod_Graf'!$B$30:$M$30</definedName>
    <definedName name="_308__123Graph_ECHART_26">#N/A</definedName>
    <definedName name="_308__123Graph_ECHART_26_1">#N/A</definedName>
    <definedName name="_308__123Graph_XCHART_19" hidden="1">'[3]TBS 05'!#REF!</definedName>
    <definedName name="_308__123Graph_XCHART_22" hidden="1">'[45]TBS BLOK'!#REF!</definedName>
    <definedName name="_308__123Graph_XCHART_25">{#NAME?}</definedName>
    <definedName name="_308__123Graph_XCHART_27" hidden="1">'[87]TBS 05'!#REF!</definedName>
    <definedName name="_308__123Graph_XCHART_40">#N/A</definedName>
    <definedName name="_308__123Graph_XCHART_40_1">#N/A</definedName>
    <definedName name="_3080__123Graph_ECHART_27" hidden="1">'[49]TBS BLOK'!#REF!</definedName>
    <definedName name="_3080__123Graph_ECHART_27_1">#N/A</definedName>
    <definedName name="_3087__123Graph_XCHART_50" hidden="1">'[51]NPK Mg Bo'!#REF!</definedName>
    <definedName name="_308ACARGZ1_3">[86]Sheet1!#REF!</definedName>
    <definedName name="_309__123Graph_BCHART_41" hidden="1">'[44]DATA LTW'!$AE$44:$AP$44</definedName>
    <definedName name="_309__123Graph_BCHART_53" hidden="1">'[69]DATA LTW'!$AE$25:$AP$25</definedName>
    <definedName name="_309__123Graph_CCHART_1" hidden="1">'[74]Data SRL'!$BM$9:$BM$100</definedName>
    <definedName name="_309__123Graph_CCHART_17">#N/A</definedName>
    <definedName name="_309__123Graph_CCHART_17_1">#N/A</definedName>
    <definedName name="_309__123Graph_CCHART_68" hidden="1">'[72]Data SRL'!$AC$8:$AC$100</definedName>
    <definedName name="_309__123Graph_CCHART_9" hidden="1">[18]SISIP!#REF!</definedName>
    <definedName name="_309__123Graph_ECHART_27">#N/A</definedName>
    <definedName name="_309__123Graph_ECHART_27_1">#N/A</definedName>
    <definedName name="_309__123Graph_XCHART_2" hidden="1">[3]SISIP!#REF!</definedName>
    <definedName name="_309__123Graph_XCHART_23" hidden="1">'[45]TBS BLOK'!#REF!</definedName>
    <definedName name="_309__123Graph_XCHART_26">#N/A</definedName>
    <definedName name="_309__123Graph_XCHART_28" hidden="1">'[87]TBS 05'!$C$165:$C$175</definedName>
    <definedName name="_309__123Graph_XCHART_41">#N/A</definedName>
    <definedName name="_309__123Graph_XCHART_41_1">#N/A</definedName>
    <definedName name="_3093__123Graph_ECHART_28" hidden="1">'[49]TBS 05'!#REF!</definedName>
    <definedName name="_3093__123Graph_ECHART_28_1">#N/A</definedName>
    <definedName name="_3096__123Graph_XCHART_51" hidden="1">'[51]NPK Mg Bo'!#REF!</definedName>
    <definedName name="_309AIATGZ_1">[86]Sheet1!#REF!</definedName>
    <definedName name="_31__123Graph_ACHART_137" hidden="1">'[43]TON  per Jam'!$C$11:$Z$11</definedName>
    <definedName name="_31__123Graph_ACHART_14" hidden="1">[28]Data!$O$50:$O$61</definedName>
    <definedName name="_31__123Graph_ACHART_145" hidden="1">'[29]TON  per Jam'!$C$20:$Z$20</definedName>
    <definedName name="_31__123Graph_ACHART_147" hidden="1">'[29]TON  per Jam'!$C$48:$Z$48</definedName>
    <definedName name="_31__123Graph_ACHART_150" hidden="1">'[38]TON  per Jam'!$C$25:$Z$25</definedName>
    <definedName name="_31__123Graph_ACHART_28" hidden="1">'[31]PABRIK (2)'!$W$9:$W$287</definedName>
    <definedName name="_31__123Graph_ACHART_34">#N/A</definedName>
    <definedName name="_31__123Graph_ACHART_34_1">#N/A</definedName>
    <definedName name="_31__123Graph_ACHART_37" hidden="1">[45]SISIP!#REF!</definedName>
    <definedName name="_31__123Graph_ACHART_39">#N/A</definedName>
    <definedName name="_31__123Graph_ACHART_39_1">#N/A</definedName>
    <definedName name="_31__123Graph_ACHART_68" hidden="1">'[47]Data SRL'!$N$8:$N$100</definedName>
    <definedName name="_31__123Graph_ACHART_69" hidden="1">'[56]Data SRL'!$M$8:$M$379</definedName>
    <definedName name="_310__123Graph_ACHART_223" hidden="1">'[41]TON  per Jam'!$C$63:$Z$63</definedName>
    <definedName name="_310__123Graph_ACHART_68" hidden="1">'[37]NPK Mg Bo'!#REF!</definedName>
    <definedName name="_310__123Graph_BCHART_24" hidden="1">'[42]PABRIK (2)'!$O$9:$O$287</definedName>
    <definedName name="_310__123Graph_BCHART_42" hidden="1">'[44]DATA LTW'!$AE$72:$AP$72</definedName>
    <definedName name="_310__123Graph_BCHART_5" hidden="1">'[81]Data SRL'!$BL$9:$BL$100</definedName>
    <definedName name="_310__123Graph_BCHART_54" hidden="1">'[69]DATA LTW'!$AE$53:$AP$53</definedName>
    <definedName name="_310__123Graph_CCHART_7" hidden="1">[16]PK!$B$63:$M$63</definedName>
    <definedName name="_310__123Graph_DCHART_1" hidden="1">[18]SISIP!#REF!</definedName>
    <definedName name="_310__123Graph_ECHART_28">#N/A</definedName>
    <definedName name="_310__123Graph_ECHART_28_1">#N/A</definedName>
    <definedName name="_310__123Graph_XCHART_20" hidden="1">'[3]TBS 05'!$C$165:$C$175</definedName>
    <definedName name="_310__123Graph_XCHART_24" hidden="1">'[45]TBS BLOK'!#REF!</definedName>
    <definedName name="_310__123Graph_XCHART_27">#N/A</definedName>
    <definedName name="_310__123Graph_XCHART_29" hidden="1">'[87]TBS 05'!#REF!</definedName>
    <definedName name="_310__123Graph_XCHART_42" hidden="1">[73]SISIP!$B$160:$B$160</definedName>
    <definedName name="_3105__123Graph_XCHART_52" hidden="1">'[51]NPK Mg Bo'!#REF!</definedName>
    <definedName name="_3106__123Graph_ECHART_29" hidden="1">'[49]TBS BLOK'!#REF!</definedName>
    <definedName name="_3106__123Graph_ECHART_29_1">#N/A</definedName>
    <definedName name="_310AIATGZ_2">[86]Sheet1!#REF!</definedName>
    <definedName name="_311__123Graph_ACHART_53">#N/A</definedName>
    <definedName name="_311__123Graph_ACHART_53_1">#N/A</definedName>
    <definedName name="_311__123Graph_BCHART_43" hidden="1">'[44]DATA LTW'!$AR$44:$BC$44</definedName>
    <definedName name="_311__123Graph_BCHART_55" hidden="1">'[69]DATA LTW'!$AR$25:$BC$25</definedName>
    <definedName name="_311__123Graph_CCHART_10" hidden="1">'[31]PABRIK (2)'!$AF$9:$AF$287</definedName>
    <definedName name="_311__123Graph_CCHART_18">#N/A</definedName>
    <definedName name="_311__123Graph_CCHART_18_1">#N/A</definedName>
    <definedName name="_311__123Graph_CCHART_73" hidden="1">'[72]Data SRL'!$AE$8:$AE$131</definedName>
    <definedName name="_311__123Graph_DCHART_11" hidden="1">[77]LTW!$C$15:$N$15</definedName>
    <definedName name="_311__123Graph_ECHART_29">#N/A</definedName>
    <definedName name="_311__123Graph_ECHART_29_1">#N/A</definedName>
    <definedName name="_311__123Graph_XCHART_21" hidden="1">'[3]TBS 05'!#REF!</definedName>
    <definedName name="_311__123Graph_XCHART_25">'[8]DATA LTW'!$E$4:$AC$4</definedName>
    <definedName name="_311__123Graph_XCHART_28">{#NAME?}</definedName>
    <definedName name="_311__123Graph_XCHART_3" hidden="1">[87]SISIP!#REF!</definedName>
    <definedName name="_311__123Graph_XCHART_44">#N/A</definedName>
    <definedName name="_311__123Graph_XCHART_44_1">#N/A</definedName>
    <definedName name="_3114__123Graph_XCHART_53" hidden="1">'[51]NPK Mg Bo'!#REF!</definedName>
    <definedName name="_3119__123Graph_ECHART_30" hidden="1">'[49]TBS BLOK'!#REF!</definedName>
    <definedName name="_3119__123Graph_ECHART_30_1">#N/A</definedName>
    <definedName name="_311ACARGZ1_1_1">[86]Sheet1!#REF!</definedName>
    <definedName name="_311AIATGZ_3">[86]Sheet1!#REF!</definedName>
    <definedName name="_312__123Graph_ACHART_32" hidden="1">'[49]TBS BLOK'!#REF!</definedName>
    <definedName name="_312__123Graph_ACHART_32_1">#N/A</definedName>
    <definedName name="_312__123Graph_ACHART_82">{#NAME?}</definedName>
    <definedName name="_312__123Graph_BCHART_25" hidden="1">'[42]PABRIK (2)'!$I$9:$I$287</definedName>
    <definedName name="_312__123Graph_BCHART_44" hidden="1">'[44]DATA LTW'!$AR$72:$BC$72</definedName>
    <definedName name="_312__123Graph_BCHART_50" hidden="1">'[57]DATA LTW'!$AE$75:$AP$75</definedName>
    <definedName name="_312__123Graph_BCHART_56" hidden="1">'[69]DATA LTW'!$AR$53:$BC$53</definedName>
    <definedName name="_312__123Graph_BCHART_78" hidden="1">'[60]NPK Mg Bo'!$AK$160:$AK$160</definedName>
    <definedName name="_312__123Graph_CCHART_75" hidden="1">'[72]Data SRL'!$AM$8:$AM$100</definedName>
    <definedName name="_312__123Graph_DCHART_12" hidden="1">[77]LTW!$C$27:$N$27</definedName>
    <definedName name="_312__123Graph_ECHART_30">#N/A</definedName>
    <definedName name="_312__123Graph_ECHART_30_1">#N/A</definedName>
    <definedName name="_312__123Graph_XCHART_22" hidden="1">'[3]TBS 05'!#REF!</definedName>
    <definedName name="_312__123Graph_XCHART_26" hidden="1">'[45]TBS BLOK'!#REF!</definedName>
    <definedName name="_312__123Graph_XCHART_29">#N/A</definedName>
    <definedName name="_312__123Graph_XCHART_30" hidden="1">'[87]TBS 05'!#REF!</definedName>
    <definedName name="_312__123Graph_XCHART_45">#N/A</definedName>
    <definedName name="_312__123Graph_XCHART_45_1">#N/A</definedName>
    <definedName name="_3123__123Graph_XCHART_54" hidden="1">'[51]NPK Mg Bo'!#REF!</definedName>
    <definedName name="_312AIATGZ_1_1">[86]Sheet1!#REF!</definedName>
    <definedName name="_313__123Graph_ACHART_74">#N/A</definedName>
    <definedName name="_313__123Graph_ACHART_74_1">#N/A</definedName>
    <definedName name="_313__123Graph_BCHART_45" hidden="1">'[44]DATA LTW'!$AE$46:$AP$46</definedName>
    <definedName name="_313__123Graph_BCHART_57" hidden="1">'[69]DATA LTW'!$AE$26:$AP$26</definedName>
    <definedName name="_313__123Graph_CCHART_11" hidden="1">'[31]PABRIK (2)'!$AF$9:$AF$287</definedName>
    <definedName name="_313__123Graph_CCHART_19">#N/A</definedName>
    <definedName name="_313__123Graph_CCHART_19_1">#N/A</definedName>
    <definedName name="_313__123Graph_CCHART_77" hidden="1">'[72]Data SRL'!$AP$8:$AP$193</definedName>
    <definedName name="_313__123Graph_DCHART_15" hidden="1">[53]Data!$Q$50:$Q$61</definedName>
    <definedName name="_313__123Graph_ECHART_31">#N/A</definedName>
    <definedName name="_313__123Graph_ECHART_31_1">#N/A</definedName>
    <definedName name="_313__123Graph_XCHART_23" hidden="1">'[3]TBS 05'!#REF!</definedName>
    <definedName name="_313__123Graph_XCHART_27" hidden="1">'[45]TBS BLOK'!#REF!</definedName>
    <definedName name="_313__123Graph_XCHART_3">#N/A</definedName>
    <definedName name="_313__123Graph_XCHART_31" hidden="1">'[87]TBS 05'!#REF!</definedName>
    <definedName name="_313__123Graph_XCHART_46">#N/A</definedName>
    <definedName name="_313__123Graph_XCHART_46_1">#N/A</definedName>
    <definedName name="_3132__123Graph_ECHART_31" hidden="1">'[49]TBS BLOK'!#REF!</definedName>
    <definedName name="_3132__123Graph_ECHART_31_1">#N/A</definedName>
    <definedName name="_3132__123Graph_XCHART_55" hidden="1">'[51]NPK Mg Bo'!#REF!</definedName>
    <definedName name="_314__123Graph_BCHART_26" hidden="1">'[42]PABRIK (2)'!$R$9:$R$287</definedName>
    <definedName name="_314__123Graph_BCHART_46" hidden="1">'[44]DATA LTW'!$AE$74:$AP$74</definedName>
    <definedName name="_314__123Graph_BCHART_51" hidden="1">'[57]DATA LTW'!$AR$47:$BC$47</definedName>
    <definedName name="_314__123Graph_BCHART_58" hidden="1">'[69]DATA LTW'!$AE$54:$AP$54</definedName>
    <definedName name="_314__123Graph_BCHART_79" hidden="1">'[60]NPK Mg Bo'!$AM$160:$AM$160</definedName>
    <definedName name="_314__123Graph_CCHART_78" hidden="1">'[72]Data SRL'!$AU$9:$AU$100</definedName>
    <definedName name="_314__123Graph_DCHART_16" hidden="1">'[18]TBS BLOK'!#REF!</definedName>
    <definedName name="_314__123Graph_ECHART_32">#N/A</definedName>
    <definedName name="_314__123Graph_ECHART_32_1">#N/A</definedName>
    <definedName name="_314__123Graph_XCHART_24" hidden="1">'[3]TBS 05'!#REF!</definedName>
    <definedName name="_314__123Graph_XCHART_28">'[8]DATA LTW'!$E$4:$AC$4</definedName>
    <definedName name="_314__123Graph_XCHART_30">#N/A</definedName>
    <definedName name="_314__123Graph_XCHART_32" hidden="1">'[87]TBS 05'!#REF!</definedName>
    <definedName name="_314__123Graph_XCHART_47">#N/A</definedName>
    <definedName name="_314__123Graph_XCHART_47_1">#N/A</definedName>
    <definedName name="_3141__123Graph_XCHART_56" hidden="1">'[51]NPK Mg Bo'!#REF!</definedName>
    <definedName name="_3145__123Graph_ECHART_32" hidden="1">'[49]TBS BLOK'!#REF!</definedName>
    <definedName name="_3145__123Graph_ECHART_32_1">#N/A</definedName>
    <definedName name="_314ACARGZ1_1_2">[86]Sheet1!#REF!</definedName>
    <definedName name="_315__123Graph_ACHART_224" hidden="1">'[41]TON  per Jam'!$C$64:$Z$64</definedName>
    <definedName name="_315__123Graph_ACHART_40" hidden="1">[51]SISIP!#REF!</definedName>
    <definedName name="_315__123Graph_ACHART_69" hidden="1">'[37]NPK Mg Bo'!#REF!</definedName>
    <definedName name="_315__123Graph_BCHART_47" hidden="1">'[44]DATA LTW'!$AR$46:$BC$46</definedName>
    <definedName name="_315__123Graph_BCHART_59" hidden="1">'[69]DATA LTW'!$AR$26:$BC$26</definedName>
    <definedName name="_315__123Graph_CCHART_12" hidden="1">'[31]PABRIK (2)'!$AF$9:$AF$287</definedName>
    <definedName name="_315__123Graph_CCHART_2">#N/A</definedName>
    <definedName name="_315__123Graph_CCHART_2_1">#N/A</definedName>
    <definedName name="_315__123Graph_CCHART_79" hidden="1">'[72]Data SRL'!$BB$8:$BB$100</definedName>
    <definedName name="_315__123Graph_DCHART_17" hidden="1">'[18]TBS BLOK'!#REF!</definedName>
    <definedName name="_315__123Graph_ECHART_33">#N/A</definedName>
    <definedName name="_315__123Graph_ECHART_33_1">#N/A</definedName>
    <definedName name="_315__123Graph_XCHART_25" hidden="1">'[3]TBS 05'!$B$161:$B$161</definedName>
    <definedName name="_315__123Graph_XCHART_29" hidden="1">'[45]TBS BLOK'!#REF!</definedName>
    <definedName name="_315__123Graph_XCHART_31">#N/A</definedName>
    <definedName name="_315__123Graph_XCHART_33" hidden="1">'[87]TBS 05'!$B$161:$B$161</definedName>
    <definedName name="_315__123Graph_XCHART_48" hidden="1">'[46]NPK Mg Bo'!#REF!</definedName>
    <definedName name="_315__123Graph_XCHART_48_1">#N/A</definedName>
    <definedName name="_3150__123Graph_XCHART_57" hidden="1">'[51]NPK Mg Bo'!#REF!</definedName>
    <definedName name="_3158__123Graph_ECHART_33" hidden="1">'[49]TBS 05'!#REF!</definedName>
    <definedName name="_3158__123Graph_ECHART_33_1">#N/A</definedName>
    <definedName name="_3159__123Graph_XCHART_58" hidden="1">'[51]NPK Mg Bo'!$C$164:$C$174</definedName>
    <definedName name="_315AIATGZ_1_2">[86]Sheet1!#REF!</definedName>
    <definedName name="_316__123Graph_ACHART_9">#N/A</definedName>
    <definedName name="_316__123Graph_ACHART_9_1">#N/A</definedName>
    <definedName name="_316__123Graph_BCHART_27" hidden="1">'[42]PABRIK (2)'!$U$9:$U$287</definedName>
    <definedName name="_316__123Graph_BCHART_48" hidden="1">'[44]DATA LTW'!$AR$74:$BC$74</definedName>
    <definedName name="_316__123Graph_BCHART_52" hidden="1">'[57]DATA LTW'!$AR$75:$BC$75</definedName>
    <definedName name="_316__123Graph_CCHART_8" hidden="1">'[75]PABRIK (2)'!$AF$9:$AF$287</definedName>
    <definedName name="_316__123Graph_DCHART_18" hidden="1">'[18]TBS BLOK'!#REF!</definedName>
    <definedName name="_316__123Graph_ECHART_34">#N/A</definedName>
    <definedName name="_316__123Graph_ECHART_34_1">#N/A</definedName>
    <definedName name="_316__123Graph_XCHART_26" hidden="1">'[3]TBS 05'!#REF!</definedName>
    <definedName name="_316__123Graph_XCHART_3" hidden="1">[45]SISIP!#REF!</definedName>
    <definedName name="_316__123Graph_XCHART_32">#N/A</definedName>
    <definedName name="_316__123Graph_XCHART_34" hidden="1">'[87]TBS 05'!#REF!</definedName>
    <definedName name="_316__123Graph_XCHART_49">#N/A</definedName>
    <definedName name="_316__123Graph_XCHART_49_1">#N/A</definedName>
    <definedName name="_3168__123Graph_XCHART_59" hidden="1">'[51]NPK Mg Bo'!$C$164:$C$174</definedName>
    <definedName name="_317__123Graph_BCHART_49" hidden="1">'[44]DATA LTW'!$AE$47:$AP$47</definedName>
    <definedName name="_317__123Graph_CCHART_13" hidden="1">'[31]PABRIK (2)'!$AF$9:$AF$287</definedName>
    <definedName name="_317__123Graph_CCHART_21">#N/A</definedName>
    <definedName name="_317__123Graph_CCHART_21_1">#N/A</definedName>
    <definedName name="_317__123Graph_CCHART_81" hidden="1">'[72]Data SRL'!$AY$8:$AY$100</definedName>
    <definedName name="_317__123Graph_DCHART_19" hidden="1">'[18]TBS BLOK'!#REF!</definedName>
    <definedName name="_317__123Graph_ECHART_7">#N/A</definedName>
    <definedName name="_317__123Graph_ECHART_7_1">#N/A</definedName>
    <definedName name="_317__123Graph_XCHART_27" hidden="1">'[3]TBS 05'!#REF!</definedName>
    <definedName name="_317__123Graph_XCHART_30" hidden="1">'[45]TBS BLOK'!#REF!</definedName>
    <definedName name="_317__123Graph_XCHART_33">{#NAME?}</definedName>
    <definedName name="_317__123Graph_XCHART_36" hidden="1">[87]SISIP!#REF!</definedName>
    <definedName name="_317__123Graph_XCHART_5">#N/A</definedName>
    <definedName name="_317__123Graph_XCHART_5_1">#N/A</definedName>
    <definedName name="_3171__123Graph_ECHART_34" hidden="1">'[49]TBS BLOK'!#REF!</definedName>
    <definedName name="_3171__123Graph_ECHART_34_1">#N/A</definedName>
    <definedName name="_3177__123Graph_XCHART_6" hidden="1">[51]SISIP!#REF!</definedName>
    <definedName name="_317ACARGZ2_1">[86]Sheet1!#REF!</definedName>
    <definedName name="_318__123Graph_ACHART_54">#N/A</definedName>
    <definedName name="_318__123Graph_ACHART_54_1">#N/A</definedName>
    <definedName name="_318__123Graph_ACHART_75">#N/A</definedName>
    <definedName name="_318__123Graph_ACHART_75_1">#N/A</definedName>
    <definedName name="_318__123Graph_BCHART_28" hidden="1">'[42]PABRIK (2)'!$X$9:$X$287</definedName>
    <definedName name="_318__123Graph_BCHART_53" hidden="1">'[57]DATA LTW'!$AE$25:$AP$25</definedName>
    <definedName name="_318__123Graph_BCHART_80" hidden="1">'[60]NPK Mg Bo'!$AO$160:$AO$160</definedName>
    <definedName name="_318__123Graph_CCHART_85" hidden="1">'[72]Data Prod_Graf'!$B$5:$M$5</definedName>
    <definedName name="_318__123Graph_DCHART_2" hidden="1">[18]SISIP!#REF!</definedName>
    <definedName name="_318__123Graph_FCHART_1">{#NAME?}</definedName>
    <definedName name="_318__123Graph_XCHART_28" hidden="1">'[3]TBS 05'!$C$165:$C$175</definedName>
    <definedName name="_318__123Graph_XCHART_31" hidden="1">'[45]TBS BLOK'!#REF!</definedName>
    <definedName name="_318__123Graph_XCHART_34">#N/A</definedName>
    <definedName name="_318__123Graph_XCHART_37" hidden="1">[87]SISIP!#REF!</definedName>
    <definedName name="_318__123Graph_XCHART_50">#N/A</definedName>
    <definedName name="_318__123Graph_XCHART_50_1">#N/A</definedName>
    <definedName name="_3184__123Graph_ECHART_7" hidden="1">'[49]TBS BLOK'!#REF!</definedName>
    <definedName name="_3184__123Graph_ECHART_7_1">#N/A</definedName>
    <definedName name="_3186__123Graph_XCHART_60" hidden="1">'[51]NPK Mg Bo'!$C$164:$C$174</definedName>
    <definedName name="_318AMEDGZ_1">[86]Sheet1!#REF!</definedName>
    <definedName name="_319__123Graph_CCHART_14" hidden="1">'[31]PABRIK (2)'!$AF$9:$AF$287</definedName>
    <definedName name="_319__123Graph_CCHART_22">#N/A</definedName>
    <definedName name="_319__123Graph_CCHART_22_1">#N/A</definedName>
    <definedName name="_319__123Graph_CCHART_86" hidden="1">'[72]Data Prod_Graf'!$B$13:$M$13</definedName>
    <definedName name="_319__123Graph_DCHART_21" hidden="1">'[18]TBS BLOK'!#REF!</definedName>
    <definedName name="_319__123Graph_XCHART_29" hidden="1">'[3]TBS 05'!#REF!</definedName>
    <definedName name="_319__123Graph_XCHART_32" hidden="1">'[45]TBS BLOK'!#REF!</definedName>
    <definedName name="_319__123Graph_XCHART_36">#N/A</definedName>
    <definedName name="_319__123Graph_XCHART_38" hidden="1">[87]SISIP!$C$164:$C$174</definedName>
    <definedName name="_319__123Graph_XCHART_51">#N/A</definedName>
    <definedName name="_319__123Graph_XCHART_51_1">#N/A</definedName>
    <definedName name="_3195__123Graph_XCHART_61" hidden="1">'[51]NPK Mg Bo'!$C$164:$C$174</definedName>
    <definedName name="_3197__123Graph_XCHART_10" hidden="1">[49]SISIP!#REF!</definedName>
    <definedName name="_3197__123Graph_XCHART_10_1">#N/A</definedName>
    <definedName name="_319AMEDGZ_2">[86]Sheet1!#REF!</definedName>
    <definedName name="_32__123Graph_ACHART_137" hidden="1">'[38]TON  per Jam'!$C$11:$Z$11</definedName>
    <definedName name="_32__123Graph_ACHART_138" hidden="1">'[43]TON  per Jam'!$C$12:$Z$12</definedName>
    <definedName name="_32__123Graph_ACHART_140" hidden="1">'[29]TON  per Jam'!$C$14:$Z$14</definedName>
    <definedName name="_32__123Graph_ACHART_146" hidden="1">'[29]TON  per Jam'!$C$21:$Z$21</definedName>
    <definedName name="_32__123Graph_ACHART_148" hidden="1">'[29]TON  per Jam'!$C$22:$Z$22</definedName>
    <definedName name="_32__123Graph_ACHART_151" hidden="1">'[38]TON  per Jam'!$C$26:$Z$26</definedName>
    <definedName name="_32__123Graph_ACHART_16">#N/A</definedName>
    <definedName name="_32__123Graph_ACHART_16_1">#N/A</definedName>
    <definedName name="_32__123Graph_ACHART_24">#N/A</definedName>
    <definedName name="_32__123Graph_ACHART_24_1">#N/A</definedName>
    <definedName name="_32__123Graph_ACHART_29" hidden="1">'[31]PABRIK (2)'!$AC$9:$AC$287</definedName>
    <definedName name="_32__123Graph_ACHART_35">#N/A</definedName>
    <definedName name="_32__123Graph_ACHART_35_1">#N/A</definedName>
    <definedName name="_32__123Graph_ACHART_38">[62]SISIP!$CS$155:$CS$165</definedName>
    <definedName name="_32__123Graph_ACHART_4">#N/A</definedName>
    <definedName name="_32__123Graph_ACHART_69" hidden="1">'[47]Data SRL'!$M$8:$M$379</definedName>
    <definedName name="_32__123Graph_ACHART_7" hidden="1">[66]Data!$I$38:$I$73</definedName>
    <definedName name="_320__123Graph_ACHART_225" hidden="1">'[41]TON  per Jam'!$C$65:$Z$65</definedName>
    <definedName name="_320__123Graph_ACHART_7" hidden="1">'[37]TBS BLOK'!#REF!</definedName>
    <definedName name="_320__123Graph_BCHART_1">#N/A</definedName>
    <definedName name="_320__123Graph_BCHART_1_1">#N/A</definedName>
    <definedName name="_320__123Graph_BCHART_29" hidden="1">'[42]PABRIK (2)'!$AD$9:$AD$287</definedName>
    <definedName name="_320__123Graph_BCHART_5" hidden="1">'[74]Data SRL'!$BL$9:$BL$100</definedName>
    <definedName name="_320__123Graph_BCHART_54" hidden="1">'[57]DATA LTW'!$AE$53:$AP$53</definedName>
    <definedName name="_320__123Graph_BCHART_81" hidden="1">'[60]NPK Mg Bo'!$AQ$160:$AQ$160</definedName>
    <definedName name="_320__123Graph_CCHART_20" hidden="1">'[3]TBS 05'!$AI$165:$AI$175</definedName>
    <definedName name="_320__123Graph_CCHART_87" hidden="1">'[72]Data Prod_Graf'!$B$22:$M$22</definedName>
    <definedName name="_320__123Graph_DCHART_22" hidden="1">'[18]TBS BLOK'!#REF!</definedName>
    <definedName name="_320__123Graph_XCHART_10">{#NAME?}</definedName>
    <definedName name="_320__123Graph_XCHART_3" hidden="1">[3]SISIP!#REF!</definedName>
    <definedName name="_320__123Graph_XCHART_33">'[8]DATA LTW'!$E$4:$AC$4</definedName>
    <definedName name="_320__123Graph_XCHART_37">#N/A</definedName>
    <definedName name="_320__123Graph_XCHART_39" hidden="1">[87]SISIP!#REF!</definedName>
    <definedName name="_320__123Graph_XCHART_52">#N/A</definedName>
    <definedName name="_320__123Graph_XCHART_52_1">#N/A</definedName>
    <definedName name="_3204__123Graph_XCHART_62" hidden="1">'[51]NPK Mg Bo'!$C$164:$C$174</definedName>
    <definedName name="_320ACARGZ2_2">[86]Sheet1!#REF!</definedName>
    <definedName name="_320AMEDGZ_3">[86]Sheet1!#REF!</definedName>
    <definedName name="_321__123Graph_BCHART_50" hidden="1">'[44]DATA LTW'!$AE$75:$AP$75</definedName>
    <definedName name="_321__123Graph_BCHART_6" hidden="1">[67]Karung!#REF!</definedName>
    <definedName name="_321__123Graph_CCHART_15" hidden="1">[28]Data!$P$50:$P$61</definedName>
    <definedName name="_321__123Graph_CCHART_23">#N/A</definedName>
    <definedName name="_321__123Graph_CCHART_23_1">#N/A</definedName>
    <definedName name="_321__123Graph_CCHART_88" hidden="1">'[72]Data Prod_Graf'!$B$30:$M$30</definedName>
    <definedName name="_321__123Graph_DCHART_23" hidden="1">'[18]TBS BLOK'!#REF!</definedName>
    <definedName name="_321__123Graph_XCHART_30" hidden="1">'[3]TBS 05'!#REF!</definedName>
    <definedName name="_321__123Graph_XCHART_34" hidden="1">'[45]TBS BLOK'!#REF!</definedName>
    <definedName name="_321__123Graph_XCHART_38">{#NAME?}</definedName>
    <definedName name="_321__123Graph_XCHART_4" hidden="1">[87]SISIP!#REF!</definedName>
    <definedName name="_321__123Graph_XCHART_53">#N/A</definedName>
    <definedName name="_321__123Graph_XCHART_53_1">#N/A</definedName>
    <definedName name="_3210__123Graph_XCHART_11" hidden="1">[49]SISIP!#REF!</definedName>
    <definedName name="_3210__123Graph_XCHART_11_1">#N/A</definedName>
    <definedName name="_3213__123Graph_XCHART_63" hidden="1">'[51]NPK Mg Bo'!#REF!</definedName>
    <definedName name="_321AMEDGZ_1_1">[86]Sheet1!#REF!</definedName>
    <definedName name="_322__123Graph_BCHART_3" hidden="1">'[42]PABRIK (2)'!#REF!</definedName>
    <definedName name="_322__123Graph_BCHART_51" hidden="1">'[44]DATA LTW'!$AR$47:$BC$47</definedName>
    <definedName name="_322__123Graph_BCHART_55" hidden="1">'[57]DATA LTW'!$AR$25:$BC$25</definedName>
    <definedName name="_322__123Graph_BCHART_60" hidden="1">'[69]DATA LTW'!$AR$54:$BC$54</definedName>
    <definedName name="_322__123Graph_BCHART_82" hidden="1">'[60]NPK Mg Bo'!$AS$160:$AS$160</definedName>
    <definedName name="_322__123Graph_CCHART_9" hidden="1">'[75]PABRIK (2)'!$AF$9:$AF$287</definedName>
    <definedName name="_322__123Graph_DCHART_24" hidden="1">'[18]TBS BLOK'!#REF!</definedName>
    <definedName name="_322__123Graph_XCHART_11">{#NAME?}</definedName>
    <definedName name="_322__123Graph_XCHART_31" hidden="1">'[3]TBS 05'!#REF!</definedName>
    <definedName name="_322__123Graph_XCHART_35">'[8]DATA LTW'!$E$4:$AC$4</definedName>
    <definedName name="_322__123Graph_XCHART_39">#N/A</definedName>
    <definedName name="_322__123Graph_XCHART_40" hidden="1">[87]SISIP!#REF!</definedName>
    <definedName name="_322__123Graph_XCHART_54">#N/A</definedName>
    <definedName name="_322__123Graph_XCHART_54_1">#N/A</definedName>
    <definedName name="_3222__123Graph_XCHART_64" hidden="1">'[51]NPK Mg Bo'!#REF!</definedName>
    <definedName name="_3223__123Graph_XCHART_12" hidden="1">[49]SISIP!#REF!</definedName>
    <definedName name="_3223__123Graph_XCHART_12_1">#N/A</definedName>
    <definedName name="_323__123Graph_ACHART_76">#N/A</definedName>
    <definedName name="_323__123Graph_ACHART_76_1">#N/A</definedName>
    <definedName name="_323__123Graph_BCHART_52" hidden="1">'[44]DATA LTW'!$AR$75:$BC$75</definedName>
    <definedName name="_323__123Graph_BCHART_61" hidden="1">'[69]DATA LTW'!$AE$37:$AP$37</definedName>
    <definedName name="_323__123Graph_CCHART_16" hidden="1">'[31]PABRIK (2)'!$AF$9:$AF$287</definedName>
    <definedName name="_323__123Graph_CCHART_24">#N/A</definedName>
    <definedName name="_323__123Graph_CCHART_24_1">#N/A</definedName>
    <definedName name="_323__123Graph_DCHART_1" hidden="1">'[72]Data SRL'!$BN$9:$BN$100</definedName>
    <definedName name="_323__123Graph_DCHART_26" hidden="1">'[18]TBS BLOK'!#REF!</definedName>
    <definedName name="_323__123Graph_XCHART_12">#N/A</definedName>
    <definedName name="_323__123Graph_XCHART_12_1">#N/A</definedName>
    <definedName name="_323__123Graph_XCHART_32" hidden="1">'[3]TBS 05'!#REF!</definedName>
    <definedName name="_323__123Graph_XCHART_36" hidden="1">[45]SISIP!#REF!</definedName>
    <definedName name="_323__123Graph_XCHART_4">#N/A</definedName>
    <definedName name="_323__123Graph_XCHART_41" hidden="1">[87]SISIP!#REF!</definedName>
    <definedName name="_323__123Graph_XCHART_55">#N/A</definedName>
    <definedName name="_323__123Graph_XCHART_55_1">#N/A</definedName>
    <definedName name="_3231__123Graph_XCHART_65" hidden="1">'[51]NPK Mg Bo'!#REF!</definedName>
    <definedName name="_3236__123Graph_XCHART_13" hidden="1">[49]SISIP!#REF!</definedName>
    <definedName name="_3236__123Graph_XCHART_13_1">#N/A</definedName>
    <definedName name="_323ACARGZ2_3">[86]Sheet1!#REF!</definedName>
    <definedName name="_324__123Graph_ACHART_41" hidden="1">[51]SISIP!#REF!</definedName>
    <definedName name="_324__123Graph_BCHART_10">#N/A</definedName>
    <definedName name="_324__123Graph_BCHART_10_1">#N/A</definedName>
    <definedName name="_324__123Graph_BCHART_30" hidden="1">'[78]DATA LTW'!$AE$68:$AP$68</definedName>
    <definedName name="_324__123Graph_BCHART_53" hidden="1">'[44]DATA LTW'!$AE$25:$AP$25</definedName>
    <definedName name="_324__123Graph_BCHART_56" hidden="1">'[57]DATA LTW'!$AR$53:$BC$53</definedName>
    <definedName name="_324__123Graph_BCHART_62" hidden="1">'[80]Data SRL'!$D$8:$D$131</definedName>
    <definedName name="_324__123Graph_DCHART_15" hidden="1">[36]Data!$Q$50:$Q$61</definedName>
    <definedName name="_324__123Graph_DCHART_27" hidden="1">'[18]TBS BLOK'!#REF!</definedName>
    <definedName name="_324__123Graph_XCHART_13">#N/A</definedName>
    <definedName name="_324__123Graph_XCHART_13_1">#N/A</definedName>
    <definedName name="_324__123Graph_XCHART_33" hidden="1">'[3]TBS 05'!$B$161:$B$161</definedName>
    <definedName name="_324__123Graph_XCHART_37" hidden="1">[45]SISIP!#REF!</definedName>
    <definedName name="_324__123Graph_XCHART_40">#N/A</definedName>
    <definedName name="_324__123Graph_XCHART_42" hidden="1">[87]SISIP!$B$160:$B$160</definedName>
    <definedName name="_324__123Graph_XCHART_56">#N/A</definedName>
    <definedName name="_324__123Graph_XCHART_56_1">#N/A</definedName>
    <definedName name="_3240__123Graph_XCHART_66" hidden="1">'[51]NPK Mg Bo'!#REF!</definedName>
    <definedName name="_3249__123Graph_XCHART_14" hidden="1">[49]SISIP!#REF!</definedName>
    <definedName name="_3249__123Graph_XCHART_14_1">#N/A</definedName>
    <definedName name="_3249__123Graph_XCHART_68" hidden="1">'[51]NPK Mg Bo'!#REF!</definedName>
    <definedName name="_324AMEDGZ_1_2">[86]Sheet1!#REF!</definedName>
    <definedName name="_325__123Graph_ACHART_226" hidden="1">'[41]TON  per Jam'!$C$67:$Z$67</definedName>
    <definedName name="_325__123Graph_ACHART_33" hidden="1">'[49]TBS 05'!#REF!</definedName>
    <definedName name="_325__123Graph_ACHART_33_1">#N/A</definedName>
    <definedName name="_325__123Graph_ACHART_55">#N/A</definedName>
    <definedName name="_325__123Graph_ACHART_55_1">#N/A</definedName>
    <definedName name="_325__123Graph_ACHART_70" hidden="1">'[37]NPK Mg Bo'!#REF!</definedName>
    <definedName name="_325__123Graph_BCHART_54" hidden="1">'[44]DATA LTW'!$AE$53:$AP$53</definedName>
    <definedName name="_325__123Graph_BCHART_63" hidden="1">'[69]DATA LTW'!$AR$37:$BC$37</definedName>
    <definedName name="_325__123Graph_CCHART_17" hidden="1">'[31]PABRIK (2)'!$AF$9:$AF$287</definedName>
    <definedName name="_325__123Graph_CCHART_26">#N/A</definedName>
    <definedName name="_325__123Graph_CCHART_26_1">#N/A</definedName>
    <definedName name="_325__123Graph_DCHART_2" hidden="1">'[72]Data SRL'!$J$8:$J$379</definedName>
    <definedName name="_325__123Graph_DCHART_28" hidden="1">'[61]TBS 05'!#REF!</definedName>
    <definedName name="_325__123Graph_XCHART_14">#N/A</definedName>
    <definedName name="_325__123Graph_XCHART_14_1">#N/A</definedName>
    <definedName name="_325__123Graph_XCHART_34" hidden="1">'[3]TBS 05'!#REF!</definedName>
    <definedName name="_325__123Graph_XCHART_38">[62]SISIP!$C$155:$C$165</definedName>
    <definedName name="_325__123Graph_XCHART_41">#N/A</definedName>
    <definedName name="_325__123Graph_XCHART_44" hidden="1">'[87]NPK Mg Bo'!#REF!</definedName>
    <definedName name="_325__123Graph_XCHART_57" hidden="1">'[46]NPK Mg Bo'!#REF!</definedName>
    <definedName name="_325__123Graph_XCHART_57_1">#N/A</definedName>
    <definedName name="_3258__123Graph_XCHART_69" hidden="1">'[51]NPK Mg Bo'!#REF!</definedName>
    <definedName name="_326__123Graph_BCHART_31" hidden="1">'[78]DATA LTW'!$AR$40:$BC$40</definedName>
    <definedName name="_326__123Graph_BCHART_55" hidden="1">'[44]DATA LTW'!$AR$25:$BC$25</definedName>
    <definedName name="_326__123Graph_BCHART_57" hidden="1">'[57]DATA LTW'!$AE$26:$AP$26</definedName>
    <definedName name="_326__123Graph_BCHART_64" hidden="1">'[80]Data SRL'!$G$8:$G$379</definedName>
    <definedName name="_326__123Graph_DCHART_29" hidden="1">'[18]TBS BLOK'!#REF!</definedName>
    <definedName name="_326__123Graph_XCHART_15">#N/A</definedName>
    <definedName name="_326__123Graph_XCHART_15_1">#N/A</definedName>
    <definedName name="_326__123Graph_XCHART_35" hidden="1">'[91]DATA LTW'!$E$4:$AC$4</definedName>
    <definedName name="_326__123Graph_XCHART_39" hidden="1">[45]SISIP!#REF!</definedName>
    <definedName name="_326__123Graph_XCHART_42">{#NAME?}</definedName>
    <definedName name="_326__123Graph_XCHART_45" hidden="1">'[87]NPK Mg Bo'!#REF!</definedName>
    <definedName name="_326__123Graph_XCHART_58">{#NAME?}</definedName>
    <definedName name="_3262__123Graph_XCHART_15" hidden="1">[49]SISIP!#REF!</definedName>
    <definedName name="_3262__123Graph_XCHART_15_1">#N/A</definedName>
    <definedName name="_3267__123Graph_XCHART_7" hidden="1">'[88]DATA LTW'!$E$4:$AC$4</definedName>
    <definedName name="_326ACARGZ2_1_1">[86]Sheet1!#REF!</definedName>
    <definedName name="_327__123Graph_BCHART_56" hidden="1">'[44]DATA LTW'!$AR$53:$BC$53</definedName>
    <definedName name="_327__123Graph_BCHART_68" hidden="1">'[80]Data SRL'!$W$8:$W$100</definedName>
    <definedName name="_327__123Graph_CCHART_18" hidden="1">'[31]PABRIK (2)'!$AF$9:$AF$287</definedName>
    <definedName name="_327__123Graph_CCHART_27">#N/A</definedName>
    <definedName name="_327__123Graph_CCHART_27_1">#N/A</definedName>
    <definedName name="_327__123Graph_DCHART_3" hidden="1">[18]SISIP!#REF!</definedName>
    <definedName name="_327__123Graph_XCHART_17">#N/A</definedName>
    <definedName name="_327__123Graph_XCHART_17_1">#N/A</definedName>
    <definedName name="_327__123Graph_XCHART_36" hidden="1">[3]SISIP!#REF!</definedName>
    <definedName name="_327__123Graph_XCHART_4" hidden="1">[45]SISIP!#REF!</definedName>
    <definedName name="_327__123Graph_XCHART_44">#N/A</definedName>
    <definedName name="_327__123Graph_XCHART_46" hidden="1">'[87]NPK Mg Bo'!#REF!</definedName>
    <definedName name="_327__123Graph_XCHART_59">{#NAME?}</definedName>
    <definedName name="_3275__123Graph_XCHART_17" hidden="1">'[49]TBS BLOK'!#REF!</definedName>
    <definedName name="_3275__123Graph_XCHART_17_1">#N/A</definedName>
    <definedName name="_3276__123Graph_XCHART_70" hidden="1">'[51]NPK Mg Bo'!#REF!</definedName>
    <definedName name="_327ANWCGZ_1">[86]Sheet1!#REF!</definedName>
    <definedName name="_328__123Graph_ACHART_77">#N/A</definedName>
    <definedName name="_328__123Graph_ACHART_77_1">#N/A</definedName>
    <definedName name="_328__123Graph_BCHART_11">#N/A</definedName>
    <definedName name="_328__123Graph_BCHART_11_1">#N/A</definedName>
    <definedName name="_328__123Graph_BCHART_32" hidden="1">'[78]DATA LTW'!$AR$68:$BC$68</definedName>
    <definedName name="_328__123Graph_BCHART_57" hidden="1">'[44]DATA LTW'!$AE$26:$AP$26</definedName>
    <definedName name="_328__123Graph_BCHART_58" hidden="1">'[57]DATA LTW'!$AE$54:$AP$54</definedName>
    <definedName name="_328__123Graph_BCHART_69" hidden="1">'[80]Data SRL'!$V$8:$V$379</definedName>
    <definedName name="_328__123Graph_DCHART_30" hidden="1">'[18]TBS BLOK'!#REF!</definedName>
    <definedName name="_328__123Graph_DCHART_4" hidden="1">[93]Karung!#REF!</definedName>
    <definedName name="_328__123Graph_XCHART_18">#N/A</definedName>
    <definedName name="_328__123Graph_XCHART_18_1">#N/A</definedName>
    <definedName name="_328__123Graph_XCHART_37" hidden="1">[3]SISIP!#REF!</definedName>
    <definedName name="_328__123Graph_XCHART_40" hidden="1">[45]SISIP!#REF!</definedName>
    <definedName name="_328__123Graph_XCHART_45">#N/A</definedName>
    <definedName name="_328__123Graph_XCHART_47" hidden="1">'[87]NPK Mg Bo'!#REF!</definedName>
    <definedName name="_328__123Graph_XCHART_6">#N/A</definedName>
    <definedName name="_328__123Graph_XCHART_6_1">#N/A</definedName>
    <definedName name="_3285__123Graph_XCHART_71" hidden="1">'[51]NPK Mg Bo'!#REF!</definedName>
    <definedName name="_3288__123Graph_XCHART_18" hidden="1">'[49]TBS BLOK'!#REF!</definedName>
    <definedName name="_3288__123Graph_XCHART_18_1">#N/A</definedName>
    <definedName name="_328ANWCGZ_2">[86]Sheet1!#REF!</definedName>
    <definedName name="_329__123Graph_ACHART_78">{#NAME?}</definedName>
    <definedName name="_329__123Graph_BCHART_58" hidden="1">'[44]DATA LTW'!$AE$54:$AP$54</definedName>
    <definedName name="_329__123Graph_CCHART_19" hidden="1">'[31]PABRIK (2)'!$AF$9:$AF$287</definedName>
    <definedName name="_329__123Graph_CCHART_25" hidden="1">'[3]TBS 05'!$AI$161:$AI$161</definedName>
    <definedName name="_329__123Graph_CCHART_28">#N/A</definedName>
    <definedName name="_329__123Graph_CCHART_28_1">#N/A</definedName>
    <definedName name="_329__123Graph_DCHART_31" hidden="1">'[18]TBS BLOK'!#REF!</definedName>
    <definedName name="_329__123Graph_DCHART_5" hidden="1">'[72]Data SRL'!$BN$9:$BN$100</definedName>
    <definedName name="_329__123Graph_XCHART_19">#N/A</definedName>
    <definedName name="_329__123Graph_XCHART_19_1">#N/A</definedName>
    <definedName name="_329__123Graph_XCHART_38" hidden="1">[3]SISIP!$C$164:$C$174</definedName>
    <definedName name="_329__123Graph_XCHART_41" hidden="1">[45]SISIP!#REF!</definedName>
    <definedName name="_329__123Graph_XCHART_46">#N/A</definedName>
    <definedName name="_329__123Graph_XCHART_48" hidden="1">'[87]NPK Mg Bo'!#REF!</definedName>
    <definedName name="_329__123Graph_XCHART_60">{#NAME?}</definedName>
    <definedName name="_3294__123Graph_XCHART_72" hidden="1">'[51]NPK Mg Bo'!#REF!</definedName>
    <definedName name="_329ACARGZ2_1_2">[86]Sheet1!#REF!</definedName>
    <definedName name="_329ANWCGZ_3">[86]Sheet1!#REF!</definedName>
    <definedName name="_33__123Graph_ACHART_139" hidden="1">'[43]TON  per Jam'!$C$13:$Z$13</definedName>
    <definedName name="_33__123Graph_ACHART_141" hidden="1">'[29]TON  per Jam'!$C$15:$Z$15</definedName>
    <definedName name="_33__123Graph_ACHART_147" hidden="1">'[29]TON  per Jam'!$C$48:$Z$48</definedName>
    <definedName name="_33__123Graph_ACHART_149" hidden="1">'[29]TON  per Jam'!$C$24:$Z$24</definedName>
    <definedName name="_33__123Graph_ACHART_152" hidden="1">'[38]TON  per Jam'!$C$27:$Z$27</definedName>
    <definedName name="_33__123Graph_ACHART_3" hidden="1">[39]Data!$G$38:$G$73</definedName>
    <definedName name="_33__123Graph_ACHART_36">#N/A</definedName>
    <definedName name="_33__123Graph_ACHART_36_1">#N/A</definedName>
    <definedName name="_33__123Graph_ACHART_39" hidden="1">[45]SISIP!#REF!</definedName>
    <definedName name="_33__123Graph_ACHART_40">#N/A</definedName>
    <definedName name="_33__123Graph_ACHART_40_1">#N/A</definedName>
    <definedName name="_33__123Graph_ACHART_7" hidden="1">[39]Data!$I$38:$I$73</definedName>
    <definedName name="_33__123Graph_ACHART_70" hidden="1">'[56]Data SRL'!$S$8:$S$379</definedName>
    <definedName name="_330__123Graph_ACHART_227" hidden="1">'[41]TON  per Jam'!$C$68:$Z$68</definedName>
    <definedName name="_330__123Graph_ACHART_71" hidden="1">'[37]NPK Mg Bo'!#REF!</definedName>
    <definedName name="_330__123Graph_ACHART_79">{#NAME?}</definedName>
    <definedName name="_330__123Graph_BCHART_33" hidden="1">'[78]DATA LTW'!$AE$41:$AP$41</definedName>
    <definedName name="_330__123Graph_BCHART_59" hidden="1">'[44]DATA LTW'!$AR$26:$BC$26</definedName>
    <definedName name="_330__123Graph_DCHART_32" hidden="1">'[18]TBS BLOK'!#REF!</definedName>
    <definedName name="_330__123Graph_DCHART_6" hidden="1">'[72]Data SRL'!$CV$8:$CV$100</definedName>
    <definedName name="_330__123Graph_XCHART_2">#N/A</definedName>
    <definedName name="_330__123Graph_XCHART_2_1">#N/A</definedName>
    <definedName name="_330__123Graph_XCHART_39" hidden="1">[3]SISIP!#REF!</definedName>
    <definedName name="_330__123Graph_XCHART_42">[62]SISIP!$B$151:$B$151</definedName>
    <definedName name="_330__123Graph_XCHART_47">#N/A</definedName>
    <definedName name="_330__123Graph_XCHART_49" hidden="1">'[87]NPK Mg Bo'!#REF!</definedName>
    <definedName name="_330__123Graph_XCHART_61" hidden="1">'[73]NPK Mg Bo'!$C$164:$C$174</definedName>
    <definedName name="_3301__123Graph_XCHART_19" hidden="1">'[49]TBS BLOK'!#REF!</definedName>
    <definedName name="_3301__123Graph_XCHART_19_1">#N/A</definedName>
    <definedName name="_3303__123Graph_XCHART_73" hidden="1">'[51]NPK Mg Bo'!#REF!</definedName>
    <definedName name="_330ANWCGZ_1_1">[86]Sheet1!#REF!</definedName>
    <definedName name="_331__123Graph_CCHART_2" hidden="1">'[74]Data SRL'!$AR$8:$AR$379</definedName>
    <definedName name="_331__123Graph_CCHART_29">#N/A</definedName>
    <definedName name="_331__123Graph_CCHART_29_1">#N/A</definedName>
    <definedName name="_331__123Graph_DCHART_33" hidden="1">'[61]TBS 05'!#REF!</definedName>
    <definedName name="_331__123Graph_DCHART_7" hidden="1">[16]PK!$B$64:$M$64</definedName>
    <definedName name="_331__123Graph_XCHART_21">#N/A</definedName>
    <definedName name="_331__123Graph_XCHART_21_1">#N/A</definedName>
    <definedName name="_331__123Graph_XCHART_4" hidden="1">[3]SISIP!#REF!</definedName>
    <definedName name="_331__123Graph_XCHART_43">'[8]DATA LTW'!$E$4:$AC$4</definedName>
    <definedName name="_331__123Graph_XCHART_48">#N/A</definedName>
    <definedName name="_331__123Graph_XCHART_5" hidden="1">[87]SISIP!#REF!</definedName>
    <definedName name="_331__123Graph_XCHART_62">{#NAME?}</definedName>
    <definedName name="_3312__123Graph_XCHART_74" hidden="1">'[51]NPK Mg Bo'!#REF!</definedName>
    <definedName name="_3314__123Graph_XCHART_2" hidden="1">[49]SISIP!#REF!</definedName>
    <definedName name="_3314__123Graph_XCHART_2_1">#N/A</definedName>
    <definedName name="_332__123Graph_ACHART_56">#N/A</definedName>
    <definedName name="_332__123Graph_ACHART_56_1">#N/A</definedName>
    <definedName name="_332__123Graph_BCHART_12">#N/A</definedName>
    <definedName name="_332__123Graph_BCHART_12_1">#N/A</definedName>
    <definedName name="_332__123Graph_BCHART_34" hidden="1">'[78]DATA LTW'!$AE$69:$AP$69</definedName>
    <definedName name="_332__123Graph_BCHART_6" hidden="1">[16]PK!$B$29:$M$29</definedName>
    <definedName name="_332__123Graph_DCHART_34" hidden="1">'[18]TBS BLOK'!#REF!</definedName>
    <definedName name="_332__123Graph_DCHART_77" hidden="1">'[72]Data SRL'!$AQ$8:$AQ$193</definedName>
    <definedName name="_332__123Graph_XCHART_22">#N/A</definedName>
    <definedName name="_332__123Graph_XCHART_22_1">#N/A</definedName>
    <definedName name="_332__123Graph_XCHART_40" hidden="1">[3]SISIP!#REF!</definedName>
    <definedName name="_332__123Graph_XCHART_44" hidden="1">'[45]NPK Mg Bo'!#REF!</definedName>
    <definedName name="_332__123Graph_XCHART_49">#N/A</definedName>
    <definedName name="_332__123Graph_XCHART_50" hidden="1">'[87]NPK Mg Bo'!#REF!</definedName>
    <definedName name="_332__123Graph_XCHART_63">#N/A</definedName>
    <definedName name="_332__123Graph_XCHART_63_1">#N/A</definedName>
    <definedName name="_3321__123Graph_XCHART_75" hidden="1">'[51]NPK Mg Bo'!#REF!</definedName>
    <definedName name="_3327__123Graph_XCHART_21" hidden="1">'[49]TBS BLOK'!#REF!</definedName>
    <definedName name="_3327__123Graph_XCHART_21_1">#N/A</definedName>
    <definedName name="_332ACROSSGZ_1">[86]Sheet1!#REF!</definedName>
    <definedName name="_333__123Graph_ACHART_42" hidden="1">[51]SISIP!$CS$160:$CS$160</definedName>
    <definedName name="_333__123Graph_BCHART_6" hidden="1">[16]PK!$B$29:$M$29</definedName>
    <definedName name="_333__123Graph_CCHART_20" hidden="1">'[31]PABRIK (2)'!$AF$9:$AF$287</definedName>
    <definedName name="_333__123Graph_CCHART_3">#N/A</definedName>
    <definedName name="_333__123Graph_CCHART_3_1">#N/A</definedName>
    <definedName name="_333__123Graph_DCHART_4" hidden="1">[61]SISIP!$CW$164:$CW$174</definedName>
    <definedName name="_333__123Graph_DCHART_78" hidden="1">'[72]Data SRL'!$BJ$8:$BJ$100</definedName>
    <definedName name="_333__123Graph_XCHART_23">#N/A</definedName>
    <definedName name="_333__123Graph_XCHART_23_1">#N/A</definedName>
    <definedName name="_333__123Graph_XCHART_41" hidden="1">[3]SISIP!#REF!</definedName>
    <definedName name="_333__123Graph_XCHART_45" hidden="1">'[45]NPK Mg Bo'!#REF!</definedName>
    <definedName name="_333__123Graph_XCHART_5">#N/A</definedName>
    <definedName name="_333__123Graph_XCHART_51" hidden="1">'[87]NPK Mg Bo'!#REF!</definedName>
    <definedName name="_333__123Graph_XCHART_64">#N/A</definedName>
    <definedName name="_333__123Graph_XCHART_64_1">#N/A</definedName>
    <definedName name="_3330__123Graph_XCHART_76" hidden="1">'[51]NPK Mg Bo'!#REF!</definedName>
    <definedName name="_3339__123Graph_XCHART_77" hidden="1">'[51]NPK Mg Bo'!#REF!</definedName>
    <definedName name="_333ANWCGZ_1_2">[86]Sheet1!#REF!</definedName>
    <definedName name="_334__123Graph_BCHART_35" hidden="1">'[78]DATA LTW'!$AR$41:$BC$41</definedName>
    <definedName name="_334__123Graph_BCHART_60" hidden="1">'[44]DATA LTW'!$AR$54:$BC$54</definedName>
    <definedName name="_334__123Graph_BCHART_7" hidden="1">[67]Karung!#REF!</definedName>
    <definedName name="_334__123Graph_DCHART_5" hidden="1">[18]SISIP!#REF!</definedName>
    <definedName name="_334__123Graph_DCHART_79" hidden="1">'[72]Data SRL'!$BC$8:$BC$100</definedName>
    <definedName name="_334__123Graph_XCHART_24">#N/A</definedName>
    <definedName name="_334__123Graph_XCHART_24_1">#N/A</definedName>
    <definedName name="_334__123Graph_XCHART_42" hidden="1">[3]SISIP!$B$160:$B$160</definedName>
    <definedName name="_334__123Graph_XCHART_46" hidden="1">'[45]NPK Mg Bo'!#REF!</definedName>
    <definedName name="_334__123Graph_XCHART_50">#N/A</definedName>
    <definedName name="_334__123Graph_XCHART_52" hidden="1">'[87]NPK Mg Bo'!#REF!</definedName>
    <definedName name="_334__123Graph_XCHART_65">#N/A</definedName>
    <definedName name="_334__123Graph_XCHART_65_1">#N/A</definedName>
    <definedName name="_3340__123Graph_XCHART_22" hidden="1">'[49]TBS BLOK'!#REF!</definedName>
    <definedName name="_3340__123Graph_XCHART_22_1">#N/A</definedName>
    <definedName name="_3348__123Graph_XCHART_78" hidden="1">'[51]NPK Mg Bo'!$B$160:$B$160</definedName>
    <definedName name="_335__123Graph_ACHART_228" hidden="1">'[41]TON  per Jam'!$C$69:$Z$69</definedName>
    <definedName name="_335__123Graph_ACHART_72" hidden="1">'[37]NPK Mg Bo'!#REF!</definedName>
    <definedName name="_335__123Graph_ACHART_8">#N/A</definedName>
    <definedName name="_335__123Graph_ACHART_8_1">#N/A</definedName>
    <definedName name="_335__123Graph_BCHART_61" hidden="1">'[44]DATA LTW'!$AE$37:$AP$37</definedName>
    <definedName name="_335__123Graph_BCHART_70" hidden="1">'[80]Data SRL'!$AB$8:$AB$379</definedName>
    <definedName name="_335__123Graph_CCHART_21" hidden="1">'[31]PABRIK (2)'!$AF$9:$AF$287</definedName>
    <definedName name="_335__123Graph_CCHART_30">#N/A</definedName>
    <definedName name="_335__123Graph_CCHART_30_1">#N/A</definedName>
    <definedName name="_335__123Graph_DCHART_6" hidden="1">[18]SISIP!#REF!</definedName>
    <definedName name="_335__123Graph_XCHART_26">#N/A</definedName>
    <definedName name="_335__123Graph_XCHART_26_1">#N/A</definedName>
    <definedName name="_335__123Graph_XCHART_43" hidden="1">'[91]DATA LTW'!$E$4:$AC$4</definedName>
    <definedName name="_335__123Graph_XCHART_47" hidden="1">'[45]NPK Mg Bo'!#REF!</definedName>
    <definedName name="_335__123Graph_XCHART_51">#N/A</definedName>
    <definedName name="_335__123Graph_XCHART_53" hidden="1">'[87]NPK Mg Bo'!#REF!</definedName>
    <definedName name="_335__123Graph_XCHART_66">#N/A</definedName>
    <definedName name="_335__123Graph_XCHART_66_1">#N/A</definedName>
    <definedName name="_3353__123Graph_XCHART_23" hidden="1">'[49]TBS BLOK'!#REF!</definedName>
    <definedName name="_3353__123Graph_XCHART_23_1">#N/A</definedName>
    <definedName name="_3357__123Graph_XCHART_79" hidden="1">'[51]NPK Mg Bo'!$B$160:$B$160</definedName>
    <definedName name="_335ACROSSGZ_2">[86]Sheet1!#REF!</definedName>
    <definedName name="_336__123Graph_ACHART_80">{#NAME?}</definedName>
    <definedName name="_336__123Graph_BCHART_13">#N/A</definedName>
    <definedName name="_336__123Graph_BCHART_13_1">#N/A</definedName>
    <definedName name="_336__123Graph_BCHART_36" hidden="1">'[78]DATA LTW'!$AR$69:$BC$69</definedName>
    <definedName name="_336__123Graph_BCHART_61" hidden="1">'[57]DATA LTW'!$AE$37:$AP$37</definedName>
    <definedName name="_336__123Graph_BCHART_71" hidden="1">'[80]Data SRL'!$Y$8:$Y$379</definedName>
    <definedName name="_336__123Graph_DCHART_7" hidden="1">'[18]TBS BLOK'!#REF!</definedName>
    <definedName name="_336__123Graph_XCHART_27">#N/A</definedName>
    <definedName name="_336__123Graph_XCHART_27_1">#N/A</definedName>
    <definedName name="_336__123Graph_XCHART_44" hidden="1">'[3]NPK Mg Bo'!#REF!</definedName>
    <definedName name="_336__123Graph_XCHART_48" hidden="1">'[45]NPK Mg Bo'!#REF!</definedName>
    <definedName name="_336__123Graph_XCHART_52">#N/A</definedName>
    <definedName name="_336__123Graph_XCHART_54" hidden="1">'[87]NPK Mg Bo'!#REF!</definedName>
    <definedName name="_336__123Graph_XCHART_68">#N/A</definedName>
    <definedName name="_336__123Graph_XCHART_68_1">#N/A</definedName>
    <definedName name="_3366__123Graph_XCHART_24" hidden="1">'[49]TBS BLOK'!#REF!</definedName>
    <definedName name="_3366__123Graph_XCHART_24_1">#N/A</definedName>
    <definedName name="_3366__123Graph_XCHART_8" hidden="1">'[88]DATA LTW'!$E$4:$AC$4</definedName>
    <definedName name="_336ANZPGZ_1">[86]Sheet1!#REF!</definedName>
    <definedName name="_337__123Graph_ACHART_81">{#NAME?}</definedName>
    <definedName name="_337__123Graph_BCHART_72" hidden="1">'[80]Data SRL'!$U$8:$U$379</definedName>
    <definedName name="_337__123Graph_CCHART_22" hidden="1">'[31]PABRIK (2)'!$AF$9:$AF$287</definedName>
    <definedName name="_337__123Graph_CCHART_31">#N/A</definedName>
    <definedName name="_337__123Graph_CCHART_31_1">#N/A</definedName>
    <definedName name="_337__123Graph_DCHART_77" hidden="1">'[48]Data SRL'!$AQ$8:$AQ$193</definedName>
    <definedName name="_337__123Graph_DCHART_8" hidden="1">[93]Karung!#REF!</definedName>
    <definedName name="_337__123Graph_XCHART_29">#N/A</definedName>
    <definedName name="_337__123Graph_XCHART_29_1">#N/A</definedName>
    <definedName name="_337__123Graph_XCHART_45" hidden="1">'[3]NPK Mg Bo'!#REF!</definedName>
    <definedName name="_337__123Graph_XCHART_49" hidden="1">'[45]NPK Mg Bo'!#REF!</definedName>
    <definedName name="_337__123Graph_XCHART_53">#N/A</definedName>
    <definedName name="_337__123Graph_XCHART_55" hidden="1">'[87]NPK Mg Bo'!#REF!</definedName>
    <definedName name="_337__123Graph_XCHART_69">#N/A</definedName>
    <definedName name="_337__123Graph_XCHART_69_1">#N/A</definedName>
    <definedName name="_3375__123Graph_XCHART_80" hidden="1">'[51]NPK Mg Bo'!$B$160:$B$160</definedName>
    <definedName name="_3379__123Graph_XCHART_26" hidden="1">'[49]TBS BLOK'!#REF!</definedName>
    <definedName name="_3379__123Graph_XCHART_26_1">#N/A</definedName>
    <definedName name="_337ANZPGZ_2">[86]Sheet1!#REF!</definedName>
    <definedName name="_338__123Graph_ACHART_34" hidden="1">'[49]TBS BLOK'!#REF!</definedName>
    <definedName name="_338__123Graph_ACHART_34_1">#N/A</definedName>
    <definedName name="_338__123Graph_ACHART_82">{#NAME?}</definedName>
    <definedName name="_338__123Graph_BCHART_37" hidden="1">'[78]DATA LTW'!$AE$43:$AP$43</definedName>
    <definedName name="_338__123Graph_BCHART_62" hidden="1">'[74]Data SRL'!$D$8:$D$131</definedName>
    <definedName name="_338__123Graph_BCHART_73" hidden="1">'[80]Data SRL'!$AD$8:$AD$131</definedName>
    <definedName name="_338__123Graph_DCHART_78" hidden="1">'[48]Data SRL'!$BJ$8:$BJ$100</definedName>
    <definedName name="_338__123Graph_DCHART_81" hidden="1">'[72]Data SRL'!$BH$8:$BH$100</definedName>
    <definedName name="_338__123Graph_XCHART_3">#N/A</definedName>
    <definedName name="_338__123Graph_XCHART_3_1">#N/A</definedName>
    <definedName name="_338__123Graph_XCHART_46" hidden="1">'[3]NPK Mg Bo'!#REF!</definedName>
    <definedName name="_338__123Graph_XCHART_5" hidden="1">[45]SISIP!#REF!</definedName>
    <definedName name="_338__123Graph_XCHART_54">#N/A</definedName>
    <definedName name="_338__123Graph_XCHART_56" hidden="1">'[87]NPK Mg Bo'!#REF!</definedName>
    <definedName name="_338__123Graph_XCHART_70">#N/A</definedName>
    <definedName name="_338__123Graph_XCHART_70_1">#N/A</definedName>
    <definedName name="_3384__123Graph_XCHART_81" hidden="1">'[51]NPK Mg Bo'!$B$160:$B$160</definedName>
    <definedName name="_338ACROSSGZ_3">[86]Sheet1!#REF!</definedName>
    <definedName name="_338ANZPGZ_3">[86]Sheet1!#REF!</definedName>
    <definedName name="_339__123Graph_ACHART_57">#N/A</definedName>
    <definedName name="_339__123Graph_ACHART_57_1">#N/A</definedName>
    <definedName name="_339__123Graph_BCHART_63" hidden="1">'[44]DATA LTW'!$AR$37:$BC$37</definedName>
    <definedName name="_339__123Graph_BCHART_74" hidden="1">'[80]Data SRL'!$AI$8:$AI$100</definedName>
    <definedName name="_339__123Graph_CCHART_23" hidden="1">'[31]PABRIK (2)'!$AF$9:$AF$287</definedName>
    <definedName name="_339__123Graph_CCHART_32">#N/A</definedName>
    <definedName name="_339__123Graph_CCHART_32_1">#N/A</definedName>
    <definedName name="_339__123Graph_DCHART_79" hidden="1">'[48]Data SRL'!$BC$8:$BC$100</definedName>
    <definedName name="_339__123Graph_DCHART_85" hidden="1">'[72]Data Prod_Graf'!$B$6:$M$6</definedName>
    <definedName name="_339__123Graph_XCHART_30">#N/A</definedName>
    <definedName name="_339__123Graph_XCHART_30_1">#N/A</definedName>
    <definedName name="_339__123Graph_XCHART_47" hidden="1">'[3]NPK Mg Bo'!#REF!</definedName>
    <definedName name="_339__123Graph_XCHART_50" hidden="1">'[45]NPK Mg Bo'!#REF!</definedName>
    <definedName name="_339__123Graph_XCHART_55">#N/A</definedName>
    <definedName name="_339__123Graph_XCHART_57" hidden="1">'[87]NPK Mg Bo'!#REF!</definedName>
    <definedName name="_339__123Graph_XCHART_71">#N/A</definedName>
    <definedName name="_339__123Graph_XCHART_71_1">#N/A</definedName>
    <definedName name="_3392__123Graph_XCHART_27" hidden="1">'[49]TBS BLOK'!#REF!</definedName>
    <definedName name="_3392__123Graph_XCHART_27_1">#N/A</definedName>
    <definedName name="_3393__123Graph_XCHART_82" hidden="1">'[51]NPK Mg Bo'!$B$160:$B$160</definedName>
    <definedName name="_339ANZPGZ_1_1">[86]Sheet1!#REF!</definedName>
    <definedName name="_34__123Graph_ACHART_138" hidden="1">'[38]TON  per Jam'!$C$12:$Z$12</definedName>
    <definedName name="_34__123Graph_ACHART_14" hidden="1">[83]Data!$O$50:$O$61</definedName>
    <definedName name="_34__123Graph_ACHART_142" hidden="1">'[29]TON  per Jam'!$C$17:$Z$17</definedName>
    <definedName name="_34__123Graph_ACHART_148" hidden="1">'[29]TON  per Jam'!$C$22:$Z$22</definedName>
    <definedName name="_34__123Graph_ACHART_15" hidden="1">[36]Data!$B$50:$B$61</definedName>
    <definedName name="_34__123Graph_ACHART_153" hidden="1">'[38]TON  per Jam'!$C$28:$Z$28</definedName>
    <definedName name="_34__123Graph_ACHART_25" hidden="1">'[3]TBS 05'!$AG$161:$AG$161</definedName>
    <definedName name="_34__123Graph_ACHART_26">#N/A</definedName>
    <definedName name="_34__123Graph_ACHART_26_1">#N/A</definedName>
    <definedName name="_34__123Graph_ACHART_31" hidden="1">[65]Data!$CH$204:$CS$204</definedName>
    <definedName name="_34__123Graph_ACHART_37">#N/A</definedName>
    <definedName name="_34__123Graph_ACHART_37_1">#N/A</definedName>
    <definedName name="_34__123Graph_ACHART_4">[62]SISIP!$D$155:$D$165</definedName>
    <definedName name="_34__123Graph_ACHART_41">#N/A</definedName>
    <definedName name="_34__123Graph_ACHART_41_1">#N/A</definedName>
    <definedName name="_34__123Graph_ACHART_70" hidden="1">'[47]Data SRL'!$S$8:$S$379</definedName>
    <definedName name="_34__123Graph_ACHART_71" hidden="1">'[56]Data SRL'!$Q$39:$Q$379</definedName>
    <definedName name="_340__123Graph_ACHART_23" hidden="1">'[59]PABRIK (2)'!$K$9:$K$287</definedName>
    <definedName name="_340__123Graph_ACHART_58">{#NAME?}</definedName>
    <definedName name="_340__123Graph_ACHART_73" hidden="1">'[37]NPK Mg Bo'!#REF!</definedName>
    <definedName name="_340__123Graph_BCHART_14">#N/A</definedName>
    <definedName name="_340__123Graph_BCHART_14_1">#N/A</definedName>
    <definedName name="_340__123Graph_BCHART_38" hidden="1">'[78]DATA LTW'!$AE$71:$AP$71</definedName>
    <definedName name="_340__123Graph_BCHART_63" hidden="1">'[57]DATA LTW'!$AR$37:$BC$37</definedName>
    <definedName name="_340__123Graph_BCHART_75" hidden="1">'[80]Data SRL'!$AL$8:$AL$100</definedName>
    <definedName name="_340__123Graph_DCHART_8" hidden="1">[18]SISIP!#REF!</definedName>
    <definedName name="_340__123Graph_DCHART_86" hidden="1">'[72]Data Prod_Graf'!$B$14:$M$14</definedName>
    <definedName name="_340__123Graph_XCHART_48" hidden="1">'[3]NPK Mg Bo'!#REF!</definedName>
    <definedName name="_340__123Graph_XCHART_51" hidden="1">'[45]NPK Mg Bo'!#REF!</definedName>
    <definedName name="_340__123Graph_XCHART_56">#N/A</definedName>
    <definedName name="_340__123Graph_XCHART_58" hidden="1">'[87]NPK Mg Bo'!$C$164:$C$174</definedName>
    <definedName name="_340__123Graph_XCHART_72" hidden="1">'[46]NPK Mg Bo'!#REF!</definedName>
    <definedName name="_340__123Graph_XCHART_72_1">#N/A</definedName>
    <definedName name="_3402__123Graph_XCHART_9" hidden="1">[51]SISIP!#REF!</definedName>
    <definedName name="_3405__123Graph_XCHART_29" hidden="1">'[49]TBS BLOK'!#REF!</definedName>
    <definedName name="_3405__123Graph_XCHART_29_1">#N/A</definedName>
    <definedName name="_3406Excel_BuiltIn_Print_Area_1">#REF!</definedName>
    <definedName name="_341__123Graph_ACHART_59">{#NAME?}</definedName>
    <definedName name="_341__123Graph_BCHART_77" hidden="1">'[80]Data SRL'!$AO$8:$AO$193</definedName>
    <definedName name="_341__123Graph_CCHART_24" hidden="1">'[31]PABRIK (2)'!$AF$9:$AF$287</definedName>
    <definedName name="_341__123Graph_CCHART_33">#N/A</definedName>
    <definedName name="_341__123Graph_CCHART_33_1">#N/A</definedName>
    <definedName name="_341__123Graph_DCHART_81" hidden="1">'[48]Data SRL'!$BH$8:$BH$100</definedName>
    <definedName name="_341__123Graph_DCHART_87" hidden="1">'[72]Data Prod_Graf'!$B$23:$M$23</definedName>
    <definedName name="_341__123Graph_XCHART_31">{#NAME?}</definedName>
    <definedName name="_341__123Graph_XCHART_49" hidden="1">'[3]NPK Mg Bo'!#REF!</definedName>
    <definedName name="_341__123Graph_XCHART_52" hidden="1">'[45]NPK Mg Bo'!#REF!</definedName>
    <definedName name="_341__123Graph_XCHART_57">#N/A</definedName>
    <definedName name="_341__123Graph_XCHART_59" hidden="1">'[87]NPK Mg Bo'!$C$164:$C$174</definedName>
    <definedName name="_341__123Graph_XCHART_73">#N/A</definedName>
    <definedName name="_341__123Graph_XCHART_73_1">#N/A</definedName>
    <definedName name="_3414Excel_BuiltIn_Print_Area_18_1">'[94]REK SKB 1 TAN'!#REF!</definedName>
    <definedName name="_3418__123Graph_XCHART_3" hidden="1">[49]SISIP!#REF!</definedName>
    <definedName name="_3418__123Graph_XCHART_3_1">#N/A</definedName>
    <definedName name="_341ACROSSGZ_1_1">[86]Sheet1!#REF!</definedName>
    <definedName name="_342__123Graph_ACHART_43" hidden="1">'[51]NPK Mg Bo'!#REF!</definedName>
    <definedName name="_342__123Graph_BCHART_39" hidden="1">'[78]DATA LTW'!$AR$43:$BC$43</definedName>
    <definedName name="_342__123Graph_BCHART_64" hidden="1">'[74]Data SRL'!$G$8:$G$379</definedName>
    <definedName name="_342__123Graph_BCHART_78" hidden="1">'[80]Data SRL'!$AT$9:$AT$100</definedName>
    <definedName name="_342__123Graph_DCHART_85" hidden="1">'[48]Data Prod_Graf'!$B$6:$M$6</definedName>
    <definedName name="_342__123Graph_DCHART_88" hidden="1">'[72]Data Prod_Graf'!$B$31:$M$31</definedName>
    <definedName name="_342__123Graph_XCHART_32">#N/A</definedName>
    <definedName name="_342__123Graph_XCHART_32_1">#N/A</definedName>
    <definedName name="_342__123Graph_XCHART_5" hidden="1">[3]SISIP!#REF!</definedName>
    <definedName name="_342__123Graph_XCHART_53" hidden="1">'[45]NPK Mg Bo'!#REF!</definedName>
    <definedName name="_342__123Graph_XCHART_58">{#NAME?}</definedName>
    <definedName name="_342__123Graph_XCHART_6" hidden="1">[87]SISIP!#REF!</definedName>
    <definedName name="_342__123Graph_XCHART_74">#N/A</definedName>
    <definedName name="_342__123Graph_XCHART_74_1">#N/A</definedName>
    <definedName name="_3423Excel_BuiltIn_Print_Area_2_1">#REF!</definedName>
    <definedName name="_3425Excel_BuiltIn_Print_Area_3_1_1">#REF!</definedName>
    <definedName name="_342ANZPGZ_1_2">[86]Sheet1!#REF!</definedName>
    <definedName name="_343__123Graph_ACHART_9">#N/A</definedName>
    <definedName name="_343__123Graph_ACHART_9_1">#N/A</definedName>
    <definedName name="_343__123Graph_BCHART_79" hidden="1">'[80]Data SRL'!$BA$8:$BA$100</definedName>
    <definedName name="_343__123Graph_CCHART_25" hidden="1">'[31]PABRIK (2)'!$AF$9:$AF$287</definedName>
    <definedName name="_343__123Graph_CCHART_34">#N/A</definedName>
    <definedName name="_343__123Graph_CCHART_34_1">#N/A</definedName>
    <definedName name="_343__123Graph_DCHART_86" hidden="1">'[48]Data Prod_Graf'!$B$14:$M$14</definedName>
    <definedName name="_343__123Graph_ECHART_1" hidden="1">'[72]Data SRL'!$BO$9:$BO$100</definedName>
    <definedName name="_343__123Graph_XCHART_34">#N/A</definedName>
    <definedName name="_343__123Graph_XCHART_34_1">#N/A</definedName>
    <definedName name="_343__123Graph_XCHART_50" hidden="1">'[3]NPK Mg Bo'!#REF!</definedName>
    <definedName name="_343__123Graph_XCHART_54" hidden="1">'[45]NPK Mg Bo'!#REF!</definedName>
    <definedName name="_343__123Graph_XCHART_59">{#NAME?}</definedName>
    <definedName name="_343__123Graph_XCHART_60" hidden="1">'[87]NPK Mg Bo'!$C$164:$C$174</definedName>
    <definedName name="_343__123Graph_XCHART_75">#N/A</definedName>
    <definedName name="_343__123Graph_XCHART_75_1">#N/A</definedName>
    <definedName name="_3431__123Graph_XCHART_30" hidden="1">'[49]TBS BLOK'!#REF!</definedName>
    <definedName name="_3431__123Graph_XCHART_30_1">#N/A</definedName>
    <definedName name="_344__123Graph_BCHART_15">#N/A</definedName>
    <definedName name="_344__123Graph_BCHART_15_1">#N/A</definedName>
    <definedName name="_344__123Graph_BCHART_4" hidden="1">'[42]PABRIK (2)'!#REF!</definedName>
    <definedName name="_344__123Graph_BCHART_65" hidden="1">'[82]NPK Mg Bo'!#REF!</definedName>
    <definedName name="_344__123Graph_DCHART_87" hidden="1">'[48]Data Prod_Graf'!$B$23:$M$23</definedName>
    <definedName name="_344__123Graph_ECHART_2" hidden="1">'[72]Data SRL'!$CS$8:$CS$379</definedName>
    <definedName name="_344__123Graph_XCHART_36">#N/A</definedName>
    <definedName name="_344__123Graph_XCHART_36_1">#N/A</definedName>
    <definedName name="_344__123Graph_XCHART_51" hidden="1">'[3]NPK Mg Bo'!#REF!</definedName>
    <definedName name="_344__123Graph_XCHART_55" hidden="1">'[45]NPK Mg Bo'!#REF!</definedName>
    <definedName name="_344__123Graph_XCHART_6">#N/A</definedName>
    <definedName name="_344__123Graph_XCHART_61" hidden="1">'[87]NPK Mg Bo'!$C$164:$C$174</definedName>
    <definedName name="_344__123Graph_XCHART_76">#N/A</definedName>
    <definedName name="_344__123Graph_XCHART_76_1">#N/A</definedName>
    <definedName name="_3444__123Graph_XCHART_31" hidden="1">'[49]TBS BLOK'!#REF!</definedName>
    <definedName name="_3444__123Graph_XCHART_31_1">#N/A</definedName>
    <definedName name="_344ACROSSGZ_1_2">[86]Sheet1!#REF!</definedName>
    <definedName name="_345__123Graph_ACHART_24" hidden="1">'[59]PABRIK (2)'!$N$9:$N$287</definedName>
    <definedName name="_345__123Graph_ACHART_74" hidden="1">'[37]NPK Mg Bo'!#REF!</definedName>
    <definedName name="_345__123Graph_BCHART_68" hidden="1">'[74]Data SRL'!$W$8:$W$100</definedName>
    <definedName name="_345__123Graph_CCHART_26" hidden="1">'[31]PABRIK (2)'!$AF$9:$AF$287</definedName>
    <definedName name="_345__123Graph_CCHART_35">#N/A</definedName>
    <definedName name="_345__123Graph_CCHART_35_1">#N/A</definedName>
    <definedName name="_345__123Graph_DCHART_88" hidden="1">'[48]Data Prod_Graf'!$B$31:$M$31</definedName>
    <definedName name="_345__123Graph_ECHART_3" hidden="1">'[72]Data SRL'!$N$8:$N$100</definedName>
    <definedName name="_345__123Graph_XCHART_37">#N/A</definedName>
    <definedName name="_345__123Graph_XCHART_37_1">#N/A</definedName>
    <definedName name="_345__123Graph_XCHART_52" hidden="1">'[3]NPK Mg Bo'!#REF!</definedName>
    <definedName name="_345__123Graph_XCHART_56" hidden="1">'[45]NPK Mg Bo'!#REF!</definedName>
    <definedName name="_345__123Graph_XCHART_60">{#NAME?}</definedName>
    <definedName name="_345__123Graph_XCHART_62" hidden="1">'[87]NPK Mg Bo'!$C$164:$C$174</definedName>
    <definedName name="_345__123Graph_XCHART_77" hidden="1">'[46]NPK Mg Bo'!#REF!</definedName>
    <definedName name="_345__123Graph_XCHART_77_1">#N/A</definedName>
    <definedName name="_3457__123Graph_XCHART_32" hidden="1">'[49]TBS BLOK'!#REF!</definedName>
    <definedName name="_3457__123Graph_XCHART_32_1">#N/A</definedName>
    <definedName name="_345APATGZ_1">[86]Sheet1!#REF!</definedName>
    <definedName name="_346__123Graph_BCHART_40" hidden="1">'[78]DATA LTW'!$AR$71:$BC$71</definedName>
    <definedName name="_346__123Graph_BCHART_66" hidden="1">'[82]NPK Mg Bo'!#REF!</definedName>
    <definedName name="_346__123Graph_ECHART_1" hidden="1">[77]Langsir!$F$384:$F$395</definedName>
    <definedName name="_346__123Graph_ECHART_4" hidden="1">'[72]Data SRL'!$BO$9:$BO$100</definedName>
    <definedName name="_346__123Graph_XCHART_38">#N/A</definedName>
    <definedName name="_346__123Graph_XCHART_53" hidden="1">'[3]NPK Mg Bo'!#REF!</definedName>
    <definedName name="_346__123Graph_XCHART_57" hidden="1">'[45]NPK Mg Bo'!#REF!</definedName>
    <definedName name="_346__123Graph_XCHART_61">{#NAME?}</definedName>
    <definedName name="_346__123Graph_XCHART_63" hidden="1">'[87]NPK Mg Bo'!#REF!</definedName>
    <definedName name="_346__123Graph_XCHART_78">{#NAME?}</definedName>
    <definedName name="_346APATGZ_2">[86]Sheet1!#REF!</definedName>
    <definedName name="_347__123Graph_CCHART_27" hidden="1">'[31]PABRIK (2)'!$AF$9:$AF$287</definedName>
    <definedName name="_347__123Graph_CCHART_36">#N/A</definedName>
    <definedName name="_347__123Graph_CCHART_36_1">#N/A</definedName>
    <definedName name="_347__123Graph_ECHART_11" hidden="1">[77]LTW!$C$27:$N$27</definedName>
    <definedName name="_347__123Graph_ECHART_5" hidden="1">[90]PO!$B$61:$M$61</definedName>
    <definedName name="_347__123Graph_XCHART_39">#N/A</definedName>
    <definedName name="_347__123Graph_XCHART_39_1">#N/A</definedName>
    <definedName name="_347__123Graph_XCHART_54" hidden="1">'[3]NPK Mg Bo'!#REF!</definedName>
    <definedName name="_347__123Graph_XCHART_58">'[62]NPK Mg Bo'!$C$164:$C$174</definedName>
    <definedName name="_347__123Graph_XCHART_62">{#NAME?}</definedName>
    <definedName name="_347__123Graph_XCHART_64" hidden="1">'[87]NPK Mg Bo'!#REF!</definedName>
    <definedName name="_347__123Graph_XCHART_79">{#NAME?}</definedName>
    <definedName name="_3470__123Graph_XCHART_34" hidden="1">'[49]TBS BLOK'!#REF!</definedName>
    <definedName name="_3470__123Graph_XCHART_34_1">#N/A</definedName>
    <definedName name="_347AEAFGZ_1">[86]Sheet1!#REF!</definedName>
    <definedName name="_347APATGZ_3">[86]Sheet1!#REF!</definedName>
    <definedName name="_348__123Graph_ACHART_6">#N/A</definedName>
    <definedName name="_348__123Graph_ACHART_6_1">#N/A</definedName>
    <definedName name="_348__123Graph_BCHART_1">#N/A</definedName>
    <definedName name="_348__123Graph_BCHART_1_1">#N/A</definedName>
    <definedName name="_348__123Graph_BCHART_16">#N/A</definedName>
    <definedName name="_348__123Graph_BCHART_16_1">#N/A</definedName>
    <definedName name="_348__123Graph_BCHART_41" hidden="1">'[78]DATA LTW'!$AE$44:$AP$44</definedName>
    <definedName name="_348__123Graph_BCHART_68" hidden="1">'[81]Data SRL'!$W$8:$W$100</definedName>
    <definedName name="_348__123Graph_BCHART_69" hidden="1">'[74]Data SRL'!$V$8:$V$379</definedName>
    <definedName name="_348__123Graph_ECHART_16" hidden="1">'[18]TBS BLOK'!#REF!</definedName>
    <definedName name="_348__123Graph_ECHART_6" hidden="1">'[72]Data SRL'!$CW$8:$CW$100</definedName>
    <definedName name="_348__123Graph_XCHART_4">#N/A</definedName>
    <definedName name="_348__123Graph_XCHART_4_1">#N/A</definedName>
    <definedName name="_348__123Graph_XCHART_55" hidden="1">'[3]NPK Mg Bo'!#REF!</definedName>
    <definedName name="_348__123Graph_XCHART_59">'[62]NPK Mg Bo'!$C$164:$C$174</definedName>
    <definedName name="_348__123Graph_XCHART_63">#N/A</definedName>
    <definedName name="_348__123Graph_XCHART_65" hidden="1">'[87]NPK Mg Bo'!#REF!</definedName>
    <definedName name="_348__123Graph_XCHART_80">{#NAME?}</definedName>
    <definedName name="_3483__123Graph_XCHART_36" hidden="1">[49]SISIP!#REF!</definedName>
    <definedName name="_3483__123Graph_XCHART_36_1">#N/A</definedName>
    <definedName name="_348APATGZ_1_1">[86]Sheet1!#REF!</definedName>
    <definedName name="_349__123Graph_ACHART_60">{#NAME?}</definedName>
    <definedName name="_349__123Graph_BCHART_8" hidden="1">[67]Karung!#REF!</definedName>
    <definedName name="_349__123Graph_CCHART_28" hidden="1">'[31]PABRIK (2)'!$AF$9:$AF$287</definedName>
    <definedName name="_349__123Graph_CCHART_37">#N/A</definedName>
    <definedName name="_349__123Graph_CCHART_37_1">#N/A</definedName>
    <definedName name="_349__123Graph_ECHART_17" hidden="1">'[18]TBS BLOK'!#REF!</definedName>
    <definedName name="_349__123Graph_ECHART_7" hidden="1">[16]PK!$B$65:$M$65</definedName>
    <definedName name="_349__123Graph_XCHART_40">#N/A</definedName>
    <definedName name="_349__123Graph_XCHART_40_1">#N/A</definedName>
    <definedName name="_349__123Graph_XCHART_56" hidden="1">'[3]NPK Mg Bo'!#REF!</definedName>
    <definedName name="_349__123Graph_XCHART_6" hidden="1">[45]SISIP!#REF!</definedName>
    <definedName name="_349__123Graph_XCHART_64">#N/A</definedName>
    <definedName name="_349__123Graph_XCHART_66" hidden="1">'[87]NPK Mg Bo'!#REF!</definedName>
    <definedName name="_349__123Graph_XCHART_81">{#NAME?}</definedName>
    <definedName name="_3496__123Graph_XCHART_37" hidden="1">[49]SISIP!#REF!</definedName>
    <definedName name="_3496__123Graph_XCHART_37_1">#N/A</definedName>
    <definedName name="_3497__123Graph_XCHART_38" hidden="1">[49]SISIP!$C$164:$C$174</definedName>
    <definedName name="_35__123Graph_ACHART_116" hidden="1">'[41]TON  per Jam'!$C$42:$Z$42</definedName>
    <definedName name="_35__123Graph_ACHART_13">#N/A</definedName>
    <definedName name="_35__123Graph_ACHART_13_1">#N/A</definedName>
    <definedName name="_35__123Graph_ACHART_140" hidden="1">'[43]TON  per Jam'!$C$14:$Z$14</definedName>
    <definedName name="_35__123Graph_ACHART_143" hidden="1">'[29]TON  per Jam'!$C$18:$Z$18</definedName>
    <definedName name="_35__123Graph_ACHART_149" hidden="1">'[29]TON  per Jam'!$C$24:$Z$24</definedName>
    <definedName name="_35__123Graph_ACHART_15" hidden="1">[37]SISIP!#REF!</definedName>
    <definedName name="_35__123Graph_ACHART_15_1">#N/A</definedName>
    <definedName name="_35__123Graph_ACHART_150" hidden="1">'[29]TON  per Jam'!$C$25:$Z$25</definedName>
    <definedName name="_35__123Graph_ACHART_154" hidden="1">'[38]TON  per Jam'!$C$29:$Z$29</definedName>
    <definedName name="_35__123Graph_ACHART_38">#N/A</definedName>
    <definedName name="_35__123Graph_ACHART_4" hidden="1">[39]Data!$H$38:$H$73</definedName>
    <definedName name="_35__123Graph_ACHART_40" hidden="1">[45]SISIP!#REF!</definedName>
    <definedName name="_35__123Graph_ACHART_42" hidden="1">[73]SISIP!$CS$160:$CS$160</definedName>
    <definedName name="_35__123Graph_ACHART_71" hidden="1">'[47]Data SRL'!$Q$39:$Q$379</definedName>
    <definedName name="_35__123Graph_ACHART_72" hidden="1">'[56]Data SRL'!$T$8:$T$379</definedName>
    <definedName name="_350__123Graph_ACHART_241" hidden="1">'[41]TON  per Jam'!$C$164:$R$164</definedName>
    <definedName name="_350__123Graph_ACHART_61">{#NAME?}</definedName>
    <definedName name="_350__123Graph_ACHART_75" hidden="1">'[37]NPK Mg Bo'!#REF!</definedName>
    <definedName name="_350__123Graph_ACHART_75_1">#N/A</definedName>
    <definedName name="_350__123Graph_BCHART_42" hidden="1">'[78]DATA LTW'!$AE$72:$AP$72</definedName>
    <definedName name="_350__123Graph_BCHART_69" hidden="1">'[81]Data SRL'!$V$8:$V$379</definedName>
    <definedName name="_350__123Graph_BCHART_81" hidden="1">'[80]Data SRL'!$BE$8:$BE$100</definedName>
    <definedName name="_350__123Graph_CCHART_20" hidden="1">'[60]TBS 05'!$AI$165:$AI$175</definedName>
    <definedName name="_350__123Graph_CCHART_38">{#NAME?}</definedName>
    <definedName name="_350__123Graph_ECHART_18" hidden="1">'[18]TBS BLOK'!#REF!</definedName>
    <definedName name="_350__123Graph_ECHART_85" hidden="1">'[72]Data Prod_Graf'!$B$7:$M$7</definedName>
    <definedName name="_350__123Graph_XCHART_41">#N/A</definedName>
    <definedName name="_350__123Graph_XCHART_41_1">#N/A</definedName>
    <definedName name="_350__123Graph_XCHART_57" hidden="1">'[3]NPK Mg Bo'!#REF!</definedName>
    <definedName name="_350__123Graph_XCHART_60">'[62]NPK Mg Bo'!$C$164:$C$174</definedName>
    <definedName name="_350__123Graph_XCHART_65">#N/A</definedName>
    <definedName name="_350__123Graph_XCHART_68" hidden="1">'[87]NPK Mg Bo'!#REF!</definedName>
    <definedName name="_350__123Graph_XCHART_82" hidden="1">'[73]NPK Mg Bo'!$B$160:$B$160</definedName>
    <definedName name="_350AEAFGZ_2">[86]Sheet1!#REF!</definedName>
    <definedName name="_351__123Graph_ACHART_35" hidden="1">[49]SISIP!#REF!</definedName>
    <definedName name="_351__123Graph_ACHART_35_1">#N/A</definedName>
    <definedName name="_351__123Graph_ACHART_44" hidden="1">'[51]NPK Mg Bo'!#REF!</definedName>
    <definedName name="_351__123Graph_ACHART_62">{#NAME?}</definedName>
    <definedName name="_351__123Graph_BCHART_7" hidden="1">'[74]Data SRL'!$CT$8:$CT$379</definedName>
    <definedName name="_351__123Graph_BCHART_85" hidden="1">'[80]Data Prod_Graf'!$B$4:$M$4</definedName>
    <definedName name="_351__123Graph_CCHART_29" hidden="1">'[31]PABRIK (2)'!$AF$9:$AF$287</definedName>
    <definedName name="_351__123Graph_ECHART_19" hidden="1">'[18]TBS BLOK'!#REF!</definedName>
    <definedName name="_351__123Graph_ECHART_86" hidden="1">'[72]Data Prod_Graf'!$B$15:$M$15</definedName>
    <definedName name="_351__123Graph_XCHART_42">#N/A</definedName>
    <definedName name="_351__123Graph_XCHART_58" hidden="1">'[3]NPK Mg Bo'!$C$164:$C$174</definedName>
    <definedName name="_351__123Graph_XCHART_61">'[62]NPK Mg Bo'!$C$164:$C$174</definedName>
    <definedName name="_351__123Graph_XCHART_66">#N/A</definedName>
    <definedName name="_351__123Graph_XCHART_69" hidden="1">'[87]NPK Mg Bo'!#REF!</definedName>
    <definedName name="_351__123Graph_XCHART_9">#N/A</definedName>
    <definedName name="_351__123Graph_XCHART_9_1">#N/A</definedName>
    <definedName name="_3510__123Graph_XCHART_39" hidden="1">[49]SISIP!#REF!</definedName>
    <definedName name="_3510__123Graph_XCHART_39_1">#N/A</definedName>
    <definedName name="_351APATGZ_1_2">[86]Sheet1!#REF!</definedName>
    <definedName name="_352__123Graph_BCHART_17">#N/A</definedName>
    <definedName name="_352__123Graph_BCHART_17_1">#N/A</definedName>
    <definedName name="_352__123Graph_BCHART_43" hidden="1">'[78]DATA LTW'!$AR$44:$BC$44</definedName>
    <definedName name="_352__123Graph_BCHART_7" hidden="1">'[81]Data SRL'!$CT$8:$CT$379</definedName>
    <definedName name="_352__123Graph_BCHART_86" hidden="1">'[80]Data Prod_Graf'!$B$12:$M$12</definedName>
    <definedName name="_352__123Graph_CCHART_39">#N/A</definedName>
    <definedName name="_352__123Graph_CCHART_39_1">#N/A</definedName>
    <definedName name="_352__123Graph_ECHART_2" hidden="1">[77]Langsir!$U$402:$U$413</definedName>
    <definedName name="_352__123Graph_ECHART_87" hidden="1">'[72]Data Prod_Graf'!$B$24:$M$24</definedName>
    <definedName name="_352__123Graph_XCHART_44">#N/A</definedName>
    <definedName name="_352__123Graph_XCHART_44_1">#N/A</definedName>
    <definedName name="_352__123Graph_XCHART_59" hidden="1">'[3]NPK Mg Bo'!$C$164:$C$174</definedName>
    <definedName name="_352__123Graph_XCHART_62">'[62]NPK Mg Bo'!$C$164:$C$174</definedName>
    <definedName name="_352__123Graph_XCHART_68">#N/A</definedName>
    <definedName name="_352__123Graph_XCHART_70" hidden="1">'[87]NPK Mg Bo'!#REF!</definedName>
    <definedName name="_3523__123Graph_XCHART_4" hidden="1">[49]SISIP!#REF!</definedName>
    <definedName name="_3523__123Graph_XCHART_4_1">#N/A</definedName>
    <definedName name="_353__123Graph_BCHART_10">#N/A</definedName>
    <definedName name="_353__123Graph_BCHART_10_1">#N/A</definedName>
    <definedName name="_353__123Graph_BCHART_87" hidden="1">'[80]Data Prod_Graf'!$B$21:$M$21</definedName>
    <definedName name="_353__123Graph_CCHART_3" hidden="1">'[74]Data SRL'!$L$8:$L$100</definedName>
    <definedName name="_353__123Graph_ECHART_21" hidden="1">'[18]TBS BLOK'!#REF!</definedName>
    <definedName name="_353__123Graph_ECHART_88" hidden="1">'[72]Data Prod_Graf'!$B$32:$M$32</definedName>
    <definedName name="_353__123Graph_XCHART_45">#N/A</definedName>
    <definedName name="_353__123Graph_XCHART_45_1">#N/A</definedName>
    <definedName name="_353__123Graph_XCHART_6" hidden="1">[3]SISIP!#REF!</definedName>
    <definedName name="_353__123Graph_XCHART_63" hidden="1">'[45]NPK Mg Bo'!#REF!</definedName>
    <definedName name="_353__123Graph_XCHART_69">#N/A</definedName>
    <definedName name="_353__123Graph_XCHART_71" hidden="1">'[87]NPK Mg Bo'!#REF!</definedName>
    <definedName name="_3536__123Graph_XCHART_40" hidden="1">[49]SISIP!#REF!</definedName>
    <definedName name="_3536__123Graph_XCHART_40_1">#N/A</definedName>
    <definedName name="_353AEAFGZ_3">[86]Sheet1!#REF!</definedName>
    <definedName name="_354__123Graph_BCHART_44" hidden="1">'[78]DATA LTW'!$AR$72:$BC$72</definedName>
    <definedName name="_354__123Graph_BCHART_70" hidden="1">'[74]Data SRL'!$AB$8:$AB$379</definedName>
    <definedName name="_354__123Graph_BCHART_88" hidden="1">'[80]Data Prod_Graf'!$B$29:$M$29</definedName>
    <definedName name="_354__123Graph_CCHART_30" hidden="1">'[44]DATA LTW'!$BE$68:$BP$68</definedName>
    <definedName name="_354__123Graph_CCHART_4">#N/A</definedName>
    <definedName name="_354__123Graph_CCHART_4_1">#N/A</definedName>
    <definedName name="_354__123Graph_ECHART_22" hidden="1">'[18]TBS BLOK'!#REF!</definedName>
    <definedName name="_354__123Graph_FCHART_1" hidden="1">'[72]Data SRL'!$BP$9:$BP$100</definedName>
    <definedName name="_354__123Graph_XCHART_46">#N/A</definedName>
    <definedName name="_354__123Graph_XCHART_46_1">#N/A</definedName>
    <definedName name="_354__123Graph_XCHART_60" hidden="1">'[3]NPK Mg Bo'!$C$164:$C$174</definedName>
    <definedName name="_354__123Graph_XCHART_64" hidden="1">'[45]NPK Mg Bo'!#REF!</definedName>
    <definedName name="_354__123Graph_XCHART_7">#N/A</definedName>
    <definedName name="_354__123Graph_XCHART_72" hidden="1">'[87]NPK Mg Bo'!#REF!</definedName>
    <definedName name="_3549__123Graph_XCHART_41" hidden="1">[49]SISIP!#REF!</definedName>
    <definedName name="_3549__123Graph_XCHART_41_1">#N/A</definedName>
    <definedName name="_354AREDGZ_1">[86]Sheet1!#REF!</definedName>
    <definedName name="_355__123Graph_ACHART_242" hidden="1">'[41]TON  per Jam'!$C$166:$S$166</definedName>
    <definedName name="_355__123Graph_CCHART_31" hidden="1">'[44]DATA LTW'!$BR$40:$CC$40</definedName>
    <definedName name="_355__123Graph_ECHART_23" hidden="1">'[18]TBS BLOK'!#REF!</definedName>
    <definedName name="_355__123Graph_FCHART_2" hidden="1">[90]PO!$B$30:$M$30</definedName>
    <definedName name="_355__123Graph_XCHART_47">#N/A</definedName>
    <definedName name="_355__123Graph_XCHART_47_1">#N/A</definedName>
    <definedName name="_355__123Graph_XCHART_61" hidden="1">'[3]NPK Mg Bo'!$C$164:$C$174</definedName>
    <definedName name="_355__123Graph_XCHART_65" hidden="1">'[45]NPK Mg Bo'!#REF!</definedName>
    <definedName name="_355__123Graph_XCHART_70">#N/A</definedName>
    <definedName name="_355__123Graph_XCHART_73" hidden="1">'[87]NPK Mg Bo'!#REF!</definedName>
    <definedName name="_3550__123Graph_XCHART_42" hidden="1">[49]SISIP!$B$160:$B$160</definedName>
    <definedName name="_355AREDGZ_2">[86]Sheet1!#REF!</definedName>
    <definedName name="_356__123Graph_BCHART_18">#N/A</definedName>
    <definedName name="_356__123Graph_BCHART_18_1">#N/A</definedName>
    <definedName name="_356__123Graph_BCHART_45" hidden="1">'[78]DATA LTW'!$AE$46:$AP$46</definedName>
    <definedName name="_356__123Graph_BCHART_71" hidden="1">'[81]Data SRL'!$Y$8:$Y$379</definedName>
    <definedName name="_356__123Graph_CCHART_32" hidden="1">'[44]DATA LTW'!$BR$68:$CC$68</definedName>
    <definedName name="_356__123Graph_CCHART_38" hidden="1">[3]SISIP!$CU$164:$CU$174</definedName>
    <definedName name="_356__123Graph_CCHART_40">#N/A</definedName>
    <definedName name="_356__123Graph_CCHART_40_1">#N/A</definedName>
    <definedName name="_356__123Graph_ECHART_24" hidden="1">'[18]TBS BLOK'!#REF!</definedName>
    <definedName name="_356__123Graph_FCHART_5" hidden="1">'[72]Data SRL'!$BP$9:$BP$100</definedName>
    <definedName name="_356__123Graph_XCHART_48">#N/A</definedName>
    <definedName name="_356__123Graph_XCHART_48_1">#N/A</definedName>
    <definedName name="_356__123Graph_XCHART_62" hidden="1">'[3]NPK Mg Bo'!$C$164:$C$174</definedName>
    <definedName name="_356__123Graph_XCHART_66" hidden="1">'[45]NPK Mg Bo'!#REF!</definedName>
    <definedName name="_356__123Graph_XCHART_71">#N/A</definedName>
    <definedName name="_356__123Graph_XCHART_74" hidden="1">'[87]NPK Mg Bo'!#REF!</definedName>
    <definedName name="_3563__123Graph_XCHART_44" hidden="1">'[49]NPK Mg Bo'!#REF!</definedName>
    <definedName name="_3563__123Graph_XCHART_44_1">#N/A</definedName>
    <definedName name="_356AEAFGZ_1_1">[86]Sheet1!#REF!</definedName>
    <definedName name="_356AREDGZ_3">[86]Sheet1!#REF!</definedName>
    <definedName name="_357__123Graph_BCHART_71" hidden="1">'[74]Data SRL'!$Y$8:$Y$379</definedName>
    <definedName name="_357__123Graph_CCHART_33" hidden="1">'[44]DATA LTW'!$BE$41:$BP$41</definedName>
    <definedName name="_357__123Graph_ECHART_26" hidden="1">'[18]TBS BLOK'!#REF!</definedName>
    <definedName name="_357__123Graph_FCHART_6" hidden="1">[16]PK!$B$33:$M$33</definedName>
    <definedName name="_357__123Graph_XCHART_49">#N/A</definedName>
    <definedName name="_357__123Graph_XCHART_49_1">#N/A</definedName>
    <definedName name="_357__123Graph_XCHART_63" hidden="1">'[3]NPK Mg Bo'!#REF!</definedName>
    <definedName name="_357__123Graph_XCHART_68" hidden="1">'[45]NPK Mg Bo'!#REF!</definedName>
    <definedName name="_357__123Graph_XCHART_72">#N/A</definedName>
    <definedName name="_357__123Graph_XCHART_75" hidden="1">'[87]NPK Mg Bo'!#REF!</definedName>
    <definedName name="_3576__123Graph_XCHART_45" hidden="1">'[49]NPK Mg Bo'!#REF!</definedName>
    <definedName name="_3576__123Graph_XCHART_45_1">#N/A</definedName>
    <definedName name="_357AREDGZ_1_1">[86]Sheet1!#REF!</definedName>
    <definedName name="_358__123Graph_ACHART_63">#N/A</definedName>
    <definedName name="_358__123Graph_ACHART_63_1">#N/A</definedName>
    <definedName name="_358__123Graph_BCHART_11">#N/A</definedName>
    <definedName name="_358__123Graph_BCHART_11_1">#N/A</definedName>
    <definedName name="_358__123Graph_BCHART_46" hidden="1">'[78]DATA LTW'!$AE$74:$AP$74</definedName>
    <definedName name="_358__123Graph_BCHART_72" hidden="1">'[81]Data SRL'!$U$8:$U$379</definedName>
    <definedName name="_358__123Graph_CCHART_34" hidden="1">'[44]DATA LTW'!$BE$69:$BP$69</definedName>
    <definedName name="_358__123Graph_CCHART_41">#N/A</definedName>
    <definedName name="_358__123Graph_CCHART_41_1">#N/A</definedName>
    <definedName name="_358__123Graph_ECHART_27" hidden="1">'[18]TBS BLOK'!#REF!</definedName>
    <definedName name="_358__123Graph_FCHART_7" hidden="1">[16]PK!$B$66:$M$66</definedName>
    <definedName name="_358__123Graph_XCHART_64" hidden="1">'[3]NPK Mg Bo'!#REF!</definedName>
    <definedName name="_358__123Graph_XCHART_69" hidden="1">'[45]NPK Mg Bo'!#REF!</definedName>
    <definedName name="_358__123Graph_XCHART_73">#N/A</definedName>
    <definedName name="_358__123Graph_XCHART_76" hidden="1">'[87]NPK Mg Bo'!#REF!</definedName>
    <definedName name="_3589__123Graph_XCHART_46" hidden="1">'[49]NPK Mg Bo'!#REF!</definedName>
    <definedName name="_3589__123Graph_XCHART_46_1">#N/A</definedName>
    <definedName name="_359__123Graph_CCHART_35" hidden="1">'[44]DATA LTW'!$BR$41:$CC$41</definedName>
    <definedName name="_359__123Graph_CCHART_42">{#NAME?}</definedName>
    <definedName name="_359__123Graph_ECHART_28" hidden="1">'[61]TBS 05'!#REF!</definedName>
    <definedName name="_359__123Graph_FCHART_78" hidden="1">'[72]Data SRL'!$AX$8:$AX$100</definedName>
    <definedName name="_359__123Graph_XCHART_5">{#NAME?}</definedName>
    <definedName name="_359__123Graph_XCHART_65" hidden="1">'[3]NPK Mg Bo'!#REF!</definedName>
    <definedName name="_359__123Graph_XCHART_7">'[8]DATA LTW'!$E$4:$AC$4</definedName>
    <definedName name="_359__123Graph_XCHART_74">#N/A</definedName>
    <definedName name="_359__123Graph_XCHART_77" hidden="1">'[87]NPK Mg Bo'!#REF!</definedName>
    <definedName name="_359AEAFGZ_1_2">[86]Sheet1!#REF!</definedName>
    <definedName name="_36__123Graph_ACHART_12" hidden="1">[51]SISIP!#REF!</definedName>
    <definedName name="_36__123Graph_ACHART_139" hidden="1">'[38]TON  per Jam'!$C$13:$Z$13</definedName>
    <definedName name="_36__123Graph_ACHART_141" hidden="1">'[43]TON  per Jam'!$C$15:$Z$15</definedName>
    <definedName name="_36__123Graph_ACHART_144" hidden="1">'[29]TON  per Jam'!$C$19:$Z$19</definedName>
    <definedName name="_36__123Graph_ACHART_151" hidden="1">'[29]TON  per Jam'!$C$26:$Z$26</definedName>
    <definedName name="_36__123Graph_ACHART_155" hidden="1">'[38]TON  per Jam'!$C$31:$Z$31</definedName>
    <definedName name="_36__123Graph_ACHART_17">#N/A</definedName>
    <definedName name="_36__123Graph_ACHART_17_1">#N/A</definedName>
    <definedName name="_36__123Graph_ACHART_25" hidden="1">'[60]TBS 05'!$AG$161:$AG$161</definedName>
    <definedName name="_36__123Graph_ACHART_27">#N/A</definedName>
    <definedName name="_36__123Graph_ACHART_27_1">#N/A</definedName>
    <definedName name="_36__123Graph_ACHART_39">#N/A</definedName>
    <definedName name="_36__123Graph_ACHART_39_1">#N/A</definedName>
    <definedName name="_36__123Graph_ACHART_41" hidden="1">[45]SISIP!#REF!</definedName>
    <definedName name="_36__123Graph_ACHART_43">#N/A</definedName>
    <definedName name="_36__123Graph_ACHART_43_1">#N/A</definedName>
    <definedName name="_36__123Graph_ACHART_5" hidden="1">[39]Data!$C$2:$C$73</definedName>
    <definedName name="_36__123Graph_ACHART_72" hidden="1">'[47]Data SRL'!$T$8:$T$379</definedName>
    <definedName name="_36__123Graph_ACHART_73" hidden="1">'[56]Data SRL'!$AC$8:$AC$131</definedName>
    <definedName name="_360__123Graph_ACHART_243" hidden="1">'[41]TON  per Jam'!$C$167:$T$167</definedName>
    <definedName name="_360__123Graph_ACHART_45" hidden="1">'[51]NPK Mg Bo'!#REF!</definedName>
    <definedName name="_360__123Graph_ACHART_77" hidden="1">'[37]NPK Mg Bo'!#REF!</definedName>
    <definedName name="_360__123Graph_BCHART_19">#N/A</definedName>
    <definedName name="_360__123Graph_BCHART_19_1">#N/A</definedName>
    <definedName name="_360__123Graph_BCHART_47" hidden="1">'[78]DATA LTW'!$AR$46:$BC$46</definedName>
    <definedName name="_360__123Graph_BCHART_72" hidden="1">'[74]Data SRL'!$U$8:$U$379</definedName>
    <definedName name="_360__123Graph_BCHART_73" hidden="1">'[81]Data SRL'!$AD$8:$AD$131</definedName>
    <definedName name="_360__123Graph_BCHART_9" hidden="1">'[31]PABRIK (2)'!#REF!</definedName>
    <definedName name="_360__123Graph_CCHART_25" hidden="1">'[60]TBS 05'!$AI$161:$AI$161</definedName>
    <definedName name="_360__123Graph_CCHART_36" hidden="1">'[44]DATA LTW'!$BR$69:$CC$69</definedName>
    <definedName name="_360__123Graph_ECHART_29" hidden="1">'[18]TBS BLOK'!#REF!</definedName>
    <definedName name="_360__123Graph_FCHART_86" hidden="1">'[72]Data Prod_Graf'!$B$16:$M$16</definedName>
    <definedName name="_360__123Graph_XCHART_50">#N/A</definedName>
    <definedName name="_360__123Graph_XCHART_50_1">#N/A</definedName>
    <definedName name="_360__123Graph_XCHART_66" hidden="1">'[3]NPK Mg Bo'!#REF!</definedName>
    <definedName name="_360__123Graph_XCHART_70" hidden="1">'[45]NPK Mg Bo'!#REF!</definedName>
    <definedName name="_360__123Graph_XCHART_75">#N/A</definedName>
    <definedName name="_360__123Graph_XCHART_78" hidden="1">'[87]NPK Mg Bo'!$B$160:$B$160</definedName>
    <definedName name="_3602__123Graph_XCHART_47" hidden="1">'[49]NPK Mg Bo'!#REF!</definedName>
    <definedName name="_3602__123Graph_XCHART_47_1">#N/A</definedName>
    <definedName name="_360AREDGZ_1_2">[86]Sheet1!#REF!</definedName>
    <definedName name="_361__123Graph_CCHART_37" hidden="1">'[44]DATA LTW'!$BE$43:$BP$43</definedName>
    <definedName name="_361__123Graph_CCHART_43">#N/A</definedName>
    <definedName name="_361__123Graph_CCHART_43_1">#N/A</definedName>
    <definedName name="_361__123Graph_ECHART_3" hidden="1">'[48]Data SRL'!$N$8:$N$100</definedName>
    <definedName name="_361__123Graph_FCHART_87" hidden="1">'[72]Data Prod_Graf'!$B$25:$M$25</definedName>
    <definedName name="_361__123Graph_XCHART_51">#N/A</definedName>
    <definedName name="_361__123Graph_XCHART_51_1">#N/A</definedName>
    <definedName name="_361__123Graph_XCHART_68" hidden="1">'[3]NPK Mg Bo'!#REF!</definedName>
    <definedName name="_361__123Graph_XCHART_71" hidden="1">'[45]NPK Mg Bo'!#REF!</definedName>
    <definedName name="_361__123Graph_XCHART_76">#N/A</definedName>
    <definedName name="_361__123Graph_XCHART_79" hidden="1">'[87]NPK Mg Bo'!$B$160:$B$160</definedName>
    <definedName name="_3615__123Graph_XCHART_48" hidden="1">'[49]NPK Mg Bo'!#REF!</definedName>
    <definedName name="_3615__123Graph_XCHART_48_1">#N/A</definedName>
    <definedName name="_362__123Graph_BCHART_48" hidden="1">'[78]DATA LTW'!$AR$74:$BC$74</definedName>
    <definedName name="_362__123Graph_BCHART_74" hidden="1">'[81]Data SRL'!$AI$8:$AI$100</definedName>
    <definedName name="_362__123Graph_CCHART_38" hidden="1">'[44]DATA LTW'!$BE$71:$BP$71</definedName>
    <definedName name="_362__123Graph_ECHART_30" hidden="1">'[18]TBS BLOK'!#REF!</definedName>
    <definedName name="_362__123Graph_XCHART_1" hidden="1">[36]Data!$A$2:$A$73</definedName>
    <definedName name="_362__123Graph_XCHART_52">#N/A</definedName>
    <definedName name="_362__123Graph_XCHART_52_1">#N/A</definedName>
    <definedName name="_362__123Graph_XCHART_69" hidden="1">'[3]NPK Mg Bo'!#REF!</definedName>
    <definedName name="_362__123Graph_XCHART_72" hidden="1">'[45]NPK Mg Bo'!#REF!</definedName>
    <definedName name="_362__123Graph_XCHART_77">#N/A</definedName>
    <definedName name="_362__123Graph_XCHART_80" hidden="1">'[87]NPK Mg Bo'!$B$160:$B$160</definedName>
    <definedName name="_3628__123Graph_XCHART_49" hidden="1">'[49]NPK Mg Bo'!#REF!</definedName>
    <definedName name="_3628__123Graph_XCHART_49_1">#N/A</definedName>
    <definedName name="_362AESAGZ_1">[86]Sheet1!#REF!</definedName>
    <definedName name="_363__123Graph_BCHART_12">#N/A</definedName>
    <definedName name="_363__123Graph_BCHART_12_1">#N/A</definedName>
    <definedName name="_363__123Graph_BCHART_73" hidden="1">'[74]Data SRL'!$AD$8:$AD$131</definedName>
    <definedName name="_363__123Graph_CCHART_39" hidden="1">'[44]DATA LTW'!$BR$43:$CC$43</definedName>
    <definedName name="_363__123Graph_CCHART_44">#N/A</definedName>
    <definedName name="_363__123Graph_CCHART_44_1">#N/A</definedName>
    <definedName name="_363__123Graph_ECHART_31" hidden="1">'[18]TBS BLOK'!#REF!</definedName>
    <definedName name="_363__123Graph_XCHART_10" hidden="1">'[75]PABRIK (2)'!$A$9:$A$380</definedName>
    <definedName name="_363__123Graph_XCHART_53">#N/A</definedName>
    <definedName name="_363__123Graph_XCHART_53_1">#N/A</definedName>
    <definedName name="_363__123Graph_XCHART_7" hidden="1">'[91]DATA LTW'!$E$4:$AC$4</definedName>
    <definedName name="_363__123Graph_XCHART_73" hidden="1">'[45]NPK Mg Bo'!#REF!</definedName>
    <definedName name="_363__123Graph_XCHART_78">{#NAME?}</definedName>
    <definedName name="_363__123Graph_XCHART_81" hidden="1">'[87]NPK Mg Bo'!$B$160:$B$160</definedName>
    <definedName name="_363ASAFGZ1_1">[86]Sheet1!#REF!</definedName>
    <definedName name="_364__123Graph_ACHART_36" hidden="1">[49]SISIP!#REF!</definedName>
    <definedName name="_364__123Graph_ACHART_36_1">#N/A</definedName>
    <definedName name="_364__123Graph_BCHART_2">#N/A</definedName>
    <definedName name="_364__123Graph_BCHART_2_1">#N/A</definedName>
    <definedName name="_364__123Graph_BCHART_49" hidden="1">'[78]DATA LTW'!$AE$47:$AP$47</definedName>
    <definedName name="_364__123Graph_BCHART_75" hidden="1">'[81]Data SRL'!$AL$8:$AL$100</definedName>
    <definedName name="_364__123Graph_ECHART_32" hidden="1">'[18]TBS BLOK'!#REF!</definedName>
    <definedName name="_364__123Graph_XCHART_11" hidden="1">'[75]PABRIK (2)'!$A$9:$A$380</definedName>
    <definedName name="_364__123Graph_XCHART_54">#N/A</definedName>
    <definedName name="_364__123Graph_XCHART_54_1">#N/A</definedName>
    <definedName name="_364__123Graph_XCHART_70" hidden="1">'[3]NPK Mg Bo'!#REF!</definedName>
    <definedName name="_364__123Graph_XCHART_74" hidden="1">'[45]NPK Mg Bo'!#REF!</definedName>
    <definedName name="_364__123Graph_XCHART_79">{#NAME?}</definedName>
    <definedName name="_364__123Graph_XCHART_82" hidden="1">'[87]NPK Mg Bo'!$B$160:$B$160</definedName>
    <definedName name="_3641__123Graph_XCHART_5" hidden="1">[49]SISIP!#REF!</definedName>
    <definedName name="_3641__123Graph_XCHART_5_1">#N/A</definedName>
    <definedName name="_364ASAFGZ1_2">[86]Sheet1!#REF!</definedName>
    <definedName name="_365__123Graph_ACHART_244" hidden="1">'[41]TON  per Jam'!$C$168:$S$168</definedName>
    <definedName name="_365__123Graph_ACHART_64">#N/A</definedName>
    <definedName name="_365__123Graph_ACHART_64_1">#N/A</definedName>
    <definedName name="_365__123Graph_CCHART_4" hidden="1">'[74]Data SRL'!$BM$8:$BM$100</definedName>
    <definedName name="_365__123Graph_CCHART_42" hidden="1">[3]SISIP!$CU$160:$CU$160</definedName>
    <definedName name="_365__123Graph_CCHART_45">#N/A</definedName>
    <definedName name="_365__123Graph_CCHART_45_1">#N/A</definedName>
    <definedName name="_365__123Graph_ECHART_33" hidden="1">'[61]TBS 05'!#REF!</definedName>
    <definedName name="_365__123Graph_XCHART_55">#N/A</definedName>
    <definedName name="_365__123Graph_XCHART_55_1">#N/A</definedName>
    <definedName name="_365__123Graph_XCHART_71" hidden="1">'[3]NPK Mg Bo'!#REF!</definedName>
    <definedName name="_365__123Graph_XCHART_75" hidden="1">'[45]NPK Mg Bo'!#REF!</definedName>
    <definedName name="_365__123Graph_XCHART_80">{#NAME?}</definedName>
    <definedName name="_365__123Graph_XCHART_9" hidden="1">[87]SISIP!#REF!</definedName>
    <definedName name="_3654__123Graph_XCHART_50" hidden="1">'[49]NPK Mg Bo'!#REF!</definedName>
    <definedName name="_3654__123Graph_XCHART_50_1">#N/A</definedName>
    <definedName name="_365AESAGZ_2">[86]Sheet1!#REF!</definedName>
    <definedName name="_365ASAFGZ1_3">[86]Sheet1!#REF!</definedName>
    <definedName name="_366__123Graph_BCHART_5" hidden="1">'[48]Data SRL'!$BL$9:$BL$100</definedName>
    <definedName name="_366__123Graph_BCHART_74" hidden="1">'[74]Data SRL'!$AI$8:$AI$100</definedName>
    <definedName name="_366__123Graph_BCHART_76" hidden="1">'[82]NPK Mg Bo'!#REF!</definedName>
    <definedName name="_366__123Graph_CCHART_1" hidden="1">[67]Karung!#REF!</definedName>
    <definedName name="_366__123Graph_CCHART_40" hidden="1">'[44]DATA LTW'!$BR$71:$CC$71</definedName>
    <definedName name="_366__123Graph_ECHART_34" hidden="1">'[18]TBS BLOK'!#REF!</definedName>
    <definedName name="_366__123Graph_XCHART_56">#N/A</definedName>
    <definedName name="_366__123Graph_XCHART_56_1">#N/A</definedName>
    <definedName name="_366__123Graph_XCHART_72" hidden="1">'[3]NPK Mg Bo'!#REF!</definedName>
    <definedName name="_366__123Graph_XCHART_76" hidden="1">'[45]NPK Mg Bo'!#REF!</definedName>
    <definedName name="_366__123Graph_XCHART_81">{#NAME?}</definedName>
    <definedName name="_3667__123Graph_XCHART_51" hidden="1">'[49]NPK Mg Bo'!#REF!</definedName>
    <definedName name="_3667__123Graph_XCHART_51_1">#N/A</definedName>
    <definedName name="_366ASAFGZ1_1_1">[86]Sheet1!#REF!</definedName>
    <definedName name="_366Excel_BuiltIn_Print_Area_18_1">'[95]REK SKB 1 TAN'!#REF!</definedName>
    <definedName name="_367__123Graph_CCHART_10" hidden="1">'[31]PABRIK (2)'!$AF$9:$AF$287</definedName>
    <definedName name="_367__123Graph_CCHART_41" hidden="1">'[44]DATA LTW'!$BE$44:$BP$44</definedName>
    <definedName name="_367__123Graph_CCHART_46">#N/A</definedName>
    <definedName name="_367__123Graph_CCHART_46_1">#N/A</definedName>
    <definedName name="_367__123Graph_ECHART_4" hidden="1">'[48]Data SRL'!$BO$9:$BO$100</definedName>
    <definedName name="_367__123Graph_XCHART_113" hidden="1">'[29]TON  per Jam'!#REF!</definedName>
    <definedName name="_367__123Graph_XCHART_57">#N/A</definedName>
    <definedName name="_367__123Graph_XCHART_57_1">#N/A</definedName>
    <definedName name="_367__123Graph_XCHART_73" hidden="1">'[3]NPK Mg Bo'!#REF!</definedName>
    <definedName name="_367__123Graph_XCHART_77" hidden="1">'[45]NPK Mg Bo'!#REF!</definedName>
    <definedName name="_367__123Graph_XCHART_82">{#NAME?}</definedName>
    <definedName name="_367Excel_BuiltIn_Print_Area_2_1">#REF!</definedName>
    <definedName name="_368__123Graph_BCHART_13">#N/A</definedName>
    <definedName name="_368__123Graph_BCHART_13_1">#N/A</definedName>
    <definedName name="_368__123Graph_BCHART_21">#N/A</definedName>
    <definedName name="_368__123Graph_BCHART_21_1">#N/A</definedName>
    <definedName name="_368__123Graph_BCHART_50" hidden="1">'[78]DATA LTW'!$AE$75:$AP$75</definedName>
    <definedName name="_368__123Graph_BCHART_77" hidden="1">'[81]Data SRL'!$AO$8:$AO$193</definedName>
    <definedName name="_368__123Graph_CCHART_11" hidden="1">'[31]PABRIK (2)'!$AF$9:$AF$287</definedName>
    <definedName name="_368__123Graph_CCHART_42" hidden="1">'[44]DATA LTW'!$BE$72:$BP$72</definedName>
    <definedName name="_368__123Graph_ECHART_6" hidden="1">'[48]Data SRL'!$CW$8:$CW$100</definedName>
    <definedName name="_368__123Graph_XCHART_58">{#NAME?}</definedName>
    <definedName name="_368__123Graph_XCHART_74" hidden="1">'[3]NPK Mg Bo'!#REF!</definedName>
    <definedName name="_368__123Graph_XCHART_78">'[62]NPK Mg Bo'!$B$160:$B$160</definedName>
    <definedName name="_368__123Graph_XCHART_9">#N/A</definedName>
    <definedName name="_3680__123Graph_XCHART_52" hidden="1">'[49]NPK Mg Bo'!#REF!</definedName>
    <definedName name="_3680__123Graph_XCHART_52_1">#N/A</definedName>
    <definedName name="_368AESAGZ_3">[86]Sheet1!#REF!</definedName>
    <definedName name="_368Excel_BuiltIn_Print_Area_3_1_1">#REF!</definedName>
    <definedName name="_369__123Graph_ACHART_46" hidden="1">'[51]NPK Mg Bo'!#REF!</definedName>
    <definedName name="_369__123Graph_BCHART_75" hidden="1">'[74]Data SRL'!$AL$8:$AL$100</definedName>
    <definedName name="_369__123Graph_CCHART_12" hidden="1">'[31]PABRIK (2)'!$AF$9:$AF$287</definedName>
    <definedName name="_369__123Graph_CCHART_43" hidden="1">'[44]DATA LTW'!$BR$44:$CC$44</definedName>
    <definedName name="_369__123Graph_CCHART_47">#N/A</definedName>
    <definedName name="_369__123Graph_CCHART_47_1">#N/A</definedName>
    <definedName name="_369__123Graph_ECHART_7" hidden="1">'[18]TBS BLOK'!#REF!</definedName>
    <definedName name="_369__123Graph_XCHART_59">{#NAME?}</definedName>
    <definedName name="_369__123Graph_XCHART_75" hidden="1">'[3]NPK Mg Bo'!#REF!</definedName>
    <definedName name="_369__123Graph_XCHART_79">'[62]NPK Mg Bo'!$B$160:$B$160</definedName>
    <definedName name="_3693__123Graph_XCHART_53" hidden="1">'[49]NPK Mg Bo'!#REF!</definedName>
    <definedName name="_3693__123Graph_XCHART_53_1">#N/A</definedName>
    <definedName name="_369ASAFGZ1_1_2">[86]Sheet1!#REF!</definedName>
    <definedName name="_369Excel_BuiltIn__FilterDatabase_4">"#ref!"</definedName>
    <definedName name="_37__123Graph_ACHART_142" hidden="1">'[43]TON  per Jam'!$C$17:$Z$17</definedName>
    <definedName name="_37__123Graph_ACHART_145" hidden="1">'[29]TON  per Jam'!$C$20:$Z$20</definedName>
    <definedName name="_37__123Graph_ACHART_15" hidden="1">[28]Data!$B$50:$B$61</definedName>
    <definedName name="_37__123Graph_ACHART_152" hidden="1">'[29]TON  per Jam'!$C$27:$Z$27</definedName>
    <definedName name="_37__123Graph_ACHART_156" hidden="1">'[38]TON  per Jam'!$C$32:$Z$32</definedName>
    <definedName name="_37__123Graph_ACHART_4">#N/A</definedName>
    <definedName name="_37__123Graph_ACHART_42">[62]SISIP!$CS$151:$CS$151</definedName>
    <definedName name="_37__123Graph_ACHART_44">#N/A</definedName>
    <definedName name="_37__123Graph_ACHART_44_1">#N/A</definedName>
    <definedName name="_37__123Graph_ACHART_6" hidden="1">[39]Data!$D$2:$D$73</definedName>
    <definedName name="_37__123Graph_ACHART_73" hidden="1">'[47]Data SRL'!$AC$8:$AC$131</definedName>
    <definedName name="_37__123Graph_ACHART_74" hidden="1">'[56]Data SRL'!$AH$8:$AH$100</definedName>
    <definedName name="_370__123Graph_ACHART_25" hidden="1">'[59]PABRIK (2)'!$H$9:$H$287</definedName>
    <definedName name="_370__123Graph_ACHART_79" hidden="1">'[58]NPK Mg Bo'!$AL$160:$AL$160</definedName>
    <definedName name="_370__123Graph_BCHART_51" hidden="1">'[78]DATA LTW'!$AR$47:$BC$47</definedName>
    <definedName name="_370__123Graph_BCHART_78" hidden="1">'[81]Data SRL'!$AT$9:$AT$100</definedName>
    <definedName name="_370__123Graph_CCHART_13" hidden="1">'[31]PABRIK (2)'!$AF$9:$AF$287</definedName>
    <definedName name="_370__123Graph_CCHART_44" hidden="1">'[44]DATA LTW'!$BR$72:$CC$72</definedName>
    <definedName name="_370__123Graph_ECHART_85" hidden="1">'[48]Data Prod_Graf'!$B$7:$M$7</definedName>
    <definedName name="_370__123Graph_XCHART_114" hidden="1">'[29]TON  per Jam'!#REF!</definedName>
    <definedName name="_370__123Graph_XCHART_76" hidden="1">'[3]NPK Mg Bo'!#REF!</definedName>
    <definedName name="_370__123Graph_XCHART_8">'[8]DATA LTW'!$E$4:$AC$4</definedName>
    <definedName name="_3706__123Graph_XCHART_54" hidden="1">'[49]NPK Mg Bo'!#REF!</definedName>
    <definedName name="_3706__123Graph_XCHART_54_1">#N/A</definedName>
    <definedName name="_370Excel_BuiltIn_Print_Area_18_1">#N/A</definedName>
    <definedName name="_371__123Graph_CCHART_14" hidden="1">'[31]PABRIK (2)'!$AF$9:$AF$287</definedName>
    <definedName name="_371__123Graph_CCHART_45" hidden="1">'[44]DATA LTW'!$BE$46:$BP$46</definedName>
    <definedName name="_371__123Graph_CCHART_48">#N/A</definedName>
    <definedName name="_371__123Graph_CCHART_48_1">#N/A</definedName>
    <definedName name="_371__123Graph_ECHART_86" hidden="1">'[48]Data Prod_Graf'!$B$15:$M$15</definedName>
    <definedName name="_371__123Graph_XCHART_6">{#NAME?}</definedName>
    <definedName name="_371__123Graph_XCHART_77" hidden="1">'[3]NPK Mg Bo'!#REF!</definedName>
    <definedName name="_371__123Graph_XCHART_80">'[62]NPK Mg Bo'!$B$160:$B$160</definedName>
    <definedName name="_3719__123Graph_XCHART_55" hidden="1">'[49]NPK Mg Bo'!#REF!</definedName>
    <definedName name="_3719__123Graph_XCHART_55_1">#N/A</definedName>
    <definedName name="_371AESAGZ_1_1">[86]Sheet1!#REF!</definedName>
    <definedName name="_371Excel_BuiltIn_Print_Area_2_1">"#ref!"</definedName>
    <definedName name="_372__123Graph_ACHART_65">#N/A</definedName>
    <definedName name="_372__123Graph_ACHART_65_1">#N/A</definedName>
    <definedName name="_372__123Graph_BCHART_22">#N/A</definedName>
    <definedName name="_372__123Graph_BCHART_22_1">#N/A</definedName>
    <definedName name="_372__123Graph_BCHART_52" hidden="1">'[78]DATA LTW'!$AR$75:$BC$75</definedName>
    <definedName name="_372__123Graph_BCHART_77" hidden="1">'[74]Data SRL'!$AO$8:$AO$193</definedName>
    <definedName name="_372__123Graph_BCHART_79" hidden="1">'[81]Data SRL'!$BA$8:$BA$100</definedName>
    <definedName name="_372__123Graph_CCHART_15" hidden="1">[83]Data!$P$50:$P$61</definedName>
    <definedName name="_372__123Graph_CCHART_46" hidden="1">'[44]DATA LTW'!$BE$74:$BP$74</definedName>
    <definedName name="_372__123Graph_ECHART_87" hidden="1">'[48]Data Prod_Graf'!$B$24:$M$24</definedName>
    <definedName name="_372__123Graph_XCHART_60">{#NAME?}</definedName>
    <definedName name="_372__123Graph_XCHART_78" hidden="1">'[3]NPK Mg Bo'!$B$160:$B$160</definedName>
    <definedName name="_372__123Graph_XCHART_81">'[62]NPK Mg Bo'!$B$160:$B$160</definedName>
    <definedName name="_372ASAFGZ2_1">[86]Sheet1!#REF!</definedName>
    <definedName name="_373__123Graph_BCHART_14">#N/A</definedName>
    <definedName name="_373__123Graph_BCHART_14_1">#N/A</definedName>
    <definedName name="_373__123Graph_CCHART_16" hidden="1">'[31]PABRIK (2)'!$AF$9:$AF$287</definedName>
    <definedName name="_373__123Graph_CCHART_47" hidden="1">'[44]DATA LTW'!$BR$46:$CC$46</definedName>
    <definedName name="_373__123Graph_CCHART_49">#N/A</definedName>
    <definedName name="_373__123Graph_CCHART_49_1">#N/A</definedName>
    <definedName name="_373__123Graph_ECHART_88" hidden="1">'[48]Data Prod_Graf'!$B$32:$M$32</definedName>
    <definedName name="_373__123Graph_XCHART_115" hidden="1">'[29]TON  per Jam'!#REF!</definedName>
    <definedName name="_373__123Graph_XCHART_61">{#NAME?}</definedName>
    <definedName name="_373__123Graph_XCHART_79" hidden="1">'[3]NPK Mg Bo'!$B$160:$B$160</definedName>
    <definedName name="_373__123Graph_XCHART_82">'[62]NPK Mg Bo'!$B$160:$B$160</definedName>
    <definedName name="_3732__123Graph_XCHART_56" hidden="1">'[49]NPK Mg Bo'!#REF!</definedName>
    <definedName name="_3732__123Graph_XCHART_56_1">#N/A</definedName>
    <definedName name="_373ASAFGZ2_2">[86]Sheet1!#REF!</definedName>
    <definedName name="_374__123Graph_BCHART_53" hidden="1">'[78]DATA LTW'!$AE$25:$AP$25</definedName>
    <definedName name="_374__123Graph_BCHART_8" hidden="1">'[32]PABRIK (2)'!#REF!</definedName>
    <definedName name="_374__123Graph_CCHART_17" hidden="1">'[31]PABRIK (2)'!$AF$9:$AF$287</definedName>
    <definedName name="_374__123Graph_CCHART_48" hidden="1">'[44]DATA LTW'!$BR$74:$CC$74</definedName>
    <definedName name="_374__123Graph_FCHART_1" hidden="1">[77]Langsir!$G$384:$G$395</definedName>
    <definedName name="_374__123Graph_XCHART_62">{#NAME?}</definedName>
    <definedName name="_374__123Graph_XCHART_8" hidden="1">'[91]DATA LTW'!$E$4:$AC$4</definedName>
    <definedName name="_374__123Graph_XCHART_9" hidden="1">[45]SISIP!#REF!</definedName>
    <definedName name="_3745__123Graph_XCHART_57" hidden="1">'[49]NPK Mg Bo'!#REF!</definedName>
    <definedName name="_3745__123Graph_XCHART_57_1">#N/A</definedName>
    <definedName name="_3746__123Graph_XCHART_58" hidden="1">'[49]NPK Mg Bo'!$C$164:$C$174</definedName>
    <definedName name="_3747__123Graph_XCHART_59" hidden="1">'[49]NPK Mg Bo'!$C$164:$C$174</definedName>
    <definedName name="_374AESAGZ_1_2">[86]Sheet1!#REF!</definedName>
    <definedName name="_374ASAFGZ2_3">[86]Sheet1!#REF!</definedName>
    <definedName name="_375__123Graph_ACHART_254" hidden="1">'[41]TON  per Jam'!$C$70:$Z$70</definedName>
    <definedName name="_375__123Graph_BCHART_78" hidden="1">'[74]Data SRL'!$AT$9:$AT$100</definedName>
    <definedName name="_375__123Graph_CCHART_18" hidden="1">'[31]PABRIK (2)'!$AF$9:$AF$287</definedName>
    <definedName name="_375__123Graph_CCHART_49" hidden="1">'[44]DATA LTW'!$BE$47:$BP$47</definedName>
    <definedName name="_375__123Graph_CCHART_5">#N/A</definedName>
    <definedName name="_375__123Graph_CCHART_5_1">#N/A</definedName>
    <definedName name="_375__123Graph_FCHART_2" hidden="1">[77]Langsir!$V$402:$V$413</definedName>
    <definedName name="_375__123Graph_XCHART_63">#N/A</definedName>
    <definedName name="_375__123Graph_XCHART_63_1">#N/A</definedName>
    <definedName name="_375__123Graph_XCHART_80" hidden="1">'[3]NPK Mg Bo'!$B$160:$B$160</definedName>
    <definedName name="_375ASAFGZ2_1_1">[86]Sheet1!#REF!</definedName>
    <definedName name="_375Excel_BuiltIn_Print_Area_1">"#ref!"</definedName>
    <definedName name="_376__123Graph_BCHART_23">#N/A</definedName>
    <definedName name="_376__123Graph_BCHART_23_1">#N/A</definedName>
    <definedName name="_376__123Graph_BCHART_54" hidden="1">'[78]DATA LTW'!$AE$53:$AP$53</definedName>
    <definedName name="_376__123Graph_BCHART_80" hidden="1">'[84]NPK Mg Bo'!$AO$160:$AO$160</definedName>
    <definedName name="_376__123Graph_CCHART_19" hidden="1">'[31]PABRIK (2)'!$AF$9:$AF$287</definedName>
    <definedName name="_376__123Graph_FCHART_5" hidden="1">'[48]Data SRL'!$BP$9:$BP$100</definedName>
    <definedName name="_376__123Graph_XCHART_116" hidden="1">'[29]TON  per Jam'!#REF!</definedName>
    <definedName name="_376__123Graph_XCHART_64">#N/A</definedName>
    <definedName name="_376__123Graph_XCHART_64_1">#N/A</definedName>
    <definedName name="_376__123Graph_XCHART_81" hidden="1">'[3]NPK Mg Bo'!$B$160:$B$160</definedName>
    <definedName name="_3760__123Graph_XCHART_6" hidden="1">[49]SISIP!#REF!</definedName>
    <definedName name="_3760__123Graph_XCHART_6_1">#N/A</definedName>
    <definedName name="_3761__123Graph_XCHART_60" hidden="1">'[49]NPK Mg Bo'!$C$164:$C$174</definedName>
    <definedName name="_3762__123Graph_XCHART_61" hidden="1">'[49]NPK Mg Bo'!$C$164:$C$174</definedName>
    <definedName name="_3763__123Graph_XCHART_62" hidden="1">'[49]NPK Mg Bo'!$C$164:$C$174</definedName>
    <definedName name="_377__123Graph_ACHART_37" hidden="1">[49]SISIP!#REF!</definedName>
    <definedName name="_377__123Graph_ACHART_37_1">#N/A</definedName>
    <definedName name="_377__123Graph_CCHART_2" hidden="1">'[80]Data SRL'!$AR$8:$AR$379</definedName>
    <definedName name="_377__123Graph_CCHART_5" hidden="1">[96]PO!$B$59:$M$59</definedName>
    <definedName name="_377__123Graph_CCHART_50">#N/A</definedName>
    <definedName name="_377__123Graph_CCHART_50_1">#N/A</definedName>
    <definedName name="_377__123Graph_FCHART_6" hidden="1">[16]PK!$B$33:$M$33</definedName>
    <definedName name="_377__123Graph_XCHART_65">#N/A</definedName>
    <definedName name="_377__123Graph_XCHART_65_1">#N/A</definedName>
    <definedName name="_377__123Graph_XCHART_82" hidden="1">'[3]NPK Mg Bo'!$B$160:$B$160</definedName>
    <definedName name="_3776__123Graph_XCHART_63" hidden="1">'[49]NPK Mg Bo'!#REF!</definedName>
    <definedName name="_3776__123Graph_XCHART_63_1">#N/A</definedName>
    <definedName name="_377AEURGZ_1">[86]Sheet1!#REF!</definedName>
    <definedName name="_378__123Graph_ACHART_38" hidden="1">[49]SISIP!$CS$164:$CS$174</definedName>
    <definedName name="_378__123Graph_ACHART_47" hidden="1">'[51]NPK Mg Bo'!#REF!</definedName>
    <definedName name="_378__123Graph_BCHART_15">#N/A</definedName>
    <definedName name="_378__123Graph_BCHART_15_1">#N/A</definedName>
    <definedName name="_378__123Graph_BCHART_55" hidden="1">'[78]DATA LTW'!$AR$25:$BC$25</definedName>
    <definedName name="_378__123Graph_BCHART_79" hidden="1">'[74]Data SRL'!$BA$8:$BA$100</definedName>
    <definedName name="_378__123Graph_BCHART_81" hidden="1">'[81]Data SRL'!$BE$8:$BE$100</definedName>
    <definedName name="_378__123Graph_CCHART_20" hidden="1">'[31]PABRIK (2)'!$AF$9:$AF$287</definedName>
    <definedName name="_378__123Graph_CCHART_50" hidden="1">'[44]DATA LTW'!$BE$75:$BP$75</definedName>
    <definedName name="_378__123Graph_FCHART_7" hidden="1">[16]PK!$B$66:$M$66</definedName>
    <definedName name="_378__123Graph_XCHART_66">#N/A</definedName>
    <definedName name="_378__123Graph_XCHART_66_1">#N/A</definedName>
    <definedName name="_378__123Graph_XCHART_9" hidden="1">[3]SISIP!#REF!</definedName>
    <definedName name="_3789__123Graph_XCHART_64" hidden="1">'[49]NPK Mg Bo'!#REF!</definedName>
    <definedName name="_3789__123Graph_XCHART_64_1">#N/A</definedName>
    <definedName name="_378ASAFGZ2_1_2">[86]Sheet1!#REF!</definedName>
    <definedName name="_379__123Graph_ACHART_66">#N/A</definedName>
    <definedName name="_379__123Graph_ACHART_66_1">#N/A</definedName>
    <definedName name="_379__123Graph_CCHART_21" hidden="1">'[31]PABRIK (2)'!$AF$9:$AF$287</definedName>
    <definedName name="_379__123Graph_CCHART_51" hidden="1">'[44]DATA LTW'!$BR$47:$CC$47</definedName>
    <definedName name="_379__123Graph_CCHART_51_1">#N/A</definedName>
    <definedName name="_379__123Graph_FCHART_78" hidden="1">'[48]Data SRL'!$AX$8:$AX$100</definedName>
    <definedName name="_379__123Graph_XCHART_117" hidden="1">'[29]TON  per Jam'!#REF!</definedName>
    <definedName name="_379__123Graph_XCHART_68">#N/A</definedName>
    <definedName name="_379__123Graph_XCHART_68_1">#N/A</definedName>
    <definedName name="_379Excel_BuiltIn_Print_Area_1">#REF!</definedName>
    <definedName name="_38__123Graph_ACHART_14" hidden="1">[53]Data!$O$50:$O$61</definedName>
    <definedName name="_38__123Graph_ACHART_143" hidden="1">'[43]TON  per Jam'!$C$18:$Z$18</definedName>
    <definedName name="_38__123Graph_ACHART_146" hidden="1">'[29]TON  per Jam'!$C$21:$Z$21</definedName>
    <definedName name="_38__123Graph_ACHART_150" hidden="1">'[29]TON  per Jam'!$C$25:$Z$25</definedName>
    <definedName name="_38__123Graph_ACHART_153" hidden="1">'[29]TON  per Jam'!$C$28:$Z$28</definedName>
    <definedName name="_38__123Graph_ACHART_157" hidden="1">'[38]TON  per Jam'!$C$33:$Z$33</definedName>
    <definedName name="_38__123Graph_ACHART_28">#N/A</definedName>
    <definedName name="_38__123Graph_ACHART_28_1">#N/A</definedName>
    <definedName name="_38__123Graph_ACHART_40">#N/A</definedName>
    <definedName name="_38__123Graph_ACHART_40_1">#N/A</definedName>
    <definedName name="_38__123Graph_ACHART_43" hidden="1">'[45]NPK Mg Bo'!#REF!</definedName>
    <definedName name="_38__123Graph_ACHART_45">#N/A</definedName>
    <definedName name="_38__123Graph_ACHART_45_1">#N/A</definedName>
    <definedName name="_38__123Graph_ACHART_62" hidden="1">'[47]Data SRL'!$C$8:$C$131</definedName>
    <definedName name="_38__123Graph_ACHART_74" hidden="1">'[47]Data SRL'!$AH$8:$AH$100</definedName>
    <definedName name="_38__123Graph_ACHART_75" hidden="1">'[56]Data SRL'!$AK$8:$AK$100</definedName>
    <definedName name="_380__123Graph_ACHART_26" hidden="1">'[59]PABRIK (2)'!$Q$9:$Q$287</definedName>
    <definedName name="_380__123Graph_ACHART_80" hidden="1">'[58]NPK Mg Bo'!$AN$160:$AN$160</definedName>
    <definedName name="_380__123Graph_BCHART_24">#N/A</definedName>
    <definedName name="_380__123Graph_BCHART_24_1">#N/A</definedName>
    <definedName name="_380__123Graph_BCHART_56" hidden="1">'[78]DATA LTW'!$AR$53:$BC$53</definedName>
    <definedName name="_380__123Graph_BCHART_82" hidden="1">'[84]NPK Mg Bo'!$AS$160:$AS$160</definedName>
    <definedName name="_380__123Graph_CCHART_22" hidden="1">'[31]PABRIK (2)'!$AF$9:$AF$287</definedName>
    <definedName name="_380__123Graph_CCHART_52" hidden="1">'[44]DATA LTW'!$BR$75:$CC$75</definedName>
    <definedName name="_380__123Graph_FCHART_86" hidden="1">'[48]Data Prod_Graf'!$B$16:$M$16</definedName>
    <definedName name="_380__123Graph_XCHART_69">#N/A</definedName>
    <definedName name="_380__123Graph_XCHART_69_1">#N/A</definedName>
    <definedName name="_3802__123Graph_XCHART_65" hidden="1">'[49]NPK Mg Bo'!#REF!</definedName>
    <definedName name="_3802__123Graph_XCHART_65_1">#N/A</definedName>
    <definedName name="_380AEURGZ_2">[86]Sheet1!#REF!</definedName>
    <definedName name="_380Excel_BuiltIn_Print_Area_18_1">'[97]REK SKB 1 TAN'!#REF!</definedName>
    <definedName name="_381__123Graph_BCHART_8" hidden="1">'[31]PABRIK (2)'!#REF!</definedName>
    <definedName name="_381__123Graph_BCHART_85" hidden="1">'[81]Data Prod_Graf'!$B$4:$M$4</definedName>
    <definedName name="_381__123Graph_CCHART_23" hidden="1">'[31]PABRIK (2)'!$AF$9:$AF$287</definedName>
    <definedName name="_381__123Graph_CCHART_52">#N/A</definedName>
    <definedName name="_381__123Graph_CCHART_52_1">#N/A</definedName>
    <definedName name="_381__123Graph_CCHART_53" hidden="1">'[44]DATA LTW'!$BE$25:$BP$25</definedName>
    <definedName name="_381__123Graph_FCHART_87" hidden="1">'[48]Data Prod_Graf'!$B$25:$M$25</definedName>
    <definedName name="_381__123Graph_XCHART_7">{#NAME?}</definedName>
    <definedName name="_3815__123Graph_XCHART_66" hidden="1">'[49]NPK Mg Bo'!#REF!</definedName>
    <definedName name="_3815__123Graph_XCHART_66_1">#N/A</definedName>
    <definedName name="_381ASASGZ_1">[86]Sheet1!#REF!</definedName>
    <definedName name="_381Excel_BuiltIn_Print_Area_2_1">#REF!</definedName>
    <definedName name="_382__123Graph_BCHART_57" hidden="1">'[78]DATA LTW'!$AE$26:$AP$26</definedName>
    <definedName name="_382__123Graph_BCHART_86" hidden="1">'[81]Data Prod_Graf'!$B$12:$M$12</definedName>
    <definedName name="_382__123Graph_CCHART_24" hidden="1">'[31]PABRIK (2)'!$AF$9:$AF$287</definedName>
    <definedName name="_382__123Graph_CCHART_54" hidden="1">'[44]DATA LTW'!$BE$53:$BP$53</definedName>
    <definedName name="_382__123Graph_XCHART_1" hidden="1">'[76]DATA LTW'!$E$4:$AC$4</definedName>
    <definedName name="_382__123Graph_XCHART_118" hidden="1">'[29]TON  per Jam'!#REF!</definedName>
    <definedName name="_382__123Graph_XCHART_70">#N/A</definedName>
    <definedName name="_382__123Graph_XCHART_70_1">#N/A</definedName>
    <definedName name="_3828__123Graph_XCHART_68" hidden="1">'[49]NPK Mg Bo'!#REF!</definedName>
    <definedName name="_3828__123Graph_XCHART_68_1">#N/A</definedName>
    <definedName name="_382ASASGZ_2">[86]Sheet1!#REF!</definedName>
    <definedName name="_382Excel_BuiltIn_Print_Area_3_1_1">#REF!</definedName>
    <definedName name="_383__123Graph_BCHART_16">#N/A</definedName>
    <definedName name="_383__123Graph_BCHART_16_1">#N/A</definedName>
    <definedName name="_383__123Graph_BCHART_87" hidden="1">'[81]Data Prod_Graf'!$B$21:$M$21</definedName>
    <definedName name="_383__123Graph_CCHART_25" hidden="1">'[31]PABRIK (2)'!$AF$9:$AF$287</definedName>
    <definedName name="_383__123Graph_CCHART_53">#N/A</definedName>
    <definedName name="_383__123Graph_CCHART_53_1">#N/A</definedName>
    <definedName name="_383__123Graph_CCHART_55" hidden="1">'[44]DATA LTW'!$BR$25:$CC$25</definedName>
    <definedName name="_383__123Graph_XCHART_10" hidden="1">[18]SISIP!#REF!</definedName>
    <definedName name="_383__123Graph_XCHART_71">#N/A</definedName>
    <definedName name="_383__123Graph_XCHART_71_1">#N/A</definedName>
    <definedName name="_383AEURGZ_3">[86]Sheet1!#REF!</definedName>
    <definedName name="_383ASASGZ_3">[86]Sheet1!#REF!</definedName>
    <definedName name="_384__123Graph_BCHART_26">#N/A</definedName>
    <definedName name="_384__123Graph_BCHART_26_1">#N/A</definedName>
    <definedName name="_384__123Graph_BCHART_58" hidden="1">'[78]DATA LTW'!$AE$54:$AP$54</definedName>
    <definedName name="_384__123Graph_BCHART_81" hidden="1">'[74]Data SRL'!$BE$8:$BE$100</definedName>
    <definedName name="_384__123Graph_BCHART_88" hidden="1">'[81]Data Prod_Graf'!$B$29:$M$29</definedName>
    <definedName name="_384__123Graph_CCHART_26" hidden="1">'[31]PABRIK (2)'!$AF$9:$AF$287</definedName>
    <definedName name="_384__123Graph_CCHART_56" hidden="1">'[44]DATA LTW'!$BR$53:$CC$53</definedName>
    <definedName name="_384__123Graph_XCHART_11" hidden="1">[18]SISIP!#REF!</definedName>
    <definedName name="_384__123Graph_XCHART_72">#N/A</definedName>
    <definedName name="_384__123Graph_XCHART_72_1">#N/A</definedName>
    <definedName name="_3841__123Graph_XCHART_69" hidden="1">'[49]NPK Mg Bo'!#REF!</definedName>
    <definedName name="_3841__123Graph_XCHART_69_1">#N/A</definedName>
    <definedName name="_384ASASGZ_1_1">[86]Sheet1!#REF!</definedName>
    <definedName name="_385__123Graph_ACHART_27" hidden="1">'[59]PABRIK (2)'!$T$9:$T$287</definedName>
    <definedName name="_385__123Graph_CCHART_27" hidden="1">'[31]PABRIK (2)'!$AF$9:$AF$287</definedName>
    <definedName name="_385__123Graph_CCHART_54">#N/A</definedName>
    <definedName name="_385__123Graph_CCHART_54_1">#N/A</definedName>
    <definedName name="_385__123Graph_CCHART_57" hidden="1">'[44]DATA LTW'!$BE$26:$BP$26</definedName>
    <definedName name="_385__123Graph_XCHART_113" hidden="1">'[38]TON  per Jam'!#REF!</definedName>
    <definedName name="_385__123Graph_XCHART_119" hidden="1">'[29]TON  per Jam'!#REF!</definedName>
    <definedName name="_385__123Graph_XCHART_73">#N/A</definedName>
    <definedName name="_385__123Graph_XCHART_73_1">#N/A</definedName>
    <definedName name="_3854__123Graph_XCHART_70" hidden="1">'[49]NPK Mg Bo'!#REF!</definedName>
    <definedName name="_3854__123Graph_XCHART_70_1">#N/A</definedName>
    <definedName name="_386__123Graph_ACHART_68">#N/A</definedName>
    <definedName name="_386__123Graph_ACHART_68_1">#N/A</definedName>
    <definedName name="_386__123Graph_BCHART_59" hidden="1">'[78]DATA LTW'!$AR$26:$BC$26</definedName>
    <definedName name="_386__123Graph_BCHART_9" hidden="1">'[32]PABRIK (2)'!#REF!</definedName>
    <definedName name="_386__123Graph_CCHART_28" hidden="1">'[31]PABRIK (2)'!$AF$9:$AF$287</definedName>
    <definedName name="_386__123Graph_CCHART_58" hidden="1">'[44]DATA LTW'!$BE$54:$BP$54</definedName>
    <definedName name="_386__123Graph_XCHART_114" hidden="1">'[38]TON  per Jam'!#REF!</definedName>
    <definedName name="_386__123Graph_XCHART_12" hidden="1">'[75]PABRIK (2)'!$A$9:$A$380</definedName>
    <definedName name="_386__123Graph_XCHART_74">#N/A</definedName>
    <definedName name="_386__123Graph_XCHART_74_1">#N/A</definedName>
    <definedName name="_3867__123Graph_XCHART_71" hidden="1">'[49]NPK Mg Bo'!#REF!</definedName>
    <definedName name="_3867__123Graph_XCHART_71_1">#N/A</definedName>
    <definedName name="_386AEURGZ_1_1">[86]Sheet1!#REF!</definedName>
    <definedName name="_387__123Graph_ACHART_48" hidden="1">'[51]NPK Mg Bo'!#REF!</definedName>
    <definedName name="_387__123Graph_BCHART_85" hidden="1">'[74]Data Prod_Graf'!$B$4:$M$4</definedName>
    <definedName name="_387__123Graph_CCHART_29" hidden="1">'[31]PABRIK (2)'!$AF$9:$AF$287</definedName>
    <definedName name="_387__123Graph_CCHART_55">#N/A</definedName>
    <definedName name="_387__123Graph_CCHART_55_1">#N/A</definedName>
    <definedName name="_387__123Graph_CCHART_59" hidden="1">'[44]DATA LTW'!$BR$26:$CC$26</definedName>
    <definedName name="_387__123Graph_XCHART_115" hidden="1">'[38]TON  per Jam'!#REF!</definedName>
    <definedName name="_387__123Graph_XCHART_75">#N/A</definedName>
    <definedName name="_387__123Graph_XCHART_75_1">#N/A</definedName>
    <definedName name="_387ASASGZ_1_2">[86]Sheet1!#REF!</definedName>
    <definedName name="_388__123Graph_BCHART_17">#N/A</definedName>
    <definedName name="_388__123Graph_BCHART_17_1">#N/A</definedName>
    <definedName name="_388__123Graph_BCHART_27">#N/A</definedName>
    <definedName name="_388__123Graph_BCHART_27_1">#N/A</definedName>
    <definedName name="_388__123Graph_BCHART_6" hidden="1">[16]PK!$B$29:$M$29</definedName>
    <definedName name="_388__123Graph_CCHART_1" hidden="1">'[81]Data SRL'!$BM$9:$BM$100</definedName>
    <definedName name="_388__123Graph_CCHART_38" hidden="1">[60]SISIP!$CU$164:$CU$174</definedName>
    <definedName name="_388__123Graph_XCHART_116" hidden="1">'[38]TON  per Jam'!#REF!</definedName>
    <definedName name="_388__123Graph_XCHART_76">#N/A</definedName>
    <definedName name="_388__123Graph_XCHART_76_1">#N/A</definedName>
    <definedName name="_3880__123Graph_XCHART_72" hidden="1">'[49]NPK Mg Bo'!#REF!</definedName>
    <definedName name="_3880__123Graph_XCHART_72_1">#N/A</definedName>
    <definedName name="_389__123Graph_CCHART_56">#N/A</definedName>
    <definedName name="_389__123Graph_CCHART_56_1">#N/A</definedName>
    <definedName name="_389__123Graph_CCHART_6" hidden="1">'[74]Data SRL'!$L$8:$L$100</definedName>
    <definedName name="_389__123Graph_XCHART_117" hidden="1">'[38]TON  per Jam'!#REF!</definedName>
    <definedName name="_389__123Graph_XCHART_120" hidden="1">'[29]TON  per Jam'!#REF!</definedName>
    <definedName name="_389__123Graph_XCHART_77">#N/A</definedName>
    <definedName name="_389__123Graph_XCHART_77_1">#N/A</definedName>
    <definedName name="_3893__123Graph_XCHART_73" hidden="1">'[49]NPK Mg Bo'!#REF!</definedName>
    <definedName name="_3893__123Graph_XCHART_73_1">#N/A</definedName>
    <definedName name="_389AEURGZ_1_2">[86]Sheet1!#REF!</definedName>
    <definedName name="_39__123Graph_ACHART_11" hidden="1">[49]SISIP!#REF!</definedName>
    <definedName name="_39__123Graph_ACHART_11_1">#N/A</definedName>
    <definedName name="_39__123Graph_ACHART_144" hidden="1">'[43]TON  per Jam'!$C$19:$Z$19</definedName>
    <definedName name="_39__123Graph_ACHART_147" hidden="1">'[29]TON  per Jam'!$C$48:$Z$48</definedName>
    <definedName name="_39__123Graph_ACHART_151" hidden="1">'[29]TON  per Jam'!$C$26:$Z$26</definedName>
    <definedName name="_39__123Graph_ACHART_154" hidden="1">'[29]TON  per Jam'!$C$29:$Z$29</definedName>
    <definedName name="_39__123Graph_ACHART_158" hidden="1">'[38]TON  per Jam'!$C$34:$Z$34</definedName>
    <definedName name="_39__123Graph_ACHART_41">#N/A</definedName>
    <definedName name="_39__123Graph_ACHART_41_1">#N/A</definedName>
    <definedName name="_39__123Graph_ACHART_44" hidden="1">'[45]NPK Mg Bo'!#REF!</definedName>
    <definedName name="_39__123Graph_ACHART_46">#N/A</definedName>
    <definedName name="_39__123Graph_ACHART_46_1">#N/A</definedName>
    <definedName name="_39__123Graph_ACHART_64" hidden="1">'[47]Data SRL'!$F$8:$F$379</definedName>
    <definedName name="_39__123Graph_ACHART_75" hidden="1">'[47]Data SRL'!$AK$8:$AK$100</definedName>
    <definedName name="_39__123Graph_ACHART_77" hidden="1">'[56]Data SRL'!$AN$8:$AN$193</definedName>
    <definedName name="_390__123Graph_ACHART_28" hidden="1">'[59]PABRIK (2)'!$W$9:$W$287</definedName>
    <definedName name="_390__123Graph_ACHART_82" hidden="1">'[58]NPK Mg Bo'!$AR$160:$AR$160</definedName>
    <definedName name="_390__123Graph_BCHART_60" hidden="1">'[78]DATA LTW'!$AR$54:$BC$54</definedName>
    <definedName name="_390__123Graph_BCHART_86" hidden="1">'[74]Data Prod_Graf'!$B$12:$M$12</definedName>
    <definedName name="_390__123Graph_CCHART_10" hidden="1">'[32]PABRIK (2)'!$AF$9:$AF$287</definedName>
    <definedName name="_390__123Graph_CCHART_60" hidden="1">'[44]DATA LTW'!$BR$54:$CC$54</definedName>
    <definedName name="_390__123Graph_XCHART_118" hidden="1">'[38]TON  per Jam'!#REF!</definedName>
    <definedName name="_390__123Graph_XCHART_13" hidden="1">[36]Data!$L$50:$L$61</definedName>
    <definedName name="_390__123Graph_XCHART_78">{#NAME?}</definedName>
    <definedName name="_3906__123Graph_XCHART_74" hidden="1">'[49]NPK Mg Bo'!#REF!</definedName>
    <definedName name="_3906__123Graph_XCHART_74_1">#N/A</definedName>
    <definedName name="_390AWAF2_1">[86]Sheet1!#REF!</definedName>
    <definedName name="_391__123Graph_ACHART_39" hidden="1">[49]SISIP!#REF!</definedName>
    <definedName name="_391__123Graph_ACHART_39_1">#N/A</definedName>
    <definedName name="_391__123Graph_CCHART_57">#N/A</definedName>
    <definedName name="_391__123Graph_CCHART_57_1">#N/A</definedName>
    <definedName name="_391__123Graph_CCHART_61" hidden="1">'[44]DATA LTW'!$BE$37:$BP$37</definedName>
    <definedName name="_391__123Graph_XCHART_119" hidden="1">'[38]TON  per Jam'!#REF!</definedName>
    <definedName name="_391__123Graph_XCHART_135" hidden="1">'[29]TON  per Jam'!$C$7:$Z$7</definedName>
    <definedName name="_391__123Graph_XCHART_79">{#NAME?}</definedName>
    <definedName name="_3919__123Graph_XCHART_75" hidden="1">'[49]NPK Mg Bo'!#REF!</definedName>
    <definedName name="_3919__123Graph_XCHART_75_1">#N/A</definedName>
    <definedName name="_391AWAF2_2">[86]Sheet1!#REF!</definedName>
    <definedName name="_392__123Graph_ACHART_4" hidden="1">[49]SISIP!$D$164:$D$174</definedName>
    <definedName name="_392__123Graph_BCHART_28">#N/A</definedName>
    <definedName name="_392__123Graph_BCHART_28_1">#N/A</definedName>
    <definedName name="_392__123Graph_BCHART_61" hidden="1">'[78]DATA LTW'!$AE$37:$AP$37</definedName>
    <definedName name="_392__123Graph_CCHART_11" hidden="1">'[32]PABRIK (2)'!$AF$9:$AF$287</definedName>
    <definedName name="_392__123Graph_CCHART_58">{#NAME?}</definedName>
    <definedName name="_392__123Graph_CCHART_62" hidden="1">'[44]DATA LTW'!$BE$65:$BP$65</definedName>
    <definedName name="_392__123Graph_XCHART_12" hidden="1">[18]SISIP!#REF!</definedName>
    <definedName name="_392__123Graph_XCHART_136" hidden="1">'[29]TON  per Jam'!$C$7:$Z$7</definedName>
    <definedName name="_392__123Graph_XCHART_8">{#NAME?}</definedName>
    <definedName name="_392AGKXGZ_1">[86]Sheet1!#REF!</definedName>
    <definedName name="_392AWAF2_3">[86]Sheet1!#REF!</definedName>
    <definedName name="_393__123Graph_ACHART_69">#N/A</definedName>
    <definedName name="_393__123Graph_ACHART_69_1">#N/A</definedName>
    <definedName name="_393__123Graph_BCHART_18">#N/A</definedName>
    <definedName name="_393__123Graph_BCHART_18_1">#N/A</definedName>
    <definedName name="_393__123Graph_BCHART_87" hidden="1">'[74]Data Prod_Graf'!$B$21:$M$21</definedName>
    <definedName name="_393__123Graph_CCHART_3" hidden="1">[67]Karung!#REF!</definedName>
    <definedName name="_393__123Graph_CCHART_59">{#NAME?}</definedName>
    <definedName name="_393__123Graph_CCHART_63" hidden="1">'[44]DATA LTW'!$BR$37:$CC$37</definedName>
    <definedName name="_393__123Graph_XCHART_120" hidden="1">'[38]TON  per Jam'!#REF!</definedName>
    <definedName name="_393__123Graph_XCHART_137" hidden="1">'[29]TON  per Jam'!$C$7:$Z$7</definedName>
    <definedName name="_393__123Graph_XCHART_80">{#NAME?}</definedName>
    <definedName name="_3932__123Graph_XCHART_76" hidden="1">'[49]NPK Mg Bo'!#REF!</definedName>
    <definedName name="_3932__123Graph_XCHART_76_1">#N/A</definedName>
    <definedName name="_393AWAF2_1_1">[86]Sheet1!#REF!</definedName>
    <definedName name="_394__123Graph_BCHART_62" hidden="1">'[48]Data SRL'!$D$8:$D$131</definedName>
    <definedName name="_394__123Graph_CCHART_12" hidden="1">'[32]PABRIK (2)'!$AF$9:$AF$287</definedName>
    <definedName name="_394__123Graph_CCHART_30" hidden="1">'[69]DATA LTW'!$BE$68:$BP$68</definedName>
    <definedName name="_394__123Graph_XCHART_13" hidden="1">[18]SISIP!#REF!</definedName>
    <definedName name="_394__123Graph_XCHART_138" hidden="1">'[29]TON  per Jam'!$C$7:$Z$7</definedName>
    <definedName name="_394__123Graph_XCHART_81">{#NAME?}</definedName>
    <definedName name="_3945__123Graph_XCHART_77" hidden="1">'[49]NPK Mg Bo'!#REF!</definedName>
    <definedName name="_3945__123Graph_XCHART_77_1">#N/A</definedName>
    <definedName name="_3946__123Graph_XCHART_78" hidden="1">'[49]NPK Mg Bo'!$B$160:$B$160</definedName>
    <definedName name="_3947__123Graph_XCHART_79" hidden="1">'[49]NPK Mg Bo'!$B$160:$B$160</definedName>
    <definedName name="_3948__123Graph_XCHART_80" hidden="1">'[49]NPK Mg Bo'!$B$160:$B$160</definedName>
    <definedName name="_3949__123Graph_XCHART_81" hidden="1">'[49]NPK Mg Bo'!$B$160:$B$160</definedName>
    <definedName name="_395__123Graph_ACHART_29" hidden="1">'[59]PABRIK (2)'!$AC$9:$AC$287</definedName>
    <definedName name="_395__123Graph_CCHART_31" hidden="1">'[69]DATA LTW'!$BR$40:$CC$40</definedName>
    <definedName name="_395__123Graph_CCHART_6">#N/A</definedName>
    <definedName name="_395__123Graph_CCHART_6_1">#N/A</definedName>
    <definedName name="_395__123Graph_CCHART_64" hidden="1">'[74]Data SRL'!$H$8:$H$379</definedName>
    <definedName name="_395__123Graph_XCHART_135" hidden="1">'[38]TON  per Jam'!$C$7:$Z$7</definedName>
    <definedName name="_395__123Graph_XCHART_139" hidden="1">'[29]TON  per Jam'!$C$7:$Z$7</definedName>
    <definedName name="_395__123Graph_XCHART_82">{#NAME?}</definedName>
    <definedName name="_3950__123Graph_XCHART_82" hidden="1">'[49]NPK Mg Bo'!$B$160:$B$160</definedName>
    <definedName name="_395AGKXGZ_2">[86]Sheet1!#REF!</definedName>
    <definedName name="_396__123Graph_ACHART_49" hidden="1">'[51]NPK Mg Bo'!#REF!</definedName>
    <definedName name="_396__123Graph_BCHART_29">#N/A</definedName>
    <definedName name="_396__123Graph_BCHART_29_1">#N/A</definedName>
    <definedName name="_396__123Graph_BCHART_63" hidden="1">'[78]DATA LTW'!$AR$37:$BC$37</definedName>
    <definedName name="_396__123Graph_BCHART_88" hidden="1">'[74]Data Prod_Graf'!$B$29:$M$29</definedName>
    <definedName name="_396__123Graph_CCHART_13" hidden="1">'[32]PABRIK (2)'!$AF$9:$AF$287</definedName>
    <definedName name="_396__123Graph_CCHART_32" hidden="1">'[69]DATA LTW'!$BR$68:$CC$68</definedName>
    <definedName name="_396__123Graph_CCHART_60">{#NAME?}</definedName>
    <definedName name="_396__123Graph_XCHART_136" hidden="1">'[38]TON  per Jam'!$C$7:$Z$7</definedName>
    <definedName name="_396__123Graph_XCHART_14" hidden="1">[36]Data!$L$50:$L$61</definedName>
    <definedName name="_3963__123Graph_XCHART_9" hidden="1">[49]SISIP!#REF!</definedName>
    <definedName name="_3963__123Graph_XCHART_9_1">#N/A</definedName>
    <definedName name="_396AWAF2_1_2">[86]Sheet1!#REF!</definedName>
    <definedName name="_397__123Graph_CCHART_33" hidden="1">'[69]DATA LTW'!$BE$41:$BP$41</definedName>
    <definedName name="_397__123Graph_CCHART_61">{#NAME?}</definedName>
    <definedName name="_397__123Graph_CCHART_68" hidden="1">'[74]Data SRL'!$AC$8:$AC$100</definedName>
    <definedName name="_397__123Graph_XCHART_137" hidden="1">'[38]TON  per Jam'!$C$7:$Z$7</definedName>
    <definedName name="_397__123Graph_XCHART_140" hidden="1">'[29]TON  per Jam'!$C$7:$Z$7</definedName>
    <definedName name="_397__123Graph_XCHART_9">{#NAME?}</definedName>
    <definedName name="_398__123Graph_BCHART_19">#N/A</definedName>
    <definedName name="_398__123Graph_BCHART_19_1">#N/A</definedName>
    <definedName name="_398__123Graph_BCHART_64" hidden="1">'[48]Data SRL'!$G$8:$G$379</definedName>
    <definedName name="_398__123Graph_CCHART_14" hidden="1">'[32]PABRIK (2)'!$AF$9:$AF$287</definedName>
    <definedName name="_398__123Graph_CCHART_34" hidden="1">'[69]DATA LTW'!$BE$69:$BP$69</definedName>
    <definedName name="_398__123Graph_CCHART_42" hidden="1">[60]SISIP!$CU$160:$CU$160</definedName>
    <definedName name="_398__123Graph_CCHART_58" hidden="1">'[3]NPK Mg Bo'!$FU$164:$FU$174</definedName>
    <definedName name="_398__123Graph_CCHART_62">{#NAME?}</definedName>
    <definedName name="_398__123Graph_XCHART_138" hidden="1">'[38]TON  per Jam'!$C$7:$Z$7</definedName>
    <definedName name="_398__123Graph_XCHART_141" hidden="1">'[29]TON  per Jam'!$C$7:$Z$7</definedName>
    <definedName name="_398AGKXGZ_3">[86]Sheet1!#REF!</definedName>
    <definedName name="_399__123Graph_BCHART_9" hidden="1">'[31]PABRIK (2)'!#REF!</definedName>
    <definedName name="_399__123Graph_CCHART_35" hidden="1">'[69]DATA LTW'!$BR$41:$CC$41</definedName>
    <definedName name="_399__123Graph_CCHART_59" hidden="1">'[3]NPK Mg Bo'!$FV$164:$FV$174</definedName>
    <definedName name="_399__123Graph_CCHART_7" hidden="1">[16]PK!$B$63:$M$63</definedName>
    <definedName name="_399__123Graph_XCHART_139" hidden="1">'[38]TON  per Jam'!$C$7:$Z$7</definedName>
    <definedName name="_399__123Graph_XCHART_142" hidden="1">'[29]TON  per Jam'!$C$7:$Z$7</definedName>
    <definedName name="_399AWAFGZ1_1">[86]Sheet1!#REF!</definedName>
    <definedName name="_3Excel_BuiltIn_Print_Area_7">#REF!</definedName>
    <definedName name="_4__123Graph_ACHART_1">#N/A</definedName>
    <definedName name="_4__123Graph_ACHART_1_1">#N/A</definedName>
    <definedName name="_4__123Graph_ACHART_10" hidden="1">'[75]PABRIK (2)'!#REF!</definedName>
    <definedName name="_4__123Graph_ACHART_10_1">#N/A</definedName>
    <definedName name="_4__123Graph_ACHART_113" hidden="1">'[38]TON  per Jam'!$C$39:$Z$39</definedName>
    <definedName name="_4__123Graph_ACHART_12" hidden="1">[66]Data!$K$38:$K$73</definedName>
    <definedName name="_4__123Graph_ACHART_12_1">#N/A</definedName>
    <definedName name="_40__123Graph_ACHART_117" hidden="1">'[41]TON  per Jam'!$C$43:$Z$43</definedName>
    <definedName name="_40__123Graph_ACHART_140" hidden="1">'[38]TON  per Jam'!$C$14:$Z$14</definedName>
    <definedName name="_40__123Graph_ACHART_145" hidden="1">'[43]TON  per Jam'!$C$20:$Z$20</definedName>
    <definedName name="_40__123Graph_ACHART_148" hidden="1">'[29]TON  per Jam'!$C$22:$Z$22</definedName>
    <definedName name="_40__123Graph_ACHART_152" hidden="1">'[29]TON  per Jam'!$C$27:$Z$27</definedName>
    <definedName name="_40__123Graph_ACHART_155" hidden="1">'[29]TON  per Jam'!$C$31:$Z$31</definedName>
    <definedName name="_40__123Graph_ACHART_159" hidden="1">'[38]TON  per Jam'!$C$35:$Z$35</definedName>
    <definedName name="_40__123Graph_ACHART_16" hidden="1">'[37]TBS BLOK'!#REF!</definedName>
    <definedName name="_40__123Graph_ACHART_16_1">#N/A</definedName>
    <definedName name="_40__123Graph_ACHART_18">#N/A</definedName>
    <definedName name="_40__123Graph_ACHART_18_1">#N/A</definedName>
    <definedName name="_40__123Graph_ACHART_29">#N/A</definedName>
    <definedName name="_40__123Graph_ACHART_29_1">#N/A</definedName>
    <definedName name="_40__123Graph_ACHART_42">#N/A</definedName>
    <definedName name="_40__123Graph_ACHART_45" hidden="1">'[45]NPK Mg Bo'!#REF!</definedName>
    <definedName name="_40__123Graph_ACHART_47" hidden="1">'[46]NPK Mg Bo'!#REF!</definedName>
    <definedName name="_40__123Graph_ACHART_47_1">#N/A</definedName>
    <definedName name="_40__123Graph_ACHART_65" hidden="1">'[47]Data SRL'!$I$8:$I$379</definedName>
    <definedName name="_40__123Graph_ACHART_77" hidden="1">'[47]Data SRL'!$AN$8:$AN$193</definedName>
    <definedName name="_40__123Graph_ACHART_78" hidden="1">'[56]Data SRL'!$AS$8:$AS$100</definedName>
    <definedName name="_400__123Graph_ACHART_3" hidden="1">[63]Data!$G$38:$G$73</definedName>
    <definedName name="_400__123Graph_ACHART_7">#N/A</definedName>
    <definedName name="_400__123Graph_ACHART_7_1">#N/A</definedName>
    <definedName name="_400__123Graph_BCHART_1" hidden="1">[37]SISIP!#REF!</definedName>
    <definedName name="_400__123Graph_BCHART_1_1">#N/A</definedName>
    <definedName name="_400__123Graph_BCHART_3">#N/A</definedName>
    <definedName name="_400__123Graph_BCHART_3_1">#N/A</definedName>
    <definedName name="_400__123Graph_BCHART_65" hidden="1">'[50]NPK Mg Bo'!#REF!</definedName>
    <definedName name="_400__123Graph_CCHART_15" hidden="1">[30]Data!$P$50:$P$61</definedName>
    <definedName name="_400__123Graph_CCHART_36" hidden="1">'[69]DATA LTW'!$BR$69:$CC$69</definedName>
    <definedName name="_400__123Graph_CCHART_63">#N/A</definedName>
    <definedName name="_400__123Graph_CCHART_63_1">#N/A</definedName>
    <definedName name="_400__123Graph_XCHART_14" hidden="1">[18]SISIP!#REF!</definedName>
    <definedName name="_400__123Graph_XCHART_143" hidden="1">'[29]TON  per Jam'!$C$7:$Z$7</definedName>
    <definedName name="_400AWAFGZ1_2">[86]Sheet1!#REF!</definedName>
    <definedName name="_401__123Graph_CCHART_37" hidden="1">'[69]DATA LTW'!$BE$43:$BP$43</definedName>
    <definedName name="_401__123Graph_CCHART_73" hidden="1">'[74]Data SRL'!$AE$8:$AE$131</definedName>
    <definedName name="_401__123Graph_XCHART_140" hidden="1">'[38]TON  per Jam'!$C$7:$Z$7</definedName>
    <definedName name="_401__123Graph_XCHART_144" hidden="1">'[29]TON  per Jam'!$C$7:$Z$7</definedName>
    <definedName name="_401AGKXGZ_1_1">[86]Sheet1!#REF!</definedName>
    <definedName name="_401AWAFGZ1_3">[86]Sheet1!#REF!</definedName>
    <definedName name="_402__123Graph_BCHART_66" hidden="1">'[50]NPK Mg Bo'!#REF!</definedName>
    <definedName name="_402__123Graph_CCHART_1" hidden="1">'[74]Data SRL'!$BM$9:$BM$100</definedName>
    <definedName name="_402__123Graph_CCHART_16" hidden="1">'[32]PABRIK (2)'!$AF$9:$AF$287</definedName>
    <definedName name="_402__123Graph_CCHART_38" hidden="1">'[69]DATA LTW'!$BE$71:$BP$71</definedName>
    <definedName name="_402__123Graph_CCHART_60" hidden="1">'[3]NPK Mg Bo'!$FW$164:$FW$174</definedName>
    <definedName name="_402__123Graph_CCHART_64">#N/A</definedName>
    <definedName name="_402__123Graph_CCHART_64_1">#N/A</definedName>
    <definedName name="_402__123Graph_XCHART_141" hidden="1">'[38]TON  per Jam'!$C$7:$Z$7</definedName>
    <definedName name="_402__123Graph_XCHART_145" hidden="1">'[29]TON  per Jam'!$C$7:$Z$7</definedName>
    <definedName name="_402AWAFGZ1_1_1">[86]Sheet1!#REF!</definedName>
    <definedName name="_403__123Graph_BCHART_2">#N/A</definedName>
    <definedName name="_403__123Graph_BCHART_2_1">#N/A</definedName>
    <definedName name="_403__123Graph_CCHART_39" hidden="1">'[69]DATA LTW'!$BR$43:$CC$43</definedName>
    <definedName name="_403__123Graph_CCHART_61" hidden="1">'[3]NPK Mg Bo'!$FX$164:$FX$174</definedName>
    <definedName name="_403__123Graph_CCHART_75" hidden="1">'[74]Data SRL'!$AM$8:$AM$100</definedName>
    <definedName name="_403__123Graph_XCHART_142" hidden="1">'[38]TON  per Jam'!$C$7:$Z$7</definedName>
    <definedName name="_403__123Graph_XCHART_146" hidden="1">'[29]TON  per Jam'!$C$7:$Z$7</definedName>
    <definedName name="_404__123Graph_BCHART_30">#N/A</definedName>
    <definedName name="_404__123Graph_BCHART_30_1">#N/A</definedName>
    <definedName name="_404__123Graph_BCHART_68" hidden="1">'[48]Data SRL'!$W$8:$W$100</definedName>
    <definedName name="_404__123Graph_CCHART_17" hidden="1">'[32]PABRIK (2)'!$AF$9:$AF$287</definedName>
    <definedName name="_404__123Graph_CCHART_62" hidden="1">'[3]NPK Mg Bo'!$FY$164:$FY$174</definedName>
    <definedName name="_404__123Graph_CCHART_65">#N/A</definedName>
    <definedName name="_404__123Graph_CCHART_65_1">#N/A</definedName>
    <definedName name="_404__123Graph_XCHART_143" hidden="1">'[38]TON  per Jam'!$C$7:$Z$7</definedName>
    <definedName name="_404AGKXGZ_1_2">[86]Sheet1!#REF!</definedName>
    <definedName name="_405__123Graph_ACHART_30" hidden="1">'[70]DATA LTW'!$E$68:$P$68</definedName>
    <definedName name="_405__123Graph_ACHART_40" hidden="1">[49]SISIP!#REF!</definedName>
    <definedName name="_405__123Graph_ACHART_40_1">#N/A</definedName>
    <definedName name="_405__123Graph_ACHART_5" hidden="1">[51]SISIP!#REF!</definedName>
    <definedName name="_405__123Graph_CCHART_10" hidden="1">'[31]PABRIK (2)'!$AF$9:$AF$287</definedName>
    <definedName name="_405__123Graph_CCHART_77" hidden="1">'[74]Data SRL'!$AP$8:$AP$193</definedName>
    <definedName name="_405__123Graph_XCHART_144" hidden="1">'[38]TON  per Jam'!$C$7:$Z$7</definedName>
    <definedName name="_405AWAFGZ1_1_2">[86]Sheet1!#REF!</definedName>
    <definedName name="_406__123Graph_BCHART_69" hidden="1">'[48]Data SRL'!$V$8:$V$379</definedName>
    <definedName name="_406__123Graph_CCHART_18" hidden="1">'[32]PABRIK (2)'!$AF$9:$AF$287</definedName>
    <definedName name="_406__123Graph_CCHART_66">#N/A</definedName>
    <definedName name="_406__123Graph_CCHART_66_1">#N/A</definedName>
    <definedName name="_406__123Graph_XCHART_145" hidden="1">'[38]TON  per Jam'!$C$7:$Z$7</definedName>
    <definedName name="_406__123Graph_XCHART_147" hidden="1">'[29]TON  per Jam'!#REF!</definedName>
    <definedName name="_407__123Graph_ACHART_70">#N/A</definedName>
    <definedName name="_407__123Graph_ACHART_70_1">#N/A</definedName>
    <definedName name="_407__123Graph_CCHART_78" hidden="1">'[74]Data SRL'!$AU$9:$AU$100</definedName>
    <definedName name="_407__123Graph_XCHART_146" hidden="1">'[38]TON  per Jam'!$C$7:$Z$7</definedName>
    <definedName name="_407__123Graph_XCHART_148" hidden="1">'[29]TON  per Jam'!$C$7:$Z$7</definedName>
    <definedName name="_407AIATGZ_1">[86]Sheet1!#REF!</definedName>
    <definedName name="_408__123Graph_BCHART_21">#N/A</definedName>
    <definedName name="_408__123Graph_BCHART_21_1">#N/A</definedName>
    <definedName name="_408__123Graph_BCHART_31">#N/A</definedName>
    <definedName name="_408__123Graph_BCHART_31_1">#N/A</definedName>
    <definedName name="_408__123Graph_BCHART_7" hidden="1">'[48]Data SRL'!$CT$8:$CT$379</definedName>
    <definedName name="_408__123Graph_CCHART_11" hidden="1">'[31]PABRIK (2)'!$AF$9:$AF$287</definedName>
    <definedName name="_408__123Graph_CCHART_19" hidden="1">'[32]PABRIK (2)'!$AF$9:$AF$287</definedName>
    <definedName name="_408__123Graph_CCHART_68">#N/A</definedName>
    <definedName name="_408__123Graph_CCHART_68_1">#N/A</definedName>
    <definedName name="_408__123Graph_XCHART_147" hidden="1">'[38]TON  per Jam'!#REF!</definedName>
    <definedName name="_408__123Graph_XCHART_149" hidden="1">'[29]TON  per Jam'!$C$7:$Z$7</definedName>
    <definedName name="_408AWAFGZ2_1">[86]Sheet1!#REF!</definedName>
    <definedName name="_409__123Graph_CCHART_4" hidden="1">[67]Karung!#REF!</definedName>
    <definedName name="_409__123Graph_CCHART_79" hidden="1">'[74]Data SRL'!$BB$8:$BB$100</definedName>
    <definedName name="_409__123Graph_XCHART_148" hidden="1">'[38]TON  per Jam'!$C$7:$Z$7</definedName>
    <definedName name="_409__123Graph_XCHART_15" hidden="1">[36]Data!$L$50:$L$61</definedName>
    <definedName name="_409AWAFGZ2_2">[86]Sheet1!#REF!</definedName>
    <definedName name="_41__123Graph_ACHART_146" hidden="1">'[43]TON  per Jam'!$C$21:$Z$21</definedName>
    <definedName name="_41__123Graph_ACHART_149" hidden="1">'[29]TON  per Jam'!$C$24:$Z$24</definedName>
    <definedName name="_41__123Graph_ACHART_153" hidden="1">'[29]TON  per Jam'!$C$28:$Z$28</definedName>
    <definedName name="_41__123Graph_ACHART_156" hidden="1">'[29]TON  per Jam'!$C$32:$Z$32</definedName>
    <definedName name="_41__123Graph_ACHART_16" hidden="1">'[18]TBS BLOK'!#REF!</definedName>
    <definedName name="_41__123Graph_ACHART_43">#N/A</definedName>
    <definedName name="_41__123Graph_ACHART_43_1">#N/A</definedName>
    <definedName name="_41__123Graph_ACHART_46" hidden="1">'[45]NPK Mg Bo'!#REF!</definedName>
    <definedName name="_41__123Graph_ACHART_48">#N/A</definedName>
    <definedName name="_41__123Graph_ACHART_48_1">#N/A</definedName>
    <definedName name="_41__123Graph_ACHART_68" hidden="1">'[47]Data SRL'!$N$8:$N$100</definedName>
    <definedName name="_41__123Graph_ACHART_78" hidden="1">'[47]Data SRL'!$AS$8:$AS$100</definedName>
    <definedName name="_41__123Graph_ACHART_79" hidden="1">'[56]Data SRL'!$AZ$8:$AZ$100</definedName>
    <definedName name="_410__123Graph_ACHART_31" hidden="1">'[70]DATA LTW'!$R$40:$AC$40</definedName>
    <definedName name="_410__123Graph_BCHART_11" hidden="1">[37]SISIP!#REF!</definedName>
    <definedName name="_410__123Graph_BCHART_70" hidden="1">'[48]Data SRL'!$AB$8:$AB$379</definedName>
    <definedName name="_410__123Graph_CCHART_2" hidden="1">'[81]Data SRL'!$AR$8:$AR$379</definedName>
    <definedName name="_410__123Graph_CCHART_40" hidden="1">'[69]DATA LTW'!$BR$71:$CC$71</definedName>
    <definedName name="_410__123Graph_CCHART_69">#N/A</definedName>
    <definedName name="_410__123Graph_CCHART_69_1">#N/A</definedName>
    <definedName name="_410__123Graph_XCHART_149" hidden="1">'[38]TON  per Jam'!$C$7:$Z$7</definedName>
    <definedName name="_410__123Graph_XCHART_150" hidden="1">'[29]TON  per Jam'!$C$7:$Z$7</definedName>
    <definedName name="_410AIATGZ_2">[86]Sheet1!#REF!</definedName>
    <definedName name="_410AWAFGZ2_3">[86]Sheet1!#REF!</definedName>
    <definedName name="_411__123Graph_CCHART_12" hidden="1">'[31]PABRIK (2)'!$AF$9:$AF$287</definedName>
    <definedName name="_411__123Graph_CCHART_41" hidden="1">'[69]DATA LTW'!$BE$44:$BP$44</definedName>
    <definedName name="_411__123Graph_CCHART_8" hidden="1">'[31]PABRIK (2)'!$AF$9:$AF$287</definedName>
    <definedName name="_411__123Graph_XCHART_15" hidden="1">[18]SISIP!#REF!</definedName>
    <definedName name="_411__123Graph_XCHART_151" hidden="1">'[29]TON  per Jam'!$C$7:$Z$7</definedName>
    <definedName name="_411AWAFGZ2_1_1">[86]Sheet1!#REF!</definedName>
    <definedName name="_412__123Graph_BCHART_32">#N/A</definedName>
    <definedName name="_412__123Graph_BCHART_32_1">#N/A</definedName>
    <definedName name="_412__123Graph_BCHART_71" hidden="1">'[48]Data SRL'!$Y$8:$Y$379</definedName>
    <definedName name="_412__123Graph_CCHART_20" hidden="1">'[32]PABRIK (2)'!$AF$9:$AF$287</definedName>
    <definedName name="_412__123Graph_CCHART_42" hidden="1">'[69]DATA LTW'!$BE$72:$BP$72</definedName>
    <definedName name="_412__123Graph_CCHART_7">#N/A</definedName>
    <definedName name="_412__123Graph_CCHART_7_1">#N/A</definedName>
    <definedName name="_412__123Graph_XCHART_150" hidden="1">'[38]TON  per Jam'!$C$7:$Z$7</definedName>
    <definedName name="_412__123Graph_XCHART_152" hidden="1">'[29]TON  per Jam'!$C$7:$Z$7</definedName>
    <definedName name="_413__123Graph_BCHART_22">#N/A</definedName>
    <definedName name="_413__123Graph_BCHART_22_1">#N/A</definedName>
    <definedName name="_413__123Graph_CCHART_43" hidden="1">'[69]DATA LTW'!$BR$44:$CC$44</definedName>
    <definedName name="_413__123Graph_CCHART_81" hidden="1">'[74]Data SRL'!$AY$8:$AY$100</definedName>
    <definedName name="_413__123Graph_XCHART_151" hidden="1">'[38]TON  per Jam'!$C$7:$Z$7</definedName>
    <definedName name="_413__123Graph_XCHART_153" hidden="1">'[29]TON  per Jam'!$C$7:$Z$7</definedName>
    <definedName name="_413AIATGZ_3">[86]Sheet1!#REF!</definedName>
    <definedName name="_414__123Graph_ACHART_50" hidden="1">'[51]NPK Mg Bo'!#REF!</definedName>
    <definedName name="_414__123Graph_ACHART_71">#N/A</definedName>
    <definedName name="_414__123Graph_ACHART_71_1">#N/A</definedName>
    <definedName name="_414__123Graph_BCHART_72" hidden="1">'[48]Data SRL'!$U$8:$U$379</definedName>
    <definedName name="_414__123Graph_CCHART_13" hidden="1">'[31]PABRIK (2)'!$AF$9:$AF$287</definedName>
    <definedName name="_414__123Graph_CCHART_21" hidden="1">'[32]PABRIK (2)'!$AF$9:$AF$287</definedName>
    <definedName name="_414__123Graph_CCHART_44" hidden="1">'[69]DATA LTW'!$BR$72:$CC$72</definedName>
    <definedName name="_414__123Graph_CCHART_70">#N/A</definedName>
    <definedName name="_414__123Graph_CCHART_70_1">#N/A</definedName>
    <definedName name="_414__123Graph_XCHART_152" hidden="1">'[38]TON  per Jam'!$C$7:$Z$7</definedName>
    <definedName name="_414__123Graph_XCHART_154" hidden="1">'[29]TON  per Jam'!$C$7:$Z$7</definedName>
    <definedName name="_414AWAFGZ2_1_2">[86]Sheet1!#REF!</definedName>
    <definedName name="_415__123Graph_ACHART_32" hidden="1">'[70]DATA LTW'!$R$68:$AC$68</definedName>
    <definedName name="_415__123Graph_CCHART_45" hidden="1">'[69]DATA LTW'!$BE$46:$BP$46</definedName>
    <definedName name="_415__123Graph_CCHART_85" hidden="1">'[74]Data Prod_Graf'!$B$5:$M$5</definedName>
    <definedName name="_415__123Graph_XCHART_153" hidden="1">'[38]TON  per Jam'!$C$7:$Z$7</definedName>
    <definedName name="_415__123Graph_XCHART_155" hidden="1">'[29]TON  per Jam'!$C$7:$Z$7</definedName>
    <definedName name="_416__123Graph_BCHART_33">#N/A</definedName>
    <definedName name="_416__123Graph_BCHART_33_1">#N/A</definedName>
    <definedName name="_416__123Graph_BCHART_73" hidden="1">'[48]Data SRL'!$AD$8:$AD$131</definedName>
    <definedName name="_416__123Graph_CCHART_22" hidden="1">'[32]PABRIK (2)'!$AF$9:$AF$287</definedName>
    <definedName name="_416__123Graph_CCHART_46" hidden="1">'[69]DATA LTW'!$BE$74:$BP$74</definedName>
    <definedName name="_416__123Graph_CCHART_71">#N/A</definedName>
    <definedName name="_416__123Graph_CCHART_71_1">#N/A</definedName>
    <definedName name="_416__123Graph_XCHART_154" hidden="1">'[38]TON  per Jam'!$C$7:$Z$7</definedName>
    <definedName name="_416__123Graph_XCHART_156" hidden="1">'[29]TON  per Jam'!$C$7:$Z$7</definedName>
    <definedName name="_416AIATGZ_1_1">[86]Sheet1!#REF!</definedName>
    <definedName name="_417__123Graph_CCHART_14" hidden="1">'[31]PABRIK (2)'!$AF$9:$AF$287</definedName>
    <definedName name="_417__123Graph_CCHART_47" hidden="1">'[69]DATA LTW'!$BR$46:$CC$46</definedName>
    <definedName name="_417__123Graph_CCHART_86" hidden="1">'[74]Data Prod_Graf'!$B$13:$M$13</definedName>
    <definedName name="_417__123Graph_XCHART_155" hidden="1">'[38]TON  per Jam'!$C$7:$Z$7</definedName>
    <definedName name="_417__123Graph_XCHART_157" hidden="1">'[29]TON  per Jam'!$C$7:$Z$7</definedName>
    <definedName name="_417AWSAGZ_1">[86]Sheet1!#REF!</definedName>
    <definedName name="_418__123Graph_ACHART_41" hidden="1">[49]SISIP!#REF!</definedName>
    <definedName name="_418__123Graph_ACHART_41_1">#N/A</definedName>
    <definedName name="_418__123Graph_BCHART_23">#N/A</definedName>
    <definedName name="_418__123Graph_BCHART_23_1">#N/A</definedName>
    <definedName name="_418__123Graph_BCHART_74" hidden="1">'[48]Data SRL'!$AI$8:$AI$100</definedName>
    <definedName name="_418__123Graph_CCHART_23" hidden="1">'[32]PABRIK (2)'!$AF$9:$AF$287</definedName>
    <definedName name="_418__123Graph_CCHART_48" hidden="1">'[69]DATA LTW'!$BR$74:$CC$74</definedName>
    <definedName name="_418__123Graph_CCHART_72">#N/A</definedName>
    <definedName name="_418__123Graph_CCHART_72_1">#N/A</definedName>
    <definedName name="_418__123Graph_XCHART_156" hidden="1">'[38]TON  per Jam'!$C$7:$Z$7</definedName>
    <definedName name="_418__123Graph_XCHART_158" hidden="1">'[29]TON  per Jam'!$C$7:$Z$7</definedName>
    <definedName name="_418AWSAGZ_2">[86]Sheet1!#REF!</definedName>
    <definedName name="_419__123Graph_ACHART_42" hidden="1">[49]SISIP!$CS$160:$CS$160</definedName>
    <definedName name="_419__123Graph_CCHART_49" hidden="1">'[69]DATA LTW'!$BE$47:$BP$47</definedName>
    <definedName name="_419__123Graph_CCHART_87" hidden="1">'[74]Data Prod_Graf'!$B$22:$M$22</definedName>
    <definedName name="_419__123Graph_XCHART_157" hidden="1">'[38]TON  per Jam'!$C$7:$Z$7</definedName>
    <definedName name="_419__123Graph_XCHART_159" hidden="1">'[29]TON  per Jam'!$C$7:$Z$7</definedName>
    <definedName name="_419AIATGZ_1_2">[86]Sheet1!#REF!</definedName>
    <definedName name="_419AWSAGZ_3">[86]Sheet1!#REF!</definedName>
    <definedName name="_42__123Graph_ACHART_14">#N/A</definedName>
    <definedName name="_42__123Graph_ACHART_14_1">#N/A</definedName>
    <definedName name="_42__123Graph_ACHART_141" hidden="1">'[38]TON  per Jam'!$C$15:$Z$15</definedName>
    <definedName name="_42__123Graph_ACHART_147" hidden="1">'[43]TON  per Jam'!$C$48:$Z$48</definedName>
    <definedName name="_42__123Graph_ACHART_154" hidden="1">'[29]TON  per Jam'!$C$29:$Z$29</definedName>
    <definedName name="_42__123Graph_ACHART_157" hidden="1">'[29]TON  per Jam'!$C$33:$Z$33</definedName>
    <definedName name="_42__123Graph_ACHART_160" hidden="1">'[38]TON  per Jam'!$C$36:$Z$36</definedName>
    <definedName name="_42__123Graph_ACHART_3">#N/A</definedName>
    <definedName name="_42__123Graph_ACHART_3_1">#N/A</definedName>
    <definedName name="_42__123Graph_ACHART_44">#N/A</definedName>
    <definedName name="_42__123Graph_ACHART_44_1">#N/A</definedName>
    <definedName name="_42__123Graph_ACHART_47" hidden="1">'[45]NPK Mg Bo'!#REF!</definedName>
    <definedName name="_42__123Graph_ACHART_49">#N/A</definedName>
    <definedName name="_42__123Graph_ACHART_49_1">#N/A</definedName>
    <definedName name="_42__123Graph_ACHART_69" hidden="1">'[47]Data SRL'!$M$8:$M$379</definedName>
    <definedName name="_42__123Graph_ACHART_79" hidden="1">'[47]Data SRL'!$AZ$8:$AZ$100</definedName>
    <definedName name="_42__123Graph_ACHART_8" hidden="1">[66]Data!$E$2:$E$73</definedName>
    <definedName name="_420__123Graph_ACHART_33" hidden="1">'[70]DATA LTW'!$E$41:$P$41</definedName>
    <definedName name="_420__123Graph_BCHART_13" hidden="1">[37]SISIP!#REF!</definedName>
    <definedName name="_420__123Graph_BCHART_34">#N/A</definedName>
    <definedName name="_420__123Graph_BCHART_34_1">#N/A</definedName>
    <definedName name="_420__123Graph_BCHART_75" hidden="1">'[48]Data SRL'!$AL$8:$AL$100</definedName>
    <definedName name="_420__123Graph_CCHART_15" hidden="1">[28]Data!$P$50:$P$61</definedName>
    <definedName name="_420__123Graph_CCHART_24" hidden="1">'[32]PABRIK (2)'!$AF$9:$AF$287</definedName>
    <definedName name="_420__123Graph_CCHART_73">#N/A</definedName>
    <definedName name="_420__123Graph_CCHART_73_1">#N/A</definedName>
    <definedName name="_420__123Graph_XCHART_158" hidden="1">'[38]TON  per Jam'!$C$7:$Z$7</definedName>
    <definedName name="_420__123Graph_XCHART_16" hidden="1">[36]Data!$L$62:$L$73</definedName>
    <definedName name="_420AWSAGZ_1_1">[86]Sheet1!#REF!</definedName>
    <definedName name="_421__123Graph_ACHART_72">#N/A</definedName>
    <definedName name="_421__123Graph_ACHART_72_1">#N/A</definedName>
    <definedName name="_421__123Graph_CCHART_88" hidden="1">'[74]Data Prod_Graf'!$B$30:$M$30</definedName>
    <definedName name="_421__123Graph_XCHART_159" hidden="1">'[38]TON  per Jam'!$C$7:$Z$7</definedName>
    <definedName name="_421__123Graph_XCHART_160" hidden="1">'[29]TON  per Jam'!$C$7:$Z$7</definedName>
    <definedName name="_422__123Graph_BCHART_76" hidden="1">'[50]NPK Mg Bo'!#REF!</definedName>
    <definedName name="_422__123Graph_CCHART_25" hidden="1">'[32]PABRIK (2)'!$AF$9:$AF$287</definedName>
    <definedName name="_422__123Graph_CCHART_74">#N/A</definedName>
    <definedName name="_422__123Graph_CCHART_74_1">#N/A</definedName>
    <definedName name="_422__123Graph_XCHART_16" hidden="1">'[76]DATA LTW'!$E$4:$AC$4</definedName>
    <definedName name="_422__123Graph_XCHART_17" hidden="1">[36]Data!$L$62:$L$73</definedName>
    <definedName name="_422AMEDGZ_1">[86]Sheet1!#REF!</definedName>
    <definedName name="_423__123Graph_ACHART_51" hidden="1">'[51]NPK Mg Bo'!#REF!</definedName>
    <definedName name="_423__123Graph_BCHART_24">#N/A</definedName>
    <definedName name="_423__123Graph_BCHART_24_1">#N/A</definedName>
    <definedName name="_423__123Graph_CCHART_16" hidden="1">'[31]PABRIK (2)'!$AF$9:$AF$287</definedName>
    <definedName name="_423__123Graph_CCHART_9" hidden="1">'[31]PABRIK (2)'!$AF$9:$AF$287</definedName>
    <definedName name="_423__123Graph_XCHART_160" hidden="1">'[38]TON  per Jam'!$C$7:$Z$7</definedName>
    <definedName name="_423__123Graph_XCHART_18" hidden="1">'[75]PABRIK (2)'!$A$9:$A$380</definedName>
    <definedName name="_423AWSAGZ_1_2">[86]Sheet1!#REF!</definedName>
    <definedName name="_424__123Graph_BCHART_35">#N/A</definedName>
    <definedName name="_424__123Graph_BCHART_35_1">#N/A</definedName>
    <definedName name="_424__123Graph_BCHART_77" hidden="1">'[48]Data SRL'!$AO$8:$AO$193</definedName>
    <definedName name="_424__123Graph_CCHART_26" hidden="1">'[32]PABRIK (2)'!$AF$9:$AF$287</definedName>
    <definedName name="_424__123Graph_CCHART_75">#N/A</definedName>
    <definedName name="_424__123Graph_CCHART_75_1">#N/A</definedName>
    <definedName name="_424__123Graph_XCHART_17" hidden="1">'[18]TBS BLOK'!#REF!</definedName>
    <definedName name="_424burhan_1">#REF!</definedName>
    <definedName name="_425__123Graph_ACHART_34" hidden="1">'[70]DATA LTW'!$E$69:$P$69</definedName>
    <definedName name="_425__123Graph_CCHART_5" hidden="1">[67]Karung!#REF!</definedName>
    <definedName name="_425__123Graph_DCHART_1" hidden="1">'[74]Data SRL'!$BN$9:$BN$100</definedName>
    <definedName name="_425__123Graph_XCHART_18" hidden="1">'[18]TBS BLOK'!#REF!</definedName>
    <definedName name="_425AMEDGZ_2">[86]Sheet1!#REF!</definedName>
    <definedName name="_425burhan_2">#REF!</definedName>
    <definedName name="_426__123Graph_BCHART_78" hidden="1">'[48]Data SRL'!$AT$9:$AT$100</definedName>
    <definedName name="_426__123Graph_CCHART_17" hidden="1">'[31]PABRIK (2)'!$AF$9:$AF$287</definedName>
    <definedName name="_426__123Graph_CCHART_27" hidden="1">'[32]PABRIK (2)'!$AF$9:$AF$287</definedName>
    <definedName name="_426__123Graph_CCHART_50" hidden="1">'[69]DATA LTW'!$BE$75:$BP$75</definedName>
    <definedName name="_426__123Graph_CCHART_76">#N/A</definedName>
    <definedName name="_426__123Graph_CCHART_76_1">#N/A</definedName>
    <definedName name="_426__123Graph_XCHART_183" hidden="1">'[29]TON  per Jam'!#REF!</definedName>
    <definedName name="_426d_1">[86]Sheet1!#REF!</definedName>
    <definedName name="_427__123Graph_CCHART_51" hidden="1">'[69]DATA LTW'!$BR$47:$CC$47</definedName>
    <definedName name="_427__123Graph_DCHART_15" hidden="1">[28]Data!$Q$50:$Q$61</definedName>
    <definedName name="_427__123Graph_XCHART_19" hidden="1">'[75]PABRIK (2)'!$A$9:$A$380</definedName>
    <definedName name="_428__123Graph_ACHART_73">#N/A</definedName>
    <definedName name="_428__123Graph_ACHART_73_1">#N/A</definedName>
    <definedName name="_428__123Graph_BCHART_26">#N/A</definedName>
    <definedName name="_428__123Graph_BCHART_26_1">#N/A</definedName>
    <definedName name="_428__123Graph_BCHART_36">#N/A</definedName>
    <definedName name="_428__123Graph_BCHART_36_1">#N/A</definedName>
    <definedName name="_428__123Graph_BCHART_79" hidden="1">'[48]Data SRL'!$BA$8:$BA$100</definedName>
    <definedName name="_428__123Graph_CCHART_28" hidden="1">'[32]PABRIK (2)'!$AF$9:$AF$287</definedName>
    <definedName name="_428__123Graph_CCHART_52" hidden="1">'[69]DATA LTW'!$BR$75:$CC$75</definedName>
    <definedName name="_428__123Graph_CCHART_77">#N/A</definedName>
    <definedName name="_428__123Graph_CCHART_77_1">#N/A</definedName>
    <definedName name="_428__123Graph_XCHART_2" hidden="1">[36]Data!$A$38:$A$73</definedName>
    <definedName name="_428AMEDGZ_3">[86]Sheet1!#REF!</definedName>
    <definedName name="_429__123Graph_CCHART_18" hidden="1">'[31]PABRIK (2)'!$AF$9:$AF$287</definedName>
    <definedName name="_429__123Graph_CCHART_53" hidden="1">'[69]DATA LTW'!$BE$25:$BP$25</definedName>
    <definedName name="_429__123Graph_CCHART_78">{#NAME?}</definedName>
    <definedName name="_429__123Graph_DCHART_2" hidden="1">'[74]Data SRL'!$J$8:$J$379</definedName>
    <definedName name="_429__123Graph_XCHART_20" hidden="1">'[75]PABRIK (2)'!$A$9:$A$380</definedName>
    <definedName name="_429d_2">[86]Sheet1!#REF!</definedName>
    <definedName name="_43__123Graph_ACHART_148" hidden="1">'[43]TON  per Jam'!$C$22:$Z$22</definedName>
    <definedName name="_43__123Graph_ACHART_155" hidden="1">'[29]TON  per Jam'!$C$31:$Z$31</definedName>
    <definedName name="_43__123Graph_ACHART_158" hidden="1">'[29]TON  per Jam'!$C$34:$Z$34</definedName>
    <definedName name="_43__123Graph_ACHART_17" hidden="1">'[18]TBS BLOK'!#REF!</definedName>
    <definedName name="_43__123Graph_ACHART_45">#N/A</definedName>
    <definedName name="_43__123Graph_ACHART_45_1">#N/A</definedName>
    <definedName name="_43__123Graph_ACHART_48" hidden="1">'[45]NPK Mg Bo'!#REF!</definedName>
    <definedName name="_43__123Graph_ACHART_5">#N/A</definedName>
    <definedName name="_43__123Graph_ACHART_5_1">#N/A</definedName>
    <definedName name="_43__123Graph_ACHART_7" hidden="1">[39]Data!$I$38:$I$73</definedName>
    <definedName name="_43__123Graph_ACHART_8" hidden="1">[39]Data!$E$2:$E$73</definedName>
    <definedName name="_43__123Graph_ACHART_81" hidden="1">'[56]Data SRL'!$BD$8:$BD$100</definedName>
    <definedName name="_430__123Graph_ACHART_35" hidden="1">'[70]DATA LTW'!$R$41:$AC$41</definedName>
    <definedName name="_430__123Graph_BCHART_15" hidden="1">[37]SISIP!#REF!</definedName>
    <definedName name="_430__123Graph_BCHART_8" hidden="1">'[42]PABRIK (2)'!#REF!</definedName>
    <definedName name="_430__123Graph_CCHART_29" hidden="1">'[32]PABRIK (2)'!$AF$9:$AF$287</definedName>
    <definedName name="_430__123Graph_CCHART_54" hidden="1">'[69]DATA LTW'!$BE$53:$BP$53</definedName>
    <definedName name="_430__123Graph_CCHART_79">{#NAME?}</definedName>
    <definedName name="_430__123Graph_DCHART_4" hidden="1">[93]Karung!#REF!</definedName>
    <definedName name="_430__123Graph_XCHART_21" hidden="1">'[75]PABRIK (2)'!$A$9:$A$380</definedName>
    <definedName name="_431__123Graph_BCHART_80" hidden="1">'[54]NPK Mg Bo'!$AO$160:$AO$160</definedName>
    <definedName name="_431__123Graph_CCHART_55" hidden="1">'[69]DATA LTW'!$BR$25:$CC$25</definedName>
    <definedName name="_431__123Graph_XCHART_214" hidden="1">'[38]TON  per Jam'!#REF!</definedName>
    <definedName name="_431AMEDGZ_1_1">[86]Sheet1!#REF!</definedName>
    <definedName name="_432__123Graph_ACHART_43" hidden="1">'[49]NPK Mg Bo'!#REF!</definedName>
    <definedName name="_432__123Graph_ACHART_43_1">#N/A</definedName>
    <definedName name="_432__123Graph_ACHART_52" hidden="1">'[51]NPK Mg Bo'!#REF!</definedName>
    <definedName name="_432__123Graph_BCHART_37">#N/A</definedName>
    <definedName name="_432__123Graph_BCHART_37_1">#N/A</definedName>
    <definedName name="_432__123Graph_CCHART_19" hidden="1">'[31]PABRIK (2)'!$AF$9:$AF$287</definedName>
    <definedName name="_432__123Graph_CCHART_3" hidden="1">'[81]Data SRL'!$L$8:$L$100</definedName>
    <definedName name="_432__123Graph_CCHART_56" hidden="1">'[69]DATA LTW'!$BR$53:$CC$53</definedName>
    <definedName name="_432__123Graph_CCHART_58" hidden="1">'[60]NPK Mg Bo'!$FU$164:$FU$174</definedName>
    <definedName name="_432__123Graph_CCHART_8">#N/A</definedName>
    <definedName name="_432__123Graph_CCHART_8_1">#N/A</definedName>
    <definedName name="_432__123Graph_DCHART_5" hidden="1">'[74]Data SRL'!$BN$9:$BN$100</definedName>
    <definedName name="_432__123Graph_XCHART_215" hidden="1">'[38]TON  per Jam'!#REF!</definedName>
    <definedName name="_432Excel_BuiltIn_Print_Area_1">#REF!</definedName>
    <definedName name="_433__123Graph_BCHART_27">#N/A</definedName>
    <definedName name="_433__123Graph_BCHART_27_1">#N/A</definedName>
    <definedName name="_433__123Graph_BCHART_81" hidden="1">'[48]Data SRL'!$BE$8:$BE$100</definedName>
    <definedName name="_433__123Graph_CCHART_57" hidden="1">'[69]DATA LTW'!$BE$26:$BP$26</definedName>
    <definedName name="_433__123Graph_CCHART_80">{#NAME?}</definedName>
    <definedName name="_433__123Graph_XCHART_214" hidden="1">'[29]TON  per Jam'!#REF!</definedName>
    <definedName name="_433__123Graph_XCHART_216" hidden="1">'[38]TON  per Jam'!#REF!</definedName>
    <definedName name="_434__123Graph_BCHART_82" hidden="1">'[54]NPK Mg Bo'!$AS$160:$AS$160</definedName>
    <definedName name="_434__123Graph_CCHART_30" hidden="1">'[57]DATA LTW'!$BE$68:$BP$68</definedName>
    <definedName name="_434__123Graph_CCHART_58" hidden="1">'[69]DATA LTW'!$BE$54:$BP$54</definedName>
    <definedName name="_434__123Graph_CCHART_59" hidden="1">'[60]NPK Mg Bo'!$FV$164:$FV$174</definedName>
    <definedName name="_434__123Graph_CCHART_81">{#NAME?}</definedName>
    <definedName name="_434__123Graph_DCHART_6" hidden="1">'[74]Data SRL'!$CV$8:$CV$100</definedName>
    <definedName name="_434__123Graph_XCHART_217" hidden="1">'[38]TON  per Jam'!#REF!</definedName>
    <definedName name="_434AMEDGZ_1_2">[86]Sheet1!#REF!</definedName>
    <definedName name="_435__123Graph_ACHART_36" hidden="1">'[70]DATA LTW'!$R$69:$AC$69</definedName>
    <definedName name="_435__123Graph_ACHART_74">#N/A</definedName>
    <definedName name="_435__123Graph_ACHART_74_1">#N/A</definedName>
    <definedName name="_435__123Graph_CCHART_2" hidden="1">'[74]Data SRL'!$AR$8:$AR$379</definedName>
    <definedName name="_435__123Graph_CCHART_59" hidden="1">'[69]DATA LTW'!$BR$26:$CC$26</definedName>
    <definedName name="_435__123Graph_CCHART_78" hidden="1">'[3]NPK Mg Bo'!$FU$160:$FU$160</definedName>
    <definedName name="_435__123Graph_CCHART_82">{#NAME?}</definedName>
    <definedName name="_435__123Graph_XCHART_218" hidden="1">'[38]TON  per Jam'!#REF!</definedName>
    <definedName name="_435Excel_BuiltIn_Print_Area_15">#REF!</definedName>
    <definedName name="_436__123Graph_BCHART_38">{#NAME?}</definedName>
    <definedName name="_436__123Graph_BCHART_85" hidden="1">'[48]Data Prod_Graf'!$B$4:$M$4</definedName>
    <definedName name="_436__123Graph_CCHART_31" hidden="1">'[57]DATA LTW'!$BR$40:$CC$40</definedName>
    <definedName name="_436__123Graph_CCHART_6" hidden="1">'[80]Data SRL'!$L$8:$L$100</definedName>
    <definedName name="_436__123Graph_CCHART_79" hidden="1">'[3]NPK Mg Bo'!$FV$160:$FV$160</definedName>
    <definedName name="_436__123Graph_DCHART_7" hidden="1">[16]PK!$B$64:$M$64</definedName>
    <definedName name="_436__123Graph_XCHART_215" hidden="1">'[29]TON  per Jam'!#REF!</definedName>
    <definedName name="_436__123Graph_XCHART_219" hidden="1">'[38]TON  per Jam'!#REF!</definedName>
    <definedName name="_436Excel_BuiltIn_Print_Area_19">#REF!</definedName>
    <definedName name="_437__123Graph_CCHART_60" hidden="1">'[69]DATA LTW'!$BR$54:$CC$54</definedName>
    <definedName name="_437__123Graph_CCHART_9">#N/A</definedName>
    <definedName name="_437__123Graph_CCHART_9_1">#N/A</definedName>
    <definedName name="_437__123Graph_XCHART_22" hidden="1">'[18]TBS BLOK'!#REF!</definedName>
    <definedName name="_437A_1_1">#N/A</definedName>
    <definedName name="_437ANWCGZ_1">[86]Sheet1!#REF!</definedName>
    <definedName name="_437Excel_BuiltIn_Print_Area_4">#REF!</definedName>
    <definedName name="_438__123Graph_BCHART_28">#N/A</definedName>
    <definedName name="_438__123Graph_BCHART_28_1">#N/A</definedName>
    <definedName name="_438__123Graph_BCHART_86" hidden="1">'[48]Data Prod_Graf'!$B$12:$M$12</definedName>
    <definedName name="_438__123Graph_CCHART_20" hidden="1">'[31]PABRIK (2)'!$AF$9:$AF$287</definedName>
    <definedName name="_438__123Graph_CCHART_32" hidden="1">'[57]DATA LTW'!$BR$68:$CC$68</definedName>
    <definedName name="_438__123Graph_CCHART_60" hidden="1">'[60]NPK Mg Bo'!$FW$164:$FW$174</definedName>
    <definedName name="_438__123Graph_CCHART_61" hidden="1">'[69]DATA LTW'!$BE$37:$BP$37</definedName>
    <definedName name="_438__123Graph_DCHART_77" hidden="1">'[74]Data SRL'!$AQ$8:$AQ$193</definedName>
    <definedName name="_438__123Graph_XCHART_220" hidden="1">'[38]TON  per Jam'!#REF!</definedName>
    <definedName name="_438A_1">#N/A</definedName>
    <definedName name="_439__123Graph_CCHART_62" hidden="1">'[69]DATA LTW'!$BE$65:$BP$65</definedName>
    <definedName name="_439__123Graph_CCHART_80" hidden="1">'[3]NPK Mg Bo'!$FW$160:$FW$160</definedName>
    <definedName name="_439__123Graph_DCHART_1">#N/A</definedName>
    <definedName name="_439__123Graph_DCHART_1_1">#N/A</definedName>
    <definedName name="_439__123Graph_XCHART_216" hidden="1">'[29]TON  per Jam'!#REF!</definedName>
    <definedName name="_439__123Graph_XCHART_221" hidden="1">'[38]TON  per Jam'!#REF!</definedName>
    <definedName name="_44__123Graph_ACHART_142" hidden="1">'[38]TON  per Jam'!$C$17:$Z$17</definedName>
    <definedName name="_44__123Graph_ACHART_149" hidden="1">'[43]TON  per Jam'!$C$24:$Z$24</definedName>
    <definedName name="_44__123Graph_ACHART_15" hidden="1">[28]Data!$B$50:$B$61</definedName>
    <definedName name="_44__123Graph_ACHART_156" hidden="1">'[29]TON  per Jam'!$C$32:$Z$32</definedName>
    <definedName name="_44__123Graph_ACHART_159" hidden="1">'[29]TON  per Jam'!$C$35:$Z$35</definedName>
    <definedName name="_44__123Graph_ACHART_171" hidden="1">'[38]TON  per Jam'!$C$49:$Z$49</definedName>
    <definedName name="_44__123Graph_ACHART_19">#N/A</definedName>
    <definedName name="_44__123Graph_ACHART_19_1">#N/A</definedName>
    <definedName name="_44__123Graph_ACHART_30">#N/A</definedName>
    <definedName name="_44__123Graph_ACHART_30_1">#N/A</definedName>
    <definedName name="_44__123Graph_ACHART_46">#N/A</definedName>
    <definedName name="_44__123Graph_ACHART_46_1">#N/A</definedName>
    <definedName name="_44__123Graph_ACHART_49" hidden="1">'[45]NPK Mg Bo'!#REF!</definedName>
    <definedName name="_44__123Graph_ACHART_50">#N/A</definedName>
    <definedName name="_44__123Graph_ACHART_50_1">#N/A</definedName>
    <definedName name="_44__123Graph_ACHART_70" hidden="1">'[47]Data SRL'!$S$8:$S$379</definedName>
    <definedName name="_44__123Graph_ACHART_81" hidden="1">'[47]Data SRL'!$BD$8:$BD$100</definedName>
    <definedName name="_44__123Graph_ACHART_85" hidden="1">'[56]Data Prod_Graf'!$B$3:$M$3</definedName>
    <definedName name="_440__123Graph_ACHART_37" hidden="1">'[70]DATA LTW'!$E$43:$P$43</definedName>
    <definedName name="_440__123Graph_BCHART_17" hidden="1">'[37]TBS BLOK'!#REF!</definedName>
    <definedName name="_440__123Graph_BCHART_39">#N/A</definedName>
    <definedName name="_440__123Graph_BCHART_39_1">#N/A</definedName>
    <definedName name="_440__123Graph_BCHART_87" hidden="1">'[48]Data Prod_Graf'!$B$21:$M$21</definedName>
    <definedName name="_440__123Graph_CCHART_33" hidden="1">'[57]DATA LTW'!$BE$41:$BP$41</definedName>
    <definedName name="_440__123Graph_CCHART_61" hidden="1">'[60]NPK Mg Bo'!$FX$164:$FX$174</definedName>
    <definedName name="_440__123Graph_CCHART_63" hidden="1">'[69]DATA LTW'!$BR$37:$CC$37</definedName>
    <definedName name="_440__123Graph_CCHART_81" hidden="1">'[3]NPK Mg Bo'!$FX$160:$FX$160</definedName>
    <definedName name="_440__123Graph_DCHART_78" hidden="1">'[74]Data SRL'!$BJ$8:$BJ$100</definedName>
    <definedName name="_440__123Graph_XCHART_222" hidden="1">'[38]TON  per Jam'!#REF!</definedName>
    <definedName name="_440ANWCGZ_2">[86]Sheet1!#REF!</definedName>
    <definedName name="_440Excel_BuiltIn_Print_Area_1_1_1">#REF!</definedName>
    <definedName name="_441__123Graph_ACHART_53" hidden="1">'[51]NPK Mg Bo'!#REF!</definedName>
    <definedName name="_441__123Graph_CCHART_21" hidden="1">'[31]PABRIK (2)'!$AF$9:$AF$287</definedName>
    <definedName name="_441__123Graph_CCHART_64" hidden="1">'[80]Data SRL'!$H$8:$H$379</definedName>
    <definedName name="_441__123Graph_CCHART_82" hidden="1">'[3]NPK Mg Bo'!$FY$160:$FY$160</definedName>
    <definedName name="_441__123Graph_DCHART_16">#N/A</definedName>
    <definedName name="_441__123Graph_DCHART_16_1">#N/A</definedName>
    <definedName name="_441__123Graph_XCHART_223" hidden="1">'[38]TON  per Jam'!#REF!</definedName>
    <definedName name="_441HADI_1">[86]Sheet1!#REF!</definedName>
    <definedName name="_442__123Graph_ACHART_75">#N/A</definedName>
    <definedName name="_442__123Graph_ACHART_75_1">#N/A</definedName>
    <definedName name="_442__123Graph_BCHART_88" hidden="1">'[48]Data Prod_Graf'!$B$29:$M$29</definedName>
    <definedName name="_442__123Graph_CCHART_34" hidden="1">'[57]DATA LTW'!$BE$69:$BP$69</definedName>
    <definedName name="_442__123Graph_CCHART_62" hidden="1">'[60]NPK Mg Bo'!$FY$164:$FY$174</definedName>
    <definedName name="_442__123Graph_CCHART_68" hidden="1">'[80]Data SRL'!$AC$8:$AC$100</definedName>
    <definedName name="_442__123Graph_DCHART_79" hidden="1">'[74]Data SRL'!$BC$8:$BC$100</definedName>
    <definedName name="_442__123Graph_XCHART_217" hidden="1">'[29]TON  per Jam'!#REF!</definedName>
    <definedName name="_442__123Graph_XCHART_224" hidden="1">'[38]TON  per Jam'!#REF!</definedName>
    <definedName name="_442HADI_2">[86]Sheet1!#REF!</definedName>
    <definedName name="_443__123Graph_BCHART_29">#N/A</definedName>
    <definedName name="_443__123Graph_BCHART_29_1">#N/A</definedName>
    <definedName name="_443__123Graph_DCHART_17">#N/A</definedName>
    <definedName name="_443__123Graph_DCHART_17_1">#N/A</definedName>
    <definedName name="_443__123Graph_DCHART_8" hidden="1">[93]Karung!#REF!</definedName>
    <definedName name="_443__123Graph_XCHART_225" hidden="1">'[38]TON  per Jam'!#REF!</definedName>
    <definedName name="_443ANWCGZ_3">[86]Sheet1!#REF!</definedName>
    <definedName name="_443OBYEK_1">[86]Sheet1!#REF!</definedName>
    <definedName name="_444__123Graph_BCHART_4">#N/A</definedName>
    <definedName name="_444__123Graph_BCHART_4_1">#N/A</definedName>
    <definedName name="_444__123Graph_BCHART_9" hidden="1">'[42]PABRIK (2)'!#REF!</definedName>
    <definedName name="_444__123Graph_CCHART_22" hidden="1">'[31]PABRIK (2)'!$AF$9:$AF$287</definedName>
    <definedName name="_444__123Graph_CCHART_35" hidden="1">'[57]DATA LTW'!$BR$41:$CC$41</definedName>
    <definedName name="_444__123Graph_XCHART_226" hidden="1">'[38]TON  per Jam'!#REF!</definedName>
    <definedName name="_444OBYEK_2">[86]Sheet1!#REF!</definedName>
    <definedName name="_445__123Graph_ACHART_38" hidden="1">'[70]DATA LTW'!$E$71:$P$71</definedName>
    <definedName name="_445__123Graph_ACHART_44" hidden="1">'[49]NPK Mg Bo'!#REF!</definedName>
    <definedName name="_445__123Graph_ACHART_44_1">#N/A</definedName>
    <definedName name="_445__123Graph_DCHART_18">#N/A</definedName>
    <definedName name="_445__123Graph_DCHART_18_1">#N/A</definedName>
    <definedName name="_445__123Graph_DCHART_81" hidden="1">'[74]Data SRL'!$BH$8:$BH$100</definedName>
    <definedName name="_445__123Graph_XCHART_218" hidden="1">'[29]TON  per Jam'!#REF!</definedName>
    <definedName name="_445__123Graph_XCHART_227" hidden="1">'[38]TON  per Jam'!#REF!</definedName>
    <definedName name="_445uk_1">[86]Sheet1!#REF!</definedName>
    <definedName name="_446__123Graph_CCHART_1" hidden="1">'[48]Data SRL'!$BM$9:$BM$100</definedName>
    <definedName name="_446__123Graph_CCHART_36" hidden="1">'[57]DATA LTW'!$BR$69:$CC$69</definedName>
    <definedName name="_446__123Graph_DCHART_11" hidden="1">[89]LTW!$C$15:$N$15</definedName>
    <definedName name="_446__123Graph_XCHART_228" hidden="1">'[38]TON  per Jam'!#REF!</definedName>
    <definedName name="_446ANWCGZ_1_1">[86]Sheet1!#REF!</definedName>
    <definedName name="_447__123Graph_CCHART_23" hidden="1">'[31]PABRIK (2)'!$AF$9:$AF$287</definedName>
    <definedName name="_447__123Graph_DCHART_12" hidden="1">[89]LTW!$C$27:$N$27</definedName>
    <definedName name="_447__123Graph_DCHART_19">#N/A</definedName>
    <definedName name="_447__123Graph_DCHART_19_1">#N/A</definedName>
    <definedName name="_447__123Graph_DCHART_85" hidden="1">'[74]Data Prod_Graf'!$B$6:$M$6</definedName>
    <definedName name="_447__123Graph_XCHART_23" hidden="1">'[18]TBS BLOK'!#REF!</definedName>
    <definedName name="_448__123Graph_BCHART_3">#N/A</definedName>
    <definedName name="_448__123Graph_BCHART_3_1">#N/A</definedName>
    <definedName name="_448__123Graph_BCHART_40">#N/A</definedName>
    <definedName name="_448__123Graph_BCHART_40_1">#N/A</definedName>
    <definedName name="_448__123Graph_CCHART_10" hidden="1">'[42]PABRIK (2)'!$AF$9:$AF$287</definedName>
    <definedName name="_448__123Graph_CCHART_37" hidden="1">'[57]DATA LTW'!$BE$43:$BP$43</definedName>
    <definedName name="_448__123Graph_CCHART_7" hidden="1">[67]Karung!#REF!</definedName>
    <definedName name="_448__123Graph_XCHART_219" hidden="1">'[29]TON  per Jam'!#REF!</definedName>
    <definedName name="_448__123Graph_XCHART_24" hidden="1">'[18]TBS BLOK'!#REF!</definedName>
    <definedName name="_448uk_2">[86]Sheet1!#REF!</definedName>
    <definedName name="_449__123Graph_ACHART_76">#N/A</definedName>
    <definedName name="_449__123Graph_ACHART_76_1">#N/A</definedName>
    <definedName name="_449__123Graph_CCHART_73" hidden="1">'[80]Data SRL'!$AE$8:$AE$131</definedName>
    <definedName name="_449__123Graph_DCHART_2">#N/A</definedName>
    <definedName name="_449__123Graph_DCHART_2_1">#N/A</definedName>
    <definedName name="_449__123Graph_DCHART_86" hidden="1">'[74]Data Prod_Graf'!$B$14:$M$14</definedName>
    <definedName name="_449__123Graph_XCHART_22" hidden="1">'[75]PABRIK (2)'!$A$9:$A$380</definedName>
    <definedName name="_449__123Graph_XCHART_241" hidden="1">'[38]TON  per Jam'!#REF!</definedName>
    <definedName name="_449ANWCGZ_1_2">[86]Sheet1!#REF!</definedName>
    <definedName name="_45__123Graph_ACHART_118" hidden="1">'[41]TON  per Jam'!$C$44:$Z$44</definedName>
    <definedName name="_45__123Graph_ACHART_13" hidden="1">[51]SISIP!#REF!</definedName>
    <definedName name="_45__123Graph_ACHART_15" hidden="1">[83]Data!$B$50:$B$61</definedName>
    <definedName name="_45__123Graph_ACHART_150" hidden="1">'[29]TON  per Jam'!$C$25:$Z$25</definedName>
    <definedName name="_45__123Graph_ACHART_157" hidden="1">'[29]TON  per Jam'!$C$33:$Z$33</definedName>
    <definedName name="_45__123Graph_ACHART_16" hidden="1">[36]Data!$K$62:$K$73</definedName>
    <definedName name="_45__123Graph_ACHART_17">#N/A</definedName>
    <definedName name="_45__123Graph_ACHART_17_1">#N/A</definedName>
    <definedName name="_45__123Graph_ACHART_18" hidden="1">'[18]TBS BLOK'!#REF!</definedName>
    <definedName name="_45__123Graph_ACHART_47">#N/A</definedName>
    <definedName name="_45__123Graph_ACHART_47_1">#N/A</definedName>
    <definedName name="_45__123Graph_ACHART_5" hidden="1">[45]SISIP!#REF!</definedName>
    <definedName name="_45__123Graph_ACHART_51" hidden="1">'[46]NPK Mg Bo'!#REF!</definedName>
    <definedName name="_45__123Graph_ACHART_51_1">#N/A</definedName>
    <definedName name="_45__123Graph_ACHART_71" hidden="1">'[47]Data SRL'!$Q$39:$Q$379</definedName>
    <definedName name="_45__123Graph_ACHART_85" hidden="1">'[47]Data Prod_Graf'!$B$3:$M$3</definedName>
    <definedName name="_45__123Graph_ACHART_9" hidden="1">[66]Data!$J$38:$J$73</definedName>
    <definedName name="_450__123Graph_ACHART_39" hidden="1">'[70]DATA LTW'!$R$43:$AC$43</definedName>
    <definedName name="_450__123Graph_ACHART_54" hidden="1">'[51]NPK Mg Bo'!#REF!</definedName>
    <definedName name="_450__123Graph_BCHART_19" hidden="1">'[37]TBS BLOK'!#REF!</definedName>
    <definedName name="_450__123Graph_BCHART_19_1">#N/A</definedName>
    <definedName name="_450__123Graph_CCHART_11" hidden="1">'[42]PABRIK (2)'!$AF$9:$AF$287</definedName>
    <definedName name="_450__123Graph_CCHART_24" hidden="1">'[31]PABRIK (2)'!$AF$9:$AF$287</definedName>
    <definedName name="_450__123Graph_CCHART_38" hidden="1">'[57]DATA LTW'!$BE$71:$BP$71</definedName>
    <definedName name="_450__123Graph_CCHART_75" hidden="1">'[80]Data SRL'!$AM$8:$AM$100</definedName>
    <definedName name="_450__123Graph_XCHART_242" hidden="1">'[38]TON  per Jam'!#REF!</definedName>
    <definedName name="_451__123Graph_CCHART_77" hidden="1">'[80]Data SRL'!$AP$8:$AP$193</definedName>
    <definedName name="_451__123Graph_DCHART_21">#N/A</definedName>
    <definedName name="_451__123Graph_DCHART_21_1">#N/A</definedName>
    <definedName name="_451__123Graph_DCHART_87" hidden="1">'[74]Data Prod_Graf'!$B$23:$M$23</definedName>
    <definedName name="_451__123Graph_XCHART_243" hidden="1">'[38]TON  per Jam'!#REF!</definedName>
    <definedName name="_451WAFALL2_1">[86]Sheet1!#REF!</definedName>
    <definedName name="_452__123Graph_BCHART_41">#N/A</definedName>
    <definedName name="_452__123Graph_BCHART_41_1">#N/A</definedName>
    <definedName name="_452__123Graph_CCHART_12" hidden="1">'[42]PABRIK (2)'!$AF$9:$AF$287</definedName>
    <definedName name="_452__123Graph_CCHART_39" hidden="1">'[57]DATA LTW'!$BR$43:$CC$43</definedName>
    <definedName name="_452__123Graph_CCHART_78" hidden="1">'[80]Data SRL'!$AU$9:$AU$100</definedName>
    <definedName name="_452__123Graph_XCHART_220" hidden="1">'[29]TON  per Jam'!#REF!</definedName>
    <definedName name="_452__123Graph_XCHART_244" hidden="1">'[38]TON  per Jam'!#REF!</definedName>
    <definedName name="_452ANZPGZ_1">[86]Sheet1!#REF!</definedName>
    <definedName name="_452WAFALL2_2">[86]Sheet1!#REF!</definedName>
    <definedName name="_453__123Graph_BCHART_30">#N/A</definedName>
    <definedName name="_453__123Graph_BCHART_30_1">#N/A</definedName>
    <definedName name="_453__123Graph_CCHART_25" hidden="1">'[31]PABRIK (2)'!$AF$9:$AF$287</definedName>
    <definedName name="_453__123Graph_CCHART_79" hidden="1">'[80]Data SRL'!$BB$8:$BB$100</definedName>
    <definedName name="_453__123Graph_DCHART_22">#N/A</definedName>
    <definedName name="_453__123Graph_DCHART_22_1">#N/A</definedName>
    <definedName name="_453__123Graph_DCHART_88" hidden="1">'[74]Data Prod_Graf'!$B$31:$M$31</definedName>
    <definedName name="_453__123Graph_XCHART_25" hidden="1">'[76]DATA LTW'!$E$4:$AC$4</definedName>
    <definedName name="_453WAFALL2_3">[86]Sheet1!#REF!</definedName>
    <definedName name="_454__123Graph_CCHART_13" hidden="1">'[42]PABRIK (2)'!$AF$9:$AF$287</definedName>
    <definedName name="_454__123Graph_CCHART_4" hidden="1">'[81]Data SRL'!$BM$8:$BM$100</definedName>
    <definedName name="_454__123Graph_XCHART_254" hidden="1">'[38]TON  per Jam'!#REF!</definedName>
    <definedName name="_454WAFALL2_1_1">[86]Sheet1!#REF!</definedName>
    <definedName name="_455__123Graph_ACHART_4" hidden="1">[63]Data!$H$38:$H$73</definedName>
    <definedName name="_455__123Graph_DCHART_23">#N/A</definedName>
    <definedName name="_455__123Graph_DCHART_23_1">#N/A</definedName>
    <definedName name="_455__123Graph_ECHART_1" hidden="1">'[74]Data SRL'!$BO$9:$BO$100</definedName>
    <definedName name="_455__123Graph_XCHART_221" hidden="1">'[29]TON  per Jam'!#REF!</definedName>
    <definedName name="_455__123Graph_XCHART_26" hidden="1">'[18]TBS BLOK'!#REF!</definedName>
    <definedName name="_455ANZPGZ_2">[86]Sheet1!#REF!</definedName>
    <definedName name="_456__123Graph_ACHART_77">#N/A</definedName>
    <definedName name="_456__123Graph_ACHART_77_1">#N/A</definedName>
    <definedName name="_456__123Graph_BCHART_42">{#NAME?}</definedName>
    <definedName name="_456__123Graph_CCHART_14" hidden="1">'[42]PABRIK (2)'!$AF$9:$AF$287</definedName>
    <definedName name="_456__123Graph_CCHART_26" hidden="1">'[31]PABRIK (2)'!$AF$9:$AF$287</definedName>
    <definedName name="_456__123Graph_CCHART_40" hidden="1">'[57]DATA LTW'!$BR$71:$CC$71</definedName>
    <definedName name="_456__123Graph_XCHART_27" hidden="1">'[18]TBS BLOK'!#REF!</definedName>
    <definedName name="_457__123Graph_ACHART_78">{#NAME?}</definedName>
    <definedName name="_457__123Graph_DCHART_24">#N/A</definedName>
    <definedName name="_457__123Graph_DCHART_24_1">#N/A</definedName>
    <definedName name="_457__123Graph_ECHART_2" hidden="1">'[74]Data SRL'!$CS$8:$CS$379</definedName>
    <definedName name="_457__123Graph_XCHART_28" hidden="1">'[76]DATA LTW'!$E$4:$AC$4</definedName>
    <definedName name="_457WAFALL2_1_2">[86]Sheet1!#REF!</definedName>
    <definedName name="_458__123Graph_ACHART_45" hidden="1">'[49]NPK Mg Bo'!#REF!</definedName>
    <definedName name="_458__123Graph_ACHART_45_1">#N/A</definedName>
    <definedName name="_458__123Graph_ACHART_79">{#NAME?}</definedName>
    <definedName name="_458__123Graph_BCHART_31">#N/A</definedName>
    <definedName name="_458__123Graph_BCHART_31_1">#N/A</definedName>
    <definedName name="_458__123Graph_CCHART_15" hidden="1">[53]Data!$P$50:$P$61</definedName>
    <definedName name="_458__123Graph_CCHART_41" hidden="1">'[57]DATA LTW'!$BE$44:$BP$44</definedName>
    <definedName name="_458__123Graph_DCHART_20" hidden="1">'[3]TBS 05'!$AJ$165:$AJ$175</definedName>
    <definedName name="_458__123Graph_XCHART_222" hidden="1">'[29]TON  per Jam'!#REF!</definedName>
    <definedName name="_458__123Graph_XCHART_29" hidden="1">'[18]TBS BLOK'!#REF!</definedName>
    <definedName name="_458ANZPGZ_3">[86]Sheet1!#REF!</definedName>
    <definedName name="_459__123Graph_ACHART_55" hidden="1">'[51]NPK Mg Bo'!#REF!</definedName>
    <definedName name="_459__123Graph_CCHART_27" hidden="1">'[31]PABRIK (2)'!$AF$9:$AF$287</definedName>
    <definedName name="_459__123Graph_CCHART_8" hidden="1">[67]Karung!#REF!</definedName>
    <definedName name="_459__123Graph_DCHART_26">#N/A</definedName>
    <definedName name="_459__123Graph_DCHART_26_1">#N/A</definedName>
    <definedName name="_459__123Graph_ECHART_3" hidden="1">'[74]Data SRL'!$N$8:$N$100</definedName>
    <definedName name="_459__123Graph_XCHART_3" hidden="1">[18]SISIP!#REF!</definedName>
    <definedName name="_46__123Graph_ACHART_143" hidden="1">'[38]TON  per Jam'!$C$18:$Z$18</definedName>
    <definedName name="_46__123Graph_ACHART_150" hidden="1">'[43]TON  per Jam'!$C$25:$Z$25</definedName>
    <definedName name="_46__123Graph_ACHART_151" hidden="1">'[29]TON  per Jam'!$C$26:$Z$26</definedName>
    <definedName name="_46__123Graph_ACHART_158" hidden="1">'[29]TON  per Jam'!$C$34:$Z$34</definedName>
    <definedName name="_46__123Graph_ACHART_160" hidden="1">'[29]TON  per Jam'!$C$36:$Z$36</definedName>
    <definedName name="_46__123Graph_ACHART_183" hidden="1">'[38]TON  per Jam'!$C$50:$Z$50</definedName>
    <definedName name="_46__123Graph_ACHART_31">#N/A</definedName>
    <definedName name="_46__123Graph_ACHART_31_1">#N/A</definedName>
    <definedName name="_46__123Graph_ACHART_48">#N/A</definedName>
    <definedName name="_46__123Graph_ACHART_48_1">#N/A</definedName>
    <definedName name="_46__123Graph_ACHART_50" hidden="1">'[45]NPK Mg Bo'!#REF!</definedName>
    <definedName name="_46__123Graph_ACHART_52">#N/A</definedName>
    <definedName name="_46__123Graph_ACHART_52_1">#N/A</definedName>
    <definedName name="_46__123Graph_ACHART_72" hidden="1">'[47]Data SRL'!$T$8:$T$379</definedName>
    <definedName name="_46__123Graph_ACHART_9" hidden="1">[39]Data!$J$38:$J$73</definedName>
    <definedName name="_46__123Graph_BCHART_1" hidden="1">'[56]Data SRL'!$BL$9:$BL$100</definedName>
    <definedName name="_460__123Graph_ACHART_40" hidden="1">'[70]DATA LTW'!$R$71:$AC$71</definedName>
    <definedName name="_460__123Graph_BCHART_21" hidden="1">'[37]TBS BLOK'!#REF!</definedName>
    <definedName name="_460__123Graph_BCHART_43">#N/A</definedName>
    <definedName name="_460__123Graph_BCHART_43_1">#N/A</definedName>
    <definedName name="_460__123Graph_CCHART_16" hidden="1">'[42]PABRIK (2)'!$AF$9:$AF$287</definedName>
    <definedName name="_460__123Graph_CCHART_42" hidden="1">'[57]DATA LTW'!$BE$72:$BP$72</definedName>
    <definedName name="_460__123Graph_CCHART_81" hidden="1">'[80]Data SRL'!$AY$8:$AY$100</definedName>
    <definedName name="_460__123Graph_XCHART_30" hidden="1">'[18]TBS BLOK'!#REF!</definedName>
    <definedName name="_460WAFBUD2_1">[86]Sheet1!#REF!</definedName>
    <definedName name="_461__123Graph_CCHART_85" hidden="1">'[80]Data Prod_Graf'!$B$5:$M$5</definedName>
    <definedName name="_461__123Graph_DCHART_27">#N/A</definedName>
    <definedName name="_461__123Graph_DCHART_27_1">#N/A</definedName>
    <definedName name="_461__123Graph_ECHART_4" hidden="1">'[74]Data SRL'!$BO$9:$BO$100</definedName>
    <definedName name="_461__123Graph_XCHART_223" hidden="1">'[29]TON  per Jam'!#REF!</definedName>
    <definedName name="_461__123Graph_XCHART_31" hidden="1">'[18]TBS BLOK'!#REF!</definedName>
    <definedName name="_461ANZPGZ_1_1">[86]Sheet1!#REF!</definedName>
    <definedName name="_461WAFBUD2_2">[86]Sheet1!#REF!</definedName>
    <definedName name="_462__123Graph_CCHART_17" hidden="1">'[42]PABRIK (2)'!$AF$9:$AF$287</definedName>
    <definedName name="_462__123Graph_CCHART_28" hidden="1">'[31]PABRIK (2)'!$AF$9:$AF$287</definedName>
    <definedName name="_462__123Graph_CCHART_43" hidden="1">'[57]DATA LTW'!$BR$44:$CC$44</definedName>
    <definedName name="_462__123Graph_CCHART_86" hidden="1">'[80]Data Prod_Graf'!$B$13:$M$13</definedName>
    <definedName name="_462__123Graph_XCHART_32" hidden="1">'[18]TBS BLOK'!#REF!</definedName>
    <definedName name="_462WAFBUD2_3">[86]Sheet1!#REF!</definedName>
    <definedName name="_463__123Graph_BCHART_32">#N/A</definedName>
    <definedName name="_463__123Graph_BCHART_32_1">#N/A</definedName>
    <definedName name="_463__123Graph_CCHART_87" hidden="1">'[80]Data Prod_Graf'!$B$22:$M$22</definedName>
    <definedName name="_463__123Graph_DCHART_28">#N/A</definedName>
    <definedName name="_463__123Graph_DCHART_28_1">#N/A</definedName>
    <definedName name="_463__123Graph_ECHART_5" hidden="1">[96]PO!$B$61:$M$61</definedName>
    <definedName name="_463__123Graph_XCHART_33" hidden="1">'[76]DATA LTW'!$E$4:$AC$4</definedName>
    <definedName name="_463WAFBUD2_1_1">[86]Sheet1!#REF!</definedName>
    <definedName name="_464__123Graph_BCHART_44">#N/A</definedName>
    <definedName name="_464__123Graph_BCHART_44_1">#N/A</definedName>
    <definedName name="_464__123Graph_CCHART_18" hidden="1">'[42]PABRIK (2)'!$AF$9:$AF$287</definedName>
    <definedName name="_464__123Graph_CCHART_44" hidden="1">'[57]DATA LTW'!$BR$72:$CC$72</definedName>
    <definedName name="_464__123Graph_CCHART_88" hidden="1">'[80]Data Prod_Graf'!$B$30:$M$30</definedName>
    <definedName name="_464__123Graph_XCHART_224" hidden="1">'[29]TON  per Jam'!#REF!</definedName>
    <definedName name="_464__123Graph_XCHART_34" hidden="1">'[18]TBS BLOK'!#REF!</definedName>
    <definedName name="_464ANZPGZ_1_2">[86]Sheet1!#REF!</definedName>
    <definedName name="_465__123Graph_ACHART_41" hidden="1">'[70]DATA LTW'!$E$44:$P$44</definedName>
    <definedName name="_465__123Graph_ACHART_8">#N/A</definedName>
    <definedName name="_465__123Graph_ACHART_8_1">#N/A</definedName>
    <definedName name="_465__123Graph_CCHART_29" hidden="1">'[31]PABRIK (2)'!$AF$9:$AF$287</definedName>
    <definedName name="_465__123Graph_CCHART_9" hidden="1">'[31]PABRIK (2)'!$AF$9:$AF$287</definedName>
    <definedName name="_465__123Graph_DCHART_29">#N/A</definedName>
    <definedName name="_465__123Graph_DCHART_29_1">#N/A</definedName>
    <definedName name="_465__123Graph_ECHART_6" hidden="1">'[74]Data SRL'!$CW$8:$CW$100</definedName>
    <definedName name="_465__123Graph_XCHART_35" hidden="1">'[76]DATA LTW'!$E$4:$AC$4</definedName>
    <definedName name="_466__123Graph_ACHART_80">{#NAME?}</definedName>
    <definedName name="_466__123Graph_CCHART_19" hidden="1">'[42]PABRIK (2)'!$AF$9:$AF$287</definedName>
    <definedName name="_466__123Graph_CCHART_45" hidden="1">'[57]DATA LTW'!$BE$46:$BP$46</definedName>
    <definedName name="_466__123Graph_DCHART_1" hidden="1">'[80]Data SRL'!$BN$9:$BN$100</definedName>
    <definedName name="_466__123Graph_XCHART_36" hidden="1">[18]SISIP!#REF!</definedName>
    <definedName name="_466WAFBUD2_1_2">[86]Sheet1!#REF!</definedName>
    <definedName name="_467__123Graph_ACHART_81">{#NAME?}</definedName>
    <definedName name="_467__123Graph_DCHART_15" hidden="1">[83]Data!$Q$50:$Q$61</definedName>
    <definedName name="_467__123Graph_DCHART_25" hidden="1">'[3]TBS 05'!$AJ$161:$AJ$161</definedName>
    <definedName name="_467__123Graph_DCHART_3">#N/A</definedName>
    <definedName name="_467__123Graph_DCHART_3_1">#N/A</definedName>
    <definedName name="_467__123Graph_ECHART_7" hidden="1">[16]PK!$B$65:$M$65</definedName>
    <definedName name="_467__123Graph_XCHART_225" hidden="1">'[29]TON  per Jam'!#REF!</definedName>
    <definedName name="_467__123Graph_XCHART_37" hidden="1">[18]SISIP!#REF!</definedName>
    <definedName name="_467APATGZ_1">[86]Sheet1!#REF!</definedName>
    <definedName name="_468__123Graph_ACHART_56" hidden="1">'[51]NPK Mg Bo'!#REF!</definedName>
    <definedName name="_468__123Graph_ACHART_82">{#NAME?}</definedName>
    <definedName name="_468__123Graph_BCHART_33">#N/A</definedName>
    <definedName name="_468__123Graph_BCHART_33_1">#N/A</definedName>
    <definedName name="_468__123Graph_BCHART_45">#N/A</definedName>
    <definedName name="_468__123Graph_BCHART_45_1">#N/A</definedName>
    <definedName name="_468__123Graph_CCHART_2" hidden="1">'[48]Data SRL'!$AR$8:$AR$379</definedName>
    <definedName name="_468__123Graph_CCHART_3" hidden="1">'[74]Data SRL'!$L$8:$L$100</definedName>
    <definedName name="_468__123Graph_CCHART_46" hidden="1">'[57]DATA LTW'!$BE$74:$BP$74</definedName>
    <definedName name="_468__123Graph_DCHART_2" hidden="1">'[80]Data SRL'!$J$8:$J$379</definedName>
    <definedName name="_468__123Graph_XCHART_38" hidden="1">[61]SISIP!$C$164:$C$174</definedName>
    <definedName name="_469__123Graph_CCHART_30" hidden="1">'[44]DATA LTW'!$BE$68:$BP$68</definedName>
    <definedName name="_469__123Graph_DCHART_30">#N/A</definedName>
    <definedName name="_469__123Graph_DCHART_30_1">#N/A</definedName>
    <definedName name="_469__123Graph_ECHART_85" hidden="1">'[74]Data Prod_Graf'!$B$7:$M$7</definedName>
    <definedName name="_469__123Graph_XCHART_39" hidden="1">[18]SISIP!#REF!</definedName>
    <definedName name="_469WAFPRO2_1">[86]Sheet1!#REF!</definedName>
    <definedName name="_47__123Graph_ACHART_151" hidden="1">'[43]TON  per Jam'!$C$26:$Z$26</definedName>
    <definedName name="_47__123Graph_ACHART_152" hidden="1">'[29]TON  per Jam'!$C$27:$Z$27</definedName>
    <definedName name="_47__123Graph_ACHART_159" hidden="1">'[29]TON  per Jam'!$C$35:$Z$35</definedName>
    <definedName name="_47__123Graph_ACHART_17" hidden="1">[36]Data!$F$62:$F$73</definedName>
    <definedName name="_47__123Graph_ACHART_19" hidden="1">'[18]TBS BLOK'!#REF!</definedName>
    <definedName name="_47__123Graph_ACHART_49">#N/A</definedName>
    <definedName name="_47__123Graph_ACHART_49_1">#N/A</definedName>
    <definedName name="_47__123Graph_ACHART_51" hidden="1">'[45]NPK Mg Bo'!#REF!</definedName>
    <definedName name="_47__123Graph_ACHART_53">#N/A</definedName>
    <definedName name="_47__123Graph_ACHART_53_1">#N/A</definedName>
    <definedName name="_47__123Graph_ACHART_73" hidden="1">'[47]Data SRL'!$AC$8:$AC$131</definedName>
    <definedName name="_47__123Graph_BCHART_1" hidden="1">'[47]Data SRL'!$BL$9:$BL$100</definedName>
    <definedName name="_47__123Graph_BCHART_10" hidden="1">'[40]PABRIK (2)'!#REF!</definedName>
    <definedName name="_470__123Graph_ACHART_42" hidden="1">'[70]DATA LTW'!$E$72:$P$72</definedName>
    <definedName name="_470__123Graph_BCHART_23" hidden="1">'[37]TBS BLOK'!#REF!</definedName>
    <definedName name="_470__123Graph_CCHART_20" hidden="1">'[42]PABRIK (2)'!$AF$9:$AF$287</definedName>
    <definedName name="_470__123Graph_CCHART_31" hidden="1">'[44]DATA LTW'!$BR$40:$CC$40</definedName>
    <definedName name="_470__123Graph_CCHART_47" hidden="1">'[57]DATA LTW'!$BR$46:$CC$46</definedName>
    <definedName name="_470__123Graph_XCHART_226" hidden="1">'[29]TON  per Jam'!#REF!</definedName>
    <definedName name="_470__123Graph_XCHART_4" hidden="1">[18]SISIP!#REF!</definedName>
    <definedName name="_470APATGZ_2">[86]Sheet1!#REF!</definedName>
    <definedName name="_470WAFPRO2_2">[86]Sheet1!#REF!</definedName>
    <definedName name="_471__123Graph_ACHART_46" hidden="1">'[49]NPK Mg Bo'!#REF!</definedName>
    <definedName name="_471__123Graph_ACHART_46_1">#N/A</definedName>
    <definedName name="_471__123Graph_CCHART_32" hidden="1">'[44]DATA LTW'!$BR$68:$CC$68</definedName>
    <definedName name="_471__123Graph_DCHART_31">#N/A</definedName>
    <definedName name="_471__123Graph_DCHART_31_1">#N/A</definedName>
    <definedName name="_471__123Graph_ECHART_86" hidden="1">'[74]Data Prod_Graf'!$B$15:$M$15</definedName>
    <definedName name="_471__123Graph_XCHART_40" hidden="1">[18]SISIP!#REF!</definedName>
    <definedName name="_471WAFPRO2_3">[86]Sheet1!#REF!</definedName>
    <definedName name="_472__123Graph_BCHART_46">#N/A</definedName>
    <definedName name="_472__123Graph_BCHART_46_1">#N/A</definedName>
    <definedName name="_472__123Graph_CCHART_21" hidden="1">'[42]PABRIK (2)'!$AF$9:$AF$287</definedName>
    <definedName name="_472__123Graph_CCHART_33" hidden="1">'[44]DATA LTW'!$BE$41:$BP$41</definedName>
    <definedName name="_472__123Graph_CCHART_48" hidden="1">'[57]DATA LTW'!$BR$74:$CC$74</definedName>
    <definedName name="_472__123Graph_XCHART_41" hidden="1">[18]SISIP!#REF!</definedName>
    <definedName name="_472WAFPRO2_1_1">[86]Sheet1!#REF!</definedName>
    <definedName name="_473__123Graph_BCHART_34">#N/A</definedName>
    <definedName name="_473__123Graph_BCHART_34_1">#N/A</definedName>
    <definedName name="_473__123Graph_CCHART_34" hidden="1">'[44]DATA LTW'!$BE$69:$BP$69</definedName>
    <definedName name="_473__123Graph_DCHART_32">#N/A</definedName>
    <definedName name="_473__123Graph_DCHART_32_1">#N/A</definedName>
    <definedName name="_473__123Graph_ECHART_87" hidden="1">'[74]Data Prod_Graf'!$B$24:$M$24</definedName>
    <definedName name="_473__123Graph_XCHART_227" hidden="1">'[29]TON  per Jam'!#REF!</definedName>
    <definedName name="_473__123Graph_XCHART_42" hidden="1">[61]SISIP!$B$160:$B$160</definedName>
    <definedName name="_473APATGZ_3">[86]Sheet1!#REF!</definedName>
    <definedName name="_474__123Graph_CCHART_22" hidden="1">'[42]PABRIK (2)'!$AF$9:$AF$287</definedName>
    <definedName name="_474__123Graph_CCHART_35" hidden="1">'[44]DATA LTW'!$BR$41:$CC$41</definedName>
    <definedName name="_474__123Graph_CCHART_49" hidden="1">'[57]DATA LTW'!$BE$47:$BP$47</definedName>
    <definedName name="_474__123Graph_CCHART_78" hidden="1">'[60]NPK Mg Bo'!$FU$160:$FU$160</definedName>
    <definedName name="_474__123Graph_DCHART_4" hidden="1">[67]Karung!#REF!</definedName>
    <definedName name="_474__123Graph_XCHART_43" hidden="1">'[76]DATA LTW'!$E$4:$AC$4</definedName>
    <definedName name="_475__123Graph_ACHART_43" hidden="1">'[70]DATA LTW'!$R$44:$AC$44</definedName>
    <definedName name="_475__123Graph_ACHART_9">#N/A</definedName>
    <definedName name="_475__123Graph_ACHART_9_1">#N/A</definedName>
    <definedName name="_475__123Graph_CCHART_36" hidden="1">'[44]DATA LTW'!$BR$69:$CC$69</definedName>
    <definedName name="_475__123Graph_DCHART_33">#N/A</definedName>
    <definedName name="_475__123Graph_DCHART_33_1">#N/A</definedName>
    <definedName name="_475__123Graph_DCHART_5" hidden="1">'[80]Data SRL'!$BN$9:$BN$100</definedName>
    <definedName name="_475__123Graph_ECHART_88" hidden="1">'[74]Data Prod_Graf'!$B$32:$M$32</definedName>
    <definedName name="_475__123Graph_XCHART_44" hidden="1">'[18]NPK Mg Bo'!#REF!</definedName>
    <definedName name="_475WAFPRO2_1_2">[86]Sheet1!#REF!</definedName>
    <definedName name="_476__123Graph_BCHART_47">#N/A</definedName>
    <definedName name="_476__123Graph_BCHART_47_1">#N/A</definedName>
    <definedName name="_476__123Graph_CCHART_23" hidden="1">'[42]PABRIK (2)'!$AF$9:$AF$287</definedName>
    <definedName name="_476__123Graph_CCHART_37" hidden="1">'[44]DATA LTW'!$BE$43:$BP$43</definedName>
    <definedName name="_476__123Graph_CCHART_5" hidden="1">[32]PO!$B$59:$M$59</definedName>
    <definedName name="_476__123Graph_CCHART_79" hidden="1">'[60]NPK Mg Bo'!$FV$160:$FV$160</definedName>
    <definedName name="_476__123Graph_DCHART_6" hidden="1">'[80]Data SRL'!$CV$8:$CV$100</definedName>
    <definedName name="_476__123Graph_XCHART_228" hidden="1">'[29]TON  per Jam'!#REF!</definedName>
    <definedName name="_476__123Graph_XCHART_45" hidden="1">'[18]NPK Mg Bo'!#REF!</definedName>
    <definedName name="_476APATGZ_1_1">[86]Sheet1!#REF!</definedName>
    <definedName name="_477__123Graph_ACHART_57" hidden="1">'[51]NPK Mg Bo'!#REF!</definedName>
    <definedName name="_477__123Graph_CCHART_38" hidden="1">'[44]DATA LTW'!$BE$71:$BP$71</definedName>
    <definedName name="_477__123Graph_DCHART_34">#N/A</definedName>
    <definedName name="_477__123Graph_DCHART_34_1">#N/A</definedName>
    <definedName name="_477__123Graph_DCHART_7" hidden="1">[16]PK!$B$64:$M$64</definedName>
    <definedName name="_477__123Graph_FCHART_1" hidden="1">'[74]Data SRL'!$BP$9:$BP$100</definedName>
    <definedName name="_477__123Graph_XCHART_23" hidden="1">'[75]PABRIK (2)'!$A$9:$A$380</definedName>
    <definedName name="_477__123Graph_XCHART_46" hidden="1">'[18]NPK Mg Bo'!#REF!</definedName>
    <definedName name="_478__123Graph_BCHART_35">#N/A</definedName>
    <definedName name="_478__123Graph_BCHART_35_1">#N/A</definedName>
    <definedName name="_478__123Graph_CCHART_24" hidden="1">'[42]PABRIK (2)'!$AF$9:$AF$287</definedName>
    <definedName name="_478__123Graph_CCHART_39" hidden="1">'[44]DATA LTW'!$BR$43:$CC$43</definedName>
    <definedName name="_478__123Graph_CCHART_50" hidden="1">'[57]DATA LTW'!$BE$75:$BP$75</definedName>
    <definedName name="_478__123Graph_DCHART_4">{#NAME?}</definedName>
    <definedName name="_478__123Graph_DCHART_77" hidden="1">'[80]Data SRL'!$AQ$8:$AQ$193</definedName>
    <definedName name="_478__123Graph_XCHART_24" hidden="1">'[75]PABRIK (2)'!$A$9:$A$380</definedName>
    <definedName name="_478__123Graph_XCHART_47" hidden="1">'[18]NPK Mg Bo'!#REF!</definedName>
    <definedName name="_479__123Graph_DCHART_78" hidden="1">'[80]Data SRL'!$BJ$8:$BJ$100</definedName>
    <definedName name="_479__123Graph_FCHART_2" hidden="1">[96]PO!$B$30:$M$30</definedName>
    <definedName name="_479__123Graph_XCHART_48" hidden="1">'[18]NPK Mg Bo'!#REF!</definedName>
    <definedName name="_479APATGZ_1_2">[86]Sheet1!#REF!</definedName>
    <definedName name="_48__123Graph_ACHART_144" hidden="1">'[38]TON  per Jam'!$C$19:$Z$19</definedName>
    <definedName name="_48__123Graph_ACHART_152" hidden="1">'[43]TON  per Jam'!$C$27:$Z$27</definedName>
    <definedName name="_48__123Graph_ACHART_153" hidden="1">'[29]TON  per Jam'!$C$28:$Z$28</definedName>
    <definedName name="_48__123Graph_ACHART_171" hidden="1">'[29]TON  per Jam'!$C$49:$Z$49</definedName>
    <definedName name="_48__123Graph_ACHART_2" hidden="1">[18]SISIP!#REF!</definedName>
    <definedName name="_48__123Graph_ACHART_2_1">#N/A</definedName>
    <definedName name="_48__123Graph_ACHART_32">#N/A</definedName>
    <definedName name="_48__123Graph_ACHART_32_1">#N/A</definedName>
    <definedName name="_48__123Graph_ACHART_52" hidden="1">'[45]NPK Mg Bo'!#REF!</definedName>
    <definedName name="_48__123Graph_ACHART_54">#N/A</definedName>
    <definedName name="_48__123Graph_ACHART_54_1">#N/A</definedName>
    <definedName name="_48__123Graph_ACHART_74" hidden="1">'[47]Data SRL'!$AH$8:$AH$100</definedName>
    <definedName name="_48__123Graph_BCHART_10" hidden="1">'[31]PABRIK (2)'!#REF!</definedName>
    <definedName name="_48__123Graph_BCHART_11" hidden="1">'[40]PABRIK (2)'!#REF!</definedName>
    <definedName name="_480__123Graph_ACHART_44" hidden="1">'[70]DATA LTW'!$R$72:$AC$72</definedName>
    <definedName name="_480__123Graph_BCHART_26" hidden="1">'[37]TBS BLOK'!#REF!</definedName>
    <definedName name="_480__123Graph_BCHART_48">#N/A</definedName>
    <definedName name="_480__123Graph_BCHART_48_1">#N/A</definedName>
    <definedName name="_480__123Graph_CCHART_25" hidden="1">'[42]PABRIK (2)'!$AF$9:$AF$287</definedName>
    <definedName name="_480__123Graph_CCHART_51" hidden="1">'[57]DATA LTW'!$BR$47:$CC$47</definedName>
    <definedName name="_480__123Graph_CCHART_80" hidden="1">'[60]NPK Mg Bo'!$FW$160:$FW$160</definedName>
    <definedName name="_480__123Graph_DCHART_5">#N/A</definedName>
    <definedName name="_480__123Graph_DCHART_5_1">#N/A</definedName>
    <definedName name="_480__123Graph_DCHART_79" hidden="1">'[80]Data SRL'!$BC$8:$BC$100</definedName>
    <definedName name="_480__123Graph_XCHART_49" hidden="1">'[18]NPK Mg Bo'!#REF!</definedName>
    <definedName name="_481__123Graph_CCHART_4" hidden="1">'[74]Data SRL'!$BM$8:$BM$100</definedName>
    <definedName name="_481__123Graph_FCHART_5" hidden="1">'[74]Data SRL'!$BP$9:$BP$100</definedName>
    <definedName name="_481__123Graph_XCHART_241" hidden="1">'[29]TON  per Jam'!#REF!</definedName>
    <definedName name="_481__123Graph_XCHART_5" hidden="1">[18]SISIP!#REF!</definedName>
    <definedName name="_482__123Graph_BCHART_1">#N/A</definedName>
    <definedName name="_482__123Graph_BCHART_1_1">#N/A</definedName>
    <definedName name="_482__123Graph_CCHART_26" hidden="1">'[42]PABRIK (2)'!$AF$9:$AF$287</definedName>
    <definedName name="_482__123Graph_CCHART_40" hidden="1">'[44]DATA LTW'!$BR$71:$CC$71</definedName>
    <definedName name="_482__123Graph_CCHART_52" hidden="1">'[57]DATA LTW'!$BR$75:$CC$75</definedName>
    <definedName name="_482__123Graph_CCHART_81" hidden="1">'[60]NPK Mg Bo'!$FX$160:$FX$160</definedName>
    <definedName name="_482__123Graph_DCHART_6">#N/A</definedName>
    <definedName name="_482__123Graph_DCHART_6_1">#N/A</definedName>
    <definedName name="_482__123Graph_XCHART_50" hidden="1">'[18]NPK Mg Bo'!#REF!</definedName>
    <definedName name="_482AREDGZ_1">[86]Sheet1!#REF!</definedName>
    <definedName name="_483__123Graph_BCHART_36">#N/A</definedName>
    <definedName name="_483__123Graph_BCHART_36_1">#N/A</definedName>
    <definedName name="_483__123Graph_CCHART_41" hidden="1">'[44]DATA LTW'!$BE$44:$BP$44</definedName>
    <definedName name="_483__123Graph_FCHART_6" hidden="1">[16]PK!$B$33:$M$33</definedName>
    <definedName name="_483__123Graph_XCHART_51" hidden="1">'[18]NPK Mg Bo'!#REF!</definedName>
    <definedName name="_484__123Graph_ACHART_47" hidden="1">'[49]NPK Mg Bo'!#REF!</definedName>
    <definedName name="_484__123Graph_ACHART_47_1">#N/A</definedName>
    <definedName name="_484__123Graph_BCHART_49">#N/A</definedName>
    <definedName name="_484__123Graph_BCHART_49_1">#N/A</definedName>
    <definedName name="_484__123Graph_CCHART_27" hidden="1">'[42]PABRIK (2)'!$AF$9:$AF$287</definedName>
    <definedName name="_484__123Graph_CCHART_42" hidden="1">'[44]DATA LTW'!$BE$72:$BP$72</definedName>
    <definedName name="_484__123Graph_CCHART_53" hidden="1">'[57]DATA LTW'!$BE$25:$BP$25</definedName>
    <definedName name="_484__123Graph_CCHART_82" hidden="1">'[60]NPK Mg Bo'!$FY$160:$FY$160</definedName>
    <definedName name="_484__123Graph_DCHART_7">#N/A</definedName>
    <definedName name="_484__123Graph_DCHART_7_1">#N/A</definedName>
    <definedName name="_484__123Graph_XCHART_242" hidden="1">'[29]TON  per Jam'!#REF!</definedName>
    <definedName name="_484__123Graph_XCHART_52" hidden="1">'[18]NPK Mg Bo'!#REF!</definedName>
    <definedName name="_485__123Graph_ACHART_45" hidden="1">'[70]DATA LTW'!$E$46:$P$46</definedName>
    <definedName name="_485__123Graph_CCHART_43" hidden="1">'[44]DATA LTW'!$BR$44:$CC$44</definedName>
    <definedName name="_485__123Graph_FCHART_7" hidden="1">[16]PK!$B$66:$M$66</definedName>
    <definedName name="_485__123Graph_XCHART_53" hidden="1">'[18]NPK Mg Bo'!#REF!</definedName>
    <definedName name="_485AREDGZ_2">[86]Sheet1!#REF!</definedName>
    <definedName name="_486__123Graph_ACHART_58" hidden="1">'[51]NPK Mg Bo'!$AJ$164:$AJ$174</definedName>
    <definedName name="_486__123Graph_CCHART_28" hidden="1">'[42]PABRIK (2)'!$AF$9:$AF$287</definedName>
    <definedName name="_486__123Graph_CCHART_44" hidden="1">'[44]DATA LTW'!$BR$72:$CC$72</definedName>
    <definedName name="_486__123Graph_CCHART_54" hidden="1">'[57]DATA LTW'!$BE$53:$BP$53</definedName>
    <definedName name="_486__123Graph_DCHART_8">#N/A</definedName>
    <definedName name="_486__123Graph_DCHART_8_1">#N/A</definedName>
    <definedName name="_486__123Graph_XCHART_54" hidden="1">'[18]NPK Mg Bo'!#REF!</definedName>
    <definedName name="_487__123Graph_CCHART_45" hidden="1">'[44]DATA LTW'!$BE$46:$BP$46</definedName>
    <definedName name="_487__123Graph_DCHART_81" hidden="1">'[80]Data SRL'!$BH$8:$BH$100</definedName>
    <definedName name="_487__123Graph_FCHART_78" hidden="1">'[74]Data SRL'!$AX$8:$AX$100</definedName>
    <definedName name="_487__123Graph_XCHART_243" hidden="1">'[29]TON  per Jam'!#REF!</definedName>
    <definedName name="_487__123Graph_XCHART_55" hidden="1">'[18]NPK Mg Bo'!#REF!</definedName>
    <definedName name="_488__123Graph_BCHART_37">#N/A</definedName>
    <definedName name="_488__123Graph_BCHART_37_1">#N/A</definedName>
    <definedName name="_488__123Graph_BCHART_5">#N/A</definedName>
    <definedName name="_488__123Graph_BCHART_5_1">#N/A</definedName>
    <definedName name="_488__123Graph_CCHART_29" hidden="1">'[42]PABRIK (2)'!$AF$9:$AF$287</definedName>
    <definedName name="_488__123Graph_CCHART_46" hidden="1">'[44]DATA LTW'!$BE$74:$BP$74</definedName>
    <definedName name="_488__123Graph_CCHART_55" hidden="1">'[57]DATA LTW'!$BR$25:$CC$25</definedName>
    <definedName name="_488__123Graph_DCHART_4" hidden="1">[3]SISIP!$CW$164:$CW$174</definedName>
    <definedName name="_488__123Graph_DCHART_85" hidden="1">'[80]Data Prod_Graf'!$B$6:$M$6</definedName>
    <definedName name="_488__123Graph_ECHART_16">#N/A</definedName>
    <definedName name="_488__123Graph_ECHART_16_1">#N/A</definedName>
    <definedName name="_488__123Graph_XCHART_56" hidden="1">'[18]NPK Mg Bo'!#REF!</definedName>
    <definedName name="_488AREDGZ_3">[86]Sheet1!#REF!</definedName>
    <definedName name="_489__123Graph_BCHART_10">#N/A</definedName>
    <definedName name="_489__123Graph_BCHART_10_1">#N/A</definedName>
    <definedName name="_489__123Graph_BCHART_38">{#NAME?}</definedName>
    <definedName name="_489__123Graph_CCHART_47" hidden="1">'[44]DATA LTW'!$BR$46:$CC$46</definedName>
    <definedName name="_489__123Graph_DCHART_11" hidden="1">[89]LTW!$C$15:$N$15</definedName>
    <definedName name="_489__123Graph_DCHART_86" hidden="1">'[80]Data Prod_Graf'!$B$14:$M$14</definedName>
    <definedName name="_489__123Graph_FCHART_86" hidden="1">'[74]Data Prod_Graf'!$B$16:$M$16</definedName>
    <definedName name="_489__123Graph_XCHART_57" hidden="1">'[18]NPK Mg Bo'!#REF!</definedName>
    <definedName name="_49__123Graph_ACHART_15">#N/A</definedName>
    <definedName name="_49__123Graph_ACHART_15_1">#N/A</definedName>
    <definedName name="_49__123Graph_ACHART_153" hidden="1">'[43]TON  per Jam'!$C$28:$Z$28</definedName>
    <definedName name="_49__123Graph_ACHART_154" hidden="1">'[29]TON  per Jam'!$C$29:$Z$29</definedName>
    <definedName name="_49__123Graph_ACHART_16" hidden="1">[28]Data!$K$62:$K$73</definedName>
    <definedName name="_49__123Graph_ACHART_20" hidden="1">'[76]DATA LTW'!$R$61:$AC$61</definedName>
    <definedName name="_49__123Graph_ACHART_5">{#NAME?}</definedName>
    <definedName name="_49__123Graph_ACHART_53" hidden="1">'[45]NPK Mg Bo'!#REF!</definedName>
    <definedName name="_49__123Graph_ACHART_55">#N/A</definedName>
    <definedName name="_49__123Graph_ACHART_55_1">#N/A</definedName>
    <definedName name="_49__123Graph_ACHART_75" hidden="1">'[47]Data SRL'!$AK$8:$AK$100</definedName>
    <definedName name="_49__123Graph_BCHART_11" hidden="1">'[31]PABRIK (2)'!#REF!</definedName>
    <definedName name="_49__123Graph_BCHART_12" hidden="1">'[40]PABRIK (2)'!#REF!</definedName>
    <definedName name="_490__123Graph_ACHART_46" hidden="1">'[70]DATA LTW'!$E$74:$P$74</definedName>
    <definedName name="_490__123Graph_BCHART_28" hidden="1">'[58]TBS 05'!#REF!</definedName>
    <definedName name="_490__123Graph_CCHART_3" hidden="1">'[48]Data SRL'!$L$8:$L$100</definedName>
    <definedName name="_490__123Graph_CCHART_48" hidden="1">'[44]DATA LTW'!$BR$74:$CC$74</definedName>
    <definedName name="_490__123Graph_CCHART_56" hidden="1">'[57]DATA LTW'!$BR$53:$CC$53</definedName>
    <definedName name="_490__123Graph_DCHART_12" hidden="1">[89]LTW!$C$27:$N$27</definedName>
    <definedName name="_490__123Graph_DCHART_87" hidden="1">'[80]Data Prod_Graf'!$B$23:$M$23</definedName>
    <definedName name="_490__123Graph_ECHART_17">#N/A</definedName>
    <definedName name="_490__123Graph_ECHART_17_1">#N/A</definedName>
    <definedName name="_490__123Graph_XCHART_244" hidden="1">'[29]TON  per Jam'!#REF!</definedName>
    <definedName name="_490__123Graph_XCHART_58" hidden="1">'[61]NPK Mg Bo'!$C$164:$C$174</definedName>
    <definedName name="_491__123Graph_CCHART_49" hidden="1">'[44]DATA LTW'!$BE$47:$BP$47</definedName>
    <definedName name="_491__123Graph_DCHART_88" hidden="1">'[80]Data Prod_Graf'!$B$31:$M$31</definedName>
    <definedName name="_491__123Graph_FCHART_87" hidden="1">'[74]Data Prod_Graf'!$B$25:$M$25</definedName>
    <definedName name="_491__123Graph_XCHART_25" hidden="1">'[75]PABRIK (2)'!$A$9:$A$380</definedName>
    <definedName name="_491__123Graph_XCHART_59" hidden="1">'[61]NPK Mg Bo'!$C$164:$C$174</definedName>
    <definedName name="_491AREDGZ_1_1">[86]Sheet1!#REF!</definedName>
    <definedName name="_492__123Graph_BCHART_50">#N/A</definedName>
    <definedName name="_492__123Graph_BCHART_50_1">#N/A</definedName>
    <definedName name="_492__123Graph_CCHART_30" hidden="1">'[78]DATA LTW'!$BE$68:$BP$68</definedName>
    <definedName name="_492__123Graph_CCHART_57" hidden="1">'[57]DATA LTW'!$BE$26:$BP$26</definedName>
    <definedName name="_492__123Graph_ECHART_1" hidden="1">'[80]Data SRL'!$BO$9:$BO$100</definedName>
    <definedName name="_492__123Graph_ECHART_18">#N/A</definedName>
    <definedName name="_492__123Graph_ECHART_18_1">#N/A</definedName>
    <definedName name="_492__123Graph_XCHART_6" hidden="1">[18]SISIP!#REF!</definedName>
    <definedName name="_493__123Graph_ECHART_2" hidden="1">'[80]Data SRL'!$CS$8:$CS$379</definedName>
    <definedName name="_493__123Graph_XCHART_1" hidden="1">[28]Data!$A$2:$A$73</definedName>
    <definedName name="_493__123Graph_XCHART_60" hidden="1">'[61]NPK Mg Bo'!$C$164:$C$174</definedName>
    <definedName name="_494__123Graph_BCHART_39">#N/A</definedName>
    <definedName name="_494__123Graph_BCHART_39_1">#N/A</definedName>
    <definedName name="_494__123Graph_CCHART_31" hidden="1">'[78]DATA LTW'!$BR$40:$CC$40</definedName>
    <definedName name="_494__123Graph_CCHART_5" hidden="1">[96]PO!$B$59:$M$59</definedName>
    <definedName name="_494__123Graph_CCHART_58" hidden="1">'[57]DATA LTW'!$BE$54:$BP$54</definedName>
    <definedName name="_494__123Graph_ECHART_19">#N/A</definedName>
    <definedName name="_494__123Graph_ECHART_19_1">#N/A</definedName>
    <definedName name="_494__123Graph_ECHART_3" hidden="1">'[80]Data SRL'!$N$8:$N$100</definedName>
    <definedName name="_494__123Graph_XCHART_254" hidden="1">'[29]TON  per Jam'!#REF!</definedName>
    <definedName name="_494__123Graph_XCHART_61" hidden="1">'[61]NPK Mg Bo'!$C$164:$C$174</definedName>
    <definedName name="_494AREDGZ_1_2">[86]Sheet1!#REF!</definedName>
    <definedName name="_495__123Graph_ACHART_47" hidden="1">'[70]DATA LTW'!$R$46:$AC$46</definedName>
    <definedName name="_495__123Graph_ACHART_59" hidden="1">'[51]NPK Mg Bo'!$AL$164:$AL$174</definedName>
    <definedName name="_495__123Graph_CCHART_50" hidden="1">'[44]DATA LTW'!$BE$75:$BP$75</definedName>
    <definedName name="_495__123Graph_ECHART_4" hidden="1">'[80]Data SRL'!$BO$9:$BO$100</definedName>
    <definedName name="_495__123Graph_XCHART_10" hidden="1">'[31]PABRIK (2)'!$A$9:$A$380</definedName>
    <definedName name="_495__123Graph_XCHART_26" hidden="1">'[75]PABRIK (2)'!$A$9:$A$380</definedName>
    <definedName name="_495__123Graph_XCHART_62" hidden="1">'[61]NPK Mg Bo'!$C$164:$C$174</definedName>
    <definedName name="_496__123Graph_BCHART_11">#N/A</definedName>
    <definedName name="_496__123Graph_BCHART_11_1">#N/A</definedName>
    <definedName name="_496__123Graph_BCHART_51">#N/A</definedName>
    <definedName name="_496__123Graph_BCHART_51_1">#N/A</definedName>
    <definedName name="_496__123Graph_CCHART_32" hidden="1">'[78]DATA LTW'!$BR$68:$CC$68</definedName>
    <definedName name="_496__123Graph_CCHART_51" hidden="1">'[44]DATA LTW'!$BR$47:$CC$47</definedName>
    <definedName name="_496__123Graph_CCHART_59" hidden="1">'[57]DATA LTW'!$BR$26:$CC$26</definedName>
    <definedName name="_496__123Graph_ECHART_21">#N/A</definedName>
    <definedName name="_496__123Graph_ECHART_21_1">#N/A</definedName>
    <definedName name="_496__123Graph_ECHART_5" hidden="1">[98]PO!$B$61:$M$61</definedName>
    <definedName name="_496__123Graph_XCHART_27" hidden="1">'[75]PABRIK (2)'!$A$9:$A$380</definedName>
    <definedName name="_496__123Graph_XCHART_63" hidden="1">'[18]NPK Mg Bo'!#REF!</definedName>
    <definedName name="_497__123Graph_ACHART_48" hidden="1">'[49]NPK Mg Bo'!#REF!</definedName>
    <definedName name="_497__123Graph_ACHART_48_1">#N/A</definedName>
    <definedName name="_497__123Graph_CCHART_52" hidden="1">'[44]DATA LTW'!$BR$75:$CC$75</definedName>
    <definedName name="_497__123Graph_ECHART_1" hidden="1">[89]Langsir!$F$384:$F$395</definedName>
    <definedName name="_497__123Graph_ECHART_6" hidden="1">'[80]Data SRL'!$CW$8:$CW$100</definedName>
    <definedName name="_497__123Graph_XCHART_11" hidden="1">'[31]PABRIK (2)'!$A$9:$A$380</definedName>
    <definedName name="_497__123Graph_XCHART_28" hidden="1">'[75]PABRIK (2)'!$A$9:$A$380</definedName>
    <definedName name="_497__123Graph_XCHART_64" hidden="1">'[18]NPK Mg Bo'!#REF!</definedName>
    <definedName name="_497ASAFGZ1_1">[86]Sheet1!#REF!</definedName>
    <definedName name="_498__123Graph_CCHART_33" hidden="1">'[78]DATA LTW'!$BE$41:$BP$41</definedName>
    <definedName name="_498__123Graph_CCHART_53" hidden="1">'[44]DATA LTW'!$BE$25:$BP$25</definedName>
    <definedName name="_498__123Graph_CCHART_6" hidden="1">'[81]Data SRL'!$L$8:$L$100</definedName>
    <definedName name="_498__123Graph_ECHART_11" hidden="1">[89]LTW!$C$27:$N$27</definedName>
    <definedName name="_498__123Graph_ECHART_22">#N/A</definedName>
    <definedName name="_498__123Graph_ECHART_22_1">#N/A</definedName>
    <definedName name="_498__123Graph_ECHART_7" hidden="1">[16]PK!$B$65:$M$65</definedName>
    <definedName name="_498__123Graph_XCHART_113" hidden="1">'[29]TON  per Jam'!#REF!</definedName>
    <definedName name="_498__123Graph_XCHART_29" hidden="1">'[75]PABRIK (2)'!$A$9:$A$380</definedName>
    <definedName name="_498__123Graph_XCHART_65" hidden="1">'[18]NPK Mg Bo'!#REF!</definedName>
    <definedName name="_499__123Graph_BCHART_4">#N/A</definedName>
    <definedName name="_499__123Graph_BCHART_4_1">#N/A</definedName>
    <definedName name="_499__123Graph_CCHART_54" hidden="1">'[44]DATA LTW'!$BE$53:$BP$53</definedName>
    <definedName name="_499__123Graph_ECHART_85" hidden="1">'[80]Data Prod_Graf'!$B$7:$M$7</definedName>
    <definedName name="_499__123Graph_XCHART_114" hidden="1">'[29]TON  per Jam'!#REF!</definedName>
    <definedName name="_499__123Graph_XCHART_3" hidden="1">[36]Data!$A$38:$A$73</definedName>
    <definedName name="_499__123Graph_XCHART_66" hidden="1">'[18]NPK Mg Bo'!#REF!</definedName>
    <definedName name="_5__123Graph_ACHART_1" hidden="1">[63]Data!$B$2:$B$73</definedName>
    <definedName name="_5__123Graph_ACHART_1_1">#N/A</definedName>
    <definedName name="_5__123Graph_ACHART_114" hidden="1">'[38]TON  per Jam'!$C$40:$Z$40</definedName>
    <definedName name="_5__123Graph_ACHART_13" hidden="1">[66]Data!$M$50:$M$61</definedName>
    <definedName name="_5__123Graph_ACHART_13_1">#N/A</definedName>
    <definedName name="_50__123Graph_ACHART_119" hidden="1">'[41]TON  per Jam'!$C$46:$Z$46</definedName>
    <definedName name="_50__123Graph_ACHART_145" hidden="1">'[38]TON  per Jam'!$C$20:$Z$20</definedName>
    <definedName name="_50__123Graph_ACHART_154" hidden="1">'[43]TON  per Jam'!$C$29:$Z$29</definedName>
    <definedName name="_50__123Graph_ACHART_155" hidden="1">'[29]TON  per Jam'!$C$31:$Z$31</definedName>
    <definedName name="_50__123Graph_ACHART_160" hidden="1">'[29]TON  per Jam'!$C$36:$Z$36</definedName>
    <definedName name="_50__123Graph_ACHART_18" hidden="1">'[37]TBS BLOK'!#REF!</definedName>
    <definedName name="_50__123Graph_ACHART_18_1">#N/A</definedName>
    <definedName name="_50__123Graph_ACHART_21" hidden="1">'[18]TBS BLOK'!#REF!</definedName>
    <definedName name="_50__123Graph_ACHART_33">#N/A</definedName>
    <definedName name="_50__123Graph_ACHART_33_1">#N/A</definedName>
    <definedName name="_50__123Graph_ACHART_50">#N/A</definedName>
    <definedName name="_50__123Graph_ACHART_50_1">#N/A</definedName>
    <definedName name="_50__123Graph_ACHART_54" hidden="1">'[45]NPK Mg Bo'!#REF!</definedName>
    <definedName name="_50__123Graph_ACHART_56" hidden="1">'[46]NPK Mg Bo'!#REF!</definedName>
    <definedName name="_50__123Graph_ACHART_56_1">#N/A</definedName>
    <definedName name="_50__123Graph_ACHART_77" hidden="1">'[47]Data SRL'!$AN$8:$AN$193</definedName>
    <definedName name="_50__123Graph_BCHART_12" hidden="1">'[31]PABRIK (2)'!#REF!</definedName>
    <definedName name="_50__123Graph_BCHART_13" hidden="1">[66]Data!$N$50:$N$61</definedName>
    <definedName name="_500__123Graph_ACHART_48" hidden="1">'[70]DATA LTW'!$R$74:$AC$74</definedName>
    <definedName name="_500__123Graph_BCHART_3" hidden="1">[37]SISIP!#REF!</definedName>
    <definedName name="_500__123Graph_BCHART_3_1">#N/A</definedName>
    <definedName name="_500__123Graph_BCHART_52">#N/A</definedName>
    <definedName name="_500__123Graph_BCHART_52_1">#N/A</definedName>
    <definedName name="_500__123Graph_CCHART_34" hidden="1">'[78]DATA LTW'!$BE$69:$BP$69</definedName>
    <definedName name="_500__123Graph_CCHART_55" hidden="1">'[44]DATA LTW'!$BR$25:$CC$25</definedName>
    <definedName name="_500__123Graph_CCHART_60" hidden="1">'[57]DATA LTW'!$BR$54:$CC$54</definedName>
    <definedName name="_500__123Graph_ECHART_23">#N/A</definedName>
    <definedName name="_500__123Graph_ECHART_23_1">#N/A</definedName>
    <definedName name="_500__123Graph_ECHART_86" hidden="1">'[80]Data Prod_Graf'!$B$15:$M$15</definedName>
    <definedName name="_500__123Graph_XCHART_115" hidden="1">'[29]TON  per Jam'!#REF!</definedName>
    <definedName name="_500__123Graph_XCHART_30" hidden="1">'[44]DATA LTW'!$E$4:$AC$4</definedName>
    <definedName name="_500__123Graph_XCHART_68" hidden="1">'[18]NPK Mg Bo'!#REF!</definedName>
    <definedName name="_500ASAFGZ1_2">[86]Sheet1!#REF!</definedName>
    <definedName name="_501__123Graph_CCHART_56" hidden="1">'[44]DATA LTW'!$BR$53:$CC$53</definedName>
    <definedName name="_501__123Graph_ECHART_87" hidden="1">'[80]Data Prod_Graf'!$B$24:$M$24</definedName>
    <definedName name="_501__123Graph_XCHART_116" hidden="1">'[29]TON  per Jam'!#REF!</definedName>
    <definedName name="_501__123Graph_XCHART_31" hidden="1">'[44]DATA LTW'!$E$4:$AC$4</definedName>
    <definedName name="_501__123Graph_XCHART_69" hidden="1">'[18]NPK Mg Bo'!#REF!</definedName>
    <definedName name="_502__123Graph_CCHART_35" hidden="1">'[78]DATA LTW'!$BR$41:$CC$41</definedName>
    <definedName name="_502__123Graph_CCHART_57" hidden="1">'[44]DATA LTW'!$BE$26:$BP$26</definedName>
    <definedName name="_502__123Graph_CCHART_61" hidden="1">'[57]DATA LTW'!$BE$37:$BP$37</definedName>
    <definedName name="_502__123Graph_DCHART_20" hidden="1">'[60]TBS 05'!$AJ$165:$AJ$175</definedName>
    <definedName name="_502__123Graph_ECHART_24">#N/A</definedName>
    <definedName name="_502__123Graph_ECHART_24_1">#N/A</definedName>
    <definedName name="_502__123Graph_ECHART_88" hidden="1">'[80]Data Prod_Graf'!$B$32:$M$32</definedName>
    <definedName name="_502__123Graph_XCHART_117" hidden="1">'[29]TON  per Jam'!#REF!</definedName>
    <definedName name="_502__123Graph_XCHART_32" hidden="1">'[44]DATA LTW'!$E$4:$AC$4</definedName>
    <definedName name="_502__123Graph_XCHART_7" hidden="1">'[76]DATA LTW'!$E$4:$AC$4</definedName>
    <definedName name="_503__123Graph_BCHART_12">#N/A</definedName>
    <definedName name="_503__123Graph_BCHART_12_1">#N/A</definedName>
    <definedName name="_503__123Graph_CCHART_58" hidden="1">'[44]DATA LTW'!$BE$54:$BP$54</definedName>
    <definedName name="_503__123Graph_FCHART_1" hidden="1">'[80]Data SRL'!$BP$9:$BP$100</definedName>
    <definedName name="_503__123Graph_XCHART_118" hidden="1">'[29]TON  per Jam'!#REF!</definedName>
    <definedName name="_503__123Graph_XCHART_33" hidden="1">'[44]DATA LTW'!$E$4:$AC$4</definedName>
    <definedName name="_503__123Graph_XCHART_70" hidden="1">'[18]NPK Mg Bo'!#REF!</definedName>
    <definedName name="_503ASAFGZ1_3">[86]Sheet1!#REF!</definedName>
    <definedName name="_504__123Graph_ACHART_6" hidden="1">[51]SISIP!#REF!</definedName>
    <definedName name="_504__123Graph_BCHART_40">#N/A</definedName>
    <definedName name="_504__123Graph_BCHART_40_1">#N/A</definedName>
    <definedName name="_504__123Graph_BCHART_53">#N/A</definedName>
    <definedName name="_504__123Graph_BCHART_53_1">#N/A</definedName>
    <definedName name="_504__123Graph_CCHART_36" hidden="1">'[78]DATA LTW'!$BR$69:$CC$69</definedName>
    <definedName name="_504__123Graph_CCHART_59" hidden="1">'[44]DATA LTW'!$BR$26:$CC$26</definedName>
    <definedName name="_504__123Graph_CCHART_62" hidden="1">'[57]DATA LTW'!$BE$65:$BP$65</definedName>
    <definedName name="_504__123Graph_ECHART_26">#N/A</definedName>
    <definedName name="_504__123Graph_ECHART_26_1">#N/A</definedName>
    <definedName name="_504__123Graph_FCHART_2" hidden="1">[98]PO!$B$30:$M$30</definedName>
    <definedName name="_504__123Graph_XCHART_119" hidden="1">'[29]TON  per Jam'!#REF!</definedName>
    <definedName name="_504__123Graph_XCHART_34" hidden="1">'[44]DATA LTW'!$E$4:$AC$4</definedName>
    <definedName name="_504__123Graph_XCHART_71" hidden="1">'[18]NPK Mg Bo'!#REF!</definedName>
    <definedName name="_505__123Graph_ACHART_49" hidden="1">'[70]DATA LTW'!$E$47:$P$47</definedName>
    <definedName name="_505__123Graph_FCHART_5" hidden="1">'[80]Data SRL'!$BP$9:$BP$100</definedName>
    <definedName name="_505__123Graph_XCHART_35" hidden="1">'[44]DATA LTW'!$E$4:$AC$4</definedName>
    <definedName name="_505__123Graph_XCHART_72" hidden="1">'[18]NPK Mg Bo'!#REF!</definedName>
    <definedName name="_506__123Graph_CCHART_37" hidden="1">'[78]DATA LTW'!$BE$43:$BP$43</definedName>
    <definedName name="_506__123Graph_CCHART_63" hidden="1">'[57]DATA LTW'!$BR$37:$CC$37</definedName>
    <definedName name="_506__123Graph_ECHART_27">#N/A</definedName>
    <definedName name="_506__123Graph_ECHART_27_1">#N/A</definedName>
    <definedName name="_506__123Graph_FCHART_6" hidden="1">[16]PK!$B$33:$M$33</definedName>
    <definedName name="_506__123Graph_XCHART_12" hidden="1">'[31]PABRIK (2)'!$A$9:$A$380</definedName>
    <definedName name="_506__123Graph_XCHART_36" hidden="1">'[44]DATA LTW'!$E$4:$AC$4</definedName>
    <definedName name="_506__123Graph_XCHART_73" hidden="1">'[18]NPK Mg Bo'!#REF!</definedName>
    <definedName name="_506ASAFGZ1_1_1">[86]Sheet1!#REF!</definedName>
    <definedName name="_507__123Graph_CCHART_6" hidden="1">'[74]Data SRL'!$L$8:$L$100</definedName>
    <definedName name="_507__123Graph_ECHART_2" hidden="1">[89]Langsir!$U$402:$U$413</definedName>
    <definedName name="_507__123Graph_FCHART_7" hidden="1">[16]PK!$B$66:$M$66</definedName>
    <definedName name="_507__123Graph_XCHART_120" hidden="1">'[29]TON  per Jam'!#REF!</definedName>
    <definedName name="_507__123Graph_XCHART_37" hidden="1">'[44]DATA LTW'!$E$4:$AC$4</definedName>
    <definedName name="_507__123Graph_XCHART_74" hidden="1">'[18]NPK Mg Bo'!#REF!</definedName>
    <definedName name="_508__123Graph_BCHART_54">#N/A</definedName>
    <definedName name="_508__123Graph_BCHART_54_1">#N/A</definedName>
    <definedName name="_508__123Graph_CCHART_38" hidden="1">'[78]DATA LTW'!$BE$71:$BP$71</definedName>
    <definedName name="_508__123Graph_CCHART_60" hidden="1">'[44]DATA LTW'!$BR$54:$CC$54</definedName>
    <definedName name="_508__123Graph_CCHART_64" hidden="1">'[81]Data SRL'!$H$8:$H$379</definedName>
    <definedName name="_508__123Graph_ECHART_20" hidden="1">'[3]TBS 05'!$AK$165:$AK$175</definedName>
    <definedName name="_508__123Graph_ECHART_28">#N/A</definedName>
    <definedName name="_508__123Graph_ECHART_28_1">#N/A</definedName>
    <definedName name="_508__123Graph_FCHART_78" hidden="1">'[80]Data SRL'!$AX$8:$AX$100</definedName>
    <definedName name="_508__123Graph_XCHART_38" hidden="1">'[44]DATA LTW'!$E$4:$AC$4</definedName>
    <definedName name="_508__123Graph_XCHART_75" hidden="1">'[18]NPK Mg Bo'!#REF!</definedName>
    <definedName name="_509__123Graph_BCHART_41">#N/A</definedName>
    <definedName name="_509__123Graph_BCHART_41_1">#N/A</definedName>
    <definedName name="_509__123Graph_CCHART_61" hidden="1">'[44]DATA LTW'!$BE$37:$BP$37</definedName>
    <definedName name="_509__123Graph_FCHART_86" hidden="1">'[80]Data Prod_Graf'!$B$16:$M$16</definedName>
    <definedName name="_509__123Graph_XCHART_13" hidden="1">[28]Data!$L$50:$L$61</definedName>
    <definedName name="_509__123Graph_XCHART_39" hidden="1">'[44]DATA LTW'!$E$4:$AC$4</definedName>
    <definedName name="_509__123Graph_XCHART_76" hidden="1">'[18]NPK Mg Bo'!#REF!</definedName>
    <definedName name="_509ASAFGZ1_1_2">[86]Sheet1!#REF!</definedName>
    <definedName name="_51__123Graph_ACHART_155" hidden="1">'[43]TON  per Jam'!$C$31:$Z$31</definedName>
    <definedName name="_51__123Graph_ACHART_156" hidden="1">'[29]TON  per Jam'!$C$32:$Z$32</definedName>
    <definedName name="_51__123Graph_ACHART_18" hidden="1">'[75]PABRIK (2)'!#REF!</definedName>
    <definedName name="_51__123Graph_ACHART_213" hidden="1">'[38]TON  per Jam'!$C$51:$Z$51</definedName>
    <definedName name="_51__123Graph_ACHART_51">#N/A</definedName>
    <definedName name="_51__123Graph_ACHART_51_1">#N/A</definedName>
    <definedName name="_51__123Graph_ACHART_55" hidden="1">'[45]NPK Mg Bo'!#REF!</definedName>
    <definedName name="_51__123Graph_ACHART_57">#N/A</definedName>
    <definedName name="_51__123Graph_ACHART_57_1">#N/A</definedName>
    <definedName name="_51__123Graph_ACHART_78" hidden="1">'[47]Data SRL'!$AS$8:$AS$100</definedName>
    <definedName name="_51__123Graph_BCHART_13" hidden="1">[39]Data!$N$50:$N$61</definedName>
    <definedName name="_51__123Graph_BCHART_14" hidden="1">[66]Data!$D$62:$D$73</definedName>
    <definedName name="_510__123Graph_ACHART_49" hidden="1">'[49]NPK Mg Bo'!#REF!</definedName>
    <definedName name="_510__123Graph_ACHART_49_1">#N/A</definedName>
    <definedName name="_510__123Graph_ACHART_5" hidden="1">[63]Data!$C$2:$C$73</definedName>
    <definedName name="_510__123Graph_BCHART_13">#N/A</definedName>
    <definedName name="_510__123Graph_BCHART_13_1">#N/A</definedName>
    <definedName name="_510__123Graph_BCHART_31" hidden="1">'[37]TBS BLOK'!#REF!</definedName>
    <definedName name="_510__123Graph_BCHART_42">{#NAME?}</definedName>
    <definedName name="_510__123Graph_CCHART_39" hidden="1">'[78]DATA LTW'!$BR$43:$CC$43</definedName>
    <definedName name="_510__123Graph_CCHART_62" hidden="1">'[44]DATA LTW'!$BE$65:$BP$65</definedName>
    <definedName name="_510__123Graph_CCHART_65" hidden="1">'[82]NPK Mg Bo'!#REF!</definedName>
    <definedName name="_510__123Graph_ECHART_29">#N/A</definedName>
    <definedName name="_510__123Graph_ECHART_29_1">#N/A</definedName>
    <definedName name="_510__123Graph_FCHART_87" hidden="1">'[80]Data Prod_Graf'!$B$25:$M$25</definedName>
    <definedName name="_510__123Graph_XCHART_135" hidden="1">'[29]TON  per Jam'!$C$7:$Z$7</definedName>
    <definedName name="_510__123Graph_XCHART_4" hidden="1">[36]Data!$A$38:$A$73</definedName>
    <definedName name="_510__123Graph_XCHART_77" hidden="1">'[18]NPK Mg Bo'!#REF!</definedName>
    <definedName name="_511__123Graph_CCHART_63" hidden="1">'[44]DATA LTW'!$BR$37:$CC$37</definedName>
    <definedName name="_511__123Graph_XCHART_136" hidden="1">'[29]TON  per Jam'!$C$7:$Z$7</definedName>
    <definedName name="_511__123Graph_XCHART_40" hidden="1">'[44]DATA LTW'!$E$4:$AC$4</definedName>
    <definedName name="_511__123Graph_XCHART_78" hidden="1">'[61]NPK Mg Bo'!$B$160:$B$160</definedName>
    <definedName name="_512__123Graph_BCHART_55">#N/A</definedName>
    <definedName name="_512__123Graph_BCHART_55_1">#N/A</definedName>
    <definedName name="_512__123Graph_CCHART_4" hidden="1">'[48]Data SRL'!$BM$8:$BM$100</definedName>
    <definedName name="_512__123Graph_CCHART_66" hidden="1">'[82]NPK Mg Bo'!#REF!</definedName>
    <definedName name="_512__123Graph_DCHART_25" hidden="1">'[60]TBS 05'!$AJ$161:$AJ$161</definedName>
    <definedName name="_512__123Graph_ECHART_30">#N/A</definedName>
    <definedName name="_512__123Graph_ECHART_30_1">#N/A</definedName>
    <definedName name="_512__123Graph_XCHART_137" hidden="1">'[29]TON  per Jam'!$C$7:$Z$7</definedName>
    <definedName name="_512__123Graph_XCHART_41" hidden="1">'[44]DATA LTW'!$E$4:$AC$4</definedName>
    <definedName name="_512__123Graph_XCHART_79" hidden="1">'[61]NPK Mg Bo'!$B$160:$B$160</definedName>
    <definedName name="_512ASAFGZ2_1">[86]Sheet1!#REF!</definedName>
    <definedName name="_513__123Graph_ACHART_60" hidden="1">'[51]NPK Mg Bo'!$AN$164:$AN$174</definedName>
    <definedName name="_513__123Graph_XCHART_138" hidden="1">'[29]TON  per Jam'!$C$7:$Z$7</definedName>
    <definedName name="_513__123Graph_XCHART_42" hidden="1">'[44]DATA LTW'!$E$4:$AC$4</definedName>
    <definedName name="_513__123Graph_XCHART_8" hidden="1">'[76]DATA LTW'!$E$4:$AC$4</definedName>
    <definedName name="_514__123Graph_CCHART_40" hidden="1">'[78]DATA LTW'!$BR$71:$CC$71</definedName>
    <definedName name="_514__123Graph_CCHART_64" hidden="1">'[74]Data SRL'!$H$8:$H$379</definedName>
    <definedName name="_514__123Graph_CCHART_68" hidden="1">'[81]Data SRL'!$AC$8:$AC$100</definedName>
    <definedName name="_514__123Graph_ECHART_31">#N/A</definedName>
    <definedName name="_514__123Graph_ECHART_31_1">#N/A</definedName>
    <definedName name="_514__123Graph_XCHART_139" hidden="1">'[29]TON  per Jam'!$C$7:$Z$7</definedName>
    <definedName name="_514__123Graph_XCHART_43" hidden="1">'[44]DATA LTW'!$E$4:$AC$4</definedName>
    <definedName name="_514__123Graph_XCHART_80" hidden="1">'[61]NPK Mg Bo'!$B$160:$B$160</definedName>
    <definedName name="_515__123Graph_ACHART_50" hidden="1">'[70]DATA LTW'!$E$75:$P$75</definedName>
    <definedName name="_515__123Graph_BCHART_43">#N/A</definedName>
    <definedName name="_515__123Graph_BCHART_43_1">#N/A</definedName>
    <definedName name="_515__123Graph_XCHART_44" hidden="1">'[44]DATA LTW'!$E$4:$AC$4</definedName>
    <definedName name="_515__123Graph_XCHART_81" hidden="1">'[61]NPK Mg Bo'!$B$160:$B$160</definedName>
    <definedName name="_515ASAFGZ2_2">[86]Sheet1!#REF!</definedName>
    <definedName name="_516__123Graph_BCHART_56">#N/A</definedName>
    <definedName name="_516__123Graph_BCHART_56_1">#N/A</definedName>
    <definedName name="_516__123Graph_CCHART_41" hidden="1">'[78]DATA LTW'!$BE$44:$BP$44</definedName>
    <definedName name="_516__123Graph_CCHART_69" hidden="1">'[82]NPK Mg Bo'!#REF!</definedName>
    <definedName name="_516__123Graph_ECHART_32">#N/A</definedName>
    <definedName name="_516__123Graph_ECHART_32_1">#N/A</definedName>
    <definedName name="_516__123Graph_XCHART_1" hidden="1">[67]Karung!#REF!</definedName>
    <definedName name="_516__123Graph_XCHART_14" hidden="1">[28]Data!$L$50:$L$61</definedName>
    <definedName name="_516__123Graph_XCHART_45" hidden="1">'[44]DATA LTW'!$E$4:$AC$4</definedName>
    <definedName name="_516__123Graph_XCHART_82" hidden="1">'[61]NPK Mg Bo'!$B$160:$B$160</definedName>
    <definedName name="_517__123Graph_BCHART_14">#N/A</definedName>
    <definedName name="_517__123Graph_BCHART_14_1">#N/A</definedName>
    <definedName name="_517__123Graph_CCHART_68" hidden="1">'[74]Data SRL'!$AC$8:$AC$100</definedName>
    <definedName name="_517__123Graph_ECHART_25" hidden="1">'[3]TBS 05'!$AK$161:$AK$161</definedName>
    <definedName name="_517__123Graph_XCHART_10" hidden="1">'[31]PABRIK (2)'!$A$9:$A$380</definedName>
    <definedName name="_517__123Graph_XCHART_140" hidden="1">'[29]TON  per Jam'!$C$7:$Z$7</definedName>
    <definedName name="_517__123Graph_XCHART_46" hidden="1">'[44]DATA LTW'!$E$4:$AC$4</definedName>
    <definedName name="_517__123Graph_XCHART_86" hidden="1">'[48]Data Prod_Graf'!$B$11:$M$11</definedName>
    <definedName name="_518__123Graph_CCHART_42" hidden="1">'[78]DATA LTW'!$BE$72:$BP$72</definedName>
    <definedName name="_518__123Graph_CCHART_7" hidden="1">[16]PK!$B$63:$M$63</definedName>
    <definedName name="_518__123Graph_ECHART_33">#N/A</definedName>
    <definedName name="_518__123Graph_ECHART_33_1">#N/A</definedName>
    <definedName name="_518__123Graph_XCHART_11" hidden="1">'[31]PABRIK (2)'!$A$9:$A$380</definedName>
    <definedName name="_518__123Graph_XCHART_141" hidden="1">'[29]TON  per Jam'!$C$7:$Z$7</definedName>
    <definedName name="_518__123Graph_XCHART_47" hidden="1">'[44]DATA LTW'!$E$4:$AC$4</definedName>
    <definedName name="_518__123Graph_XCHART_87" hidden="1">'[48]Data Prod_Graf'!$B$20:$M$20</definedName>
    <definedName name="_518ASAFGZ2_3">[86]Sheet1!#REF!</definedName>
    <definedName name="_519__123Graph_XCHART_142" hidden="1">'[29]TON  per Jam'!$C$7:$Z$7</definedName>
    <definedName name="_519__123Graph_XCHART_48" hidden="1">'[44]DATA LTW'!$E$4:$AC$4</definedName>
    <definedName name="_519__123Graph_XCHART_88" hidden="1">'[48]Data Prod_Graf'!$B$28:$M$28</definedName>
    <definedName name="_52__123Graph_ACHART_12" hidden="1">[49]SISIP!#REF!</definedName>
    <definedName name="_52__123Graph_ACHART_12_1">#N/A</definedName>
    <definedName name="_52__123Graph_ACHART_146" hidden="1">'[38]TON  per Jam'!$C$21:$Z$21</definedName>
    <definedName name="_52__123Graph_ACHART_156" hidden="1">'[43]TON  per Jam'!$C$32:$Z$32</definedName>
    <definedName name="_52__123Graph_ACHART_157" hidden="1">'[29]TON  per Jam'!$C$33:$Z$33</definedName>
    <definedName name="_52__123Graph_ACHART_17" hidden="1">[28]Data!$F$62:$F$73</definedName>
    <definedName name="_52__123Graph_ACHART_183" hidden="1">'[29]TON  per Jam'!$C$50:$Z$50</definedName>
    <definedName name="_52__123Graph_ACHART_21">#N/A</definedName>
    <definedName name="_52__123Graph_ACHART_21_1">#N/A</definedName>
    <definedName name="_52__123Graph_ACHART_214" hidden="1">'[38]TON  per Jam'!$C$53:$Z$53</definedName>
    <definedName name="_52__123Graph_ACHART_34">#N/A</definedName>
    <definedName name="_52__123Graph_ACHART_34_1">#N/A</definedName>
    <definedName name="_52__123Graph_ACHART_52">#N/A</definedName>
    <definedName name="_52__123Graph_ACHART_52_1">#N/A</definedName>
    <definedName name="_52__123Graph_ACHART_56" hidden="1">'[45]NPK Mg Bo'!#REF!</definedName>
    <definedName name="_52__123Graph_ACHART_58">{#NAME?}</definedName>
    <definedName name="_52__123Graph_ACHART_79" hidden="1">'[47]Data SRL'!$AZ$8:$AZ$100</definedName>
    <definedName name="_52__123Graph_BCHART_14" hidden="1">[39]Data!$D$62:$D$73</definedName>
    <definedName name="_52__123Graph_BCHART_15" hidden="1">[66]Data!$B$62:$B$73</definedName>
    <definedName name="_520__123Graph_ACHART_51" hidden="1">'[70]DATA LTW'!$R$47:$AC$47</definedName>
    <definedName name="_520__123Graph_BCHART_33" hidden="1">'[58]TBS 05'!#REF!</definedName>
    <definedName name="_520__123Graph_BCHART_44">#N/A</definedName>
    <definedName name="_520__123Graph_BCHART_44_1">#N/A</definedName>
    <definedName name="_520__123Graph_BCHART_57">#N/A</definedName>
    <definedName name="_520__123Graph_BCHART_57_1">#N/A</definedName>
    <definedName name="_520__123Graph_CCHART_43" hidden="1">'[78]DATA LTW'!$BR$44:$CC$44</definedName>
    <definedName name="_520__123Graph_CCHART_7" hidden="1">[16]PK!$B$63:$M$63</definedName>
    <definedName name="_520__123Graph_CCHART_70" hidden="1">'[82]NPK Mg Bo'!#REF!</definedName>
    <definedName name="_520__123Graph_ECHART_34">#N/A</definedName>
    <definedName name="_520__123Graph_ECHART_34_1">#N/A</definedName>
    <definedName name="_520__123Graph_XCHART_143" hidden="1">'[29]TON  per Jam'!$C$7:$Z$7</definedName>
    <definedName name="_520__123Graph_XCHART_49" hidden="1">'[44]DATA LTW'!$E$4:$AC$4</definedName>
    <definedName name="_520__123Graph_XCHART_9" hidden="1">[18]SISIP!#REF!</definedName>
    <definedName name="_521__123Graph_XCHART_144" hidden="1">'[29]TON  per Jam'!$C$7:$Z$7</definedName>
    <definedName name="_521__123Graph_XCHART_5" hidden="1">[36]Data!$A$2:$A$73</definedName>
    <definedName name="_521ASAFGZ2_1_1">[86]Sheet1!#REF!</definedName>
    <definedName name="_522__123Graph_ACHART_61" hidden="1">'[51]NPK Mg Bo'!$AP$164:$AP$174</definedName>
    <definedName name="_522__123Graph_CCHART_44" hidden="1">'[78]DATA LTW'!$BR$72:$CC$72</definedName>
    <definedName name="_522__123Graph_CCHART_71" hidden="1">'[82]NPK Mg Bo'!#REF!</definedName>
    <definedName name="_522__123Graph_ECHART_7">#N/A</definedName>
    <definedName name="_522__123Graph_ECHART_7_1">#N/A</definedName>
    <definedName name="_522__123Graph_XCHART_145" hidden="1">'[29]TON  per Jam'!$C$7:$Z$7</definedName>
    <definedName name="_522__123Graph_XCHART_50" hidden="1">'[44]DATA LTW'!$E$4:$AC$4</definedName>
    <definedName name="_523__123Graph_ACHART_5" hidden="1">[49]SISIP!#REF!</definedName>
    <definedName name="_523__123Graph_ACHART_5_1">#N/A</definedName>
    <definedName name="_523__123Graph_CCHART_73" hidden="1">'[74]Data SRL'!$AE$8:$AE$131</definedName>
    <definedName name="_523__123Graph_XCHART_146" hidden="1">'[29]TON  per Jam'!$C$7:$Z$7</definedName>
    <definedName name="_523__123Graph_XCHART_51" hidden="1">'[44]DATA LTW'!$E$4:$AC$4</definedName>
    <definedName name="_524__123Graph_BCHART_15">#N/A</definedName>
    <definedName name="_524__123Graph_BCHART_15_1">#N/A</definedName>
    <definedName name="_524__123Graph_BCHART_58">{#NAME?}</definedName>
    <definedName name="_524__123Graph_CCHART_45" hidden="1">'[78]DATA LTW'!$BE$46:$BP$46</definedName>
    <definedName name="_524__123Graph_CCHART_72" hidden="1">'[82]NPK Mg Bo'!#REF!</definedName>
    <definedName name="_524__123Graph_XCHART_10">#N/A</definedName>
    <definedName name="_524__123Graph_XCHART_10_1">#N/A</definedName>
    <definedName name="_524__123Graph_XCHART_113" hidden="1">'[43]TON  per Jam'!#REF!</definedName>
    <definedName name="_524__123Graph_XCHART_147" hidden="1">'[29]TON  per Jam'!#REF!</definedName>
    <definedName name="_524__123Graph_XCHART_52" hidden="1">'[44]DATA LTW'!$E$4:$AC$4</definedName>
    <definedName name="_524ASAFGZ2_1_2">[86]Sheet1!#REF!</definedName>
    <definedName name="_525__123Graph_ACHART_52" hidden="1">'[70]DATA LTW'!$R$75:$AC$75</definedName>
    <definedName name="_525__123Graph_BCHART_45">#N/A</definedName>
    <definedName name="_525__123Graph_BCHART_45_1">#N/A</definedName>
    <definedName name="_525__123Graph_XCHART_148" hidden="1">'[29]TON  per Jam'!$C$7:$Z$7</definedName>
    <definedName name="_525__123Graph_XCHART_53" hidden="1">'[44]DATA LTW'!$E$4:$AC$4</definedName>
    <definedName name="_526__123Graph_CCHART_46" hidden="1">'[78]DATA LTW'!$BE$74:$BP$74</definedName>
    <definedName name="_526__123Graph_CCHART_73" hidden="1">'[81]Data SRL'!$AE$8:$AE$131</definedName>
    <definedName name="_526__123Graph_CCHART_75" hidden="1">'[74]Data SRL'!$AM$8:$AM$100</definedName>
    <definedName name="_526__123Graph_XCHART_11">#N/A</definedName>
    <definedName name="_526__123Graph_XCHART_11_1">#N/A</definedName>
    <definedName name="_526__123Graph_XCHART_149" hidden="1">'[29]TON  per Jam'!$C$7:$Z$7</definedName>
    <definedName name="_526__123Graph_XCHART_54" hidden="1">'[44]DATA LTW'!$E$4:$AC$4</definedName>
    <definedName name="_527__123Graph_XCHART_55" hidden="1">'[44]DATA LTW'!$E$4:$AC$4</definedName>
    <definedName name="_527ASASGZ_1">[86]Sheet1!#REF!</definedName>
    <definedName name="_528__123Graph_BCHART_59">{#NAME?}</definedName>
    <definedName name="_528__123Graph_CCHART_47" hidden="1">'[78]DATA LTW'!$BR$46:$CC$46</definedName>
    <definedName name="_528__123Graph_CCHART_74" hidden="1">'[82]NPK Mg Bo'!#REF!</definedName>
    <definedName name="_528__123Graph_XCHART_12">#N/A</definedName>
    <definedName name="_528__123Graph_XCHART_12_1">#N/A</definedName>
    <definedName name="_528__123Graph_XCHART_15" hidden="1">[28]Data!$L$50:$L$61</definedName>
    <definedName name="_528__123Graph_XCHART_56" hidden="1">'[44]DATA LTW'!$E$4:$AC$4</definedName>
    <definedName name="_529__123Graph_CCHART_77" hidden="1">'[74]Data SRL'!$AP$8:$AP$193</definedName>
    <definedName name="_529__123Graph_XCHART_150" hidden="1">'[29]TON  per Jam'!$C$7:$Z$7</definedName>
    <definedName name="_529__123Graph_XCHART_57" hidden="1">'[44]DATA LTW'!$E$4:$AC$4</definedName>
    <definedName name="_53__123Graph_ACHART_157" hidden="1">'[43]TON  per Jam'!$C$33:$Z$33</definedName>
    <definedName name="_53__123Graph_ACHART_158" hidden="1">'[29]TON  per Jam'!$C$34:$Z$34</definedName>
    <definedName name="_53__123Graph_ACHART_171" hidden="1">'[29]TON  per Jam'!$C$49:$Z$49</definedName>
    <definedName name="_53__123Graph_ACHART_215" hidden="1">'[38]TON  per Jam'!$C$54:$Z$54</definedName>
    <definedName name="_53__123Graph_ACHART_53">#N/A</definedName>
    <definedName name="_53__123Graph_ACHART_53_1">#N/A</definedName>
    <definedName name="_53__123Graph_ACHART_57" hidden="1">'[45]NPK Mg Bo'!#REF!</definedName>
    <definedName name="_53__123Graph_ACHART_59">{#NAME?}</definedName>
    <definedName name="_53__123Graph_ACHART_8" hidden="1">[39]Data!$E$2:$E$73</definedName>
    <definedName name="_53__123Graph_BCHART_15" hidden="1">[39]Data!$B$62:$B$73</definedName>
    <definedName name="_53__123Graph_BCHART_16" hidden="1">'[40]PABRIK (2)'!#REF!</definedName>
    <definedName name="_530__123Graph_ACHART_53" hidden="1">'[70]DATA LTW'!$E$25:$P$25</definedName>
    <definedName name="_530__123Graph_BCHART_35" hidden="1">[37]SISIP!#REF!</definedName>
    <definedName name="_530__123Graph_BCHART_46">#N/A</definedName>
    <definedName name="_530__123Graph_BCHART_46_1">#N/A</definedName>
    <definedName name="_530__123Graph_CCHART_48" hidden="1">'[78]DATA LTW'!$BR$74:$CC$74</definedName>
    <definedName name="_530__123Graph_CCHART_75" hidden="1">'[81]Data SRL'!$AM$8:$AM$100</definedName>
    <definedName name="_530__123Graph_XCHART_114" hidden="1">'[43]TON  per Jam'!#REF!</definedName>
    <definedName name="_530__123Graph_XCHART_13">#N/A</definedName>
    <definedName name="_530__123Graph_XCHART_13_1">#N/A</definedName>
    <definedName name="_530__123Graph_XCHART_151" hidden="1">'[29]TON  per Jam'!$C$7:$Z$7</definedName>
    <definedName name="_530__123Graph_XCHART_58" hidden="1">'[44]DATA LTW'!$E$4:$AC$4</definedName>
    <definedName name="_530ASASGZ_2">[86]Sheet1!#REF!</definedName>
    <definedName name="_531__123Graph_ACHART_62" hidden="1">'[51]NPK Mg Bo'!$AR$164:$AR$174</definedName>
    <definedName name="_531__123Graph_BCHART_16">#N/A</definedName>
    <definedName name="_531__123Graph_BCHART_16_1">#N/A</definedName>
    <definedName name="_531__123Graph_XCHART_152" hidden="1">'[29]TON  per Jam'!$C$7:$Z$7</definedName>
    <definedName name="_531__123Graph_XCHART_59" hidden="1">'[44]DATA LTW'!$E$4:$AC$4</definedName>
    <definedName name="_532__123Graph_BCHART_6">#N/A</definedName>
    <definedName name="_532__123Graph_BCHART_6_1">#N/A</definedName>
    <definedName name="_532__123Graph_CCHART_49" hidden="1">'[78]DATA LTW'!$BE$47:$BP$47</definedName>
    <definedName name="_532__123Graph_CCHART_76" hidden="1">'[82]NPK Mg Bo'!#REF!</definedName>
    <definedName name="_532__123Graph_CCHART_78" hidden="1">'[74]Data SRL'!$AU$9:$AU$100</definedName>
    <definedName name="_532__123Graph_XCHART_14">#N/A</definedName>
    <definedName name="_532__123Graph_XCHART_14_1">#N/A</definedName>
    <definedName name="_532__123Graph_XCHART_153" hidden="1">'[29]TON  per Jam'!$C$7:$Z$7</definedName>
    <definedName name="_532__123Graph_XCHART_6" hidden="1">[36]Data!$A$2:$A$73</definedName>
    <definedName name="_533__123Graph_XCHART_154" hidden="1">'[29]TON  per Jam'!$C$7:$Z$7</definedName>
    <definedName name="_533__123Graph_XCHART_60" hidden="1">'[44]DATA LTW'!$E$4:$AC$4</definedName>
    <definedName name="_533ASASGZ_3">[86]Sheet1!#REF!</definedName>
    <definedName name="_534__123Graph_CCHART_5" hidden="1">[42]PO!$B$59:$M$59</definedName>
    <definedName name="_534__123Graph_CCHART_77" hidden="1">'[81]Data SRL'!$AP$8:$AP$193</definedName>
    <definedName name="_534__123Graph_DCHART_4" hidden="1">[60]SISIP!$CW$164:$CW$174</definedName>
    <definedName name="_534__123Graph_XCHART_15">#N/A</definedName>
    <definedName name="_534__123Graph_XCHART_15_1">#N/A</definedName>
    <definedName name="_534__123Graph_XCHART_155" hidden="1">'[29]TON  per Jam'!$C$7:$Z$7</definedName>
    <definedName name="_534__123Graph_XCHART_61" hidden="1">'[44]DATA LTW'!$E$4:$AC$4</definedName>
    <definedName name="_535__123Graph_ACHART_54" hidden="1">'[70]DATA LTW'!$E$53:$P$53</definedName>
    <definedName name="_535__123Graph_BCHART_47">#N/A</definedName>
    <definedName name="_535__123Graph_BCHART_47_1">#N/A</definedName>
    <definedName name="_535__123Graph_CCHART_79" hidden="1">'[74]Data SRL'!$BB$8:$BB$100</definedName>
    <definedName name="_535__123Graph_XCHART_156" hidden="1">'[29]TON  per Jam'!$C$7:$Z$7</definedName>
    <definedName name="_535__123Graph_XCHART_62" hidden="1">'[72]Data SRL'!$B$8:$B$131</definedName>
    <definedName name="_536__123Graph_ACHART_50" hidden="1">'[49]NPK Mg Bo'!#REF!</definedName>
    <definedName name="_536__123Graph_ACHART_50_1">#N/A</definedName>
    <definedName name="_536__123Graph_BCHART_60">{#NAME?}</definedName>
    <definedName name="_536__123Graph_CCHART_50" hidden="1">'[78]DATA LTW'!$BE$75:$BP$75</definedName>
    <definedName name="_536__123Graph_CCHART_78" hidden="1">'[81]Data SRL'!$AU$9:$AU$100</definedName>
    <definedName name="_536__123Graph_XCHART_115" hidden="1">'[43]TON  per Jam'!#REF!</definedName>
    <definedName name="_536__123Graph_XCHART_157" hidden="1">'[29]TON  per Jam'!$C$7:$Z$7</definedName>
    <definedName name="_536__123Graph_XCHART_17">#N/A</definedName>
    <definedName name="_536__123Graph_XCHART_17_1">#N/A</definedName>
    <definedName name="_536__123Graph_XCHART_63" hidden="1">'[44]DATA LTW'!$E$4:$AC$4</definedName>
    <definedName name="_536ASASGZ_1_1">[86]Sheet1!#REF!</definedName>
    <definedName name="_537__123Graph_XCHART_158" hidden="1">'[29]TON  per Jam'!$C$7:$Z$7</definedName>
    <definedName name="_537__123Graph_XCHART_64" hidden="1">'[72]Data SRL'!$B$8:$B$379</definedName>
    <definedName name="_538__123Graph_BCHART_17">#N/A</definedName>
    <definedName name="_538__123Graph_BCHART_17_1">#N/A</definedName>
    <definedName name="_538__123Graph_CCHART_51" hidden="1">'[78]DATA LTW'!$BR$47:$CC$47</definedName>
    <definedName name="_538__123Graph_CCHART_79" hidden="1">'[81]Data SRL'!$BB$8:$BB$100</definedName>
    <definedName name="_538__123Graph_CCHART_8" hidden="1">'[31]PABRIK (2)'!$AF$9:$AF$287</definedName>
    <definedName name="_538__123Graph_FCHART_1" hidden="1">[89]Langsir!$G$384:$G$395</definedName>
    <definedName name="_538__123Graph_XCHART_159" hidden="1">'[29]TON  per Jam'!$C$7:$Z$7</definedName>
    <definedName name="_538__123Graph_XCHART_18">#N/A</definedName>
    <definedName name="_538__123Graph_XCHART_18_1">#N/A</definedName>
    <definedName name="_538__123Graph_XCHART_65" hidden="1">'[72]Data SRL'!$B$8:$B$379</definedName>
    <definedName name="_539__123Graph_FCHART_2" hidden="1">[89]Langsir!$V$402:$V$413</definedName>
    <definedName name="_539__123Graph_XCHART_68" hidden="1">'[72]Data SRL'!$B$8:$B$100</definedName>
    <definedName name="_539ASASGZ_1_2">[86]Sheet1!#REF!</definedName>
    <definedName name="_54__123Graph_ACHART_14" hidden="1">[51]SISIP!#REF!</definedName>
    <definedName name="_54__123Graph_ACHART_147" hidden="1">'[38]TON  per Jam'!$C$48:$Z$48</definedName>
    <definedName name="_54__123Graph_ACHART_158" hidden="1">'[43]TON  per Jam'!$C$34:$Z$34</definedName>
    <definedName name="_54__123Graph_ACHART_159" hidden="1">'[29]TON  per Jam'!$C$35:$Z$35</definedName>
    <definedName name="_54__123Graph_ACHART_216" hidden="1">'[38]TON  per Jam'!$C$55:$Z$55</definedName>
    <definedName name="_54__123Graph_ACHART_35">#N/A</definedName>
    <definedName name="_54__123Graph_ACHART_35_1">#N/A</definedName>
    <definedName name="_54__123Graph_ACHART_54">#N/A</definedName>
    <definedName name="_54__123Graph_ACHART_54_1">#N/A</definedName>
    <definedName name="_54__123Graph_ACHART_58">'[62]NPK Mg Bo'!$AJ$164:$AJ$174</definedName>
    <definedName name="_54__123Graph_ACHART_6">#N/A</definedName>
    <definedName name="_54__123Graph_ACHART_6_1">#N/A</definedName>
    <definedName name="_54__123Graph_ACHART_81" hidden="1">'[47]Data SRL'!$BD$8:$BD$100</definedName>
    <definedName name="_54__123Graph_BCHART_16" hidden="1">'[31]PABRIK (2)'!#REF!</definedName>
    <definedName name="_54__123Graph_BCHART_17" hidden="1">[66]Data!$M$62:$M$73</definedName>
    <definedName name="_540__123Graph_ACHART_55" hidden="1">'[70]DATA LTW'!$R$25:$AC$25</definedName>
    <definedName name="_540__123Graph_ACHART_63" hidden="1">'[51]NPK Mg Bo'!#REF!</definedName>
    <definedName name="_540__123Graph_BCHART_37" hidden="1">[37]SISIP!#REF!</definedName>
    <definedName name="_540__123Graph_BCHART_48">#N/A</definedName>
    <definedName name="_540__123Graph_BCHART_48_1">#N/A</definedName>
    <definedName name="_540__123Graph_BCHART_61">{#NAME?}</definedName>
    <definedName name="_540__123Graph_CCHART_52" hidden="1">'[78]DATA LTW'!$BR$75:$CC$75</definedName>
    <definedName name="_540__123Graph_CCHART_8" hidden="1">'[32]PABRIK (2)'!$AF$9:$AF$287</definedName>
    <definedName name="_540__123Graph_XCHART_1" hidden="1">'[91]DATA LTW'!$E$4:$AC$4</definedName>
    <definedName name="_540__123Graph_XCHART_16" hidden="1">[28]Data!$L$62:$L$73</definedName>
    <definedName name="_540__123Graph_XCHART_19">#N/A</definedName>
    <definedName name="_540__123Graph_XCHART_19_1">#N/A</definedName>
    <definedName name="_540__123Graph_XCHART_69" hidden="1">'[72]Data SRL'!$B$8:$B$379</definedName>
    <definedName name="_541__123Graph_CCHART_81" hidden="1">'[74]Data SRL'!$AY$8:$AY$100</definedName>
    <definedName name="_541__123Graph_XCHART_160" hidden="1">'[29]TON  per Jam'!$C$7:$Z$7</definedName>
    <definedName name="_541__123Graph_XCHART_7" hidden="1">[36]Data!$A$38:$A$73</definedName>
    <definedName name="_542__123Graph_CCHART_53" hidden="1">'[78]DATA LTW'!$BE$25:$BP$25</definedName>
    <definedName name="_542__123Graph_CCHART_80" hidden="1">'[84]NPK Mg Bo'!$FW$160:$FW$160</definedName>
    <definedName name="_542__123Graph_XCHART_116" hidden="1">'[43]TON  per Jam'!#REF!</definedName>
    <definedName name="_542__123Graph_XCHART_2">#N/A</definedName>
    <definedName name="_542__123Graph_XCHART_2_1">#N/A</definedName>
    <definedName name="_542__123Graph_XCHART_70" hidden="1">'[72]Data SRL'!$B$8:$B$379</definedName>
    <definedName name="_542AWAF2_1">[86]Sheet1!#REF!</definedName>
    <definedName name="_543__123Graph_ECHART_1" hidden="1">[89]Langsir!$F$384:$F$395</definedName>
    <definedName name="_543__123Graph_XCHART_17" hidden="1">[28]Data!$L$62:$L$73</definedName>
    <definedName name="_543__123Graph_XCHART_71" hidden="1">'[72]Data SRL'!$B$8:$B$379</definedName>
    <definedName name="_544__123Graph_BCHART_62">{#NAME?}</definedName>
    <definedName name="_544__123Graph_CCHART_54" hidden="1">'[78]DATA LTW'!$BE$53:$BP$53</definedName>
    <definedName name="_544__123Graph_CCHART_81" hidden="1">'[81]Data SRL'!$AY$8:$AY$100</definedName>
    <definedName name="_544__123Graph_CCHART_85" hidden="1">'[74]Data Prod_Graf'!$B$5:$M$5</definedName>
    <definedName name="_544__123Graph_ECHART_11" hidden="1">[89]LTW!$C$27:$N$27</definedName>
    <definedName name="_544__123Graph_XCHART_21">#N/A</definedName>
    <definedName name="_544__123Graph_XCHART_21_1">#N/A</definedName>
    <definedName name="_544__123Graph_XCHART_72" hidden="1">'[72]Data SRL'!$B$8:$B$379</definedName>
    <definedName name="_545__123Graph_ACHART_56" hidden="1">'[70]DATA LTW'!$R$53:$AC$53</definedName>
    <definedName name="_545__123Graph_BCHART_18">#N/A</definedName>
    <definedName name="_545__123Graph_BCHART_18_1">#N/A</definedName>
    <definedName name="_545__123Graph_BCHART_49">#N/A</definedName>
    <definedName name="_545__123Graph_BCHART_49_1">#N/A</definedName>
    <definedName name="_545__123Graph_XCHART_18" hidden="1">'[31]PABRIK (2)'!$A$9:$A$380</definedName>
    <definedName name="_545__123Graph_XCHART_73" hidden="1">'[72]Data SRL'!$B$8:$B$131</definedName>
    <definedName name="_545AWAF2_2">[86]Sheet1!#REF!</definedName>
    <definedName name="_546__123Graph_CCHART_55" hidden="1">'[78]DATA LTW'!$BR$25:$CC$25</definedName>
    <definedName name="_546__123Graph_CCHART_82" hidden="1">'[84]NPK Mg Bo'!$FY$160:$FY$160</definedName>
    <definedName name="_546__123Graph_XCHART_183" hidden="1">'[29]TON  per Jam'!#REF!</definedName>
    <definedName name="_546__123Graph_XCHART_22">#N/A</definedName>
    <definedName name="_546__123Graph_XCHART_22_1">#N/A</definedName>
    <definedName name="_546__123Graph_XCHART_74" hidden="1">'[72]Data SRL'!$B$8:$B$100</definedName>
    <definedName name="_547__123Graph_CCHART_85" hidden="1">'[81]Data Prod_Graf'!$B$5:$M$5</definedName>
    <definedName name="_547__123Graph_CCHART_86" hidden="1">'[74]Data Prod_Graf'!$B$13:$M$13</definedName>
    <definedName name="_547__123Graph_XCHART_75" hidden="1">'[72]Data SRL'!$B$8:$B$100</definedName>
    <definedName name="_548__123Graph_BCHART_63">#N/A</definedName>
    <definedName name="_548__123Graph_BCHART_63_1">#N/A</definedName>
    <definedName name="_548__123Graph_CCHART_56" hidden="1">'[78]DATA LTW'!$BR$53:$CC$53</definedName>
    <definedName name="_548__123Graph_CCHART_86" hidden="1">'[81]Data Prod_Graf'!$B$13:$M$13</definedName>
    <definedName name="_548__123Graph_XCHART_117" hidden="1">'[43]TON  per Jam'!#REF!</definedName>
    <definedName name="_548__123Graph_XCHART_19" hidden="1">'[31]PABRIK (2)'!$A$9:$A$380</definedName>
    <definedName name="_548__123Graph_XCHART_23">#N/A</definedName>
    <definedName name="_548__123Graph_XCHART_23_1">#N/A</definedName>
    <definedName name="_548__123Graph_XCHART_77" hidden="1">'[72]Data SRL'!$B$8:$B$193</definedName>
    <definedName name="_548AWAF2_3">[86]Sheet1!#REF!</definedName>
    <definedName name="_549__123Graph_ACHART_51" hidden="1">'[49]NPK Mg Bo'!#REF!</definedName>
    <definedName name="_549__123Graph_ACHART_51_1">#N/A</definedName>
    <definedName name="_549__123Graph_ACHART_64" hidden="1">'[51]NPK Mg Bo'!#REF!</definedName>
    <definedName name="_549__123Graph_CCHART_87" hidden="1">'[81]Data Prod_Graf'!$B$22:$M$22</definedName>
    <definedName name="_549__123Graph_XCHART_78" hidden="1">'[72]Data SRL'!$B$8:$B$100</definedName>
    <definedName name="_55__123Graph_ACHART_12" hidden="1">[63]Data!$K$38:$K$73</definedName>
    <definedName name="_55__123Graph_ACHART_159" hidden="1">'[43]TON  per Jam'!$C$35:$Z$35</definedName>
    <definedName name="_55__123Graph_ACHART_18" hidden="1">'[31]PABRIK (2)'!#REF!</definedName>
    <definedName name="_55__123Graph_ACHART_19" hidden="1">'[75]PABRIK (2)'!#REF!</definedName>
    <definedName name="_55__123Graph_ACHART_19_1">#N/A</definedName>
    <definedName name="_55__123Graph_ACHART_217" hidden="1">'[38]TON  per Jam'!$C$56:$Z$56</definedName>
    <definedName name="_55__123Graph_ACHART_55">#N/A</definedName>
    <definedName name="_55__123Graph_ACHART_55_1">#N/A</definedName>
    <definedName name="_55__123Graph_ACHART_59">'[62]NPK Mg Bo'!$AL$164:$AL$174</definedName>
    <definedName name="_55__123Graph_ACHART_60" hidden="1">'[73]NPK Mg Bo'!$AN$164:$AN$174</definedName>
    <definedName name="_55__123Graph_ACHART_85" hidden="1">'[47]Data Prod_Graf'!$B$3:$M$3</definedName>
    <definedName name="_55__123Graph_BCHART_17" hidden="1">[39]Data!$M$62:$M$73</definedName>
    <definedName name="_55__123Graph_BCHART_18" hidden="1">'[40]PABRIK (2)'!#REF!</definedName>
    <definedName name="_550__123Graph_ACHART_57" hidden="1">'[70]DATA LTW'!$E$26:$P$26</definedName>
    <definedName name="_550__123Graph_BCHART_39" hidden="1">[37]SISIP!#REF!</definedName>
    <definedName name="_550__123Graph_BCHART_39_1">#N/A</definedName>
    <definedName name="_550__123Graph_BCHART_5">#N/A</definedName>
    <definedName name="_550__123Graph_BCHART_5_1">#N/A</definedName>
    <definedName name="_550__123Graph_CCHART_57" hidden="1">'[78]DATA LTW'!$BE$26:$BP$26</definedName>
    <definedName name="_550__123Graph_CCHART_87" hidden="1">'[74]Data Prod_Graf'!$B$22:$M$22</definedName>
    <definedName name="_550__123Graph_CCHART_88" hidden="1">'[81]Data Prod_Graf'!$B$30:$M$30</definedName>
    <definedName name="_550__123Graph_XCHART_2" hidden="1">[28]Data!$A$38:$A$73</definedName>
    <definedName name="_550__123Graph_XCHART_24">#N/A</definedName>
    <definedName name="_550__123Graph_XCHART_24_1">#N/A</definedName>
    <definedName name="_550__123Graph_XCHART_79" hidden="1">'[72]Data SRL'!$B$8:$B$100</definedName>
    <definedName name="_551__123Graph_XCHART_8" hidden="1">[36]Data!$A$2:$A$73</definedName>
    <definedName name="_551AWAF2_1_1">[86]Sheet1!#REF!</definedName>
    <definedName name="_552__123Graph_BCHART_19">#N/A</definedName>
    <definedName name="_552__123Graph_BCHART_19_1">#N/A</definedName>
    <definedName name="_552__123Graph_BCHART_64">#N/A</definedName>
    <definedName name="_552__123Graph_BCHART_64_1">#N/A</definedName>
    <definedName name="_552__123Graph_CCHART_58" hidden="1">'[78]DATA LTW'!$BE$54:$BP$54</definedName>
    <definedName name="_552__123Graph_CCHART_9" hidden="1">'[32]PABRIK (2)'!$AF$9:$AF$287</definedName>
    <definedName name="_552__123Graph_XCHART_20" hidden="1">'[31]PABRIK (2)'!$A$9:$A$380</definedName>
    <definedName name="_552__123Graph_XCHART_26">#N/A</definedName>
    <definedName name="_552__123Graph_XCHART_26_1">#N/A</definedName>
    <definedName name="_552__123Graph_XCHART_81" hidden="1">'[72]Data SRL'!$B$8:$B$100</definedName>
    <definedName name="_553__123Graph_CCHART_88" hidden="1">'[74]Data Prod_Graf'!$B$30:$M$30</definedName>
    <definedName name="_553__123Graph_ECHART_2" hidden="1">[89]Langsir!$U$402:$U$413</definedName>
    <definedName name="_553__123Graph_XCHART_16" hidden="1">'[91]DATA LTW'!$E$4:$AC$4</definedName>
    <definedName name="_553__123Graph_XCHART_86" hidden="1">'[72]Data Prod_Graf'!$B$11:$M$11</definedName>
    <definedName name="_554__123Graph_CCHART_59" hidden="1">'[78]DATA LTW'!$BR$26:$CC$26</definedName>
    <definedName name="_554__123Graph_DCHART_1" hidden="1">'[81]Data SRL'!$BN$9:$BN$100</definedName>
    <definedName name="_554__123Graph_XCHART_118" hidden="1">'[43]TON  per Jam'!#REF!</definedName>
    <definedName name="_554__123Graph_XCHART_21" hidden="1">'[31]PABRIK (2)'!$A$9:$A$380</definedName>
    <definedName name="_554__123Graph_XCHART_27">#N/A</definedName>
    <definedName name="_554__123Graph_XCHART_27_1">#N/A</definedName>
    <definedName name="_554__123Graph_XCHART_87" hidden="1">'[72]Data Prod_Graf'!$B$20:$M$20</definedName>
    <definedName name="_554AWAF2_1_2">[86]Sheet1!#REF!</definedName>
    <definedName name="_555__123Graph_ACHART_58" hidden="1">'[70]DATA LTW'!$E$54:$P$54</definedName>
    <definedName name="_555__123Graph_BCHART_50">#N/A</definedName>
    <definedName name="_555__123Graph_BCHART_50_1">#N/A</definedName>
    <definedName name="_555__123Graph_ECHART_20" hidden="1">'[60]TBS 05'!$AK$165:$AK$175</definedName>
    <definedName name="_555__123Graph_XCHART_214" hidden="1">'[29]TON  per Jam'!#REF!</definedName>
    <definedName name="_555__123Graph_XCHART_88" hidden="1">'[72]Data Prod_Graf'!$B$28:$M$28</definedName>
    <definedName name="_556__123Graph_BCHART_65">#N/A</definedName>
    <definedName name="_556__123Graph_BCHART_65_1">#N/A</definedName>
    <definedName name="_556__123Graph_CCHART_6" hidden="1">'[48]Data SRL'!$L$8:$L$100</definedName>
    <definedName name="_556__123Graph_CCHART_9" hidden="1">'[31]PABRIK (2)'!$AF$9:$AF$287</definedName>
    <definedName name="_556__123Graph_DCHART_11" hidden="1">[99]LTW!$C$15:$N$15</definedName>
    <definedName name="_556__123Graph_XCHART_215" hidden="1">'[29]TON  per Jam'!#REF!</definedName>
    <definedName name="_556__123Graph_XCHART_29">#N/A</definedName>
    <definedName name="_556__123Graph_XCHART_29_1">#N/A</definedName>
    <definedName name="_556__123Graph_XCHART_9" hidden="1">[36]Data!$A$38:$A$73</definedName>
    <definedName name="_557__123Graph_XCHART_216" hidden="1">'[29]TON  per Jam'!#REF!</definedName>
    <definedName name="_557AWAFGZ1_1">[86]Sheet1!#REF!</definedName>
    <definedName name="_558__123Graph_ACHART_65" hidden="1">'[51]NPK Mg Bo'!#REF!</definedName>
    <definedName name="_558__123Graph_CCHART_60" hidden="1">'[78]DATA LTW'!$BR$54:$CC$54</definedName>
    <definedName name="_558__123Graph_DCHART_12" hidden="1">[99]LTW!$C$27:$N$27</definedName>
    <definedName name="_558__123Graph_XCHART_217" hidden="1">'[29]TON  per Jam'!#REF!</definedName>
    <definedName name="_558__123Graph_XCHART_3">#N/A</definedName>
    <definedName name="_558__123Graph_XCHART_3_1">#N/A</definedName>
    <definedName name="_559__123Graph_BCHART_2">#N/A</definedName>
    <definedName name="_559__123Graph_BCHART_2_1">#N/A</definedName>
    <definedName name="_559__123Graph_DCHART_1" hidden="1">'[74]Data SRL'!$BN$9:$BN$100</definedName>
    <definedName name="_559__123Graph_DCHART_15" hidden="1">[30]Data!$Q$50:$Q$61</definedName>
    <definedName name="_559__123Graph_XCHART_218" hidden="1">'[29]TON  per Jam'!#REF!</definedName>
    <definedName name="_56__123Graph_ACHART_148" hidden="1">'[38]TON  per Jam'!$C$22:$Z$22</definedName>
    <definedName name="_56__123Graph_ACHART_16">#N/A</definedName>
    <definedName name="_56__123Graph_ACHART_16_1">#N/A</definedName>
    <definedName name="_56__123Graph_ACHART_183" hidden="1">'[29]TON  per Jam'!$C$50:$Z$50</definedName>
    <definedName name="_56__123Graph_ACHART_2" hidden="1">[36]Data!$F$38:$F$73</definedName>
    <definedName name="_56__123Graph_ACHART_218" hidden="1">'[38]TON  per Jam'!$C$57:$Z$57</definedName>
    <definedName name="_56__123Graph_ACHART_22">#N/A</definedName>
    <definedName name="_56__123Graph_ACHART_22_1">#N/A</definedName>
    <definedName name="_56__123Graph_ACHART_36">#N/A</definedName>
    <definedName name="_56__123Graph_ACHART_36_1">#N/A</definedName>
    <definedName name="_56__123Graph_ACHART_56">#N/A</definedName>
    <definedName name="_56__123Graph_ACHART_56_1">#N/A</definedName>
    <definedName name="_56__123Graph_ACHART_6" hidden="1">[45]SISIP!#REF!</definedName>
    <definedName name="_56__123Graph_ACHART_61">{#NAME?}</definedName>
    <definedName name="_56__123Graph_ACHART_9" hidden="1">[39]Data!$J$38:$J$73</definedName>
    <definedName name="_56__123Graph_BCHART_18" hidden="1">'[31]PABRIK (2)'!#REF!</definedName>
    <definedName name="_56__123Graph_BCHART_19" hidden="1">'[40]PABRIK (2)'!#REF!</definedName>
    <definedName name="_560__123Graph_ACHART_59" hidden="1">'[70]DATA LTW'!$R$26:$AC$26</definedName>
    <definedName name="_560__123Graph_BCHART_40" hidden="1">[37]SISIP!#REF!</definedName>
    <definedName name="_560__123Graph_BCHART_51">#N/A</definedName>
    <definedName name="_560__123Graph_BCHART_51_1">#N/A</definedName>
    <definedName name="_560__123Graph_BCHART_66">#N/A</definedName>
    <definedName name="_560__123Graph_BCHART_66_1">#N/A</definedName>
    <definedName name="_560__123Graph_CCHART_61" hidden="1">'[78]DATA LTW'!$BE$37:$BP$37</definedName>
    <definedName name="_560__123Graph_XCHART_119" hidden="1">'[43]TON  per Jam'!#REF!</definedName>
    <definedName name="_560__123Graph_XCHART_219" hidden="1">'[29]TON  per Jam'!#REF!</definedName>
    <definedName name="_560__123Graph_XCHART_30">#N/A</definedName>
    <definedName name="_560__123Graph_XCHART_30_1">#N/A</definedName>
    <definedName name="_560AWAFGZ1_2">[86]Sheet1!#REF!</definedName>
    <definedName name="_561__123Graph_DCHART_16" hidden="1">'[82]TBS BLOK'!#REF!</definedName>
    <definedName name="_561__123Graph_XCHART_12" hidden="1">'[31]PABRIK (2)'!$A$9:$A$380</definedName>
    <definedName name="_562__123Graph_ACHART_52" hidden="1">'[49]NPK Mg Bo'!#REF!</definedName>
    <definedName name="_562__123Graph_ACHART_52_1">#N/A</definedName>
    <definedName name="_562__123Graph_CCHART_62" hidden="1">'[78]DATA LTW'!$BE$65:$BP$65</definedName>
    <definedName name="_562__123Graph_DCHART_15" hidden="1">[28]Data!$Q$50:$Q$61</definedName>
    <definedName name="_562__123Graph_XCHART_20" hidden="1">'[3]TBS 05'!$C$165:$C$175</definedName>
    <definedName name="_562__123Graph_XCHART_22" hidden="1">'[31]PABRIK (2)'!$A$9:$A$380</definedName>
    <definedName name="_562__123Graph_XCHART_31">#N/A</definedName>
    <definedName name="_562__123Graph_XCHART_31_1">#N/A</definedName>
    <definedName name="_563__123Graph_DCHART_17" hidden="1">'[82]TBS BLOK'!#REF!</definedName>
    <definedName name="_563__123Graph_XCHART_220" hidden="1">'[29]TON  per Jam'!#REF!</definedName>
    <definedName name="_563AWAFGZ1_3">[86]Sheet1!#REF!</definedName>
    <definedName name="_564__123Graph_BCHART_68">#N/A</definedName>
    <definedName name="_564__123Graph_BCHART_68_1">#N/A</definedName>
    <definedName name="_564__123Graph_CCHART_63" hidden="1">'[78]DATA LTW'!$BR$37:$CC$37</definedName>
    <definedName name="_564__123Graph_XCHART_221" hidden="1">'[29]TON  per Jam'!#REF!</definedName>
    <definedName name="_564__123Graph_XCHART_32">#N/A</definedName>
    <definedName name="_564__123Graph_XCHART_32_1">#N/A</definedName>
    <definedName name="_565__123Graph_ACHART_6" hidden="1">[63]Data!$D$2:$D$73</definedName>
    <definedName name="_565__123Graph_BCHART_52">#N/A</definedName>
    <definedName name="_565__123Graph_BCHART_52_1">#N/A</definedName>
    <definedName name="_565__123Graph_DCHART_18" hidden="1">'[82]TBS BLOK'!#REF!</definedName>
    <definedName name="_565__123Graph_DCHART_2" hidden="1">'[74]Data SRL'!$J$8:$J$379</definedName>
    <definedName name="_565__123Graph_ECHART_25" hidden="1">'[60]TBS 05'!$AK$161:$AK$161</definedName>
    <definedName name="_565__123Graph_XCHART_222" hidden="1">'[29]TON  per Jam'!#REF!</definedName>
    <definedName name="_566__123Graph_BCHART_21">#N/A</definedName>
    <definedName name="_566__123Graph_BCHART_21_1">#N/A</definedName>
    <definedName name="_566__123Graph_CCHART_64" hidden="1">'[48]Data SRL'!$H$8:$H$379</definedName>
    <definedName name="_566__123Graph_DCHART_4" hidden="1">[93]Karung!#REF!</definedName>
    <definedName name="_566__123Graph_XCHART_223" hidden="1">'[29]TON  per Jam'!#REF!</definedName>
    <definedName name="_566__123Graph_XCHART_34">#N/A</definedName>
    <definedName name="_566__123Graph_XCHART_34_1">#N/A</definedName>
    <definedName name="_566AWAFGZ1_1_1">[86]Sheet1!#REF!</definedName>
    <definedName name="_567__123Graph_ACHART_66" hidden="1">'[51]NPK Mg Bo'!#REF!</definedName>
    <definedName name="_567__123Graph_DCHART_19" hidden="1">'[82]TBS BLOK'!#REF!</definedName>
    <definedName name="_567__123Graph_XCHART_120" hidden="1">'[43]TON  per Jam'!#REF!</definedName>
    <definedName name="_567__123Graph_XCHART_224" hidden="1">'[29]TON  per Jam'!#REF!</definedName>
    <definedName name="_568__123Graph_BCHART_69">#N/A</definedName>
    <definedName name="_568__123Graph_BCHART_69_1">#N/A</definedName>
    <definedName name="_568__123Graph_CCHART_65" hidden="1">'[50]NPK Mg Bo'!#REF!</definedName>
    <definedName name="_568__123Graph_XCHART_13" hidden="1">[83]Data!$L$50:$L$61</definedName>
    <definedName name="_568__123Graph_XCHART_225" hidden="1">'[29]TON  per Jam'!#REF!</definedName>
    <definedName name="_568__123Graph_XCHART_36">#N/A</definedName>
    <definedName name="_568__123Graph_XCHART_36_1">#N/A</definedName>
    <definedName name="_569__123Graph_DCHART_2" hidden="1">'[81]Data SRL'!$J$8:$J$379</definedName>
    <definedName name="_569__123Graph_DCHART_5" hidden="1">'[74]Data SRL'!$BN$9:$BN$100</definedName>
    <definedName name="_569__123Graph_XCHART_135" hidden="1">'[43]TON  per Jam'!$C$7:$Z$7</definedName>
    <definedName name="_569__123Graph_XCHART_226" hidden="1">'[29]TON  per Jam'!#REF!</definedName>
    <definedName name="_569AWAFGZ1_1_2">[86]Sheet1!#REF!</definedName>
    <definedName name="_57__123Graph_ACHART_16" hidden="1">[28]Data!$K$62:$K$73</definedName>
    <definedName name="_57__123Graph_ACHART_160" hidden="1">'[43]TON  per Jam'!$C$36:$Z$36</definedName>
    <definedName name="_57__123Graph_ACHART_219" hidden="1">'[38]TON  per Jam'!$C$58:$Z$58</definedName>
    <definedName name="_57__123Graph_ACHART_57">#N/A</definedName>
    <definedName name="_57__123Graph_ACHART_57_1">#N/A</definedName>
    <definedName name="_57__123Graph_ACHART_60">'[62]NPK Mg Bo'!$AN$164:$AN$174</definedName>
    <definedName name="_57__123Graph_ACHART_62">{#NAME?}</definedName>
    <definedName name="_57__123Graph_BCHART_1" hidden="1">'[47]Data SRL'!$BL$9:$BL$100</definedName>
    <definedName name="_57__123Graph_BCHART_19" hidden="1">'[31]PABRIK (2)'!#REF!</definedName>
    <definedName name="_57__123Graph_BCHART_2" hidden="1">'[56]Data SRL'!$D$8:$D$379</definedName>
    <definedName name="_570__123Graph_ACHART_60" hidden="1">'[70]DATA LTW'!$R$54:$AC$54</definedName>
    <definedName name="_570__123Graph_BCHART_42" hidden="1">[58]SISIP!$CT$160:$CT$160</definedName>
    <definedName name="_570__123Graph_BCHART_53">#N/A</definedName>
    <definedName name="_570__123Graph_BCHART_53_1">#N/A</definedName>
    <definedName name="_570__123Graph_CCHART_66" hidden="1">'[50]NPK Mg Bo'!#REF!</definedName>
    <definedName name="_570__123Graph_XCHART_136" hidden="1">'[43]TON  per Jam'!$C$7:$Z$7</definedName>
    <definedName name="_570__123Graph_XCHART_227" hidden="1">'[29]TON  per Jam'!#REF!</definedName>
    <definedName name="_570__123Graph_XCHART_37">#N/A</definedName>
    <definedName name="_570__123Graph_XCHART_37_1">#N/A</definedName>
    <definedName name="_571__123Graph_DCHART_21" hidden="1">'[82]TBS BLOK'!#REF!</definedName>
    <definedName name="_571__123Graph_XCHART_137" hidden="1">'[43]TON  per Jam'!$C$7:$Z$7</definedName>
    <definedName name="_571__123Graph_XCHART_228" hidden="1">'[29]TON  per Jam'!#REF!</definedName>
    <definedName name="_571__123Graph_XCHART_25" hidden="1">'[3]TBS 05'!$B$161:$B$161</definedName>
    <definedName name="_571__123Graph_XCHART_38">{#NAME?}</definedName>
    <definedName name="_572__123Graph_BCHART_7">#N/A</definedName>
    <definedName name="_572__123Graph_BCHART_7_1">#N/A</definedName>
    <definedName name="_572__123Graph_CCHART_68" hidden="1">'[48]Data SRL'!$AC$8:$AC$100</definedName>
    <definedName name="_572__123Graph_DCHART_6" hidden="1">'[74]Data SRL'!$CV$8:$CV$100</definedName>
    <definedName name="_572__123Graph_XCHART_138" hidden="1">'[43]TON  per Jam'!$C$7:$Z$7</definedName>
    <definedName name="_572AWAFGZ2_1">[86]Sheet1!#REF!</definedName>
    <definedName name="_573__123Graph_BCHART_22">#N/A</definedName>
    <definedName name="_573__123Graph_BCHART_22_1">#N/A</definedName>
    <definedName name="_573__123Graph_DCHART_22" hidden="1">'[82]TBS BLOK'!#REF!</definedName>
    <definedName name="_573__123Graph_XCHART_139" hidden="1">'[43]TON  per Jam'!$C$7:$Z$7</definedName>
    <definedName name="_573__123Graph_XCHART_23" hidden="1">'[31]PABRIK (2)'!$A$9:$A$380</definedName>
    <definedName name="_573__123Graph_XCHART_39">#N/A</definedName>
    <definedName name="_573__123Graph_XCHART_39_1">#N/A</definedName>
    <definedName name="_574__123Graph_CCHART_69" hidden="1">'[50]NPK Mg Bo'!#REF!</definedName>
    <definedName name="_574__123Graph_XCHART_14" hidden="1">[83]Data!$L$50:$L$61</definedName>
    <definedName name="_575__123Graph_ACHART_53" hidden="1">'[49]NPK Mg Bo'!#REF!</definedName>
    <definedName name="_575__123Graph_ACHART_53_1">#N/A</definedName>
    <definedName name="_575__123Graph_ACHART_61" hidden="1">'[70]DATA LTW'!$E$37:$P$37</definedName>
    <definedName name="_575__123Graph_BCHART_54">#N/A</definedName>
    <definedName name="_575__123Graph_BCHART_54_1">#N/A</definedName>
    <definedName name="_575__123Graph_DCHART_23" hidden="1">'[82]TBS BLOK'!#REF!</definedName>
    <definedName name="_575__123Graph_DCHART_7" hidden="1">[16]PK!$B$64:$M$64</definedName>
    <definedName name="_575__123Graph_XCHART_140" hidden="1">'[43]TON  per Jam'!$C$7:$Z$7</definedName>
    <definedName name="_575__123Graph_XCHART_24" hidden="1">'[31]PABRIK (2)'!$A$9:$A$380</definedName>
    <definedName name="_575__123Graph_XCHART_4">#N/A</definedName>
    <definedName name="_575__123Graph_XCHART_4_1">#N/A</definedName>
    <definedName name="_575AWAFGZ2_2">[86]Sheet1!#REF!</definedName>
    <definedName name="_576__123Graph_ACHART_68" hidden="1">'[51]NPK Mg Bo'!#REF!</definedName>
    <definedName name="_576__123Graph_BCHART_70">#N/A</definedName>
    <definedName name="_576__123Graph_BCHART_70_1">#N/A</definedName>
    <definedName name="_576__123Graph_CCHART_7" hidden="1">[16]PK!$B$63:$M$63</definedName>
    <definedName name="_576__123Graph_XCHART_141" hidden="1">'[43]TON  per Jam'!$C$7:$Z$7</definedName>
    <definedName name="_576__123Graph_XCHART_241" hidden="1">'[29]TON  per Jam'!#REF!</definedName>
    <definedName name="_576__123Graph_XCHART_28" hidden="1">'[3]TBS 05'!$C$165:$C$175</definedName>
    <definedName name="_577__123Graph_DCHART_24" hidden="1">'[82]TBS BLOK'!#REF!</definedName>
    <definedName name="_577__123Graph_XCHART_142" hidden="1">'[43]TON  per Jam'!$C$7:$Z$7</definedName>
    <definedName name="_577__123Graph_XCHART_242" hidden="1">'[29]TON  per Jam'!#REF!</definedName>
    <definedName name="_577__123Graph_XCHART_40">#N/A</definedName>
    <definedName name="_577__123Graph_XCHART_40_1">#N/A</definedName>
    <definedName name="_578__123Graph_CCHART_70" hidden="1">'[50]NPK Mg Bo'!#REF!</definedName>
    <definedName name="_578__123Graph_DCHART_77" hidden="1">'[74]Data SRL'!$AQ$8:$AQ$193</definedName>
    <definedName name="_578__123Graph_XCHART_143" hidden="1">'[43]TON  per Jam'!$C$7:$Z$7</definedName>
    <definedName name="_578__123Graph_XCHART_243" hidden="1">'[29]TON  per Jam'!#REF!</definedName>
    <definedName name="_578AWAFGZ2_3">[86]Sheet1!#REF!</definedName>
    <definedName name="_579__123Graph_DCHART_26" hidden="1">'[82]TBS BLOK'!#REF!</definedName>
    <definedName name="_579__123Graph_XCHART_144" hidden="1">'[43]TON  per Jam'!$C$7:$Z$7</definedName>
    <definedName name="_579__123Graph_XCHART_244" hidden="1">'[29]TON  per Jam'!#REF!</definedName>
    <definedName name="_579__123Graph_XCHART_41">#N/A</definedName>
    <definedName name="_579__123Graph_XCHART_41_1">#N/A</definedName>
    <definedName name="_58__123Graph_ACHART_149" hidden="1">'[38]TON  per Jam'!$C$24:$Z$24</definedName>
    <definedName name="_58__123Graph_ACHART_160" hidden="1">'[29]TON  per Jam'!$C$36:$Z$36</definedName>
    <definedName name="_58__123Graph_ACHART_17" hidden="1">'[43]TON  per Jam'!$C$163:$R$163</definedName>
    <definedName name="_58__123Graph_ACHART_19" hidden="1">'[31]PABRIK (2)'!#REF!</definedName>
    <definedName name="_58__123Graph_ACHART_22" hidden="1">'[18]TBS BLOK'!#REF!</definedName>
    <definedName name="_58__123Graph_ACHART_37">#N/A</definedName>
    <definedName name="_58__123Graph_ACHART_37_1">#N/A</definedName>
    <definedName name="_58__123Graph_ACHART_58">{#NAME?}</definedName>
    <definedName name="_58__123Graph_ACHART_61">'[62]NPK Mg Bo'!$AP$164:$AP$174</definedName>
    <definedName name="_58__123Graph_ACHART_63">#N/A</definedName>
    <definedName name="_58__123Graph_ACHART_63_1">#N/A</definedName>
    <definedName name="_58__123Graph_BCHART_2" hidden="1">'[47]Data SRL'!$D$8:$D$379</definedName>
    <definedName name="_58__123Graph_BCHART_20" hidden="1">'[40]PABRIK (2)'!#REF!</definedName>
    <definedName name="_580__123Graph_ACHART_62" hidden="1">'[52]Data SRL'!$C$8:$C$131</definedName>
    <definedName name="_580__123Graph_BCHART_23">#N/A</definedName>
    <definedName name="_580__123Graph_BCHART_23_1">#N/A</definedName>
    <definedName name="_580__123Graph_BCHART_44" hidden="1">'[37]NPK Mg Bo'!#REF!</definedName>
    <definedName name="_580__123Graph_BCHART_55">#N/A</definedName>
    <definedName name="_580__123Graph_BCHART_55_1">#N/A</definedName>
    <definedName name="_580__123Graph_BCHART_71">#N/A</definedName>
    <definedName name="_580__123Graph_BCHART_71_1">#N/A</definedName>
    <definedName name="_580__123Graph_CCHART_71" hidden="1">'[50]NPK Mg Bo'!#REF!</definedName>
    <definedName name="_580__123Graph_XCHART_145" hidden="1">'[43]TON  per Jam'!$C$7:$Z$7</definedName>
    <definedName name="_580__123Graph_XCHART_42">{#NAME?}</definedName>
    <definedName name="_581__123Graph_DCHART_27" hidden="1">'[82]TBS BLOK'!#REF!</definedName>
    <definedName name="_581__123Graph_DCHART_78" hidden="1">'[74]Data SRL'!$BJ$8:$BJ$100</definedName>
    <definedName name="_581__123Graph_XCHART_146" hidden="1">'[43]TON  per Jam'!$C$7:$Z$7</definedName>
    <definedName name="_581__123Graph_XCHART_25" hidden="1">'[31]PABRIK (2)'!$A$9:$A$380</definedName>
    <definedName name="_581AWAFGZ2_1_1">[86]Sheet1!#REF!</definedName>
    <definedName name="_582__123Graph_CCHART_72" hidden="1">'[50]NPK Mg Bo'!#REF!</definedName>
    <definedName name="_582__123Graph_XCHART_254" hidden="1">'[29]TON  per Jam'!#REF!</definedName>
    <definedName name="_582__123Graph_XCHART_44">#N/A</definedName>
    <definedName name="_582__123Graph_XCHART_44_1">#N/A</definedName>
    <definedName name="_583__123Graph_DCHART_28" hidden="1">'[84]TBS 05'!#REF!</definedName>
    <definedName name="_584__123Graph_BCHART_72">#N/A</definedName>
    <definedName name="_584__123Graph_BCHART_72_1">#N/A</definedName>
    <definedName name="_584__123Graph_CCHART_73" hidden="1">'[48]Data SRL'!$AE$8:$AE$131</definedName>
    <definedName name="_584__123Graph_DCHART_79" hidden="1">'[74]Data SRL'!$BC$8:$BC$100</definedName>
    <definedName name="_584__123Graph_XCHART_26" hidden="1">'[31]PABRIK (2)'!$A$9:$A$380</definedName>
    <definedName name="_584__123Graph_XCHART_45">#N/A</definedName>
    <definedName name="_584__123Graph_XCHART_45_1">#N/A</definedName>
    <definedName name="_584AWAFGZ2_1_2">[86]Sheet1!#REF!</definedName>
    <definedName name="_585__123Graph_ACHART_63" hidden="1">'[70]DATA LTW'!$R$37:$AC$37</definedName>
    <definedName name="_585__123Graph_ACHART_69" hidden="1">'[51]NPK Mg Bo'!#REF!</definedName>
    <definedName name="_585__123Graph_BCHART_56">#N/A</definedName>
    <definedName name="_585__123Graph_BCHART_56_1">#N/A</definedName>
    <definedName name="_585__123Graph_DCHART_29" hidden="1">'[82]TBS BLOK'!#REF!</definedName>
    <definedName name="_585__123Graph_DCHART_8" hidden="1">[93]Karung!#REF!</definedName>
    <definedName name="_586__123Graph_CCHART_74" hidden="1">'[50]NPK Mg Bo'!#REF!</definedName>
    <definedName name="_586__123Graph_FCHART_1" hidden="1">[89]Langsir!$G$384:$G$395</definedName>
    <definedName name="_586__123Graph_XCHART_27" hidden="1">'[31]PABRIK (2)'!$A$9:$A$380</definedName>
    <definedName name="_586__123Graph_XCHART_46">#N/A</definedName>
    <definedName name="_586__123Graph_XCHART_46_1">#N/A</definedName>
    <definedName name="_587__123Graph_BCHART_24">#N/A</definedName>
    <definedName name="_587__123Graph_BCHART_24_1">#N/A</definedName>
    <definedName name="_587__123Graph_DCHART_3" hidden="1">[82]SISIP!#REF!</definedName>
    <definedName name="_587__123Graph_FCHART_2" hidden="1">[89]Langsir!$V$402:$V$413</definedName>
    <definedName name="_587__123Graph_XCHART_147" hidden="1">'[43]TON  per Jam'!#REF!</definedName>
    <definedName name="_587__123Graph_XCHART_33" hidden="1">'[3]TBS 05'!$B$161:$B$161</definedName>
    <definedName name="_587AWSAGZ_1">[86]Sheet1!#REF!</definedName>
    <definedName name="_588__123Graph_ACHART_54" hidden="1">'[49]NPK Mg Bo'!#REF!</definedName>
    <definedName name="_588__123Graph_ACHART_54_1">#N/A</definedName>
    <definedName name="_588__123Graph_BCHART_73">#N/A</definedName>
    <definedName name="_588__123Graph_BCHART_73_1">#N/A</definedName>
    <definedName name="_588__123Graph_CCHART_75" hidden="1">'[48]Data SRL'!$AM$8:$AM$100</definedName>
    <definedName name="_588__123Graph_DCHART_81" hidden="1">'[74]Data SRL'!$BH$8:$BH$100</definedName>
    <definedName name="_588__123Graph_XCHART_1" hidden="1">'[91]DATA LTW'!$E$4:$AC$4</definedName>
    <definedName name="_588__123Graph_XCHART_148" hidden="1">'[43]TON  per Jam'!$C$7:$Z$7</definedName>
    <definedName name="_588__123Graph_XCHART_28" hidden="1">'[31]PABRIK (2)'!$A$9:$A$380</definedName>
    <definedName name="_588__123Graph_XCHART_47">#N/A</definedName>
    <definedName name="_588__123Graph_XCHART_47_1">#N/A</definedName>
    <definedName name="_589__123Graph_DCHART_30" hidden="1">'[82]TBS BLOK'!#REF!</definedName>
    <definedName name="_589__123Graph_XCHART_149" hidden="1">'[43]TON  per Jam'!$C$7:$Z$7</definedName>
    <definedName name="_59__123Graph_ACHART_171" hidden="1">'[43]TON  per Jam'!$C$49:$Z$49</definedName>
    <definedName name="_59__123Graph_ACHART_20" hidden="1">'[75]PABRIK (2)'!#REF!</definedName>
    <definedName name="_59__123Graph_ACHART_220" hidden="1">'[38]TON  per Jam'!$C$60:$Z$60</definedName>
    <definedName name="_59__123Graph_ACHART_38">{#NAME?}</definedName>
    <definedName name="_59__123Graph_ACHART_59">{#NAME?}</definedName>
    <definedName name="_59__123Graph_ACHART_62">'[62]NPK Mg Bo'!$AR$164:$AR$174</definedName>
    <definedName name="_59__123Graph_ACHART_64">#N/A</definedName>
    <definedName name="_59__123Graph_ACHART_64_1">#N/A</definedName>
    <definedName name="_59__123Graph_BCHART_20" hidden="1">'[31]PABRIK (2)'!#REF!</definedName>
    <definedName name="_59__123Graph_BCHART_21" hidden="1">'[40]PABRIK (2)'!$C$9:$C$287</definedName>
    <definedName name="_590__123Graph_ACHART_64" hidden="1">'[52]Data SRL'!$F$8:$F$379</definedName>
    <definedName name="_590__123Graph_BCHART_46" hidden="1">'[37]NPK Mg Bo'!#REF!</definedName>
    <definedName name="_590__123Graph_BCHART_57">#N/A</definedName>
    <definedName name="_590__123Graph_BCHART_57_1">#N/A</definedName>
    <definedName name="_590__123Graph_CCHART_76" hidden="1">'[50]NPK Mg Bo'!#REF!</definedName>
    <definedName name="_590__123Graph_XCHART_15" hidden="1">[83]Data!$L$50:$L$61</definedName>
    <definedName name="_590__123Graph_XCHART_29" hidden="1">'[31]PABRIK (2)'!$A$9:$A$380</definedName>
    <definedName name="_590__123Graph_XCHART_35" hidden="1">'[91]DATA LTW'!$E$4:$AC$4</definedName>
    <definedName name="_590__123Graph_XCHART_48">#N/A</definedName>
    <definedName name="_590__123Graph_XCHART_48_1">#N/A</definedName>
    <definedName name="_590AWSAGZ_2">[86]Sheet1!#REF!</definedName>
    <definedName name="_591__123Graph_BCHART_58">{#NAME?}</definedName>
    <definedName name="_591__123Graph_DCHART_31" hidden="1">'[82]TBS BLOK'!#REF!</definedName>
    <definedName name="_591__123Graph_DCHART_85" hidden="1">'[74]Data Prod_Graf'!$B$6:$M$6</definedName>
    <definedName name="_591__123Graph_XCHART_150" hidden="1">'[43]TON  per Jam'!$C$7:$Z$7</definedName>
    <definedName name="_592__123Graph_BCHART_59">{#NAME?}</definedName>
    <definedName name="_592__123Graph_BCHART_74">#N/A</definedName>
    <definedName name="_592__123Graph_BCHART_74_1">#N/A</definedName>
    <definedName name="_592__123Graph_CCHART_77" hidden="1">'[48]Data SRL'!$AP$8:$AP$193</definedName>
    <definedName name="_592__123Graph_XCHART_151" hidden="1">'[43]TON  per Jam'!$C$7:$Z$7</definedName>
    <definedName name="_592__123Graph_XCHART_3" hidden="1">[28]Data!$A$38:$A$73</definedName>
    <definedName name="_592__123Graph_XCHART_49">#N/A</definedName>
    <definedName name="_592__123Graph_XCHART_49_1">#N/A</definedName>
    <definedName name="_593__123Graph_DCHART_32" hidden="1">'[82]TBS BLOK'!#REF!</definedName>
    <definedName name="_593__123Graph_XCHART_152" hidden="1">'[43]TON  per Jam'!$C$7:$Z$7</definedName>
    <definedName name="_593__123Graph_XCHART_30" hidden="1">'[44]DATA LTW'!$E$4:$AC$4</definedName>
    <definedName name="_593AWSAGZ_3">[86]Sheet1!#REF!</definedName>
    <definedName name="_594__123Graph_ACHART_7" hidden="1">'[51]TBS 05'!#REF!</definedName>
    <definedName name="_594__123Graph_BCHART_26">#N/A</definedName>
    <definedName name="_594__123Graph_BCHART_26_1">#N/A</definedName>
    <definedName name="_594__123Graph_CCHART_78" hidden="1">'[48]Data SRL'!$AU$9:$AU$100</definedName>
    <definedName name="_594__123Graph_DCHART_86" hidden="1">'[74]Data Prod_Graf'!$B$14:$M$14</definedName>
    <definedName name="_594__123Graph_XCHART_153" hidden="1">'[43]TON  per Jam'!$C$7:$Z$7</definedName>
    <definedName name="_594__123Graph_XCHART_31" hidden="1">'[44]DATA LTW'!$E$4:$AC$4</definedName>
    <definedName name="_594__123Graph_XCHART_5">#N/A</definedName>
    <definedName name="_594__123Graph_XCHART_5_1">#N/A</definedName>
    <definedName name="_595__123Graph_ACHART_65" hidden="1">'[52]Data SRL'!$I$8:$I$379</definedName>
    <definedName name="_595__123Graph_DCHART_33" hidden="1">'[84]TBS 05'!#REF!</definedName>
    <definedName name="_595__123Graph_XCHART_154" hidden="1">'[43]TON  per Jam'!$C$7:$Z$7</definedName>
    <definedName name="_595__123Graph_XCHART_32" hidden="1">'[44]DATA LTW'!$E$4:$AC$4</definedName>
    <definedName name="_595__123Graph_XCHART_38" hidden="1">[3]SISIP!$C$164:$C$174</definedName>
    <definedName name="_596__123Graph_BCHART_75">#N/A</definedName>
    <definedName name="_596__123Graph_BCHART_75_1">#N/A</definedName>
    <definedName name="_596__123Graph_CCHART_79" hidden="1">'[48]Data SRL'!$BB$8:$BB$100</definedName>
    <definedName name="_596__123Graph_XCHART_155" hidden="1">'[43]TON  per Jam'!$C$7:$Z$7</definedName>
    <definedName name="_596__123Graph_XCHART_33" hidden="1">'[44]DATA LTW'!$E$4:$AC$4</definedName>
    <definedName name="_596__123Graph_XCHART_50">#N/A</definedName>
    <definedName name="_596__123Graph_XCHART_50_1">#N/A</definedName>
    <definedName name="_596AWSAGZ_1_1">[86]Sheet1!#REF!</definedName>
    <definedName name="_597__123Graph_BCHART_6">#N/A</definedName>
    <definedName name="_597__123Graph_BCHART_6_1">#N/A</definedName>
    <definedName name="_597__123Graph_DCHART_34" hidden="1">'[82]TBS BLOK'!#REF!</definedName>
    <definedName name="_597__123Graph_DCHART_87" hidden="1">'[74]Data Prod_Graf'!$B$23:$M$23</definedName>
    <definedName name="_597__123Graph_XCHART_156" hidden="1">'[43]TON  per Jam'!$C$7:$Z$7</definedName>
    <definedName name="_597__123Graph_XCHART_34" hidden="1">'[44]DATA LTW'!$E$4:$AC$4</definedName>
    <definedName name="_598__123Graph_BCHART_60">{#NAME?}</definedName>
    <definedName name="_598__123Graph_CCHART_8" hidden="1">'[42]PABRIK (2)'!$AF$9:$AF$287</definedName>
    <definedName name="_598__123Graph_XCHART_157" hidden="1">'[43]TON  per Jam'!$C$7:$Z$7</definedName>
    <definedName name="_598__123Graph_XCHART_35" hidden="1">'[44]DATA LTW'!$E$4:$AC$4</definedName>
    <definedName name="_598__123Graph_XCHART_51">#N/A</definedName>
    <definedName name="_598__123Graph_XCHART_51_1">#N/A</definedName>
    <definedName name="_599__123Graph_BCHART_61">{#NAME?}</definedName>
    <definedName name="_599__123Graph_CCHART_80" hidden="1">'[54]NPK Mg Bo'!$FW$160:$FW$160</definedName>
    <definedName name="_599__123Graph_DCHART_4" hidden="1">[100]Karung!#REF!</definedName>
    <definedName name="_599__123Graph_XCHART_158" hidden="1">'[43]TON  per Jam'!$C$7:$Z$7</definedName>
    <definedName name="_599__123Graph_XCHART_36" hidden="1">'[44]DATA LTW'!$E$4:$AC$4</definedName>
    <definedName name="_599AWSAGZ_1_2">[86]Sheet1!#REF!</definedName>
    <definedName name="_6__123Graph_ACHART_1" hidden="1">[67]Karung!#REF!</definedName>
    <definedName name="_6__123Graph_ACHART_10" hidden="1">'[31]PABRIK (2)'!#REF!</definedName>
    <definedName name="_6__123Graph_ACHART_11" hidden="1">'[31]PABRIK (2)'!#REF!</definedName>
    <definedName name="_6__123Graph_ACHART_11_1">#N/A</definedName>
    <definedName name="_6__123Graph_ACHART_115" hidden="1">'[38]TON  per Jam'!$C$41:$Z$41</definedName>
    <definedName name="_6__123Graph_ACHART_14" hidden="1">[66]Data!$O$50:$O$61</definedName>
    <definedName name="_6__123Graph_ACHART_14_1">#N/A</definedName>
    <definedName name="_60__123Graph_ACHART_120" hidden="1">'[41]TON  per Jam'!$C$47:$Z$47</definedName>
    <definedName name="_60__123Graph_ACHART_15" hidden="1">[53]Data!$B$50:$B$61</definedName>
    <definedName name="_60__123Graph_ACHART_2" hidden="1">[28]Data!$F$38:$F$73</definedName>
    <definedName name="_60__123Graph_ACHART_2_1">#N/A</definedName>
    <definedName name="_60__123Graph_ACHART_21" hidden="1">'[75]PABRIK (2)'!$B$9:$B$287</definedName>
    <definedName name="_60__123Graph_ACHART_221" hidden="1">'[38]TON  per Jam'!$C$61:$Z$61</definedName>
    <definedName name="_60__123Graph_ACHART_23">#N/A</definedName>
    <definedName name="_60__123Graph_ACHART_23_1">#N/A</definedName>
    <definedName name="_60__123Graph_ACHART_63" hidden="1">'[45]NPK Mg Bo'!#REF!</definedName>
    <definedName name="_60__123Graph_ACHART_65">#N/A</definedName>
    <definedName name="_60__123Graph_ACHART_65_1">#N/A</definedName>
    <definedName name="_60__123Graph_BCHART_10" hidden="1">'[31]PABRIK (2)'!#REF!</definedName>
    <definedName name="_60__123Graph_BCHART_21" hidden="1">'[31]PABRIK (2)'!$C$9:$C$287</definedName>
    <definedName name="_60__123Graph_BCHART_22" hidden="1">'[40]PABRIK (2)'!$F$9:$F$287</definedName>
    <definedName name="_600__123Graph_ACHART_66" hidden="1">'[18]NPK Mg Bo'!#REF!</definedName>
    <definedName name="_600__123Graph_BCHART_48" hidden="1">'[37]NPK Mg Bo'!#REF!</definedName>
    <definedName name="_600__123Graph_BCHART_48_1">#N/A</definedName>
    <definedName name="_600__123Graph_BCHART_62">{#NAME?}</definedName>
    <definedName name="_600__123Graph_BCHART_76">#N/A</definedName>
    <definedName name="_600__123Graph_BCHART_76_1">#N/A</definedName>
    <definedName name="_600__123Graph_DCHART_88" hidden="1">'[74]Data Prod_Graf'!$B$31:$M$31</definedName>
    <definedName name="_600__123Graph_XCHART_159" hidden="1">'[43]TON  per Jam'!$C$7:$Z$7</definedName>
    <definedName name="_600__123Graph_XCHART_37" hidden="1">'[44]DATA LTW'!$E$4:$AC$4</definedName>
    <definedName name="_600__123Graph_XCHART_52">#N/A</definedName>
    <definedName name="_600__123Graph_XCHART_52_1">#N/A</definedName>
    <definedName name="_601__123Graph_ACHART_55" hidden="1">'[49]NPK Mg Bo'!#REF!</definedName>
    <definedName name="_601__123Graph_ACHART_55_1">#N/A</definedName>
    <definedName name="_601__123Graph_BCHART_27">#N/A</definedName>
    <definedName name="_601__123Graph_BCHART_27_1">#N/A</definedName>
    <definedName name="_601__123Graph_CCHART_81" hidden="1">'[48]Data SRL'!$AY$8:$AY$100</definedName>
    <definedName name="_601__123Graph_DCHART_5" hidden="1">'[81]Data SRL'!$BN$9:$BN$100</definedName>
    <definedName name="_601__123Graph_XCHART_16" hidden="1">'[91]DATA LTW'!$E$4:$AC$4</definedName>
    <definedName name="_601__123Graph_XCHART_38" hidden="1">'[44]DATA LTW'!$E$4:$AC$4</definedName>
    <definedName name="_602__123Graph_CCHART_82" hidden="1">'[54]NPK Mg Bo'!$FY$160:$FY$160</definedName>
    <definedName name="_602__123Graph_XCHART_160" hidden="1">'[43]TON  per Jam'!$C$7:$Z$7</definedName>
    <definedName name="_602__123Graph_XCHART_39" hidden="1">'[44]DATA LTW'!$E$4:$AC$4</definedName>
    <definedName name="_602__123Graph_XCHART_53">#N/A</definedName>
    <definedName name="_602__123Graph_XCHART_53_1">#N/A</definedName>
    <definedName name="_602burhan_1">#REF!</definedName>
    <definedName name="_603__123Graph_ACHART_70" hidden="1">'[51]NPK Mg Bo'!#REF!</definedName>
    <definedName name="_603__123Graph_DCHART_6" hidden="1">'[81]Data SRL'!$CV$8:$CV$100</definedName>
    <definedName name="_603__123Graph_ECHART_1" hidden="1">'[74]Data SRL'!$BO$9:$BO$100</definedName>
    <definedName name="_604__123Graph_BCHART_77">#N/A</definedName>
    <definedName name="_604__123Graph_BCHART_77_1">#N/A</definedName>
    <definedName name="_604__123Graph_CCHART_85" hidden="1">'[48]Data Prod_Graf'!$B$5:$M$5</definedName>
    <definedName name="_604__123Graph_XCHART_4" hidden="1">[28]Data!$A$38:$A$73</definedName>
    <definedName name="_604__123Graph_XCHART_42" hidden="1">[3]SISIP!$B$160:$B$160</definedName>
    <definedName name="_604__123Graph_XCHART_54">#N/A</definedName>
    <definedName name="_604__123Graph_XCHART_54_1">#N/A</definedName>
    <definedName name="_605__123Graph_ACHART_68" hidden="1">'[52]Data SRL'!$N$8:$N$100</definedName>
    <definedName name="_605__123Graph_BCHART_63">#N/A</definedName>
    <definedName name="_605__123Graph_BCHART_63_1">#N/A</definedName>
    <definedName name="_605__123Graph_DCHART_7" hidden="1">[16]PK!$B$64:$M$64</definedName>
    <definedName name="_605__123Graph_XCHART_40" hidden="1">'[44]DATA LTW'!$E$4:$AC$4</definedName>
    <definedName name="_605__123Graph_XCHART_43" hidden="1">'[91]DATA LTW'!$E$4:$AC$4</definedName>
    <definedName name="_605burhan_2">#REF!</definedName>
    <definedName name="_606__123Graph_CCHART_86" hidden="1">'[48]Data Prod_Graf'!$B$13:$M$13</definedName>
    <definedName name="_606__123Graph_DCHART_77" hidden="1">'[81]Data SRL'!$AQ$8:$AQ$193</definedName>
    <definedName name="_606__123Graph_ECHART_2" hidden="1">'[74]Data SRL'!$CS$8:$CS$379</definedName>
    <definedName name="_606__123Graph_XCHART_41" hidden="1">'[44]DATA LTW'!$E$4:$AC$4</definedName>
    <definedName name="_606__123Graph_XCHART_55">#N/A</definedName>
    <definedName name="_606__123Graph_XCHART_55_1">#N/A</definedName>
    <definedName name="_607__123Graph_DCHART_78" hidden="1">'[81]Data SRL'!$BJ$8:$BJ$100</definedName>
    <definedName name="_607__123Graph_XCHART_42" hidden="1">'[44]DATA LTW'!$E$4:$AC$4</definedName>
    <definedName name="_608__123Graph_BCHART_28">#N/A</definedName>
    <definedName name="_608__123Graph_BCHART_28_1">#N/A</definedName>
    <definedName name="_608__123Graph_BCHART_78">{#NAME?}</definedName>
    <definedName name="_608__123Graph_CCHART_87" hidden="1">'[48]Data Prod_Graf'!$B$22:$M$22</definedName>
    <definedName name="_608__123Graph_DCHART_79" hidden="1">'[81]Data SRL'!$BC$8:$BC$100</definedName>
    <definedName name="_608__123Graph_XCHART_17" hidden="1">'[43]TON  per Jam'!#REF!</definedName>
    <definedName name="_608__123Graph_XCHART_43" hidden="1">'[44]DATA LTW'!$E$4:$AC$4</definedName>
    <definedName name="_608__123Graph_XCHART_56">#N/A</definedName>
    <definedName name="_608__123Graph_XCHART_56_1">#N/A</definedName>
    <definedName name="_608d_1">[86]Sheet1!#REF!</definedName>
    <definedName name="_609__123Graph_ECHART_3" hidden="1">'[74]Data SRL'!$N$8:$N$100</definedName>
    <definedName name="_609__123Graph_XCHART_18" hidden="1">'[31]PABRIK (2)'!$A$9:$A$380</definedName>
    <definedName name="_609__123Graph_XCHART_44" hidden="1">'[44]DATA LTW'!$E$4:$AC$4</definedName>
    <definedName name="_61__123Graph_ACHART_17" hidden="1">[28]Data!$F$62:$F$73</definedName>
    <definedName name="_61__123Graph_ACHART_213" hidden="1">'[29]TON  per Jam'!$C$51:$Z$51</definedName>
    <definedName name="_61__123Graph_ACHART_222" hidden="1">'[38]TON  per Jam'!$C$62:$Z$62</definedName>
    <definedName name="_61__123Graph_ACHART_38" hidden="1">[3]SISIP!$CS$164:$CS$174</definedName>
    <definedName name="_61__123Graph_ACHART_39">#N/A</definedName>
    <definedName name="_61__123Graph_ACHART_39_1">#N/A</definedName>
    <definedName name="_61__123Graph_ACHART_6">{#NAME?}</definedName>
    <definedName name="_61__123Graph_ACHART_64" hidden="1">'[45]NPK Mg Bo'!#REF!</definedName>
    <definedName name="_61__123Graph_ACHART_66">#N/A</definedName>
    <definedName name="_61__123Graph_ACHART_66_1">#N/A</definedName>
    <definedName name="_61__123Graph_BCHART_22" hidden="1">'[31]PABRIK (2)'!$F$9:$F$287</definedName>
    <definedName name="_61__123Graph_BCHART_23" hidden="1">'[40]PABRIK (2)'!$L$9:$L$287</definedName>
    <definedName name="_610__123Graph_ACHART_69" hidden="1">'[52]Data SRL'!$M$8:$M$379</definedName>
    <definedName name="_610__123Graph_BCHART_5" hidden="1">[37]SISIP!#REF!</definedName>
    <definedName name="_610__123Graph_BCHART_64">#N/A</definedName>
    <definedName name="_610__123Graph_BCHART_64_1">#N/A</definedName>
    <definedName name="_610__123Graph_CCHART_88" hidden="1">'[48]Data Prod_Graf'!$B$30:$M$30</definedName>
    <definedName name="_610__123Graph_DCHART_8" hidden="1">[100]Karung!#REF!</definedName>
    <definedName name="_610__123Graph_XCHART_45" hidden="1">'[44]DATA LTW'!$E$4:$AC$4</definedName>
    <definedName name="_610__123Graph_XCHART_57">#N/A</definedName>
    <definedName name="_610__123Graph_XCHART_57_1">#N/A</definedName>
    <definedName name="_611__123Graph_DCHART_81" hidden="1">'[81]Data SRL'!$BH$8:$BH$100</definedName>
    <definedName name="_611__123Graph_XCHART_20" hidden="1">'[60]TBS 05'!$C$165:$C$175</definedName>
    <definedName name="_611__123Graph_XCHART_46" hidden="1">'[44]DATA LTW'!$E$4:$AC$4</definedName>
    <definedName name="_611__123Graph_XCHART_58">{#NAME?}</definedName>
    <definedName name="_611d_2">[86]Sheet1!#REF!</definedName>
    <definedName name="_612__123Graph_ACHART_71" hidden="1">'[51]NPK Mg Bo'!#REF!</definedName>
    <definedName name="_612__123Graph_BCHART_79">{#NAME?}</definedName>
    <definedName name="_612__123Graph_CCHART_9" hidden="1">'[42]PABRIK (2)'!$AF$9:$AF$287</definedName>
    <definedName name="_612__123Graph_DCHART_85" hidden="1">'[81]Data Prod_Graf'!$B$6:$M$6</definedName>
    <definedName name="_612__123Graph_ECHART_4" hidden="1">'[74]Data SRL'!$BO$9:$BO$100</definedName>
    <definedName name="_612__123Graph_XCHART_47" hidden="1">'[44]DATA LTW'!$E$4:$AC$4</definedName>
    <definedName name="_612__123Graph_XCHART_59">{#NAME?}</definedName>
    <definedName name="_612Excel_BuiltIn_Print_Area_1">#REF!</definedName>
    <definedName name="_613__123Graph_DCHART_86" hidden="1">'[81]Data Prod_Graf'!$B$14:$M$14</definedName>
    <definedName name="_613__123Graph_XCHART_48" hidden="1">'[44]DATA LTW'!$E$4:$AC$4</definedName>
    <definedName name="_614__123Graph_ACHART_56" hidden="1">'[49]NPK Mg Bo'!#REF!</definedName>
    <definedName name="_614__123Graph_ACHART_56_1">#N/A</definedName>
    <definedName name="_614__123Graph_DCHART_1" hidden="1">'[48]Data SRL'!$BN$9:$BN$100</definedName>
    <definedName name="_614__123Graph_DCHART_87" hidden="1">'[81]Data Prod_Graf'!$B$23:$M$23</definedName>
    <definedName name="_614__123Graph_XCHART_49" hidden="1">'[44]DATA LTW'!$E$4:$AC$4</definedName>
    <definedName name="_614__123Graph_XCHART_6">#N/A</definedName>
    <definedName name="_614__123Graph_XCHART_6_1">#N/A</definedName>
    <definedName name="_615__123Graph_ACHART_7" hidden="1">[63]Data!$I$38:$I$73</definedName>
    <definedName name="_615__123Graph_BCHART_29">#N/A</definedName>
    <definedName name="_615__123Graph_BCHART_29_1">#N/A</definedName>
    <definedName name="_615__123Graph_BCHART_65">#N/A</definedName>
    <definedName name="_615__123Graph_BCHART_65_1">#N/A</definedName>
    <definedName name="_615__123Graph_DCHART_11" hidden="1">[101]LTW!$C$15:$N$15</definedName>
    <definedName name="_615__123Graph_DCHART_88" hidden="1">'[81]Data Prod_Graf'!$B$31:$M$31</definedName>
    <definedName name="_615__123Graph_ECHART_5" hidden="1">[96]PO!$B$61:$M$61</definedName>
    <definedName name="_615__123Graph_XCHART_183" hidden="1">'[43]TON  per Jam'!#REF!</definedName>
    <definedName name="_615__123Graph_XCHART_60">{#NAME?}</definedName>
    <definedName name="_615Excel_BuiltIn_Print_Area_15">#REF!</definedName>
    <definedName name="_616__123Graph_BCHART_8">#N/A</definedName>
    <definedName name="_616__123Graph_BCHART_8_1">#N/A</definedName>
    <definedName name="_616__123Graph_DCHART_12" hidden="1">[101]LTW!$C$27:$N$27</definedName>
    <definedName name="_616__123Graph_XCHART_19" hidden="1">'[31]PABRIK (2)'!$A$9:$A$380</definedName>
    <definedName name="_616__123Graph_XCHART_5" hidden="1">[28]Data!$A$2:$A$73</definedName>
    <definedName name="_616__123Graph_XCHART_61">{#NAME?}</definedName>
    <definedName name="_617__123Graph_ECHART_1" hidden="1">'[81]Data SRL'!$BO$9:$BO$100</definedName>
    <definedName name="_617__123Graph_XCHART_50" hidden="1">'[44]DATA LTW'!$E$4:$AC$4</definedName>
    <definedName name="_617__123Graph_XCHART_62">{#NAME?}</definedName>
    <definedName name="_618__123Graph_DCHART_15" hidden="1">[53]Data!$Q$50:$Q$61</definedName>
    <definedName name="_618__123Graph_ECHART_6" hidden="1">'[74]Data SRL'!$CW$8:$CW$100</definedName>
    <definedName name="_618__123Graph_XCHART_51" hidden="1">'[44]DATA LTW'!$E$4:$AC$4</definedName>
    <definedName name="_618Excel_BuiltIn_Print_Area_19">#REF!</definedName>
    <definedName name="_619__123Graph_ECHART_11" hidden="1">[99]LTW!$C$27:$N$27</definedName>
    <definedName name="_619__123Graph_XCHART_52" hidden="1">'[44]DATA LTW'!$E$4:$AC$4</definedName>
    <definedName name="_619__123Graph_XCHART_63">#N/A</definedName>
    <definedName name="_619__123Graph_XCHART_63_1">#N/A</definedName>
    <definedName name="_62__123Graph_ACHART_150" hidden="1">'[38]TON  per Jam'!$C$25:$Z$25</definedName>
    <definedName name="_62__123Graph_ACHART_171" hidden="1">'[29]TON  per Jam'!$C$49:$Z$49</definedName>
    <definedName name="_62__123Graph_ACHART_20" hidden="1">'[31]PABRIK (2)'!#REF!</definedName>
    <definedName name="_62__123Graph_ACHART_214" hidden="1">'[29]TON  per Jam'!$C$53:$Z$53</definedName>
    <definedName name="_62__123Graph_ACHART_223" hidden="1">'[38]TON  per Jam'!$C$63:$Z$63</definedName>
    <definedName name="_62__123Graph_ACHART_4">{#NAME?}</definedName>
    <definedName name="_62__123Graph_ACHART_60">{#NAME?}</definedName>
    <definedName name="_62__123Graph_ACHART_65" hidden="1">'[45]NPK Mg Bo'!#REF!</definedName>
    <definedName name="_62__123Graph_ACHART_68">#N/A</definedName>
    <definedName name="_62__123Graph_ACHART_68_1">#N/A</definedName>
    <definedName name="_62__123Graph_BCHART_23" hidden="1">'[31]PABRIK (2)'!$L$9:$L$287</definedName>
    <definedName name="_62__123Graph_BCHART_24" hidden="1">'[40]PABRIK (2)'!$O$9:$O$287</definedName>
    <definedName name="_620__123Graph_ACHART_70" hidden="1">'[52]Data SRL'!$S$8:$S$379</definedName>
    <definedName name="_620__123Graph_BCHART_51" hidden="1">'[37]NPK Mg Bo'!#REF!</definedName>
    <definedName name="_620__123Graph_BCHART_66">#N/A</definedName>
    <definedName name="_620__123Graph_BCHART_66_1">#N/A</definedName>
    <definedName name="_620__123Graph_BCHART_80">{#NAME?}</definedName>
    <definedName name="_620__123Graph_DCHART_16" hidden="1">'[50]TBS BLOK'!#REF!</definedName>
    <definedName name="_620__123Graph_XCHART_53" hidden="1">'[44]DATA LTW'!$E$4:$AC$4</definedName>
    <definedName name="_621__123Graph_ACHART_72" hidden="1">'[51]NPK Mg Bo'!#REF!</definedName>
    <definedName name="_621__123Graph_ECHART_16" hidden="1">'[82]TBS BLOK'!#REF!</definedName>
    <definedName name="_621__123Graph_ECHART_7" hidden="1">[16]PK!$B$65:$M$65</definedName>
    <definedName name="_621__123Graph_XCHART_25" hidden="1">'[60]TBS 05'!$B$161:$B$161</definedName>
    <definedName name="_621__123Graph_XCHART_54" hidden="1">'[44]DATA LTW'!$E$4:$AC$4</definedName>
    <definedName name="_621__123Graph_XCHART_64">#N/A</definedName>
    <definedName name="_621__123Graph_XCHART_64_1">#N/A</definedName>
    <definedName name="_621Excel_BuiltIn_Print_Area_4">#REF!</definedName>
    <definedName name="_622__123Graph_BCHART_3">#N/A</definedName>
    <definedName name="_622__123Graph_BCHART_3_1">#N/A</definedName>
    <definedName name="_622__123Graph_DCHART_17" hidden="1">'[50]TBS BLOK'!#REF!</definedName>
    <definedName name="_622__123Graph_XCHART_2" hidden="1">[67]Karung!#REF!</definedName>
    <definedName name="_622__123Graph_XCHART_55" hidden="1">'[44]DATA LTW'!$E$4:$AC$4</definedName>
    <definedName name="_622Excel_BuiltIn_Print_Area_1_1_1">#REF!</definedName>
    <definedName name="_623__123Graph_ECHART_17" hidden="1">'[82]TBS BLOK'!#REF!</definedName>
    <definedName name="_623__123Graph_XCHART_20" hidden="1">'[31]PABRIK (2)'!$A$9:$A$380</definedName>
    <definedName name="_623__123Graph_XCHART_56" hidden="1">'[44]DATA LTW'!$E$4:$AC$4</definedName>
    <definedName name="_623__123Graph_XCHART_65">#N/A</definedName>
    <definedName name="_623__123Graph_XCHART_65_1">#N/A</definedName>
    <definedName name="_624__123Graph_BCHART_81">{#NAME?}</definedName>
    <definedName name="_624__123Graph_DCHART_18" hidden="1">'[50]TBS BLOK'!#REF!</definedName>
    <definedName name="_624__123Graph_ECHART_85" hidden="1">'[74]Data Prod_Graf'!$B$7:$M$7</definedName>
    <definedName name="_624__123Graph_XCHART_21" hidden="1">'[31]PABRIK (2)'!$A$9:$A$380</definedName>
    <definedName name="_624__123Graph_XCHART_57" hidden="1">'[44]DATA LTW'!$E$4:$AC$4</definedName>
    <definedName name="_625__123Graph_ACHART_71" hidden="1">'[52]Data SRL'!$Q$39:$Q$379</definedName>
    <definedName name="_625__123Graph_BCHART_68">#N/A</definedName>
    <definedName name="_625__123Graph_BCHART_68_1">#N/A</definedName>
    <definedName name="_625__123Graph_ECHART_18" hidden="1">'[82]TBS BLOK'!#REF!</definedName>
    <definedName name="_625__123Graph_XCHART_58" hidden="1">'[44]DATA LTW'!$E$4:$AC$4</definedName>
    <definedName name="_625__123Graph_XCHART_66">#N/A</definedName>
    <definedName name="_625__123Graph_XCHART_66_1">#N/A</definedName>
    <definedName name="_625HADI_1">[86]Sheet1!#REF!</definedName>
    <definedName name="_626__123Graph_DCHART_19" hidden="1">'[50]TBS BLOK'!#REF!</definedName>
    <definedName name="_626__123Graph_XCHART_59" hidden="1">'[44]DATA LTW'!$E$4:$AC$4</definedName>
    <definedName name="_627__123Graph_ACHART_57" hidden="1">'[49]NPK Mg Bo'!#REF!</definedName>
    <definedName name="_627__123Graph_ACHART_57_1">#N/A</definedName>
    <definedName name="_627__123Graph_ECHART_19" hidden="1">'[82]TBS BLOK'!#REF!</definedName>
    <definedName name="_627__123Graph_ECHART_86" hidden="1">'[74]Data Prod_Graf'!$B$15:$M$15</definedName>
    <definedName name="_627__123Graph_XCHART_28" hidden="1">'[60]TBS 05'!$C$165:$C$175</definedName>
    <definedName name="_627__123Graph_XCHART_68">#N/A</definedName>
    <definedName name="_627__123Graph_XCHART_68_1">#N/A</definedName>
    <definedName name="_628__123Graph_ACHART_58" hidden="1">'[49]NPK Mg Bo'!$AJ$164:$AJ$174</definedName>
    <definedName name="_628__123Graph_BCHART_82">{#NAME?}</definedName>
    <definedName name="_628__123Graph_DCHART_2" hidden="1">'[48]Data SRL'!$J$8:$J$379</definedName>
    <definedName name="_628__123Graph_XCHART_6" hidden="1">[28]Data!$A$2:$A$73</definedName>
    <definedName name="_628HADI_2">[86]Sheet1!#REF!</definedName>
    <definedName name="_629__123Graph_ACHART_59" hidden="1">'[49]NPK Mg Bo'!$AL$164:$AL$174</definedName>
    <definedName name="_629__123Graph_BCHART_30">#N/A</definedName>
    <definedName name="_629__123Graph_BCHART_30_1">#N/A</definedName>
    <definedName name="_629__123Graph_ECHART_2" hidden="1">'[81]Data SRL'!$CS$8:$CS$379</definedName>
    <definedName name="_629__123Graph_XCHART_60" hidden="1">'[44]DATA LTW'!$E$4:$AC$4</definedName>
    <definedName name="_629__123Graph_XCHART_69">#N/A</definedName>
    <definedName name="_629__123Graph_XCHART_69_1">#N/A</definedName>
    <definedName name="_63__123Graph_ACHART_15" hidden="1">[51]SISIP!#REF!</definedName>
    <definedName name="_63__123Graph_ACHART_17">#N/A</definedName>
    <definedName name="_63__123Graph_ACHART_17_1">#N/A</definedName>
    <definedName name="_63__123Graph_ACHART_215" hidden="1">'[29]TON  per Jam'!$C$54:$Z$54</definedName>
    <definedName name="_63__123Graph_ACHART_224" hidden="1">'[38]TON  per Jam'!$C$64:$Z$64</definedName>
    <definedName name="_63__123Graph_ACHART_61">{#NAME?}</definedName>
    <definedName name="_63__123Graph_ACHART_66" hidden="1">'[45]NPK Mg Bo'!#REF!</definedName>
    <definedName name="_63__123Graph_ACHART_69">#N/A</definedName>
    <definedName name="_63__123Graph_ACHART_69_1">#N/A</definedName>
    <definedName name="_63__123Graph_BCHART_11" hidden="1">'[31]PABRIK (2)'!#REF!</definedName>
    <definedName name="_63__123Graph_BCHART_24" hidden="1">'[31]PABRIK (2)'!$O$9:$O$287</definedName>
    <definedName name="_63__123Graph_BCHART_25" hidden="1">'[40]PABRIK (2)'!$I$9:$I$287</definedName>
    <definedName name="_630__123Graph_ACHART_72" hidden="1">'[52]Data SRL'!$T$8:$T$379</definedName>
    <definedName name="_630__123Graph_ACHART_73" hidden="1">'[51]NPK Mg Bo'!#REF!</definedName>
    <definedName name="_630__123Graph_BCHART_53" hidden="1">'[37]NPK Mg Bo'!#REF!</definedName>
    <definedName name="_630__123Graph_BCHART_69">#N/A</definedName>
    <definedName name="_630__123Graph_BCHART_69_1">#N/A</definedName>
    <definedName name="_630__123Graph_DCHART_21" hidden="1">'[50]TBS BLOK'!#REF!</definedName>
    <definedName name="_630__123Graph_ECHART_87" hidden="1">'[74]Data Prod_Graf'!$B$24:$M$24</definedName>
    <definedName name="_630__123Graph_XCHART_214" hidden="1">'[43]TON  per Jam'!#REF!</definedName>
    <definedName name="_630__123Graph_XCHART_61" hidden="1">'[44]DATA LTW'!$E$4:$AC$4</definedName>
    <definedName name="_631__123Graph_ECHART_21" hidden="1">'[82]TBS BLOK'!#REF!</definedName>
    <definedName name="_631__123Graph_XCHART_70">#N/A</definedName>
    <definedName name="_631__123Graph_XCHART_70_1">#N/A</definedName>
    <definedName name="_631OBYEK_1">[86]Sheet1!#REF!</definedName>
    <definedName name="_632__123Graph_BCHART_9">#N/A</definedName>
    <definedName name="_632__123Graph_BCHART_9_1">#N/A</definedName>
    <definedName name="_632__123Graph_DCHART_22" hidden="1">'[50]TBS BLOK'!#REF!</definedName>
    <definedName name="_632__123Graph_XCHART_62" hidden="1">'[74]Data SRL'!$B$8:$B$131</definedName>
    <definedName name="_633__123Graph_ECHART_22" hidden="1">'[82]TBS BLOK'!#REF!</definedName>
    <definedName name="_633__123Graph_ECHART_88" hidden="1">'[74]Data Prod_Graf'!$B$32:$M$32</definedName>
    <definedName name="_633__123Graph_XCHART_63" hidden="1">'[44]DATA LTW'!$E$4:$AC$4</definedName>
    <definedName name="_633__123Graph_XCHART_71">#N/A</definedName>
    <definedName name="_633__123Graph_XCHART_71_1">#N/A</definedName>
    <definedName name="_634__123Graph_DCHART_23" hidden="1">'[50]TBS BLOK'!#REF!</definedName>
    <definedName name="_634OBYEK_2">[86]Sheet1!#REF!</definedName>
    <definedName name="_635__123Graph_ACHART_73" hidden="1">'[52]Data SRL'!$AC$8:$AC$131</definedName>
    <definedName name="_635__123Graph_BCHART_7">#N/A</definedName>
    <definedName name="_635__123Graph_BCHART_7_1">#N/A</definedName>
    <definedName name="_635__123Graph_ECHART_23" hidden="1">'[82]TBS BLOK'!#REF!</definedName>
    <definedName name="_635__123Graph_XCHART_64" hidden="1">'[74]Data SRL'!$B$8:$B$379</definedName>
    <definedName name="_635__123Graph_XCHART_72">#N/A</definedName>
    <definedName name="_635__123Graph_XCHART_72_1">#N/A</definedName>
    <definedName name="_636__123Graph_BCHART_31">#N/A</definedName>
    <definedName name="_636__123Graph_BCHART_31_1">#N/A</definedName>
    <definedName name="_636__123Graph_CCHART_1">#N/A</definedName>
    <definedName name="_636__123Graph_CCHART_1_1">#N/A</definedName>
    <definedName name="_636__123Graph_DCHART_24" hidden="1">'[50]TBS BLOK'!#REF!</definedName>
    <definedName name="_636__123Graph_FCHART_1" hidden="1">'[74]Data SRL'!$BP$9:$BP$100</definedName>
    <definedName name="_636__123Graph_XCHART_215" hidden="1">'[43]TON  per Jam'!#REF!</definedName>
    <definedName name="_636__123Graph_XCHART_58" hidden="1">'[3]NPK Mg Bo'!$C$164:$C$174</definedName>
    <definedName name="_637__123Graph_ECHART_24" hidden="1">'[82]TBS BLOK'!#REF!</definedName>
    <definedName name="_637__123Graph_XCHART_59" hidden="1">'[3]NPK Mg Bo'!$C$164:$C$174</definedName>
    <definedName name="_637__123Graph_XCHART_65" hidden="1">'[74]Data SRL'!$B$8:$B$379</definedName>
    <definedName name="_637__123Graph_XCHART_73">#N/A</definedName>
    <definedName name="_637__123Graph_XCHART_73_1">#N/A</definedName>
    <definedName name="_637uk_1">[86]Sheet1!#REF!</definedName>
    <definedName name="_638__123Graph_DCHART_26" hidden="1">'[50]TBS BLOK'!#REF!</definedName>
    <definedName name="_639__123Graph_ACHART_74" hidden="1">'[51]NPK Mg Bo'!#REF!</definedName>
    <definedName name="_639__123Graph_ECHART_26" hidden="1">'[82]TBS BLOK'!#REF!</definedName>
    <definedName name="_639__123Graph_FCHART_2" hidden="1">[96]PO!$B$30:$M$30</definedName>
    <definedName name="_639__123Graph_XCHART_33" hidden="1">'[60]TBS 05'!$B$161:$B$161</definedName>
    <definedName name="_639__123Graph_XCHART_68" hidden="1">'[74]Data SRL'!$B$8:$B$100</definedName>
    <definedName name="_639__123Graph_XCHART_74">#N/A</definedName>
    <definedName name="_639__123Graph_XCHART_74_1">#N/A</definedName>
    <definedName name="_64__123Graph_ACHART_151" hidden="1">'[38]TON  per Jam'!$C$26:$Z$26</definedName>
    <definedName name="_64__123Graph_ACHART_21" hidden="1">'[31]PABRIK (2)'!$B$9:$B$287</definedName>
    <definedName name="_64__123Graph_ACHART_216" hidden="1">'[29]TON  per Jam'!$C$55:$Z$55</definedName>
    <definedName name="_64__123Graph_ACHART_225" hidden="1">'[38]TON  per Jam'!$C$65:$Z$65</definedName>
    <definedName name="_64__123Graph_ACHART_24">#N/A</definedName>
    <definedName name="_64__123Graph_ACHART_24_1">#N/A</definedName>
    <definedName name="_64__123Graph_ACHART_38" hidden="1">[60]SISIP!$CS$164:$CS$174</definedName>
    <definedName name="_64__123Graph_ACHART_4" hidden="1">[3]SISIP!$D$164:$D$174</definedName>
    <definedName name="_64__123Graph_ACHART_40">#N/A</definedName>
    <definedName name="_64__123Graph_ACHART_40_1">#N/A</definedName>
    <definedName name="_64__123Graph_ACHART_62">{#NAME?}</definedName>
    <definedName name="_64__123Graph_ACHART_68" hidden="1">'[45]NPK Mg Bo'!#REF!</definedName>
    <definedName name="_64__123Graph_ACHART_7">#N/A</definedName>
    <definedName name="_64__123Graph_ACHART_7_1">#N/A</definedName>
    <definedName name="_64__123Graph_BCHART_25" hidden="1">'[31]PABRIK (2)'!$I$9:$I$287</definedName>
    <definedName name="_64__123Graph_BCHART_26" hidden="1">'[40]PABRIK (2)'!$R$9:$R$287</definedName>
    <definedName name="_640__123Graph_ACHART_74" hidden="1">'[52]Data SRL'!$AH$8:$AH$100</definedName>
    <definedName name="_640__123Graph_BCHART_55" hidden="1">'[37]NPK Mg Bo'!#REF!</definedName>
    <definedName name="_640__123Graph_BCHART_70">#N/A</definedName>
    <definedName name="_640__123Graph_BCHART_70_1">#N/A</definedName>
    <definedName name="_640__123Graph_CCHART_10">#N/A</definedName>
    <definedName name="_640__123Graph_CCHART_10_1">#N/A</definedName>
    <definedName name="_640__123Graph_DCHART_27" hidden="1">'[50]TBS BLOK'!#REF!</definedName>
    <definedName name="_640__123Graph_XCHART_60" hidden="1">'[3]NPK Mg Bo'!$C$164:$C$174</definedName>
    <definedName name="_640uk_2">[86]Sheet1!#REF!</definedName>
    <definedName name="_641__123Graph_ECHART_27" hidden="1">'[82]TBS BLOK'!#REF!</definedName>
    <definedName name="_641__123Graph_XCHART_61" hidden="1">'[3]NPK Mg Bo'!$C$164:$C$174</definedName>
    <definedName name="_641__123Graph_XCHART_69" hidden="1">'[74]Data SRL'!$B$8:$B$379</definedName>
    <definedName name="_641__123Graph_XCHART_75">#N/A</definedName>
    <definedName name="_641__123Graph_XCHART_75_1">#N/A</definedName>
    <definedName name="_642__123Graph_ACHART_6" hidden="1">[49]SISIP!#REF!</definedName>
    <definedName name="_642__123Graph_ACHART_6_1">#N/A</definedName>
    <definedName name="_642__123Graph_DCHART_28" hidden="1">'[54]TBS 05'!#REF!</definedName>
    <definedName name="_642__123Graph_FCHART_5" hidden="1">'[74]Data SRL'!$BP$9:$BP$100</definedName>
    <definedName name="_642__123Graph_XCHART_216" hidden="1">'[43]TON  per Jam'!#REF!</definedName>
    <definedName name="_642__123Graph_XCHART_35" hidden="1">'[91]DATA LTW'!$E$4:$AC$4</definedName>
    <definedName name="_642__123Graph_XCHART_62" hidden="1">'[3]NPK Mg Bo'!$C$164:$C$174</definedName>
    <definedName name="_643__123Graph_ACHART_60" hidden="1">'[49]NPK Mg Bo'!$AN$164:$AN$174</definedName>
    <definedName name="_643__123Graph_BCHART_32">#N/A</definedName>
    <definedName name="_643__123Graph_BCHART_32_1">#N/A</definedName>
    <definedName name="_643__123Graph_ECHART_28" hidden="1">'[84]TBS 05'!#REF!</definedName>
    <definedName name="_643__123Graph_XCHART_7" hidden="1">[28]Data!$A$38:$A$73</definedName>
    <definedName name="_643__123Graph_XCHART_76">#N/A</definedName>
    <definedName name="_643__123Graph_XCHART_76_1">#N/A</definedName>
    <definedName name="_643WAFALL2_1">[86]Sheet1!#REF!</definedName>
    <definedName name="_644__123Graph_ACHART_61" hidden="1">'[49]NPK Mg Bo'!$AP$164:$AP$174</definedName>
    <definedName name="_644__123Graph_CCHART_11">#N/A</definedName>
    <definedName name="_644__123Graph_CCHART_11_1">#N/A</definedName>
    <definedName name="_644__123Graph_DCHART_29" hidden="1">'[50]TBS BLOK'!#REF!</definedName>
    <definedName name="_645__123Graph_ACHART_62" hidden="1">'[49]NPK Mg Bo'!$AR$164:$AR$174</definedName>
    <definedName name="_645__123Graph_ACHART_75" hidden="1">'[52]Data SRL'!$AK$8:$AK$100</definedName>
    <definedName name="_645__123Graph_BCHART_71">#N/A</definedName>
    <definedName name="_645__123Graph_BCHART_71_1">#N/A</definedName>
    <definedName name="_645__123Graph_ECHART_29" hidden="1">'[82]TBS BLOK'!#REF!</definedName>
    <definedName name="_645__123Graph_FCHART_6" hidden="1">[16]PK!$B$33:$M$33</definedName>
    <definedName name="_645__123Graph_XCHART_70" hidden="1">'[74]Data SRL'!$B$8:$B$379</definedName>
    <definedName name="_645__123Graph_XCHART_77">#N/A</definedName>
    <definedName name="_645__123Graph_XCHART_77_1">#N/A</definedName>
    <definedName name="_646__123Graph_DCHART_3" hidden="1">[50]SISIP!#REF!</definedName>
    <definedName name="_646__123Graph_ECHART_3" hidden="1">'[81]Data SRL'!$N$8:$N$100</definedName>
    <definedName name="_646__123Graph_XCHART_78">{#NAME?}</definedName>
    <definedName name="_646WAFALL2_2">[86]Sheet1!#REF!</definedName>
    <definedName name="_647__123Graph_XCHART_71" hidden="1">'[74]Data SRL'!$B$8:$B$379</definedName>
    <definedName name="_647__123Graph_XCHART_79">{#NAME?}</definedName>
    <definedName name="_648__123Graph_ACHART_75" hidden="1">'[51]NPK Mg Bo'!#REF!</definedName>
    <definedName name="_648__123Graph_CCHART_12">#N/A</definedName>
    <definedName name="_648__123Graph_CCHART_12_1">#N/A</definedName>
    <definedName name="_648__123Graph_DCHART_30" hidden="1">'[50]TBS BLOK'!#REF!</definedName>
    <definedName name="_648__123Graph_ECHART_30" hidden="1">'[82]TBS BLOK'!#REF!</definedName>
    <definedName name="_648__123Graph_FCHART_7" hidden="1">[16]PK!$B$66:$M$66</definedName>
    <definedName name="_648__123Graph_XCHART_217" hidden="1">'[43]TON  per Jam'!#REF!</definedName>
    <definedName name="_648__123Graph_XCHART_38" hidden="1">[60]SISIP!$C$164:$C$174</definedName>
    <definedName name="_648__123Graph_XCHART_80">{#NAME?}</definedName>
    <definedName name="_649__123Graph_XCHART_72" hidden="1">'[74]Data SRL'!$B$8:$B$379</definedName>
    <definedName name="_649__123Graph_XCHART_81">{#NAME?}</definedName>
    <definedName name="_649WAFALL2_3">[86]Sheet1!#REF!</definedName>
    <definedName name="_65__123Graph_ACHART_13" hidden="1">[49]SISIP!#REF!</definedName>
    <definedName name="_65__123Graph_ACHART_13_1">#N/A</definedName>
    <definedName name="_65__123Graph_ACHART_18" hidden="1">'[31]PABRIK (2)'!#REF!</definedName>
    <definedName name="_65__123Graph_ACHART_21">#N/A</definedName>
    <definedName name="_65__123Graph_ACHART_21_1">#N/A</definedName>
    <definedName name="_65__123Graph_ACHART_213" hidden="1">'[29]TON  per Jam'!$C$51:$Z$51</definedName>
    <definedName name="_65__123Graph_ACHART_217" hidden="1">'[29]TON  per Jam'!$C$56:$Z$56</definedName>
    <definedName name="_65__123Graph_ACHART_226" hidden="1">'[38]TON  per Jam'!$C$67:$Z$67</definedName>
    <definedName name="_65__123Graph_ACHART_63">#N/A</definedName>
    <definedName name="_65__123Graph_ACHART_63_1">#N/A</definedName>
    <definedName name="_65__123Graph_ACHART_69" hidden="1">'[45]NPK Mg Bo'!#REF!</definedName>
    <definedName name="_65__123Graph_ACHART_70" hidden="1">'[46]NPK Mg Bo'!#REF!</definedName>
    <definedName name="_65__123Graph_ACHART_70_1">#N/A</definedName>
    <definedName name="_65__123Graph_BCHART_26" hidden="1">'[31]PABRIK (2)'!$R$9:$R$287</definedName>
    <definedName name="_65__123Graph_BCHART_27" hidden="1">'[40]PABRIK (2)'!$U$9:$U$287</definedName>
    <definedName name="_650__123Graph_ACHART_76" hidden="1">'[18]NPK Mg Bo'!#REF!</definedName>
    <definedName name="_650__123Graph_BCHART_33">#N/A</definedName>
    <definedName name="_650__123Graph_BCHART_33_1">#N/A</definedName>
    <definedName name="_650__123Graph_BCHART_57" hidden="1">'[37]NPK Mg Bo'!#REF!</definedName>
    <definedName name="_650__123Graph_BCHART_57_1">#N/A</definedName>
    <definedName name="_650__123Graph_BCHART_72">#N/A</definedName>
    <definedName name="_650__123Graph_BCHART_72_1">#N/A</definedName>
    <definedName name="_650__123Graph_DCHART_31" hidden="1">'[50]TBS BLOK'!#REF!</definedName>
    <definedName name="_650__123Graph_ECHART_31" hidden="1">'[82]TBS BLOK'!#REF!</definedName>
    <definedName name="_650__123Graph_XCHART_82">{#NAME?}</definedName>
    <definedName name="_651__123Graph_FCHART_78" hidden="1">'[74]Data SRL'!$AX$8:$AX$100</definedName>
    <definedName name="_651__123Graph_XCHART_73" hidden="1">'[74]Data SRL'!$B$8:$B$131</definedName>
    <definedName name="_652__123Graph_CCHART_13">#N/A</definedName>
    <definedName name="_652__123Graph_CCHART_13_1">#N/A</definedName>
    <definedName name="_652__123Graph_DCHART_32" hidden="1">'[50]TBS BLOK'!#REF!</definedName>
    <definedName name="_652__123Graph_ECHART_32" hidden="1">'[82]TBS BLOK'!#REF!</definedName>
    <definedName name="_652__123Graph_XCHART_9">#N/A</definedName>
    <definedName name="_652__123Graph_XCHART_9_1">#N/A</definedName>
    <definedName name="_652WAFALL2_1_1">[86]Sheet1!#REF!</definedName>
    <definedName name="_653__123Graph_XCHART_74" hidden="1">'[74]Data SRL'!$B$8:$B$100</definedName>
    <definedName name="_654__123Graph_DCHART_33" hidden="1">'[54]TBS 05'!#REF!</definedName>
    <definedName name="_654__123Graph_ECHART_33" hidden="1">'[84]TBS 05'!#REF!</definedName>
    <definedName name="_654__123Graph_FCHART_86" hidden="1">'[74]Data Prod_Graf'!$B$16:$M$16</definedName>
    <definedName name="_654__123Graph_XCHART_218" hidden="1">'[43]TON  per Jam'!#REF!</definedName>
    <definedName name="_655__123Graph_ACHART_77" hidden="1">'[52]Data SRL'!$AN$8:$AN$193</definedName>
    <definedName name="_655__123Graph_BCHART_73">#N/A</definedName>
    <definedName name="_655__123Graph_BCHART_73_1">#N/A</definedName>
    <definedName name="_655__123Graph_XCHART_7" hidden="1">'[91]DATA LTW'!$E$4:$AC$4</definedName>
    <definedName name="_655__123Graph_XCHART_75" hidden="1">'[74]Data SRL'!$B$8:$B$100</definedName>
    <definedName name="_655WAFALL2_1_2">[86]Sheet1!#REF!</definedName>
    <definedName name="_656__123Graph_CCHART_14">#N/A</definedName>
    <definedName name="_656__123Graph_CCHART_14_1">#N/A</definedName>
    <definedName name="_656__123Graph_DCHART_34" hidden="1">'[50]TBS BLOK'!#REF!</definedName>
    <definedName name="_656__123Graph_ECHART_34" hidden="1">'[82]TBS BLOK'!#REF!</definedName>
    <definedName name="_657__123Graph_ACHART_76" hidden="1">'[51]NPK Mg Bo'!#REF!</definedName>
    <definedName name="_657__123Graph_BCHART_34">#N/A</definedName>
    <definedName name="_657__123Graph_BCHART_34_1">#N/A</definedName>
    <definedName name="_657__123Graph_ECHART_4" hidden="1">'[81]Data SRL'!$BO$9:$BO$100</definedName>
    <definedName name="_657__123Graph_FCHART_87" hidden="1">'[74]Data Prod_Graf'!$B$25:$M$25</definedName>
    <definedName name="_657__123Graph_XCHART_77" hidden="1">'[74]Data SRL'!$B$8:$B$193</definedName>
    <definedName name="_658__123Graph_ACHART_63" hidden="1">'[49]NPK Mg Bo'!#REF!</definedName>
    <definedName name="_658__123Graph_ACHART_63_1">#N/A</definedName>
    <definedName name="_658__123Graph_DCHART_4" hidden="1">[102]Karung!#REF!</definedName>
    <definedName name="_658__123Graph_ECHART_6" hidden="1">'[81]Data SRL'!$CW$8:$CW$100</definedName>
    <definedName name="_658__123Graph_XCHART_42" hidden="1">[60]SISIP!$B$160:$B$160</definedName>
    <definedName name="_658WAFBUD2_1">[86]Sheet1!#REF!</definedName>
    <definedName name="_659__123Graph_XCHART_43" hidden="1">'[91]DATA LTW'!$E$4:$AC$4</definedName>
    <definedName name="_659__123Graph_XCHART_78" hidden="1">'[74]Data SRL'!$B$8:$B$100</definedName>
    <definedName name="_66__123Graph_ACHART_152" hidden="1">'[38]TON  per Jam'!$C$27:$Z$27</definedName>
    <definedName name="_66__123Graph_ACHART_183" hidden="1">'[29]TON  per Jam'!$C$50:$Z$50</definedName>
    <definedName name="_66__123Graph_ACHART_214" hidden="1">'[29]TON  per Jam'!$C$53:$Z$53</definedName>
    <definedName name="_66__123Graph_ACHART_218" hidden="1">'[29]TON  per Jam'!$C$57:$Z$57</definedName>
    <definedName name="_66__123Graph_ACHART_227" hidden="1">'[38]TON  per Jam'!$C$68:$Z$68</definedName>
    <definedName name="_66__123Graph_ACHART_41">#N/A</definedName>
    <definedName name="_66__123Graph_ACHART_41_1">#N/A</definedName>
    <definedName name="_66__123Graph_ACHART_64">#N/A</definedName>
    <definedName name="_66__123Graph_ACHART_64_1">#N/A</definedName>
    <definedName name="_66__123Graph_ACHART_7" hidden="1">'[45]TBS BLOK'!#REF!</definedName>
    <definedName name="_66__123Graph_ACHART_71">#N/A</definedName>
    <definedName name="_66__123Graph_ACHART_71_1">#N/A</definedName>
    <definedName name="_66__123Graph_BCHART_12" hidden="1">'[31]PABRIK (2)'!#REF!</definedName>
    <definedName name="_66__123Graph_BCHART_27" hidden="1">'[31]PABRIK (2)'!$U$9:$U$287</definedName>
    <definedName name="_66__123Graph_BCHART_28" hidden="1">'[40]PABRIK (2)'!$X$9:$X$287</definedName>
    <definedName name="_660__123Graph_ACHART_78" hidden="1">'[52]Data SRL'!$AS$8:$AS$100</definedName>
    <definedName name="_660__123Graph_BCHART_59" hidden="1">'[58]NPK Mg Bo'!$AM$164:$AM$174</definedName>
    <definedName name="_660__123Graph_BCHART_74">#N/A</definedName>
    <definedName name="_660__123Graph_BCHART_74_1">#N/A</definedName>
    <definedName name="_660__123Graph_CCHART_15">#N/A</definedName>
    <definedName name="_660__123Graph_CCHART_15_1">#N/A</definedName>
    <definedName name="_660__123Graph_DCHART_5" hidden="1">'[48]Data SRL'!$BN$9:$BN$100</definedName>
    <definedName name="_660__123Graph_ECHART_7" hidden="1">[16]PK!$B$65:$M$65</definedName>
    <definedName name="_660__123Graph_XCHART_1" hidden="1">[28]Data!$A$2:$A$73</definedName>
    <definedName name="_660__123Graph_XCHART_219" hidden="1">'[43]TON  per Jam'!#REF!</definedName>
    <definedName name="_661__123Graph_ECHART_85" hidden="1">'[81]Data Prod_Graf'!$B$7:$M$7</definedName>
    <definedName name="_661__123Graph_XCHART_22" hidden="1">'[31]PABRIK (2)'!$A$9:$A$380</definedName>
    <definedName name="_661__123Graph_XCHART_79" hidden="1">'[74]Data SRL'!$B$8:$B$100</definedName>
    <definedName name="_661WAFBUD2_2">[86]Sheet1!#REF!</definedName>
    <definedName name="_662__123Graph_DCHART_6" hidden="1">'[48]Data SRL'!$CV$8:$CV$100</definedName>
    <definedName name="_662__123Graph_ECHART_86" hidden="1">'[81]Data Prod_Graf'!$B$15:$M$15</definedName>
    <definedName name="_663__123Graph_ECHART_87" hidden="1">'[81]Data Prod_Graf'!$B$24:$M$24</definedName>
    <definedName name="_663__123Graph_XCHART_10" hidden="1">'[31]PABRIK (2)'!$A$9:$A$380</definedName>
    <definedName name="_663__123Graph_XCHART_8" hidden="1">[28]Data!$A$2:$A$73</definedName>
    <definedName name="_664__123Graph_BCHART_35">#N/A</definedName>
    <definedName name="_664__123Graph_BCHART_35_1">#N/A</definedName>
    <definedName name="_664__123Graph_CCHART_16">#N/A</definedName>
    <definedName name="_664__123Graph_CCHART_16_1">#N/A</definedName>
    <definedName name="_664__123Graph_DCHART_7" hidden="1">[16]PK!$B$64:$M$64</definedName>
    <definedName name="_664__123Graph_ECHART_88" hidden="1">'[81]Data Prod_Graf'!$B$32:$M$32</definedName>
    <definedName name="_664WAFBUD2_3">[86]Sheet1!#REF!</definedName>
    <definedName name="_665__123Graph_ACHART_79" hidden="1">'[52]Data SRL'!$AZ$8:$AZ$100</definedName>
    <definedName name="_665__123Graph_BCHART_75">#N/A</definedName>
    <definedName name="_665__123Graph_BCHART_75_1">#N/A</definedName>
    <definedName name="_665__123Graph_XCHART_81" hidden="1">'[74]Data SRL'!$B$8:$B$100</definedName>
    <definedName name="_666__123Graph_ACHART_77" hidden="1">'[51]NPK Mg Bo'!#REF!</definedName>
    <definedName name="_666__123Graph_DCHART_77" hidden="1">'[48]Data SRL'!$AQ$8:$AQ$193</definedName>
    <definedName name="_666__123Graph_FCHART_1" hidden="1">'[81]Data SRL'!$BP$9:$BP$100</definedName>
    <definedName name="_666__123Graph_XCHART_11" hidden="1">'[31]PABRIK (2)'!$A$9:$A$380</definedName>
    <definedName name="_667__123Graph_XCHART_113" hidden="1">'[29]TON  per Jam'!#REF!</definedName>
    <definedName name="_667__123Graph_XCHART_220" hidden="1">'[43]TON  per Jam'!#REF!</definedName>
    <definedName name="_667__123Graph_XCHART_86" hidden="1">'[74]Data Prod_Graf'!$B$11:$M$11</definedName>
    <definedName name="_667WAFBUD2_1_1">[86]Sheet1!#REF!</definedName>
    <definedName name="_668__123Graph_CCHART_17">#N/A</definedName>
    <definedName name="_668__123Graph_CCHART_17_1">#N/A</definedName>
    <definedName name="_668__123Graph_DCHART_78" hidden="1">'[48]Data SRL'!$BJ$8:$BJ$100</definedName>
    <definedName name="_668__123Graph_FCHART_2" hidden="1">[99]Langsir!$V$402:$V$413</definedName>
    <definedName name="_668__123Graph_XCHART_114" hidden="1">'[29]TON  per Jam'!#REF!</definedName>
    <definedName name="_669__123Graph_FCHART_5" hidden="1">'[81]Data SRL'!$BP$9:$BP$100</definedName>
    <definedName name="_669__123Graph_XCHART_115" hidden="1">'[29]TON  per Jam'!#REF!</definedName>
    <definedName name="_669__123Graph_XCHART_87" hidden="1">'[74]Data Prod_Graf'!$B$20:$M$20</definedName>
    <definedName name="_67__123Graph_ACHART_215" hidden="1">'[29]TON  per Jam'!$C$54:$Z$54</definedName>
    <definedName name="_67__123Graph_ACHART_219" hidden="1">'[29]TON  per Jam'!$C$58:$Z$58</definedName>
    <definedName name="_67__123Graph_ACHART_228" hidden="1">'[38]TON  per Jam'!$C$69:$Z$69</definedName>
    <definedName name="_67__123Graph_ACHART_42">{#NAME?}</definedName>
    <definedName name="_67__123Graph_ACHART_65">#N/A</definedName>
    <definedName name="_67__123Graph_ACHART_65_1">#N/A</definedName>
    <definedName name="_67__123Graph_ACHART_70" hidden="1">'[45]NPK Mg Bo'!#REF!</definedName>
    <definedName name="_67__123Graph_ACHART_72">#N/A</definedName>
    <definedName name="_67__123Graph_ACHART_72_1">#N/A</definedName>
    <definedName name="_67__123Graph_BCHART_13" hidden="1">[39]Data!$N$50:$N$61</definedName>
    <definedName name="_67__123Graph_BCHART_28" hidden="1">'[31]PABRIK (2)'!$X$9:$X$287</definedName>
    <definedName name="_67__123Graph_BCHART_29" hidden="1">'[40]PABRIK (2)'!$AD$9:$AD$287</definedName>
    <definedName name="_670__123Graph_ACHART_8" hidden="1">[63]Data!$E$2:$E$73</definedName>
    <definedName name="_670__123Graph_BCHART_60" hidden="1">'[58]NPK Mg Bo'!$AO$164:$AO$174</definedName>
    <definedName name="_670__123Graph_BCHART_76">#N/A</definedName>
    <definedName name="_670__123Graph_BCHART_76_1">#N/A</definedName>
    <definedName name="_670__123Graph_DCHART_79" hidden="1">'[48]Data SRL'!$BC$8:$BC$100</definedName>
    <definedName name="_670__123Graph_FCHART_6" hidden="1">[16]PK!$B$33:$M$33</definedName>
    <definedName name="_670__123Graph_XCHART_116" hidden="1">'[29]TON  per Jam'!#REF!</definedName>
    <definedName name="_670WAFBUD2_1_2">[86]Sheet1!#REF!</definedName>
    <definedName name="_671__123Graph_ACHART_64" hidden="1">'[49]NPK Mg Bo'!#REF!</definedName>
    <definedName name="_671__123Graph_ACHART_64_1">#N/A</definedName>
    <definedName name="_671__123Graph_BCHART_36">#N/A</definedName>
    <definedName name="_671__123Graph_BCHART_36_1">#N/A</definedName>
    <definedName name="_671__123Graph_FCHART_7" hidden="1">[16]PK!$B$66:$M$66</definedName>
    <definedName name="_671__123Graph_XCHART_117" hidden="1">'[29]TON  per Jam'!#REF!</definedName>
    <definedName name="_671__123Graph_XCHART_88" hidden="1">'[74]Data Prod_Graf'!$B$28:$M$28</definedName>
    <definedName name="_672__123Graph_CCHART_18">#N/A</definedName>
    <definedName name="_672__123Graph_CCHART_18_1">#N/A</definedName>
    <definedName name="_672__123Graph_DCHART_8" hidden="1">[102]Karung!#REF!</definedName>
    <definedName name="_672__123Graph_FCHART_78" hidden="1">'[81]Data SRL'!$AX$8:$AX$100</definedName>
    <definedName name="_672__123Graph_XCHART_118" hidden="1">'[29]TON  per Jam'!#REF!</definedName>
    <definedName name="_672__123Graph_XCHART_78" hidden="1">'[3]NPK Mg Bo'!$B$160:$B$160</definedName>
    <definedName name="_673__123Graph_FCHART_86" hidden="1">'[81]Data Prod_Graf'!$B$16:$M$16</definedName>
    <definedName name="_673__123Graph_XCHART_119" hidden="1">'[29]TON  per Jam'!#REF!</definedName>
    <definedName name="_673__123Graph_XCHART_221" hidden="1">'[43]TON  per Jam'!#REF!</definedName>
    <definedName name="_673__123Graph_XCHART_79" hidden="1">'[3]NPK Mg Bo'!$B$160:$B$160</definedName>
    <definedName name="_673__123Graph_XCHART_9" hidden="1">[28]Data!$A$38:$A$73</definedName>
    <definedName name="_673WAFPRO2_1">[86]Sheet1!#REF!</definedName>
    <definedName name="_674__123Graph_DCHART_81" hidden="1">'[48]Data SRL'!$BH$8:$BH$100</definedName>
    <definedName name="_674__123Graph_FCHART_87" hidden="1">'[81]Data Prod_Graf'!$B$25:$M$25</definedName>
    <definedName name="_674__123Graph_XCHART_8" hidden="1">'[91]DATA LTW'!$E$4:$AC$4</definedName>
    <definedName name="_675__123Graph_ACHART_78" hidden="1">'[51]NPK Mg Bo'!$AJ$160:$AJ$160</definedName>
    <definedName name="_675__123Graph_ACHART_80" hidden="1">'[61]NPK Mg Bo'!$AN$160:$AN$160</definedName>
    <definedName name="_675__123Graph_BCHART_77">#N/A</definedName>
    <definedName name="_675__123Graph_BCHART_77_1">#N/A</definedName>
    <definedName name="_675__123Graph_XCHART_80" hidden="1">'[3]NPK Mg Bo'!$B$160:$B$160</definedName>
    <definedName name="_676__123Graph_BCHART_78">{#NAME?}</definedName>
    <definedName name="_676__123Graph_CCHART_19">#N/A</definedName>
    <definedName name="_676__123Graph_CCHART_19_1">#N/A</definedName>
    <definedName name="_676__123Graph_DCHART_85" hidden="1">'[48]Data Prod_Graf'!$B$6:$M$6</definedName>
    <definedName name="_676__123Graph_XCHART_1" hidden="1">[30]Data!$A$2:$A$73</definedName>
    <definedName name="_676__123Graph_XCHART_12" hidden="1">'[31]PABRIK (2)'!$A$9:$A$380</definedName>
    <definedName name="_676__123Graph_XCHART_81" hidden="1">'[3]NPK Mg Bo'!$B$160:$B$160</definedName>
    <definedName name="_676WAFPRO2_2">[86]Sheet1!#REF!</definedName>
    <definedName name="_677__123Graph_BCHART_79">{#NAME?}</definedName>
    <definedName name="_677__123Graph_XCHART_120" hidden="1">'[29]TON  per Jam'!#REF!</definedName>
    <definedName name="_677__123Graph_XCHART_82" hidden="1">'[3]NPK Mg Bo'!$B$160:$B$160</definedName>
    <definedName name="_678__123Graph_BCHART_37">#N/A</definedName>
    <definedName name="_678__123Graph_BCHART_37_1">#N/A</definedName>
    <definedName name="_678__123Graph_DCHART_86" hidden="1">'[48]Data Prod_Graf'!$B$14:$M$14</definedName>
    <definedName name="_678__123Graph_XCHART_10" hidden="1">'[32]PABRIK (2)'!$A$9:$A$380</definedName>
    <definedName name="_679__123Graph_BCHART_38">#N/A</definedName>
    <definedName name="_679__123Graph_XCHART_222" hidden="1">'[43]TON  per Jam'!#REF!</definedName>
    <definedName name="_679WAFPRO2_3">[86]Sheet1!#REF!</definedName>
    <definedName name="_68__123Graph_ACHART_153" hidden="1">'[38]TON  per Jam'!$C$28:$Z$28</definedName>
    <definedName name="_68__123Graph_ACHART_216" hidden="1">'[29]TON  per Jam'!$C$55:$Z$55</definedName>
    <definedName name="_68__123Graph_ACHART_22" hidden="1">'[75]PABRIK (2)'!$E$9:$E$287</definedName>
    <definedName name="_68__123Graph_ACHART_23" hidden="1">'[18]TBS BLOK'!#REF!</definedName>
    <definedName name="_68__123Graph_ACHART_26">#N/A</definedName>
    <definedName name="_68__123Graph_ACHART_26_1">#N/A</definedName>
    <definedName name="_68__123Graph_ACHART_4" hidden="1">[60]SISIP!$D$164:$D$174</definedName>
    <definedName name="_68__123Graph_ACHART_66">#N/A</definedName>
    <definedName name="_68__123Graph_ACHART_66_1">#N/A</definedName>
    <definedName name="_68__123Graph_ACHART_71" hidden="1">'[45]NPK Mg Bo'!#REF!</definedName>
    <definedName name="_68__123Graph_ACHART_73">#N/A</definedName>
    <definedName name="_68__123Graph_ACHART_73_1">#N/A</definedName>
    <definedName name="_68__123Graph_BCHART_14" hidden="1">[39]Data!$D$62:$D$73</definedName>
    <definedName name="_68__123Graph_BCHART_29" hidden="1">'[31]PABRIK (2)'!$AD$9:$AD$287</definedName>
    <definedName name="_68__123Graph_BCHART_3" hidden="1">'[40]PABRIK (2)'!#REF!</definedName>
    <definedName name="_680__123Graph_ACHART_81" hidden="1">'[52]Data SRL'!$BD$8:$BD$100</definedName>
    <definedName name="_680__123Graph_BCHART_62" hidden="1">'[58]NPK Mg Bo'!$AS$164:$AS$174</definedName>
    <definedName name="_680__123Graph_CCHART_2">#N/A</definedName>
    <definedName name="_680__123Graph_CCHART_2_1">#N/A</definedName>
    <definedName name="_680__123Graph_DCHART_87" hidden="1">'[48]Data Prod_Graf'!$B$23:$M$23</definedName>
    <definedName name="_680__123Graph_XCHART_11" hidden="1">'[32]PABRIK (2)'!$A$9:$A$380</definedName>
    <definedName name="_680__123Graph_XCHART_13" hidden="1">[28]Data!$L$50:$L$61</definedName>
    <definedName name="_681__123Graph_XCHART_113" hidden="1">'[103]TON  per Jam'!#REF!</definedName>
    <definedName name="_681__123Graph_XCHART_135" hidden="1">'[29]TON  per Jam'!$C$7:$Z$7</definedName>
    <definedName name="_682__123Graph_BCHART_8">#N/A</definedName>
    <definedName name="_682__123Graph_BCHART_8_1">#N/A</definedName>
    <definedName name="_682__123Graph_DCHART_88" hidden="1">'[48]Data Prod_Graf'!$B$31:$M$31</definedName>
    <definedName name="_682__123Graph_XCHART_114" hidden="1">'[103]TON  per Jam'!#REF!</definedName>
    <definedName name="_682__123Graph_XCHART_136" hidden="1">'[29]TON  per Jam'!$C$7:$Z$7</definedName>
    <definedName name="_682WAFPRO2_1_1">[86]Sheet1!#REF!</definedName>
    <definedName name="_683__123Graph_BCHART_80">{#NAME?}</definedName>
    <definedName name="_683__123Graph_XCHART_115" hidden="1">'[103]TON  per Jam'!#REF!</definedName>
    <definedName name="_683__123Graph_XCHART_137" hidden="1">'[29]TON  per Jam'!$C$7:$Z$7</definedName>
    <definedName name="_684__123Graph_ACHART_65" hidden="1">'[49]NPK Mg Bo'!#REF!</definedName>
    <definedName name="_684__123Graph_ACHART_65_1">#N/A</definedName>
    <definedName name="_684__123Graph_ACHART_79" hidden="1">'[51]NPK Mg Bo'!$AL$160:$AL$160</definedName>
    <definedName name="_684__123Graph_BCHART_81">{#NAME?}</definedName>
    <definedName name="_684__123Graph_CCHART_21">#N/A</definedName>
    <definedName name="_684__123Graph_CCHART_21_1">#N/A</definedName>
    <definedName name="_684__123Graph_ECHART_1" hidden="1">'[48]Data SRL'!$BO$9:$BO$100</definedName>
    <definedName name="_684__123Graph_XCHART_116" hidden="1">'[103]TON  per Jam'!#REF!</definedName>
    <definedName name="_684__123Graph_XCHART_138" hidden="1">'[29]TON  per Jam'!$C$7:$Z$7</definedName>
    <definedName name="_685__123Graph_ACHART_82" hidden="1">'[61]NPK Mg Bo'!$AR$160:$AR$160</definedName>
    <definedName name="_685__123Graph_BCHART_82">{#NAME?}</definedName>
    <definedName name="_685__123Graph_ECHART_11" hidden="1">[101]LTW!$C$27:$N$27</definedName>
    <definedName name="_685__123Graph_XCHART_117" hidden="1">'[103]TON  per Jam'!#REF!</definedName>
    <definedName name="_685__123Graph_XCHART_139" hidden="1">'[29]TON  per Jam'!$C$7:$Z$7</definedName>
    <definedName name="_685__123Graph_XCHART_223" hidden="1">'[43]TON  per Jam'!#REF!</definedName>
    <definedName name="_685WAFPRO2_1_2">[86]Sheet1!#REF!</definedName>
    <definedName name="_686__123Graph_BCHART_39">#N/A</definedName>
    <definedName name="_686__123Graph_BCHART_39_1">#N/A</definedName>
    <definedName name="_686__123Graph_XCHART_118" hidden="1">'[103]TON  per Jam'!#REF!</definedName>
    <definedName name="_687__123Graph_ECHART_16" hidden="1">'[50]TBS BLOK'!#REF!</definedName>
    <definedName name="_687__123Graph_XCHART_119" hidden="1">'[103]TON  per Jam'!#REF!</definedName>
    <definedName name="_688__123Graph_CCHART_22">#N/A</definedName>
    <definedName name="_688__123Graph_CCHART_22_1">#N/A</definedName>
    <definedName name="_688__123Graph_XCHART_14" hidden="1">[28]Data!$L$50:$L$61</definedName>
    <definedName name="_689__123Graph_ECHART_17" hidden="1">'[50]TBS BLOK'!#REF!</definedName>
    <definedName name="_689__123Graph_XCHART_12" hidden="1">'[32]PABRIK (2)'!$A$9:$A$380</definedName>
    <definedName name="_689__123Graph_XCHART_140" hidden="1">'[29]TON  per Jam'!$C$7:$Z$7</definedName>
    <definedName name="_69__123Graph_ACHART_19" hidden="1">'[31]PABRIK (2)'!#REF!</definedName>
    <definedName name="_69__123Graph_ACHART_217" hidden="1">'[29]TON  per Jam'!$C$56:$Z$56</definedName>
    <definedName name="_69__123Graph_ACHART_220" hidden="1">'[29]TON  per Jam'!$C$60:$Z$60</definedName>
    <definedName name="_69__123Graph_ACHART_24" hidden="1">'[18]TBS BLOK'!#REF!</definedName>
    <definedName name="_69__123Graph_ACHART_42" hidden="1">[3]SISIP!$CS$160:$CS$160</definedName>
    <definedName name="_69__123Graph_ACHART_43">#N/A</definedName>
    <definedName name="_69__123Graph_ACHART_43_1">#N/A</definedName>
    <definedName name="_69__123Graph_ACHART_68">#N/A</definedName>
    <definedName name="_69__123Graph_ACHART_68_1">#N/A</definedName>
    <definedName name="_69__123Graph_ACHART_72" hidden="1">'[45]NPK Mg Bo'!#REF!</definedName>
    <definedName name="_69__123Graph_ACHART_74">#N/A</definedName>
    <definedName name="_69__123Graph_ACHART_74_1">#N/A</definedName>
    <definedName name="_69__123Graph_BCHART_15" hidden="1">[39]Data!$B$62:$B$73</definedName>
    <definedName name="_69__123Graph_BCHART_3" hidden="1">'[31]PABRIK (2)'!#REF!</definedName>
    <definedName name="_69__123Graph_BCHART_4" hidden="1">'[40]PABRIK (2)'!#REF!</definedName>
    <definedName name="_690__123Graph_ACHART_85" hidden="1">'[52]Data Prod_Graf'!$B$3:$M$3</definedName>
    <definedName name="_690__123Graph_BCHART_64" hidden="1">'[37]NPK Mg Bo'!#REF!</definedName>
    <definedName name="_690__123Graph_BCHART_9">#N/A</definedName>
    <definedName name="_690__123Graph_BCHART_9_1">#N/A</definedName>
    <definedName name="_690__123Graph_XCHART_120" hidden="1">'[103]TON  per Jam'!#REF!</definedName>
    <definedName name="_690__123Graph_XCHART_141" hidden="1">'[29]TON  per Jam'!$C$7:$Z$7</definedName>
    <definedName name="_691__123Graph_ECHART_18" hidden="1">'[50]TBS BLOK'!#REF!</definedName>
    <definedName name="_691__123Graph_XCHART_142" hidden="1">'[29]TON  per Jam'!$C$7:$Z$7</definedName>
    <definedName name="_691__123Graph_XCHART_224" hidden="1">'[43]TON  per Jam'!#REF!</definedName>
    <definedName name="_691__123Graph_XCHART_58" hidden="1">'[60]NPK Mg Bo'!$C$164:$C$174</definedName>
    <definedName name="_692__123Graph_CCHART_23">#N/A</definedName>
    <definedName name="_692__123Graph_CCHART_23_1">#N/A</definedName>
    <definedName name="_692__123Graph_XCHART_13" hidden="1">[30]Data!$L$50:$L$61</definedName>
    <definedName name="_692__123Graph_XCHART_143" hidden="1">'[29]TON  per Jam'!$C$7:$Z$7</definedName>
    <definedName name="_693__123Graph_ACHART_8" hidden="1">[51]SISIP!#REF!</definedName>
    <definedName name="_693__123Graph_BCHART_4">#N/A</definedName>
    <definedName name="_693__123Graph_BCHART_4_1">#N/A</definedName>
    <definedName name="_693__123Graph_ECHART_19" hidden="1">'[50]TBS BLOK'!#REF!</definedName>
    <definedName name="_693__123Graph_XCHART_135" hidden="1">'[103]TON  per Jam'!$C$7:$Z$7</definedName>
    <definedName name="_693__123Graph_XCHART_144" hidden="1">'[29]TON  per Jam'!$C$7:$Z$7</definedName>
    <definedName name="_693__123Graph_XCHART_59" hidden="1">'[60]NPK Mg Bo'!$C$164:$C$174</definedName>
    <definedName name="_694__123Graph_XCHART_136" hidden="1">'[103]TON  per Jam'!$C$7:$Z$7</definedName>
    <definedName name="_694__123Graph_XCHART_145" hidden="1">'[29]TON  per Jam'!$C$7:$Z$7</definedName>
    <definedName name="_695__123Graph_ACHART_9" hidden="1">[63]Data!$J$38:$J$73</definedName>
    <definedName name="_695__123Graph_CCHART_1">#N/A</definedName>
    <definedName name="_695__123Graph_CCHART_1_1">#N/A</definedName>
    <definedName name="_695__123Graph_ECHART_2" hidden="1">'[48]Data SRL'!$CS$8:$CS$379</definedName>
    <definedName name="_695__123Graph_XCHART_137" hidden="1">'[103]TON  per Jam'!$C$7:$Z$7</definedName>
    <definedName name="_695__123Graph_XCHART_146" hidden="1">'[29]TON  per Jam'!$C$7:$Z$7</definedName>
    <definedName name="_696__123Graph_CCHART_24">#N/A</definedName>
    <definedName name="_696__123Graph_CCHART_24_1">#N/A</definedName>
    <definedName name="_696__123Graph_XCHART_138" hidden="1">'[103]TON  per Jam'!$C$7:$Z$7</definedName>
    <definedName name="_696__123Graph_XCHART_147" hidden="1">'[29]TON  per Jam'!#REF!</definedName>
    <definedName name="_697__123Graph_ACHART_66" hidden="1">'[49]NPK Mg Bo'!#REF!</definedName>
    <definedName name="_697__123Graph_ACHART_66_1">#N/A</definedName>
    <definedName name="_697__123Graph_ECHART_21" hidden="1">'[50]TBS BLOK'!#REF!</definedName>
    <definedName name="_697__123Graph_XCHART_139" hidden="1">'[103]TON  per Jam'!$C$7:$Z$7</definedName>
    <definedName name="_697__123Graph_XCHART_148" hidden="1">'[29]TON  per Jam'!$C$7:$Z$7</definedName>
    <definedName name="_697__123Graph_XCHART_225" hidden="1">'[43]TON  per Jam'!#REF!</definedName>
    <definedName name="_697__123Graph_XCHART_60" hidden="1">'[60]NPK Mg Bo'!$C$164:$C$174</definedName>
    <definedName name="_698__123Graph_XCHART_149" hidden="1">'[29]TON  per Jam'!$C$7:$Z$7</definedName>
    <definedName name="_699__123Graph_ECHART_22" hidden="1">'[50]TBS BLOK'!#REF!</definedName>
    <definedName name="_699__123Graph_XCHART_14" hidden="1">[30]Data!$L$50:$L$61</definedName>
    <definedName name="_699__123Graph_XCHART_61" hidden="1">'[60]NPK Mg Bo'!$C$164:$C$174</definedName>
    <definedName name="_7__123Graph_ACHART_1">#N/A</definedName>
    <definedName name="_7__123Graph_ACHART_1_1">#N/A</definedName>
    <definedName name="_7__123Graph_ACHART_11" hidden="1">'[75]PABRIK (2)'!#REF!</definedName>
    <definedName name="_7__123Graph_ACHART_113" hidden="1">'[29]TON  per Jam'!$C$39:$Z$39</definedName>
    <definedName name="_7__123Graph_ACHART_116" hidden="1">'[38]TON  per Jam'!$C$42:$Z$42</definedName>
    <definedName name="_7__123Graph_ACHART_12">#N/A</definedName>
    <definedName name="_7__123Graph_ACHART_12_1">#N/A</definedName>
    <definedName name="_7__123Graph_ACHART_15" hidden="1">[66]Data!$B$50:$B$61</definedName>
    <definedName name="_7__123Graph_ACHART_15_1">#N/A</definedName>
    <definedName name="_70__123Graph_ACHART_135" hidden="1">'[41]TON  per Jam'!$C$8:$Z$8</definedName>
    <definedName name="_70__123Graph_ACHART_154" hidden="1">'[38]TON  per Jam'!$C$29:$Z$29</definedName>
    <definedName name="_70__123Graph_ACHART_18">#N/A</definedName>
    <definedName name="_70__123Graph_ACHART_18_1">#N/A</definedName>
    <definedName name="_70__123Graph_ACHART_218" hidden="1">'[29]TON  per Jam'!$C$57:$Z$57</definedName>
    <definedName name="_70__123Graph_ACHART_22" hidden="1">'[37]TBS BLOK'!#REF!</definedName>
    <definedName name="_70__123Graph_ACHART_22_1">#N/A</definedName>
    <definedName name="_70__123Graph_ACHART_221" hidden="1">'[29]TON  per Jam'!$C$61:$Z$61</definedName>
    <definedName name="_70__123Graph_ACHART_241" hidden="1">'[38]TON  per Jam'!$C$164:$R$164</definedName>
    <definedName name="_70__123Graph_ACHART_69">#N/A</definedName>
    <definedName name="_70__123Graph_ACHART_69_1">#N/A</definedName>
    <definedName name="_70__123Graph_ACHART_73" hidden="1">'[45]NPK Mg Bo'!#REF!</definedName>
    <definedName name="_70__123Graph_ACHART_75" hidden="1">'[46]NPK Mg Bo'!#REF!</definedName>
    <definedName name="_70__123Graph_ACHART_75_1">#N/A</definedName>
    <definedName name="_70__123Graph_BCHART_31" hidden="1">[65]Data!$CH$205:$CS$205</definedName>
    <definedName name="_70__123Graph_BCHART_5" hidden="1">'[56]Data SRL'!$BL$9:$BL$100</definedName>
    <definedName name="_700__123Graph_BCHART_1" hidden="1">'[52]Data SRL'!$BL$9:$BL$100</definedName>
    <definedName name="_700__123Graph_BCHART_40">#N/A</definedName>
    <definedName name="_700__123Graph_BCHART_40_1">#N/A</definedName>
    <definedName name="_700__123Graph_BCHART_66" hidden="1">'[37]NPK Mg Bo'!#REF!</definedName>
    <definedName name="_700__123Graph_BCHART_66_1">#N/A</definedName>
    <definedName name="_700__123Graph_CCHART_10">#N/A</definedName>
    <definedName name="_700__123Graph_CCHART_10_1">#N/A</definedName>
    <definedName name="_700__123Graph_CCHART_26">#N/A</definedName>
    <definedName name="_700__123Graph_CCHART_26_1">#N/A</definedName>
    <definedName name="_700__123Graph_XCHART_140" hidden="1">'[103]TON  per Jam'!$C$7:$Z$7</definedName>
    <definedName name="_701__123Graph_ECHART_23" hidden="1">'[50]TBS BLOK'!#REF!</definedName>
    <definedName name="_701__123Graph_XCHART_141" hidden="1">'[103]TON  per Jam'!$C$7:$Z$7</definedName>
    <definedName name="_701__123Graph_XCHART_15" hidden="1">[28]Data!$L$50:$L$61</definedName>
    <definedName name="_701__123Graph_XCHART_62" hidden="1">'[60]NPK Mg Bo'!$C$164:$C$174</definedName>
    <definedName name="_702__123Graph_ACHART_80" hidden="1">'[51]NPK Mg Bo'!$AN$160:$AN$160</definedName>
    <definedName name="_702__123Graph_XCHART_142" hidden="1">'[103]TON  per Jam'!$C$7:$Z$7</definedName>
    <definedName name="_702__123Graph_XCHART_150" hidden="1">'[29]TON  per Jam'!$C$7:$Z$7</definedName>
    <definedName name="_703__123Graph_ECHART_24" hidden="1">'[50]TBS BLOK'!#REF!</definedName>
    <definedName name="_703__123Graph_XCHART_143" hidden="1">'[103]TON  per Jam'!$C$7:$Z$7</definedName>
    <definedName name="_703__123Graph_XCHART_151" hidden="1">'[29]TON  per Jam'!$C$7:$Z$7</definedName>
    <definedName name="_703__123Graph_XCHART_226" hidden="1">'[43]TON  per Jam'!#REF!</definedName>
    <definedName name="_704__123Graph_CCHART_27">#N/A</definedName>
    <definedName name="_704__123Graph_CCHART_27_1">#N/A</definedName>
    <definedName name="_704__123Graph_XCHART_144" hidden="1">'[103]TON  per Jam'!$C$7:$Z$7</definedName>
    <definedName name="_704__123Graph_XCHART_152" hidden="1">'[29]TON  per Jam'!$C$7:$Z$7</definedName>
    <definedName name="_705__123Graph_BCHART_10" hidden="1">'[59]PABRIK (2)'!#REF!</definedName>
    <definedName name="_705__123Graph_CCHART_11">#N/A</definedName>
    <definedName name="_705__123Graph_CCHART_11_1">#N/A</definedName>
    <definedName name="_705__123Graph_ECHART_26" hidden="1">'[50]TBS BLOK'!#REF!</definedName>
    <definedName name="_705__123Graph_XCHART_145" hidden="1">'[103]TON  per Jam'!$C$7:$Z$7</definedName>
    <definedName name="_705__123Graph_XCHART_153" hidden="1">'[29]TON  per Jam'!$C$7:$Z$7</definedName>
    <definedName name="_706__123Graph_XCHART_146" hidden="1">'[103]TON  per Jam'!$C$7:$Z$7</definedName>
    <definedName name="_706__123Graph_XCHART_154" hidden="1">'[29]TON  per Jam'!$C$7:$Z$7</definedName>
    <definedName name="_707__123Graph_BCHART_41">#N/A</definedName>
    <definedName name="_707__123Graph_BCHART_41_1">#N/A</definedName>
    <definedName name="_707__123Graph_ECHART_27" hidden="1">'[50]TBS BLOK'!#REF!</definedName>
    <definedName name="_707__123Graph_XCHART_147" hidden="1">'[103]TON  per Jam'!#REF!</definedName>
    <definedName name="_707__123Graph_XCHART_155" hidden="1">'[29]TON  per Jam'!$C$7:$Z$7</definedName>
    <definedName name="_708__123Graph_BCHART_42">#N/A</definedName>
    <definedName name="_708__123Graph_CCHART_28">#N/A</definedName>
    <definedName name="_708__123Graph_CCHART_28_1">#N/A</definedName>
    <definedName name="_708__123Graph_XCHART_148" hidden="1">'[103]TON  per Jam'!$C$7:$Z$7</definedName>
    <definedName name="_708__123Graph_XCHART_156" hidden="1">'[29]TON  per Jam'!$C$7:$Z$7</definedName>
    <definedName name="_709__123Graph_ECHART_28" hidden="1">'[54]TBS 05'!#REF!</definedName>
    <definedName name="_709__123Graph_XCHART_149" hidden="1">'[103]TON  per Jam'!$C$7:$Z$7</definedName>
    <definedName name="_709__123Graph_XCHART_157" hidden="1">'[29]TON  per Jam'!$C$7:$Z$7</definedName>
    <definedName name="_709__123Graph_XCHART_227" hidden="1">'[43]TON  per Jam'!#REF!</definedName>
    <definedName name="_71__123Graph_ACHART_219" hidden="1">'[29]TON  per Jam'!$C$58:$Z$58</definedName>
    <definedName name="_71__123Graph_ACHART_222" hidden="1">'[29]TON  per Jam'!$C$62:$Z$62</definedName>
    <definedName name="_71__123Graph_ACHART_242" hidden="1">'[38]TON  per Jam'!$C$166:$S$166</definedName>
    <definedName name="_71__123Graph_ACHART_44">#N/A</definedName>
    <definedName name="_71__123Graph_ACHART_44_1">#N/A</definedName>
    <definedName name="_71__123Graph_ACHART_74" hidden="1">'[45]NPK Mg Bo'!#REF!</definedName>
    <definedName name="_71__123Graph_ACHART_76">#N/A</definedName>
    <definedName name="_71__123Graph_ACHART_76_1">#N/A</definedName>
    <definedName name="_71__123Graph_BCHART_4" hidden="1">'[31]PABRIK (2)'!#REF!</definedName>
    <definedName name="_71__123Graph_BCHART_6" hidden="1">[16]PK!$B$29:$M$29</definedName>
    <definedName name="_710__123Graph_ACHART_68" hidden="1">'[49]NPK Mg Bo'!#REF!</definedName>
    <definedName name="_710__123Graph_ACHART_68_1">#N/A</definedName>
    <definedName name="_710__123Graph_BCHART_11" hidden="1">'[59]PABRIK (2)'!#REF!</definedName>
    <definedName name="_710__123Graph_BCHART_69" hidden="1">'[37]NPK Mg Bo'!#REF!</definedName>
    <definedName name="_710__123Graph_CCHART_12">#N/A</definedName>
    <definedName name="_710__123Graph_CCHART_12_1">#N/A</definedName>
    <definedName name="_710__123Graph_XCHART_158" hidden="1">'[29]TON  per Jam'!$C$7:$Z$7</definedName>
    <definedName name="_711__123Graph_ACHART_81" hidden="1">'[51]NPK Mg Bo'!$AP$160:$AP$160</definedName>
    <definedName name="_711__123Graph_ECHART_29" hidden="1">'[50]TBS BLOK'!#REF!</definedName>
    <definedName name="_711__123Graph_XCHART_15" hidden="1">[30]Data!$L$50:$L$61</definedName>
    <definedName name="_711__123Graph_XCHART_159" hidden="1">'[29]TON  per Jam'!$C$7:$Z$7</definedName>
    <definedName name="_712__123Graph_CCHART_29">#N/A</definedName>
    <definedName name="_712__123Graph_CCHART_29_1">#N/A</definedName>
    <definedName name="_712__123Graph_XCHART_150" hidden="1">'[103]TON  per Jam'!$C$7:$Z$7</definedName>
    <definedName name="_713__123Graph_ECHART_3" hidden="1">'[48]Data SRL'!$N$8:$N$100</definedName>
    <definedName name="_713__123Graph_XCHART_151" hidden="1">'[103]TON  per Jam'!$C$7:$Z$7</definedName>
    <definedName name="_714__123Graph_XCHART_152" hidden="1">'[103]TON  per Jam'!$C$7:$Z$7</definedName>
    <definedName name="_714__123Graph_XCHART_16" hidden="1">[28]Data!$L$62:$L$73</definedName>
    <definedName name="_714__123Graph_XCHART_7" hidden="1">'[91]DATA LTW'!$E$4:$AC$4</definedName>
    <definedName name="_715__123Graph_BCHART_12" hidden="1">'[59]PABRIK (2)'!#REF!</definedName>
    <definedName name="_715__123Graph_BCHART_43">#N/A</definedName>
    <definedName name="_715__123Graph_BCHART_43_1">#N/A</definedName>
    <definedName name="_715__123Graph_CCHART_13">#N/A</definedName>
    <definedName name="_715__123Graph_CCHART_13_1">#N/A</definedName>
    <definedName name="_715__123Graph_ECHART_30" hidden="1">'[50]TBS BLOK'!#REF!</definedName>
    <definedName name="_715__123Graph_XCHART_153" hidden="1">'[103]TON  per Jam'!$C$7:$Z$7</definedName>
    <definedName name="_715__123Graph_XCHART_160" hidden="1">'[29]TON  per Jam'!$C$7:$Z$7</definedName>
    <definedName name="_715__123Graph_XCHART_228" hidden="1">'[43]TON  per Jam'!#REF!</definedName>
    <definedName name="_716__123Graph_CCHART_3">#N/A</definedName>
    <definedName name="_716__123Graph_CCHART_3_1">#N/A</definedName>
    <definedName name="_716__123Graph_XCHART_154" hidden="1">'[103]TON  per Jam'!$C$7:$Z$7</definedName>
    <definedName name="_716__123Graph_XCHART_23" hidden="1">'[31]PABRIK (2)'!$A$9:$A$380</definedName>
    <definedName name="_717__123Graph_ECHART_31" hidden="1">'[50]TBS BLOK'!#REF!</definedName>
    <definedName name="_717__123Graph_XCHART_155" hidden="1">'[103]TON  per Jam'!$C$7:$Z$7</definedName>
    <definedName name="_717__123Graph_XCHART_24" hidden="1">'[31]PABRIK (2)'!$A$9:$A$380</definedName>
    <definedName name="_718__123Graph_XCHART_156" hidden="1">'[103]TON  per Jam'!$C$7:$Z$7</definedName>
    <definedName name="_718__123Graph_XCHART_17" hidden="1">[28]Data!$L$62:$L$73</definedName>
    <definedName name="_719__123Graph_ECHART_32" hidden="1">'[50]TBS BLOK'!#REF!</definedName>
    <definedName name="_719__123Graph_XCHART_157" hidden="1">'[103]TON  per Jam'!$C$7:$Z$7</definedName>
    <definedName name="_72__123Graph_ACHART_155" hidden="1">'[38]TON  per Jam'!$C$31:$Z$31</definedName>
    <definedName name="_72__123Graph_ACHART_16" hidden="1">'[51]TBS 05'!#REF!</definedName>
    <definedName name="_72__123Graph_ACHART_19" hidden="1">'[31]PABRIK (2)'!#REF!</definedName>
    <definedName name="_72__123Graph_ACHART_2" hidden="1">[28]Data!$F$38:$F$73</definedName>
    <definedName name="_72__123Graph_ACHART_223" hidden="1">'[29]TON  per Jam'!$C$63:$Z$63</definedName>
    <definedName name="_72__123Graph_ACHART_243" hidden="1">'[38]TON  per Jam'!$C$167:$T$167</definedName>
    <definedName name="_72__123Graph_ACHART_27">#N/A</definedName>
    <definedName name="_72__123Graph_ACHART_27_1">#N/A</definedName>
    <definedName name="_72__123Graph_ACHART_7">{#NAME?}</definedName>
    <definedName name="_72__123Graph_ACHART_75" hidden="1">'[45]NPK Mg Bo'!#REF!</definedName>
    <definedName name="_72__123Graph_ACHART_77">#N/A</definedName>
    <definedName name="_72__123Graph_ACHART_77_1">#N/A</definedName>
    <definedName name="_72__123Graph_BCHART_16" hidden="1">'[31]PABRIK (2)'!#REF!</definedName>
    <definedName name="_72__123Graph_BCHART_5" hidden="1">'[47]Data SRL'!$BL$9:$BL$100</definedName>
    <definedName name="_72__123Graph_BCHART_62" hidden="1">'[56]Data SRL'!$D$8:$D$131</definedName>
    <definedName name="_720__123Graph_ACHART_82" hidden="1">'[51]NPK Mg Bo'!$AR$160:$AR$160</definedName>
    <definedName name="_720__123Graph_BCHART_13" hidden="1">[63]Data!$N$50:$N$61</definedName>
    <definedName name="_720__123Graph_BCHART_70" hidden="1">'[37]NPK Mg Bo'!#REF!</definedName>
    <definedName name="_720__123Graph_CCHART_14">#N/A</definedName>
    <definedName name="_720__123Graph_CCHART_14_1">#N/A</definedName>
    <definedName name="_720__123Graph_CCHART_30">#N/A</definedName>
    <definedName name="_720__123Graph_CCHART_30_1">#N/A</definedName>
    <definedName name="_720__123Graph_XCHART_158" hidden="1">'[103]TON  per Jam'!$C$7:$Z$7</definedName>
    <definedName name="_721__123Graph_ECHART_33" hidden="1">'[54]TBS 05'!#REF!</definedName>
    <definedName name="_721__123Graph_XCHART_159" hidden="1">'[103]TON  per Jam'!$C$7:$Z$7</definedName>
    <definedName name="_721__123Graph_XCHART_18" hidden="1">'[31]PABRIK (2)'!$A$9:$A$380</definedName>
    <definedName name="_722__123Graph_BCHART_44">#N/A</definedName>
    <definedName name="_722__123Graph_BCHART_44_1">#N/A</definedName>
    <definedName name="_722__123Graph_XCHART_183" hidden="1">'[29]TON  per Jam'!#REF!</definedName>
    <definedName name="_723__123Graph_ACHART_69" hidden="1">'[49]NPK Mg Bo'!#REF!</definedName>
    <definedName name="_723__123Graph_ACHART_69_1">#N/A</definedName>
    <definedName name="_723__123Graph_ECHART_34" hidden="1">'[50]TBS BLOK'!#REF!</definedName>
    <definedName name="_723__123Graph_XCHART_16" hidden="1">[30]Data!$L$62:$L$73</definedName>
    <definedName name="_723__123Graph_XCHART_241" hidden="1">'[43]TON  per Jam'!#REF!</definedName>
    <definedName name="_724__123Graph_CCHART_31">#N/A</definedName>
    <definedName name="_724__123Graph_CCHART_31_1">#N/A</definedName>
    <definedName name="_724__123Graph_XCHART_160" hidden="1">'[103]TON  per Jam'!$C$7:$Z$7</definedName>
    <definedName name="_725__123Graph_BCHART_14" hidden="1">[63]Data!$D$62:$D$73</definedName>
    <definedName name="_725__123Graph_CCHART_15">#N/A</definedName>
    <definedName name="_725__123Graph_CCHART_15_1">#N/A</definedName>
    <definedName name="_725__123Graph_ECHART_4" hidden="1">'[48]Data SRL'!$BO$9:$BO$100</definedName>
    <definedName name="_725__123Graph_XCHART_19" hidden="1">'[31]PABRIK (2)'!$A$9:$A$380</definedName>
    <definedName name="_726__123Graph_XCHART_17" hidden="1">[30]Data!$L$62:$L$73</definedName>
    <definedName name="_727__123Graph_ECHART_6" hidden="1">'[48]Data SRL'!$CW$8:$CW$100</definedName>
    <definedName name="_728__123Graph_CCHART_32">#N/A</definedName>
    <definedName name="_728__123Graph_CCHART_32_1">#N/A</definedName>
    <definedName name="_728__123Graph_XCHART_18" hidden="1">'[32]PABRIK (2)'!$A$9:$A$380</definedName>
    <definedName name="_728__123Graph_XCHART_2" hidden="1">[28]Data!$A$38:$A$73</definedName>
    <definedName name="_729__123Graph_ACHART_9" hidden="1">[51]SISIP!#REF!</definedName>
    <definedName name="_729__123Graph_BCHART_45">#N/A</definedName>
    <definedName name="_729__123Graph_BCHART_45_1">#N/A</definedName>
    <definedName name="_729__123Graph_ECHART_7" hidden="1">[16]PK!$B$65:$M$65</definedName>
    <definedName name="_729__123Graph_XCHART_183" hidden="1">'[103]TON  per Jam'!#REF!</definedName>
    <definedName name="_729__123Graph_XCHART_242" hidden="1">'[43]TON  per Jam'!#REF!</definedName>
    <definedName name="_73__123Graph_ACHART_22" hidden="1">'[31]PABRIK (2)'!$E$9:$E$287</definedName>
    <definedName name="_73__123Graph_ACHART_224" hidden="1">'[29]TON  per Jam'!$C$64:$Z$64</definedName>
    <definedName name="_73__123Graph_ACHART_244" hidden="1">'[38]TON  per Jam'!$C$168:$S$168</definedName>
    <definedName name="_73__123Graph_ACHART_45">#N/A</definedName>
    <definedName name="_73__123Graph_ACHART_45_1">#N/A</definedName>
    <definedName name="_73__123Graph_ACHART_70">#N/A</definedName>
    <definedName name="_73__123Graph_ACHART_70_1">#N/A</definedName>
    <definedName name="_73__123Graph_ACHART_76" hidden="1">'[45]NPK Mg Bo'!#REF!</definedName>
    <definedName name="_73__123Graph_ACHART_78">{#NAME?}</definedName>
    <definedName name="_73__123Graph_BCHART_17" hidden="1">[39]Data!$M$62:$M$73</definedName>
    <definedName name="_73__123Graph_BCHART_6" hidden="1">[16]PK!$B$29:$M$29</definedName>
    <definedName name="_73__123Graph_BCHART_64" hidden="1">'[56]Data SRL'!$G$8:$G$379</definedName>
    <definedName name="_730__123Graph_BCHART_15" hidden="1">[63]Data!$B$62:$B$73</definedName>
    <definedName name="_730__123Graph_BCHART_72" hidden="1">'[37]NPK Mg Bo'!#REF!</definedName>
    <definedName name="_730__123Graph_CCHART_16">#N/A</definedName>
    <definedName name="_730__123Graph_CCHART_16_1">#N/A</definedName>
    <definedName name="_731__123Graph_ECHART_85" hidden="1">'[48]Data Prod_Graf'!$B$7:$M$7</definedName>
    <definedName name="_731__123Graph_XCHART_19" hidden="1">'[32]PABRIK (2)'!$A$9:$A$380</definedName>
    <definedName name="_731__123Graph_XCHART_20" hidden="1">'[31]PABRIK (2)'!$A$9:$A$380</definedName>
    <definedName name="_732__123Graph_CCHART_33">#N/A</definedName>
    <definedName name="_732__123Graph_CCHART_33_1">#N/A</definedName>
    <definedName name="_732__123Graph_XCHART_78" hidden="1">'[60]NPK Mg Bo'!$B$160:$B$160</definedName>
    <definedName name="_733__123Graph_ECHART_86" hidden="1">'[48]Data Prod_Graf'!$B$15:$M$15</definedName>
    <definedName name="_733__123Graph_XCHART_2" hidden="1">[30]Data!$A$38:$A$73</definedName>
    <definedName name="_734__123Graph_XCHART_21" hidden="1">'[31]PABRIK (2)'!$A$9:$A$380</definedName>
    <definedName name="_734__123Graph_XCHART_79" hidden="1">'[60]NPK Mg Bo'!$B$160:$B$160</definedName>
    <definedName name="_735__123Graph_BCHART_16" hidden="1">'[59]PABRIK (2)'!#REF!</definedName>
    <definedName name="_735__123Graph_CCHART_17">#N/A</definedName>
    <definedName name="_735__123Graph_CCHART_17_1">#N/A</definedName>
    <definedName name="_735__123Graph_ECHART_87" hidden="1">'[48]Data Prod_Graf'!$B$24:$M$24</definedName>
    <definedName name="_735__123Graph_XCHART_20" hidden="1">'[32]PABRIK (2)'!$A$9:$A$380</definedName>
    <definedName name="_735__123Graph_XCHART_214" hidden="1">'[29]TON  per Jam'!#REF!</definedName>
    <definedName name="_735__123Graph_XCHART_243" hidden="1">'[43]TON  per Jam'!#REF!</definedName>
    <definedName name="_735__123Graph_XCHART_8" hidden="1">'[91]DATA LTW'!$E$4:$AC$4</definedName>
    <definedName name="_736__123Graph_ACHART_7" hidden="1">'[49]TBS BLOK'!#REF!</definedName>
    <definedName name="_736__123Graph_ACHART_7_1">#N/A</definedName>
    <definedName name="_736__123Graph_BCHART_46">#N/A</definedName>
    <definedName name="_736__123Graph_BCHART_46_1">#N/A</definedName>
    <definedName name="_736__123Graph_CCHART_34">#N/A</definedName>
    <definedName name="_736__123Graph_CCHART_34_1">#N/A</definedName>
    <definedName name="_736__123Graph_XCHART_215" hidden="1">'[29]TON  per Jam'!#REF!</definedName>
    <definedName name="_737__123Graph_ECHART_88" hidden="1">'[48]Data Prod_Graf'!$B$32:$M$32</definedName>
    <definedName name="_737__123Graph_XCHART_21" hidden="1">'[32]PABRIK (2)'!$A$9:$A$380</definedName>
    <definedName name="_737__123Graph_XCHART_216" hidden="1">'[29]TON  per Jam'!#REF!</definedName>
    <definedName name="_737__123Graph_XCHART_80" hidden="1">'[60]NPK Mg Bo'!$B$160:$B$160</definedName>
    <definedName name="_738__123Graph_BCHART_1" hidden="1">[51]SISIP!#REF!</definedName>
    <definedName name="_738__123Graph_XCHART_214" hidden="1">'[103]TON  per Jam'!#REF!</definedName>
    <definedName name="_738__123Graph_XCHART_217" hidden="1">'[29]TON  per Jam'!#REF!</definedName>
    <definedName name="_739__123Graph_FCHART_1" hidden="1">'[48]Data SRL'!$BP$9:$BP$100</definedName>
    <definedName name="_739__123Graph_XCHART_215" hidden="1">'[103]TON  per Jam'!#REF!</definedName>
    <definedName name="_739__123Graph_XCHART_218" hidden="1">'[29]TON  per Jam'!#REF!</definedName>
    <definedName name="_739__123Graph_XCHART_81" hidden="1">'[60]NPK Mg Bo'!$B$160:$B$160</definedName>
    <definedName name="_74__123Graph_ACHART_156" hidden="1">'[38]TON  per Jam'!$C$32:$Z$32</definedName>
    <definedName name="_74__123Graph_ACHART_220" hidden="1">'[29]TON  per Jam'!$C$60:$Z$60</definedName>
    <definedName name="_74__123Graph_ACHART_225" hidden="1">'[29]TON  per Jam'!$C$65:$Z$65</definedName>
    <definedName name="_74__123Graph_ACHART_25" hidden="1">'[76]DATA LTW'!$E$39:$P$39</definedName>
    <definedName name="_74__123Graph_ACHART_42" hidden="1">[60]SISIP!$CS$160:$CS$160</definedName>
    <definedName name="_74__123Graph_ACHART_71">#N/A</definedName>
    <definedName name="_74__123Graph_ACHART_71_1">#N/A</definedName>
    <definedName name="_74__123Graph_ACHART_77" hidden="1">'[45]NPK Mg Bo'!#REF!</definedName>
    <definedName name="_74__123Graph_ACHART_79">{#NAME?}</definedName>
    <definedName name="_74__123Graph_BCHART_62" hidden="1">'[47]Data SRL'!$D$8:$D$131</definedName>
    <definedName name="_74__123Graph_BCHART_68" hidden="1">'[56]Data SRL'!$W$8:$W$100</definedName>
    <definedName name="_740__123Graph_BCHART_17" hidden="1">[63]Data!$M$62:$M$73</definedName>
    <definedName name="_740__123Graph_BCHART_74" hidden="1">'[37]NPK Mg Bo'!#REF!</definedName>
    <definedName name="_740__123Graph_CCHART_18">#N/A</definedName>
    <definedName name="_740__123Graph_CCHART_18_1">#N/A</definedName>
    <definedName name="_740__123Graph_CCHART_35">#N/A</definedName>
    <definedName name="_740__123Graph_CCHART_35_1">#N/A</definedName>
    <definedName name="_740__123Graph_FCHART_2" hidden="1">[101]Langsir!$V$402:$V$413</definedName>
    <definedName name="_740__123Graph_XCHART_216" hidden="1">'[103]TON  per Jam'!#REF!</definedName>
    <definedName name="_740__123Graph_XCHART_219" hidden="1">'[29]TON  per Jam'!#REF!</definedName>
    <definedName name="_741__123Graph_XCHART_217" hidden="1">'[103]TON  per Jam'!#REF!</definedName>
    <definedName name="_741__123Graph_XCHART_244" hidden="1">'[43]TON  per Jam'!#REF!</definedName>
    <definedName name="_741__123Graph_XCHART_82" hidden="1">'[60]NPK Mg Bo'!$B$160:$B$160</definedName>
    <definedName name="_742__123Graph_FCHART_5" hidden="1">'[48]Data SRL'!$BP$9:$BP$100</definedName>
    <definedName name="_742__123Graph_XCHART_218" hidden="1">'[103]TON  per Jam'!#REF!</definedName>
    <definedName name="_742__123Graph_XCHART_25" hidden="1">'[31]PABRIK (2)'!$A$9:$A$380</definedName>
    <definedName name="_743__123Graph_BCHART_47">#N/A</definedName>
    <definedName name="_743__123Graph_BCHART_47_1">#N/A</definedName>
    <definedName name="_743__123Graph_FCHART_6" hidden="1">[16]PK!$B$33:$M$33</definedName>
    <definedName name="_743__123Graph_XCHART_219" hidden="1">'[103]TON  per Jam'!#REF!</definedName>
    <definedName name="_743__123Graph_XCHART_22" hidden="1">'[31]PABRIK (2)'!$A$9:$A$380</definedName>
    <definedName name="_744__123Graph_CCHART_36">#N/A</definedName>
    <definedName name="_744__123Graph_CCHART_36_1">#N/A</definedName>
    <definedName name="_744__123Graph_FCHART_7" hidden="1">[16]PK!$B$66:$M$66</definedName>
    <definedName name="_744__123Graph_XCHART_220" hidden="1">'[29]TON  per Jam'!#REF!</definedName>
    <definedName name="_745__123Graph_BCHART_18" hidden="1">'[59]PABRIK (2)'!#REF!</definedName>
    <definedName name="_745__123Graph_CCHART_19">#N/A</definedName>
    <definedName name="_745__123Graph_CCHART_19_1">#N/A</definedName>
    <definedName name="_745__123Graph_XCHART_22" hidden="1">'[32]PABRIK (2)'!$A$9:$A$380</definedName>
    <definedName name="_745__123Graph_XCHART_221" hidden="1">'[29]TON  per Jam'!#REF!</definedName>
    <definedName name="_746__123Graph_FCHART_78" hidden="1">'[48]Data SRL'!$AX$8:$AX$100</definedName>
    <definedName name="_746__123Graph_XCHART_220" hidden="1">'[103]TON  per Jam'!#REF!</definedName>
    <definedName name="_746__123Graph_XCHART_222" hidden="1">'[29]TON  per Jam'!#REF!</definedName>
    <definedName name="_747__123Graph_BCHART_10" hidden="1">[51]SISIP!#REF!</definedName>
    <definedName name="_747__123Graph_XCHART_221" hidden="1">'[103]TON  per Jam'!#REF!</definedName>
    <definedName name="_747__123Graph_XCHART_223" hidden="1">'[29]TON  per Jam'!#REF!</definedName>
    <definedName name="_748__123Graph_CCHART_37">#N/A</definedName>
    <definedName name="_748__123Graph_CCHART_37_1">#N/A</definedName>
    <definedName name="_748__123Graph_FCHART_86" hidden="1">'[48]Data Prod_Graf'!$B$16:$M$16</definedName>
    <definedName name="_748__123Graph_XCHART_222" hidden="1">'[103]TON  per Jam'!#REF!</definedName>
    <definedName name="_748__123Graph_XCHART_224" hidden="1">'[29]TON  per Jam'!#REF!</definedName>
    <definedName name="_748__123Graph_XCHART_254" hidden="1">'[43]TON  per Jam'!#REF!</definedName>
    <definedName name="_748Excel_BuiltIn_Print_Area_3_1_1">#REF!</definedName>
    <definedName name="_749__123Graph_ACHART_70" hidden="1">'[49]NPK Mg Bo'!#REF!</definedName>
    <definedName name="_749__123Graph_ACHART_70_1">#N/A</definedName>
    <definedName name="_749__123Graph_XCHART_223" hidden="1">'[103]TON  per Jam'!#REF!</definedName>
    <definedName name="_749__123Graph_XCHART_225" hidden="1">'[29]TON  per Jam'!#REF!</definedName>
    <definedName name="_749__123Graph_XCHART_26" hidden="1">'[31]PABRIK (2)'!$A$9:$A$380</definedName>
    <definedName name="_75__123Graph_ACHART_136" hidden="1">'[41]TON  per Jam'!$C$10:$Z$10</definedName>
    <definedName name="_75__123Graph_ACHART_20" hidden="1">'[31]PABRIK (2)'!#REF!</definedName>
    <definedName name="_75__123Graph_ACHART_221" hidden="1">'[29]TON  per Jam'!$C$61:$Z$61</definedName>
    <definedName name="_75__123Graph_ACHART_226" hidden="1">'[29]TON  per Jam'!$C$67:$Z$67</definedName>
    <definedName name="_75__123Graph_ACHART_23">#N/A</definedName>
    <definedName name="_75__123Graph_ACHART_23_1">#N/A</definedName>
    <definedName name="_75__123Graph_ACHART_254" hidden="1">'[38]TON  per Jam'!$C$70:$Z$70</definedName>
    <definedName name="_75__123Graph_ACHART_46">#N/A</definedName>
    <definedName name="_75__123Graph_ACHART_46_1">#N/A</definedName>
    <definedName name="_75__123Graph_ACHART_72">#N/A</definedName>
    <definedName name="_75__123Graph_ACHART_72_1">#N/A</definedName>
    <definedName name="_75__123Graph_ACHART_78">'[62]NPK Mg Bo'!$AJ$160:$AJ$160</definedName>
    <definedName name="_75__123Graph_ACHART_8">#N/A</definedName>
    <definedName name="_75__123Graph_ACHART_8_1">#N/A</definedName>
    <definedName name="_75__123Graph_BCHART_64" hidden="1">'[47]Data SRL'!$G$8:$G$379</definedName>
    <definedName name="_75__123Graph_BCHART_69" hidden="1">'[56]Data SRL'!$V$8:$V$379</definedName>
    <definedName name="_750__123Graph_BCHART_19" hidden="1">'[59]PABRIK (2)'!#REF!</definedName>
    <definedName name="_750__123Graph_BCHART_48">#N/A</definedName>
    <definedName name="_750__123Graph_BCHART_48_1">#N/A</definedName>
    <definedName name="_750__123Graph_BCHART_76" hidden="1">'[37]NPK Mg Bo'!#REF!</definedName>
    <definedName name="_750__123Graph_CCHART_2">#N/A</definedName>
    <definedName name="_750__123Graph_CCHART_2_1">#N/A</definedName>
    <definedName name="_750__123Graph_FCHART_87" hidden="1">'[48]Data Prod_Graf'!$B$25:$M$25</definedName>
    <definedName name="_750__123Graph_XCHART_224" hidden="1">'[103]TON  per Jam'!#REF!</definedName>
    <definedName name="_750__123Graph_XCHART_226" hidden="1">'[29]TON  per Jam'!#REF!</definedName>
    <definedName name="_750__123Graph_XCHART_27" hidden="1">'[31]PABRIK (2)'!$A$9:$A$380</definedName>
    <definedName name="_751__123Graph_XCHART_225" hidden="1">'[103]TON  per Jam'!#REF!</definedName>
    <definedName name="_751__123Graph_XCHART_227" hidden="1">'[29]TON  per Jam'!#REF!</definedName>
    <definedName name="_751__123Graph_XCHART_28" hidden="1">'[31]PABRIK (2)'!$A$9:$A$380</definedName>
    <definedName name="_752__123Graph_CCHART_38">{#NAME?}</definedName>
    <definedName name="_752__123Graph_XCHART_1" hidden="1">[53]Data!$A$2:$A$73</definedName>
    <definedName name="_752__123Graph_XCHART_226" hidden="1">'[103]TON  per Jam'!#REF!</definedName>
    <definedName name="_752__123Graph_XCHART_228" hidden="1">'[29]TON  per Jam'!#REF!</definedName>
    <definedName name="_752__123Graph_XCHART_29" hidden="1">'[31]PABRIK (2)'!$A$9:$A$380</definedName>
    <definedName name="_753__123Graph_XCHART_227" hidden="1">'[103]TON  per Jam'!#REF!</definedName>
    <definedName name="_754__123Graph_XCHART_10" hidden="1">'[42]PABRIK (2)'!$A$9:$A$380</definedName>
    <definedName name="_754__123Graph_XCHART_228" hidden="1">'[103]TON  per Jam'!#REF!</definedName>
    <definedName name="_755__123Graph_BCHART_2" hidden="1">'[52]Data SRL'!$D$8:$D$379</definedName>
    <definedName name="_755__123Graph_CCHART_21">#N/A</definedName>
    <definedName name="_755__123Graph_CCHART_21_1">#N/A</definedName>
    <definedName name="_755__123Graph_XCHART_23" hidden="1">'[31]PABRIK (2)'!$A$9:$A$380</definedName>
    <definedName name="_756__123Graph_BCHART_11" hidden="1">[51]SISIP!#REF!</definedName>
    <definedName name="_756__123Graph_CCHART_39">#N/A</definedName>
    <definedName name="_756__123Graph_CCHART_39_1">#N/A</definedName>
    <definedName name="_756__123Graph_XCHART_11" hidden="1">'[42]PABRIK (2)'!$A$9:$A$380</definedName>
    <definedName name="_756__123Graph_XCHART_23" hidden="1">'[32]PABRIK (2)'!$A$9:$A$380</definedName>
    <definedName name="_757__123Graph_BCHART_49">#N/A</definedName>
    <definedName name="_757__123Graph_BCHART_49_1">#N/A</definedName>
    <definedName name="_758__123Graph_XCHART_113" hidden="1">'[38]TON  per Jam'!#REF!</definedName>
    <definedName name="_758__123Graph_XCHART_24" hidden="1">'[31]PABRIK (2)'!$A$9:$A$380</definedName>
    <definedName name="_758__123Graph_XCHART_3" hidden="1">[67]Karung!#REF!</definedName>
    <definedName name="_759__123Graph_XCHART_241" hidden="1">'[29]TON  per Jam'!#REF!</definedName>
    <definedName name="_759__123Graph_XCHART_30" hidden="1">'[69]DATA LTW'!$E$4:$AC$4</definedName>
    <definedName name="_76__123Graph_ACHART_157" hidden="1">'[38]TON  per Jam'!$C$33:$Z$33</definedName>
    <definedName name="_76__123Graph_ACHART_222" hidden="1">'[29]TON  per Jam'!$C$62:$Z$62</definedName>
    <definedName name="_76__123Graph_ACHART_227" hidden="1">'[29]TON  per Jam'!$C$68:$Z$68</definedName>
    <definedName name="_76__123Graph_ACHART_26" hidden="1">'[18]TBS BLOK'!#REF!</definedName>
    <definedName name="_76__123Graph_ACHART_28">#N/A</definedName>
    <definedName name="_76__123Graph_ACHART_28_1">#N/A</definedName>
    <definedName name="_76__123Graph_ACHART_73">#N/A</definedName>
    <definedName name="_76__123Graph_ACHART_73_1">#N/A</definedName>
    <definedName name="_76__123Graph_ACHART_79">'[62]NPK Mg Bo'!$AL$160:$AL$160</definedName>
    <definedName name="_76__123Graph_ACHART_80">{#NAME?}</definedName>
    <definedName name="_76__123Graph_BCHART_18" hidden="1">'[31]PABRIK (2)'!#REF!</definedName>
    <definedName name="_76__123Graph_BCHART_68" hidden="1">'[47]Data SRL'!$W$8:$W$100</definedName>
    <definedName name="_76__123Graph_BCHART_7" hidden="1">'[56]Data SRL'!$CT$8:$CT$379</definedName>
    <definedName name="_760__123Graph_BCHART_20" hidden="1">'[59]PABRIK (2)'!#REF!</definedName>
    <definedName name="_760__123Graph_BCHART_78" hidden="1">'[58]NPK Mg Bo'!$AK$160:$AK$160</definedName>
    <definedName name="_760__123Graph_CCHART_22">#N/A</definedName>
    <definedName name="_760__123Graph_CCHART_22_1">#N/A</definedName>
    <definedName name="_760__123Graph_CCHART_4">#N/A</definedName>
    <definedName name="_760__123Graph_CCHART_4_1">#N/A</definedName>
    <definedName name="_760__123Graph_XCHART_114" hidden="1">'[38]TON  per Jam'!#REF!</definedName>
    <definedName name="_760__123Graph_XCHART_242" hidden="1">'[29]TON  per Jam'!#REF!</definedName>
    <definedName name="_760__123Graph_XCHART_31" hidden="1">'[69]DATA LTW'!$E$4:$AC$4</definedName>
    <definedName name="_761__123Graph_XCHART_243" hidden="1">'[29]TON  per Jam'!#REF!</definedName>
    <definedName name="_761__123Graph_XCHART_32" hidden="1">'[69]DATA LTW'!$E$4:$AC$4</definedName>
    <definedName name="_762__123Graph_ACHART_71" hidden="1">'[49]NPK Mg Bo'!#REF!</definedName>
    <definedName name="_762__123Graph_ACHART_71_1">#N/A</definedName>
    <definedName name="_762__123Graph_XCHART_115" hidden="1">'[38]TON  per Jam'!#REF!</definedName>
    <definedName name="_762__123Graph_XCHART_244" hidden="1">'[29]TON  per Jam'!#REF!</definedName>
    <definedName name="_762__123Graph_XCHART_33" hidden="1">'[69]DATA LTW'!$E$4:$AC$4</definedName>
    <definedName name="_763__123Graph_XCHART_34" hidden="1">'[69]DATA LTW'!$E$4:$AC$4</definedName>
    <definedName name="_764__123Graph_BCHART_5">#N/A</definedName>
    <definedName name="_764__123Graph_BCHART_5_1">#N/A</definedName>
    <definedName name="_764__123Graph_CCHART_40">#N/A</definedName>
    <definedName name="_764__123Graph_CCHART_40_1">#N/A</definedName>
    <definedName name="_764__123Graph_XCHART_116" hidden="1">'[38]TON  per Jam'!#REF!</definedName>
    <definedName name="_764__123Graph_XCHART_25" hidden="1">'[32]PABRIK (2)'!$A$9:$A$380</definedName>
    <definedName name="_764__123Graph_XCHART_35" hidden="1">'[69]DATA LTW'!$E$4:$AC$4</definedName>
    <definedName name="_765__123Graph_BCHART_12" hidden="1">[51]SISIP!#REF!</definedName>
    <definedName name="_765__123Graph_BCHART_21" hidden="1">'[59]PABRIK (2)'!$C$9:$C$287</definedName>
    <definedName name="_765__123Graph_CCHART_23">#N/A</definedName>
    <definedName name="_765__123Graph_CCHART_23_1">#N/A</definedName>
    <definedName name="_765__123Graph_XCHART_25" hidden="1">'[31]PABRIK (2)'!$A$9:$A$380</definedName>
    <definedName name="_765__123Graph_XCHART_254" hidden="1">'[103]TON  per Jam'!#REF!</definedName>
    <definedName name="_765__123Graph_XCHART_36" hidden="1">'[69]DATA LTW'!$E$4:$AC$4</definedName>
    <definedName name="_766__123Graph_XCHART_117" hidden="1">'[38]TON  per Jam'!#REF!</definedName>
    <definedName name="_766__123Graph_XCHART_254" hidden="1">'[29]TON  per Jam'!#REF!</definedName>
    <definedName name="_766__123Graph_XCHART_37" hidden="1">'[69]DATA LTW'!$E$4:$AC$4</definedName>
    <definedName name="_767__123Graph_XCHART_26" hidden="1">'[32]PABRIK (2)'!$A$9:$A$380</definedName>
    <definedName name="_767__123Graph_XCHART_38" hidden="1">'[69]DATA LTW'!$E$4:$AC$4</definedName>
    <definedName name="_768__123Graph_CCHART_41">#N/A</definedName>
    <definedName name="_768__123Graph_CCHART_41_1">#N/A</definedName>
    <definedName name="_768__123Graph_XCHART_118" hidden="1">'[38]TON  per Jam'!#REF!</definedName>
    <definedName name="_768__123Graph_XCHART_39" hidden="1">'[69]DATA LTW'!$E$4:$AC$4</definedName>
    <definedName name="_769__123Graph_XCHART_26" hidden="1">'[31]PABRIK (2)'!$A$9:$A$380</definedName>
    <definedName name="_769__123Graph_XCHART_27" hidden="1">'[32]PABRIK (2)'!$A$9:$A$380</definedName>
    <definedName name="_77__123Graph_ACHART_19">#N/A</definedName>
    <definedName name="_77__123Graph_ACHART_19_1">#N/A</definedName>
    <definedName name="_77__123Graph_ACHART_223" hidden="1">'[29]TON  per Jam'!$C$63:$Z$63</definedName>
    <definedName name="_77__123Graph_ACHART_228" hidden="1">'[29]TON  per Jam'!$C$69:$Z$69</definedName>
    <definedName name="_77__123Graph_ACHART_27" hidden="1">'[18]TBS BLOK'!#REF!</definedName>
    <definedName name="_77__123Graph_ACHART_47">#N/A</definedName>
    <definedName name="_77__123Graph_ACHART_47_1">#N/A</definedName>
    <definedName name="_77__123Graph_ACHART_74">#N/A</definedName>
    <definedName name="_77__123Graph_ACHART_74_1">#N/A</definedName>
    <definedName name="_77__123Graph_ACHART_8" hidden="1">[45]SISIP!#REF!</definedName>
    <definedName name="_77__123Graph_ACHART_81">{#NAME?}</definedName>
    <definedName name="_77__123Graph_BCHART_69" hidden="1">'[47]Data SRL'!$V$8:$V$379</definedName>
    <definedName name="_77__123Graph_BCHART_70" hidden="1">'[56]Data SRL'!$AB$8:$AB$379</definedName>
    <definedName name="_770__123Graph_BCHART_22" hidden="1">'[59]PABRIK (2)'!$F$9:$F$287</definedName>
    <definedName name="_770__123Graph_BCHART_8" hidden="1">[37]SISIP!#REF!</definedName>
    <definedName name="_770__123Graph_CCHART_24">#N/A</definedName>
    <definedName name="_770__123Graph_CCHART_24_1">#N/A</definedName>
    <definedName name="_770__123Graph_XCHART_119" hidden="1">'[38]TON  per Jam'!#REF!</definedName>
    <definedName name="_771__123Graph_BCHART_50">#N/A</definedName>
    <definedName name="_771__123Graph_BCHART_50_1">#N/A</definedName>
    <definedName name="_771__123Graph_XCHART_28" hidden="1">'[32]PABRIK (2)'!$A$9:$A$380</definedName>
    <definedName name="_772__123Graph_CCHART_42">{#NAME?}</definedName>
    <definedName name="_772__123Graph_XCHART_12" hidden="1">'[42]PABRIK (2)'!$A$9:$A$380</definedName>
    <definedName name="_772__123Graph_XCHART_27" hidden="1">'[31]PABRIK (2)'!$A$9:$A$380</definedName>
    <definedName name="_773__123Graph_XCHART_29" hidden="1">'[32]PABRIK (2)'!$A$9:$A$380</definedName>
    <definedName name="_774__123Graph_BCHART_13" hidden="1">[51]SISIP!#REF!</definedName>
    <definedName name="_774__123Graph_XCHART_120" hidden="1">'[38]TON  per Jam'!#REF!</definedName>
    <definedName name="_774__123Graph_XCHART_4" hidden="1">[67]Karung!#REF!</definedName>
    <definedName name="_775__123Graph_ACHART_72" hidden="1">'[49]NPK Mg Bo'!#REF!</definedName>
    <definedName name="_775__123Graph_ACHART_72_1">#N/A</definedName>
    <definedName name="_775__123Graph_BCHART_23" hidden="1">'[59]PABRIK (2)'!$L$9:$L$287</definedName>
    <definedName name="_775__123Graph_CCHART_26">#N/A</definedName>
    <definedName name="_775__123Graph_CCHART_26_1">#N/A</definedName>
    <definedName name="_775__123Graph_XCHART_28" hidden="1">'[31]PABRIK (2)'!$A$9:$A$380</definedName>
    <definedName name="_775__123Graph_XCHART_3" hidden="1">[30]Data!$A$38:$A$73</definedName>
    <definedName name="_775__123Graph_XCHART_40" hidden="1">'[69]DATA LTW'!$E$4:$AC$4</definedName>
    <definedName name="_776__123Graph_CCHART_43">#N/A</definedName>
    <definedName name="_776__123Graph_CCHART_43_1">#N/A</definedName>
    <definedName name="_776__123Graph_XCHART_13" hidden="1">[53]Data!$L$50:$L$61</definedName>
    <definedName name="_776__123Graph_XCHART_41" hidden="1">'[69]DATA LTW'!$E$4:$AC$4</definedName>
    <definedName name="_777__123Graph_XCHART_30" hidden="1">'[57]DATA LTW'!$E$4:$AC$4</definedName>
    <definedName name="_777__123Graph_XCHART_42" hidden="1">'[69]DATA LTW'!$E$4:$AC$4</definedName>
    <definedName name="_778__123Graph_BCHART_51">#N/A</definedName>
    <definedName name="_778__123Graph_BCHART_51_1">#N/A</definedName>
    <definedName name="_778__123Graph_XCHART_135" hidden="1">'[38]TON  per Jam'!$C$7:$Z$7</definedName>
    <definedName name="_778__123Graph_XCHART_29" hidden="1">'[31]PABRIK (2)'!$A$9:$A$380</definedName>
    <definedName name="_778__123Graph_XCHART_43" hidden="1">'[69]DATA LTW'!$E$4:$AC$4</definedName>
    <definedName name="_779__123Graph_XCHART_31" hidden="1">'[57]DATA LTW'!$E$4:$AC$4</definedName>
    <definedName name="_779__123Graph_XCHART_44" hidden="1">'[69]DATA LTW'!$E$4:$AC$4</definedName>
    <definedName name="_78__123Graph_ACHART_14" hidden="1">[49]SISIP!#REF!</definedName>
    <definedName name="_78__123Graph_ACHART_14_1">#N/A</definedName>
    <definedName name="_78__123Graph_ACHART_158" hidden="1">'[38]TON  per Jam'!$C$34:$Z$34</definedName>
    <definedName name="_78__123Graph_ACHART_2" hidden="1">[67]Karung!#REF!</definedName>
    <definedName name="_78__123Graph_ACHART_21" hidden="1">'[31]PABRIK (2)'!$B$9:$B$287</definedName>
    <definedName name="_78__123Graph_ACHART_224" hidden="1">'[29]TON  per Jam'!$C$64:$Z$64</definedName>
    <definedName name="_78__123Graph_ACHART_23" hidden="1">'[75]PABRIK (2)'!$K$9:$K$287</definedName>
    <definedName name="_78__123Graph_ACHART_28" hidden="1">'[61]TBS 05'!#REF!</definedName>
    <definedName name="_78__123Graph_ACHART_75">#N/A</definedName>
    <definedName name="_78__123Graph_ACHART_75_1">#N/A</definedName>
    <definedName name="_78__123Graph_ACHART_80">'[62]NPK Mg Bo'!$AN$160:$AN$160</definedName>
    <definedName name="_78__123Graph_ACHART_82">{#NAME?}</definedName>
    <definedName name="_78__123Graph_BCHART_7" hidden="1">'[47]Data SRL'!$CT$8:$CT$379</definedName>
    <definedName name="_78__123Graph_BCHART_71" hidden="1">'[56]Data SRL'!$Y$8:$Y$379</definedName>
    <definedName name="_780__123Graph_BCHART_24" hidden="1">'[59]PABRIK (2)'!$O$9:$O$287</definedName>
    <definedName name="_780__123Graph_BCHART_81" hidden="1">'[58]NPK Mg Bo'!$AQ$160:$AQ$160</definedName>
    <definedName name="_780__123Graph_CCHART_27">#N/A</definedName>
    <definedName name="_780__123Graph_CCHART_27_1">#N/A</definedName>
    <definedName name="_780__123Graph_CCHART_44">#N/A</definedName>
    <definedName name="_780__123Graph_CCHART_44_1">#N/A</definedName>
    <definedName name="_780__123Graph_XCHART_136" hidden="1">'[38]TON  per Jam'!$C$7:$Z$7</definedName>
    <definedName name="_780__123Graph_XCHART_45" hidden="1">'[69]DATA LTW'!$E$4:$AC$4</definedName>
    <definedName name="_781__123Graph_XCHART_3" hidden="1">[28]Data!$A$38:$A$73</definedName>
    <definedName name="_781__123Graph_XCHART_32" hidden="1">'[57]DATA LTW'!$E$4:$AC$4</definedName>
    <definedName name="_781__123Graph_XCHART_46" hidden="1">'[69]DATA LTW'!$E$4:$AC$4</definedName>
    <definedName name="_782__123Graph_XCHART_137" hidden="1">'[38]TON  per Jam'!$C$7:$Z$7</definedName>
    <definedName name="_782__123Graph_XCHART_30" hidden="1">'[44]DATA LTW'!$E$4:$AC$4</definedName>
    <definedName name="_782__123Graph_XCHART_47" hidden="1">'[69]DATA LTW'!$E$4:$AC$4</definedName>
    <definedName name="_783__123Graph_BCHART_14" hidden="1">[51]SISIP!#REF!</definedName>
    <definedName name="_783__123Graph_XCHART_31" hidden="1">'[44]DATA LTW'!$E$4:$AC$4</definedName>
    <definedName name="_783__123Graph_XCHART_33" hidden="1">'[57]DATA LTW'!$E$4:$AC$4</definedName>
    <definedName name="_783__123Graph_XCHART_48" hidden="1">'[69]DATA LTW'!$E$4:$AC$4</definedName>
    <definedName name="_784__123Graph_CCHART_45">#N/A</definedName>
    <definedName name="_784__123Graph_CCHART_45_1">#N/A</definedName>
    <definedName name="_784__123Graph_XCHART_138" hidden="1">'[38]TON  per Jam'!$C$7:$Z$7</definedName>
    <definedName name="_784__123Graph_XCHART_32" hidden="1">'[44]DATA LTW'!$E$4:$AC$4</definedName>
    <definedName name="_784__123Graph_XCHART_49" hidden="1">'[69]DATA LTW'!$E$4:$AC$4</definedName>
    <definedName name="_785__123Graph_BCHART_25" hidden="1">'[59]PABRIK (2)'!$I$9:$I$287</definedName>
    <definedName name="_785__123Graph_BCHART_52">#N/A</definedName>
    <definedName name="_785__123Graph_BCHART_52_1">#N/A</definedName>
    <definedName name="_785__123Graph_CCHART_28">#N/A</definedName>
    <definedName name="_785__123Graph_CCHART_28_1">#N/A</definedName>
    <definedName name="_785__123Graph_XCHART_33" hidden="1">'[44]DATA LTW'!$E$4:$AC$4</definedName>
    <definedName name="_785__123Graph_XCHART_34" hidden="1">'[57]DATA LTW'!$E$4:$AC$4</definedName>
    <definedName name="_786__123Graph_XCHART_139" hidden="1">'[38]TON  per Jam'!$C$7:$Z$7</definedName>
    <definedName name="_786__123Graph_XCHART_34" hidden="1">'[44]DATA LTW'!$E$4:$AC$4</definedName>
    <definedName name="_787__123Graph_XCHART_35" hidden="1">'[44]DATA LTW'!$E$4:$AC$4</definedName>
    <definedName name="_788__123Graph_ACHART_73" hidden="1">'[49]NPK Mg Bo'!#REF!</definedName>
    <definedName name="_788__123Graph_ACHART_73_1">#N/A</definedName>
    <definedName name="_788__123Graph_CCHART_46">#N/A</definedName>
    <definedName name="_788__123Graph_CCHART_46_1">#N/A</definedName>
    <definedName name="_788__123Graph_XCHART_14" hidden="1">[53]Data!$L$50:$L$61</definedName>
    <definedName name="_788__123Graph_XCHART_36" hidden="1">'[44]DATA LTW'!$E$4:$AC$4</definedName>
    <definedName name="_789__123Graph_XCHART_36" hidden="1">'[57]DATA LTW'!$E$4:$AC$4</definedName>
    <definedName name="_789__123Graph_XCHART_37" hidden="1">'[44]DATA LTW'!$E$4:$AC$4</definedName>
    <definedName name="_79__123Graph_ACHART_213" hidden="1">'[29]TON  per Jam'!$C$51:$Z$51</definedName>
    <definedName name="_79__123Graph_ACHART_225" hidden="1">'[29]TON  per Jam'!$C$65:$Z$65</definedName>
    <definedName name="_79__123Graph_ACHART_24" hidden="1">'[75]PABRIK (2)'!$N$9:$N$287</definedName>
    <definedName name="_79__123Graph_ACHART_29" hidden="1">'[18]TBS BLOK'!#REF!</definedName>
    <definedName name="_79__123Graph_ACHART_48">#N/A</definedName>
    <definedName name="_79__123Graph_ACHART_48_1">#N/A</definedName>
    <definedName name="_79__123Graph_ACHART_76">#N/A</definedName>
    <definedName name="_79__123Graph_ACHART_76_1">#N/A</definedName>
    <definedName name="_79__123Graph_ACHART_81">'[62]NPK Mg Bo'!$AP$160:$AP$160</definedName>
    <definedName name="_79__123Graph_ACHART_9">#N/A</definedName>
    <definedName name="_79__123Graph_ACHART_9_1">#N/A</definedName>
    <definedName name="_79__123Graph_BCHART_19" hidden="1">'[31]PABRIK (2)'!#REF!</definedName>
    <definedName name="_79__123Graph_BCHART_70" hidden="1">'[47]Data SRL'!$AB$8:$AB$379</definedName>
    <definedName name="_79__123Graph_BCHART_72" hidden="1">'[56]Data SRL'!$U$8:$U$379</definedName>
    <definedName name="_790__123Graph_BCHART_26" hidden="1">'[59]PABRIK (2)'!$R$9:$R$287</definedName>
    <definedName name="_790__123Graph_BCHART_9" hidden="1">[37]SISIP!#REF!</definedName>
    <definedName name="_790__123Graph_CCHART_29">#N/A</definedName>
    <definedName name="_790__123Graph_CCHART_29_1">#N/A</definedName>
    <definedName name="_790__123Graph_XCHART_140" hidden="1">'[38]TON  per Jam'!$C$7:$Z$7</definedName>
    <definedName name="_790__123Graph_XCHART_38" hidden="1">'[44]DATA LTW'!$E$4:$AC$4</definedName>
    <definedName name="_790__123Graph_XCHART_5" hidden="1">[67]Karung!#REF!</definedName>
    <definedName name="_791__123Graph_XCHART_37" hidden="1">'[57]DATA LTW'!$E$4:$AC$4</definedName>
    <definedName name="_791__123Graph_XCHART_39" hidden="1">'[44]DATA LTW'!$E$4:$AC$4</definedName>
    <definedName name="_791__123Graph_XCHART_50" hidden="1">'[69]DATA LTW'!$E$4:$AC$4</definedName>
    <definedName name="_792__123Graph_BCHART_15" hidden="1">[51]SISIP!#REF!</definedName>
    <definedName name="_792__123Graph_BCHART_53">#N/A</definedName>
    <definedName name="_792__123Graph_BCHART_53_1">#N/A</definedName>
    <definedName name="_792__123Graph_CCHART_47">#N/A</definedName>
    <definedName name="_792__123Graph_CCHART_47_1">#N/A</definedName>
    <definedName name="_792__123Graph_XCHART_141" hidden="1">'[38]TON  per Jam'!$C$7:$Z$7</definedName>
    <definedName name="_792__123Graph_XCHART_51" hidden="1">'[69]DATA LTW'!$E$4:$AC$4</definedName>
    <definedName name="_793__123Graph_XCHART_38" hidden="1">'[57]DATA LTW'!$E$4:$AC$4</definedName>
    <definedName name="_793__123Graph_XCHART_52" hidden="1">'[69]DATA LTW'!$E$4:$AC$4</definedName>
    <definedName name="_794__123Graph_XCHART_142" hidden="1">'[38]TON  per Jam'!$C$7:$Z$7</definedName>
    <definedName name="_794__123Graph_XCHART_4" hidden="1">[28]Data!$A$38:$A$73</definedName>
    <definedName name="_794__123Graph_XCHART_53" hidden="1">'[69]DATA LTW'!$E$4:$AC$4</definedName>
    <definedName name="_795__123Graph_BCHART_27" hidden="1">'[59]PABRIK (2)'!$U$9:$U$287</definedName>
    <definedName name="_795__123Graph_CCHART_3">#N/A</definedName>
    <definedName name="_795__123Graph_CCHART_3_1">#N/A</definedName>
    <definedName name="_795__123Graph_XCHART_39" hidden="1">'[57]DATA LTW'!$E$4:$AC$4</definedName>
    <definedName name="_795__123Graph_XCHART_40" hidden="1">'[44]DATA LTW'!$E$4:$AC$4</definedName>
    <definedName name="_795__123Graph_XCHART_54" hidden="1">'[69]DATA LTW'!$E$4:$AC$4</definedName>
    <definedName name="_796__123Graph_CCHART_48">#N/A</definedName>
    <definedName name="_796__123Graph_CCHART_48_1">#N/A</definedName>
    <definedName name="_796__123Graph_XCHART_143" hidden="1">'[38]TON  per Jam'!$C$7:$Z$7</definedName>
    <definedName name="_796__123Graph_XCHART_41" hidden="1">'[44]DATA LTW'!$E$4:$AC$4</definedName>
    <definedName name="_796__123Graph_XCHART_55" hidden="1">'[69]DATA LTW'!$E$4:$AC$4</definedName>
    <definedName name="_797__123Graph_XCHART_4" hidden="1">[30]Data!$A$38:$A$73</definedName>
    <definedName name="_797__123Graph_XCHART_42" hidden="1">'[44]DATA LTW'!$E$4:$AC$4</definedName>
    <definedName name="_797__123Graph_XCHART_56" hidden="1">'[69]DATA LTW'!$E$4:$AC$4</definedName>
    <definedName name="_798__123Graph_XCHART_144" hidden="1">'[38]TON  per Jam'!$C$7:$Z$7</definedName>
    <definedName name="_798__123Graph_XCHART_43" hidden="1">'[44]DATA LTW'!$E$4:$AC$4</definedName>
    <definedName name="_798__123Graph_XCHART_57" hidden="1">'[69]DATA LTW'!$E$4:$AC$4</definedName>
    <definedName name="_799__123Graph_BCHART_54">#N/A</definedName>
    <definedName name="_799__123Graph_BCHART_54_1">#N/A</definedName>
    <definedName name="_799__123Graph_XCHART_40" hidden="1">'[57]DATA LTW'!$E$4:$AC$4</definedName>
    <definedName name="_799__123Graph_XCHART_44" hidden="1">'[44]DATA LTW'!$E$4:$AC$4</definedName>
    <definedName name="_799__123Graph_XCHART_58" hidden="1">'[69]DATA LTW'!$E$4:$AC$4</definedName>
    <definedName name="_8__123Graph_ACHART_10">#N/A</definedName>
    <definedName name="_8__123Graph_ACHART_10_1">#N/A</definedName>
    <definedName name="_8__123Graph_ACHART_113" hidden="1">'[29]TON  per Jam'!$C$39:$Z$39</definedName>
    <definedName name="_8__123Graph_ACHART_114" hidden="1">'[29]TON  per Jam'!$C$40:$Z$40</definedName>
    <definedName name="_8__123Graph_ACHART_117" hidden="1">'[38]TON  per Jam'!$C$43:$Z$43</definedName>
    <definedName name="_8__123Graph_ACHART_12">#N/A</definedName>
    <definedName name="_8__123Graph_ACHART_12_1">#N/A</definedName>
    <definedName name="_8__123Graph_ACHART_13">#N/A</definedName>
    <definedName name="_8__123Graph_ACHART_13_1">#N/A</definedName>
    <definedName name="_8__123Graph_ACHART_16" hidden="1">[66]Data!$K$62:$K$73</definedName>
    <definedName name="_8__123Graph_ACHART_16_1">#N/A</definedName>
    <definedName name="_80__123Graph_ACHART_137" hidden="1">'[41]TON  per Jam'!$C$11:$Z$11</definedName>
    <definedName name="_80__123Graph_ACHART_159" hidden="1">'[38]TON  per Jam'!$C$35:$Z$35</definedName>
    <definedName name="_80__123Graph_ACHART_214" hidden="1">'[29]TON  per Jam'!$C$53:$Z$53</definedName>
    <definedName name="_80__123Graph_ACHART_226" hidden="1">'[29]TON  per Jam'!$C$67:$Z$67</definedName>
    <definedName name="_80__123Graph_ACHART_24" hidden="1">'[37]TBS BLOK'!#REF!</definedName>
    <definedName name="_80__123Graph_ACHART_24_1">#N/A</definedName>
    <definedName name="_80__123Graph_ACHART_241" hidden="1">'[29]TON  per Jam'!$C$164:$R$164</definedName>
    <definedName name="_80__123Graph_ACHART_29">#N/A</definedName>
    <definedName name="_80__123Graph_ACHART_29_1">#N/A</definedName>
    <definedName name="_80__123Graph_ACHART_3" hidden="1">[18]SISIP!#REF!</definedName>
    <definedName name="_80__123Graph_ACHART_77">#N/A</definedName>
    <definedName name="_80__123Graph_ACHART_77_1">#N/A</definedName>
    <definedName name="_80__123Graph_ACHART_82">'[62]NPK Mg Bo'!$AR$160:$AR$160</definedName>
    <definedName name="_80__123Graph_BCHART_1">#N/A</definedName>
    <definedName name="_80__123Graph_BCHART_1_1">#N/A</definedName>
    <definedName name="_80__123Graph_BCHART_2" hidden="1">'[47]Data SRL'!$D$8:$D$379</definedName>
    <definedName name="_80__123Graph_BCHART_71" hidden="1">'[47]Data SRL'!$Y$8:$Y$379</definedName>
    <definedName name="_80__123Graph_BCHART_73" hidden="1">'[56]Data SRL'!$AD$8:$AD$131</definedName>
    <definedName name="_800__123Graph_BCHART_28" hidden="1">'[59]PABRIK (2)'!$X$9:$X$287</definedName>
    <definedName name="_800__123Graph_CCHART_10" hidden="1">[37]SISIP!#REF!</definedName>
    <definedName name="_800__123Graph_CCHART_10_1">#N/A</definedName>
    <definedName name="_800__123Graph_CCHART_30">#N/A</definedName>
    <definedName name="_800__123Graph_CCHART_30_1">#N/A</definedName>
    <definedName name="_800__123Graph_CCHART_49">#N/A</definedName>
    <definedName name="_800__123Graph_CCHART_49_1">#N/A</definedName>
    <definedName name="_800__123Graph_XCHART_145" hidden="1">'[38]TON  per Jam'!$C$7:$Z$7</definedName>
    <definedName name="_800__123Graph_XCHART_45" hidden="1">'[44]DATA LTW'!$E$4:$AC$4</definedName>
    <definedName name="_800__123Graph_XCHART_59" hidden="1">'[69]DATA LTW'!$E$4:$AC$4</definedName>
    <definedName name="_801__123Graph_ACHART_74" hidden="1">'[49]NPK Mg Bo'!#REF!</definedName>
    <definedName name="_801__123Graph_ACHART_74_1">#N/A</definedName>
    <definedName name="_801__123Graph_BCHART_16" hidden="1">'[51]TBS 05'!#REF!</definedName>
    <definedName name="_801__123Graph_XCHART_41" hidden="1">'[57]DATA LTW'!$E$4:$AC$4</definedName>
    <definedName name="_801__123Graph_XCHART_46" hidden="1">'[44]DATA LTW'!$E$4:$AC$4</definedName>
    <definedName name="_802__123Graph_XCHART_146" hidden="1">'[38]TON  per Jam'!$C$7:$Z$7</definedName>
    <definedName name="_802__123Graph_XCHART_47" hidden="1">'[44]DATA LTW'!$E$4:$AC$4</definedName>
    <definedName name="_803__123Graph_XCHART_42" hidden="1">'[57]DATA LTW'!$E$4:$AC$4</definedName>
    <definedName name="_803__123Graph_XCHART_48" hidden="1">'[44]DATA LTW'!$E$4:$AC$4</definedName>
    <definedName name="_804__123Graph_CCHART_5">#N/A</definedName>
    <definedName name="_804__123Graph_CCHART_5_1">#N/A</definedName>
    <definedName name="_804__123Graph_XCHART_147" hidden="1">'[38]TON  per Jam'!#REF!</definedName>
    <definedName name="_804__123Graph_XCHART_49" hidden="1">'[44]DATA LTW'!$E$4:$AC$4</definedName>
    <definedName name="_805__123Graph_BCHART_29" hidden="1">'[59]PABRIK (2)'!$AD$9:$AD$287</definedName>
    <definedName name="_805__123Graph_CCHART_31">#N/A</definedName>
    <definedName name="_805__123Graph_CCHART_31_1">#N/A</definedName>
    <definedName name="_805__123Graph_XCHART_43" hidden="1">'[57]DATA LTW'!$E$4:$AC$4</definedName>
    <definedName name="_806__123Graph_BCHART_55">#N/A</definedName>
    <definedName name="_806__123Graph_BCHART_55_1">#N/A</definedName>
    <definedName name="_806__123Graph_XCHART_148" hidden="1">'[38]TON  per Jam'!$C$7:$Z$7</definedName>
    <definedName name="_806__123Graph_XCHART_6" hidden="1">[67]Karung!#REF!</definedName>
    <definedName name="_807__123Graph_XCHART_44" hidden="1">'[57]DATA LTW'!$E$4:$AC$4</definedName>
    <definedName name="_807__123Graph_XCHART_5" hidden="1">[28]Data!$A$2:$A$73</definedName>
    <definedName name="_807__123Graph_XCHART_60" hidden="1">'[69]DATA LTW'!$E$4:$AC$4</definedName>
    <definedName name="_808__123Graph_CCHART_50">#N/A</definedName>
    <definedName name="_808__123Graph_CCHART_50_1">#N/A</definedName>
    <definedName name="_808__123Graph_XCHART_149" hidden="1">'[38]TON  per Jam'!$C$7:$Z$7</definedName>
    <definedName name="_808__123Graph_XCHART_50" hidden="1">'[44]DATA LTW'!$E$4:$AC$4</definedName>
    <definedName name="_808__123Graph_XCHART_61" hidden="1">'[69]DATA LTW'!$E$4:$AC$4</definedName>
    <definedName name="_809__123Graph_XCHART_45" hidden="1">'[57]DATA LTW'!$E$4:$AC$4</definedName>
    <definedName name="_809__123Graph_XCHART_51" hidden="1">'[44]DATA LTW'!$E$4:$AC$4</definedName>
    <definedName name="_809__123Graph_XCHART_62" hidden="1">'[80]Data SRL'!$B$8:$B$131</definedName>
    <definedName name="_81__123Graph_ACHART_17" hidden="1">'[51]TBS 05'!#REF!</definedName>
    <definedName name="_81__123Graph_ACHART_215" hidden="1">'[29]TON  per Jam'!$C$54:$Z$54</definedName>
    <definedName name="_81__123Graph_ACHART_227" hidden="1">'[29]TON  per Jam'!$C$68:$Z$68</definedName>
    <definedName name="_81__123Graph_ACHART_242" hidden="1">'[29]TON  per Jam'!$C$166:$S$166</definedName>
    <definedName name="_81__123Graph_ACHART_30" hidden="1">'[18]TBS BLOK'!#REF!</definedName>
    <definedName name="_81__123Graph_ACHART_49">#N/A</definedName>
    <definedName name="_81__123Graph_ACHART_49_1">#N/A</definedName>
    <definedName name="_81__123Graph_ACHART_78">{#NAME?}</definedName>
    <definedName name="_81__123Graph_ACHART_9" hidden="1">[45]SISIP!#REF!</definedName>
    <definedName name="_81__123Graph_BCHART_10">#N/A</definedName>
    <definedName name="_81__123Graph_BCHART_10_1">#N/A</definedName>
    <definedName name="_81__123Graph_BCHART_72" hidden="1">'[47]Data SRL'!$U$8:$U$379</definedName>
    <definedName name="_81__123Graph_BCHART_74" hidden="1">'[56]Data SRL'!$AI$8:$AI$100</definedName>
    <definedName name="_810__123Graph_BCHART_17" hidden="1">'[51]TBS 05'!#REF!</definedName>
    <definedName name="_810__123Graph_BCHART_3" hidden="1">'[59]PABRIK (2)'!#REF!</definedName>
    <definedName name="_810__123Graph_CCHART_12" hidden="1">[37]SISIP!#REF!</definedName>
    <definedName name="_810__123Graph_CCHART_32">#N/A</definedName>
    <definedName name="_810__123Graph_CCHART_32_1">#N/A</definedName>
    <definedName name="_810__123Graph_XCHART_15" hidden="1">[53]Data!$L$50:$L$61</definedName>
    <definedName name="_810__123Graph_XCHART_52" hidden="1">'[44]DATA LTW'!$E$4:$AC$4</definedName>
    <definedName name="_810__123Graph_XCHART_63" hidden="1">'[69]DATA LTW'!$E$4:$AC$4</definedName>
    <definedName name="_811__123Graph_XCHART_46" hidden="1">'[57]DATA LTW'!$E$4:$AC$4</definedName>
    <definedName name="_811__123Graph_XCHART_53" hidden="1">'[44]DATA LTW'!$E$4:$AC$4</definedName>
    <definedName name="_811__123Graph_XCHART_64" hidden="1">'[80]Data SRL'!$B$8:$B$379</definedName>
    <definedName name="_812__123Graph_CCHART_51">#N/A</definedName>
    <definedName name="_812__123Graph_CCHART_51_1">#N/A</definedName>
    <definedName name="_812__123Graph_XCHART_150" hidden="1">'[38]TON  per Jam'!$C$7:$Z$7</definedName>
    <definedName name="_812__123Graph_XCHART_54" hidden="1">'[44]DATA LTW'!$E$4:$AC$4</definedName>
    <definedName name="_812__123Graph_XCHART_65" hidden="1">'[80]Data SRL'!$B$8:$B$379</definedName>
    <definedName name="_813__123Graph_BCHART_56">#N/A</definedName>
    <definedName name="_813__123Graph_BCHART_56_1">#N/A</definedName>
    <definedName name="_813__123Graph_XCHART_47" hidden="1">'[57]DATA LTW'!$E$4:$AC$4</definedName>
    <definedName name="_813__123Graph_XCHART_55" hidden="1">'[44]DATA LTW'!$E$4:$AC$4</definedName>
    <definedName name="_813__123Graph_XCHART_68" hidden="1">'[80]Data SRL'!$B$8:$B$100</definedName>
    <definedName name="_814__123Graph_ACHART_75" hidden="1">'[49]NPK Mg Bo'!#REF!</definedName>
    <definedName name="_814__123Graph_ACHART_75_1">#N/A</definedName>
    <definedName name="_814__123Graph_XCHART_151" hidden="1">'[38]TON  per Jam'!$C$7:$Z$7</definedName>
    <definedName name="_814__123Graph_XCHART_56" hidden="1">'[44]DATA LTW'!$E$4:$AC$4</definedName>
    <definedName name="_814__123Graph_XCHART_69" hidden="1">'[80]Data SRL'!$B$8:$B$379</definedName>
    <definedName name="_815__123Graph_BCHART_30" hidden="1">'[70]DATA LTW'!$AE$68:$AP$68</definedName>
    <definedName name="_815__123Graph_CCHART_33">#N/A</definedName>
    <definedName name="_815__123Graph_CCHART_33_1">#N/A</definedName>
    <definedName name="_815__123Graph_XCHART_48" hidden="1">'[57]DATA LTW'!$E$4:$AC$4</definedName>
    <definedName name="_815__123Graph_XCHART_57" hidden="1">'[44]DATA LTW'!$E$4:$AC$4</definedName>
    <definedName name="_816__123Graph_CCHART_52">#N/A</definedName>
    <definedName name="_816__123Graph_CCHART_52_1">#N/A</definedName>
    <definedName name="_816__123Graph_XCHART_152" hidden="1">'[38]TON  per Jam'!$C$7:$Z$7</definedName>
    <definedName name="_816__123Graph_XCHART_58" hidden="1">'[44]DATA LTW'!$E$4:$AC$4</definedName>
    <definedName name="_817__123Graph_XCHART_49" hidden="1">'[57]DATA LTW'!$E$4:$AC$4</definedName>
    <definedName name="_817__123Graph_XCHART_59" hidden="1">'[44]DATA LTW'!$E$4:$AC$4</definedName>
    <definedName name="_818__123Graph_XCHART_153" hidden="1">'[38]TON  per Jam'!$C$7:$Z$7</definedName>
    <definedName name="_819__123Graph_BCHART_18" hidden="1">'[51]TBS 05'!#REF!</definedName>
    <definedName name="_819__123Graph_XCHART_5" hidden="1">[30]Data!$A$2:$A$73</definedName>
    <definedName name="_82__123Graph_ACHART_16" hidden="1">[53]Data!$K$62:$K$73</definedName>
    <definedName name="_82__123Graph_ACHART_216" hidden="1">'[29]TON  per Jam'!$C$55:$Z$55</definedName>
    <definedName name="_82__123Graph_ACHART_228" hidden="1">'[29]TON  per Jam'!$C$69:$Z$69</definedName>
    <definedName name="_82__123Graph_ACHART_243" hidden="1">'[29]TON  per Jam'!$C$167:$T$167</definedName>
    <definedName name="_82__123Graph_ACHART_31" hidden="1">'[18]TBS BLOK'!#REF!</definedName>
    <definedName name="_82__123Graph_ACHART_79">{#NAME?}</definedName>
    <definedName name="_82__123Graph_BCHART_1" hidden="1">[45]SISIP!#REF!</definedName>
    <definedName name="_82__123Graph_BCHART_11">#N/A</definedName>
    <definedName name="_82__123Graph_BCHART_11_1">#N/A</definedName>
    <definedName name="_82__123Graph_BCHART_73" hidden="1">'[47]Data SRL'!$AD$8:$AD$131</definedName>
    <definedName name="_82__123Graph_BCHART_75" hidden="1">'[56]Data SRL'!$AL$8:$AL$100</definedName>
    <definedName name="_820__123Graph_BCHART_31" hidden="1">'[70]DATA LTW'!$AR$40:$BC$40</definedName>
    <definedName name="_820__123Graph_BCHART_57">#N/A</definedName>
    <definedName name="_820__123Graph_BCHART_57_1">#N/A</definedName>
    <definedName name="_820__123Graph_CCHART_14" hidden="1">[37]SISIP!#REF!</definedName>
    <definedName name="_820__123Graph_CCHART_34">#N/A</definedName>
    <definedName name="_820__123Graph_CCHART_34_1">#N/A</definedName>
    <definedName name="_820__123Graph_CCHART_53">#N/A</definedName>
    <definedName name="_820__123Graph_CCHART_53_1">#N/A</definedName>
    <definedName name="_820__123Graph_XCHART_154" hidden="1">'[38]TON  per Jam'!$C$7:$Z$7</definedName>
    <definedName name="_820__123Graph_XCHART_6" hidden="1">[28]Data!$A$2:$A$73</definedName>
    <definedName name="_820__123Graph_XCHART_7" hidden="1">[67]Karung!#REF!</definedName>
    <definedName name="_821__123Graph_BCHART_58">{#NAME?}</definedName>
    <definedName name="_821__123Graph_XCHART_50" hidden="1">'[57]DATA LTW'!$E$4:$AC$4</definedName>
    <definedName name="_821__123Graph_XCHART_60" hidden="1">'[44]DATA LTW'!$E$4:$AC$4</definedName>
    <definedName name="_821__123Graph_XCHART_70" hidden="1">'[80]Data SRL'!$B$8:$B$379</definedName>
    <definedName name="_822__123Graph_BCHART_59">{#NAME?}</definedName>
    <definedName name="_822__123Graph_XCHART_155" hidden="1">'[38]TON  per Jam'!$C$7:$Z$7</definedName>
    <definedName name="_822__123Graph_XCHART_61" hidden="1">'[44]DATA LTW'!$E$4:$AC$4</definedName>
    <definedName name="_822__123Graph_XCHART_71" hidden="1">'[80]Data SRL'!$B$8:$B$379</definedName>
    <definedName name="_823__123Graph_XCHART_51" hidden="1">'[57]DATA LTW'!$E$4:$AC$4</definedName>
    <definedName name="_823__123Graph_XCHART_72" hidden="1">'[80]Data SRL'!$B$8:$B$379</definedName>
    <definedName name="_824__123Graph_CCHART_54">#N/A</definedName>
    <definedName name="_824__123Graph_CCHART_54_1">#N/A</definedName>
    <definedName name="_824__123Graph_XCHART_156" hidden="1">'[38]TON  per Jam'!$C$7:$Z$7</definedName>
    <definedName name="_824__123Graph_XCHART_73" hidden="1">'[80]Data SRL'!$B$8:$B$131</definedName>
    <definedName name="_825__123Graph_BCHART_32" hidden="1">'[70]DATA LTW'!$AR$68:$BC$68</definedName>
    <definedName name="_825__123Graph_CCHART_35">#N/A</definedName>
    <definedName name="_825__123Graph_CCHART_35_1">#N/A</definedName>
    <definedName name="_825__123Graph_XCHART_52" hidden="1">'[57]DATA LTW'!$E$4:$AC$4</definedName>
    <definedName name="_825__123Graph_XCHART_62" hidden="1">'[74]Data SRL'!$B$8:$B$131</definedName>
    <definedName name="_825__123Graph_XCHART_74" hidden="1">'[80]Data SRL'!$B$8:$B$100</definedName>
    <definedName name="_826__123Graph_XCHART_157" hidden="1">'[38]TON  per Jam'!$C$7:$Z$7</definedName>
    <definedName name="_826__123Graph_XCHART_63" hidden="1">'[44]DATA LTW'!$E$4:$AC$4</definedName>
    <definedName name="_826__123Graph_XCHART_75" hidden="1">'[80]Data SRL'!$B$8:$B$100</definedName>
    <definedName name="_827__123Graph_ACHART_76" hidden="1">'[49]NPK Mg Bo'!#REF!</definedName>
    <definedName name="_827__123Graph_ACHART_76_1">#N/A</definedName>
    <definedName name="_827__123Graph_XCHART_53" hidden="1">'[57]DATA LTW'!$E$4:$AC$4</definedName>
    <definedName name="_827__123Graph_XCHART_77" hidden="1">'[80]Data SRL'!$B$8:$B$193</definedName>
    <definedName name="_828__123Graph_BCHART_19" hidden="1">'[51]TBS 05'!#REF!</definedName>
    <definedName name="_828__123Graph_CCHART_55">#N/A</definedName>
    <definedName name="_828__123Graph_CCHART_55_1">#N/A</definedName>
    <definedName name="_828__123Graph_XCHART_158" hidden="1">'[38]TON  per Jam'!$C$7:$Z$7</definedName>
    <definedName name="_828__123Graph_XCHART_78" hidden="1">'[80]Data SRL'!$B$8:$B$100</definedName>
    <definedName name="_829__123Graph_BCHART_6">#N/A</definedName>
    <definedName name="_829__123Graph_BCHART_6_1">#N/A</definedName>
    <definedName name="_829__123Graph_XCHART_54" hidden="1">'[57]DATA LTW'!$E$4:$AC$4</definedName>
    <definedName name="_829__123Graph_XCHART_64" hidden="1">'[74]Data SRL'!$B$8:$B$379</definedName>
    <definedName name="_829__123Graph_XCHART_79" hidden="1">'[80]Data SRL'!$B$8:$B$100</definedName>
    <definedName name="_83__123Graph_ACHART_217" hidden="1">'[29]TON  per Jam'!$C$56:$Z$56</definedName>
    <definedName name="_83__123Graph_ACHART_244" hidden="1">'[29]TON  per Jam'!$C$168:$S$168</definedName>
    <definedName name="_83__123Graph_ACHART_32" hidden="1">'[18]TBS BLOK'!#REF!</definedName>
    <definedName name="_83__123Graph_ACHART_5">#N/A</definedName>
    <definedName name="_83__123Graph_ACHART_5_1">#N/A</definedName>
    <definedName name="_83__123Graph_BCHART_10" hidden="1">[45]SISIP!#REF!</definedName>
    <definedName name="_83__123Graph_BCHART_12">#N/A</definedName>
    <definedName name="_83__123Graph_BCHART_12_1">#N/A</definedName>
    <definedName name="_83__123Graph_BCHART_20" hidden="1">'[31]PABRIK (2)'!#REF!</definedName>
    <definedName name="_83__123Graph_BCHART_74" hidden="1">'[47]Data SRL'!$AI$8:$AI$100</definedName>
    <definedName name="_83__123Graph_BCHART_77" hidden="1">'[56]Data SRL'!$AO$8:$AO$193</definedName>
    <definedName name="_830__123Graph_BCHART_33" hidden="1">'[70]DATA LTW'!$AE$41:$AP$41</definedName>
    <definedName name="_830__123Graph_BCHART_60">{#NAME?}</definedName>
    <definedName name="_830__123Graph_CCHART_16" hidden="1">'[37]TBS BLOK'!#REF!</definedName>
    <definedName name="_830__123Graph_CCHART_36">#N/A</definedName>
    <definedName name="_830__123Graph_CCHART_36_1">#N/A</definedName>
    <definedName name="_830__123Graph_XCHART_159" hidden="1">'[38]TON  per Jam'!$C$7:$Z$7</definedName>
    <definedName name="_831__123Graph_BCHART_61">{#NAME?}</definedName>
    <definedName name="_831__123Graph_XCHART_55" hidden="1">'[57]DATA LTW'!$E$4:$AC$4</definedName>
    <definedName name="_832__123Graph_BCHART_62">{#NAME?}</definedName>
    <definedName name="_832__123Graph_CCHART_56">#N/A</definedName>
    <definedName name="_832__123Graph_CCHART_56_1">#N/A</definedName>
    <definedName name="_832__123Graph_XCHART_16" hidden="1">[53]Data!$L$62:$L$73</definedName>
    <definedName name="_832__123Graph_XCHART_65" hidden="1">'[74]Data SRL'!$B$8:$B$379</definedName>
    <definedName name="_833__123Graph_XCHART_56" hidden="1">'[57]DATA LTW'!$E$4:$AC$4</definedName>
    <definedName name="_834__123Graph_XCHART_160" hidden="1">'[38]TON  per Jam'!$C$7:$Z$7</definedName>
    <definedName name="_835__123Graph_BCHART_34" hidden="1">'[70]DATA LTW'!$AE$69:$AP$69</definedName>
    <definedName name="_835__123Graph_CCHART_37">#N/A</definedName>
    <definedName name="_835__123Graph_CCHART_37_1">#N/A</definedName>
    <definedName name="_835__123Graph_XCHART_57" hidden="1">'[57]DATA LTW'!$E$4:$AC$4</definedName>
    <definedName name="_835__123Graph_XCHART_68" hidden="1">'[74]Data SRL'!$B$8:$B$100</definedName>
    <definedName name="_835__123Graph_XCHART_8" hidden="1">[67]Karung!#REF!</definedName>
    <definedName name="_836__123Graph_CCHART_38">{#NAME?}</definedName>
    <definedName name="_836__123Graph_CCHART_57">#N/A</definedName>
    <definedName name="_836__123Graph_CCHART_57_1">#N/A</definedName>
    <definedName name="_836__123Graph_XCHART_17" hidden="1">[53]Data!$L$62:$L$73</definedName>
    <definedName name="_836__123Graph_XCHART_81" hidden="1">'[80]Data SRL'!$B$8:$B$100</definedName>
    <definedName name="_837__123Graph_BCHART_2" hidden="1">[51]SISIP!#REF!</definedName>
    <definedName name="_837__123Graph_XCHART_58" hidden="1">'[57]DATA LTW'!$E$4:$AC$4</definedName>
    <definedName name="_837__123Graph_XCHART_86" hidden="1">'[80]Data Prod_Graf'!$B$11:$M$11</definedName>
    <definedName name="_838__123Graph_XCHART_18" hidden="1">'[42]PABRIK (2)'!$A$9:$A$380</definedName>
    <definedName name="_838__123Graph_XCHART_69" hidden="1">'[74]Data SRL'!$B$8:$B$379</definedName>
    <definedName name="_838__123Graph_XCHART_87" hidden="1">'[80]Data Prod_Graf'!$B$20:$M$20</definedName>
    <definedName name="_839__123Graph_BCHART_63">#N/A</definedName>
    <definedName name="_839__123Graph_BCHART_63_1">#N/A</definedName>
    <definedName name="_839__123Graph_XCHART_59" hidden="1">'[57]DATA LTW'!$E$4:$AC$4</definedName>
    <definedName name="_839__123Graph_XCHART_88" hidden="1">'[80]Data Prod_Graf'!$B$28:$M$28</definedName>
    <definedName name="_84__123Graph_ACHART_160" hidden="1">'[38]TON  per Jam'!$C$36:$Z$36</definedName>
    <definedName name="_84__123Graph_ACHART_2">#N/A</definedName>
    <definedName name="_84__123Graph_ACHART_2_1">#N/A</definedName>
    <definedName name="_84__123Graph_ACHART_20" hidden="1">'[31]PABRIK (2)'!#REF!</definedName>
    <definedName name="_84__123Graph_ACHART_218" hidden="1">'[29]TON  per Jam'!$C$57:$Z$57</definedName>
    <definedName name="_84__123Graph_ACHART_23" hidden="1">'[31]PABRIK (2)'!$K$9:$K$287</definedName>
    <definedName name="_84__123Graph_ACHART_25" hidden="1">'[75]PABRIK (2)'!$H$9:$H$287</definedName>
    <definedName name="_84__123Graph_ACHART_3">#N/A</definedName>
    <definedName name="_84__123Graph_ACHART_3_1">#N/A</definedName>
    <definedName name="_84__123Graph_ACHART_33" hidden="1">'[61]TBS 05'!#REF!</definedName>
    <definedName name="_84__123Graph_ACHART_8">{#NAME?}</definedName>
    <definedName name="_84__123Graph_BCHART_11" hidden="1">[45]SISIP!#REF!</definedName>
    <definedName name="_84__123Graph_BCHART_13">#N/A</definedName>
    <definedName name="_84__123Graph_BCHART_13_1">#N/A</definedName>
    <definedName name="_84__123Graph_BCHART_21" hidden="1">'[31]PABRIK (2)'!$C$9:$C$287</definedName>
    <definedName name="_84__123Graph_BCHART_75" hidden="1">'[47]Data SRL'!$AL$8:$AL$100</definedName>
    <definedName name="_84__123Graph_BCHART_78" hidden="1">'[56]Data SRL'!$AT$9:$AT$100</definedName>
    <definedName name="_840__123Graph_ACHART_77" hidden="1">'[49]NPK Mg Bo'!#REF!</definedName>
    <definedName name="_840__123Graph_ACHART_77_1">#N/A</definedName>
    <definedName name="_840__123Graph_BCHART_35" hidden="1">'[70]DATA LTW'!$AR$41:$BC$41</definedName>
    <definedName name="_840__123Graph_CCHART_18" hidden="1">'[37]TBS BLOK'!#REF!</definedName>
    <definedName name="_840__123Graph_CCHART_58">{#NAME?}</definedName>
    <definedName name="_840__123Graph_XCHART_183" hidden="1">'[38]TON  per Jam'!#REF!</definedName>
    <definedName name="_840__123Graph_XCHART_9" hidden="1">[83]Data!$A$38:$A$73</definedName>
    <definedName name="_841__123Graph_ACHART_78" hidden="1">'[49]NPK Mg Bo'!$AJ$160:$AJ$160</definedName>
    <definedName name="_841__123Graph_CCHART_39">#N/A</definedName>
    <definedName name="_841__123Graph_CCHART_39_1">#N/A</definedName>
    <definedName name="_841__123Graph_XCHART_6" hidden="1">[30]Data!$A$2:$A$73</definedName>
    <definedName name="_841__123Graph_XCHART_7" hidden="1">[28]Data!$A$38:$A$73</definedName>
    <definedName name="_842__123Graph_ACHART_79" hidden="1">'[49]NPK Mg Bo'!$AL$160:$AL$160</definedName>
    <definedName name="_842__123Graph_XCHART_19" hidden="1">'[42]PABRIK (2)'!$A$9:$A$380</definedName>
    <definedName name="_843__123Graph_XCHART_60" hidden="1">'[57]DATA LTW'!$E$4:$AC$4</definedName>
    <definedName name="_844__123Graph_CCHART_59">{#NAME?}</definedName>
    <definedName name="_844__123Graph_XCHART_2" hidden="1">[53]Data!$A$38:$A$73</definedName>
    <definedName name="_844__123Graph_XCHART_70" hidden="1">'[74]Data SRL'!$B$8:$B$379</definedName>
    <definedName name="_845__123Graph_BCHART_36" hidden="1">'[70]DATA LTW'!$AR$69:$BC$69</definedName>
    <definedName name="_845__123Graph_XCHART_61" hidden="1">'[57]DATA LTW'!$E$4:$AC$4</definedName>
    <definedName name="_846__123Graph_BCHART_20" hidden="1">'[51]TBS 05'!$AH$165:$AH$175</definedName>
    <definedName name="_846__123Graph_BCHART_64">#N/A</definedName>
    <definedName name="_846__123Graph_BCHART_64_1">#N/A</definedName>
    <definedName name="_846__123Graph_CCHART_4">#N/A</definedName>
    <definedName name="_846__123Graph_CCHART_4_1">#N/A</definedName>
    <definedName name="_846__123Graph_XCHART_20" hidden="1">'[42]PABRIK (2)'!$A$9:$A$380</definedName>
    <definedName name="_847__123Graph_XCHART_62" hidden="1">'[81]Data SRL'!$B$8:$B$131</definedName>
    <definedName name="_847__123Graph_XCHART_71" hidden="1">'[74]Data SRL'!$B$8:$B$379</definedName>
    <definedName name="_848__123Graph_CCHART_6">#N/A</definedName>
    <definedName name="_848__123Graph_CCHART_6_1">#N/A</definedName>
    <definedName name="_848__123Graph_XCHART_21" hidden="1">'[42]PABRIK (2)'!$A$9:$A$380</definedName>
    <definedName name="_849__123Graph_XCHART_63" hidden="1">'[57]DATA LTW'!$E$4:$AC$4</definedName>
    <definedName name="_85__123Graph_ACHART_138" hidden="1">'[41]TON  per Jam'!$C$12:$Z$12</definedName>
    <definedName name="_85__123Graph_ACHART_21" hidden="1">'[31]PABRIK (2)'!$B$9:$B$287</definedName>
    <definedName name="_85__123Graph_ACHART_219" hidden="1">'[29]TON  per Jam'!$C$58:$Z$58</definedName>
    <definedName name="_85__123Graph_ACHART_254" hidden="1">'[29]TON  per Jam'!$C$70:$Z$70</definedName>
    <definedName name="_85__123Graph_ACHART_26">#N/A</definedName>
    <definedName name="_85__123Graph_ACHART_26_1">#N/A</definedName>
    <definedName name="_85__123Graph_ACHART_34" hidden="1">'[18]TBS BLOK'!#REF!</definedName>
    <definedName name="_85__123Graph_ACHART_50">#N/A</definedName>
    <definedName name="_85__123Graph_ACHART_50_1">#N/A</definedName>
    <definedName name="_85__123Graph_ACHART_80">{#NAME?}</definedName>
    <definedName name="_85__123Graph_BCHART_12" hidden="1">[45]SISIP!#REF!</definedName>
    <definedName name="_85__123Graph_BCHART_14" hidden="1">[46]SISIP!#REF!</definedName>
    <definedName name="_85__123Graph_BCHART_14_1">#N/A</definedName>
    <definedName name="_85__123Graph_BCHART_22" hidden="1">'[31]PABRIK (2)'!$F$9:$F$287</definedName>
    <definedName name="_85__123Graph_BCHART_77" hidden="1">'[47]Data SRL'!$AO$8:$AO$193</definedName>
    <definedName name="_85__123Graph_BCHART_79" hidden="1">'[56]Data SRL'!$BA$8:$BA$100</definedName>
    <definedName name="_850__123Graph_BCHART_37" hidden="1">'[70]DATA LTW'!$AE$43:$AP$43</definedName>
    <definedName name="_850__123Graph_CCHART_2" hidden="1">[37]SISIP!#REF!</definedName>
    <definedName name="_850__123Graph_CCHART_2_1">#N/A</definedName>
    <definedName name="_850__123Graph_XCHART_214" hidden="1">'[38]TON  per Jam'!#REF!</definedName>
    <definedName name="_850__123Graph_XCHART_72" hidden="1">'[74]Data SRL'!$B$8:$B$379</definedName>
    <definedName name="_851__123Graph_CCHART_40">#N/A</definedName>
    <definedName name="_851__123Graph_CCHART_40_1">#N/A</definedName>
    <definedName name="_851__123Graph_XCHART_64" hidden="1">'[81]Data SRL'!$B$8:$B$379</definedName>
    <definedName name="_852__123Graph_CCHART_60">{#NAME?}</definedName>
    <definedName name="_852__123Graph_XCHART_215" hidden="1">'[38]TON  per Jam'!#REF!</definedName>
    <definedName name="_853__123Graph_BCHART_65">#N/A</definedName>
    <definedName name="_853__123Graph_BCHART_65_1">#N/A</definedName>
    <definedName name="_853__123Graph_XCHART_65" hidden="1">'[81]Data SRL'!$B$8:$B$379</definedName>
    <definedName name="_853__123Graph_XCHART_73" hidden="1">'[74]Data SRL'!$B$8:$B$131</definedName>
    <definedName name="_854__123Graph_XCHART_216" hidden="1">'[38]TON  per Jam'!#REF!</definedName>
    <definedName name="_855__123Graph_ACHART_8" hidden="1">[49]SISIP!#REF!</definedName>
    <definedName name="_855__123Graph_ACHART_8_1">#N/A</definedName>
    <definedName name="_855__123Graph_BCHART_21" hidden="1">'[51]TBS 05'!#REF!</definedName>
    <definedName name="_855__123Graph_BCHART_38" hidden="1">'[70]DATA LTW'!$AE$71:$AP$71</definedName>
    <definedName name="_855__123Graph_XCHART_66" hidden="1">'[82]NPK Mg Bo'!#REF!</definedName>
    <definedName name="_856__123Graph_ACHART_80" hidden="1">'[49]NPK Mg Bo'!$AN$160:$AN$160</definedName>
    <definedName name="_856__123Graph_CCHART_41">#N/A</definedName>
    <definedName name="_856__123Graph_CCHART_41_1">#N/A</definedName>
    <definedName name="_856__123Graph_CCHART_61">{#NAME?}</definedName>
    <definedName name="_856__123Graph_XCHART_217" hidden="1">'[38]TON  per Jam'!#REF!</definedName>
    <definedName name="_856__123Graph_XCHART_74" hidden="1">'[74]Data SRL'!$B$8:$B$100</definedName>
    <definedName name="_857__123Graph_ACHART_81" hidden="1">'[49]NPK Mg Bo'!$AP$160:$AP$160</definedName>
    <definedName name="_857__123Graph_CCHART_42">{#NAME?}</definedName>
    <definedName name="_857__123Graph_XCHART_68" hidden="1">'[81]Data SRL'!$B$8:$B$100</definedName>
    <definedName name="_858__123Graph_ACHART_82" hidden="1">'[49]NPK Mg Bo'!$AR$160:$AR$160</definedName>
    <definedName name="_858__123Graph_XCHART_218" hidden="1">'[38]TON  per Jam'!#REF!</definedName>
    <definedName name="_859__123Graph_XCHART_69" hidden="1">'[81]Data SRL'!$B$8:$B$379</definedName>
    <definedName name="_859__123Graph_XCHART_75" hidden="1">'[74]Data SRL'!$B$8:$B$100</definedName>
    <definedName name="_86__123Graph_ACHART_17" hidden="1">[53]Data!$F$62:$F$73</definedName>
    <definedName name="_86__123Graph_ACHART_213" hidden="1">'[43]TON  per Jam'!$C$51:$Z$51</definedName>
    <definedName name="_86__123Graph_ACHART_24" hidden="1">'[31]PABRIK (2)'!$N$9:$N$287</definedName>
    <definedName name="_86__123Graph_ACHART_26" hidden="1">'[75]PABRIK (2)'!$Q$9:$Q$287</definedName>
    <definedName name="_86__123Graph_ACHART_35" hidden="1">[18]SISIP!#REF!</definedName>
    <definedName name="_86__123Graph_ACHART_81">{#NAME?}</definedName>
    <definedName name="_86__123Graph_BCHART_13" hidden="1">[45]SISIP!#REF!</definedName>
    <definedName name="_86__123Graph_BCHART_15">#N/A</definedName>
    <definedName name="_86__123Graph_BCHART_15_1">#N/A</definedName>
    <definedName name="_86__123Graph_BCHART_23" hidden="1">'[31]PABRIK (2)'!$L$9:$L$287</definedName>
    <definedName name="_86__123Graph_BCHART_78" hidden="1">'[47]Data SRL'!$AT$9:$AT$100</definedName>
    <definedName name="_86__123Graph_BCHART_8" hidden="1">'[40]PABRIK (2)'!#REF!</definedName>
    <definedName name="_860__123Graph_BCHART_39" hidden="1">'[70]DATA LTW'!$AR$43:$BC$43</definedName>
    <definedName name="_860__123Graph_BCHART_66">#N/A</definedName>
    <definedName name="_860__123Graph_BCHART_66_1">#N/A</definedName>
    <definedName name="_860__123Graph_CCHART_22" hidden="1">'[37]TBS BLOK'!#REF!</definedName>
    <definedName name="_860__123Graph_CCHART_62">{#NAME?}</definedName>
    <definedName name="_860__123Graph_XCHART_219" hidden="1">'[38]TON  per Jam'!#REF!</definedName>
    <definedName name="_861__123Graph_XCHART_7" hidden="1">[30]Data!$A$38:$A$73</definedName>
    <definedName name="_862__123Graph_CCHART_43">#N/A</definedName>
    <definedName name="_862__123Graph_CCHART_43_1">#N/A</definedName>
    <definedName name="_862__123Graph_XCHART_22" hidden="1">'[42]PABRIK (2)'!$A$9:$A$380</definedName>
    <definedName name="_862__123Graph_XCHART_77" hidden="1">'[74]Data SRL'!$B$8:$B$193</definedName>
    <definedName name="_863__123Graph_XCHART_70" hidden="1">'[81]Data SRL'!$B$8:$B$379</definedName>
    <definedName name="_864__123Graph_BCHART_22" hidden="1">'[51]TBS 05'!#REF!</definedName>
    <definedName name="_864__123Graph_CCHART_63">#N/A</definedName>
    <definedName name="_864__123Graph_CCHART_63_1">#N/A</definedName>
    <definedName name="_864__123Graph_XCHART_220" hidden="1">'[38]TON  per Jam'!#REF!</definedName>
    <definedName name="_865__123Graph_BCHART_4" hidden="1">'[59]PABRIK (2)'!#REF!</definedName>
    <definedName name="_865__123Graph_XCHART_71" hidden="1">'[81]Data SRL'!$B$8:$B$379</definedName>
    <definedName name="_865__123Graph_XCHART_78" hidden="1">'[74]Data SRL'!$B$8:$B$100</definedName>
    <definedName name="_866__123Graph_XCHART_221" hidden="1">'[38]TON  per Jam'!#REF!</definedName>
    <definedName name="_867__123Graph_BCHART_68">#N/A</definedName>
    <definedName name="_867__123Graph_BCHART_68_1">#N/A</definedName>
    <definedName name="_867__123Graph_CCHART_44">#N/A</definedName>
    <definedName name="_867__123Graph_CCHART_44_1">#N/A</definedName>
    <definedName name="_867__123Graph_XCHART_72" hidden="1">'[81]Data SRL'!$B$8:$B$379</definedName>
    <definedName name="_868__123Graph_CCHART_64">#N/A</definedName>
    <definedName name="_868__123Graph_CCHART_64_1">#N/A</definedName>
    <definedName name="_868__123Graph_XCHART_222" hidden="1">'[38]TON  per Jam'!#REF!</definedName>
    <definedName name="_868__123Graph_XCHART_79" hidden="1">'[74]Data SRL'!$B$8:$B$100</definedName>
    <definedName name="_869__123Graph_XCHART_73" hidden="1">'[81]Data SRL'!$B$8:$B$131</definedName>
    <definedName name="_87__123Graph_ACHART_214" hidden="1">'[43]TON  per Jam'!$C$53:$Z$53</definedName>
    <definedName name="_87__123Graph_ACHART_241" hidden="1">'[29]TON  per Jam'!$C$164:$R$164</definedName>
    <definedName name="_87__123Graph_ACHART_27" hidden="1">'[75]PABRIK (2)'!$T$9:$T$287</definedName>
    <definedName name="_87__123Graph_ACHART_36" hidden="1">[18]SISIP!#REF!</definedName>
    <definedName name="_87__123Graph_ACHART_51">#N/A</definedName>
    <definedName name="_87__123Graph_ACHART_51_1">#N/A</definedName>
    <definedName name="_87__123Graph_ACHART_82">{#NAME?}</definedName>
    <definedName name="_87__123Graph_BCHART_14" hidden="1">[45]SISIP!#REF!</definedName>
    <definedName name="_87__123Graph_BCHART_16">#N/A</definedName>
    <definedName name="_87__123Graph_BCHART_16_1">#N/A</definedName>
    <definedName name="_87__123Graph_BCHART_24" hidden="1">'[31]PABRIK (2)'!$O$9:$O$287</definedName>
    <definedName name="_87__123Graph_BCHART_79" hidden="1">'[47]Data SRL'!$BA$8:$BA$100</definedName>
    <definedName name="_87__123Graph_BCHART_81" hidden="1">'[56]Data SRL'!$BE$8:$BE$100</definedName>
    <definedName name="_870__123Graph_BCHART_40" hidden="1">'[70]DATA LTW'!$AR$71:$BC$71</definedName>
    <definedName name="_870__123Graph_CCHART_24" hidden="1">'[37]TBS BLOK'!#REF!</definedName>
    <definedName name="_870__123Graph_XCHART_223" hidden="1">'[38]TON  per Jam'!#REF!</definedName>
    <definedName name="_871__123Graph_ACHART_9" hidden="1">[49]SISIP!#REF!</definedName>
    <definedName name="_871__123Graph_ACHART_9_1">#N/A</definedName>
    <definedName name="_871__123Graph_XCHART_74" hidden="1">'[81]Data SRL'!$B$8:$B$100</definedName>
    <definedName name="_871__123Graph_XCHART_8" hidden="1">[28]Data!$A$2:$A$73</definedName>
    <definedName name="_872__123Graph_CCHART_45">#N/A</definedName>
    <definedName name="_872__123Graph_CCHART_45_1">#N/A</definedName>
    <definedName name="_872__123Graph_CCHART_65">#N/A</definedName>
    <definedName name="_872__123Graph_CCHART_65_1">#N/A</definedName>
    <definedName name="_872__123Graph_XCHART_224" hidden="1">'[38]TON  per Jam'!#REF!</definedName>
    <definedName name="_873__123Graph_BCHART_23" hidden="1">'[51]TBS 05'!#REF!</definedName>
    <definedName name="_873__123Graph_XCHART_75" hidden="1">'[81]Data SRL'!$B$8:$B$100</definedName>
    <definedName name="_874__123Graph_BCHART_69">#N/A</definedName>
    <definedName name="_874__123Graph_BCHART_69_1">#N/A</definedName>
    <definedName name="_874__123Graph_XCHART_225" hidden="1">'[38]TON  per Jam'!#REF!</definedName>
    <definedName name="_874__123Graph_XCHART_81" hidden="1">'[74]Data SRL'!$B$8:$B$100</definedName>
    <definedName name="_875__123Graph_BCHART_41" hidden="1">'[70]DATA LTW'!$AE$44:$AP$44</definedName>
    <definedName name="_875__123Graph_XCHART_76" hidden="1">'[82]NPK Mg Bo'!#REF!</definedName>
    <definedName name="_876__123Graph_CCHART_66">#N/A</definedName>
    <definedName name="_876__123Graph_CCHART_66_1">#N/A</definedName>
    <definedName name="_876__123Graph_XCHART_226" hidden="1">'[38]TON  per Jam'!#REF!</definedName>
    <definedName name="_877__123Graph_CCHART_46">#N/A</definedName>
    <definedName name="_877__123Graph_CCHART_46_1">#N/A</definedName>
    <definedName name="_877__123Graph_XCHART_77" hidden="1">'[81]Data SRL'!$B$8:$B$193</definedName>
    <definedName name="_877__123Graph_XCHART_86" hidden="1">'[74]Data Prod_Graf'!$B$11:$M$11</definedName>
    <definedName name="_878__123Graph_XCHART_227" hidden="1">'[38]TON  per Jam'!#REF!</definedName>
    <definedName name="_879__123Graph_XCHART_78" hidden="1">'[81]Data SRL'!$B$8:$B$100</definedName>
    <definedName name="_88__123Graph_ACHART_171" hidden="1">'[38]TON  per Jam'!$C$49:$Z$49</definedName>
    <definedName name="_88__123Graph_ACHART_215" hidden="1">'[43]TON  per Jam'!$C$54:$Z$54</definedName>
    <definedName name="_88__123Graph_ACHART_22" hidden="1">'[31]PABRIK (2)'!$E$9:$E$287</definedName>
    <definedName name="_88__123Graph_ACHART_242" hidden="1">'[29]TON  per Jam'!$C$166:$S$166</definedName>
    <definedName name="_88__123Graph_ACHART_28" hidden="1">'[75]PABRIK (2)'!$W$9:$W$287</definedName>
    <definedName name="_88__123Graph_ACHART_30">#N/A</definedName>
    <definedName name="_88__123Graph_ACHART_30_1">#N/A</definedName>
    <definedName name="_88__123Graph_ACHART_37" hidden="1">[18]SISIP!#REF!</definedName>
    <definedName name="_88__123Graph_BCHART_15" hidden="1">[45]SISIP!#REF!</definedName>
    <definedName name="_88__123Graph_BCHART_17">#N/A</definedName>
    <definedName name="_88__123Graph_BCHART_17_1">#N/A</definedName>
    <definedName name="_88__123Graph_BCHART_25" hidden="1">'[31]PABRIK (2)'!$I$9:$I$287</definedName>
    <definedName name="_88__123Graph_BCHART_8" hidden="1">'[31]PABRIK (2)'!#REF!</definedName>
    <definedName name="_88__123Graph_BCHART_85" hidden="1">'[56]Data Prod_Graf'!$B$4:$M$4</definedName>
    <definedName name="_880__123Graph_BCHART_42" hidden="1">'[70]DATA LTW'!$AE$72:$AP$72</definedName>
    <definedName name="_880__123Graph_CCHART_27" hidden="1">'[37]TBS BLOK'!#REF!</definedName>
    <definedName name="_880__123Graph_CCHART_68">#N/A</definedName>
    <definedName name="_880__123Graph_CCHART_68_1">#N/A</definedName>
    <definedName name="_880__123Graph_XCHART_228" hidden="1">'[38]TON  per Jam'!#REF!</definedName>
    <definedName name="_880__123Graph_XCHART_87" hidden="1">'[74]Data Prod_Graf'!$B$20:$M$20</definedName>
    <definedName name="_881__123Graph_BCHART_7">#N/A</definedName>
    <definedName name="_881__123Graph_BCHART_7_1">#N/A</definedName>
    <definedName name="_881__123Graph_XCHART_79" hidden="1">'[81]Data SRL'!$B$8:$B$100</definedName>
    <definedName name="_882__123Graph_BCHART_24" hidden="1">'[51]TBS 05'!#REF!</definedName>
    <definedName name="_882__123Graph_CCHART_47">#N/A</definedName>
    <definedName name="_882__123Graph_CCHART_47_1">#N/A</definedName>
    <definedName name="_882__123Graph_XCHART_23" hidden="1">'[42]PABRIK (2)'!$A$9:$A$380</definedName>
    <definedName name="_883__123Graph_XCHART_8" hidden="1">[30]Data!$A$2:$A$73</definedName>
    <definedName name="_883__123Graph_XCHART_88" hidden="1">'[74]Data Prod_Graf'!$B$28:$M$28</definedName>
    <definedName name="_884__123Graph_BCHART_1" hidden="1">[49]SISIP!#REF!</definedName>
    <definedName name="_884__123Graph_BCHART_1_1">#N/A</definedName>
    <definedName name="_884__123Graph_CCHART_69">#N/A</definedName>
    <definedName name="_884__123Graph_CCHART_69_1">#N/A</definedName>
    <definedName name="_884__123Graph_XCHART_24" hidden="1">'[42]PABRIK (2)'!$A$9:$A$380</definedName>
    <definedName name="_885__123Graph_BCHART_43" hidden="1">'[70]DATA LTW'!$AR$44:$BC$44</definedName>
    <definedName name="_885__123Graph_XCHART_80" hidden="1">'[84]NPK Mg Bo'!$B$160:$B$160</definedName>
    <definedName name="_886__123Graph_XCHART_241" hidden="1">'[38]TON  per Jam'!#REF!</definedName>
    <definedName name="_886__123Graph_XCHART_9" hidden="1">[28]Data!$A$38:$A$73</definedName>
    <definedName name="_887__123Graph_CCHART_48">#N/A</definedName>
    <definedName name="_887__123Graph_CCHART_48_1">#N/A</definedName>
    <definedName name="_887__123Graph_XCHART_81" hidden="1">'[81]Data SRL'!$B$8:$B$100</definedName>
    <definedName name="_888__123Graph_BCHART_70">#N/A</definedName>
    <definedName name="_888__123Graph_BCHART_70_1">#N/A</definedName>
    <definedName name="_888__123Graph_CCHART_7">#N/A</definedName>
    <definedName name="_888__123Graph_CCHART_7_1">#N/A</definedName>
    <definedName name="_888__123Graph_XCHART_242" hidden="1">'[38]TON  per Jam'!#REF!</definedName>
    <definedName name="_889__123Graph_XCHART_82" hidden="1">'[84]NPK Mg Bo'!$B$160:$B$160</definedName>
    <definedName name="_89__123Graph_ACHART_216" hidden="1">'[43]TON  per Jam'!$C$55:$Z$55</definedName>
    <definedName name="_89__123Graph_ACHART_220" hidden="1">'[29]TON  per Jam'!$C$60:$Z$60</definedName>
    <definedName name="_89__123Graph_ACHART_243" hidden="1">'[29]TON  per Jam'!$C$167:$T$167</definedName>
    <definedName name="_89__123Graph_ACHART_29" hidden="1">'[75]PABRIK (2)'!$AC$9:$AC$287</definedName>
    <definedName name="_89__123Graph_ACHART_38" hidden="1">[61]SISIP!$CS$164:$CS$174</definedName>
    <definedName name="_89__123Graph_ACHART_52">#N/A</definedName>
    <definedName name="_89__123Graph_ACHART_52_1">#N/A</definedName>
    <definedName name="_89__123Graph_ACHART_9">{#NAME?}</definedName>
    <definedName name="_89__123Graph_BCHART_16" hidden="1">'[45]TBS BLOK'!#REF!</definedName>
    <definedName name="_89__123Graph_BCHART_18">#N/A</definedName>
    <definedName name="_89__123Graph_BCHART_18_1">#N/A</definedName>
    <definedName name="_89__123Graph_BCHART_26" hidden="1">'[31]PABRIK (2)'!$R$9:$R$287</definedName>
    <definedName name="_89__123Graph_BCHART_81" hidden="1">'[47]Data SRL'!$BE$8:$BE$100</definedName>
    <definedName name="_89__123Graph_BCHART_86" hidden="1">'[56]Data Prod_Graf'!$B$12:$M$12</definedName>
    <definedName name="_890__123Graph_BCHART_44" hidden="1">'[70]DATA LTW'!$AR$72:$BC$72</definedName>
    <definedName name="_890__123Graph_CCHART_29" hidden="1">'[37]TBS BLOK'!#REF!</definedName>
    <definedName name="_890__123Graph_XCHART_243" hidden="1">'[38]TON  per Jam'!#REF!</definedName>
    <definedName name="_890__123Graph_XCHART_86" hidden="1">'[81]Data Prod_Graf'!$B$11:$M$11</definedName>
    <definedName name="_891__123Graph_BCHART_25" hidden="1">'[51]TBS 05'!$AH$161:$AH$161</definedName>
    <definedName name="_891__123Graph_XCHART_87" hidden="1">'[81]Data Prod_Graf'!$B$20:$M$20</definedName>
    <definedName name="_892__123Graph_CCHART_49">#N/A</definedName>
    <definedName name="_892__123Graph_CCHART_49_1">#N/A</definedName>
    <definedName name="_892__123Graph_CCHART_70">#N/A</definedName>
    <definedName name="_892__123Graph_CCHART_70_1">#N/A</definedName>
    <definedName name="_892__123Graph_XCHART_244" hidden="1">'[38]TON  per Jam'!#REF!</definedName>
    <definedName name="_892__123Graph_XCHART_88" hidden="1">'[81]Data Prod_Graf'!$B$28:$M$28</definedName>
    <definedName name="_894__123Graph_XCHART_25" hidden="1">'[42]PABRIK (2)'!$A$9:$A$380</definedName>
    <definedName name="_894__123Graph_XCHART_9" hidden="1">[30]Data!$A$38:$A$73</definedName>
    <definedName name="_895__123Graph_BCHART_45" hidden="1">'[70]DATA LTW'!$AE$46:$AP$46</definedName>
    <definedName name="_895__123Graph_BCHART_71">#N/A</definedName>
    <definedName name="_895__123Graph_BCHART_71_1">#N/A</definedName>
    <definedName name="_896__123Graph_CCHART_71">#N/A</definedName>
    <definedName name="_896__123Graph_CCHART_71_1">#N/A</definedName>
    <definedName name="_896__123Graph_XCHART_254" hidden="1">'[38]TON  per Jam'!#REF!</definedName>
    <definedName name="_897__123Graph_BCHART_10" hidden="1">[49]SISIP!#REF!</definedName>
    <definedName name="_897__123Graph_BCHART_10_1">#N/A</definedName>
    <definedName name="_897__123Graph_CCHART_5">#N/A</definedName>
    <definedName name="_897__123Graph_CCHART_5_1">#N/A</definedName>
    <definedName name="_898__123Graph_XCHART_26" hidden="1">'[42]PABRIK (2)'!$A$9:$A$380</definedName>
    <definedName name="_9__123Graph_ACHART_1" hidden="1">[51]SISIP!#REF!</definedName>
    <definedName name="_9__123Graph_ACHART_11" hidden="1">'[31]PABRIK (2)'!#REF!</definedName>
    <definedName name="_9__123Graph_ACHART_114" hidden="1">'[29]TON  per Jam'!$C$40:$Z$40</definedName>
    <definedName name="_9__123Graph_ACHART_115" hidden="1">'[29]TON  per Jam'!$C$41:$Z$41</definedName>
    <definedName name="_9__123Graph_ACHART_118" hidden="1">'[38]TON  per Jam'!$C$44:$Z$44</definedName>
    <definedName name="_9__123Graph_ACHART_13" hidden="1">[39]Data!$M$50:$M$61</definedName>
    <definedName name="_9__123Graph_ACHART_14">#N/A</definedName>
    <definedName name="_9__123Graph_ACHART_14_1">#N/A</definedName>
    <definedName name="_9__123Graph_ACHART_17" hidden="1">[66]Data!$F$62:$F$73</definedName>
    <definedName name="_9__123Graph_ACHART_17_1">#N/A</definedName>
    <definedName name="_90__123Graph_ACHART_139" hidden="1">'[41]TON  per Jam'!$C$13:$Z$13</definedName>
    <definedName name="_90__123Graph_ACHART_18" hidden="1">'[42]PABRIK (2)'!#REF!</definedName>
    <definedName name="_90__123Graph_ACHART_217" hidden="1">'[43]TON  per Jam'!$C$56:$Z$56</definedName>
    <definedName name="_90__123Graph_ACHART_221" hidden="1">'[29]TON  per Jam'!$C$61:$Z$61</definedName>
    <definedName name="_90__123Graph_ACHART_244" hidden="1">'[29]TON  per Jam'!$C$168:$S$168</definedName>
    <definedName name="_90__123Graph_ACHART_27" hidden="1">'[37]TBS BLOK'!#REF!</definedName>
    <definedName name="_90__123Graph_ACHART_27_1">#N/A</definedName>
    <definedName name="_90__123Graph_ACHART_3" hidden="1">[36]Data!$G$38:$G$73</definedName>
    <definedName name="_90__123Graph_ACHART_39" hidden="1">[18]SISIP!#REF!</definedName>
    <definedName name="_90__123Graph_BCHART_17" hidden="1">'[45]TBS BLOK'!#REF!</definedName>
    <definedName name="_90__123Graph_BCHART_19" hidden="1">'[46]TBS BLOK'!#REF!</definedName>
    <definedName name="_90__123Graph_BCHART_19_1">#N/A</definedName>
    <definedName name="_90__123Graph_BCHART_27" hidden="1">'[31]PABRIK (2)'!$U$9:$U$287</definedName>
    <definedName name="_90__123Graph_BCHART_85" hidden="1">'[47]Data Prod_Graf'!$B$4:$M$4</definedName>
    <definedName name="_90__123Graph_BCHART_87" hidden="1">'[56]Data Prod_Graf'!$B$21:$M$21</definedName>
    <definedName name="_900__123Graph_BCHART_26" hidden="1">'[51]TBS 05'!#REF!</definedName>
    <definedName name="_900__123Graph_BCHART_46" hidden="1">'[70]DATA LTW'!$AE$74:$AP$74</definedName>
    <definedName name="_900__123Graph_CCHART_30" hidden="1">'[37]TBS BLOK'!#REF!</definedName>
    <definedName name="_900__123Graph_CCHART_30_1">#N/A</definedName>
    <definedName name="_900__123Graph_CCHART_72">#N/A</definedName>
    <definedName name="_900__123Graph_CCHART_72_1">#N/A</definedName>
    <definedName name="_900__123Graph_XCHART_27" hidden="1">'[42]PABRIK (2)'!$A$9:$A$380</definedName>
    <definedName name="_902__123Graph_BCHART_72">#N/A</definedName>
    <definedName name="_902__123Graph_BCHART_72_1">#N/A</definedName>
    <definedName name="_902__123Graph_CCHART_50">#N/A</definedName>
    <definedName name="_902__123Graph_CCHART_50_1">#N/A</definedName>
    <definedName name="_902__123Graph_XCHART_28" hidden="1">'[42]PABRIK (2)'!$A$9:$A$380</definedName>
    <definedName name="_904__123Graph_CCHART_73">#N/A</definedName>
    <definedName name="_904__123Graph_CCHART_73_1">#N/A</definedName>
    <definedName name="_904__123Graph_XCHART_29" hidden="1">'[42]PABRIK (2)'!$A$9:$A$380</definedName>
    <definedName name="_905__123Graph_BCHART_47" hidden="1">'[70]DATA LTW'!$AR$46:$BC$46</definedName>
    <definedName name="_906__123Graph_XCHART_3" hidden="1">[53]Data!$A$38:$A$73</definedName>
    <definedName name="_907__123Graph_CCHART_51">#N/A</definedName>
    <definedName name="_907__123Graph_CCHART_51_1">#N/A</definedName>
    <definedName name="_908__123Graph_CCHART_74">#N/A</definedName>
    <definedName name="_908__123Graph_CCHART_74_1">#N/A</definedName>
    <definedName name="_908__123Graph_XCHART_30" hidden="1">'[78]DATA LTW'!$E$4:$AC$4</definedName>
    <definedName name="_909__123Graph_BCHART_27" hidden="1">'[51]TBS 05'!#REF!</definedName>
    <definedName name="_909__123Graph_BCHART_73">#N/A</definedName>
    <definedName name="_909__123Graph_BCHART_73_1">#N/A</definedName>
    <definedName name="_91__123Graph_ACHART_15" hidden="1">[49]SISIP!#REF!</definedName>
    <definedName name="_91__123Graph_ACHART_15_1">#N/A</definedName>
    <definedName name="_91__123Graph_ACHART_21">#N/A</definedName>
    <definedName name="_91__123Graph_ACHART_21_1">#N/A</definedName>
    <definedName name="_91__123Graph_ACHART_218" hidden="1">'[43]TON  per Jam'!$C$57:$Z$57</definedName>
    <definedName name="_91__123Graph_ACHART_222" hidden="1">'[29]TON  per Jam'!$C$62:$Z$62</definedName>
    <definedName name="_91__123Graph_ACHART_30" hidden="1">'[44]DATA LTW'!$E$68:$P$68</definedName>
    <definedName name="_91__123Graph_ACHART_4" hidden="1">[61]SISIP!$D$164:$D$174</definedName>
    <definedName name="_91__123Graph_ACHART_53">#N/A</definedName>
    <definedName name="_91__123Graph_ACHART_53_1">#N/A</definedName>
    <definedName name="_91__123Graph_BCHART_1">{#NAME?}</definedName>
    <definedName name="_91__123Graph_BCHART_18" hidden="1">'[45]TBS BLOK'!#REF!</definedName>
    <definedName name="_91__123Graph_BCHART_2">#N/A</definedName>
    <definedName name="_91__123Graph_BCHART_2_1">#N/A</definedName>
    <definedName name="_91__123Graph_BCHART_28" hidden="1">'[31]PABRIK (2)'!$X$9:$X$287</definedName>
    <definedName name="_91__123Graph_BCHART_86" hidden="1">'[47]Data Prod_Graf'!$B$12:$M$12</definedName>
    <definedName name="_91__123Graph_BCHART_88" hidden="1">'[56]Data Prod_Graf'!$B$29:$M$29</definedName>
    <definedName name="_910__123Graph_BCHART_11" hidden="1">[49]SISIP!#REF!</definedName>
    <definedName name="_910__123Graph_BCHART_11_1">#N/A</definedName>
    <definedName name="_910__123Graph_BCHART_48" hidden="1">'[70]DATA LTW'!$AR$74:$BC$74</definedName>
    <definedName name="_910__123Graph_CCHART_32" hidden="1">'[37]TBS BLOK'!#REF!</definedName>
    <definedName name="_910__123Graph_XCHART_31" hidden="1">'[78]DATA LTW'!$E$4:$AC$4</definedName>
    <definedName name="_912__123Graph_CCHART_52">#N/A</definedName>
    <definedName name="_912__123Graph_CCHART_52_1">#N/A</definedName>
    <definedName name="_912__123Graph_CCHART_75">#N/A</definedName>
    <definedName name="_912__123Graph_CCHART_75_1">#N/A</definedName>
    <definedName name="_912__123Graph_XCHART_32" hidden="1">'[78]DATA LTW'!$E$4:$AC$4</definedName>
    <definedName name="_914__123Graph_XCHART_33" hidden="1">'[78]DATA LTW'!$E$4:$AC$4</definedName>
    <definedName name="_915__123Graph_BCHART_49" hidden="1">'[70]DATA LTW'!$AE$47:$AP$47</definedName>
    <definedName name="_916__123Graph_BCHART_74">#N/A</definedName>
    <definedName name="_916__123Graph_BCHART_74_1">#N/A</definedName>
    <definedName name="_916__123Graph_CCHART_76">#N/A</definedName>
    <definedName name="_916__123Graph_CCHART_76_1">#N/A</definedName>
    <definedName name="_916__123Graph_XCHART_34" hidden="1">'[78]DATA LTW'!$E$4:$AC$4</definedName>
    <definedName name="_917__123Graph_CCHART_53">#N/A</definedName>
    <definedName name="_917__123Graph_CCHART_53_1">#N/A</definedName>
    <definedName name="_918__123Graph_BCHART_28" hidden="1">'[51]TBS 05'!#REF!</definedName>
    <definedName name="_918__123Graph_XCHART_35" hidden="1">'[78]DATA LTW'!$E$4:$AC$4</definedName>
    <definedName name="_92__123Graph_ACHART_183" hidden="1">'[38]TON  per Jam'!$C$50:$Z$50</definedName>
    <definedName name="_92__123Graph_ACHART_219" hidden="1">'[43]TON  per Jam'!$C$58:$Z$58</definedName>
    <definedName name="_92__123Graph_ACHART_223" hidden="1">'[29]TON  per Jam'!$C$63:$Z$63</definedName>
    <definedName name="_92__123Graph_ACHART_25" hidden="1">'[31]PABRIK (2)'!$H$9:$H$287</definedName>
    <definedName name="_92__123Graph_ACHART_31" hidden="1">'[44]DATA LTW'!$R$40:$AC$40</definedName>
    <definedName name="_92__123Graph_ACHART_31_1">#N/A</definedName>
    <definedName name="_92__123Graph_ACHART_40" hidden="1">[18]SISIP!#REF!</definedName>
    <definedName name="_92__123Graph_BCHART_19" hidden="1">'[45]TBS BLOK'!#REF!</definedName>
    <definedName name="_92__123Graph_BCHART_21">#N/A</definedName>
    <definedName name="_92__123Graph_BCHART_21_1">#N/A</definedName>
    <definedName name="_92__123Graph_BCHART_29" hidden="1">'[31]PABRIK (2)'!$AD$9:$AD$287</definedName>
    <definedName name="_92__123Graph_BCHART_87" hidden="1">'[47]Data Prod_Graf'!$B$21:$M$21</definedName>
    <definedName name="_92__123Graph_BCHART_9" hidden="1">'[40]PABRIK (2)'!#REF!</definedName>
    <definedName name="_920__123Graph_BCHART_5" hidden="1">'[52]Data SRL'!$BL$9:$BL$100</definedName>
    <definedName name="_920__123Graph_CCHART_34" hidden="1">'[37]TBS BLOK'!#REF!</definedName>
    <definedName name="_920__123Graph_CCHART_77">#N/A</definedName>
    <definedName name="_920__123Graph_CCHART_77_1">#N/A</definedName>
    <definedName name="_920__123Graph_XCHART_36" hidden="1">'[78]DATA LTW'!$E$4:$AC$4</definedName>
    <definedName name="_922__123Graph_CCHART_54">#N/A</definedName>
    <definedName name="_922__123Graph_CCHART_54_1">#N/A</definedName>
    <definedName name="_922__123Graph_XCHART_37" hidden="1">'[78]DATA LTW'!$E$4:$AC$4</definedName>
    <definedName name="_923__123Graph_BCHART_12" hidden="1">[49]SISIP!#REF!</definedName>
    <definedName name="_923__123Graph_BCHART_12_1">#N/A</definedName>
    <definedName name="_923__123Graph_BCHART_75">#N/A</definedName>
    <definedName name="_923__123Graph_BCHART_75_1">#N/A</definedName>
    <definedName name="_924__123Graph_CCHART_78">{#NAME?}</definedName>
    <definedName name="_924__123Graph_XCHART_38" hidden="1">'[78]DATA LTW'!$E$4:$AC$4</definedName>
    <definedName name="_925__123Graph_BCHART_50" hidden="1">'[70]DATA LTW'!$AE$75:$AP$75</definedName>
    <definedName name="_926__123Graph_XCHART_39" hidden="1">'[78]DATA LTW'!$E$4:$AC$4</definedName>
    <definedName name="_927__123Graph_BCHART_29" hidden="1">'[51]TBS 05'!#REF!</definedName>
    <definedName name="_927__123Graph_CCHART_55">#N/A</definedName>
    <definedName name="_927__123Graph_CCHART_55_1">#N/A</definedName>
    <definedName name="_928__123Graph_CCHART_79">{#NAME?}</definedName>
    <definedName name="_928__123Graph_XCHART_4" hidden="1">[53]Data!$A$38:$A$73</definedName>
    <definedName name="_93__123Graph_ACHART_22" hidden="1">'[31]PABRIK (2)'!$E$9:$E$287</definedName>
    <definedName name="_93__123Graph_ACHART_224" hidden="1">'[29]TON  per Jam'!$C$64:$Z$64</definedName>
    <definedName name="_93__123Graph_ACHART_254" hidden="1">'[29]TON  per Jam'!$C$70:$Z$70</definedName>
    <definedName name="_93__123Graph_ACHART_32" hidden="1">'[44]DATA LTW'!$R$68:$AC$68</definedName>
    <definedName name="_93__123Graph_ACHART_41" hidden="1">[18]SISIP!#REF!</definedName>
    <definedName name="_93__123Graph_ACHART_54">#N/A</definedName>
    <definedName name="_93__123Graph_ACHART_54_1">#N/A</definedName>
    <definedName name="_93__123Graph_BCHART_10">{#NAME?}</definedName>
    <definedName name="_93__123Graph_BCHART_2" hidden="1">[45]SISIP!#REF!</definedName>
    <definedName name="_93__123Graph_BCHART_22">#N/A</definedName>
    <definedName name="_93__123Graph_BCHART_22_1">#N/A</definedName>
    <definedName name="_93__123Graph_BCHART_88" hidden="1">'[47]Data Prod_Graf'!$B$29:$M$29</definedName>
    <definedName name="_93__123Graph_CCHART_1" hidden="1">'[56]Data SRL'!$BM$9:$BM$100</definedName>
    <definedName name="_930__123Graph_BCHART_51" hidden="1">'[70]DATA LTW'!$AR$47:$BC$47</definedName>
    <definedName name="_930__123Graph_BCHART_76">#N/A</definedName>
    <definedName name="_930__123Graph_BCHART_76_1">#N/A</definedName>
    <definedName name="_930__123Graph_CCHART_36" hidden="1">[37]SISIP!#REF!</definedName>
    <definedName name="_930__123Graph_XCHART_40" hidden="1">'[78]DATA LTW'!$E$4:$AC$4</definedName>
    <definedName name="_932__123Graph_CCHART_56">#N/A</definedName>
    <definedName name="_932__123Graph_CCHART_56_1">#N/A</definedName>
    <definedName name="_932__123Graph_CCHART_8">#N/A</definedName>
    <definedName name="_932__123Graph_CCHART_8_1">#N/A</definedName>
    <definedName name="_932__123Graph_XCHART_41" hidden="1">'[78]DATA LTW'!$E$4:$AC$4</definedName>
    <definedName name="_934__123Graph_XCHART_42" hidden="1">'[78]DATA LTW'!$E$4:$AC$4</definedName>
    <definedName name="_935__123Graph_BCHART_52" hidden="1">'[70]DATA LTW'!$AR$75:$BC$75</definedName>
    <definedName name="_936__123Graph_BCHART_13" hidden="1">[49]SISIP!#REF!</definedName>
    <definedName name="_936__123Graph_BCHART_13_1">#N/A</definedName>
    <definedName name="_936__123Graph_BCHART_3" hidden="1">[51]SISIP!#REF!</definedName>
    <definedName name="_936__123Graph_CCHART_80">{#NAME?}</definedName>
    <definedName name="_936__123Graph_XCHART_43" hidden="1">'[78]DATA LTW'!$E$4:$AC$4</definedName>
    <definedName name="_937__123Graph_BCHART_77">#N/A</definedName>
    <definedName name="_937__123Graph_BCHART_77_1">#N/A</definedName>
    <definedName name="_937__123Graph_CCHART_57">#N/A</definedName>
    <definedName name="_937__123Graph_CCHART_57_1">#N/A</definedName>
    <definedName name="_938__123Graph_BCHART_78">{#NAME?}</definedName>
    <definedName name="_938__123Graph_CCHART_58">{#NAME?}</definedName>
    <definedName name="_938__123Graph_XCHART_44" hidden="1">'[78]DATA LTW'!$E$4:$AC$4</definedName>
    <definedName name="_939__123Graph_BCHART_79">{#NAME?}</definedName>
    <definedName name="_939__123Graph_CCHART_59">{#NAME?}</definedName>
    <definedName name="_94__123Graph_ACHART_19" hidden="1">'[42]PABRIK (2)'!#REF!</definedName>
    <definedName name="_94__123Graph_ACHART_220" hidden="1">'[43]TON  per Jam'!$C$60:$Z$60</definedName>
    <definedName name="_94__123Graph_ACHART_225" hidden="1">'[29]TON  per Jam'!$C$65:$Z$65</definedName>
    <definedName name="_94__123Graph_ACHART_33" hidden="1">'[44]DATA LTW'!$E$41:$P$41</definedName>
    <definedName name="_94__123Graph_ACHART_42" hidden="1">[61]SISIP!$CS$160:$CS$160</definedName>
    <definedName name="_94__123Graph_BCHART_20" hidden="1">'[76]DATA LTW'!$AR$61:$BC$61</definedName>
    <definedName name="_94__123Graph_BCHART_23">#N/A</definedName>
    <definedName name="_94__123Graph_BCHART_23_1">#N/A</definedName>
    <definedName name="_94__123Graph_BCHART_9" hidden="1">'[31]PABRIK (2)'!#REF!</definedName>
    <definedName name="_94__123Graph_CCHART_10" hidden="1">'[40]PABRIK (2)'!$AF$9:$AF$287</definedName>
    <definedName name="_940__123Graph_BCHART_53" hidden="1">'[70]DATA LTW'!$AE$25:$AP$25</definedName>
    <definedName name="_940__123Graph_CCHART_38" hidden="1">[58]SISIP!$CU$164:$CU$174</definedName>
    <definedName name="_940__123Graph_CCHART_81">{#NAME?}</definedName>
    <definedName name="_940__123Graph_XCHART_45" hidden="1">'[78]DATA LTW'!$E$4:$AC$4</definedName>
    <definedName name="_942__123Graph_XCHART_46" hidden="1">'[78]DATA LTW'!$E$4:$AC$4</definedName>
    <definedName name="_944__123Graph_CCHART_6">#N/A</definedName>
    <definedName name="_944__123Graph_CCHART_6_1">#N/A</definedName>
    <definedName name="_944__123Graph_CCHART_82">{#NAME?}</definedName>
    <definedName name="_944__123Graph_XCHART_47" hidden="1">'[78]DATA LTW'!$E$4:$AC$4</definedName>
    <definedName name="_945__123Graph_BCHART_30" hidden="1">'[51]TBS 05'!#REF!</definedName>
    <definedName name="_945__123Graph_BCHART_54" hidden="1">'[70]DATA LTW'!$AE$53:$AP$53</definedName>
    <definedName name="_945__123Graph_CCHART_60">{#NAME?}</definedName>
    <definedName name="_946__123Graph_BCHART_8">#N/A</definedName>
    <definedName name="_946__123Graph_BCHART_8_1">#N/A</definedName>
    <definedName name="_946__123Graph_CCHART_61">{#NAME?}</definedName>
    <definedName name="_946__123Graph_XCHART_48" hidden="1">'[78]DATA LTW'!$E$4:$AC$4</definedName>
    <definedName name="_947__123Graph_BCHART_80">{#NAME?}</definedName>
    <definedName name="_947__123Graph_CCHART_62">{#NAME?}</definedName>
    <definedName name="_948__123Graph_BCHART_81">{#NAME?}</definedName>
    <definedName name="_948__123Graph_CCHART_9">#N/A</definedName>
    <definedName name="_948__123Graph_CCHART_9_1">#N/A</definedName>
    <definedName name="_948__123Graph_XCHART_49" hidden="1">'[78]DATA LTW'!$E$4:$AC$4</definedName>
    <definedName name="_949__123Graph_BCHART_14" hidden="1">[49]SISIP!#REF!</definedName>
    <definedName name="_949__123Graph_BCHART_14_1">#N/A</definedName>
    <definedName name="_949__123Graph_BCHART_82">{#NAME?}</definedName>
    <definedName name="_95__123Graph_ACHART_14" hidden="1">[63]Data!$O$50:$O$61</definedName>
    <definedName name="_95__123Graph_ACHART_221" hidden="1">'[43]TON  per Jam'!$C$61:$Z$61</definedName>
    <definedName name="_95__123Graph_ACHART_226" hidden="1">'[29]TON  per Jam'!$C$67:$Z$67</definedName>
    <definedName name="_95__123Graph_ACHART_26" hidden="1">'[31]PABRIK (2)'!$Q$9:$Q$287</definedName>
    <definedName name="_95__123Graph_ACHART_28">#N/A</definedName>
    <definedName name="_95__123Graph_ACHART_28_1">#N/A</definedName>
    <definedName name="_95__123Graph_ACHART_34" hidden="1">'[44]DATA LTW'!$E$69:$P$69</definedName>
    <definedName name="_95__123Graph_ACHART_43" hidden="1">'[18]NPK Mg Bo'!#REF!</definedName>
    <definedName name="_95__123Graph_ACHART_55">#N/A</definedName>
    <definedName name="_95__123Graph_ACHART_55_1">#N/A</definedName>
    <definedName name="_95__123Graph_BCHART_11">{#NAME?}</definedName>
    <definedName name="_95__123Graph_BCHART_21" hidden="1">'[45]TBS BLOK'!#REF!</definedName>
    <definedName name="_95__123Graph_BCHART_24" hidden="1">'[46]TBS BLOK'!#REF!</definedName>
    <definedName name="_95__123Graph_BCHART_24_1">#N/A</definedName>
    <definedName name="_95__123Graph_BCHART_3" hidden="1">'[31]PABRIK (2)'!#REF!</definedName>
    <definedName name="_95__123Graph_CCHART_1" hidden="1">'[47]Data SRL'!$BM$9:$BM$100</definedName>
    <definedName name="_95__123Graph_CCHART_11" hidden="1">'[40]PABRIK (2)'!$AF$9:$AF$287</definedName>
    <definedName name="_950__123Graph_BCHART_55" hidden="1">'[70]DATA LTW'!$AR$25:$BC$25</definedName>
    <definedName name="_950__123Graph_CCHART_4" hidden="1">[37]SISIP!#REF!</definedName>
    <definedName name="_950__123Graph_CCHART_4_1">#N/A</definedName>
    <definedName name="_950__123Graph_XCHART_5" hidden="1">[53]Data!$A$2:$A$73</definedName>
    <definedName name="_952__123Graph_CCHART_63">#N/A</definedName>
    <definedName name="_952__123Graph_CCHART_63_1">#N/A</definedName>
    <definedName name="_952__123Graph_DCHART_1">#N/A</definedName>
    <definedName name="_952__123Graph_DCHART_1_1">#N/A</definedName>
    <definedName name="_952__123Graph_XCHART_50" hidden="1">'[78]DATA LTW'!$E$4:$AC$4</definedName>
    <definedName name="_954__123Graph_BCHART_31" hidden="1">'[51]TBS 05'!#REF!</definedName>
    <definedName name="_954__123Graph_XCHART_51" hidden="1">'[78]DATA LTW'!$E$4:$AC$4</definedName>
    <definedName name="_955__123Graph_BCHART_56" hidden="1">'[70]DATA LTW'!$AR$53:$BC$53</definedName>
    <definedName name="_956__123Graph_BCHART_9">#N/A</definedName>
    <definedName name="_956__123Graph_BCHART_9_1">#N/A</definedName>
    <definedName name="_956__123Graph_DCHART_16">#N/A</definedName>
    <definedName name="_956__123Graph_DCHART_16_1">#N/A</definedName>
    <definedName name="_956__123Graph_XCHART_52" hidden="1">'[78]DATA LTW'!$E$4:$AC$4</definedName>
    <definedName name="_957__123Graph_CCHART_64">#N/A</definedName>
    <definedName name="_957__123Graph_CCHART_64_1">#N/A</definedName>
    <definedName name="_958__123Graph_XCHART_53" hidden="1">'[78]DATA LTW'!$E$4:$AC$4</definedName>
    <definedName name="_96__123Graph_ACHART_2" hidden="1">[53]Data!$F$38:$F$73</definedName>
    <definedName name="_96__123Graph_ACHART_222" hidden="1">'[43]TON  per Jam'!$C$62:$Z$62</definedName>
    <definedName name="_96__123Graph_ACHART_227" hidden="1">'[29]TON  per Jam'!$C$68:$Z$68</definedName>
    <definedName name="_96__123Graph_ACHART_32">#N/A</definedName>
    <definedName name="_96__123Graph_ACHART_32_1">#N/A</definedName>
    <definedName name="_96__123Graph_ACHART_35" hidden="1">'[44]DATA LTW'!$R$41:$AC$41</definedName>
    <definedName name="_96__123Graph_ACHART_44" hidden="1">'[18]NPK Mg Bo'!#REF!</definedName>
    <definedName name="_96__123Graph_BCHART_12">#N/A</definedName>
    <definedName name="_96__123Graph_BCHART_12_1">#N/A</definedName>
    <definedName name="_96__123Graph_BCHART_22" hidden="1">'[45]TBS BLOK'!#REF!</definedName>
    <definedName name="_96__123Graph_BCHART_26">#N/A</definedName>
    <definedName name="_96__123Graph_BCHART_26_1">#N/A</definedName>
    <definedName name="_96__123Graph_BCHART_31" hidden="1">[65]Data!$CH$205:$CS$205</definedName>
    <definedName name="_96__123Graph_CCHART_10" hidden="1">'[31]PABRIK (2)'!$AF$9:$AF$287</definedName>
    <definedName name="_96__123Graph_CCHART_12" hidden="1">'[40]PABRIK (2)'!$AF$9:$AF$287</definedName>
    <definedName name="_960__123Graph_BCHART_57" hidden="1">'[70]DATA LTW'!$AE$26:$AP$26</definedName>
    <definedName name="_960__123Graph_CCHART_41" hidden="1">[37]SISIP!#REF!</definedName>
    <definedName name="_960__123Graph_DCHART_17">#N/A</definedName>
    <definedName name="_960__123Graph_DCHART_17_1">#N/A</definedName>
    <definedName name="_960__123Graph_XCHART_54" hidden="1">'[78]DATA LTW'!$E$4:$AC$4</definedName>
    <definedName name="_962__123Graph_BCHART_15" hidden="1">[49]SISIP!#REF!</definedName>
    <definedName name="_962__123Graph_BCHART_15_1">#N/A</definedName>
    <definedName name="_962__123Graph_CCHART_65">#N/A</definedName>
    <definedName name="_962__123Graph_CCHART_65_1">#N/A</definedName>
    <definedName name="_962__123Graph_XCHART_55" hidden="1">'[78]DATA LTW'!$E$4:$AC$4</definedName>
    <definedName name="_963__123Graph_BCHART_32" hidden="1">'[51]TBS 05'!#REF!</definedName>
    <definedName name="_963__123Graph_CCHART_1">#N/A</definedName>
    <definedName name="_963__123Graph_CCHART_1_1">#N/A</definedName>
    <definedName name="_964__123Graph_DCHART_18">#N/A</definedName>
    <definedName name="_964__123Graph_DCHART_18_1">#N/A</definedName>
    <definedName name="_964__123Graph_XCHART_56" hidden="1">'[78]DATA LTW'!$E$4:$AC$4</definedName>
    <definedName name="_965__123Graph_BCHART_58" hidden="1">'[70]DATA LTW'!$AE$54:$AP$54</definedName>
    <definedName name="_966__123Graph_XCHART_57" hidden="1">'[78]DATA LTW'!$E$4:$AC$4</definedName>
    <definedName name="_966_Excel_BuiltIn_Print_Area_1">"#ref!"</definedName>
    <definedName name="_967__123Graph_CCHART_66">#N/A</definedName>
    <definedName name="_967__123Graph_CCHART_66_1">#N/A</definedName>
    <definedName name="_968__123Graph_DCHART_19">#N/A</definedName>
    <definedName name="_968__123Graph_DCHART_19_1">#N/A</definedName>
    <definedName name="_968__123Graph_XCHART_58" hidden="1">'[78]DATA LTW'!$E$4:$AC$4</definedName>
    <definedName name="_97__123Graph_ACHART_223" hidden="1">'[43]TON  per Jam'!$C$63:$Z$63</definedName>
    <definedName name="_97__123Graph_ACHART_228" hidden="1">'[29]TON  per Jam'!$C$69:$Z$69</definedName>
    <definedName name="_97__123Graph_ACHART_27" hidden="1">'[31]PABRIK (2)'!$T$9:$T$287</definedName>
    <definedName name="_97__123Graph_ACHART_36" hidden="1">'[44]DATA LTW'!$R$69:$AC$69</definedName>
    <definedName name="_97__123Graph_ACHART_45" hidden="1">'[18]NPK Mg Bo'!#REF!</definedName>
    <definedName name="_97__123Graph_ACHART_56">#N/A</definedName>
    <definedName name="_97__123Graph_ACHART_56_1">#N/A</definedName>
    <definedName name="_97__123Graph_BCHART_13">#N/A</definedName>
    <definedName name="_97__123Graph_BCHART_13_1">#N/A</definedName>
    <definedName name="_97__123Graph_BCHART_23" hidden="1">'[45]TBS BLOK'!#REF!</definedName>
    <definedName name="_97__123Graph_BCHART_27">#N/A</definedName>
    <definedName name="_97__123Graph_BCHART_27_1">#N/A</definedName>
    <definedName name="_97__123Graph_CCHART_11" hidden="1">'[31]PABRIK (2)'!$AF$9:$AF$287</definedName>
    <definedName name="_97__123Graph_CCHART_13" hidden="1">'[40]PABRIK (2)'!$AF$9:$AF$287</definedName>
    <definedName name="_970__123Graph_BCHART_59" hidden="1">'[70]DATA LTW'!$AR$26:$BC$26</definedName>
    <definedName name="_970__123Graph_CCHART_10">#N/A</definedName>
    <definedName name="_970__123Graph_CCHART_10_1">#N/A</definedName>
    <definedName name="_970__123Graph_CCHART_43" hidden="1">'[37]NPK Mg Bo'!#REF!</definedName>
    <definedName name="_970__123Graph_XCHART_59" hidden="1">'[78]DATA LTW'!$E$4:$AC$4</definedName>
    <definedName name="_971__123Graph_BCHART_6" hidden="1">[16]PK!$B$29:$M$29</definedName>
    <definedName name="_972__123Graph_BCHART_33" hidden="1">'[51]TBS 05'!#REF!</definedName>
    <definedName name="_972__123Graph_CCHART_68">#N/A</definedName>
    <definedName name="_972__123Graph_CCHART_68_1">#N/A</definedName>
    <definedName name="_972__123Graph_DCHART_2">#N/A</definedName>
    <definedName name="_972__123Graph_DCHART_2_1">#N/A</definedName>
    <definedName name="_972__123Graph_XCHART_6" hidden="1">[53]Data!$A$2:$A$73</definedName>
    <definedName name="_974__123Graph_XCHART_60" hidden="1">'[78]DATA LTW'!$E$4:$AC$4</definedName>
    <definedName name="_975__123Graph_BCHART_16" hidden="1">'[49]TBS BLOK'!#REF!</definedName>
    <definedName name="_975__123Graph_BCHART_16_1">#N/A</definedName>
    <definedName name="_976__123Graph_BCHART_60" hidden="1">'[70]DATA LTW'!$AR$54:$BC$54</definedName>
    <definedName name="_976__123Graph_DCHART_21">#N/A</definedName>
    <definedName name="_976__123Graph_DCHART_21_1">#N/A</definedName>
    <definedName name="_976__123Graph_XCHART_61" hidden="1">'[78]DATA LTW'!$E$4:$AC$4</definedName>
    <definedName name="_977__123Graph_CCHART_11">#N/A</definedName>
    <definedName name="_977__123Graph_CCHART_11_1">#N/A</definedName>
    <definedName name="_977__123Graph_CCHART_69">#N/A</definedName>
    <definedName name="_977__123Graph_CCHART_69_1">#N/A</definedName>
    <definedName name="_978__123Graph_XCHART_62" hidden="1">'[48]Data SRL'!$B$8:$B$131</definedName>
    <definedName name="_98__123Graph_ACHART_20" hidden="1">'[42]PABRIK (2)'!#REF!</definedName>
    <definedName name="_98__123Graph_ACHART_22">#N/A</definedName>
    <definedName name="_98__123Graph_ACHART_22_1">#N/A</definedName>
    <definedName name="_98__123Graph_ACHART_224" hidden="1">'[43]TON  per Jam'!$C$64:$Z$64</definedName>
    <definedName name="_98__123Graph_ACHART_37" hidden="1">'[44]DATA LTW'!$E$43:$P$43</definedName>
    <definedName name="_98__123Graph_ACHART_46" hidden="1">'[18]NPK Mg Bo'!#REF!</definedName>
    <definedName name="_98__123Graph_BCHART_14">#N/A</definedName>
    <definedName name="_98__123Graph_BCHART_14_1">#N/A</definedName>
    <definedName name="_98__123Graph_BCHART_24" hidden="1">'[45]TBS BLOK'!#REF!</definedName>
    <definedName name="_98__123Graph_BCHART_28">#N/A</definedName>
    <definedName name="_98__123Graph_BCHART_28_1">#N/A</definedName>
    <definedName name="_98__123Graph_CCHART_12" hidden="1">'[31]PABRIK (2)'!$AF$9:$AF$287</definedName>
    <definedName name="_98__123Graph_CCHART_14" hidden="1">'[40]PABRIK (2)'!$AF$9:$AF$287</definedName>
    <definedName name="_980__123Graph_CCHART_45" hidden="1">'[37]NPK Mg Bo'!#REF!</definedName>
    <definedName name="_980__123Graph_DCHART_22">#N/A</definedName>
    <definedName name="_980__123Graph_DCHART_22_1">#N/A</definedName>
    <definedName name="_980__123Graph_XCHART_63" hidden="1">'[78]DATA LTW'!$E$4:$AC$4</definedName>
    <definedName name="_981__123Graph_BCHART_34" hidden="1">'[51]TBS 05'!#REF!</definedName>
    <definedName name="_981__123Graph_BCHART_61" hidden="1">'[70]DATA LTW'!$AE$37:$AP$37</definedName>
    <definedName name="_982__123Graph_CCHART_7">#N/A</definedName>
    <definedName name="_982__123Graph_CCHART_7_1">#N/A</definedName>
    <definedName name="_982__123Graph_XCHART_64" hidden="1">'[48]Data SRL'!$B$8:$B$379</definedName>
    <definedName name="_984__123Graph_CCHART_12">#N/A</definedName>
    <definedName name="_984__123Graph_CCHART_12_1">#N/A</definedName>
    <definedName name="_984__123Graph_DCHART_23">#N/A</definedName>
    <definedName name="_984__123Graph_DCHART_23_1">#N/A</definedName>
    <definedName name="_984__123Graph_XCHART_65" hidden="1">'[48]Data SRL'!$B$8:$B$379</definedName>
    <definedName name="_986__123Graph_BCHART_62" hidden="1">'[52]Data SRL'!$D$8:$D$131</definedName>
    <definedName name="_986__123Graph_XCHART_66" hidden="1">'[50]NPK Mg Bo'!#REF!</definedName>
    <definedName name="_987__123Graph_CCHART_70">#N/A</definedName>
    <definedName name="_987__123Graph_CCHART_70_1">#N/A</definedName>
    <definedName name="_988__123Graph_BCHART_17" hidden="1">'[49]TBS BLOK'!#REF!</definedName>
    <definedName name="_988__123Graph_BCHART_17_1">#N/A</definedName>
    <definedName name="_988__123Graph_DCHART_24">#N/A</definedName>
    <definedName name="_988__123Graph_DCHART_24_1">#N/A</definedName>
    <definedName name="_988__123Graph_XCHART_68" hidden="1">'[48]Data SRL'!$B$8:$B$100</definedName>
    <definedName name="_99__123Graph_ACHART_19" hidden="1">'[51]TBS 05'!#REF!</definedName>
    <definedName name="_99__123Graph_ACHART_225" hidden="1">'[43]TON  per Jam'!$C$65:$Z$65</definedName>
    <definedName name="_99__123Graph_ACHART_28" hidden="1">'[31]PABRIK (2)'!$W$9:$W$287</definedName>
    <definedName name="_99__123Graph_ACHART_38" hidden="1">'[44]DATA LTW'!$E$71:$P$71</definedName>
    <definedName name="_99__123Graph_ACHART_47" hidden="1">'[18]NPK Mg Bo'!#REF!</definedName>
    <definedName name="_99__123Graph_ACHART_57">#N/A</definedName>
    <definedName name="_99__123Graph_ACHART_57_1">#N/A</definedName>
    <definedName name="_99__123Graph_BCHART_15">#N/A</definedName>
    <definedName name="_99__123Graph_BCHART_15_1">#N/A</definedName>
    <definedName name="_99__123Graph_BCHART_25">'[8]DATA LTW'!$AE$39:$AP$39</definedName>
    <definedName name="_99__123Graph_BCHART_29">#N/A</definedName>
    <definedName name="_99__123Graph_BCHART_29_1">#N/A</definedName>
    <definedName name="_99__123Graph_BCHART_4" hidden="1">'[31]PABRIK (2)'!#REF!</definedName>
    <definedName name="_99__123Graph_CCHART_13" hidden="1">'[31]PABRIK (2)'!$AF$9:$AF$287</definedName>
    <definedName name="_99__123Graph_CCHART_15" hidden="1">[66]Data!$P$50:$P$61</definedName>
    <definedName name="_990__123Graph_BCHART_35" hidden="1">[51]SISIP!#REF!</definedName>
    <definedName name="_990__123Graph_CCHART_47" hidden="1">'[37]NPK Mg Bo'!#REF!</definedName>
    <definedName name="_990__123Graph_XCHART_69" hidden="1">'[48]Data SRL'!$B$8:$B$379</definedName>
    <definedName name="_991__123Graph_BCHART_63" hidden="1">'[70]DATA LTW'!$AR$37:$BC$37</definedName>
    <definedName name="_991__123Graph_CCHART_13">#N/A</definedName>
    <definedName name="_991__123Graph_CCHART_13_1">#N/A</definedName>
    <definedName name="_992__123Graph_CCHART_71">#N/A</definedName>
    <definedName name="_992__123Graph_CCHART_71_1">#N/A</definedName>
    <definedName name="_992__123Graph_DCHART_26">#N/A</definedName>
    <definedName name="_992__123Graph_DCHART_26_1">#N/A</definedName>
    <definedName name="_992__123Graph_XCHART_7" hidden="1">[53]Data!$A$38:$A$73</definedName>
    <definedName name="_994__123Graph_XCHART_70" hidden="1">'[48]Data SRL'!$B$8:$B$379</definedName>
    <definedName name="_996__123Graph_BCHART_64" hidden="1">'[52]Data SRL'!$G$8:$G$379</definedName>
    <definedName name="_996__123Graph_DCHART_27">#N/A</definedName>
    <definedName name="_996__123Graph_DCHART_27_1">#N/A</definedName>
    <definedName name="_996__123Graph_XCHART_71" hidden="1">'[48]Data SRL'!$B$8:$B$379</definedName>
    <definedName name="_997__123Graph_CCHART_72">#N/A</definedName>
    <definedName name="_997__123Graph_CCHART_72_1">#N/A</definedName>
    <definedName name="_998__123Graph_CCHART_14">#N/A</definedName>
    <definedName name="_998__123Graph_CCHART_14_1">#N/A</definedName>
    <definedName name="_998__123Graph_XCHART_72" hidden="1">'[48]Data SRL'!$B$8:$B$379</definedName>
    <definedName name="_999__123Graph_BCHART_36" hidden="1">[51]SISIP!#REF!</definedName>
    <definedName name="_ACC2">{#NAME?}</definedName>
    <definedName name="_ATK2">"#ref!"</definedName>
    <definedName name="_aud2000">#REF!</definedName>
    <definedName name="_bna1">"#ref!"</definedName>
    <definedName name="_C">#REF!</definedName>
    <definedName name="_Cap98">#REF!</definedName>
    <definedName name="_Cap99">#REF!</definedName>
    <definedName name="_chf2000">#REF!</definedName>
    <definedName name="_CTU2">"#ref!"</definedName>
    <definedName name="_dem2000">#REF!</definedName>
    <definedName name="_DUA1">"#ref!"</definedName>
    <definedName name="_DUA1_1">"#ref!"</definedName>
    <definedName name="_edi2">[104]TBS!$A$36</definedName>
    <definedName name="_edi3">[105]POTRET_AFD!$A$445</definedName>
    <definedName name="_Excel_BuiltIn_Print_Area_1">#REF!</definedName>
    <definedName name="_FEB05">#REF!</definedName>
    <definedName name="_FEB20">#REF!</definedName>
    <definedName name="_FEB27">#REF!</definedName>
    <definedName name="_FEB28">#REF!</definedName>
    <definedName name="_Fill" hidden="1">[106]INVES!#REF!</definedName>
    <definedName name="_Fill_1">"#ref!"</definedName>
    <definedName name="_Fill_1_1">#N/A</definedName>
    <definedName name="_Fill_2">"#ref!"</definedName>
    <definedName name="_filll">#REF!</definedName>
    <definedName name="_filll_1">#REF!</definedName>
    <definedName name="_filll_2">#REF!</definedName>
    <definedName name="_xlnm._FilterDatabase" localSheetId="7" hidden="1">'04 Juni'!$B$60:$R$61</definedName>
    <definedName name="_xlnm._FilterDatabase">#REF!</definedName>
    <definedName name="_FilterDatabase_1">#REF!</definedName>
    <definedName name="_FilterDatabase_1_1">#REF!</definedName>
    <definedName name="_FilterDatabase_2">#REF!</definedName>
    <definedName name="_FilterDatabase_4">"#REF!"</definedName>
    <definedName name="_gbp2000">#REF!</definedName>
    <definedName name="_hkd2000">#REF!</definedName>
    <definedName name="_JAN04">#REF!</definedName>
    <definedName name="_jan25">#REF!</definedName>
    <definedName name="_jan31">#REF!</definedName>
    <definedName name="_jpk1">"#ref!"</definedName>
    <definedName name="_jpk1_1">"#ref!"</definedName>
    <definedName name="_jpy2000">#REF!</definedName>
    <definedName name="_Key1" localSheetId="7" hidden="1">#REF!</definedName>
    <definedName name="_Key1" hidden="1">[107]STFEB!$C$7:$C$731</definedName>
    <definedName name="_Key1_1">#N/A</definedName>
    <definedName name="_Key1_1_1">"#ref!"</definedName>
    <definedName name="_Key2" localSheetId="7" hidden="1">#REF!</definedName>
    <definedName name="_Key2" hidden="1">[108]KTU!#REF!</definedName>
    <definedName name="_Key2_1">#N/A</definedName>
    <definedName name="_Key2_1_1">"#ref!"</definedName>
    <definedName name="_LL" hidden="1">'[109]Prod blnan'!#REF!</definedName>
    <definedName name="_MIS98">#REF!</definedName>
    <definedName name="_MIS99">#REF!</definedName>
    <definedName name="_myr2000">#REF!</definedName>
    <definedName name="_nlg2000">#REF!</definedName>
    <definedName name="_nzd2000">#REF!</definedName>
    <definedName name="_OBT1">"#ref!"</definedName>
    <definedName name="_Order1" localSheetId="6" hidden="1">0</definedName>
    <definedName name="_Order1" hidden="1">255</definedName>
    <definedName name="_Order2" hidden="1">255</definedName>
    <definedName name="_PPH2">"#ref!"</definedName>
    <definedName name="_PRO1">#N/A</definedName>
    <definedName name="_PRO1_1">#N/A</definedName>
    <definedName name="_PRO2">#N/A</definedName>
    <definedName name="_PRO2_1">#N/A</definedName>
    <definedName name="_PRO3">#N/A</definedName>
    <definedName name="_PRO3_1">#N/A</definedName>
    <definedName name="_PRO4">#N/A</definedName>
    <definedName name="_PRO4_1">#N/A</definedName>
    <definedName name="_PRO5">#N/A</definedName>
    <definedName name="_PRO5_1">#N/A</definedName>
    <definedName name="_PRO6">#N/A</definedName>
    <definedName name="_PRO6_1">#N/A</definedName>
    <definedName name="_Q12">[110]Olah!$A$1:$CA$118</definedName>
    <definedName name="_Regression_X">#REF!</definedName>
    <definedName name="_rer4" hidden="1">[3]SISIP!#REF!</definedName>
    <definedName name="_s">[74]Olah!#REF!</definedName>
    <definedName name="_s_1">[111]Olah!#REF!</definedName>
    <definedName name="_s_3">[111]Olah!#REF!</definedName>
    <definedName name="_sgd2000">#REF!</definedName>
    <definedName name="_Sort" hidden="1">[107]STFEB!$A$7:$S$731</definedName>
    <definedName name="_Sort_1">#N/A</definedName>
    <definedName name="_Sort_1_1">"#ref!"</definedName>
    <definedName name="_tb3">#REF!</definedName>
    <definedName name="_TBM98">#REF!</definedName>
    <definedName name="_TBM99">#REF!</definedName>
    <definedName name="_tk1">"#ref!"</definedName>
    <definedName name="_tk1_1">"#ref!"</definedName>
    <definedName name="_tk10">"#ref!"</definedName>
    <definedName name="_tk10_1">"#ref!"</definedName>
    <definedName name="_tk11">"#ref!"</definedName>
    <definedName name="_tk11_1">"#ref!"</definedName>
    <definedName name="_tk12">"#ref!"</definedName>
    <definedName name="_tk12_1">"#ref!"</definedName>
    <definedName name="_tk2">"#ref!"</definedName>
    <definedName name="_tk2_1">"#ref!"</definedName>
    <definedName name="_tk3">"#ref!"</definedName>
    <definedName name="_tk3_1">"#ref!"</definedName>
    <definedName name="_tk4">"#ref!"</definedName>
    <definedName name="_tk4_1">"#ref!"</definedName>
    <definedName name="_tk5">"#ref!"</definedName>
    <definedName name="_tk5_1">"#ref!"</definedName>
    <definedName name="_tk6">"#ref!"</definedName>
    <definedName name="_tk6_1">"#ref!"</definedName>
    <definedName name="_tk7">"#ref!"</definedName>
    <definedName name="_tk7_1">"#ref!"</definedName>
    <definedName name="_tk8">"#ref!"</definedName>
    <definedName name="_tk8_1">"#ref!"</definedName>
    <definedName name="_tk9">"#ref!"</definedName>
    <definedName name="_tk9_1">"#ref!"</definedName>
    <definedName name="_TM98">#REF!</definedName>
    <definedName name="_TM99">#REF!</definedName>
    <definedName name="_usd1" localSheetId="7">#REF!</definedName>
    <definedName name="_usd2000">#REF!</definedName>
    <definedName name="_z">[74]Olah!#REF!</definedName>
    <definedName name="_z_1">[111]Olah!#REF!</definedName>
    <definedName name="_z_3">[111]Olah!#REF!</definedName>
    <definedName name="\C">#REF!</definedName>
    <definedName name="\s">[74]Olah!#REF!</definedName>
    <definedName name="\z">[74]Olah!#REF!</definedName>
    <definedName name="a" localSheetId="6" hidden="1">'[31]PABRIK (2)'!#REF!</definedName>
    <definedName name="A" localSheetId="7">#REF!</definedName>
    <definedName name="A">#REF!</definedName>
    <definedName name="A_1">#REF!</definedName>
    <definedName name="A_1_1">#REF!</definedName>
    <definedName name="A_1_2">#REF!</definedName>
    <definedName name="a_2">#REF!</definedName>
    <definedName name="a_2_1">"#ref!"</definedName>
    <definedName name="a_2_2">"#ref!"</definedName>
    <definedName name="a_3">#REF!</definedName>
    <definedName name="a_3_1">"#ref!"</definedName>
    <definedName name="a0">"#ref!"</definedName>
    <definedName name="a0_1">#REF!</definedName>
    <definedName name="a0_2">#REF!</definedName>
    <definedName name="A1INP">#REF!</definedName>
    <definedName name="A1INP_1">"#ref!"</definedName>
    <definedName name="A1INP_2">"#ref!"</definedName>
    <definedName name="aa" localSheetId="7">#REF!</definedName>
    <definedName name="aa">#REF!</definedName>
    <definedName name="aa_1">NA()</definedName>
    <definedName name="aa_9">"#REF!"</definedName>
    <definedName name="aaa">#REF!</definedName>
    <definedName name="AAAAAA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AAL_Area">[112]dB!$A$2:$A$7</definedName>
    <definedName name="AAUSGZ">[113]Sheet1!#REF!</definedName>
    <definedName name="AAUSGZ_1">[86]Sheet1!#REF!</definedName>
    <definedName name="AAUSGZ_1_1">[86]Sheet1!#REF!</definedName>
    <definedName name="AAUSGZ_1_2">[86]Sheet1!#REF!</definedName>
    <definedName name="AAUSGZ_2">[86]Sheet1!#REF!</definedName>
    <definedName name="AAUSGZ_3">[86]Sheet1!#REF!</definedName>
    <definedName name="ab">#N/A</definedName>
    <definedName name="ab_1">#N/A</definedName>
    <definedName name="AB_ITEMKERJA">'[114]Alat Berat'!$L$5:$L$2097</definedName>
    <definedName name="AB_JAMKERJA">'[115]Alat Berat'!$J$5:$J$2097</definedName>
    <definedName name="AB_JENIS_ALAT">'[115]Alat Berat'!$D$5:$D$2097</definedName>
    <definedName name="AB_SHIFT">'[116]Alat Berat'!$D$5:$D$2137</definedName>
    <definedName name="AB_TGL">'[115]Alat Berat'!$A$5:$A$2097</definedName>
    <definedName name="ABSEN">#REF!</definedName>
    <definedName name="ACARGZ1">[113]Sheet1!#REF!</definedName>
    <definedName name="ACARGZ1_1">[86]Sheet1!#REF!</definedName>
    <definedName name="ACARGZ1_1_1">[86]Sheet1!#REF!</definedName>
    <definedName name="ACARGZ1_1_2">[86]Sheet1!#REF!</definedName>
    <definedName name="ACARGZ1_2">[86]Sheet1!#REF!</definedName>
    <definedName name="ACARGZ1_3">[86]Sheet1!#REF!</definedName>
    <definedName name="ACARGZ2">[113]Sheet1!#REF!</definedName>
    <definedName name="ACARGZ2_1">[86]Sheet1!#REF!</definedName>
    <definedName name="ACARGZ2_1_1">[86]Sheet1!#REF!</definedName>
    <definedName name="ACARGZ2_1_2">[86]Sheet1!#REF!</definedName>
    <definedName name="ACARGZ2_2">[86]Sheet1!#REF!</definedName>
    <definedName name="ACARGZ2_3">[86]Sheet1!#REF!</definedName>
    <definedName name="ACARGZ3">NA()</definedName>
    <definedName name="ACARGZA">NA()</definedName>
    <definedName name="AccessDatabase" hidden="1">"C:\My Documents\MAUI MALL1.mdb"</definedName>
    <definedName name="Aceh_Jambi">[112]dB!$B$2:$B$7</definedName>
    <definedName name="ACROSSGZ">[113]Sheet1!#REF!</definedName>
    <definedName name="ACROSSGZ_1">[86]Sheet1!#REF!</definedName>
    <definedName name="ACROSSGZ_1_1">[86]Sheet1!#REF!</definedName>
    <definedName name="ACROSSGZ_1_2">[86]Sheet1!#REF!</definedName>
    <definedName name="ACROSSGZ_2">[86]Sheet1!#REF!</definedName>
    <definedName name="ACROSSGZ_3">[86]Sheet1!#REF!</definedName>
    <definedName name="ACROSSGZ1">NA()</definedName>
    <definedName name="acrosssgz">NA()</definedName>
    <definedName name="act_07">"#ref!"</definedName>
    <definedName name="act_07_1">"#ref!"</definedName>
    <definedName name="act_07_ytd">"#ref!"</definedName>
    <definedName name="act_07_ytd_1">"#ref!"</definedName>
    <definedName name="act_08">"#ref!"</definedName>
    <definedName name="act_08_1">"#ref!"</definedName>
    <definedName name="act_08_ytd">"#ref!"</definedName>
    <definedName name="act_08_ytd_1">"#ref!"</definedName>
    <definedName name="ACwvu_CapersView_">#REF!</definedName>
    <definedName name="ACwvu_Japan_Capers_Ed_Pub_">"'file:///media/Data/PAK%20DAMIRAN/STANDART%20FORM/2015/media/Data/PAK%20DAMIRAN/STANDART%20FORM/2015/media/Data/PAK%20DAMIRAN/STANDART%20FORM/2015/media/Data/PAK%20DAMIRAN/STANDART%20FORM/2015/media/Data/PAK%20DAMIRAN/STANDART%20FORM/2015/media/Data/PAK%2"</definedName>
    <definedName name="ACwvu_KJP_CC_">"'file:///media/Data/PAK%20DAMIRAN/STANDART%20FORM/2015/media/Data/PAK%20DAMIRAN/STANDART%20FORM/2015/media/Data/PAK%20DAMIRAN/STANDART%20FORM/2015/media/Data/PAK%20DAMIRAN/STANDART%20FORM/2015/media/Data/PAK%20DAMIRAN/STANDART%20FORM/2015/media/Data/PAK%2"</definedName>
    <definedName name="ACwvu.CapersView." hidden="1">[117]MASTER!#REF!</definedName>
    <definedName name="ACwvu.Japan_Capers_Ed_Pub." hidden="1">#REF!</definedName>
    <definedName name="ACwvu.KJP_CC." hidden="1">#REF!</definedName>
    <definedName name="ADA">#REF!</definedName>
    <definedName name="ADD">"#ref!"</definedName>
    <definedName name="ADDB">#REF!</definedName>
    <definedName name="ADE">"#ref!"</definedName>
    <definedName name="ADE_1">"#ref!"</definedName>
    <definedName name="ADJLHFFDRTY">#REF!</definedName>
    <definedName name="ADM">#REF!</definedName>
    <definedName name="adsa">#REF!</definedName>
    <definedName name="AEAFGZ">[113]Sheet1!#REF!</definedName>
    <definedName name="AEAFGZ_1">[86]Sheet1!#REF!</definedName>
    <definedName name="AEAFGZ_1_1">[86]Sheet1!#REF!</definedName>
    <definedName name="AEAFGZ_1_2">[86]Sheet1!#REF!</definedName>
    <definedName name="AEAFGZ_2">[86]Sheet1!#REF!</definedName>
    <definedName name="AEAFGZ_3">[86]Sheet1!#REF!</definedName>
    <definedName name="AEAFGZ1">NA()</definedName>
    <definedName name="AESAGZ">[113]Sheet1!#REF!</definedName>
    <definedName name="AESAGZ_1">[86]Sheet1!#REF!</definedName>
    <definedName name="AESAGZ_1_1">[86]Sheet1!#REF!</definedName>
    <definedName name="AESAGZ_1_2">[86]Sheet1!#REF!</definedName>
    <definedName name="AESAGZ_2">[86]Sheet1!#REF!</definedName>
    <definedName name="AESAGZ_3">[86]Sheet1!#REF!</definedName>
    <definedName name="AEURGZ">[113]Sheet1!#REF!</definedName>
    <definedName name="AEURGZ_1">[86]Sheet1!#REF!</definedName>
    <definedName name="AEURGZ_1_1">[86]Sheet1!#REF!</definedName>
    <definedName name="AEURGZ_1_2">[86]Sheet1!#REF!</definedName>
    <definedName name="AEURGZ_2">[86]Sheet1!#REF!</definedName>
    <definedName name="AEURGZ_3">[86]Sheet1!#REF!</definedName>
    <definedName name="aeurgz1">NA()</definedName>
    <definedName name="aeurgza">NA()</definedName>
    <definedName name="AFD">"#ref!"</definedName>
    <definedName name="AFD___OA">'[118]DIRECT-TOTAL'!#REF!</definedName>
    <definedName name="AFD___OC">'[118]DIRECT-TOTAL'!#REF!</definedName>
    <definedName name="AFD___OD">'[118]DIRECT-TOTAL'!#REF!</definedName>
    <definedName name="AFD___OE">'[118]DIRECT-TOTAL'!#REF!</definedName>
    <definedName name="AFD___OF">'[118]DIRECT-TOTAL'!#REF!</definedName>
    <definedName name="AFD___OG">'[118]DIRECT-TOTAL'!#REF!</definedName>
    <definedName name="AFD___OH">'[118]DIRECT-TOTAL'!#REF!</definedName>
    <definedName name="AFD___OI">'[118]DIRECT-TOTAL'!#REF!</definedName>
    <definedName name="AFD___OJ">'[118]DIRECT-TOTAL'!#REF!</definedName>
    <definedName name="AFD___OK">'[118]DIRECT-TOTAL'!#REF!</definedName>
    <definedName name="AFD___OL">'[118]DIRECT-TOTAL'!#REF!</definedName>
    <definedName name="AFD___OM">'[118]DIRECT-TOTAL'!#REF!</definedName>
    <definedName name="AFD_A">#N/A</definedName>
    <definedName name="AFD_B">#N/A</definedName>
    <definedName name="AFD_C">#N/A</definedName>
    <definedName name="AFD_D">#N/A</definedName>
    <definedName name="AFD_E">#N/A</definedName>
    <definedName name="AFD_F">#N/A</definedName>
    <definedName name="AFD_G">#N/A</definedName>
    <definedName name="AFDOA">'[119]DIRECT-TOTAL'!#REF!</definedName>
    <definedName name="AFI">#REF!</definedName>
    <definedName name="ag">[86]Sheet1!#REF!</definedName>
    <definedName name="agama">{#NAME?}</definedName>
    <definedName name="aghjkklll">#REF!</definedName>
    <definedName name="AGKXGZ">[113]Sheet1!#REF!</definedName>
    <definedName name="AGKXGZ_1">[86]Sheet1!#REF!</definedName>
    <definedName name="AGKXGZ_1_1">[86]Sheet1!#REF!</definedName>
    <definedName name="AGKXGZ_1_2">[86]Sheet1!#REF!</definedName>
    <definedName name="AGKXGZ_2">[86]Sheet1!#REF!</definedName>
    <definedName name="AGKXGZ_3">[86]Sheet1!#REF!</definedName>
    <definedName name="AGUST_2005">#N/A</definedName>
    <definedName name="Agustus">'[120]peb''03'!#REF!</definedName>
    <definedName name="Agustus_1">#N/A</definedName>
    <definedName name="Agustus_1_1">#N/A</definedName>
    <definedName name="AHHFGHGSAF">#REF!</definedName>
    <definedName name="AI">#REF!</definedName>
    <definedName name="AIATGZ">[113]Sheet1!#REF!</definedName>
    <definedName name="AIATGZ_1">[86]Sheet1!#REF!</definedName>
    <definedName name="AIATGZ_1_1">[86]Sheet1!#REF!</definedName>
    <definedName name="AIATGZ_1_2">[86]Sheet1!#REF!</definedName>
    <definedName name="AIATGZ_2">[86]Sheet1!#REF!</definedName>
    <definedName name="AIATGZ_3">[86]Sheet1!#REF!</definedName>
    <definedName name="aiatgza">NA()</definedName>
    <definedName name="AINP">#REF!</definedName>
    <definedName name="AINP_1">"#ref!"</definedName>
    <definedName name="AINP_2">"#ref!"</definedName>
    <definedName name="AINP2">'[121]Tabel Data 1'!$B$40:$AD$51</definedName>
    <definedName name="AINP3">#REF!</definedName>
    <definedName name="AINP3_1">"#ref!"</definedName>
    <definedName name="AINP3_2">"#ref!"</definedName>
    <definedName name="akhir">#REF!</definedName>
    <definedName name="akhir_1">"#ref!"</definedName>
    <definedName name="Alamat">#REF!</definedName>
    <definedName name="Alamat_1">NA()</definedName>
    <definedName name="ALAT_BERAT">[116]OPTION!$I$3:$I$31</definedName>
    <definedName name="ALL">{#NAME?}</definedName>
    <definedName name="ALL_DATA">{#NAME?}</definedName>
    <definedName name="ALM_PERS">"#ref!"</definedName>
    <definedName name="AMEDGZ">[113]Sheet1!#REF!</definedName>
    <definedName name="AMEDGZ_1">[86]Sheet1!#REF!</definedName>
    <definedName name="AMEDGZ_1_1">[86]Sheet1!#REF!</definedName>
    <definedName name="AMEDGZ_1_2">[86]Sheet1!#REF!</definedName>
    <definedName name="AMEDGZ_2">[86]Sheet1!#REF!</definedName>
    <definedName name="AMEDGZ_3">[86]Sheet1!#REF!</definedName>
    <definedName name="AMR">"#ref!"</definedName>
    <definedName name="AMR_1">"#ref!"</definedName>
    <definedName name="Analisa_1">NA()</definedName>
    <definedName name="Analisa_3">#REF!</definedName>
    <definedName name="Analisa_4">#REF!</definedName>
    <definedName name="Analisa_5">#REF!</definedName>
    <definedName name="ANIMATION_MUST_START">#REF!</definedName>
    <definedName name="anscount" hidden="1">1</definedName>
    <definedName name="ANWCGZ">[113]Sheet1!#REF!</definedName>
    <definedName name="ANWCGZ_1">[86]Sheet1!#REF!</definedName>
    <definedName name="ANWCGZ_1_1">[86]Sheet1!#REF!</definedName>
    <definedName name="ANWCGZ_1_2">[86]Sheet1!#REF!</definedName>
    <definedName name="ANWCGZ_2">[86]Sheet1!#REF!</definedName>
    <definedName name="ANWCGZ_3">[86]Sheet1!#REF!</definedName>
    <definedName name="anwcgz1">NA()</definedName>
    <definedName name="anwcgza">NA()</definedName>
    <definedName name="ANZPGZ">[113]Sheet1!#REF!</definedName>
    <definedName name="ANZPGZ_1">[86]Sheet1!#REF!</definedName>
    <definedName name="ANZPGZ_1_1">[86]Sheet1!#REF!</definedName>
    <definedName name="ANZPGZ_1_2">[86]Sheet1!#REF!</definedName>
    <definedName name="ANZPGZ_2">[86]Sheet1!#REF!</definedName>
    <definedName name="ANZPGZ_3">[86]Sheet1!#REF!</definedName>
    <definedName name="apa">#REF!</definedName>
    <definedName name="APATGZ">[113]Sheet1!#REF!</definedName>
    <definedName name="APATGZ_1">[86]Sheet1!#REF!</definedName>
    <definedName name="APATGZ_1_1">[86]Sheet1!#REF!</definedName>
    <definedName name="APATGZ_1_2">[86]Sheet1!#REF!</definedName>
    <definedName name="APATGZ_2">[86]Sheet1!#REF!</definedName>
    <definedName name="APATGZ_3">[86]Sheet1!#REF!</definedName>
    <definedName name="apatgz1">NA()</definedName>
    <definedName name="apatgza">NA()</definedName>
    <definedName name="April">[122]LHKA!$A$214</definedName>
    <definedName name="APRIL_2005">#N/A</definedName>
    <definedName name="aq" hidden="1">'[3]TBS 05'!#REF!</definedName>
    <definedName name="AREDGZ">[113]Sheet1!#REF!</definedName>
    <definedName name="AREDGZ_1">[86]Sheet1!#REF!</definedName>
    <definedName name="AREDGZ_1_1">[86]Sheet1!#REF!</definedName>
    <definedName name="AREDGZ_1_2">[86]Sheet1!#REF!</definedName>
    <definedName name="AREDGZ_2">[86]Sheet1!#REF!</definedName>
    <definedName name="AREDGZ_3">[86]Sheet1!#REF!</definedName>
    <definedName name="aredgz1">NA()</definedName>
    <definedName name="ARVA">#REF!</definedName>
    <definedName name="ASAFGZ1">[113]Sheet1!#REF!</definedName>
    <definedName name="ASAFGZ1_1">[86]Sheet1!#REF!</definedName>
    <definedName name="ASAFGZ1_1_1">[86]Sheet1!#REF!</definedName>
    <definedName name="ASAFGZ1_1_2">[86]Sheet1!#REF!</definedName>
    <definedName name="ASAFGZ1_2">[86]Sheet1!#REF!</definedName>
    <definedName name="ASAFGZ1_3">[86]Sheet1!#REF!</definedName>
    <definedName name="asafgz11">NA()</definedName>
    <definedName name="asafgz1a">NA()</definedName>
    <definedName name="ASAFGZ2">[113]Sheet1!#REF!</definedName>
    <definedName name="ASAFGZ2_1">[86]Sheet1!#REF!</definedName>
    <definedName name="ASAFGZ2_1_1">[86]Sheet1!#REF!</definedName>
    <definedName name="ASAFGZ2_1_2">[86]Sheet1!#REF!</definedName>
    <definedName name="ASAFGZ2_2">[86]Sheet1!#REF!</definedName>
    <definedName name="ASAFGZ2_3">[86]Sheet1!#REF!</definedName>
    <definedName name="asafgz2a">NA()</definedName>
    <definedName name="ASASGZ">[113]Sheet1!#REF!</definedName>
    <definedName name="ASASGZ_1">[86]Sheet1!#REF!</definedName>
    <definedName name="ASASGZ_1_1">[86]Sheet1!#REF!</definedName>
    <definedName name="ASASGZ_1_2">[86]Sheet1!#REF!</definedName>
    <definedName name="ASASGZ_2">[86]Sheet1!#REF!</definedName>
    <definedName name="ASASGZ_3">[86]Sheet1!#REF!</definedName>
    <definedName name="asasgz1">NA()</definedName>
    <definedName name="asasgza">NA()</definedName>
    <definedName name="asd">NA()</definedName>
    <definedName name="aser" hidden="1">#REF!</definedName>
    <definedName name="asi">#REF!</definedName>
    <definedName name="asi_1">NA()</definedName>
    <definedName name="asss">#REF!</definedName>
    <definedName name="ASSU">"#ref!"</definedName>
    <definedName name="ASSU_1">"#ref!"</definedName>
    <definedName name="ASTEK2">"#ref!"</definedName>
    <definedName name="ASUMSI">[35]BGT07!#REF!</definedName>
    <definedName name="ASUMSI_1">#REF!</definedName>
    <definedName name="ASUMSI_10">"#ref!"</definedName>
    <definedName name="ASUMSI_2">"#ref!"</definedName>
    <definedName name="ASUMSI_50">"#ref!"</definedName>
    <definedName name="ASUMSI_51">"#ref!"</definedName>
    <definedName name="ASUMSI_9">"#ref!"</definedName>
    <definedName name="ASV">#REF!</definedName>
    <definedName name="at30kw">#REF!</definedName>
    <definedName name="at30kw_1">NA()</definedName>
    <definedName name="at30kw_4">#REF!</definedName>
    <definedName name="at30kw_5">#REF!</definedName>
    <definedName name="at45kw">#REF!</definedName>
    <definedName name="at45kw_1">NA()</definedName>
    <definedName name="at45kw_4">#REF!</definedName>
    <definedName name="at45kw_5">#REF!</definedName>
    <definedName name="audapr">#REF!</definedName>
    <definedName name="audaug">#REF!</definedName>
    <definedName name="auddec">#REF!</definedName>
    <definedName name="audfeb">#REF!</definedName>
    <definedName name="audjan">#REF!</definedName>
    <definedName name="audjul">#REF!</definedName>
    <definedName name="audjun">#REF!</definedName>
    <definedName name="audmar">#REF!</definedName>
    <definedName name="audmay">#REF!</definedName>
    <definedName name="audnov">#REF!</definedName>
    <definedName name="audoct">#REF!</definedName>
    <definedName name="audsep">#REF!</definedName>
    <definedName name="August">'[123]may''03'!#REF!</definedName>
    <definedName name="August_1">#N/A</definedName>
    <definedName name="August_1_1">#N/A</definedName>
    <definedName name="avagt01" localSheetId="7">#REF!</definedName>
    <definedName name="avagt01">#REF!</definedName>
    <definedName name="avapr01" localSheetId="7">#REF!</definedName>
    <definedName name="avapr01">#REF!</definedName>
    <definedName name="avdes01" localSheetId="7">#REF!</definedName>
    <definedName name="avdes01">#REF!</definedName>
    <definedName name="AVERAGE">#REF!</definedName>
    <definedName name="avfeb01" localSheetId="7">#REF!</definedName>
    <definedName name="avfeb01">#REF!</definedName>
    <definedName name="avjan01" localSheetId="7">#REF!</definedName>
    <definedName name="avjan01">#REF!</definedName>
    <definedName name="avjul01" localSheetId="7">#REF!</definedName>
    <definedName name="avjul01">#REF!</definedName>
    <definedName name="avjun01" localSheetId="7">#REF!</definedName>
    <definedName name="avjun01">#REF!</definedName>
    <definedName name="avmar01" localSheetId="7">#REF!</definedName>
    <definedName name="avmar01">#REF!</definedName>
    <definedName name="avmei01" localSheetId="7">#REF!</definedName>
    <definedName name="avmei01">#REF!</definedName>
    <definedName name="avnov01" localSheetId="7">#REF!</definedName>
    <definedName name="avnov01">#REF!</definedName>
    <definedName name="avokt01" localSheetId="7">#REF!</definedName>
    <definedName name="avokt01">#REF!</definedName>
    <definedName name="avsep01" localSheetId="7">#REF!</definedName>
    <definedName name="avsep01">#REF!</definedName>
    <definedName name="AWAF2">[113]Sheet1!#REF!</definedName>
    <definedName name="AWAF2_1">[86]Sheet1!#REF!</definedName>
    <definedName name="AWAF2_1_1">[86]Sheet1!#REF!</definedName>
    <definedName name="AWAF2_1_2">[86]Sheet1!#REF!</definedName>
    <definedName name="AWAF2_2">[86]Sheet1!#REF!</definedName>
    <definedName name="AWAF2_3">[86]Sheet1!#REF!</definedName>
    <definedName name="awaf2a">NA()</definedName>
    <definedName name="AWAFGZ1">[113]Sheet1!#REF!</definedName>
    <definedName name="AWAFGZ1_1">[86]Sheet1!#REF!</definedName>
    <definedName name="AWAFGZ1_1_1">[86]Sheet1!#REF!</definedName>
    <definedName name="AWAFGZ1_1_2">[86]Sheet1!#REF!</definedName>
    <definedName name="AWAFGZ1_2">[86]Sheet1!#REF!</definedName>
    <definedName name="AWAFGZ1_3">[86]Sheet1!#REF!</definedName>
    <definedName name="awafgz11">NA()</definedName>
    <definedName name="awafgz1a">NA()</definedName>
    <definedName name="AWAFGZ2">[113]Sheet1!#REF!</definedName>
    <definedName name="AWAFGZ2_1">[86]Sheet1!#REF!</definedName>
    <definedName name="AWAFGZ2_1_1">[86]Sheet1!#REF!</definedName>
    <definedName name="AWAFGZ2_1_2">[86]Sheet1!#REF!</definedName>
    <definedName name="AWAFGZ2_2">[86]Sheet1!#REF!</definedName>
    <definedName name="AWAFGZ2_3">[86]Sheet1!#REF!</definedName>
    <definedName name="awafgz2a">NA()</definedName>
    <definedName name="awal">#REF!</definedName>
    <definedName name="awal_1">"#ref!"</definedName>
    <definedName name="awra">#REF!</definedName>
    <definedName name="AWSAGZ">[113]Sheet1!#REF!</definedName>
    <definedName name="AWSAGZ_1">[86]Sheet1!#REF!</definedName>
    <definedName name="AWSAGZ_1_1">[86]Sheet1!#REF!</definedName>
    <definedName name="AWSAGZ_1_2">[86]Sheet1!#REF!</definedName>
    <definedName name="AWSAGZ_2">[86]Sheet1!#REF!</definedName>
    <definedName name="AWSAGZ_3">[86]Sheet1!#REF!</definedName>
    <definedName name="awsagz1">NA()</definedName>
    <definedName name="awsagza">NA()</definedName>
    <definedName name="b" hidden="1">[124]COST!#REF!</definedName>
    <definedName name="b_1">NA()</definedName>
    <definedName name="B_S">#REF!</definedName>
    <definedName name="b1bna">#REF!</definedName>
    <definedName name="b1bna_1">"#ref!"</definedName>
    <definedName name="b1bna_2">"#ref!"</definedName>
    <definedName name="b1bna2">#REF!</definedName>
    <definedName name="b1bna2_1">"#ref!"</definedName>
    <definedName name="b1bna2_2">"#ref!"</definedName>
    <definedName name="B1INP">#REF!</definedName>
    <definedName name="B1INP_1">"#ref!"</definedName>
    <definedName name="B1INP_2">"#ref!"</definedName>
    <definedName name="B1INP2">#REF!</definedName>
    <definedName name="B1INP2_1">"#ref!"</definedName>
    <definedName name="B1INP2_2">"#ref!"</definedName>
    <definedName name="BA_IGA">#N/A</definedName>
    <definedName name="BAGIAN">[125]Pengobatan!$O$6:$O$11</definedName>
    <definedName name="Bangunan">#REF!</definedName>
    <definedName name="Bangunan_1">NA()</definedName>
    <definedName name="Bangunan_4">#REF!</definedName>
    <definedName name="Bangunan_5">#REF!</definedName>
    <definedName name="baru" hidden="1">#REF!</definedName>
    <definedName name="Batu_bata">#REF!</definedName>
    <definedName name="Batu_bata_1">NA()</definedName>
    <definedName name="bbbbbbbbbbbbbbbb" hidden="1">'[40]PABRIK (2)'!#REF!</definedName>
    <definedName name="BBNA">#REF!</definedName>
    <definedName name="BBNA_1">"#ref!"</definedName>
    <definedName name="BBNA_2">"#ref!"</definedName>
    <definedName name="BBNA1">'[121]Tabel Data 1'!$B$145:$Q$156</definedName>
    <definedName name="bbt_per06">#N/A</definedName>
    <definedName name="bbt_per07">#N/A</definedName>
    <definedName name="bbt_ytd06">#N/A</definedName>
    <definedName name="bbt_ytd07">#N/A</definedName>
    <definedName name="BC">[112]dB!$R$2:$R$22</definedName>
    <definedName name="beldi">#REF!</definedName>
    <definedName name="BELDI_1">"#ref!"</definedName>
    <definedName name="BELDI_2">"#ref!"</definedName>
    <definedName name="besar">#REF!</definedName>
    <definedName name="besar_1">NA()</definedName>
    <definedName name="Beton">[112]dB!$T$2:$T$5</definedName>
    <definedName name="bfb" hidden="1">'[3]NPK Mg Bo'!#REF!</definedName>
    <definedName name="bfd" hidden="1">[3]SISIP!#REF!</definedName>
    <definedName name="bh" hidden="1">'[3]TBS 05'!#REF!</definedName>
    <definedName name="BI">#REF!</definedName>
    <definedName name="Bi_Produksi">#REF!</definedName>
    <definedName name="Bi_Tetap">#REF!</definedName>
    <definedName name="Biaya">#REF!</definedName>
    <definedName name="Biaya_1">NA()</definedName>
    <definedName name="BINP">#REF!</definedName>
    <definedName name="BINP_1">"#ref!"</definedName>
    <definedName name="BINP_2">"#ref!"</definedName>
    <definedName name="BINP2">'[121]Tabel Data 1'!$B$55:$AO$66</definedName>
    <definedName name="BJFJKKHHDK">#REF!</definedName>
    <definedName name="bln">'[126]prod per th tanam'!$A$9:$A$15</definedName>
    <definedName name="bnh" hidden="1">'[3]TBS 05'!#REF!</definedName>
    <definedName name="bnm" hidden="1">[3]SISIP!$CS$164:$CS$174</definedName>
    <definedName name="Box">#REF!</definedName>
    <definedName name="BRENGOSH">#REF!</definedName>
    <definedName name="BRENGOSH_1">#REF!</definedName>
    <definedName name="BRENGOSH_1_1">"#ref!"</definedName>
    <definedName name="BRENGOSH_1_2">"#ref!"</definedName>
    <definedName name="BRENGOSH_2">#REF!</definedName>
    <definedName name="BRENGOSH_2_1">"#ref!"</definedName>
    <definedName name="BRENGOSH_2_2">"#ref!"</definedName>
    <definedName name="BRENGOSH_3">#REF!</definedName>
    <definedName name="BRENGOSH_3_1">"#ref!"</definedName>
    <definedName name="Bridge">[112]dB!$O$2:$O$7</definedName>
    <definedName name="budget_bbtper">#N/A</definedName>
    <definedName name="budget_bbtytd">#N/A</definedName>
    <definedName name="budget_hptper">#N/A</definedName>
    <definedName name="budget_hptytd">#N/A</definedName>
    <definedName name="budget_olahper">#N/A</definedName>
    <definedName name="budget_olahytd">#N/A</definedName>
    <definedName name="budget_olahytd06">"#ref!"</definedName>
    <definedName name="budget_olahytd06_1">"#ref!"</definedName>
    <definedName name="budget_ovhper">#N/A</definedName>
    <definedName name="budget_ovhytd">#N/A</definedName>
    <definedName name="budget_ovhytd06">#N/A</definedName>
    <definedName name="budget_pnnper">#N/A</definedName>
    <definedName name="budget_pnnytd">#N/A</definedName>
    <definedName name="budget_pnnytd06">"#ref!"</definedName>
    <definedName name="budget_pnnytd06_1">"#ref!"</definedName>
    <definedName name="budget_rmkper">#N/A</definedName>
    <definedName name="budget_rmkytd">#N/A</definedName>
    <definedName name="budget_rmkytd06">#N/A</definedName>
    <definedName name="budget_rmpabper">{#NAME?}</definedName>
    <definedName name="budget_rmpabytd">{#NAME?}</definedName>
    <definedName name="budget_rmpabytd06">"#ref!"</definedName>
    <definedName name="budget_rmpabytd06_1">"#ref!"</definedName>
    <definedName name="budget_rmpytd06">"#ref!"</definedName>
    <definedName name="budget_rmpytd06_1">"#ref!"</definedName>
    <definedName name="budget_rwtper">#N/A</definedName>
    <definedName name="budget_rwtpnnoaytd06">"#ref!"</definedName>
    <definedName name="budget_rwtpnnobytd06">"#ref!"</definedName>
    <definedName name="budget_rwtpnnobytd06_1">"#ref!"</definedName>
    <definedName name="budget_rwtpnnocytd06">"#ref!"</definedName>
    <definedName name="budget_rwtpnnocytd06_1">"#ref!"</definedName>
    <definedName name="budget_rwtpnnodytd06">"#ref!"</definedName>
    <definedName name="budget_rwtpnnodytd06_1">"#ref!"</definedName>
    <definedName name="budget_rwtpnnoeytd06">"#ref!"</definedName>
    <definedName name="budget_rwtpnnoeytd06_1">"#ref!"</definedName>
    <definedName name="budget_rwtpnnofytd06">"#ref!"</definedName>
    <definedName name="budget_rwtpnnofytd06_1">"#ref!"</definedName>
    <definedName name="budget_rwtpnnogytd06">"#ref!"</definedName>
    <definedName name="budget_rwtpnnogytd06_1">"#ref!"</definedName>
    <definedName name="budget_rwtpnnohytd06">"#ref!"</definedName>
    <definedName name="budget_rwtpnnohytd06_1">"#ref!"</definedName>
    <definedName name="budget_rwtpnnoiytd06">"#ref!"</definedName>
    <definedName name="budget_rwtpnnoiytd06_1">"#ref!"</definedName>
    <definedName name="budget_rwtpnnojytd06">"#ref!"</definedName>
    <definedName name="budget_rwtpnnojytd06_1">"#ref!"</definedName>
    <definedName name="budget_rwtytd">#N/A</definedName>
    <definedName name="budget_rwtytd06">"#ref!"</definedName>
    <definedName name="budget_rwtytd06_1">"#ref!"</definedName>
    <definedName name="budget_sspper">#N/A</definedName>
    <definedName name="budget_sspytd">#N/A</definedName>
    <definedName name="budget_umumper">#N/A</definedName>
    <definedName name="budget_umumytd">#N/A</definedName>
    <definedName name="bulan">#N/A</definedName>
    <definedName name="BULANKU">"#ref!"</definedName>
    <definedName name="BULANKU1">"#ref!"</definedName>
    <definedName name="Bunga">#REF!</definedName>
    <definedName name="bup">#N/A</definedName>
    <definedName name="bupytd">#N/A</definedName>
    <definedName name="burhan">#REF!</definedName>
    <definedName name="burhan_1">#REF!</definedName>
    <definedName name="burhan_2">#REF!</definedName>
    <definedName name="Button_15">"MAUI_MALL_MAUI_MALLARD_INPUT_List"</definedName>
    <definedName name="Button_16">"MAUI_MALL_MAUI_MALLARD_INPUT_List"</definedName>
    <definedName name="C_F">#REF!</definedName>
    <definedName name="CAPACITY_ANIMATION_FRAMES_PER_WEEK">#REF!</definedName>
    <definedName name="CAPACITY_INK___PAINT_FRAMES_PER_WEEK">#REF!</definedName>
    <definedName name="CAPACITY_PREP_FRAMES_PER_WEEK">#REF!</definedName>
    <definedName name="CAPEX">[35]BGT07!#REF!</definedName>
    <definedName name="CAPEX_1">#REF!</definedName>
    <definedName name="CAPEX_10">"#ref!"</definedName>
    <definedName name="CAPEX_2">"#ref!"</definedName>
    <definedName name="CAPEX_50">"#ref!"</definedName>
    <definedName name="CAPEX_51">"#ref!"</definedName>
    <definedName name="CAPEX_9">"#ref!"</definedName>
    <definedName name="CARINPP">#REF!</definedName>
    <definedName name="CARINPP_1">"#ref!"</definedName>
    <definedName name="CASH_FLOW">[35]BGT07!#REF!</definedName>
    <definedName name="CASH_FLOW_1">#REF!</definedName>
    <definedName name="CASH_FLOW_10">"#ref!"</definedName>
    <definedName name="CASH_FLOW_2">"#ref!"</definedName>
    <definedName name="CASH_FLOW_50">"#ref!"</definedName>
    <definedName name="CASH_FLOW_51">"#ref!"</definedName>
    <definedName name="CASH_FLOW_9">"#ref!"</definedName>
    <definedName name="CATDET2">'[127]2002'!#REF!</definedName>
    <definedName name="catu">#REF!</definedName>
    <definedName name="catu_1">"#ref!"</definedName>
    <definedName name="CATU1">"#ref!"</definedName>
    <definedName name="CAWU">"#ref!"</definedName>
    <definedName name="CAWU_1">"#ref!"</definedName>
    <definedName name="CBNA">#REF!</definedName>
    <definedName name="CBNA_1">"#ref!"</definedName>
    <definedName name="CBNA_2">"#ref!"</definedName>
    <definedName name="CBNA1">#REF!</definedName>
    <definedName name="CBNA1_1">"#ref!"</definedName>
    <definedName name="CBNA1_2">"#ref!"</definedName>
    <definedName name="cbna10">"#ref!"</definedName>
    <definedName name="CBNA2">'[121]Tabel Data 1'!$B$160:$I$171</definedName>
    <definedName name="cccc">#REF!</definedName>
    <definedName name="ch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Chart" hidden="1">'[31]PABRIK (2)'!#REF!</definedName>
    <definedName name="chart1" hidden="1">'[31]PABRIK (2)'!#REF!</definedName>
    <definedName name="chart10" hidden="1">'[31]PABRIK (2)'!#REF!</definedName>
    <definedName name="chart11" hidden="1">'[31]PABRIK (2)'!#REF!</definedName>
    <definedName name="chart12" hidden="1">'[31]PABRIK (2)'!#REF!</definedName>
    <definedName name="chart13" hidden="1">'[31]PABRIK (2)'!#REF!</definedName>
    <definedName name="chart14" hidden="1">'[31]PABRIK (2)'!#REF!</definedName>
    <definedName name="chart19" hidden="1">'[31]PABRIK (2)'!#REF!</definedName>
    <definedName name="chart2" hidden="1">'[31]PABRIK (2)'!#REF!</definedName>
    <definedName name="chart3" hidden="1">'[31]PABRIK (2)'!#REF!</definedName>
    <definedName name="chart4" hidden="1">'[31]PABRIK (2)'!#REF!</definedName>
    <definedName name="chart5" hidden="1">'[31]PABRIK (2)'!#REF!</definedName>
    <definedName name="chart6" hidden="1">'[31]PABRIK (2)'!#REF!</definedName>
    <definedName name="chart7" hidden="1">'[31]PABRIK (2)'!#REF!</definedName>
    <definedName name="chart8" hidden="1">'[31]PABRIK (2)'!#REF!</definedName>
    <definedName name="chart9" hidden="1">'[31]PABRIK (2)'!#REF!</definedName>
    <definedName name="chat19" hidden="1">'[31]PABRIK (2)'!#REF!</definedName>
    <definedName name="chfapr">#REF!</definedName>
    <definedName name="chfaug">#REF!</definedName>
    <definedName name="chfdec">#REF!</definedName>
    <definedName name="chffeb">#REF!</definedName>
    <definedName name="chfjan">#REF!</definedName>
    <definedName name="chfjul">#REF!</definedName>
    <definedName name="chfjun">#REF!</definedName>
    <definedName name="chfmar">#REF!</definedName>
    <definedName name="chfmay">#REF!</definedName>
    <definedName name="chfnov">#REF!</definedName>
    <definedName name="chfoct">#REF!</definedName>
    <definedName name="chfsep">#REF!</definedName>
    <definedName name="CI">#REF!</definedName>
    <definedName name="cin">"#ref!"</definedName>
    <definedName name="CINP">#REF!</definedName>
    <definedName name="CINP_1">"#ref!"</definedName>
    <definedName name="CINP_2">"#ref!"</definedName>
    <definedName name="CINP2">'[121]Tabel Data 1'!$B$70:$AO$81</definedName>
    <definedName name="Clerical">#REF!</definedName>
    <definedName name="CLIER_ABS">[128]ABS!$D$3:$D$5,[128]ABS!$C$9:$C$162,[128]ABS!$F$9:$AJ$162</definedName>
    <definedName name="CLIER_LHP">[128]LHP!$E$9:$F$4471,[128]LHP!$G$9:$K$4471,[128]LHP!$M$9:$M$4471,[128]LHP!$O$9:$O$4471,[128]LHP!$Q$9:$V$4471</definedName>
    <definedName name="COBA">#REF!</definedName>
    <definedName name="COBA_1">"#ref!"</definedName>
    <definedName name="COGS">#REF!</definedName>
    <definedName name="coname" localSheetId="7">#REF!</definedName>
    <definedName name="coname">#REF!</definedName>
    <definedName name="control_unit">#REF!</definedName>
    <definedName name="control_unit_1">NA()</definedName>
    <definedName name="control_unit_4">#REF!</definedName>
    <definedName name="control_unit_5">#REF!</definedName>
    <definedName name="coper">#REF!</definedName>
    <definedName name="coper_1">NA()</definedName>
    <definedName name="COST">[129]Sheet3!$J$3:$K$17</definedName>
    <definedName name="COST123" hidden="1">'[74]PK RM'!$B$30:$M$30</definedName>
    <definedName name="COST123_1">[23]PK_RM!$B$30:$M$30</definedName>
    <definedName name="cover">#REF!</definedName>
    <definedName name="cover_1">NA()</definedName>
    <definedName name="CP">#REF!</definedName>
    <definedName name="CPO">#REF!</definedName>
    <definedName name="cposal1pl">[130]CPO!#REF!</definedName>
    <definedName name="cposal1pl_1">#N/A</definedName>
    <definedName name="cposal1pl_1_1">#N/A</definedName>
    <definedName name="cposal1re">[130]CPO!#REF!</definedName>
    <definedName name="cposal1re_1">#N/A</definedName>
    <definedName name="cposal1re_1_1">#N/A</definedName>
    <definedName name="CS" hidden="1">'[28]% Lbr vs GP'!$B$32:$M$32</definedName>
    <definedName name="CS_1">'[20]%_Lbr_vs_GP'!$B$32:$M$32</definedName>
    <definedName name="CSA">#REF!</definedName>
    <definedName name="CUB42T">'[127]2002'!#REF!</definedName>
    <definedName name="CUTE">#REF!</definedName>
    <definedName name="CUTE_1">#REF!</definedName>
    <definedName name="CUTE_1_1">"#ref!"</definedName>
    <definedName name="CUTE_1_2">"#ref!"</definedName>
    <definedName name="CUTE_2">#REF!</definedName>
    <definedName name="CUTE_2_1">"#ref!"</definedName>
    <definedName name="CUTE_2_2">"#ref!"</definedName>
    <definedName name="CUTE_3">#REF!</definedName>
    <definedName name="CUTE_3_1">"#ref!"</definedName>
    <definedName name="cute1">"#ref!"</definedName>
    <definedName name="Cwvu_CapersView_">#REF!</definedName>
    <definedName name="Cwvu_Japan_Capers_Ed_Pub_">#REF!</definedName>
    <definedName name="Cwvu_KJP_CC_">(#REF!,#REF!,#REF!,#REF!,#REF!,#REF!,#REF!,#REF!,#REF!,#REF!,#REF!,#REF!,#REF!,#REF!,#REF!,#REF!,#REF!,#REF!,#REF!,#REF!)</definedName>
    <definedName name="Cwvu.CapersView." hidden="1">[117]MASTER!#REF!</definedName>
    <definedName name="Cwvu.Japan_Capers_Ed_Pub." hidden="1">[117]MASTER!#REF!</definedName>
    <definedName name="Cwvu.KJP_CC." hidden="1">[117]MASTER!#REF!,[117]MASTER!#REF!,[117]MASTER!#REF!,[117]MASTER!#REF!,[117]MASTER!#REF!,[117]MASTER!#REF!,[117]MASTER!#REF!,[117]MASTER!#REF!,[117]MASTER!#REF!,[117]MASTER!#REF!,[117]MASTER!#REF!,[117]MASTER!#REF!,[117]MASTER!#REF!,[117]MASTER!#REF!,[117]MASTER!#REF!,[117]MASTER!#REF!,[117]MASTER!#REF!,[117]MASTER!#REF!,[117]MASTER!#REF!,[117]MASTER!#REF!</definedName>
    <definedName name="d" localSheetId="6" hidden="1">[3]SISIP!#REF!</definedName>
    <definedName name="D">#REF!</definedName>
    <definedName name="d_1">[86]Sheet1!#REF!</definedName>
    <definedName name="d_2">[86]Sheet1!#REF!</definedName>
    <definedName name="D1BNA">#REF!</definedName>
    <definedName name="D1BNA_1">"#ref!"</definedName>
    <definedName name="D1BNA_2">"#ref!"</definedName>
    <definedName name="D1BNA1">#REF!</definedName>
    <definedName name="D1BNA1_1">"#ref!"</definedName>
    <definedName name="D1BNA1_2">"#ref!"</definedName>
    <definedName name="D1INP">#REF!</definedName>
    <definedName name="D1INP_1">"#ref!"</definedName>
    <definedName name="D1INP_2">"#ref!"</definedName>
    <definedName name="D1INP2">#REF!</definedName>
    <definedName name="D1INP2_1">"#ref!"</definedName>
    <definedName name="D1INP2_2">"#ref!"</definedName>
    <definedName name="daerah">#REF!</definedName>
    <definedName name="Daftar_harga_1">NA()</definedName>
    <definedName name="Daftar_harga_4">#REF!</definedName>
    <definedName name="Daftar_harga_5">#REF!</definedName>
    <definedName name="DAILY040800">#REF!</definedName>
    <definedName name="DAILY190900">#REF!</definedName>
    <definedName name="Dalmatians_Game">#REF!</definedName>
    <definedName name="DATA">[131]exf!$B$7:$DS$86</definedName>
    <definedName name="Data_1">NA()</definedName>
    <definedName name="DATA_PETANIIGA">{#NAME?}</definedName>
    <definedName name="DATA_PETANIIGA10">{#NAME?}</definedName>
    <definedName name="DATA_PETANIIGA11">{#NAME?}</definedName>
    <definedName name="DATA_PETANIIGA12">{#NAME?}</definedName>
    <definedName name="DATA_PETANIIGA2">{#NAME?}</definedName>
    <definedName name="DATA_PETANIIGA3">{#NAME?}</definedName>
    <definedName name="DATA_PETANIIGA4">{#NAME?}</definedName>
    <definedName name="DATA_PETANIIGA5">{#NAME?}</definedName>
    <definedName name="DATA_PETANIIGA6">{#NAME?}</definedName>
    <definedName name="DATA_PETANIIGA7">{#NAME?}</definedName>
    <definedName name="DATA_PETANIIGA8">{#NAME?}</definedName>
    <definedName name="DATA_PETANIIGA9">{#NAME?}</definedName>
    <definedName name="DATA_PROSEN">#N/A</definedName>
    <definedName name="DATA_TAHUN">"#ref!"</definedName>
    <definedName name="DATA_TAHUN_1">"#ref!"</definedName>
    <definedName name="DATA1">[131]exf!$A$7:$DS$86</definedName>
    <definedName name="data1_per06">#N/A</definedName>
    <definedName name="data1_per07">#N/A</definedName>
    <definedName name="data1_ytd06">#N/A</definedName>
    <definedName name="data1_ytd07">#N/A</definedName>
    <definedName name="_xlnm.Database">#REF!</definedName>
    <definedName name="Database1">"#ref!"</definedName>
    <definedName name="databln">"#ref!"</definedName>
    <definedName name="databln1">"#ref!"</definedName>
    <definedName name="datakk1">#REF!</definedName>
    <definedName name="datakk1_1">"#ref!"</definedName>
    <definedName name="dataku">#REF!</definedName>
    <definedName name="dataku_1">"#ref!"</definedName>
    <definedName name="DATAKU12">#REF!</definedName>
    <definedName name="DATAKU12_1">"#ref!"</definedName>
    <definedName name="datatkk1">#REF!</definedName>
    <definedName name="datatkk1_1">"#ref!"</definedName>
    <definedName name="Date">#REF!</definedName>
    <definedName name="Date_1">"#ref!"</definedName>
    <definedName name="Date_2">"#ref!"</definedName>
    <definedName name="DateRange">'[132]PRODUCTION REPORTS'!$D$4:$D$2027</definedName>
    <definedName name="DB">[133]DB!$A$2:$L$1045</definedName>
    <definedName name="DBNA">#REF!</definedName>
    <definedName name="DBNA_1">"#ref!"</definedName>
    <definedName name="DBNA_2">"#ref!"</definedName>
    <definedName name="DBNA1">'[121]Tabel Data 1'!$B$175:$Z$186</definedName>
    <definedName name="dc">#REF!</definedName>
    <definedName name="DDD">[113]Sheet1!#REF!</definedName>
    <definedName name="DEFINISI">[134]MSTR!$E$32:$H$79</definedName>
    <definedName name="demapr">#REF!</definedName>
    <definedName name="demaug">#REF!</definedName>
    <definedName name="demdec">#REF!</definedName>
    <definedName name="demfeb">#REF!</definedName>
    <definedName name="demjan">#REF!</definedName>
    <definedName name="demjul">#REF!</definedName>
    <definedName name="demjun">#REF!</definedName>
    <definedName name="demmar">#REF!</definedName>
    <definedName name="demmay">#REF!</definedName>
    <definedName name="demnov">#REF!</definedName>
    <definedName name="democt">#REF!</definedName>
    <definedName name="demsep">#REF!</definedName>
    <definedName name="des" localSheetId="6">'[120]peb''03'!#REF!</definedName>
    <definedName name="DES" localSheetId="7">#REF!</definedName>
    <definedName name="DES">#REF!</definedName>
    <definedName name="des_1">#N/A</definedName>
    <definedName name="des_1_1">#N/A</definedName>
    <definedName name="DES_2005">#N/A</definedName>
    <definedName name="dfdfd">#REF!</definedName>
    <definedName name="dfdfd_1">NA()</definedName>
    <definedName name="dfdfd_3">#REF!</definedName>
    <definedName name="dfdfd_4">#REF!</definedName>
    <definedName name="dfdfd_5">#REF!</definedName>
    <definedName name="DFGHJ">#REF!</definedName>
    <definedName name="dgsdyh">[86]Sheet1!#REF!</definedName>
    <definedName name="DI">#REF!</definedName>
    <definedName name="di_1">"#ref!"</definedName>
    <definedName name="dina">#REF!</definedName>
    <definedName name="dina_1">NA()</definedName>
    <definedName name="dina_3">#REF!</definedName>
    <definedName name="dina_4">#REF!</definedName>
    <definedName name="dina_5">#REF!</definedName>
    <definedName name="DINP">#REF!</definedName>
    <definedName name="DINP_1">"#ref!"</definedName>
    <definedName name="DINP_2">"#ref!"</definedName>
    <definedName name="DINP2">'[121]Tabel Data 1'!$B$115:$AO$126</definedName>
    <definedName name="Diskon">#REF!</definedName>
    <definedName name="Divisi">#REF!</definedName>
    <definedName name="Divisi_1">NA()</definedName>
    <definedName name="Division">[112]dB!$J$2:$J$11</definedName>
    <definedName name="dol0.37kw">#REF!</definedName>
    <definedName name="dol0.37kw_1">NA()</definedName>
    <definedName name="dol0.37kw_4">#REF!</definedName>
    <definedName name="dol0.37kw_5">#REF!</definedName>
    <definedName name="dol0.75kw">#REF!</definedName>
    <definedName name="dol0.75kw_1">NA()</definedName>
    <definedName name="dol0.75kw_4">#REF!</definedName>
    <definedName name="dol0.75kw_5">#REF!</definedName>
    <definedName name="dol1.5kw">#REF!</definedName>
    <definedName name="dol1.5kw_1">NA()</definedName>
    <definedName name="dol1.5kw_4">#REF!</definedName>
    <definedName name="dol1.5kw_5">#REF!</definedName>
    <definedName name="dol1kw">#REF!</definedName>
    <definedName name="dol1kw_1">NA()</definedName>
    <definedName name="dol1kw_4">#REF!</definedName>
    <definedName name="dol1kw_5">#REF!</definedName>
    <definedName name="dol2.2kw">#REF!</definedName>
    <definedName name="dol2.2kw_1">NA()</definedName>
    <definedName name="dol2.2kw_4">#REF!</definedName>
    <definedName name="dol2.2kw_5">#REF!</definedName>
    <definedName name="dol3.75kw">#REF!</definedName>
    <definedName name="dol3.75kw_1">NA()</definedName>
    <definedName name="dol3.75kw_4">#REF!</definedName>
    <definedName name="dol3.75kw_5">#REF!</definedName>
    <definedName name="dol4kw">#REF!</definedName>
    <definedName name="dol4kw_1">NA()</definedName>
    <definedName name="dol4kw_4">#REF!</definedName>
    <definedName name="dol4kw_5">#REF!</definedName>
    <definedName name="dol7.5kw">#REF!</definedName>
    <definedName name="dol7.5kw_1">NA()</definedName>
    <definedName name="dol7.5kw_4">#REF!</definedName>
    <definedName name="dol7.5kw_5">#REF!</definedName>
    <definedName name="dolfr1.5kw">#REF!</definedName>
    <definedName name="dolfr1.5kw_1">NA()</definedName>
    <definedName name="dolfr1.5kw_4">#REF!</definedName>
    <definedName name="dolfr1.5kw_5">#REF!</definedName>
    <definedName name="dolfr4kw">#REF!</definedName>
    <definedName name="dolfr4kw_1">NA()</definedName>
    <definedName name="dolfr4kw_4">#REF!</definedName>
    <definedName name="dolfr4kw_5">#REF!</definedName>
    <definedName name="DONTKNOWWHY">#REF!</definedName>
    <definedName name="DONTKNOWWHY_1">#REF!</definedName>
    <definedName name="DONTKNOWWHY_1_1">"#ref!"</definedName>
    <definedName name="DONTKNOWWHY_1_2">"#ref!"</definedName>
    <definedName name="DONTKNOWWHY_2">#REF!</definedName>
    <definedName name="DONTKNOWWHY_2_1">"#ref!"</definedName>
    <definedName name="DONTKNOWWHY_2_2">"#ref!"</definedName>
    <definedName name="DONTKNOWWHY_3">#REF!</definedName>
    <definedName name="DONTKNOWWHY_3_1">"#ref!"</definedName>
    <definedName name="DRIVER">[129]Sheet3!$B$3:$B$150</definedName>
    <definedName name="drop_hptper">#N/A</definedName>
    <definedName name="drop_olahper">#N/A</definedName>
    <definedName name="drop_ovhper">#N/A</definedName>
    <definedName name="drop_pnnper">#N/A</definedName>
    <definedName name="drop_pnnytd">#N/A</definedName>
    <definedName name="drop_rmkper">#N/A</definedName>
    <definedName name="drop_rmkytd">#N/A</definedName>
    <definedName name="drop_rwtper">#N/A</definedName>
    <definedName name="drop_rwtytd">#N/A</definedName>
    <definedName name="drop_umumper">#N/A</definedName>
    <definedName name="drop_umumytd">"#ref!"</definedName>
    <definedName name="drp_actper">#N/A</definedName>
    <definedName name="Drs__Solihin">#N/A</definedName>
    <definedName name="Drs__Solihin_1">#REF!</definedName>
    <definedName name="Drs._Solihin">#REF!</definedName>
    <definedName name="Drs._Solihin_1">"#ref!"</definedName>
    <definedName name="Drs._Solihin_1_1">"#ref!"</definedName>
    <definedName name="DT">[116]OPTION!$R$3:$R$27</definedName>
    <definedName name="DT_LEMBUR">'[116]DT PSK'!$Z$4:$Z$2779</definedName>
    <definedName name="DUA">#REF!</definedName>
    <definedName name="DUA_1">"#ref!"</definedName>
    <definedName name="DUA_2">"#ref!"</definedName>
    <definedName name="DUU">[135]MSTR!$E$32:$H$79</definedName>
    <definedName name="DVDF">[136]Pivot!#REF!</definedName>
    <definedName name="e" hidden="1">'[3]TBS 05'!#REF!</definedName>
    <definedName name="E_1">#N/A</definedName>
    <definedName name="e_1_1">"#ref!"</definedName>
    <definedName name="E1BNA">#REF!</definedName>
    <definedName name="E1BNA_1">"#ref!"</definedName>
    <definedName name="E1BNA_2">"#ref!"</definedName>
    <definedName name="E1BNA1">#REF!</definedName>
    <definedName name="E1BNA1_1">"#ref!"</definedName>
    <definedName name="E1BNA1_2">"#ref!"</definedName>
    <definedName name="E1INP">#REF!</definedName>
    <definedName name="E1INP_1">"#ref!"</definedName>
    <definedName name="E1INP_2">"#ref!"</definedName>
    <definedName name="E1INP2">#REF!</definedName>
    <definedName name="E1INP2_1">"#ref!"</definedName>
    <definedName name="E1INP2_2">"#ref!"</definedName>
    <definedName name="EBNA">#REF!</definedName>
    <definedName name="EBNA_1">"#ref!"</definedName>
    <definedName name="EBNA_2">"#ref!"</definedName>
    <definedName name="EBNA1">'[121]Tabel Data 1'!$B$190:$AD$201</definedName>
    <definedName name="EDEE">'[137]DIRECT-TOTAL'!#REF!</definedName>
    <definedName name="EDI">#REF!</definedName>
    <definedName name="EDI_1">#REF!</definedName>
    <definedName name="EDI_10">'[138]EFC 05 HO'!$A$36</definedName>
    <definedName name="EDI_11">"#ref!"</definedName>
    <definedName name="EDI_2">#REF!</definedName>
    <definedName name="EDI_22">#REF!</definedName>
    <definedName name="EDI_23">#REF!</definedName>
    <definedName name="EDI_24">#REF!</definedName>
    <definedName name="EDI_25">#REF!</definedName>
    <definedName name="EDI_51">[139]TBS!$A$36</definedName>
    <definedName name="EDI_8">#REF!</definedName>
    <definedName name="EDI_9">#REF!</definedName>
    <definedName name="edi2_1">[140]TBS!$A$36</definedName>
    <definedName name="edi3_1">[141]POTRET_AFD!$A$445</definedName>
    <definedName name="ee" hidden="1">[142]INVES!#REF!</definedName>
    <definedName name="eeee">'[143]may''03'!#REF!</definedName>
    <definedName name="eeee_1">#N/A</definedName>
    <definedName name="eeee_1_1">#N/A</definedName>
    <definedName name="EI">#REF!</definedName>
    <definedName name="EINP">#REF!</definedName>
    <definedName name="EINP_1">"#ref!"</definedName>
    <definedName name="EINP_2">"#ref!"</definedName>
    <definedName name="EINP2">'[121]Tabel Data 1'!$B$85:$AO$96</definedName>
    <definedName name="ELIMINASI">"'file:///C:/AAL201/Costing/Ner-Mei 2005.xls'#$TB.$#REF!$#REF!"</definedName>
    <definedName name="EMP">"#ref!"</definedName>
    <definedName name="ENGINEERING">[35]BGT07!#REF!</definedName>
    <definedName name="ENGINEERING_1">#REF!</definedName>
    <definedName name="ENGINEERING_10">"#ref!"</definedName>
    <definedName name="ENGINEERING_2">"#ref!"</definedName>
    <definedName name="ENGINEERING_50">"#ref!"</definedName>
    <definedName name="ENGINEERING_51">"#ref!"</definedName>
    <definedName name="ENGINEERING_9">"#ref!"</definedName>
    <definedName name="ENT_OR_EDU_GROUP_INPUT">#REF!</definedName>
    <definedName name="EVA">"#ref!"</definedName>
    <definedName name="EVA_1">"#ref!"</definedName>
    <definedName name="ew" hidden="1">'[3]TBS 05'!#REF!</definedName>
    <definedName name="EWS">[86]Sheet1!#REF!</definedName>
    <definedName name="Excel_BuiltIn__FilterDatabase">#REF!</definedName>
    <definedName name="Excel_BuiltIn__FilterDatabase_1">NA()</definedName>
    <definedName name="Excel_BuiltIn__FilterDatabase_1_1">NA()</definedName>
    <definedName name="Excel_BuiltIn__FilterDatabase_10">#REF!</definedName>
    <definedName name="Excel_BuiltIn__FilterDatabase_11">#REF!</definedName>
    <definedName name="Excel_BuiltIn__FilterDatabase_12">#REF!</definedName>
    <definedName name="Excel_BuiltIn__FilterDatabase_13">#REF!</definedName>
    <definedName name="Excel_BuiltIn__FilterDatabase_14">#REF!</definedName>
    <definedName name="Excel_BuiltIn__FilterDatabase_15">#REF!</definedName>
    <definedName name="Excel_BuiltIn__FilterDatabase_16">#REF!</definedName>
    <definedName name="Excel_BuiltIn__FilterDatabase_17">#REF!</definedName>
    <definedName name="Excel_BuiltIn__FilterDatabase_18">#REF!</definedName>
    <definedName name="Excel_BuiltIn__FilterDatabase_19">#REF!</definedName>
    <definedName name="Excel_BuiltIn__FilterDatabase_2">"'file:///media/Data/PAK%20DAMIRAN/STANDART%20FORM/2015/media/Data/PAK%20DAMIRAN/STANDART%20FORM/2015/media/Data/PAK%20DAMIRAN/STANDART%20FORM/2015/media/Data/PAK%20DAMIRAN/STANDART%20FORM/2015/media/Data/PAK%20DAMIRAN/STANDART%20FORM/2015/media/Data/PAK%2"</definedName>
    <definedName name="Excel_BuiltIn__FilterDatabase_2_1">"'file:///media/Data/PAK%20DAMIRAN/STANDART%20FORM/2015/media/Data/PAK%20DAMIRAN/STANDART%20FORM/2015/media/Data/PAK%20DAMIRAN/STANDART%20FORM/2015/media/Data/PAK%20DAMIRAN/STANDART%20FORM/2015/media/Data/PAK%20DAMIRAN/STANDART%20FORM/2015/media/Data/PAK%2"</definedName>
    <definedName name="Excel_BuiltIn__FilterDatabase_20">#REF!</definedName>
    <definedName name="Excel_BuiltIn__FilterDatabase_27">#REF!</definedName>
    <definedName name="Excel_BuiltIn__FilterDatabase_27_1">#REF!</definedName>
    <definedName name="Excel_BuiltIn__FilterDatabase_27_1_1">#REF!</definedName>
    <definedName name="Excel_BuiltIn__FilterDatabase_3">"'file:///media/Data/PAK%20DAMIRAN/STANDART%20FORM/2015/media/Data/PAK%20DAMIRAN/STANDART%20FORM/2015/media/Data/PAK%20DAMIRAN/STANDART%20FORM/2015/media/Data/PAK%20DAMIRAN/STANDART%20FORM/2015/media/Data/PAK%20DAMIRAN/STANDART%20FORM/2015/media/Data/PAK%2"</definedName>
    <definedName name="Excel_BuiltIn__FilterDatabase_4">#REF!</definedName>
    <definedName name="Excel_BuiltIn__FilterDatabase_5">#REF!</definedName>
    <definedName name="Excel_BuiltIn__FilterDatabase_6">#REF!</definedName>
    <definedName name="Excel_BuiltIn__FilterDatabase_7">#REF!</definedName>
    <definedName name="Excel_BuiltIn__FilterDatabase_8">#REF!</definedName>
    <definedName name="Excel_BuiltIn__FilterDatabase_9">#REF!</definedName>
    <definedName name="Excel_BuiltIn__FilterDatabase_9_1_4">'[144]16'!$A$12:$Z$12</definedName>
    <definedName name="Excel_BuiltIn__FilterDatabase_9_1_5">'[144]16'!$A$12:$Z$12</definedName>
    <definedName name="Excel_BuiltIn__FilterDatabase_9_1_6">'[144]16'!$A$12:$Z$12</definedName>
    <definedName name="Excel_BuiltIn__FilterDatabase_9_1_7">'[144]16'!$A$12:$Z$12</definedName>
    <definedName name="Excel_BuiltIn__FilterDatabase_9_1_8">'[144]16'!$A$12:$Z$12</definedName>
    <definedName name="Excel_BuiltIn__FilterDatabase_9_1_9">'[144]16'!$A$12:$Z$12</definedName>
    <definedName name="Excel_BuiltIn_Database">#REF!</definedName>
    <definedName name="Excel_BuiltIn_Database_1">#REF!</definedName>
    <definedName name="Excel_BuiltIn_Database_1_1">NA()</definedName>
    <definedName name="Excel_BuiltIn_Database_1_1_1">NA()</definedName>
    <definedName name="Excel_BuiltIn_Database_2">#REF!</definedName>
    <definedName name="Excel_BuiltIn_Database_3">#REF!</definedName>
    <definedName name="Excel_BuiltIn_Print_Area">#REF!</definedName>
    <definedName name="Excel_BuiltIn_Print_Area_1">NA()</definedName>
    <definedName name="Excel_BuiltIn_Print_Area_1_1">#REF!</definedName>
    <definedName name="Excel_BuiltIn_Print_Area_1_1_1">'[145]REKAP BLN'!#REF!</definedName>
    <definedName name="Excel_BuiltIn_Print_Area_1_1_1_1">#REF!</definedName>
    <definedName name="Excel_BuiltIn_Print_Area_1_1_1_2">[145]RKP!#REF!</definedName>
    <definedName name="Excel_BuiltIn_Print_Area_1_2">"#ref!"</definedName>
    <definedName name="Excel_BuiltIn_Print_Area_10">[146]Graf_SRL!$B$505:$I$545</definedName>
    <definedName name="Excel_BuiltIn_Print_Area_11">"#ref!"</definedName>
    <definedName name="Excel_BuiltIn_Print_Area_11_1">"#ref!"</definedName>
    <definedName name="Excel_BuiltIn_Print_Area_12">[146]Graf_SRL!$B$505:$I$545</definedName>
    <definedName name="Excel_BuiltIn_Print_Area_13">[146]Graf_SRL!$B$505:$I$545</definedName>
    <definedName name="Excel_BuiltIn_Print_Area_14">[146]Graf_SRL!$B$505:$I$545</definedName>
    <definedName name="Excel_BuiltIn_Print_Area_15">[146]Graf_SRL!$B$505:$I$545</definedName>
    <definedName name="Excel_BuiltIn_Print_Area_16">[146]Graf_SRL!$B$505:$I$545</definedName>
    <definedName name="Excel_BuiltIn_Print_Area_17">[146]Graf_SRL!$B$505:$I$545</definedName>
    <definedName name="Excel_BuiltIn_Print_Area_18">[146]Graf_SRL!$B$505:$I$545</definedName>
    <definedName name="Excel_BuiltIn_Print_Area_19">[146]Graf_SRL!$B$505:$I$545</definedName>
    <definedName name="Excel_BuiltIn_Print_Area_2">NA()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0">[146]Graf_SRL!$B$505:$I$545</definedName>
    <definedName name="Excel_BuiltIn_Print_Area_21">[146]Graf_SRL!$B$505:$I$545</definedName>
    <definedName name="Excel_BuiltIn_Print_Area_22">[146]Graf_SRL!$B$505:$I$545</definedName>
    <definedName name="Excel_BuiltIn_Print_Area_23">[146]Graf_SRL!$B$505:$I$545</definedName>
    <definedName name="Excel_BuiltIn_Print_Area_23_1_1">('[147]30'!$W$5:$AC$23,'[147]30'!$AE$9:$AK$39,'[147]30'!$AE$73:$AK$84)</definedName>
    <definedName name="Excel_BuiltIn_Print_Area_24">[148]Graf_SRL!$B$505:$I$545</definedName>
    <definedName name="Excel_BuiltIn_Print_Area_25">('[147]4'!$W$5:$AC$23,'[147]4'!$AE$9:$AK$39,'[147]4'!$AE$73:$AK$84)</definedName>
    <definedName name="Excel_BuiltIn_Print_Area_26">[146]Graf_SRL!$B$505:$I$545</definedName>
    <definedName name="Excel_BuiltIn_Print_Area_27">[146]Graf_SRL!$B$505:$I$545</definedName>
    <definedName name="Excel_BuiltIn_Print_Area_28">[146]Graf_SRL!$B$505:$I$545</definedName>
    <definedName name="Excel_BuiltIn_Print_Area_29">[23]Olah!$A$1:$CA$118</definedName>
    <definedName name="Excel_BuiltIn_Print_Area_3">#REF!</definedName>
    <definedName name="Excel_BuiltIn_Print_Area_3_1">#REF!</definedName>
    <definedName name="Excel_BuiltIn_Print_Area_3_1_1">'[149]Ach YTD'!$A$2:$A$96</definedName>
    <definedName name="Excel_BuiltIn_Print_Area_3_1_1_1">#REF!</definedName>
    <definedName name="Excel_BuiltIn_Print_Area_3_1_1_1_1">#REF!</definedName>
    <definedName name="Excel_BuiltIn_Print_Area_30">[146]Graf_SRL!$B$505:$I$545</definedName>
    <definedName name="Excel_BuiltIn_Print_Area_4">[106]INVES!#REF!</definedName>
    <definedName name="Excel_BuiltIn_Print_Area_4_1">#REF!</definedName>
    <definedName name="Excel_BuiltIn_Print_Area_4_1_1">#REF!</definedName>
    <definedName name="Excel_BuiltIn_Print_Area_44">'[150]GRA HKNE 05 06'!#REF!</definedName>
    <definedName name="Excel_BuiltIn_Print_Area_46">"#ref!"</definedName>
    <definedName name="Excel_BuiltIn_Print_Area_5">[146]Graf_SRL!$B$505:$I$545</definedName>
    <definedName name="Excel_BuiltIn_Print_Area_5_1">#REF!</definedName>
    <definedName name="Excel_BuiltIn_Print_Area_5_1_1">#REF!</definedName>
    <definedName name="Excel_BuiltIn_Print_Area_51">"#ref!"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7">#REF!</definedName>
    <definedName name="Excel_BuiltIn_Print_Area_8">[146]Graf_SRL!$B$505:$I$545</definedName>
    <definedName name="Excel_BuiltIn_Print_Area_8_1">#REF!</definedName>
    <definedName name="Excel_BuiltIn_Print_Area_9">[146]Graf_SRL!$B$505:$I$545</definedName>
    <definedName name="Excel_BuiltIn_Print_Titles">[74]Olah!#REF!</definedName>
    <definedName name="Excel_BuiltIn_Print_Titles_1">[111]Olah!#REF!</definedName>
    <definedName name="Excel_BuiltIn_Print_Titles_1_1">#REF!,#REF!</definedName>
    <definedName name="Excel_BuiltIn_Print_Titles_10">#REF!</definedName>
    <definedName name="Excel_BuiltIn_Print_Titles_11">#REF!</definedName>
    <definedName name="Excel_BuiltIn_Print_Titles_12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6">#REF!</definedName>
    <definedName name="Excel_BuiltIn_Print_Titles_17">"$'REK SKB 4 TEK'.$#REF!$#REF!:$#REF!$#REF!"</definedName>
    <definedName name="Excel_BuiltIn_Print_Titles_17_1">"$'REK SKB 4 TEK'.$#REF!$#REF!:$#REF!$#REF!"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>#REF!</definedName>
    <definedName name="Excel_BuiltIn_Print_Titles_20">#REF!</definedName>
    <definedName name="Excel_BuiltIn_Print_Titles_24">[151]ABSENSI!#REF!</definedName>
    <definedName name="Excel_BuiltIn_Print_Titles_3">[111]Olah!#REF!</definedName>
    <definedName name="Excel_BuiltIn_Print_Titles_3_1">#REF!</definedName>
    <definedName name="Excel_BuiltIn_Print_Titles_4">#REF!</definedName>
    <definedName name="Excel_BuiltIn_Print_Titles_5">#REF!</definedName>
    <definedName name="Excel_BuiltIn_Print_Titles_6">#REF!</definedName>
    <definedName name="Excel_BuiltIn_Print_Titles_7">#REF!</definedName>
    <definedName name="Excel_BuiltIn_Print_Titles_8">#REF!</definedName>
    <definedName name="Excel_BuiltIn_Print_Titles_9">#REF!</definedName>
    <definedName name="Excel_BuiltIn_Sheet_Title">"Dmg"</definedName>
    <definedName name="Excel_BuiltIn_Sheet_Title_1">"KTU-1"</definedName>
    <definedName name="Excel_BuiltIn_Sheet_Title_2">"KTU-2"</definedName>
    <definedName name="Excel_BuiltIn_Sheet_Title_3">"BUDGET TH 2013"</definedName>
    <definedName name="EXFACTORY">[35]BGT07!#REF!</definedName>
    <definedName name="EXFACTORY_1">#REF!</definedName>
    <definedName name="EXFACTORY_10">"#ref!"</definedName>
    <definedName name="EXFACTORY_2">"#ref!"</definedName>
    <definedName name="EXFACTORY_50">"#ref!"</definedName>
    <definedName name="EXFACTORY_51">"#ref!"</definedName>
    <definedName name="EXFACTORY_9">"#ref!"</definedName>
    <definedName name="f">"#ref!"</definedName>
    <definedName name="f_1">"#ref!"</definedName>
    <definedName name="F1INP">#REF!</definedName>
    <definedName name="F1INP_1">"#ref!"</definedName>
    <definedName name="F1INP_2">"#ref!"</definedName>
    <definedName name="F1INP2">#REF!</definedName>
    <definedName name="F1INP2_1">"#ref!"</definedName>
    <definedName name="F1INP2_2">"#ref!"</definedName>
    <definedName name="Fab">#REF!</definedName>
    <definedName name="Fab_1">NA()</definedName>
    <definedName name="Fab_4">#REF!</definedName>
    <definedName name="Fab_5">#REF!</definedName>
    <definedName name="Februari">[122]LHKA!$A$99</definedName>
    <definedName name="FFA">#N/A</definedName>
    <definedName name="fg" hidden="1">'[3]NPK Mg Bo'!#REF!</definedName>
    <definedName name="fghh" hidden="1">'[3]NPK Mg Bo'!#REF!</definedName>
    <definedName name="FHHH">#REF!</definedName>
    <definedName name="Fi">#REF!</definedName>
    <definedName name="FII">#REF!</definedName>
    <definedName name="FINANCE">[35]BGT07!#REF!</definedName>
    <definedName name="FINANCE_1">"#ref!"</definedName>
    <definedName name="FINANCE_10">"#ref!"</definedName>
    <definedName name="FINANCE_2">"#ref!"</definedName>
    <definedName name="FINANCE_50">"#ref!"</definedName>
    <definedName name="FINANCE_51">"#ref!"</definedName>
    <definedName name="FINANCE_9">"#ref!"</definedName>
    <definedName name="FINP">#REF!</definedName>
    <definedName name="FINP_1">"#ref!"</definedName>
    <definedName name="FINP_2">"#ref!"</definedName>
    <definedName name="FINP2">'[121]Tabel Data 1'!$B$130:$AL$141</definedName>
    <definedName name="fj">#REF!</definedName>
    <definedName name="FLOW0">#REF!</definedName>
    <definedName name="FORM1">#N/A</definedName>
    <definedName name="FORM2">#N/A</definedName>
    <definedName name="FORM3">#N/A</definedName>
    <definedName name="FORM4">#N/A</definedName>
    <definedName name="FORM4B">#N/A</definedName>
    <definedName name="fshjy">[86]Sheet1!#REF!</definedName>
    <definedName name="fvdf" hidden="1">'[3]TBS 05'!#REF!</definedName>
    <definedName name="g">#REF!</definedName>
    <definedName name="G__AKM_HAR_RY_I">#N/A</definedName>
    <definedName name="G__AKM_PT_STN">#N/A</definedName>
    <definedName name="g_1">NA()</definedName>
    <definedName name="g_4">#REF!</definedName>
    <definedName name="g_5">#REF!</definedName>
    <definedName name="G._AKM_HAR_RY_I">#REF!</definedName>
    <definedName name="G._AKM_PT_STN">#REF!</definedName>
    <definedName name="G1INP">#REF!</definedName>
    <definedName name="G1INP_1">"#ref!"</definedName>
    <definedName name="G1INP_2">"#ref!"</definedName>
    <definedName name="G1INP2">#REF!</definedName>
    <definedName name="G1INP2_1">"#ref!"</definedName>
    <definedName name="G1INP2_2">"#ref!"</definedName>
    <definedName name="GAJI">#REF!</definedName>
    <definedName name="GANT_DATE_RANGE">'[152]RESOURCE MODEL'!#REF!</definedName>
    <definedName name="GANT_PREP">'[152]RESOURCE MODEL'!#REF!,'[152]RESOURCE MODEL'!#REF!,'[152]RESOURCE MODEL'!#REF!</definedName>
    <definedName name="GANT_TOTALS_RANGE">'[152]RESOURCE MODEL'!#REF!</definedName>
    <definedName name="GAPOK">#REF!</definedName>
    <definedName name="gapok03">#REF!</definedName>
    <definedName name="GAPOK2">#N/A</definedName>
    <definedName name="GATOT_HARRY_SOEYANTO">#REF!</definedName>
    <definedName name="GATOT_HARRY_SOEYANTO_1">"#ref!"</definedName>
    <definedName name="GATOT_HARRY_SOEYANTO_1_1">"#ref!"</definedName>
    <definedName name="GBF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gbpapr">#REF!</definedName>
    <definedName name="gbpaug">#REF!</definedName>
    <definedName name="gbpdec">#REF!</definedName>
    <definedName name="gbpfeb">#REF!</definedName>
    <definedName name="gbpjan">#REF!</definedName>
    <definedName name="gbpjul">#REF!</definedName>
    <definedName name="gbpjun">#REF!</definedName>
    <definedName name="gbpmar">#REF!</definedName>
    <definedName name="gbpmay">#REF!</definedName>
    <definedName name="gbpnov">#REF!</definedName>
    <definedName name="gbpoct">#REF!</definedName>
    <definedName name="gbpsep">#REF!</definedName>
    <definedName name="GBVGH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GGSHJAKkkk">#REF!</definedName>
    <definedName name="gh">#N/A</definedName>
    <definedName name="gh_1">#N/A</definedName>
    <definedName name="gh_2">#N/A</definedName>
    <definedName name="ghn" hidden="1">'[153]Data Prod_Graf'!$B$13:$M$13</definedName>
    <definedName name="GI">#REF!</definedName>
    <definedName name="GINP">#REF!</definedName>
    <definedName name="GINP_1">"#ref!"</definedName>
    <definedName name="GINP_2">"#ref!"</definedName>
    <definedName name="GINP2">'[121]Tabel Data 1'!$B$100:$AO$112</definedName>
    <definedName name="GLUNDUNG">#REF!</definedName>
    <definedName name="GLUNDUNG_1">#REF!</definedName>
    <definedName name="GLUNDUNG_1_1">"#ref!"</definedName>
    <definedName name="GLUNDUNG_1_2">"#ref!"</definedName>
    <definedName name="GLUNDUNG_2">#REF!</definedName>
    <definedName name="GLUNDUNG_2_1">"#ref!"</definedName>
    <definedName name="GLUNDUNG_2_2">"#ref!"</definedName>
    <definedName name="GLUNDUNG_3">#REF!</definedName>
    <definedName name="GLUNDUNG_3_1">"#ref!"</definedName>
    <definedName name="gn" hidden="1">[3]SISIP!#REF!</definedName>
    <definedName name="Graf" hidden="1">[154]Data!$L$50:$L$61</definedName>
    <definedName name="GRAF_AKM_HAR_RY_II">#N/A</definedName>
    <definedName name="Grafik_OT" hidden="1">[154]Data!$M$50:$M$61</definedName>
    <definedName name="GRAFIK_PENCAPAIAN_TBS">'[155]P_A PROD 02'!$S$17</definedName>
    <definedName name="GRAFIK_TON_HA">'[155]P_A PROD 02'!$AW$17</definedName>
    <definedName name="GROWTH_PRODUKSI__TAHUN_2001_V_S__2002">#REF!</definedName>
    <definedName name="GROWTH_PRODUKSI__TAHUN_2001_V.S._2002">'[155]P_A PROD 02'!$P$73</definedName>
    <definedName name="grt" hidden="1">'[3]NPK Mg Bo'!#REF!</definedName>
    <definedName name="gs">[86]Sheet1!#REF!</definedName>
    <definedName name="GSIP">#REF!</definedName>
    <definedName name="GSIP_1">#REF!</definedName>
    <definedName name="GSIP_2">#REF!</definedName>
    <definedName name="gtrs">[86]Sheet1!#REF!</definedName>
    <definedName name="GUDANG">"#ref!"</definedName>
    <definedName name="GUDANG_1">"#ref!"</definedName>
    <definedName name="gyu">#REF!</definedName>
    <definedName name="gyu_1">"#ref!"</definedName>
    <definedName name="h" localSheetId="6" hidden="1">'[3]TBS 05'!#REF!</definedName>
    <definedName name="H">#REF!</definedName>
    <definedName name="HADI">[86]Sheet1!#REF!</definedName>
    <definedName name="HADI_1">[86]Sheet1!#REF!</definedName>
    <definedName name="HADI_2">[86]Sheet1!#REF!</definedName>
    <definedName name="hadie">'[156]may''03'!#REF!</definedName>
    <definedName name="hadie_1">#N/A</definedName>
    <definedName name="HANDICAP">"#ref!"</definedName>
    <definedName name="HANTU">#REF!</definedName>
    <definedName name="HAPPY">#REF!</definedName>
    <definedName name="HAPPY_1">#REF!</definedName>
    <definedName name="HAPPY_1_1">"#ref!"</definedName>
    <definedName name="HAPPY_1_2">"#ref!"</definedName>
    <definedName name="HAPPY_2">#REF!</definedName>
    <definedName name="HAPPY_2_1">"#ref!"</definedName>
    <definedName name="HAPPY_2_2">"#ref!"</definedName>
    <definedName name="HAPPY_3">#REF!</definedName>
    <definedName name="HAPPY_3_1">"#ref!"</definedName>
    <definedName name="HARGA_JUAL">[35]BGT07!#REF!</definedName>
    <definedName name="HARGA_JUAL_1">#REF!</definedName>
    <definedName name="HARGA_JUAL_10">"#ref!"</definedName>
    <definedName name="HARGA_JUAL_2">"#ref!"</definedName>
    <definedName name="HARGA_JUAL_50">"#ref!"</definedName>
    <definedName name="HARGA_JUAL_51">"#ref!"</definedName>
    <definedName name="HARGA_JUAL_9">"#ref!"</definedName>
    <definedName name="Hargasatuantransport">#REF!</definedName>
    <definedName name="Hargatransport">#REF!</definedName>
    <definedName name="HARI">#REF!</definedName>
    <definedName name="Hari1">#REF!</definedName>
    <definedName name="Hari1_1">NA()</definedName>
    <definedName name="Hari2">#REF!</definedName>
    <definedName name="Hari2_1">NA()</definedName>
    <definedName name="HASIL">#REF!</definedName>
    <definedName name="hdj">"#ref!"</definedName>
    <definedName name="hdj_1">"#ref!"</definedName>
    <definedName name="HDJKLJHD">#REF!</definedName>
    <definedName name="HEKTAR">[35]BGT07!#REF!</definedName>
    <definedName name="HEKTAR_1">#REF!</definedName>
    <definedName name="HEKTAR_10">"#ref!"</definedName>
    <definedName name="HEKTAR_2">"#ref!"</definedName>
    <definedName name="HEKTAR_50">"#ref!"</definedName>
    <definedName name="HEKTAR_51">"#ref!"</definedName>
    <definedName name="HEKTAR_9">"#ref!"</definedName>
    <definedName name="hg">#N/A</definedName>
    <definedName name="hg_1">#N/A</definedName>
    <definedName name="hg_2">#N/A</definedName>
    <definedName name="HGE">[35]BGT07!#REF!</definedName>
    <definedName name="HGE_1">#REF!</definedName>
    <definedName name="HGE_10">"#ref!"</definedName>
    <definedName name="HGE_2">"#ref!"</definedName>
    <definedName name="HGE_50">"#ref!"</definedName>
    <definedName name="HGE_51">"#ref!"</definedName>
    <definedName name="HGE_9">"#ref!"</definedName>
    <definedName name="hgh">#N/A</definedName>
    <definedName name="hgh_1">#N/A</definedName>
    <definedName name="hgh_2">#N/A</definedName>
    <definedName name="hgkk">#REF!</definedName>
    <definedName name="HHHHHHHHHHHHH" hidden="1">'[157]Data Prod_Graf'!$B$5:$M$5</definedName>
    <definedName name="HHJJ">#REF!</definedName>
    <definedName name="HI">#REF!</definedName>
    <definedName name="HIGHLIGHT">[35]BGT07!#REF!</definedName>
    <definedName name="HIGHLIGHT_1">#REF!</definedName>
    <definedName name="HIGHLIGHT_10">"#ref!"</definedName>
    <definedName name="HIGHLIGHT_2">"#ref!"</definedName>
    <definedName name="HIGHLIGHT_50">"#ref!"</definedName>
    <definedName name="HIGHLIGHT_51">"#ref!"</definedName>
    <definedName name="HIGHLIGHT_9">"#ref!"</definedName>
    <definedName name="hjg" hidden="1">[3]SISIP!#REF!</definedName>
    <definedName name="hjjjh">"#ref!"</definedName>
    <definedName name="hjjjh_1">"#ref!"</definedName>
    <definedName name="HK_HA">[158]POTRET_AFD!$A$445</definedName>
    <definedName name="HK_HA_1">[141]POTRET_AFD!$A$445</definedName>
    <definedName name="HK_HA_10">[159]POTRET_AFD!$A$445</definedName>
    <definedName name="HK_HA_2">[160]POTRET_AFD!$A$445</definedName>
    <definedName name="HK_HA_51">[161]POTRET_AFD!$A$445</definedName>
    <definedName name="HK_HA_9">[162]POTRET_AFD!$A$445</definedName>
    <definedName name="hkdapr">#REF!</definedName>
    <definedName name="hkdaug">#REF!</definedName>
    <definedName name="hkddec">#REF!</definedName>
    <definedName name="hkdfeb">#REF!</definedName>
    <definedName name="hkdjan">#REF!</definedName>
    <definedName name="hkdjul">#REF!</definedName>
    <definedName name="hkdjun">#REF!</definedName>
    <definedName name="hkdmar">#REF!</definedName>
    <definedName name="hkdmay">#REF!</definedName>
    <definedName name="hkdnov">#REF!</definedName>
    <definedName name="hkdoct">#REF!</definedName>
    <definedName name="hkdsep">#REF!</definedName>
    <definedName name="HKE">#REF!</definedName>
    <definedName name="HKNE">#REF!</definedName>
    <definedName name="HKNE1">"#ref!"</definedName>
    <definedName name="HOUSE">#REF!</definedName>
    <definedName name="HOUSE_CAPACITY">#REF!</definedName>
    <definedName name="HOUSE1">#REF!</definedName>
    <definedName name="hpt_per06">#N/A</definedName>
    <definedName name="hpt_per07">#N/A</definedName>
    <definedName name="hpt_ytd06">#N/A</definedName>
    <definedName name="hpt_ytd07">#N/A</definedName>
    <definedName name="HSKLLL">#REF!</definedName>
    <definedName name="HTML_CodePage" hidden="1">1252</definedName>
    <definedName name="HTML_Control" hidden="1">{"'PRODUCTIONCOST SHEET'!$B$3:$G$48"}</definedName>
    <definedName name="HTML_Description" hidden="1">"DRAFT"</definedName>
    <definedName name="HTML_Email" hidden="1">"Patrick_Blattner@Studio.Disney.com"</definedName>
    <definedName name="HTML_Header" hidden="1">"EXISTING &amp; FUTURE PRODUCTS (CONFIDENTIAL)"</definedName>
    <definedName name="HTML_LastUpdate" hidden="1">"2/8/98"</definedName>
    <definedName name="HTML_LineAfter" hidden="1">FALSE</definedName>
    <definedName name="HTML_LineBefore" hidden="1">TRUE</definedName>
    <definedName name="HTML_Name" hidden="1">"Patrick Blattner"</definedName>
    <definedName name="HTML_OBDlg2" hidden="1">TRUE</definedName>
    <definedName name="HTML_OBDlg4" hidden="1">TRUE</definedName>
    <definedName name="HTML_OS" hidden="1">0</definedName>
    <definedName name="HTML_PathFile" hidden="1">"K:\ANIMATE\SECURE\Production\INTRANET\ANI.HTML.htm"</definedName>
    <definedName name="HTML_Title" hidden="1">"2D ANIMATION PRODUCTION TABLE"</definedName>
    <definedName name="HU">#REF!</definedName>
    <definedName name="HUA">#REF!</definedName>
    <definedName name="IA">#REF!</definedName>
    <definedName name="iajuli">#REF!</definedName>
    <definedName name="iaseptember">#REF!</definedName>
    <definedName name="iden1">"#ref!"</definedName>
    <definedName name="iden1_1">"#ref!"</definedName>
    <definedName name="II">#REF!</definedName>
    <definedName name="ILOVEYOU">#REF!</definedName>
    <definedName name="ILOVEYOU_1">#REF!</definedName>
    <definedName name="ILOVEYOU_1_1">"#ref!"</definedName>
    <definedName name="ILOVEYOU_1_2">"#ref!"</definedName>
    <definedName name="ILOVEYOU_2">#REF!</definedName>
    <definedName name="ILOVEYOU_2_1">"#ref!"</definedName>
    <definedName name="ILOVEYOU_2_2">"#ref!"</definedName>
    <definedName name="ILOVEYOU_3">#REF!</definedName>
    <definedName name="ILOVEYOU_3_1">"#ref!"</definedName>
    <definedName name="Impact">#REF!</definedName>
    <definedName name="Impact_1">"#ref!"</definedName>
    <definedName name="INCOMING">#REF!</definedName>
    <definedName name="INCOMING_1">NA()</definedName>
    <definedName name="INCOMING_4">#REF!</definedName>
    <definedName name="INCOMING_5">#REF!</definedName>
    <definedName name="infra">NA()</definedName>
    <definedName name="infras">NA()</definedName>
    <definedName name="infrastruktur">NA()</definedName>
    <definedName name="ini">#REF!</definedName>
    <definedName name="INITIAL">[116]OPTION!$N$28:$N$33</definedName>
    <definedName name="INK_PAINT_MUST_START">#REF!</definedName>
    <definedName name="input">[163]input!$A$1:$A$506</definedName>
    <definedName name="Input_Month">[164]Table!$A$1</definedName>
    <definedName name="INPUT_SISA">[163]Sheet1!$A$1:$A$5</definedName>
    <definedName name="inputbln">#REF!</definedName>
    <definedName name="inputbln_1">"#ref!"</definedName>
    <definedName name="INVES">#REF!</definedName>
    <definedName name="INVESTASI">#REF!</definedName>
    <definedName name="itu">#REF!</definedName>
    <definedName name="j" hidden="1">'[3]TBS 05'!#REF!</definedName>
    <definedName name="j_1">NA()</definedName>
    <definedName name="JA">"'file:///media/Data/PAK%20DAMIRAN/STANDART%20FORM/2015/media/Data/PAK%20DAMIRAN/STANDART%20FORM/2015/media/Data/PAK%20DAMIRAN/STANDART%20FORM/2015/media/Data/PAK%20DAMIRAN/STANDART%20FORM/2015/media/Data/PAK%20DAMIRAN/STANDART%20FORM/2015/media/Data/PAK%2"</definedName>
    <definedName name="Jab">#REF!</definedName>
    <definedName name="Jaga_Malam">#REF!</definedName>
    <definedName name="Jaga_Malam_1">"#ref!"</definedName>
    <definedName name="JAGA_SONGGO">'[165]PREMI NON HK'!#REF!</definedName>
    <definedName name="Jan">#REF!</definedName>
    <definedName name="Januari">[122]LHKA!$A$16</definedName>
    <definedName name="JANUARI_2005">#N/A</definedName>
    <definedName name="JENENG">"#ref!"</definedName>
    <definedName name="jeneng1cku">"#ref!"</definedName>
    <definedName name="Jenis_1">[112]dB!$O$13:$O$20</definedName>
    <definedName name="JENIS_OVER_HOULE">'[166]8. Overhaul'!$M$6:$M$11</definedName>
    <definedName name="jhg" hidden="1">[3]SISIP!$CS$160:$CS$160</definedName>
    <definedName name="jhsfdhgfdsaf">#REF!</definedName>
    <definedName name="JI">#REF!</definedName>
    <definedName name="jjj">#N/A</definedName>
    <definedName name="jjj_1">#N/A</definedName>
    <definedName name="jjj_2">#N/A</definedName>
    <definedName name="jpyapr">#REF!</definedName>
    <definedName name="jpyaug">#REF!</definedName>
    <definedName name="jpydec">#REF!</definedName>
    <definedName name="jpyfeb">#REF!</definedName>
    <definedName name="jpyjan">#REF!</definedName>
    <definedName name="jpyjul">#REF!</definedName>
    <definedName name="jpyjun">#REF!</definedName>
    <definedName name="jpymar">#REF!</definedName>
    <definedName name="jpymay">#REF!</definedName>
    <definedName name="jpynov">#REF!</definedName>
    <definedName name="jpyoct">#REF!</definedName>
    <definedName name="jpysep">#REF!</definedName>
    <definedName name="ju" hidden="1">'[3]NPK Mg Bo'!#REF!</definedName>
    <definedName name="Juli">[122]LHKA!$A$421</definedName>
    <definedName name="Juli_1">#N/A</definedName>
    <definedName name="Juli_1_1">#N/A</definedName>
    <definedName name="JULI_2005">#N/A</definedName>
    <definedName name="July">'[123]may''03'!#REF!</definedName>
    <definedName name="July_1">#N/A</definedName>
    <definedName name="July_1_1">#N/A</definedName>
    <definedName name="jum">"#ref!"</definedName>
    <definedName name="jum1ck">"#ref!"</definedName>
    <definedName name="jum1cku">#REF!</definedName>
    <definedName name="June">'[123]may''03'!#REF!</definedName>
    <definedName name="June_1">#N/A</definedName>
    <definedName name="June_1_1">#N/A</definedName>
    <definedName name="Juni">[122]LHKA!$A$357</definedName>
    <definedName name="JUNI_2005">#N/A</definedName>
    <definedName name="K">#REF!</definedName>
    <definedName name="K_1">"#ref!"</definedName>
    <definedName name="K_2">"#ref!"</definedName>
    <definedName name="KAKAK1">[167]F!$O$226:$O$267</definedName>
    <definedName name="KAKAK2">[167]F!$C$342:$C$383</definedName>
    <definedName name="Kalsel">[112]dB!$F$2:$F$7</definedName>
    <definedName name="Kalteng">[112]dB!$D$2:$D$9</definedName>
    <definedName name="Kaltim">[112]dB!$E$2:$E$10</definedName>
    <definedName name="kapro">NA()</definedName>
    <definedName name="KARWANTO">#REF!</definedName>
    <definedName name="KARWANTO_1">"#ref!"</definedName>
    <definedName name="KARWANTO_1_1">"#ref!"</definedName>
    <definedName name="KAV">#REF!</definedName>
    <definedName name="kb">#REF!</definedName>
    <definedName name="kecil">#REF!</definedName>
    <definedName name="kecil_1">NA()</definedName>
    <definedName name="KELAS_PT">"#ref!"</definedName>
    <definedName name="KELAS_TANAH">"#ref!"</definedName>
    <definedName name="Kelompok_Infras">[112]dB!$M$2:$M$5</definedName>
    <definedName name="KELOMPOK_TANI">"#ref!"</definedName>
    <definedName name="KELOMPOK_TANI_1">"#ref!"</definedName>
    <definedName name="Kelompok_Workshop">[112]dB!$K$2:$K$7</definedName>
    <definedName name="kETERANGAN">#REF!</definedName>
    <definedName name="KI">#REF!</definedName>
    <definedName name="KK">NA()</definedName>
    <definedName name="kkpa">'[168]may''03'!#REF!</definedName>
    <definedName name="kkpa_1">#N/A</definedName>
    <definedName name="kkpa_1_1">#N/A</definedName>
    <definedName name="kkpa1">#REF!</definedName>
    <definedName name="KKPA2">NA()</definedName>
    <definedName name="KL">#N/A</definedName>
    <definedName name="KL_1">#N/A</definedName>
    <definedName name="KLMPK_TANI">"#ref!"</definedName>
    <definedName name="KLMPK_TANI_1">"#ref!"</definedName>
    <definedName name="Kode">#REF!</definedName>
    <definedName name="Kode_1">NA()</definedName>
    <definedName name="Kode_k">#REF!</definedName>
    <definedName name="Kode_k_1">NA()</definedName>
    <definedName name="KODE_PT">[158]POTRET_AFD!$F$758:$J$795</definedName>
    <definedName name="KODE_PT_1">[141]POTRET_AFD!$F$758:$J$795</definedName>
    <definedName name="KODE_PT_10">[159]POTRET_AFD!$F$749:$J$786</definedName>
    <definedName name="KODE_PT_2">[160]POTRET_AFD!$F$749:$J$786</definedName>
    <definedName name="KODE_PT_51">[161]POTRET_AFD!$F$758:$J$795</definedName>
    <definedName name="KODE_PT_9">[162]POTRET_AFD!$F$749:$J$786</definedName>
    <definedName name="kondisi">"#ref!"</definedName>
    <definedName name="kondisi_1">"#ref!"</definedName>
    <definedName name="Kontraktor">#REF!</definedName>
    <definedName name="Kontraktor_1">NA()</definedName>
    <definedName name="Kota">[169]SUMIF!$K$6:$K$8</definedName>
    <definedName name="KPJ">'[170]KM TK'!$A$1:$IV$65536</definedName>
    <definedName name="Kriteria1">#REF!</definedName>
    <definedName name="Kriteria1_1">NA()</definedName>
    <definedName name="Kriteria2">#REF!</definedName>
    <definedName name="Kriteria2_1">NA()</definedName>
    <definedName name="KSJ">#REF!</definedName>
    <definedName name="KTS">#REF!</definedName>
    <definedName name="KTS_1">#REF!</definedName>
    <definedName name="KTS_2">#REF!</definedName>
    <definedName name="ku1c">"#ref!"</definedName>
    <definedName name="kuupah">#REF!</definedName>
    <definedName name="la">#REF!</definedName>
    <definedName name="Laba">#REF!</definedName>
    <definedName name="lahan">'[126]prod per th tanam'!$A$17:$A$19</definedName>
    <definedName name="Langsir_bibit">#REF!</definedName>
    <definedName name="Langsir_bibit_1">"#ref!"</definedName>
    <definedName name="LAP">#REF!</definedName>
    <definedName name="laporan">"#ref!"</definedName>
    <definedName name="laporan_1">"#ref!"</definedName>
    <definedName name="LASTDAY">#REF!+DAY(DATE(YEAR(#REF!),MONTH(#REF!),1)-1)</definedName>
    <definedName name="LbrPKU">[136]Pivot!#REF!</definedName>
    <definedName name="lembur">#REF!</definedName>
    <definedName name="lembur03">#REF!</definedName>
    <definedName name="Likelihood">#REF!</definedName>
    <definedName name="Likelihood_1">"#ref!"</definedName>
    <definedName name="limcount" hidden="1">1</definedName>
    <definedName name="List">#REF!</definedName>
    <definedName name="lj">'[114]Alat Berat'!$D$5:$D$2097</definedName>
    <definedName name="lk">#N/A</definedName>
    <definedName name="lk_1">#N/A</definedName>
    <definedName name="lk_2">#N/A</definedName>
    <definedName name="LKM_as_of_17_Jan_09">#REF!</definedName>
    <definedName name="lkm_sja">'[171]A N A '!#REF!</definedName>
    <definedName name="LKPM" hidden="1">'[71]TON  per Jam'!$C$44:$Z$44</definedName>
    <definedName name="LL" hidden="1">'[109]Prod blnan'!#REF!</definedName>
    <definedName name="Lokasi">#REF!</definedName>
    <definedName name="Lokasi_1">#REF!</definedName>
    <definedName name="lokasi_4">#REF!</definedName>
    <definedName name="lokasi_5">#REF!</definedName>
    <definedName name="LOVE">#REF!</definedName>
    <definedName name="LOVE_1">#REF!</definedName>
    <definedName name="LOVE_1_1">"#ref!"</definedName>
    <definedName name="LOVE_1_2">"#ref!"</definedName>
    <definedName name="LOVE_2">#REF!</definedName>
    <definedName name="LOVE_2_1">"#ref!"</definedName>
    <definedName name="LOVE_2_2">"#ref!"</definedName>
    <definedName name="LOVE_3">#REF!</definedName>
    <definedName name="LOVE_3_1">"#ref!"</definedName>
    <definedName name="LOWER_GANT">'[152]RESOURCE MODEL'!#REF!</definedName>
    <definedName name="LUAS_LAHAN">"#ref!"</definedName>
    <definedName name="LUAS_LAHAN_1">"#ref!"</definedName>
    <definedName name="M">'[172]REKAP 1'!$F$5:$Q$405</definedName>
    <definedName name="MACRO">[158]POTRET_AFD!$A$758</definedName>
    <definedName name="MACRO_1">[141]POTRET_AFD!$A$758</definedName>
    <definedName name="MACRO_10">[159]POTRET_AFD!$A$758</definedName>
    <definedName name="MACRO_2">[160]POTRET_AFD!$A$758</definedName>
    <definedName name="MACRO_51">[161]POTRET_AFD!$A$758</definedName>
    <definedName name="MACRO_9">[162]POTRET_AFD!$A$758</definedName>
    <definedName name="MAINTENANCE">'[173]dft bns'!#REF!</definedName>
    <definedName name="MAINTENANCE_1">'[174]dft bns'!#REF!</definedName>
    <definedName name="MAINTENANCE_3">'[174]dft bns'!#REF!</definedName>
    <definedName name="Mandor">[116]OPTION!$P$3:$P$13</definedName>
    <definedName name="Maret">[122]LHKA!$A$169</definedName>
    <definedName name="Marjin">#REF!</definedName>
    <definedName name="MARKETING">[35]BGT07!#REF!</definedName>
    <definedName name="MARKETING_1">#REF!</definedName>
    <definedName name="MARKETING_10">"#ref!"</definedName>
    <definedName name="MARKETING_2">"#ref!"</definedName>
    <definedName name="MARKETING_50">"#ref!"</definedName>
    <definedName name="MARKETING_51">"#ref!"</definedName>
    <definedName name="MARKETING_9">"#ref!"</definedName>
    <definedName name="MART_2005">#N/A</definedName>
    <definedName name="MASTOTOK">[167]F!$P$284:$P$302</definedName>
    <definedName name="MATANG">"#ref!"</definedName>
    <definedName name="MATANG_1">"#ref!"</definedName>
    <definedName name="Mei">[122]LHKA!$A$281</definedName>
    <definedName name="MEI_2005">#N/A</definedName>
    <definedName name="mhr">#REF!</definedName>
    <definedName name="mjy" hidden="1">'[3]NPK Mg Bo'!#REF!</definedName>
    <definedName name="MMMMMMMMMMMMM" hidden="1">'[157]Data Prod_Graf'!$B$22:$M$22</definedName>
    <definedName name="MNT">#REF!</definedName>
    <definedName name="Month">[112]dB!$G$18:$G$20</definedName>
    <definedName name="MONTH_RANGE">#REF!</definedName>
    <definedName name="MP">[175]Mar!$A$1:$I$84</definedName>
    <definedName name="MP_1">[176]Mar!$A$1:$I$84</definedName>
    <definedName name="MP_3">[176]Mar!$A$1:$I$84</definedName>
    <definedName name="MPP">SUM(#REF!,#REF!,#REF!)</definedName>
    <definedName name="Mtrl" hidden="1">#REF!</definedName>
    <definedName name="myrapr">#REF!</definedName>
    <definedName name="myraug">#REF!</definedName>
    <definedName name="myrdec">#REF!</definedName>
    <definedName name="myrfeb">#REF!</definedName>
    <definedName name="myrjan">#REF!</definedName>
    <definedName name="myrjul">#REF!</definedName>
    <definedName name="myrjun">#REF!</definedName>
    <definedName name="myrmar">#REF!</definedName>
    <definedName name="myrmay">#REF!</definedName>
    <definedName name="myrnov">#REF!</definedName>
    <definedName name="myroct">#REF!</definedName>
    <definedName name="myrsep">#REF!</definedName>
    <definedName name="N">'[172]REKAP 1'!$F$411:$Q$811</definedName>
    <definedName name="NA_PERS">#REF!</definedName>
    <definedName name="NA_PERS_1">"#ref!"</definedName>
    <definedName name="NAIK_5__">"'file:///media/Data/PAK%20DAMIRAN/STANDART%20FORM/2015/media/Data/PAK%20DAMIRAN/STANDART%20FORM/2015/media/Data/PAK%20DAMIRAN/STANDART%20FORM/2015/media/Data/PAK%20DAMIRAN/STANDART%20FORM/2015/media/Data/PAK%20DAMIRAN/STANDART%20FORM/2015/media/Data/PAK%2"</definedName>
    <definedName name="NAMA">[116]PROD!$D$7:$D$92</definedName>
    <definedName name="nama_acc">{#NAME?}</definedName>
    <definedName name="Nama_PT">{#NAME?}</definedName>
    <definedName name="namafi">#REF!</definedName>
    <definedName name="namafi_1">"#ref!"</definedName>
    <definedName name="NAMALBR">#N/A</definedName>
    <definedName name="NERACA">[35]BGT07!#REF!</definedName>
    <definedName name="NERACA_1">#REF!</definedName>
    <definedName name="NERACA_10">"#ref!"</definedName>
    <definedName name="NERACA_2">"#ref!"</definedName>
    <definedName name="NERACA_50">"#ref!"</definedName>
    <definedName name="NERACA_51">"#ref!"</definedName>
    <definedName name="NERACA_9">"#ref!"</definedName>
    <definedName name="Nilai">#REF!</definedName>
    <definedName name="Nilai_1">NA()</definedName>
    <definedName name="NILAIJ">#REF!</definedName>
    <definedName name="nlgapr">#REF!</definedName>
    <definedName name="nlgaug">#REF!</definedName>
    <definedName name="nlgdec">#REF!</definedName>
    <definedName name="nlgfeb">#REF!</definedName>
    <definedName name="nlgjan">#REF!</definedName>
    <definedName name="nlgjul">#REF!</definedName>
    <definedName name="nlgjun">#REF!</definedName>
    <definedName name="nlgmar">#REF!</definedName>
    <definedName name="nlgmay">#REF!</definedName>
    <definedName name="nlgnov">#REF!</definedName>
    <definedName name="nlgoct">#REF!</definedName>
    <definedName name="nlgsep">#REF!</definedName>
    <definedName name="nn">[177]Olah!$A$1:$CA$118</definedName>
    <definedName name="nn_1">[178]Olah!$A$1:$CA$118</definedName>
    <definedName name="nn_3">[178]Olah!$A$1:$CA$118</definedName>
    <definedName name="nnnn" hidden="1">'[153]Data SRL'!$BN$9:$BN$100</definedName>
    <definedName name="no">NA()</definedName>
    <definedName name="nomor1a">"#ref!"</definedName>
    <definedName name="nomorc1">"#ref!"</definedName>
    <definedName name="nomormech">#REF!</definedName>
    <definedName name="nomorupah">#REF!</definedName>
    <definedName name="NonCap98">#REF!</definedName>
    <definedName name="NonCap99">#REF!</definedName>
    <definedName name="NOP">'[179]may''03'!#REF!</definedName>
    <definedName name="NOP_1">#N/A</definedName>
    <definedName name="NOP_1_1">#N/A</definedName>
    <definedName name="NOP_2005">#N/A</definedName>
    <definedName name="Nopember">'[120]peb''03'!#REF!</definedName>
    <definedName name="Nopember_1">#N/A</definedName>
    <definedName name="Nopember_1_1">#N/A</definedName>
    <definedName name="NORMAHI">#REF!</definedName>
    <definedName name="NORMAHITAMULU">#REF!</definedName>
    <definedName name="NORMAIAB">#REF!</definedName>
    <definedName name="November">'[123]may''03'!#REF!</definedName>
    <definedName name="November_1">#N/A</definedName>
    <definedName name="November_1_1">#N/A</definedName>
    <definedName name="NPK">#REF!</definedName>
    <definedName name="NPPKU">#REF!</definedName>
    <definedName name="NPPKU_1">"#ref!"</definedName>
    <definedName name="NPWP">[180]Sheet1!$A$12:$C$13</definedName>
    <definedName name="nzdapr">#REF!</definedName>
    <definedName name="nzdaug">#REF!</definedName>
    <definedName name="nzddec">#REF!</definedName>
    <definedName name="nzdfeb">#REF!</definedName>
    <definedName name="nzdjan">#REF!</definedName>
    <definedName name="nzdjul">#REF!</definedName>
    <definedName name="nzdjun">#REF!</definedName>
    <definedName name="nzdmar">#REF!</definedName>
    <definedName name="nzdmay">#REF!</definedName>
    <definedName name="nzdnov">#REF!</definedName>
    <definedName name="nzdoct">#REF!</definedName>
    <definedName name="nzdsep">#REF!</definedName>
    <definedName name="O">#REF!</definedName>
    <definedName name="O_1">"#ref!"</definedName>
    <definedName name="OA">"#ref!"</definedName>
    <definedName name="OA_HPT">{#NAME?}</definedName>
    <definedName name="OA_INP">#REF!</definedName>
    <definedName name="OA_PNN">{#NAME?}</definedName>
    <definedName name="OAINP">[181]A!$M$189:$AQ$228</definedName>
    <definedName name="OB">"#ref!"</definedName>
    <definedName name="OB_BNA">#REF!</definedName>
    <definedName name="OB_PNN">{#NAME?}</definedName>
    <definedName name="OBBNA">[181]BNA!$M$385:$AQ$424</definedName>
    <definedName name="OBINP">[181]B!$M$189:$AQ$228</definedName>
    <definedName name="OBYEK">[86]Sheet1!#REF!</definedName>
    <definedName name="OBYEK_1">[86]Sheet1!#REF!</definedName>
    <definedName name="OBYEK_2">[86]Sheet1!#REF!</definedName>
    <definedName name="OC">"#ref!"</definedName>
    <definedName name="OC_1">"#ref!"</definedName>
    <definedName name="OC_PNN">{#NAME?}</definedName>
    <definedName name="OCBNA">[181]BNA!$M$426:$AQ$465</definedName>
    <definedName name="OCINP">[181]C!$M$189:$AQ$228</definedName>
    <definedName name="October">'[123]may''03'!#REF!</definedName>
    <definedName name="October_1">#N/A</definedName>
    <definedName name="October_1_1">#N/A</definedName>
    <definedName name="OD">"#ref!"</definedName>
    <definedName name="OD_PNN">{#NAME?}</definedName>
    <definedName name="ODBNA">[181]BNA!$M$467:$AQ$506</definedName>
    <definedName name="ODINP">[181]D!$M$189:$AQ$228</definedName>
    <definedName name="OE">"#ref!"</definedName>
    <definedName name="OE_PNN">{#NAME?}</definedName>
    <definedName name="OEBNA">[181]BNA!$M$509:$AQ$548</definedName>
    <definedName name="OEINP">[181]E!$M$189:$AQ$228</definedName>
    <definedName name="OFINP">[181]F!$M$189:$AQ$228</definedName>
    <definedName name="OGINP">[181]G!$M$189:$AQ$228</definedName>
    <definedName name="oj">'[137]DIRECT-TOTAL'!#REF!</definedName>
    <definedName name="OK" localSheetId="6">"#ref!"</definedName>
    <definedName name="OK">#REF!</definedName>
    <definedName name="OKE">'[182]5. Overhaul'!$U$6:$U$11</definedName>
    <definedName name="Okt">[110]Olah!$A$1:$CA$118</definedName>
    <definedName name="OKT_2005">#N/A</definedName>
    <definedName name="Oktober">'[120]peb''03'!#REF!</definedName>
    <definedName name="Oktober_1">#N/A</definedName>
    <definedName name="Oktober_1_1">#N/A</definedName>
    <definedName name="olah_per06">#N/A</definedName>
    <definedName name="olah_per07">#N/A</definedName>
    <definedName name="olah_ytd05">"#ref!"</definedName>
    <definedName name="olah_ytd05_1">"#ref!"</definedName>
    <definedName name="olah_ytd06">"#ref!"</definedName>
    <definedName name="olah_ytd06_1">"#ref!"</definedName>
    <definedName name="olah_ytd07">#N/A</definedName>
    <definedName name="OLE_LINK1_27">#REF!</definedName>
    <definedName name="OLE_LINK3_27">#REF!</definedName>
    <definedName name="oll">#N/A</definedName>
    <definedName name="op">[130]CPO!#REF!</definedName>
    <definedName name="Others">[112]dB!$Q$12:$Q$13</definedName>
    <definedName name="Over" hidden="1">'[183]PABRIK (2)'!#REF!</definedName>
    <definedName name="ovh_per06">#N/A</definedName>
    <definedName name="ovh_per07">#N/A</definedName>
    <definedName name="ovh_ytd05">#N/A</definedName>
    <definedName name="ovh_ytd06">#N/A</definedName>
    <definedName name="ovh_ytd07">#N/A</definedName>
    <definedName name="P">[169]LN!$G$30</definedName>
    <definedName name="P_L">[35]BGT07!#REF!</definedName>
    <definedName name="P_L_1">#REF!</definedName>
    <definedName name="P_L_10">"#ref!"</definedName>
    <definedName name="P_L_2">"#ref!"</definedName>
    <definedName name="P_L_50">"#ref!"</definedName>
    <definedName name="P_L_51">"#ref!"</definedName>
    <definedName name="P_L_9">"#ref!"</definedName>
    <definedName name="Pajak">#REF!</definedName>
    <definedName name="Pajak_1">NA()</definedName>
    <definedName name="Pajak1">#REF!</definedName>
    <definedName name="Pajak1_1">NA()</definedName>
    <definedName name="Pangkat1">{#NAME?}</definedName>
    <definedName name="papan">#REF!</definedName>
    <definedName name="papan_1">NA()</definedName>
    <definedName name="PASAR">#REF!</definedName>
    <definedName name="PDC">[35]BGT07!#REF!</definedName>
    <definedName name="PDC_1">#REF!</definedName>
    <definedName name="PDC_10">"#ref!"</definedName>
    <definedName name="PDC_2">"#ref!"</definedName>
    <definedName name="PDC_50">"#ref!"</definedName>
    <definedName name="PDC_51">"#ref!"</definedName>
    <definedName name="PDC_9">"#ref!"</definedName>
    <definedName name="pddk">{#NAME?}</definedName>
    <definedName name="pebruari">#REF!</definedName>
    <definedName name="PEBRUARI_2005">#N/A</definedName>
    <definedName name="PEKERJAAN">[116]OPTION!$B$3:$B$312</definedName>
    <definedName name="pekerjaan_1">NA()</definedName>
    <definedName name="pekerjaanbesar">#REF!</definedName>
    <definedName name="pekerjaanbesar_1">NA()</definedName>
    <definedName name="PEMANEN_SYM">{#NAME?}</definedName>
    <definedName name="Pemupukan">#REF!</definedName>
    <definedName name="Pemupukan_1">"#ref!"</definedName>
    <definedName name="PEMUPUKAN_MOP">#REF!</definedName>
    <definedName name="PEMUPUKAN_MOP_1">"#ref!"</definedName>
    <definedName name="PEMUPUKAN_UREA">#REF!</definedName>
    <definedName name="PEMUPUKAN_UREA_1">"#ref!"</definedName>
    <definedName name="Pendidikan">#REF!</definedName>
    <definedName name="Pendidikan_1">NA()</definedName>
    <definedName name="Penyemprotan_Gulma___H_P_T_">#N/A</definedName>
    <definedName name="Penyemprotan_Gulma___H.P.T.">#REF!</definedName>
    <definedName name="Penyemprotan_Gulma___H.P.T._1">"#ref!"</definedName>
    <definedName name="Penyiangan">#REF!</definedName>
    <definedName name="Penyiangan_1">"#ref!"</definedName>
    <definedName name="Penyiraman">#REF!</definedName>
    <definedName name="Penyiraman_1">"#ref!"</definedName>
    <definedName name="per_07">{#NAME?}</definedName>
    <definedName name="per_09">{#NAME?}</definedName>
    <definedName name="per_10">{#NAME?}</definedName>
    <definedName name="per_budget">#N/A</definedName>
    <definedName name="per_budget10">{#NAME?}</definedName>
    <definedName name="per_site">{#NAME?}</definedName>
    <definedName name="per_site10">{#NAME?}</definedName>
    <definedName name="per_site2009">{#NAME?}</definedName>
    <definedName name="per1c">#REF!</definedName>
    <definedName name="per1ck">"#ref!"</definedName>
    <definedName name="perc1">#REF!</definedName>
    <definedName name="pertama">"#ref!"</definedName>
    <definedName name="peta">#REF!</definedName>
    <definedName name="Peta2">NA()</definedName>
    <definedName name="PETANI">"#ref!"</definedName>
    <definedName name="PETANI_1">"#ref!"</definedName>
    <definedName name="PHI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pi">#REF!</definedName>
    <definedName name="PICA">[184]POTRET_AFD!$A$758</definedName>
    <definedName name="PICA_2">[185]POTRET_AFD!$A$758</definedName>
    <definedName name="PICA_22">[186]POTRET_AFD!$A$758</definedName>
    <definedName name="PICA_23">[186]POTRET_AFD!$A$758</definedName>
    <definedName name="PICA_24">[186]POTRET_AFD!$A$758</definedName>
    <definedName name="PICA_25">[186]POTRET_AFD!$A$758</definedName>
    <definedName name="PICA_8">[186]POTRET_AFD!$A$758</definedName>
    <definedName name="PICA_9">[186]POTRET_AFD!$A$758</definedName>
    <definedName name="piezometer">#REF!</definedName>
    <definedName name="PIPA">#REF!</definedName>
    <definedName name="PJ">'[187]Data Base jalan'!$G$6:$O$1041</definedName>
    <definedName name="pk">'[188]P_A PROD 02'!$P$73</definedName>
    <definedName name="PLAN_PANEN_BULANAN_STN_TH_2002">'[155]P_A PROD 02'!$E$1</definedName>
    <definedName name="PLAN_VS_REALISASI_PRODUKSI__TAHUN_2002">'[155]P_A PROD 02'!$A$17</definedName>
    <definedName name="PLAN_VS_REALISASI_PRODUKSI_ha__ton_ha___TAHUN_2002">'[155]P_A PROD 02'!$AD$17</definedName>
    <definedName name="PLATFORM_RANGE_INPUT">#REF!</definedName>
    <definedName name="Pnn">[112]dB!$Q$2:$Q$4</definedName>
    <definedName name="pnn_per06">#N/A</definedName>
    <definedName name="pnn_per07">#N/A</definedName>
    <definedName name="pnn_ytd05">"#ref!"</definedName>
    <definedName name="pnn_ytd05_1">"#ref!"</definedName>
    <definedName name="pnn_ytd06">"#ref!"</definedName>
    <definedName name="pnn_ytd06_1">"#ref!"</definedName>
    <definedName name="pnn_ytd07">#N/A</definedName>
    <definedName name="Po">[169]LN!$G$21</definedName>
    <definedName name="POMPA">#REF!</definedName>
    <definedName name="poten">"#ref!"</definedName>
    <definedName name="pOTENSI">"#ref!"</definedName>
    <definedName name="potensi_08">"#ref!"</definedName>
    <definedName name="potensi_08_1">"#ref!"</definedName>
    <definedName name="potensi_08_ytd">"#ref!"</definedName>
    <definedName name="potensi_08_ytd_1">"#ref!"</definedName>
    <definedName name="potensi_ytd">"#ref!"</definedName>
    <definedName name="potensi_ytd_08">"#ref!"</definedName>
    <definedName name="potensi_ytd_08_1">"#ref!"</definedName>
    <definedName name="potensi_ytd_1">"#ref!"</definedName>
    <definedName name="PP">#N/A</definedName>
    <definedName name="PP_1">#N/A</definedName>
    <definedName name="ppi">'[189]L.BA blok'!$D$117</definedName>
    <definedName name="premi">#REF!</definedName>
    <definedName name="Premi03">#REF!</definedName>
    <definedName name="PREP_MUST_START">#REF!</definedName>
    <definedName name="prin">#REF!</definedName>
    <definedName name="Print">[190]Olah!$A$1:$CA$118</definedName>
    <definedName name="_xlnm.Print_Area" localSheetId="6">'04 JUN'!$B$1:$Z$50</definedName>
    <definedName name="_xlnm.Print_Area" localSheetId="7">'04 Juni'!$B$1:$R$83</definedName>
    <definedName name="_xlnm.Print_Area" localSheetId="1">CEK!$B$5:$AD$190</definedName>
    <definedName name="_xlnm.Print_Area" localSheetId="2">'Data Center'!$B$5:$AD$190</definedName>
    <definedName name="_xlnm.Print_Area" localSheetId="4">Refinery!$B$1:$V$20</definedName>
    <definedName name="_xlnm.Print_Area" localSheetId="3">'Rekap Perbulan'!$B$5:$AD$14</definedName>
    <definedName name="_xlnm.Print_Area">[106]INVES!#REF!</definedName>
    <definedName name="Print_Area_1">#REF!</definedName>
    <definedName name="Print_Area_3">"#REF!"</definedName>
    <definedName name="PRINT_AREA_MI">[74]Olah!$A$1:$CA$118</definedName>
    <definedName name="PRINT_AREA_MI_1">[111]Olah!$A$1:$CA$118</definedName>
    <definedName name="Print_Area_MI_2">"#ref!"</definedName>
    <definedName name="PRINT_AREA_MI_3">[111]Olah!$A$1:$CA$118</definedName>
    <definedName name="PRINT_AREA_MI_4">[74]Olah!$A$1:$CA$118</definedName>
    <definedName name="PRINT_AREA_MI_5">[74]Olah!$A$1:$CA$118</definedName>
    <definedName name="PRINT_AREA_MI_6">[74]Olah!$A$1:$CA$118</definedName>
    <definedName name="_xlnm.Print_Titles">[74]Olah!#REF!</definedName>
    <definedName name="Print_Titles_1">"#REF!"</definedName>
    <definedName name="PRINT_TITLES_MI">[74]Olah!#REF!</definedName>
    <definedName name="PRINT_TITLES_MI_1">[111]Olah!#REF!</definedName>
    <definedName name="Print_Titles_MI_10">[159]POTRET_AFD!$3:$3</definedName>
    <definedName name="Print_Titles_MI_2">[160]POTRET_AFD!$3:$3</definedName>
    <definedName name="PRINT_TITLES_MI_3">[111]Olah!#REF!</definedName>
    <definedName name="PRINT_TITLES_MI_4">[74]Olah!#REF!</definedName>
    <definedName name="PRINT_TITLES_MI_5">[74]Olah!#REF!</definedName>
    <definedName name="Print_Titles_MI_50">"#ref!"</definedName>
    <definedName name="Print_Titles_MI_51">[161]POTRET_AFD!$3:$3</definedName>
    <definedName name="PRINT_TITLES_MI_6">[74]Olah!#REF!</definedName>
    <definedName name="Print_Titles_MI_9">[162]POTRET_AFD!$3:$3</definedName>
    <definedName name="PRO1_1">#N/A</definedName>
    <definedName name="PRO1_1_1">#N/A</definedName>
    <definedName name="PRO1_2">#N/A</definedName>
    <definedName name="PRO1_2_1">#N/A</definedName>
    <definedName name="PRO2_1">#N/A</definedName>
    <definedName name="PRO2_1_1">#N/A</definedName>
    <definedName name="PRO2_2">#N/A</definedName>
    <definedName name="PRO2_2_1">#N/A</definedName>
    <definedName name="PRO3_1">#N/A</definedName>
    <definedName name="PRO3_1_1">#N/A</definedName>
    <definedName name="PRO3_2">#N/A</definedName>
    <definedName name="PRO3_2_1">#N/A</definedName>
    <definedName name="PRO4_1">#N/A</definedName>
    <definedName name="PRO4_1_1">#N/A</definedName>
    <definedName name="PRO4_2">#N/A</definedName>
    <definedName name="PRO4_2_1">#N/A</definedName>
    <definedName name="PRO5_1">#N/A</definedName>
    <definedName name="PRO5_1_1">#N/A</definedName>
    <definedName name="PRO5_2">#N/A</definedName>
    <definedName name="PRO5_2_1">#N/A</definedName>
    <definedName name="PRO6_1">#N/A</definedName>
    <definedName name="PRO6_1_1">#N/A</definedName>
    <definedName name="PRO6_2">#N/A</definedName>
    <definedName name="PRO6_2_1">#N/A</definedName>
    <definedName name="PROD">#REF!</definedName>
    <definedName name="PRODPBR">#N/A</definedName>
    <definedName name="Product_Name">'[132]PRODUCTION REPORTS'!$C$4:$C$1061</definedName>
    <definedName name="Produk">#REF!</definedName>
    <definedName name="Produk_1">NA()</definedName>
    <definedName name="PRODUKSI">[35]BGT07!#REF!</definedName>
    <definedName name="PRODUKSI_1">#REF!</definedName>
    <definedName name="PRODUKSI_10">"#ref!"</definedName>
    <definedName name="PRODUKSI_2">"#ref!"</definedName>
    <definedName name="PRODUKSI_50">"#ref!"</definedName>
    <definedName name="PRODUKSI_51">"#ref!"</definedName>
    <definedName name="PRODUKSI_9">"#ref!"</definedName>
    <definedName name="PROJECTED_ANIMATION_START">#REF!</definedName>
    <definedName name="PROSENJHT">"#ref!"</definedName>
    <definedName name="PROSENTASE_PENCAPAIAN_PRODUKSI_S_H_I_JANUARI_2002">#N/A</definedName>
    <definedName name="PROSENTASE_PENCAPAIAN_PRODUKSI_S_H_I_PEBRUARI_2002">#N/A</definedName>
    <definedName name="PROSENTASE_PENCAPAIAN_PRODUKSI_S.H.I_JANUARI_2002">#REF!</definedName>
    <definedName name="PROSENTASE_PENCAPAIAN_PRODUKSI_S.H.I_PEBRUARI_2002">#REF!</definedName>
    <definedName name="PVHS">[191]VHS!$A$1:$A$162</definedName>
    <definedName name="pvt_acc">{#NAME?}</definedName>
    <definedName name="Q">#REF!</definedName>
    <definedName name="Q_1">"#ref!"</definedName>
    <definedName name="qq">#N/A</definedName>
    <definedName name="qts">NA()</definedName>
    <definedName name="qwd">#REF!</definedName>
    <definedName name="r_tax_sym201008">{#NAME?}</definedName>
    <definedName name="raga">#REF!</definedName>
    <definedName name="RANGE_2_OR3D_INPUT">#REF!</definedName>
    <definedName name="rate0100">#REF!</definedName>
    <definedName name="RATE0101">#REF!</definedName>
    <definedName name="RATE0102">#REF!</definedName>
    <definedName name="RATE0103">#REF!</definedName>
    <definedName name="RATE0104">#REF!</definedName>
    <definedName name="RATE0105">#REF!</definedName>
    <definedName name="RATE0106">#REF!</definedName>
    <definedName name="RATE0107">#REF!</definedName>
    <definedName name="RATE0108">#REF!</definedName>
    <definedName name="RATE0109">#REF!</definedName>
    <definedName name="RATE0110">#REF!</definedName>
    <definedName name="RATE0111">#REF!</definedName>
    <definedName name="RATE0112">#REF!</definedName>
    <definedName name="rate0200">#REF!</definedName>
    <definedName name="RATE0201">#REF!</definedName>
    <definedName name="RATE0202">#REF!</definedName>
    <definedName name="rate0300">#REF!</definedName>
    <definedName name="rate0400">#REF!</definedName>
    <definedName name="rate0500">#REF!</definedName>
    <definedName name="rate0600">#REF!</definedName>
    <definedName name="RATE060801" localSheetId="7">#REF!</definedName>
    <definedName name="rate0700">#REF!</definedName>
    <definedName name="rate0800">#REF!</definedName>
    <definedName name="rate0899">#REF!</definedName>
    <definedName name="rate0900">#REF!</definedName>
    <definedName name="rate0999">#REF!</definedName>
    <definedName name="rate1000">#REF!</definedName>
    <definedName name="rate1099">#REF!</definedName>
    <definedName name="rate1100">#REF!</definedName>
    <definedName name="rate1199">#REF!</definedName>
    <definedName name="rate1200">#REF!</definedName>
    <definedName name="rate1299">#REF!</definedName>
    <definedName name="RATE130801" localSheetId="7">#REF!</definedName>
    <definedName name="RATE200801" localSheetId="7">#REF!</definedName>
    <definedName name="RATE270801" localSheetId="7">#REF!</definedName>
    <definedName name="rate93" localSheetId="7">#REF!</definedName>
    <definedName name="rate94" localSheetId="7">#REF!</definedName>
    <definedName name="rate95" localSheetId="7">#REF!</definedName>
    <definedName name="rate96" localSheetId="7">#REF!</definedName>
    <definedName name="rate97" localSheetId="7">#REF!</definedName>
    <definedName name="rate98" localSheetId="7">#REF!</definedName>
    <definedName name="RATE990">#REF!</definedName>
    <definedName name="rate9908">#REF!</definedName>
    <definedName name="rate9909">#REF!</definedName>
    <definedName name="RAWAT_GAWANGAN">#REF!</definedName>
    <definedName name="RAWAT_GAWANGAN_1">"#ref!"</definedName>
    <definedName name="RAWAT_GAWANGAN_1_1">#N/A</definedName>
    <definedName name="RAWAT_PIRINGAN_MANUAL">#REF!</definedName>
    <definedName name="RAWAT_PIRINGAN_MANUAL_1">"#ref!"</definedName>
    <definedName name="rd">"#ref!"</definedName>
    <definedName name="rd_1">"#ref!"</definedName>
    <definedName name="re" hidden="1">[3]SISIP!#REF!</definedName>
    <definedName name="real">#REF!</definedName>
    <definedName name="real_1">#REF!</definedName>
    <definedName name="real_3">#REF!</definedName>
    <definedName name="REALISASI_AKUMULASI_PRODUKSI__TAHUN_2001_V_S__2002">#REF!</definedName>
    <definedName name="REALISASI_AKUMULASI_PRODUKSI__TAHUN_2001_V.S._2002">'[155]P_A PROD 02'!$P$45</definedName>
    <definedName name="REALISASI_PRODUKSI__TAHUN_2001">'[155]P_A PROD 02'!$A$49</definedName>
    <definedName name="REALISASI_PRODUKSI_TAHUN_2002">'[155]P_A PROD 02'!$A$60</definedName>
    <definedName name="REF">[169]SUBTOTAL!$B$30:$B$40</definedName>
    <definedName name="Refinery" localSheetId="7">#REF!</definedName>
    <definedName name="region_1">NA()</definedName>
    <definedName name="REKAP">#N/A</definedName>
    <definedName name="REKAP_1">NA()</definedName>
    <definedName name="REKAP_4">#REF!</definedName>
    <definedName name="REKAP_5">#REF!</definedName>
    <definedName name="REKAP_SISA_OA">"#ref!"</definedName>
    <definedName name="REKAP_SISA_OA_1">"#ref!"</definedName>
    <definedName name="REKAP_STN">#N/A</definedName>
    <definedName name="rem">#REF!</definedName>
    <definedName name="rencana">#REF!</definedName>
    <definedName name="rencana_1">#REF!</definedName>
    <definedName name="rencana_3">#REF!</definedName>
    <definedName name="Rend_CPO">#N/A</definedName>
    <definedName name="Rental">'[192]WMS 20'!$D$5</definedName>
    <definedName name="Report_Date">'[132]PRODUCTION REPORTS'!$D$4:$D$1061</definedName>
    <definedName name="ri">#REF!</definedName>
    <definedName name="Riau">[112]dB!$C$2:$C$7</definedName>
    <definedName name="Riset98">#REF!</definedName>
    <definedName name="Riset99">#REF!</definedName>
    <definedName name="rmk_per06">#N/A</definedName>
    <definedName name="rmk_per07">#N/A</definedName>
    <definedName name="rmk_ytd05">#N/A</definedName>
    <definedName name="rmk_ytd06">#N/A</definedName>
    <definedName name="rmk_ytd07">#N/A</definedName>
    <definedName name="rmp_ytd05">"#ref!"</definedName>
    <definedName name="rmp_ytd05_1">"#ref!"</definedName>
    <definedName name="rmp_ytd06">"#ref!"</definedName>
    <definedName name="rmp_ytd06_1">"#ref!"</definedName>
    <definedName name="rmpab_per06">{#NAME?}</definedName>
    <definedName name="rmpab_per07">{#NAME?}</definedName>
    <definedName name="rmpab_ytd05">"#ref!"</definedName>
    <definedName name="rmpab_ytd05_1">"#ref!"</definedName>
    <definedName name="rmpab_ytd06">"#ref!"</definedName>
    <definedName name="rmpab_ytd06_1">"#ref!"</definedName>
    <definedName name="rmpab_ytd07">{#NAME?}</definedName>
    <definedName name="RMPO">#REF!</definedName>
    <definedName name="Roads">[112]dB!$P$2:$P$10</definedName>
    <definedName name="rok">'[143]may''03'!#REF!</definedName>
    <definedName name="rok_1">#N/A</definedName>
    <definedName name="rok_1_1">#N/A</definedName>
    <definedName name="RP">"#ref!"</definedName>
    <definedName name="RRRR" localSheetId="6" hidden="1">'[157]Data SRL'!$AU$9:$AU$100</definedName>
    <definedName name="rrrr">#REF!</definedName>
    <definedName name="rt" hidden="1">'[3]TBS 05'!#REF!</definedName>
    <definedName name="rti">"#ref!"</definedName>
    <definedName name="rti_1">"#ref!"</definedName>
    <definedName name="rto">"#ref!"</definedName>
    <definedName name="rto_1">"#ref!"</definedName>
    <definedName name="rtu">#N/A</definedName>
    <definedName name="rtu_1">#N/A</definedName>
    <definedName name="rty">"#ref!"</definedName>
    <definedName name="rty_1">"#ref!"</definedName>
    <definedName name="rwt_per06">#N/A</definedName>
    <definedName name="rwt_per07">#N/A</definedName>
    <definedName name="rwt_ytd05">"#ref!"</definedName>
    <definedName name="rwt_ytd05_1">"#ref!"</definedName>
    <definedName name="rwt_ytd06">"#ref!"</definedName>
    <definedName name="rwt_ytd06_1">"#ref!"</definedName>
    <definedName name="rwt_ytd07">#N/A</definedName>
    <definedName name="rwtpnn_ytd05">"#ref!"</definedName>
    <definedName name="rwtpnn_ytd05_1">"#ref!"</definedName>
    <definedName name="rwtpnnoa_ytd05">"#ref!"</definedName>
    <definedName name="rwtpnnoa_ytd06">"#ref!"</definedName>
    <definedName name="rwtpnnob_ytd05">"#ref!"</definedName>
    <definedName name="rwtpnnob_ytd05_1">"#ref!"</definedName>
    <definedName name="rwtpnnob_ytd06">"#ref!"</definedName>
    <definedName name="rwtpnnob_ytd06_1">"#ref!"</definedName>
    <definedName name="rwtpnnoc_ytd05">"#ref!"</definedName>
    <definedName name="rwtpnnoc_ytd05_1">"#ref!"</definedName>
    <definedName name="rwtpnnoc_ytd06">"#ref!"</definedName>
    <definedName name="rwtpnnoc_ytd06_1">"#ref!"</definedName>
    <definedName name="rwtpnnod_ytd05">"#ref!"</definedName>
    <definedName name="rwtpnnod_ytd05_1">"#ref!"</definedName>
    <definedName name="rwtpnnod_ytd06">"#ref!"</definedName>
    <definedName name="rwtpnnod_ytd06_1">"#ref!"</definedName>
    <definedName name="rwtpnnoe_ytd05">"#ref!"</definedName>
    <definedName name="rwtpnnoe_ytd05_1">"#ref!"</definedName>
    <definedName name="rwtpnnoe_ytd06">"#ref!"</definedName>
    <definedName name="rwtpnnoe_ytd06_1">"#ref!"</definedName>
    <definedName name="rwtpnnof_ytd05">"#ref!"</definedName>
    <definedName name="rwtpnnof_ytd05_1">"#ref!"</definedName>
    <definedName name="rwtpnnof_ytd06">"#ref!"</definedName>
    <definedName name="rwtpnnof_ytd06_1">"#ref!"</definedName>
    <definedName name="rwtpnnog_ytd05">"#ref!"</definedName>
    <definedName name="rwtpnnog_ytd05_1">"#ref!"</definedName>
    <definedName name="rwtpnnog_ytd06">"#ref!"</definedName>
    <definedName name="rwtpnnog_ytd06_1">"#ref!"</definedName>
    <definedName name="rwtpnnoh_ytd05">"#ref!"</definedName>
    <definedName name="rwtpnnoh_ytd05_1">"#ref!"</definedName>
    <definedName name="rwtpnnoh_ytd06">"#ref!"</definedName>
    <definedName name="rwtpnnoh_ytd06_1">"#ref!"</definedName>
    <definedName name="rwtpnnoi_ytd05">"#ref!"</definedName>
    <definedName name="rwtpnnoi_ytd05_1">"#ref!"</definedName>
    <definedName name="rwtpnnoi_ytd06">"#ref!"</definedName>
    <definedName name="rwtpnnoi_ytd06_1">"#ref!"</definedName>
    <definedName name="rwtpnnoj_ytd05">"#ref!"</definedName>
    <definedName name="rwtpnnoj_ytd05_1">"#ref!"</definedName>
    <definedName name="rwtpnnoj_ytd06">"#ref!"</definedName>
    <definedName name="rwtpnnoj_ytd06_1">"#ref!"</definedName>
    <definedName name="Rwvu_CapersView_">"'file:///media/Data/PAK%20DAMIRAN/STANDART%20FORM/2015/media/Data/PAK%20DAMIRAN/STANDART%20FORM/2015/media/Data/PAK%20DAMIRAN/STANDART%20FORM/2015/media/Data/PAK%20DAMIRAN/STANDART%20FORM/2015/media/Data/PAK%20DAMIRAN/STANDART%20FORM/2015/media/Data/PAK%2"</definedName>
    <definedName name="Rwvu_Japan_Capers_Ed_Pub_">"'file:///media/Data/PAK%20DAMIRAN/STANDART%20FORM/2015/media/Data/PAK%20DAMIRAN/STANDART%20FORM/2015/media/Data/PAK%20DAMIRAN/STANDART%20FORM/2015/media/Data/PAK%20DAMIRAN/STANDART%20FORM/2015/media/Data/PAK%20DAMIRAN/STANDART%20FORM/2015/media/Data/PAK%2"</definedName>
    <definedName name="Rwvu_KJP_CC_">"'file:///media/Data/PAK%20DAMIRAN/STANDART%20FORM/2015/media/Data/PAK%20DAMIRAN/STANDART%20FORM/2015/media/Data/PAK%20DAMIRAN/STANDART%20FORM/2015/media/Data/PAK%20DAMIRAN/STANDART%20FORM/2015/media/Data/PAK%20DAMIRAN/STANDART%20FORM/2015/media/Data/PAK%2"</definedName>
    <definedName name="Rwvu.CapersView." hidden="1">#REF!</definedName>
    <definedName name="Rwvu.Japan_Capers_Ed_Pub." hidden="1">#REF!</definedName>
    <definedName name="Rwvu.KJP_CC." hidden="1">#REF!</definedName>
    <definedName name="ry">[86]Sheet1!#REF!</definedName>
    <definedName name="ryh" hidden="1">'[3]TBS 05'!#REF!</definedName>
    <definedName name="s">#REF!</definedName>
    <definedName name="sa">#REF!</definedName>
    <definedName name="sa_1">NA()</definedName>
    <definedName name="sad">#REF!</definedName>
    <definedName name="SAI">#N/A</definedName>
    <definedName name="Saldo">#REF!</definedName>
    <definedName name="Saldo_1">NA()</definedName>
    <definedName name="SAPBEXdnldView" hidden="1">"4AL0CR4PD3RO2ZBTA9XDGBPA9"</definedName>
    <definedName name="SAPBEXsysID" hidden="1">"BW2"</definedName>
    <definedName name="Sat.Pek._1">NA()</definedName>
    <definedName name="SATUAN">[116]OPTION!$N$3:$N$17</definedName>
    <definedName name="sd">NA()</definedName>
    <definedName name="sd11kw">#REF!</definedName>
    <definedName name="sd11kw_1">NA()</definedName>
    <definedName name="sd11kw_4">#REF!</definedName>
    <definedName name="sd11kw_5">#REF!</definedName>
    <definedName name="sd18.5kw">#REF!</definedName>
    <definedName name="sd18.5kw_1">NA()</definedName>
    <definedName name="sd18.5kw_4">#REF!</definedName>
    <definedName name="sd18.5kw_5">#REF!</definedName>
    <definedName name="sd22kw">#REF!</definedName>
    <definedName name="sd22kw_1">NA()</definedName>
    <definedName name="sd22kw_4">#REF!</definedName>
    <definedName name="sd22kw_5">#REF!</definedName>
    <definedName name="sd5.5kw">#REF!</definedName>
    <definedName name="sd5.5kw_1">NA()</definedName>
    <definedName name="sd5.5kw_4">#REF!</definedName>
    <definedName name="sd5.5kw_5">#REF!</definedName>
    <definedName name="sd7.5kw">#REF!</definedName>
    <definedName name="sd7.5kw_1">NA()</definedName>
    <definedName name="sd7.5kw_4">#REF!</definedName>
    <definedName name="sd7.5kw_5">#REF!</definedName>
    <definedName name="sde" hidden="1">'[3]NPK Mg Bo'!#REF!</definedName>
    <definedName name="sdfr11kw">#REF!</definedName>
    <definedName name="sdfr11kw_1">NA()</definedName>
    <definedName name="sdfr11kw_4">#REF!</definedName>
    <definedName name="sdfr11kw_5">#REF!</definedName>
    <definedName name="sdfr5.5kw">#REF!</definedName>
    <definedName name="sdfr5.5kw_1">NA()</definedName>
    <definedName name="sdfr5.5kw_4">#REF!</definedName>
    <definedName name="sdfr5.5kw_5">#REF!</definedName>
    <definedName name="sdfsf">#REF!</definedName>
    <definedName name="sdfsf_1">NA()</definedName>
    <definedName name="sds" hidden="1">#REF!</definedName>
    <definedName name="sdsqdsadsdsds" hidden="1">#REF!</definedName>
    <definedName name="se" hidden="1">'[3]NPK Mg Bo'!#REF!</definedName>
    <definedName name="SectionHead">#REF!</definedName>
    <definedName name="SEM">#REF!</definedName>
    <definedName name="SEM_1">"#ref!"</definedName>
    <definedName name="SEM_2">"#ref!"</definedName>
    <definedName name="SEMPROT_JALAN_ANGKONG">#REF!</definedName>
    <definedName name="SEMPROT_JALAN_ANGKONG_1">"#ref!"</definedName>
    <definedName name="SEMPROT_JALAN_ANGKONG_1_1">#N/A</definedName>
    <definedName name="SEMPROT_LALANG">#REF!</definedName>
    <definedName name="SEMPROT_LALANG_1">"#ref!"</definedName>
    <definedName name="SEMPROT_LALANG_1_1">#N/A</definedName>
    <definedName name="SEMPROT_PIRINGAN">#REF!</definedName>
    <definedName name="SEMPROT_PIRINGAN_1">"#ref!"</definedName>
    <definedName name="SEMPROT_PIRINGAN_1_1">#N/A</definedName>
    <definedName name="sencount" hidden="1">1</definedName>
    <definedName name="SEPT_2005">#N/A</definedName>
    <definedName name="September">'[123]may''03'!#REF!</definedName>
    <definedName name="September_1">#N/A</definedName>
    <definedName name="September_1_1">#N/A</definedName>
    <definedName name="sfghjkkll">#REF!</definedName>
    <definedName name="sgdapr">#REF!</definedName>
    <definedName name="sgdaug">#REF!</definedName>
    <definedName name="sgddec">#REF!</definedName>
    <definedName name="sgdfeb">#REF!</definedName>
    <definedName name="sgdjan">#REF!</definedName>
    <definedName name="sgdjul">#REF!</definedName>
    <definedName name="sgdjun">#REF!</definedName>
    <definedName name="sgdmar">#REF!</definedName>
    <definedName name="sgdmay">#REF!</definedName>
    <definedName name="sgdmei">#REF!</definedName>
    <definedName name="sgdnov">#REF!</definedName>
    <definedName name="sgdoct">#REF!</definedName>
    <definedName name="sgdsep">#REF!</definedName>
    <definedName name="SHARED_FORMULA_0_136_0_136_0">1+#REF!</definedName>
    <definedName name="SHARED_FORMULA_0_15_0_15_38">"#ref!"+1</definedName>
    <definedName name="SHARED_FORMULA_0_15_0_15_38_1">"#ref!"+1</definedName>
    <definedName name="SHARED_FORMULA_0_200_0_200_0">1+#REF!</definedName>
    <definedName name="SHARED_FORMULA_0_21_0_21_43">"#ref!"+1</definedName>
    <definedName name="SHARED_FORMULA_0_21_0_21_43_1">"#ref!"+1</definedName>
    <definedName name="SHARED_FORMULA_0_72_0_72_0">1+#REF!</definedName>
    <definedName name="SHARED_FORMULA_0_8_0_8_0">1+#REF!</definedName>
    <definedName name="SHARED_FORMULA_1_10_1_10_18">#REF!+31</definedName>
    <definedName name="SHARED_FORMULA_1_11_1_11_42">"#ref!"+1</definedName>
    <definedName name="SHARED_FORMULA_1_11_1_11_42_1">"#ref!"+1</definedName>
    <definedName name="SHARED_FORMULA_1_113_1_113_18">#REF!</definedName>
    <definedName name="SHARED_FORMULA_1_17_1_17_45">"#ref!"+1</definedName>
    <definedName name="SHARED_FORMULA_1_17_1_17_45_1">"#ref!"+1</definedName>
    <definedName name="SHARED_FORMULA_1_174_1_174_18">#REF!</definedName>
    <definedName name="SHARED_FORMULA_1_204_1_204_18">#REF!</definedName>
    <definedName name="SHARED_FORMULA_1_21_1_21_14">SUM(#REF!)</definedName>
    <definedName name="SHARED_FORMULA_1_21_1_21_41">#N/A</definedName>
    <definedName name="SHARED_FORMULA_1_21_1_21_41_1">#N/A</definedName>
    <definedName name="SHARED_FORMULA_1_21_1_21_44">#N/A</definedName>
    <definedName name="SHARED_FORMULA_1_21_1_21_44_1">#N/A</definedName>
    <definedName name="SHARED_FORMULA_1_235_1_235_18">#REF!</definedName>
    <definedName name="SHARED_FORMULA_1_266_1_266_18">#REF!</definedName>
    <definedName name="SHARED_FORMULA_1_296_1_296_18">#REF!</definedName>
    <definedName name="SHARED_FORMULA_1_327_1_327_18">#REF!</definedName>
    <definedName name="SHARED_FORMULA_1_357_1_357_18">#REF!</definedName>
    <definedName name="SHARED_FORMULA_1_53_1_53_18">#REF!</definedName>
    <definedName name="SHARED_FORMULA_1_82_1_82_18">#REF!</definedName>
    <definedName name="SHARED_FORMULA_1_844_1_844_8">#REF!</definedName>
    <definedName name="SHARED_FORMULA_1_879_1_879_8">#REF!</definedName>
    <definedName name="SHARED_FORMULA_10_10_10_10_5">NA()</definedName>
    <definedName name="SHARED_FORMULA_10_103_10_103_7">#REF!-#REF!</definedName>
    <definedName name="SHARED_FORMULA_10_109_10_109_12">IF(ISERROR(#REF!/#REF!),"",#REF!/#REF!)</definedName>
    <definedName name="SHARED_FORMULA_10_117_10_117_19">IF(ISERROR(#REF!/#REF!),0,#REF!/#REF!)</definedName>
    <definedName name="SHARED_FORMULA_10_117_10_117_20">IF(ISERROR(#REF!/#REF!),0,#REF!/#REF!)</definedName>
    <definedName name="SHARED_FORMULA_10_117_10_117_21">IF(ISERROR(#REF!/#REF!),0,#REF!/#REF!)</definedName>
    <definedName name="SHARED_FORMULA_10_117_10_117_22">IF(ISERROR(#REF!/#REF!),0,#REF!/#REF!)</definedName>
    <definedName name="SHARED_FORMULA_10_123_10_123_8">IF(#REF!=0,0,(#REF!/#REF!-1)*100)</definedName>
    <definedName name="SHARED_FORMULA_10_127_10_127_12">IF(ISERROR(#REF!/#REF!),"",#REF!/#REF!)</definedName>
    <definedName name="SHARED_FORMULA_10_137_10_137_43">IF(ISERROR(#REF!/#REF!*100-100),"",#REF!/#REF!*100-100)</definedName>
    <definedName name="SHARED_FORMULA_10_145_10_145_12">IF(ISERROR(#REF!/#REF!),"",#REF!/#REF!)</definedName>
    <definedName name="SHARED_FORMULA_10_152_10_152_19">#REF!/#REF!</definedName>
    <definedName name="SHARED_FORMULA_10_152_10_152_22">#REF!/#REF!</definedName>
    <definedName name="SHARED_FORMULA_10_156_10_156_21">#REF!/#REF!</definedName>
    <definedName name="SHARED_FORMULA_10_157_10_157_20">IF(ISERROR(#REF!/#REF!)*100,"",#REF!/#REF!*100)</definedName>
    <definedName name="SHARED_FORMULA_10_163_10_163_12">IF(ISERROR(#REF!/#REF!),"",#REF!/#REF!)</definedName>
    <definedName name="SHARED_FORMULA_10_167_10_167_7">#REF!-#REF!</definedName>
    <definedName name="SHARED_FORMULA_10_181_10_181_12">IF(ISERROR(#REF!/#REF!),"",#REF!/#REF!)</definedName>
    <definedName name="SHARED_FORMULA_10_186_10_186_19">#REF!/#REF!</definedName>
    <definedName name="SHARED_FORMULA_10_186_10_186_20">#REF!/#REF!</definedName>
    <definedName name="SHARED_FORMULA_10_186_10_186_21">#REF!/#REF!</definedName>
    <definedName name="SHARED_FORMULA_10_186_10_186_22">#REF!/#REF!</definedName>
    <definedName name="SHARED_FORMULA_10_187_10_187_8">IF(#REF!=0,0,(#REF!/#REF!-1)*100)</definedName>
    <definedName name="SHARED_FORMULA_10_201_10_201_43">IF(ISERROR(#REF!/#REF!*100-100),"",#REF!/#REF!*100-100)</definedName>
    <definedName name="SHARED_FORMULA_10_221_10_221_19">#REF!/#REF!</definedName>
    <definedName name="SHARED_FORMULA_10_221_10_221_20">#REF!/#REF!</definedName>
    <definedName name="SHARED_FORMULA_10_221_10_221_21">#REF!/#REF!</definedName>
    <definedName name="SHARED_FORMULA_10_221_10_221_22">#REF!/#REF!</definedName>
    <definedName name="SHARED_FORMULA_10_231_10_231_7">#REF!-#REF!</definedName>
    <definedName name="SHARED_FORMULA_10_251_10_251_8">IF(#REF!=0,0,(#REF!/#REF!-1)*100)</definedName>
    <definedName name="SHARED_FORMULA_10_256_10_256_19">#REF!/#REF!</definedName>
    <definedName name="SHARED_FORMULA_10_256_10_256_20">#REF!/#REF!</definedName>
    <definedName name="SHARED_FORMULA_10_256_10_256_21">#REF!/#REF!</definedName>
    <definedName name="SHARED_FORMULA_10_256_10_256_22">#REF!/#REF!</definedName>
    <definedName name="SHARED_FORMULA_10_266_10_266_43">IF(ISERROR(#REF!/#REF!*100-100),"",#REF!/#REF!*100-100)</definedName>
    <definedName name="SHARED_FORMULA_10_291_10_291_19">#REF!/#REF!</definedName>
    <definedName name="SHARED_FORMULA_10_291_10_291_20">#REF!/#REF!</definedName>
    <definedName name="SHARED_FORMULA_10_291_10_291_21">#REF!/#REF!</definedName>
    <definedName name="SHARED_FORMULA_10_291_10_291_22">#REF!/#REF!</definedName>
    <definedName name="SHARED_FORMULA_10_295_10_295_7">#REF!-#REF!</definedName>
    <definedName name="SHARED_FORMULA_10_30_10_30_12">IF(ISERROR(#REF!/#REF!*100),"",#REF!/#REF!*100)</definedName>
    <definedName name="SHARED_FORMULA_10_315_10_315_8">IF(#REF!=0,0,(#REF!/#REF!-1)*100)</definedName>
    <definedName name="SHARED_FORMULA_10_330_10_330_43">IF(ISERROR(#REF!/#REF!*100-100),"",#REF!/#REF!*100-100)</definedName>
    <definedName name="SHARED_FORMULA_10_359_10_359_7">#REF!-#REF!</definedName>
    <definedName name="SHARED_FORMULA_10_379_10_379_8">IF(#REF!=0,0,(#REF!/#REF!-1)*100)</definedName>
    <definedName name="SHARED_FORMULA_10_39_10_39_7">#REF!-#REF!</definedName>
    <definedName name="SHARED_FORMULA_10_394_10_394_43">IF(ISERROR(#REF!/#REF!*100-100),"",#REF!/#REF!*100-100)</definedName>
    <definedName name="SHARED_FORMULA_10_4_10_4_12">IF(ISERROR(#REF!/#REF!*100),"",#REF!/#REF!*100)</definedName>
    <definedName name="SHARED_FORMULA_10_423_10_423_7">#REF!-#REF!</definedName>
    <definedName name="SHARED_FORMULA_10_44_10_44_19">IF(ISERROR(#REF!/#REF!),0,#REF!/#REF!)</definedName>
    <definedName name="SHARED_FORMULA_10_44_10_44_20">IF(ISERROR(#REF!/#REF!),0,#REF!/#REF!)</definedName>
    <definedName name="SHARED_FORMULA_10_44_10_44_21">IF(ISERROR(#REF!/#REF!),0,#REF!/#REF!)</definedName>
    <definedName name="SHARED_FORMULA_10_44_10_44_22">IF(ISERROR(#REF!/#REF!),0,#REF!/#REF!)</definedName>
    <definedName name="SHARED_FORMULA_10_444_10_444_8">IF(#REF!=0,0,(#REF!/#REF!-1)*100)</definedName>
    <definedName name="SHARED_FORMULA_10_458_10_458_43">IF(ISERROR(#REF!/#REF!*100-100),"",#REF!/#REF!*100-100)</definedName>
    <definedName name="SHARED_FORMULA_10_487_10_487_7">#REF!-#REF!</definedName>
    <definedName name="SHARED_FORMULA_10_5_10_5_8">IF(#REF!=0,0,(#REF!/#REF!-1)*100)</definedName>
    <definedName name="SHARED_FORMULA_10_508_10_508_8">IF(#REF!=0,0,(#REF!/#REF!-1)*100)</definedName>
    <definedName name="SHARED_FORMULA_10_56_10_56_12">IF(ISERROR(#REF!/#REF!*100),"",#REF!/#REF!*100)</definedName>
    <definedName name="SHARED_FORMULA_10_572_10_572_8">IF(#REF!=0,0,(#REF!/#REF!-1)*100)</definedName>
    <definedName name="SHARED_FORMULA_10_59_10_59_8">IF(#REF!=0,0,(#REF!/#REF!-1)*100)</definedName>
    <definedName name="SHARED_FORMULA_10_63_10_63_16">+#REF!/(#REF!+#REF!)*1000</definedName>
    <definedName name="SHARED_FORMULA_10_636_10_636_8">IF(#REF!=0,0,(#REF!/#REF!-1)*100)</definedName>
    <definedName name="SHARED_FORMULA_10_700_10_700_8">IF(#REF!=0,0,(#REF!/#REF!-1)*100)</definedName>
    <definedName name="SHARED_FORMULA_10_73_10_73_43">IF(ISERROR(#REF!/#REF!*100-100),"",#REF!/#REF!*100-100)</definedName>
    <definedName name="SHARED_FORMULA_10_764_10_764_8">IF(#REF!=0,0,(#REF!/#REF!-1)*100)</definedName>
    <definedName name="SHARED_FORMULA_10_8_10_8_19">IF(ISERROR(#REF!/#REF!),0,#REF!/#REF!)</definedName>
    <definedName name="SHARED_FORMULA_10_8_10_8_20">IF(ISERROR(#REF!/#REF!),0,#REF!/#REF!)</definedName>
    <definedName name="SHARED_FORMULA_10_8_10_8_21">IF(ISERROR(#REF!/#REF!),0,#REF!/#REF!)</definedName>
    <definedName name="SHARED_FORMULA_10_8_10_8_22">IF(ISERROR(#REF!/#REF!),0,#REF!/#REF!)</definedName>
    <definedName name="SHARED_FORMULA_10_81_10_81_19">IF(ISERROR(#REF!/#REF!),0,#REF!/#REF!)</definedName>
    <definedName name="SHARED_FORMULA_10_81_10_81_20">IF(ISERROR(#REF!/#REF!),0,#REF!/#REF!)</definedName>
    <definedName name="SHARED_FORMULA_10_81_10_81_21">IF(ISERROR(#REF!/#REF!),0,#REF!/#REF!)</definedName>
    <definedName name="SHARED_FORMULA_10_81_10_81_22">IF(ISERROR(#REF!/#REF!),0,#REF!/#REF!)</definedName>
    <definedName name="SHARED_FORMULA_10_82_10_82_12">IF(ISERROR(#REF!/#REF!*100),"",#REF!/#REF!*100)</definedName>
    <definedName name="SHARED_FORMULA_10_828_10_828_8">IF(#REF!=0,0,(#REF!/#REF!-1)*100)</definedName>
    <definedName name="SHARED_FORMULA_10_892_10_892_8">IF(#REF!=0,0,(#REF!/#REF!-1)*100)</definedName>
    <definedName name="SHARED_FORMULA_10_9_10_9_43">IF(ISERROR(#REF!/#REF!*100-100),"",#REF!/#REF!*100-100)</definedName>
    <definedName name="SHARED_FORMULA_10_91_10_91_16">+#REF!/#REF!*1000</definedName>
    <definedName name="SHARED_FORMULA_100_41_100_41_38">#N/A</definedName>
    <definedName name="SHARED_FORMULA_100_41_100_41_38_1">#N/A</definedName>
    <definedName name="SHARED_FORMULA_100_47_100_47_43">#N/A</definedName>
    <definedName name="SHARED_FORMULA_100_47_100_47_43_1">#N/A</definedName>
    <definedName name="SHARED_FORMULA_105_10_105_10_38">#N/A</definedName>
    <definedName name="SHARED_FORMULA_105_10_105_10_38_1">#N/A</definedName>
    <definedName name="SHARED_FORMULA_105_13_105_13_43">#N/A</definedName>
    <definedName name="SHARED_FORMULA_105_13_105_13_43_1">#N/A</definedName>
    <definedName name="SHARED_FORMULA_105_21_105_21_43">#N/A</definedName>
    <definedName name="SHARED_FORMULA_105_21_105_21_43_1">#N/A</definedName>
    <definedName name="SHARED_FORMULA_105_28_105_28_38">#N/A</definedName>
    <definedName name="SHARED_FORMULA_105_28_105_28_38_1">#N/A</definedName>
    <definedName name="SHARED_FORMULA_105_37_105_37_43">#N/A</definedName>
    <definedName name="SHARED_FORMULA_105_37_105_37_43_1">#N/A</definedName>
    <definedName name="SHARED_FORMULA_106_21_106_21_41">+"#ref!"</definedName>
    <definedName name="SHARED_FORMULA_106_21_106_21_41_1">+"#ref!"</definedName>
    <definedName name="SHARED_FORMULA_106_21_106_21_44">+"#ref!"</definedName>
    <definedName name="SHARED_FORMULA_106_21_106_21_44_1">+"#ref!"</definedName>
    <definedName name="SHARED_FORMULA_107_41_107_41_38">"#ref!"</definedName>
    <definedName name="SHARED_FORMULA_107_41_107_41_38_1">"#ref!"</definedName>
    <definedName name="SHARED_FORMULA_107_47_107_47_43">+"#ref!"</definedName>
    <definedName name="SHARED_FORMULA_107_47_107_47_43_1">+"#ref!"</definedName>
    <definedName name="SHARED_FORMULA_11_10_11_10_1">IF(ISERROR(#REF!/#REF!),0,#REF!/#REF!)</definedName>
    <definedName name="SHARED_FORMULA_11_10_11_10_18">SUM(#REF!,#REF!)</definedName>
    <definedName name="SHARED_FORMULA_11_10_11_10_44">IF(ISERROR(#REF!/#REF!/100*100),"",#REF!/#REF!/100*100)</definedName>
    <definedName name="SHARED_FORMULA_11_101_11_101_43">IF(#REF!&lt;0,1,"")</definedName>
    <definedName name="SHARED_FORMULA_11_114_11_114_18">SUM(#REF!,#REF!)</definedName>
    <definedName name="SHARED_FORMULA_11_119_11_119_39">SUM(#REF!,#REF!)</definedName>
    <definedName name="SHARED_FORMULA_11_12_11_12_39">#REF!+#REF!</definedName>
    <definedName name="SHARED_FORMULA_11_123_11_123_8">IF(#REF!=0,0,#REF!/#REF!)</definedName>
    <definedName name="SHARED_FORMULA_11_135_11_135_17">IF(ISERROR((#REF!+#REF!)/#REF!),0,(#REF!+#REF!)/#REF!)</definedName>
    <definedName name="SHARED_FORMULA_11_136_11_136_1">IF(ISERROR(#REF!/#REF!),0,#REF!/#REF!)</definedName>
    <definedName name="SHARED_FORMULA_11_144_11_144_18">SUM(#REF!,#REF!)</definedName>
    <definedName name="SHARED_FORMULA_11_15_11_15_45">+#REF!/#REF!*#REF!</definedName>
    <definedName name="SHARED_FORMULA_11_155_11_155_39">SUM(#REF!,#REF!)</definedName>
    <definedName name="SHARED_FORMULA_11_158_11_158_1">IF(ISERROR(#REF!/#REF!),0,#REF!/#REF!)</definedName>
    <definedName name="SHARED_FORMULA_11_165_11_165_43">IF(#REF!&lt;0,1,"")</definedName>
    <definedName name="SHARED_FORMULA_11_175_11_175_18">SUM(#REF!,#REF!)</definedName>
    <definedName name="SHARED_FORMULA_11_187_11_187_8">IF(#REF!=0,0,#REF!/#REF!)</definedName>
    <definedName name="SHARED_FORMULA_11_191_11_191_39">SUM(#REF!,#REF!)</definedName>
    <definedName name="SHARED_FORMULA_11_199_11_199_17">IF(ISERROR((#REF!+#REF!)/#REF!),0,(#REF!+#REF!)/#REF!)</definedName>
    <definedName name="SHARED_FORMULA_11_205_11_205_18">SUM(#REF!,#REF!)</definedName>
    <definedName name="SHARED_FORMULA_11_22_11_22_18">SUM(#REF!,#REF!)</definedName>
    <definedName name="SHARED_FORMULA_11_227_11_227_39">SUM(#REF!,#REF!)</definedName>
    <definedName name="SHARED_FORMULA_11_229_11_229_43">IF(#REF!&lt;0,1,"")</definedName>
    <definedName name="SHARED_FORMULA_11_236_11_236_18">SUM(#REF!,#REF!)</definedName>
    <definedName name="SHARED_FORMULA_11_251_11_251_8">IF(#REF!=0,0,#REF!/#REF!)</definedName>
    <definedName name="SHARED_FORMULA_11_263_11_263_17">IF(ISERROR((#REF!+#REF!)/#REF!),0,(#REF!+#REF!)/#REF!)</definedName>
    <definedName name="SHARED_FORMULA_11_264_11_264_39">SUM(#REF!,#REF!)</definedName>
    <definedName name="SHARED_FORMULA_11_267_11_267_18">SUM(#REF!,#REF!)</definedName>
    <definedName name="SHARED_FORMULA_11_293_11_293_43">IF(#REF!&lt;0,1,"")</definedName>
    <definedName name="SHARED_FORMULA_11_297_11_297_18">SUM(#REF!,#REF!)</definedName>
    <definedName name="SHARED_FORMULA_11_301_11_301_39">SUM(#REF!,#REF!)</definedName>
    <definedName name="SHARED_FORMULA_11_315_11_315_8">IF(#REF!=0,0,#REF!/#REF!)</definedName>
    <definedName name="SHARED_FORMULA_11_327_11_327_17">IF(ISERROR((#REF!+#REF!)/#REF!),0,(#REF!+#REF!)/#REF!)</definedName>
    <definedName name="SHARED_FORMULA_11_328_11_328_18">SUM(#REF!,#REF!)</definedName>
    <definedName name="SHARED_FORMULA_11_338_11_338_39">SUM(#REF!,#REF!)</definedName>
    <definedName name="SHARED_FORMULA_11_357_11_357_43">IF(#REF!&lt;0,1,"")</definedName>
    <definedName name="SHARED_FORMULA_11_358_11_358_18">SUM(#REF!,#REF!)</definedName>
    <definedName name="SHARED_FORMULA_11_37_11_37_43">IF(#REF!&lt;0,1,"")</definedName>
    <definedName name="SHARED_FORMULA_11_371_11_371_18">SUM(#REF!,#REF!)</definedName>
    <definedName name="SHARED_FORMULA_11_375_11_375_39">SUM(#REF!,#REF!)</definedName>
    <definedName name="SHARED_FORMULA_11_379_11_379_8">IF(#REF!=0,0,#REF!/#REF!)</definedName>
    <definedName name="SHARED_FORMULA_11_391_11_391_17">IF(ISERROR((#REF!+#REF!)/#REF!),0,(#REF!+#REF!)/#REF!)</definedName>
    <definedName name="SHARED_FORMULA_11_412_11_412_39">SUM(#REF!,#REF!)</definedName>
    <definedName name="SHARED_FORMULA_11_421_11_421_43">IF(#REF!&lt;0,1,"")</definedName>
    <definedName name="SHARED_FORMULA_11_444_11_444_8">IF(#REF!=0,0,#REF!/#REF!)</definedName>
    <definedName name="SHARED_FORMULA_11_455_11_455_17">IF(ISERROR((#REF!+#REF!)/#REF!),0,(#REF!+#REF!)/#REF!)</definedName>
    <definedName name="SHARED_FORMULA_11_5_11_5_8">IF(#REF!=0,0,#REF!/#REF!)</definedName>
    <definedName name="SHARED_FORMULA_11_508_11_508_8">IF(#REF!=0,0,#REF!/#REF!)</definedName>
    <definedName name="SHARED_FORMULA_11_53_11_53_18">SUM(#REF!,#REF!)</definedName>
    <definedName name="SHARED_FORMULA_11_572_11_572_8">IF(#REF!=0,0,#REF!/#REF!)</definedName>
    <definedName name="SHARED_FORMULA_11_59_11_59_8">IF(#REF!=0,0,#REF!/#REF!)</definedName>
    <definedName name="SHARED_FORMULA_11_636_11_636_8">IF(#REF!=0,0,#REF!/#REF!)</definedName>
    <definedName name="SHARED_FORMULA_11_7_11_7_16">#REF!/#REF!</definedName>
    <definedName name="SHARED_FORMULA_11_7_11_7_17">IF(ISERROR((#REF!+#REF!)/#REF!),0,(#REF!+#REF!)/#REF!)</definedName>
    <definedName name="SHARED_FORMULA_11_700_11_700_8">IF(#REF!=0,0,#REF!/#REF!)</definedName>
    <definedName name="SHARED_FORMULA_11_71_11_71_16">#REF!/#REF!</definedName>
    <definedName name="SHARED_FORMULA_11_71_11_71_17">IF(ISERROR((#REF!+#REF!)/#REF!),0,(#REF!+#REF!)/#REF!)</definedName>
    <definedName name="SHARED_FORMULA_11_73_11_73_1">IF(ISERROR(#REF!/#REF!),0,#REF!/#REF!)</definedName>
    <definedName name="SHARED_FORMULA_11_764_11_764_8">IF(#REF!=0,0,#REF!/#REF!)</definedName>
    <definedName name="SHARED_FORMULA_11_828_11_828_8">IF(#REF!=0,0,#REF!/#REF!)</definedName>
    <definedName name="SHARED_FORMULA_11_83_11_83_18">SUM(#REF!,#REF!)</definedName>
    <definedName name="SHARED_FORMULA_11_892_11_892_8">IF(#REF!=0,0,#REF!/#REF!)</definedName>
    <definedName name="SHARED_FORMULA_11_9_11_9_7">#REF!*#REF!</definedName>
    <definedName name="SHARED_FORMULA_11_91_11_91_1">IF(ISERROR(#REF!/#REF!),0,#REF!/#REF!)</definedName>
    <definedName name="SHARED_FORMULA_112_15_112_15_43">#N/A</definedName>
    <definedName name="SHARED_FORMULA_112_15_112_15_43_1">#N/A</definedName>
    <definedName name="SHARED_FORMULA_112_26_112_26_38">#N/A</definedName>
    <definedName name="SHARED_FORMULA_112_26_112_26_38_1">#N/A</definedName>
    <definedName name="SHARED_FORMULA_112_32_112_32_43">#N/A</definedName>
    <definedName name="SHARED_FORMULA_112_32_112_32_43_1">#N/A</definedName>
    <definedName name="SHARED_FORMULA_112_9_112_9_38">#N/A</definedName>
    <definedName name="SHARED_FORMULA_112_9_112_9_38_1">#N/A</definedName>
    <definedName name="SHARED_FORMULA_113_21_113_21_41">#N/A</definedName>
    <definedName name="SHARED_FORMULA_113_21_113_21_41_1">#N/A</definedName>
    <definedName name="SHARED_FORMULA_113_21_113_21_44">#N/A</definedName>
    <definedName name="SHARED_FORMULA_113_21_113_21_44_1">#N/A</definedName>
    <definedName name="SHARED_FORMULA_114_41_114_41_38">#N/A</definedName>
    <definedName name="SHARED_FORMULA_114_41_114_41_38_1">#N/A</definedName>
    <definedName name="SHARED_FORMULA_114_47_114_47_43">#N/A</definedName>
    <definedName name="SHARED_FORMULA_114_47_114_47_43_1">#N/A</definedName>
    <definedName name="SHARED_FORMULA_119_15_119_15_38">#N/A</definedName>
    <definedName name="SHARED_FORMULA_119_15_119_15_38_1">#N/A</definedName>
    <definedName name="SHARED_FORMULA_119_16_119_16_43">#N/A</definedName>
    <definedName name="SHARED_FORMULA_119_16_119_16_43_1">#N/A</definedName>
    <definedName name="SHARED_FORMULA_119_27_119_27_38">#N/A</definedName>
    <definedName name="SHARED_FORMULA_119_27_119_27_38_1">#N/A</definedName>
    <definedName name="SHARED_FORMULA_119_34_119_34_43">#N/A</definedName>
    <definedName name="SHARED_FORMULA_119_34_119_34_43_1">#N/A</definedName>
    <definedName name="SHARED_FORMULA_12_10_12_10_1">IF(ISERROR(#REF!/#REF!),0,#REF!/#REF!)</definedName>
    <definedName name="SHARED_FORMULA_12_10_12_10_8">#REF!+#REF!+#REF!+#REF!+#REF!+#REF!</definedName>
    <definedName name="SHARED_FORMULA_12_101_12_101_43">IF(#REF!&gt;0,1,"")</definedName>
    <definedName name="SHARED_FORMULA_12_11_12_11_8">#REF!+#REF!</definedName>
    <definedName name="SHARED_FORMULA_12_111_12_111_1">NA()</definedName>
    <definedName name="SHARED_FORMULA_12_114_12_114_39">IF(ISERROR(#REF!/#REF!*1000),"",#REF!/#REF!*1000)</definedName>
    <definedName name="SHARED_FORMULA_12_115_12_115_18">#REF!+#REF!-#REF!</definedName>
    <definedName name="SHARED_FORMULA_12_116_12_116_30">#REF!/#REF!</definedName>
    <definedName name="SHARED_FORMULA_12_12_12_12_8">SUM(#REF!)</definedName>
    <definedName name="SHARED_FORMULA_12_13_12_13_0">#REF!*#REF!</definedName>
    <definedName name="SHARED_FORMULA_12_13_12_13_1">#REF!*#REF!</definedName>
    <definedName name="SHARED_FORMULA_12_13_12_13_8">SUM(#REF!)</definedName>
    <definedName name="SHARED_FORMULA_12_14_12_14_1">NA()</definedName>
    <definedName name="SHARED_FORMULA_12_14_12_14_3">NA()</definedName>
    <definedName name="SHARED_FORMULA_12_14_12_14_8">SUM(#REF!)</definedName>
    <definedName name="SHARED_FORMULA_12_15_12_15_45">+#REF!+#REF!</definedName>
    <definedName name="SHARED_FORMULA_12_15_12_15_8">SUM(#REF!)</definedName>
    <definedName name="SHARED_FORMULA_12_150_12_150_30">#REF!/#REF!</definedName>
    <definedName name="SHARED_FORMULA_12_150_12_150_39">IF(ISERROR(#REF!/#REF!*1000),"",#REF!/#REF!*1000)</definedName>
    <definedName name="SHARED_FORMULA_12_158_12_158_1">IF(ISERROR(#REF!/#REF!),0,#REF!/#REF!)</definedName>
    <definedName name="SHARED_FORMULA_12_16_12_16_8">SUM(#REF!)</definedName>
    <definedName name="SHARED_FORMULA_12_165_12_165_43">IF(#REF!&gt;0,1,"")</definedName>
    <definedName name="SHARED_FORMULA_12_166_12_166_39">IF(ISERROR(#REF!/#REF!*1000),"",#REF!/#REF!*1000)</definedName>
    <definedName name="SHARED_FORMULA_12_17_12_17_8">SUM(#REF!)</definedName>
    <definedName name="SHARED_FORMULA_12_172_12_172_30">#REF!/#REF!</definedName>
    <definedName name="SHARED_FORMULA_12_18_12_18_8">SUM(#REF!)</definedName>
    <definedName name="SHARED_FORMULA_12_185_12_185_39">IF(ISERROR(#REF!/#REF!*1000),"",#REF!/#REF!*1000)</definedName>
    <definedName name="SHARED_FORMULA_12_19_12_19_8">SUM(#REF!)</definedName>
    <definedName name="SHARED_FORMULA_12_193_12_193_30">#REF!/#REF!</definedName>
    <definedName name="SHARED_FORMULA_12_20_12_20_2">#REF!*#REF!</definedName>
    <definedName name="SHARED_FORMULA_12_20_12_20_3">#REF!*#REF!</definedName>
    <definedName name="SHARED_FORMULA_12_20_12_20_5">#REF!*#REF!</definedName>
    <definedName name="SHARED_FORMULA_12_20_12_20_8">SUM(#REF!)</definedName>
    <definedName name="SHARED_FORMULA_12_21_12_21_0">#REF!*#REF!</definedName>
    <definedName name="SHARED_FORMULA_12_21_12_21_1">#REF!*#REF!</definedName>
    <definedName name="SHARED_FORMULA_12_21_12_21_8">SUM(#REF!)</definedName>
    <definedName name="SHARED_FORMULA_12_214_12_214_30">#REF!/#REF!</definedName>
    <definedName name="SHARED_FORMULA_12_22_12_22_39">#N/A</definedName>
    <definedName name="SHARED_FORMULA_12_22_12_22_39_1">#N/A</definedName>
    <definedName name="SHARED_FORMULA_12_22_12_22_8">SUM(#REF!)</definedName>
    <definedName name="SHARED_FORMULA_12_221_12_221_39">IF(ISERROR(#REF!/#REF!*1000),"",#REF!/#REF!*1000)</definedName>
    <definedName name="SHARED_FORMULA_12_229_12_229_43">IF(#REF!&gt;0,1,"")</definedName>
    <definedName name="SHARED_FORMULA_12_23_12_23_18">#REF!+#REF!-#REF!</definedName>
    <definedName name="SHARED_FORMULA_12_237_12_237_39">IF(ISERROR(#REF!/#REF!*1000),"",#REF!/#REF!*1000)</definedName>
    <definedName name="SHARED_FORMULA_12_24_12_24_8">SUM(#REF!)</definedName>
    <definedName name="SHARED_FORMULA_12_25_12_25_8">SUM(#REF!)</definedName>
    <definedName name="SHARED_FORMULA_12_259_12_259_39">IF(ISERROR(#REF!/#REF!*1000),"",#REF!/#REF!*1000)</definedName>
    <definedName name="SHARED_FORMULA_12_26_12_26_8">SUM(#REF!)</definedName>
    <definedName name="SHARED_FORMULA_12_27_12_27_8">SUM(#REF!)</definedName>
    <definedName name="SHARED_FORMULA_12_28_12_28_8">SUM(#REF!)</definedName>
    <definedName name="SHARED_FORMULA_12_29_12_29_30">#REF!/#REF!</definedName>
    <definedName name="SHARED_FORMULA_12_29_12_29_8">SUM(#REF!)</definedName>
    <definedName name="SHARED_FORMULA_12_293_12_293_43">IF(#REF!&gt;0,1,"")</definedName>
    <definedName name="SHARED_FORMULA_12_296_12_296_39">IF(ISERROR(#REF!/#REF!*1000),"",#REF!/#REF!*1000)</definedName>
    <definedName name="SHARED_FORMULA_12_30_12_30_8">SUM(#REF!)</definedName>
    <definedName name="SHARED_FORMULA_12_31_12_31_8">SUM(#REF!)</definedName>
    <definedName name="SHARED_FORMULA_12_32_12_32_8">SUM(#REF!)</definedName>
    <definedName name="SHARED_FORMULA_12_33_12_33_8">SUM(#REF!)</definedName>
    <definedName name="SHARED_FORMULA_12_333_12_333_39">IF(ISERROR(#REF!/#REF!*1000),"",#REF!/#REF!*1000)</definedName>
    <definedName name="SHARED_FORMULA_12_34_12_34_8">SUM(#REF!)</definedName>
    <definedName name="SHARED_FORMULA_12_35_12_35_8">SUM(#REF!)</definedName>
    <definedName name="SHARED_FORMULA_12_357_12_357_43">IF(#REF!&gt;0,1,"")</definedName>
    <definedName name="SHARED_FORMULA_12_36_12_36_8">SUM(#REF!)</definedName>
    <definedName name="SHARED_FORMULA_12_37_12_37_43">IF(#REF!&gt;0,1,"")</definedName>
    <definedName name="SHARED_FORMULA_12_370_12_370_39">IF(ISERROR(#REF!/#REF!*1000),"",#REF!/#REF!*1000)</definedName>
    <definedName name="SHARED_FORMULA_12_4_12_4_8">#REF!/#REF!%</definedName>
    <definedName name="SHARED_FORMULA_12_407_12_407_39">IF(ISERROR(#REF!/#REF!*1000),"",#REF!/#REF!*1000)</definedName>
    <definedName name="SHARED_FORMULA_12_42_12_42_39">IF(ISERROR(#REF!/#REF!*1000),"",#REF!/#REF!*1000)</definedName>
    <definedName name="SHARED_FORMULA_12_421_12_421_43">IF(#REF!&gt;0,1,"")</definedName>
    <definedName name="SHARED_FORMULA_12_43_12_43_3">#REF!*#REF!</definedName>
    <definedName name="SHARED_FORMULA_12_43_12_43_5">#REF!*#REF!</definedName>
    <definedName name="SHARED_FORMULA_12_45_12_45_2">#REF!*#REF!</definedName>
    <definedName name="SHARED_FORMULA_12_49_12_49_30">#REF!/#REF!</definedName>
    <definedName name="SHARED_FORMULA_12_5_12_5_8">#REF!+#REF!</definedName>
    <definedName name="SHARED_FORMULA_12_51_12_51_1">#REF!*#REF!</definedName>
    <definedName name="SHARED_FORMULA_12_55_12_55_0">#REF!*#REF!</definedName>
    <definedName name="SHARED_FORMULA_12_6_12_6_39">IF(ISERROR(#REF!/#REF!*1000),"",#REF!/#REF!*1000)</definedName>
    <definedName name="SHARED_FORMULA_12_6_12_6_8">#REF!+#REF!+#REF!+#REF!</definedName>
    <definedName name="SHARED_FORMULA_12_60_12_60_3">NA()</definedName>
    <definedName name="SHARED_FORMULA_12_7_12_7_8">#REF!+#REF!+#REF!+#REF!+#REF!+#REF!</definedName>
    <definedName name="SHARED_FORMULA_12_73_12_73_1">IF(ISERROR(#REF!/#REF!),0,#REF!/#REF!)</definedName>
    <definedName name="SHARED_FORMULA_12_77_12_77_3">NA()</definedName>
    <definedName name="SHARED_FORMULA_12_78_12_78_39">IF(ISERROR(#REF!/#REF!*1000),"",#REF!/#REF!*1000)</definedName>
    <definedName name="SHARED_FORMULA_12_8_12_8_39">#N/A</definedName>
    <definedName name="SHARED_FORMULA_12_8_12_8_39_1">#N/A</definedName>
    <definedName name="SHARED_FORMULA_12_8_12_8_8">#REF!+#REF!+#REF!+#REF!+#REF!+#REF!</definedName>
    <definedName name="SHARED_FORMULA_12_80_12_80_1">NA()</definedName>
    <definedName name="SHARED_FORMULA_12_82_12_82_30">#REF!/#REF!</definedName>
    <definedName name="SHARED_FORMULA_12_9_12_9_30">#REF!/#REF!</definedName>
    <definedName name="SHARED_FORMULA_12_9_12_9_8">#REF!+#REF!+#REF!+#REF!+#REF!</definedName>
    <definedName name="SHARED_FORMULA_12_91_12_91_1">IF(ISERROR(#REF!/#REF!),0,#REF!/#REF!)</definedName>
    <definedName name="SHARED_FORMULA_120_21_120_21_41">"#ref!"</definedName>
    <definedName name="SHARED_FORMULA_120_21_120_21_41_1">"#ref!"</definedName>
    <definedName name="SHARED_FORMULA_120_21_120_21_44">"#ref!"</definedName>
    <definedName name="SHARED_FORMULA_120_21_120_21_44_1">"#ref!"</definedName>
    <definedName name="SHARED_FORMULA_121_41_121_41_38">"#ref!"</definedName>
    <definedName name="SHARED_FORMULA_121_41_121_41_38_1">"#ref!"</definedName>
    <definedName name="SHARED_FORMULA_121_47_121_47_43">"#ref!"</definedName>
    <definedName name="SHARED_FORMULA_121_47_121_47_43_1">"#ref!"</definedName>
    <definedName name="SHARED_FORMULA_126_15_126_15_43">#N/A</definedName>
    <definedName name="SHARED_FORMULA_126_15_126_15_43_1">#N/A</definedName>
    <definedName name="SHARED_FORMULA_126_26_126_26_38">#N/A</definedName>
    <definedName name="SHARED_FORMULA_126_26_126_26_38_1">#N/A</definedName>
    <definedName name="SHARED_FORMULA_126_32_126_32_43">#N/A</definedName>
    <definedName name="SHARED_FORMULA_126_32_126_32_43_1">#N/A</definedName>
    <definedName name="SHARED_FORMULA_126_9_126_9_38">#N/A</definedName>
    <definedName name="SHARED_FORMULA_126_9_126_9_38_1">#N/A</definedName>
    <definedName name="SHARED_FORMULA_127_21_127_21_41">+"#ref!"</definedName>
    <definedName name="SHARED_FORMULA_127_21_127_21_41_1">+"#ref!"</definedName>
    <definedName name="SHARED_FORMULA_127_21_127_21_44">+"#ref!"</definedName>
    <definedName name="SHARED_FORMULA_127_21_127_21_44_1">+"#ref!"</definedName>
    <definedName name="SHARED_FORMULA_128_41_128_41_38">"#ref!"</definedName>
    <definedName name="SHARED_FORMULA_128_41_128_41_38_1">"#ref!"</definedName>
    <definedName name="SHARED_FORMULA_128_47_128_47_43">+"#ref!"</definedName>
    <definedName name="SHARED_FORMULA_128_47_128_47_43_1">+"#ref!"</definedName>
    <definedName name="SHARED_FORMULA_13_10_13_10_1">IF(ISERROR(#REF!/#REF!*100-100)/100,0,#REF!/#REF!*100-100)/100</definedName>
    <definedName name="SHARED_FORMULA_13_101_13_101_43">IF(ISERROR(#REF!/#REF!*100-100),"",#REF!/#REF!*100-100)</definedName>
    <definedName name="SHARED_FORMULA_13_103_13_103_7">#REF!-#REF!</definedName>
    <definedName name="SHARED_FORMULA_13_109_13_109_12">IF(ISERROR(#REF!/#REF!),"",#REF!/#REF!)</definedName>
    <definedName name="SHARED_FORMULA_13_117_13_117_19">IF(ISERROR(#REF!/#REF!),0,#REF!/#REF!)</definedName>
    <definedName name="SHARED_FORMULA_13_117_13_117_20">IF(ISERROR(#REF!/#REF!),0,#REF!/#REF!)</definedName>
    <definedName name="SHARED_FORMULA_13_117_13_117_21">IF(ISERROR(#REF!/#REF!),0,#REF!/#REF!)</definedName>
    <definedName name="SHARED_FORMULA_13_117_13_117_22">IF(ISERROR(#REF!/#REF!),0,#REF!/#REF!)</definedName>
    <definedName name="SHARED_FORMULA_13_127_13_127_12">IF(ISERROR(#REF!/#REF!),"",#REF!/#REF!)</definedName>
    <definedName name="SHARED_FORMULA_13_136_13_136_1">IF(ISERROR(#REF!/#REF!*100-100)/100,0,#REF!/#REF!*100-100)/100</definedName>
    <definedName name="SHARED_FORMULA_13_145_13_145_12">IF(ISERROR(#REF!/#REF!),"",#REF!/#REF!)</definedName>
    <definedName name="SHARED_FORMULA_13_152_13_152_19">#REF!/#REF!</definedName>
    <definedName name="SHARED_FORMULA_13_152_13_152_22">#REF!/#REF!</definedName>
    <definedName name="SHARED_FORMULA_13_156_13_156_21">#REF!/#REF!</definedName>
    <definedName name="SHARED_FORMULA_13_157_13_157_20">IF(ISERROR(#REF!/#REF!)*100,"",#REF!/#REF!*100)</definedName>
    <definedName name="SHARED_FORMULA_13_158_13_158_1">IF(ISERROR(#REF!/#REF!*100-100)/100,0,#REF!/#REF!*100-100)/100</definedName>
    <definedName name="SHARED_FORMULA_13_16_13_16_44">#REF!-#REF!-#REF!-#REF!</definedName>
    <definedName name="SHARED_FORMULA_13_163_13_163_12">IF(ISERROR(#REF!/#REF!),"",#REF!/#REF!)</definedName>
    <definedName name="SHARED_FORMULA_13_165_13_165_43">IF(ISERROR(#REF!/#REF!*100-100),"",#REF!/#REF!*100-100)</definedName>
    <definedName name="SHARED_FORMULA_13_167_13_167_7">#REF!-#REF!</definedName>
    <definedName name="SHARED_FORMULA_13_181_13_181_12">IF(ISERROR(#REF!/#REF!),"",#REF!/#REF!)</definedName>
    <definedName name="SHARED_FORMULA_13_186_13_186_19">#REF!/#REF!</definedName>
    <definedName name="SHARED_FORMULA_13_186_13_186_20">#REF!/#REF!</definedName>
    <definedName name="SHARED_FORMULA_13_186_13_186_21">#REF!/#REF!</definedName>
    <definedName name="SHARED_FORMULA_13_186_13_186_22">#REF!/#REF!</definedName>
    <definedName name="SHARED_FORMULA_13_221_13_221_19">#REF!/#REF!</definedName>
    <definedName name="SHARED_FORMULA_13_221_13_221_20">#REF!/#REF!</definedName>
    <definedName name="SHARED_FORMULA_13_221_13_221_21">#REF!/#REF!</definedName>
    <definedName name="SHARED_FORMULA_13_221_13_221_22">#REF!/#REF!</definedName>
    <definedName name="SHARED_FORMULA_13_229_13_229_43">IF(ISERROR(#REF!/#REF!*100-100),"",#REF!/#REF!*100-100)</definedName>
    <definedName name="SHARED_FORMULA_13_23_13_23_8">SUM(#REF!)</definedName>
    <definedName name="SHARED_FORMULA_13_231_13_231_7">#REF!-#REF!</definedName>
    <definedName name="SHARED_FORMULA_13_256_13_256_19">#REF!/#REF!</definedName>
    <definedName name="SHARED_FORMULA_13_256_13_256_20">#REF!/#REF!</definedName>
    <definedName name="SHARED_FORMULA_13_256_13_256_21">#REF!/#REF!</definedName>
    <definedName name="SHARED_FORMULA_13_256_13_256_22">#REF!/#REF!</definedName>
    <definedName name="SHARED_FORMULA_13_291_13_291_19">#REF!/#REF!</definedName>
    <definedName name="SHARED_FORMULA_13_291_13_291_20">#REF!/#REF!</definedName>
    <definedName name="SHARED_FORMULA_13_291_13_291_21">#REF!/#REF!</definedName>
    <definedName name="SHARED_FORMULA_13_291_13_291_22">#REF!/#REF!</definedName>
    <definedName name="SHARED_FORMULA_13_294_13_294_43">IF(ISERROR(#REF!/#REF!*100-100),"",#REF!/#REF!*100-100)</definedName>
    <definedName name="SHARED_FORMULA_13_295_13_295_7">#REF!-#REF!</definedName>
    <definedName name="SHARED_FORMULA_13_30_13_30_12">IF(ISERROR(#REF!/#REF!*100),"",#REF!/#REF!*100)</definedName>
    <definedName name="SHARED_FORMULA_13_30_13_30_47">IF(#REF!=0,0,+#REF!/#REF!)</definedName>
    <definedName name="SHARED_FORMULA_13_358_13_358_43">IF(ISERROR(#REF!/#REF!*100-100),"",#REF!/#REF!*100-100)</definedName>
    <definedName name="SHARED_FORMULA_13_359_13_359_7">#REF!-#REF!</definedName>
    <definedName name="SHARED_FORMULA_13_37_13_37_43">IF(ISERROR(#REF!/#REF!*100-100),"",#REF!/#REF!*100-100)</definedName>
    <definedName name="SHARED_FORMULA_13_39_13_39_7">#REF!-#REF!</definedName>
    <definedName name="SHARED_FORMULA_13_422_13_422_43">IF(ISERROR(#REF!/#REF!*100-100),"",#REF!/#REF!*100-100)</definedName>
    <definedName name="SHARED_FORMULA_13_423_13_423_7">#REF!-#REF!</definedName>
    <definedName name="SHARED_FORMULA_13_43_13_43_3">#REF!*#REF!</definedName>
    <definedName name="SHARED_FORMULA_13_43_13_43_5">#REF!*#REF!</definedName>
    <definedName name="SHARED_FORMULA_13_44_13_44_19">IF(ISERROR(#REF!/#REF!),0,#REF!/#REF!)</definedName>
    <definedName name="SHARED_FORMULA_13_44_13_44_20">IF(ISERROR(#REF!/#REF!),0,#REF!/#REF!)</definedName>
    <definedName name="SHARED_FORMULA_13_44_13_44_21">IF(ISERROR(#REF!/#REF!),0,#REF!/#REF!)</definedName>
    <definedName name="SHARED_FORMULA_13_44_13_44_22">IF(ISERROR(#REF!/#REF!),0,#REF!/#REF!)</definedName>
    <definedName name="SHARED_FORMULA_13_45_13_45_2">#REF!*#REF!</definedName>
    <definedName name="SHARED_FORMULA_13_487_13_487_7">#REF!-#REF!</definedName>
    <definedName name="SHARED_FORMULA_13_5_13_5_12">#REF!/#REF!*100</definedName>
    <definedName name="SHARED_FORMULA_13_5_13_5_42">"#ref!"+"#ref!"+"#ref!"+"#ref!"+"#ref!"</definedName>
    <definedName name="SHARED_FORMULA_13_5_13_5_42_1">"#ref!"+"#ref!"+"#ref!"+"#ref!"+"#ref!"</definedName>
    <definedName name="SHARED_FORMULA_13_5_13_5_45">"#ref!"+"#ref!"+"#ref!"+"#ref!"+"#ref!"</definedName>
    <definedName name="SHARED_FORMULA_13_5_13_5_45_1">"#ref!"+"#ref!"+"#ref!"+"#ref!"+"#ref!"</definedName>
    <definedName name="SHARED_FORMULA_13_51_13_51_1">#REF!*#REF!</definedName>
    <definedName name="SHARED_FORMULA_13_55_13_55_0">#REF!*#REF!</definedName>
    <definedName name="SHARED_FORMULA_13_56_13_56_12">IF(ISERROR(#REF!/#REF!*100),"",#REF!/#REF!*100)</definedName>
    <definedName name="SHARED_FORMULA_13_7_13_7_40">#N/A</definedName>
    <definedName name="SHARED_FORMULA_13_7_13_7_40_1">#N/A</definedName>
    <definedName name="SHARED_FORMULA_13_73_13_73_1">IF(ISERROR(#REF!/#REF!*100-100)/100,0,#REF!/#REF!*100-100)/100</definedName>
    <definedName name="SHARED_FORMULA_13_76_13_76_47">IF(#REF!=0,0,+#REF!/#REF!)</definedName>
    <definedName name="SHARED_FORMULA_13_8_13_8_19">IF(ISERROR(#REF!/#REF!),0,#REF!/#REF!)</definedName>
    <definedName name="SHARED_FORMULA_13_8_13_8_20">IF(ISERROR(#REF!/#REF!),0,#REF!/#REF!)</definedName>
    <definedName name="SHARED_FORMULA_13_8_13_8_21">IF(ISERROR(#REF!/#REF!),0,#REF!/#REF!)</definedName>
    <definedName name="SHARED_FORMULA_13_8_13_8_22">IF(ISERROR(#REF!/#REF!),0,#REF!/#REF!)</definedName>
    <definedName name="SHARED_FORMULA_13_8_13_8_43">IF(ISERROR(#REF!/#REF!*100-100),"",#REF!/#REF!*100-100)</definedName>
    <definedName name="SHARED_FORMULA_13_8_13_8_45">IF(ISERROR(#REF!/#REF!),0,#REF!/#REF!)</definedName>
    <definedName name="SHARED_FORMULA_13_81_13_81_19">IF(ISERROR(#REF!/#REF!),0,#REF!/#REF!)</definedName>
    <definedName name="SHARED_FORMULA_13_81_13_81_20">IF(ISERROR(#REF!/#REF!),0,#REF!/#REF!)</definedName>
    <definedName name="SHARED_FORMULA_13_81_13_81_21">IF(ISERROR(#REF!/#REF!),0,#REF!/#REF!)</definedName>
    <definedName name="SHARED_FORMULA_13_81_13_81_22">IF(ISERROR(#REF!/#REF!),0,#REF!/#REF!)</definedName>
    <definedName name="SHARED_FORMULA_13_82_13_82_12">IF(ISERROR(#REF!/#REF!*100),"",#REF!/#REF!*100)</definedName>
    <definedName name="SHARED_FORMULA_13_91_13_91_1">IF(ISERROR(#REF!/#REF!*100-100)/100,0,#REF!/#REF!*100-100)/100</definedName>
    <definedName name="SHARED_FORMULA_133_15_133_15_43">#N/A</definedName>
    <definedName name="SHARED_FORMULA_133_15_133_15_43_1">#N/A</definedName>
    <definedName name="SHARED_FORMULA_133_30_133_30_38">#N/A</definedName>
    <definedName name="SHARED_FORMULA_133_30_133_30_38_1">#N/A</definedName>
    <definedName name="SHARED_FORMULA_133_37_133_37_43">#N/A</definedName>
    <definedName name="SHARED_FORMULA_133_37_133_37_43_1">#N/A</definedName>
    <definedName name="SHARED_FORMULA_133_9_133_9_38">#N/A</definedName>
    <definedName name="SHARED_FORMULA_133_9_133_9_38_1">#N/A</definedName>
    <definedName name="SHARED_FORMULA_137_15_137_15_43">#N/A</definedName>
    <definedName name="SHARED_FORMULA_137_15_137_15_43_1">#N/A</definedName>
    <definedName name="SHARED_FORMULA_137_30_137_30_38">#N/A</definedName>
    <definedName name="SHARED_FORMULA_137_30_137_30_38_1">#N/A</definedName>
    <definedName name="SHARED_FORMULA_137_37_137_37_43">#N/A</definedName>
    <definedName name="SHARED_FORMULA_137_37_137_37_43_1">#N/A</definedName>
    <definedName name="SHARED_FORMULA_137_9_137_9_38">#N/A</definedName>
    <definedName name="SHARED_FORMULA_137_9_137_9_38_1">#N/A</definedName>
    <definedName name="SHARED_FORMULA_14_10_14_10_1">IF(ISERROR(#REF!/#REF!*100-100)/100,0,#REF!/#REF!*100-100)/100</definedName>
    <definedName name="SHARED_FORMULA_14_10_14_10_18">SUM(#REF!,#REF!)</definedName>
    <definedName name="SHARED_FORMULA_14_101_14_101_43">IF(#REF!&lt;0,1,"")</definedName>
    <definedName name="SHARED_FORMULA_14_102_14_102_20">#REF!+#REF!</definedName>
    <definedName name="SHARED_FORMULA_14_102_14_102_21">#REF!+#REF!</definedName>
    <definedName name="SHARED_FORMULA_14_102_14_102_22">#REF!+#REF!</definedName>
    <definedName name="SHARED_FORMULA_14_109_14_109_12">#REF!+#REF!</definedName>
    <definedName name="SHARED_FORMULA_14_11_14_11_11">#REF!+#REF!</definedName>
    <definedName name="SHARED_FORMULA_14_113_14_113_11">+#REF!+#REF!</definedName>
    <definedName name="SHARED_FORMULA_14_114_14_114_18">SUM(#REF!,#REF!)</definedName>
    <definedName name="SHARED_FORMULA_14_116_14_116_30">#REF!/#REF!</definedName>
    <definedName name="SHARED_FORMULA_14_122_14_122_19">#REF!+#REF!</definedName>
    <definedName name="SHARED_FORMULA_14_122_14_122_20">#REF!+#REF!</definedName>
    <definedName name="SHARED_FORMULA_14_122_14_122_21">#REF!+#REF!</definedName>
    <definedName name="SHARED_FORMULA_14_122_14_122_22">#REF!+#REF!</definedName>
    <definedName name="SHARED_FORMULA_14_127_14_127_12">#REF!+#REF!</definedName>
    <definedName name="SHARED_FORMULA_14_13_14_13_0">#REF!*#REF!</definedName>
    <definedName name="SHARED_FORMULA_14_13_14_13_1">#REF!*#REF!</definedName>
    <definedName name="SHARED_FORMULA_14_13_14_13_19">#REF!+#REF!</definedName>
    <definedName name="SHARED_FORMULA_14_13_14_13_20">#REF!+#REF!</definedName>
    <definedName name="SHARED_FORMULA_14_13_14_13_21">#REF!+#REF!</definedName>
    <definedName name="SHARED_FORMULA_14_13_14_13_22">#REF!+#REF!</definedName>
    <definedName name="SHARED_FORMULA_14_130_14_130_11">+#REF!+#REF!</definedName>
    <definedName name="SHARED_FORMULA_14_138_14_138_19">#REF!+#REF!</definedName>
    <definedName name="SHARED_FORMULA_14_138_14_138_20">#REF!+#REF!</definedName>
    <definedName name="SHARED_FORMULA_14_138_14_138_21">#REF!+#REF!</definedName>
    <definedName name="SHARED_FORMULA_14_138_14_138_22">#REF!+#REF!</definedName>
    <definedName name="SHARED_FORMULA_14_14_14_14_1">NA()</definedName>
    <definedName name="SHARED_FORMULA_14_14_14_14_3">NA()</definedName>
    <definedName name="SHARED_FORMULA_14_144_14_144_18">SUM(#REF!,#REF!)</definedName>
    <definedName name="SHARED_FORMULA_14_145_14_145_12">#REF!+#REF!</definedName>
    <definedName name="SHARED_FORMULA_14_147_14_147_11">+#REF!+#REF!</definedName>
    <definedName name="SHARED_FORMULA_14_15_14_15_43">#N/A</definedName>
    <definedName name="SHARED_FORMULA_14_15_14_15_43_1">#N/A</definedName>
    <definedName name="SHARED_FORMULA_14_150_14_150_30">#REF!/#REF!</definedName>
    <definedName name="SHARED_FORMULA_14_157_14_157_19">#REF!+#REF!</definedName>
    <definedName name="SHARED_FORMULA_14_157_14_157_20">#REF!+#REF!</definedName>
    <definedName name="SHARED_FORMULA_14_157_14_157_21">#REF!+#REF!</definedName>
    <definedName name="SHARED_FORMULA_14_157_14_157_22">#REF!+#REF!</definedName>
    <definedName name="SHARED_FORMULA_14_158_14_158_1">IF(ISERROR(#REF!/#REF!*100-100)/100,0,#REF!/#REF!*100-100)/100</definedName>
    <definedName name="SHARED_FORMULA_14_16_14_16_11">#REF!+#REF!</definedName>
    <definedName name="SHARED_FORMULA_14_162_14_162_19">#REF!+#REF!</definedName>
    <definedName name="SHARED_FORMULA_14_163_14_163_12">#REF!+#REF!</definedName>
    <definedName name="SHARED_FORMULA_14_164_14_164_11">+#REF!+#REF!</definedName>
    <definedName name="SHARED_FORMULA_14_165_14_165_43">IF(#REF!&lt;0,1,"")</definedName>
    <definedName name="SHARED_FORMULA_14_172_14_172_30">#REF!/#REF!</definedName>
    <definedName name="SHARED_FORMULA_14_175_14_175_18">SUM(#REF!,#REF!)</definedName>
    <definedName name="SHARED_FORMULA_14_181_14_181_11">+#REF!+#REF!</definedName>
    <definedName name="SHARED_FORMULA_14_181_14_181_12">#REF!+#REF!</definedName>
    <definedName name="SHARED_FORMULA_14_19_14_19_12">#REF!+#REF!</definedName>
    <definedName name="SHARED_FORMULA_14_191_14_191_19">SUM(#REF!,#REF!)</definedName>
    <definedName name="SHARED_FORMULA_14_191_14_191_20">#REF!+#REF!</definedName>
    <definedName name="SHARED_FORMULA_14_192_14_192_21">#REF!+#REF!</definedName>
    <definedName name="SHARED_FORMULA_14_192_14_192_22">#REF!+#REF!</definedName>
    <definedName name="SHARED_FORMULA_14_193_14_193_30">#REF!/#REF!</definedName>
    <definedName name="SHARED_FORMULA_14_198_14_198_11">+#REF!+#REF!</definedName>
    <definedName name="SHARED_FORMULA_14_20_14_20_11">#REF!+#REF!</definedName>
    <definedName name="SHARED_FORMULA_14_20_14_20_2">#REF!*#REF!</definedName>
    <definedName name="SHARED_FORMULA_14_20_14_20_3">#REF!*#REF!</definedName>
    <definedName name="SHARED_FORMULA_14_20_14_20_5">#REF!*#REF!</definedName>
    <definedName name="SHARED_FORMULA_14_205_14_205_18">SUM(#REF!,#REF!)</definedName>
    <definedName name="SHARED_FORMULA_14_21_14_21_0">#REF!*#REF!</definedName>
    <definedName name="SHARED_FORMULA_14_21_14_21_1">#REF!*#REF!</definedName>
    <definedName name="SHARED_FORMULA_14_214_14_214_30">#REF!/#REF!</definedName>
    <definedName name="SHARED_FORMULA_14_215_14_215_11">+#REF!+#REF!</definedName>
    <definedName name="SHARED_FORMULA_14_22_14_22_18">SUM(#REF!,#REF!)</definedName>
    <definedName name="SHARED_FORMULA_14_226_14_226_20">#REF!+#REF!</definedName>
    <definedName name="SHARED_FORMULA_14_227_14_227_21">#REF!+#REF!</definedName>
    <definedName name="SHARED_FORMULA_14_227_14_227_22">#REF!+#REF!</definedName>
    <definedName name="SHARED_FORMULA_14_229_14_229_43">IF(#REF!&lt;0,1,"")</definedName>
    <definedName name="SHARED_FORMULA_14_232_14_232_11">+#REF!+#REF!</definedName>
    <definedName name="SHARED_FORMULA_14_236_14_236_18">SUM(#REF!,#REF!)</definedName>
    <definedName name="SHARED_FORMULA_14_249_14_249_11">+#REF!+#REF!</definedName>
    <definedName name="SHARED_FORMULA_14_26_14_26_38">#N/A</definedName>
    <definedName name="SHARED_FORMULA_14_26_14_26_38_1">#N/A</definedName>
    <definedName name="SHARED_FORMULA_14_261_14_261_20">#REF!+#REF!</definedName>
    <definedName name="SHARED_FORMULA_14_262_14_262_21">#REF!+#REF!</definedName>
    <definedName name="SHARED_FORMULA_14_262_14_262_22">#REF!+#REF!</definedName>
    <definedName name="SHARED_FORMULA_14_266_14_266_11">+#REF!+#REF!</definedName>
    <definedName name="SHARED_FORMULA_14_267_14_267_18">SUM(#REF!,#REF!)</definedName>
    <definedName name="SHARED_FORMULA_14_28_14_28_11">#REF!+#REF!</definedName>
    <definedName name="SHARED_FORMULA_14_283_14_283_11">+#REF!+#REF!</definedName>
    <definedName name="SHARED_FORMULA_14_29_14_29_20">#REF!+#REF!</definedName>
    <definedName name="SHARED_FORMULA_14_29_14_29_21">#REF!+#REF!</definedName>
    <definedName name="SHARED_FORMULA_14_29_14_29_22">#REF!+#REF!</definedName>
    <definedName name="SHARED_FORMULA_14_29_14_29_30">#REF!/#REF!</definedName>
    <definedName name="SHARED_FORMULA_14_293_14_293_43">IF(#REF!&lt;0,1,"")</definedName>
    <definedName name="SHARED_FORMULA_14_297_14_297_18">SUM(#REF!,#REF!)</definedName>
    <definedName name="SHARED_FORMULA_14_297_14_297_20">#REF!+#REF!</definedName>
    <definedName name="SHARED_FORMULA_14_297_14_297_21">#REF!+#REF!</definedName>
    <definedName name="SHARED_FORMULA_14_297_14_297_22">#REF!+#REF!</definedName>
    <definedName name="SHARED_FORMULA_14_300_14_300_11">+#REF!+#REF!</definedName>
    <definedName name="SHARED_FORMULA_14_317_14_317_11">+#REF!+#REF!</definedName>
    <definedName name="SHARED_FORMULA_14_32_14_32_10">#REF!+#REF!</definedName>
    <definedName name="SHARED_FORMULA_14_32_14_32_12">#REF!+#REF!</definedName>
    <definedName name="SHARED_FORMULA_14_32_14_32_43">#N/A</definedName>
    <definedName name="SHARED_FORMULA_14_32_14_32_43_1">#N/A</definedName>
    <definedName name="SHARED_FORMULA_14_328_14_328_18">SUM(#REF!,#REF!)</definedName>
    <definedName name="SHARED_FORMULA_14_33_14_33_11">#REF!+#REF!</definedName>
    <definedName name="SHARED_FORMULA_14_334_14_334_11">+#REF!+#REF!</definedName>
    <definedName name="SHARED_FORMULA_14_351_14_351_11">+#REF!+#REF!</definedName>
    <definedName name="SHARED_FORMULA_14_357_14_357_43">IF(#REF!&lt;0,1,"")</definedName>
    <definedName name="SHARED_FORMULA_14_358_14_358_18">SUM(#REF!,#REF!)</definedName>
    <definedName name="SHARED_FORMULA_14_368_14_368_11">+#REF!+#REF!</definedName>
    <definedName name="SHARED_FORMULA_14_37_14_37_11">#REF!+#REF!</definedName>
    <definedName name="SHARED_FORMULA_14_37_14_37_43">IF(#REF!&lt;0,1,"")</definedName>
    <definedName name="SHARED_FORMULA_14_385_14_385_11">+#REF!+#REF!</definedName>
    <definedName name="SHARED_FORMULA_14_40_14_40_1">#REF!*#REF!</definedName>
    <definedName name="SHARED_FORMULA_14_402_14_402_11">+#REF!+#REF!</definedName>
    <definedName name="SHARED_FORMULA_14_41_14_41_10">#REF!+#REF!</definedName>
    <definedName name="SHARED_FORMULA_14_419_14_419_11">+#REF!+#REF!</definedName>
    <definedName name="SHARED_FORMULA_14_421_14_421_43">IF(#REF!&lt;0,1,"")</definedName>
    <definedName name="SHARED_FORMULA_14_436_14_436_11">+#REF!+#REF!</definedName>
    <definedName name="SHARED_FORMULA_14_44_14_44_0">#REF!*#REF!</definedName>
    <definedName name="SHARED_FORMULA_14_44_14_44_3">#REF!*#REF!</definedName>
    <definedName name="SHARED_FORMULA_14_44_14_44_5">#REF!*#REF!</definedName>
    <definedName name="SHARED_FORMULA_14_45_14_45_11">#REF!+#REF!</definedName>
    <definedName name="SHARED_FORMULA_14_45_14_45_12">#REF!+#REF!</definedName>
    <definedName name="SHARED_FORMULA_14_453_14_453_11">+#REF!+#REF!</definedName>
    <definedName name="SHARED_FORMULA_14_46_14_46_2">#REF!*#REF!</definedName>
    <definedName name="SHARED_FORMULA_14_470_14_470_11">+#REF!+#REF!</definedName>
    <definedName name="SHARED_FORMULA_14_49_14_49_19">#REF!+#REF!</definedName>
    <definedName name="SHARED_FORMULA_14_49_14_49_20">#REF!+#REF!</definedName>
    <definedName name="SHARED_FORMULA_14_49_14_49_21">#REF!+#REF!</definedName>
    <definedName name="SHARED_FORMULA_14_49_14_49_22">#REF!+#REF!</definedName>
    <definedName name="SHARED_FORMULA_14_49_14_49_30">#REF!/#REF!</definedName>
    <definedName name="SHARED_FORMULA_14_50_14_50_10">#REF!+#REF!</definedName>
    <definedName name="SHARED_FORMULA_14_50_14_50_11">#REF!+#REF!</definedName>
    <definedName name="SHARED_FORMULA_14_51_14_51_1">#REF!*#REF!</definedName>
    <definedName name="SHARED_FORMULA_14_54_14_54_11">#REF!+#REF!</definedName>
    <definedName name="SHARED_FORMULA_14_54_14_54_18">SUM(#REF!,#REF!)</definedName>
    <definedName name="SHARED_FORMULA_14_55_14_55_0">#REF!*#REF!</definedName>
    <definedName name="SHARED_FORMULA_14_58_14_58_12">#REF!+#REF!</definedName>
    <definedName name="SHARED_FORMULA_14_58_14_58_3">NA()</definedName>
    <definedName name="SHARED_FORMULA_14_59_14_59_10">#REF!+#REF!</definedName>
    <definedName name="SHARED_FORMULA_14_6_14_6_12">#REF!+#REF!</definedName>
    <definedName name="SHARED_FORMULA_14_62_14_62_11">#REF!+#REF!</definedName>
    <definedName name="SHARED_FORMULA_14_65_14_65_20">#REF!+#REF!</definedName>
    <definedName name="SHARED_FORMULA_14_65_14_65_21">#REF!+#REF!</definedName>
    <definedName name="SHARED_FORMULA_14_65_14_65_22">#REF!+#REF!</definedName>
    <definedName name="SHARED_FORMULA_14_67_14_67_11">#REF!+#REF!</definedName>
    <definedName name="SHARED_FORMULA_14_71_14_71_11">#REF!+#REF!</definedName>
    <definedName name="SHARED_FORMULA_14_71_14_71_12">#REF!+#REF!</definedName>
    <definedName name="SHARED_FORMULA_14_73_14_73_1">IF(ISERROR(#REF!/#REF!*100-100)/100,0,#REF!/#REF!*100-100)/100</definedName>
    <definedName name="SHARED_FORMULA_14_77_14_77_3">NA()</definedName>
    <definedName name="SHARED_FORMULA_14_78_14_78_1">NA()</definedName>
    <definedName name="SHARED_FORMULA_14_79_14_79_11">#REF!+#REF!</definedName>
    <definedName name="SHARED_FORMULA_14_8_14_8_40">"#ref!"+"#ref!"</definedName>
    <definedName name="SHARED_FORMULA_14_8_14_8_40_1">"#ref!"+"#ref!"</definedName>
    <definedName name="SHARED_FORMULA_14_8_14_8_45">IF(ISERROR(#REF!/#REF!),0,#REF!/#REF!)</definedName>
    <definedName name="SHARED_FORMULA_14_82_14_82_30">#REF!/#REF!</definedName>
    <definedName name="SHARED_FORMULA_14_83_14_83_18">SUM(#REF!,#REF!)</definedName>
    <definedName name="SHARED_FORMULA_14_84_14_84_11">#REF!+#REF!</definedName>
    <definedName name="SHARED_FORMULA_14_84_14_84_12">#REF!+#REF!</definedName>
    <definedName name="SHARED_FORMULA_14_86_14_86_19">#REF!+#REF!</definedName>
    <definedName name="SHARED_FORMULA_14_86_14_86_20">#REF!+#REF!</definedName>
    <definedName name="SHARED_FORMULA_14_86_14_86_21">#REF!+#REF!</definedName>
    <definedName name="SHARED_FORMULA_14_86_14_86_22">#REF!+#REF!</definedName>
    <definedName name="SHARED_FORMULA_14_88_14_88_11">#REF!+#REF!</definedName>
    <definedName name="SHARED_FORMULA_14_9_14_9_30">#REF!/#REF!</definedName>
    <definedName name="SHARED_FORMULA_14_9_14_9_38">#N/A</definedName>
    <definedName name="SHARED_FORMULA_14_9_14_9_38_1">#N/A</definedName>
    <definedName name="SHARED_FORMULA_14_91_14_91_1">IF(ISERROR(#REF!/#REF!*100-100)/100,0,#REF!/#REF!*100-100)/100</definedName>
    <definedName name="SHARED_FORMULA_14_96_14_96_11">+#REF!+#REF!</definedName>
    <definedName name="SHARED_FORMULA_14_97_14_97_12">#REF!+#REF!</definedName>
    <definedName name="SHARED_FORMULA_141_15_141_15_43">#N/A</definedName>
    <definedName name="SHARED_FORMULA_141_15_141_15_43_1">#N/A</definedName>
    <definedName name="SHARED_FORMULA_141_30_141_30_38">#N/A</definedName>
    <definedName name="SHARED_FORMULA_141_30_141_30_38_1">#N/A</definedName>
    <definedName name="SHARED_FORMULA_141_37_141_37_43">#N/A</definedName>
    <definedName name="SHARED_FORMULA_141_37_141_37_43_1">#N/A</definedName>
    <definedName name="SHARED_FORMULA_141_9_141_9_38">#N/A</definedName>
    <definedName name="SHARED_FORMULA_141_9_141_9_38_1">#N/A</definedName>
    <definedName name="SHARED_FORMULA_143_15_143_15_43">"#ref!"/"#ref!"</definedName>
    <definedName name="SHARED_FORMULA_143_15_143_15_43_1">"#ref!"/"#ref!"</definedName>
    <definedName name="SHARED_FORMULA_143_26_143_26_38">"#ref!"/"#ref!"</definedName>
    <definedName name="SHARED_FORMULA_143_26_143_26_38_1">"#ref!"/"#ref!"</definedName>
    <definedName name="SHARED_FORMULA_143_30_143_30_38">"#ref!"/"#ref!"</definedName>
    <definedName name="SHARED_FORMULA_143_30_143_30_38_1">"#ref!"/"#ref!"</definedName>
    <definedName name="SHARED_FORMULA_143_32_143_32_43">"#ref!"/"#ref!"</definedName>
    <definedName name="SHARED_FORMULA_143_32_143_32_43_1">"#ref!"/"#ref!"</definedName>
    <definedName name="SHARED_FORMULA_143_37_143_37_43">"#ref!"/"#ref!"</definedName>
    <definedName name="SHARED_FORMULA_143_37_143_37_43_1">"#ref!"/"#ref!"</definedName>
    <definedName name="SHARED_FORMULA_143_9_143_9_38">"#ref!"/"#ref!"</definedName>
    <definedName name="SHARED_FORMULA_143_9_143_9_38_1">"#ref!"/"#ref!"</definedName>
    <definedName name="SHARED_FORMULA_143_9_143_9_43">"#ref!"/"#ref!"</definedName>
    <definedName name="SHARED_FORMULA_143_9_143_9_43_1">"#ref!"/"#ref!"</definedName>
    <definedName name="SHARED_FORMULA_144_15_144_15_43">"#ref!"/"#ref!"</definedName>
    <definedName name="SHARED_FORMULA_144_15_144_15_43_1">"#ref!"/"#ref!"</definedName>
    <definedName name="SHARED_FORMULA_144_30_144_30_38">"#ref!"/"#ref!"</definedName>
    <definedName name="SHARED_FORMULA_144_30_144_30_38_1">"#ref!"/"#ref!"</definedName>
    <definedName name="SHARED_FORMULA_144_37_144_37_43">"#ref!"/"#ref!"</definedName>
    <definedName name="SHARED_FORMULA_144_37_144_37_43_1">"#ref!"/"#ref!"</definedName>
    <definedName name="SHARED_FORMULA_144_9_144_9_38">"#ref!"/"#ref!"</definedName>
    <definedName name="SHARED_FORMULA_144_9_144_9_38_1">"#ref!"/"#ref!"</definedName>
    <definedName name="SHARED_FORMULA_145_15_145_15_43">"#ref!"/"#ref!"</definedName>
    <definedName name="SHARED_FORMULA_145_15_145_15_43_1">"#ref!"/"#ref!"</definedName>
    <definedName name="SHARED_FORMULA_145_30_145_30_38">"#ref!"/"#ref!"</definedName>
    <definedName name="SHARED_FORMULA_145_30_145_30_38_1">"#ref!"/"#ref!"</definedName>
    <definedName name="SHARED_FORMULA_145_37_145_37_43">"#ref!"/"#ref!"</definedName>
    <definedName name="SHARED_FORMULA_145_37_145_37_43_1">"#ref!"/"#ref!"</definedName>
    <definedName name="SHARED_FORMULA_145_9_145_9_38">"#ref!"/"#ref!"</definedName>
    <definedName name="SHARED_FORMULA_145_9_145_9_38_1">"#ref!"/"#ref!"</definedName>
    <definedName name="SHARED_FORMULA_149_15_149_15_43">#N/A</definedName>
    <definedName name="SHARED_FORMULA_149_15_149_15_43_1">#N/A</definedName>
    <definedName name="SHARED_FORMULA_149_30_149_30_38">#N/A</definedName>
    <definedName name="SHARED_FORMULA_149_30_149_30_38_1">#N/A</definedName>
    <definedName name="SHARED_FORMULA_149_37_149_37_43">#N/A</definedName>
    <definedName name="SHARED_FORMULA_149_37_149_37_43_1">#N/A</definedName>
    <definedName name="SHARED_FORMULA_149_9_149_9_38">#N/A</definedName>
    <definedName name="SHARED_FORMULA_149_9_149_9_38_1">#N/A</definedName>
    <definedName name="SHARED_FORMULA_15_10_15_10_2">#REF!/#REF!</definedName>
    <definedName name="SHARED_FORMULA_15_100_15_100_39">#REF!+#REF!</definedName>
    <definedName name="SHARED_FORMULA_15_101_15_101_43">IF(#REF!&gt;0,1,"")</definedName>
    <definedName name="SHARED_FORMULA_15_119_15_119_39">SUM(#REF!,#REF!)</definedName>
    <definedName name="SHARED_FORMULA_15_12_15_12_39">#REF!+#REF!</definedName>
    <definedName name="SHARED_FORMULA_15_135_15_135_17">IF(ISERROR((#REF!+#REF!)/#REF!),0,(#REF!+#REF!)/#REF!)</definedName>
    <definedName name="SHARED_FORMULA_15_155_15_155_39">SUM(#REF!,#REF!)</definedName>
    <definedName name="SHARED_FORMULA_15_16_15_16_44">#REF!/#REF!</definedName>
    <definedName name="SHARED_FORMULA_15_165_15_165_43">IF(#REF!&gt;0,1,"")</definedName>
    <definedName name="SHARED_FORMULA_15_174_15_174_9">IF(#REF!="","",IF((#REF!+#REF!+#REF!)=3,"Andalan","Progres"))</definedName>
    <definedName name="SHARED_FORMULA_15_191_15_191_19">#REF!+#REF!</definedName>
    <definedName name="SHARED_FORMULA_15_191_15_191_39">SUM(#REF!,#REF!)</definedName>
    <definedName name="SHARED_FORMULA_15_199_15_199_17">IF(ISERROR((#REF!+#REF!)/#REF!),0,(#REF!+#REF!)/#REF!)</definedName>
    <definedName name="SHARED_FORMULA_15_203_15_203_18">IF(ISERROR(#REF!/#REF!*100),"",#REF!/#REF!*100)</definedName>
    <definedName name="SHARED_FORMULA_15_21_15_21_41">"#ref!"</definedName>
    <definedName name="SHARED_FORMULA_15_21_15_21_41_1">"#ref!"</definedName>
    <definedName name="SHARED_FORMULA_15_21_15_21_44">"#ref!"</definedName>
    <definedName name="SHARED_FORMULA_15_21_15_21_44_1">"#ref!"</definedName>
    <definedName name="SHARED_FORMULA_15_227_15_227_39">SUM(#REF!,#REF!)</definedName>
    <definedName name="SHARED_FORMULA_15_229_15_229_43">IF(#REF!&gt;0,1,"")</definedName>
    <definedName name="SHARED_FORMULA_15_238_15_238_9">IF(#REF!="","",IF((#REF!+#REF!+#REF!)=3,"Andalan","Progres"))</definedName>
    <definedName name="SHARED_FORMULA_15_263_15_263_17">IF(ISERROR((#REF!+#REF!)/#REF!),0,(#REF!+#REF!)/#REF!)</definedName>
    <definedName name="SHARED_FORMULA_15_264_15_264_39">SUM(#REF!,#REF!)</definedName>
    <definedName name="SHARED_FORMULA_15_265_15_265_18">IF(ISERROR(#REF!/#REF!*100),"",#REF!/#REF!*100)</definedName>
    <definedName name="SHARED_FORMULA_15_293_15_293_43">IF(#REF!&gt;0,1,"")</definedName>
    <definedName name="SHARED_FORMULA_15_301_15_301_39">SUM(#REF!,#REF!)</definedName>
    <definedName name="SHARED_FORMULA_15_302_15_302_9">IF(#REF!="","",IF((#REF!+#REF!+#REF!)=3,"Andalan","Progres"))</definedName>
    <definedName name="SHARED_FORMULA_15_327_15_327_17">IF(ISERROR((#REF!+#REF!)/#REF!),0,(#REF!+#REF!)/#REF!)</definedName>
    <definedName name="SHARED_FORMULA_15_329_15_329_18">IF(ISERROR(#REF!/#REF!*100),"",#REF!/#REF!*100)</definedName>
    <definedName name="SHARED_FORMULA_15_33_15_33_9">IF(#REF!="","",IF((#REF!+#REF!+#REF!)=3,"Andalan","Progres"))</definedName>
    <definedName name="SHARED_FORMULA_15_338_15_338_39">SUM(#REF!,#REF!)</definedName>
    <definedName name="SHARED_FORMULA_15_357_15_357_43">IF(#REF!&gt;0,1,"")</definedName>
    <definedName name="SHARED_FORMULA_15_366_15_366_9">IF(#REF!="","",IF((#REF!+#REF!+#REF!)=3,"Andalan","Progres"))</definedName>
    <definedName name="SHARED_FORMULA_15_37_15_37_43">IF(#REF!&gt;0,1,"")</definedName>
    <definedName name="SHARED_FORMULA_15_375_15_375_39">SUM(#REF!,#REF!)</definedName>
    <definedName name="SHARED_FORMULA_15_391_15_391_17">IF(ISERROR((#REF!+#REF!)/#REF!),0,(#REF!+#REF!)/#REF!)</definedName>
    <definedName name="SHARED_FORMULA_15_412_15_412_39">SUM(#REF!,#REF!)</definedName>
    <definedName name="SHARED_FORMULA_15_421_15_421_43">IF(#REF!&gt;0,1,"")</definedName>
    <definedName name="SHARED_FORMULA_15_430_15_430_9">IF(#REF!="","",IF((#REF!+#REF!+#REF!)=3,"Andalan","Progres"))</definedName>
    <definedName name="SHARED_FORMULA_15_455_15_455_17">IF(ISERROR((#REF!+#REF!)/#REF!),0,(#REF!+#REF!)/#REF!)</definedName>
    <definedName name="SHARED_FORMULA_15_48_15_48_39">#REF!+#REF!</definedName>
    <definedName name="SHARED_FORMULA_15_7_15_7_17">IF(ISERROR((#REF!+#REF!)/#REF!),0,(#REF!+#REF!)/#REF!)</definedName>
    <definedName name="SHARED_FORMULA_15_71_15_71_17">IF(ISERROR((#REF!+#REF!)/#REF!),0,(#REF!+#REF!)/#REF!)</definedName>
    <definedName name="SHARED_FORMULA_15_73_15_73_18">IF(ISERROR(#REF!/#REF!*100),"",#REF!/#REF!*100)</definedName>
    <definedName name="SHARED_FORMULA_15_8_15_8_45">IF(ISERROR((#REF!/#REF!)*100-100)/100,0,(#REF!/#REF!)*100-100)/100</definedName>
    <definedName name="SHARED_FORMULA_15_84_15_84_39">#REF!+#REF!</definedName>
    <definedName name="SHARED_FORMULA_15_9_15_9_18">IF(ISERROR(#REF!/#REF!*100),"",#REF!/#REF!*100)</definedName>
    <definedName name="SHARED_FORMULA_15_99_15_99_9">IF(#REF!="","",IF((#REF!+#REF!+#REF!)=3,"Andalan","Progres"))</definedName>
    <definedName name="SHARED_FORMULA_153_15_153_15_43">#N/A</definedName>
    <definedName name="SHARED_FORMULA_153_15_153_15_43_1">#N/A</definedName>
    <definedName name="SHARED_FORMULA_153_30_153_30_38">#N/A</definedName>
    <definedName name="SHARED_FORMULA_153_30_153_30_38_1">#N/A</definedName>
    <definedName name="SHARED_FORMULA_153_37_153_37_43">#N/A</definedName>
    <definedName name="SHARED_FORMULA_153_37_153_37_43_1">#N/A</definedName>
    <definedName name="SHARED_FORMULA_153_9_153_9_38">#N/A</definedName>
    <definedName name="SHARED_FORMULA_153_9_153_9_38_1">#N/A</definedName>
    <definedName name="SHARED_FORMULA_157_15_157_15_43">#N/A</definedName>
    <definedName name="SHARED_FORMULA_157_15_157_15_43_1">#N/A</definedName>
    <definedName name="SHARED_FORMULA_157_30_157_30_38">#N/A</definedName>
    <definedName name="SHARED_FORMULA_157_30_157_30_38_1">#N/A</definedName>
    <definedName name="SHARED_FORMULA_157_37_157_37_43">#N/A</definedName>
    <definedName name="SHARED_FORMULA_157_37_157_37_43_1">#N/A</definedName>
    <definedName name="SHARED_FORMULA_157_9_157_9_38">#N/A</definedName>
    <definedName name="SHARED_FORMULA_157_9_157_9_38_1">#N/A</definedName>
    <definedName name="SHARED_FORMULA_16_103_16_103_7">#REF!-#REF!</definedName>
    <definedName name="SHARED_FORMULA_16_109_16_109_12">IF(ISERROR(#REF!/#REF!),"",#REF!/#REF!)</definedName>
    <definedName name="SHARED_FORMULA_16_113_16_113_11">+IF(ISERROR(#REF!/#REF!),0,#REF!/#REF!)</definedName>
    <definedName name="SHARED_FORMULA_16_116_16_116_30">#REF!/#REF!</definedName>
    <definedName name="SHARED_FORMULA_16_117_16_117_16">#REF!/5</definedName>
    <definedName name="SHARED_FORMULA_16_117_16_117_19">IF(ISERROR(#REF!/#REF!),0,#REF!/#REF!)</definedName>
    <definedName name="SHARED_FORMULA_16_117_16_117_20">IF(ISERROR(#REF!/#REF!),0,#REF!/#REF!)</definedName>
    <definedName name="SHARED_FORMULA_16_117_16_117_21">IF(ISERROR(#REF!/#REF!),0,#REF!/#REF!)</definedName>
    <definedName name="SHARED_FORMULA_16_117_16_117_22">IF(ISERROR(#REF!/#REF!),0,#REF!/#REF!)</definedName>
    <definedName name="SHARED_FORMULA_16_12_16_12_11">+IF(ISERROR(#REF!/#REF!),0,#REF!/#REF!)</definedName>
    <definedName name="SHARED_FORMULA_16_127_16_127_12">IF(ISERROR(#REF!/#REF!),"",#REF!/#REF!)</definedName>
    <definedName name="SHARED_FORMULA_16_130_16_130_11">+IF(ISERROR(#REF!/#REF!),0,#REF!/#REF!)</definedName>
    <definedName name="SHARED_FORMULA_16_145_16_145_12">IF(ISERROR(#REF!/#REF!),"",#REF!/#REF!)</definedName>
    <definedName name="SHARED_FORMULA_16_147_16_147_11">+IF(ISERROR(#REF!/#REF!),0,#REF!/#REF!)</definedName>
    <definedName name="SHARED_FORMULA_16_150_16_150_30">#REF!/#REF!</definedName>
    <definedName name="SHARED_FORMULA_16_152_16_152_19">#REF!/#REF!</definedName>
    <definedName name="SHARED_FORMULA_16_152_16_152_22">#REF!/#REF!</definedName>
    <definedName name="SHARED_FORMULA_16_156_16_156_21">#REF!/#REF!</definedName>
    <definedName name="SHARED_FORMULA_16_157_16_157_20">IF(ISERROR(#REF!/#REF!)*100,"",#REF!/#REF!*100)</definedName>
    <definedName name="SHARED_FORMULA_16_163_16_163_12">IF(ISERROR(#REF!/#REF!),"",#REF!/#REF!)</definedName>
    <definedName name="SHARED_FORMULA_16_164_16_164_11">+IF(ISERROR(#REF!/#REF!),0,#REF!/#REF!)</definedName>
    <definedName name="SHARED_FORMULA_16_167_16_167_7">#REF!-#REF!</definedName>
    <definedName name="SHARED_FORMULA_16_172_16_172_30">#REF!/#REF!</definedName>
    <definedName name="SHARED_FORMULA_16_174_16_174_9">IF(#REF!="","",IF((#REF!+#REF!+#REF!+#REF!+#REF!+#REF!+#REF!+#REF!+#REF!)=9,"Andalan","Progres"))</definedName>
    <definedName name="SHARED_FORMULA_16_181_16_181_11">+IF(ISERROR(#REF!/#REF!),0,#REF!/#REF!)</definedName>
    <definedName name="SHARED_FORMULA_16_181_16_181_12">IF(ISERROR(#REF!/#REF!),"",#REF!/#REF!)</definedName>
    <definedName name="SHARED_FORMULA_16_186_16_186_19">#REF!/#REF!</definedName>
    <definedName name="SHARED_FORMULA_16_186_16_186_20">#REF!/#REF!</definedName>
    <definedName name="SHARED_FORMULA_16_186_16_186_21">#REF!/#REF!</definedName>
    <definedName name="SHARED_FORMULA_16_186_16_186_22">#REF!/#REF!</definedName>
    <definedName name="SHARED_FORMULA_16_193_16_193_30">#REF!/#REF!</definedName>
    <definedName name="SHARED_FORMULA_16_198_16_198_11">+IF(ISERROR(#REF!/#REF!),0,#REF!/#REF!)</definedName>
    <definedName name="SHARED_FORMULA_16_214_16_214_30">#REF!/#REF!</definedName>
    <definedName name="SHARED_FORMULA_16_215_16_215_11">+IF(ISERROR(#REF!/#REF!),0,#REF!/#REF!)</definedName>
    <definedName name="SHARED_FORMULA_16_22_16_22_39">#N/A</definedName>
    <definedName name="SHARED_FORMULA_16_22_16_22_39_1">#N/A</definedName>
    <definedName name="SHARED_FORMULA_16_221_16_221_19">#REF!/#REF!</definedName>
    <definedName name="SHARED_FORMULA_16_221_16_221_20">#REF!/#REF!</definedName>
    <definedName name="SHARED_FORMULA_16_221_16_221_21">#REF!/#REF!</definedName>
    <definedName name="SHARED_FORMULA_16_221_16_221_22">#REF!/#REF!</definedName>
    <definedName name="SHARED_FORMULA_16_231_16_231_7">#REF!-#REF!</definedName>
    <definedName name="SHARED_FORMULA_16_232_16_232_11">+IF(ISERROR(#REF!/#REF!),0,#REF!/#REF!)</definedName>
    <definedName name="SHARED_FORMULA_16_238_16_238_9">IF(#REF!="","",IF((#REF!+#REF!+#REF!+#REF!+#REF!+#REF!+#REF!+#REF!+#REF!)=9,"Andalan","Progres"))</definedName>
    <definedName name="SHARED_FORMULA_16_249_16_249_11">+IF(ISERROR(#REF!/#REF!),0,#REF!/#REF!)</definedName>
    <definedName name="SHARED_FORMULA_16_256_16_256_19">#REF!/#REF!</definedName>
    <definedName name="SHARED_FORMULA_16_256_16_256_20">#REF!/#REF!</definedName>
    <definedName name="SHARED_FORMULA_16_256_16_256_21">#REF!/#REF!</definedName>
    <definedName name="SHARED_FORMULA_16_256_16_256_22">#REF!/#REF!</definedName>
    <definedName name="SHARED_FORMULA_16_266_16_266_11">+IF(ISERROR(#REF!/#REF!),0,#REF!/#REF!)</definedName>
    <definedName name="SHARED_FORMULA_16_28_16_28_11">+IF(ISERROR(#REF!/#REF!),0,#REF!/#REF!)</definedName>
    <definedName name="SHARED_FORMULA_16_283_16_283_11">+IF(ISERROR(#REF!/#REF!),0,#REF!/#REF!)</definedName>
    <definedName name="SHARED_FORMULA_16_29_16_29_30">#REF!/#REF!</definedName>
    <definedName name="SHARED_FORMULA_16_291_16_291_19">#REF!/#REF!</definedName>
    <definedName name="SHARED_FORMULA_16_291_16_291_20">#REF!/#REF!</definedName>
    <definedName name="SHARED_FORMULA_16_291_16_291_21">#REF!/#REF!</definedName>
    <definedName name="SHARED_FORMULA_16_291_16_291_22">#REF!/#REF!</definedName>
    <definedName name="SHARED_FORMULA_16_295_16_295_7">#REF!-#REF!</definedName>
    <definedName name="SHARED_FORMULA_16_30_16_30_12">IF(ISERROR(#REF!/#REF!*100),"",#REF!/#REF!*100)</definedName>
    <definedName name="SHARED_FORMULA_16_300_16_300_11">+IF(ISERROR(#REF!/#REF!),0,#REF!/#REF!)</definedName>
    <definedName name="SHARED_FORMULA_16_302_16_302_9">IF(#REF!="","",IF((#REF!+#REF!+#REF!+#REF!+#REF!+#REF!+#REF!+#REF!+#REF!)=9,"Andalan","Progres"))</definedName>
    <definedName name="SHARED_FORMULA_16_317_16_317_11">+IF(ISERROR(#REF!/#REF!),0,#REF!/#REF!)</definedName>
    <definedName name="SHARED_FORMULA_16_33_16_33_9">IF(#REF!="","",IF((#REF!+#REF!+#REF!+#REF!+#REF!+#REF!+#REF!+#REF!+#REF!)=9,"Andalan","Progres"))</definedName>
    <definedName name="SHARED_FORMULA_16_334_16_334_11">+IF(ISERROR(#REF!/#REF!),0,#REF!/#REF!)</definedName>
    <definedName name="SHARED_FORMULA_16_351_16_351_11">+IF(ISERROR(#REF!/#REF!),0,#REF!/#REF!)</definedName>
    <definedName name="SHARED_FORMULA_16_359_16_359_7">#REF!-#REF!</definedName>
    <definedName name="SHARED_FORMULA_16_366_16_366_9">IF(#REF!="","",IF((#REF!+#REF!+#REF!+#REF!+#REF!+#REF!+#REF!+#REF!+#REF!)=9,"Andalan","Progres"))</definedName>
    <definedName name="SHARED_FORMULA_16_368_16_368_11">+IF(ISERROR(#REF!/#REF!),0,#REF!/#REF!)</definedName>
    <definedName name="SHARED_FORMULA_16_385_16_385_11">+IF(ISERROR(#REF!/#REF!),0,#REF!/#REF!)</definedName>
    <definedName name="SHARED_FORMULA_16_39_16_39_7">#REF!-#REF!</definedName>
    <definedName name="SHARED_FORMULA_16_4_16_4_12">IF(ISERROR(#REF!/#REF!*100),"",#REF!/#REF!*100)</definedName>
    <definedName name="SHARED_FORMULA_16_402_16_402_11">+IF(ISERROR(#REF!/#REF!),0,#REF!/#REF!)</definedName>
    <definedName name="SHARED_FORMULA_16_41_16_41_38">+"#ref!"</definedName>
    <definedName name="SHARED_FORMULA_16_41_16_41_38_1">+"#ref!"</definedName>
    <definedName name="SHARED_FORMULA_16_419_16_419_11">+IF(ISERROR(#REF!/#REF!),0,#REF!/#REF!)</definedName>
    <definedName name="SHARED_FORMULA_16_423_16_423_7">#REF!-#REF!</definedName>
    <definedName name="SHARED_FORMULA_16_430_16_430_9">IF(#REF!="","",IF((#REF!+#REF!+#REF!+#REF!+#REF!+#REF!+#REF!+#REF!+#REF!)=9,"Andalan","Progres"))</definedName>
    <definedName name="SHARED_FORMULA_16_436_16_436_11">+IF(ISERROR(#REF!/#REF!),0,#REF!/#REF!)</definedName>
    <definedName name="SHARED_FORMULA_16_44_16_44_19">IF(ISERROR(#REF!/#REF!),0,#REF!/#REF!)</definedName>
    <definedName name="SHARED_FORMULA_16_44_16_44_20">IF(ISERROR(#REF!/#REF!),0,#REF!/#REF!)</definedName>
    <definedName name="SHARED_FORMULA_16_44_16_44_21">IF(ISERROR(#REF!/#REF!),0,#REF!/#REF!)</definedName>
    <definedName name="SHARED_FORMULA_16_44_16_44_22">IF(ISERROR(#REF!/#REF!),0,#REF!/#REF!)</definedName>
    <definedName name="SHARED_FORMULA_16_45_16_45_11">+IF(ISERROR(#REF!/#REF!),0,#REF!/#REF!)</definedName>
    <definedName name="SHARED_FORMULA_16_453_16_453_11">+IF(ISERROR(#REF!/#REF!),0,#REF!/#REF!)</definedName>
    <definedName name="SHARED_FORMULA_16_47_16_47_43">+"#ref!"</definedName>
    <definedName name="SHARED_FORMULA_16_47_16_47_43_1">+"#ref!"</definedName>
    <definedName name="SHARED_FORMULA_16_470_16_470_11">+IF(ISERROR(#REF!/#REF!),0,#REF!/#REF!)</definedName>
    <definedName name="SHARED_FORMULA_16_487_16_487_7">#REF!-#REF!</definedName>
    <definedName name="SHARED_FORMULA_16_49_16_49_30">#REF!/#REF!</definedName>
    <definedName name="SHARED_FORMULA_16_56_16_56_12">IF(ISERROR(#REF!/#REF!*100),"",#REF!/#REF!*100)</definedName>
    <definedName name="SHARED_FORMULA_16_614_16_614_23">#REF!+1</definedName>
    <definedName name="SHARED_FORMULA_16_62_16_62_11">+IF(ISERROR(#REF!/#REF!),0,#REF!/#REF!)</definedName>
    <definedName name="SHARED_FORMULA_16_79_16_79_11">+IF(ISERROR(#REF!/#REF!),0,#REF!/#REF!)</definedName>
    <definedName name="SHARED_FORMULA_16_8_16_8_19">IF(ISERROR(#REF!/#REF!),0,#REF!/#REF!)</definedName>
    <definedName name="SHARED_FORMULA_16_8_16_8_20">IF(ISERROR(#REF!/#REF!),0,#REF!/#REF!)</definedName>
    <definedName name="SHARED_FORMULA_16_8_16_8_21">IF(ISERROR(#REF!/#REF!),0,#REF!/#REF!)</definedName>
    <definedName name="SHARED_FORMULA_16_8_16_8_22">IF(ISERROR(#REF!/#REF!),0,#REF!/#REF!)</definedName>
    <definedName name="SHARED_FORMULA_16_8_16_8_39">#N/A</definedName>
    <definedName name="SHARED_FORMULA_16_8_16_8_39_1">#N/A</definedName>
    <definedName name="SHARED_FORMULA_16_81_16_81_19">IF(ISERROR(#REF!/#REF!),0,#REF!/#REF!)</definedName>
    <definedName name="SHARED_FORMULA_16_81_16_81_20">IF(ISERROR(#REF!/#REF!),0,#REF!/#REF!)</definedName>
    <definedName name="SHARED_FORMULA_16_81_16_81_21">IF(ISERROR(#REF!/#REF!),0,#REF!/#REF!)</definedName>
    <definedName name="SHARED_FORMULA_16_81_16_81_22">IF(ISERROR(#REF!/#REF!),0,#REF!/#REF!)</definedName>
    <definedName name="SHARED_FORMULA_16_82_16_82_12">IF(ISERROR(#REF!/#REF!*100),"",#REF!/#REF!*100)</definedName>
    <definedName name="SHARED_FORMULA_16_82_16_82_30">#REF!/#REF!</definedName>
    <definedName name="SHARED_FORMULA_16_9_16_9_30">#REF!/#REF!</definedName>
    <definedName name="SHARED_FORMULA_16_96_16_96_11">+IF(ISERROR(#REF!/#REF!),0,#REF!/#REF!)</definedName>
    <definedName name="SHARED_FORMULA_16_99_16_99_9">IF(#REF!="","",IF((#REF!+#REF!+#REF!+#REF!+#REF!+#REF!+#REF!+#REF!+#REF!)=9,"Andalan","Progres"))</definedName>
    <definedName name="SHARED_FORMULA_17_10_17_10_24">SUM(#REF!)</definedName>
    <definedName name="SHARED_FORMULA_17_101_17_101_24">SUM(#REF!)</definedName>
    <definedName name="SHARED_FORMULA_17_102_17_102_24">SUM(#REF!)</definedName>
    <definedName name="SHARED_FORMULA_17_103_17_103_24">SUM(#REF!)</definedName>
    <definedName name="SHARED_FORMULA_17_104_17_104_24">SUM(#REF!)</definedName>
    <definedName name="SHARED_FORMULA_17_105_17_105_24">SUM(#REF!,#REF!)</definedName>
    <definedName name="SHARED_FORMULA_17_106_17_106_24">SUM(#REF!)</definedName>
    <definedName name="SHARED_FORMULA_17_107_17_107_24">SUM(#REF!)</definedName>
    <definedName name="SHARED_FORMULA_17_108_17_108_24">SUM(#REF!)</definedName>
    <definedName name="SHARED_FORMULA_17_11_17_11_24">SUM(#REF!,#REF!)</definedName>
    <definedName name="SHARED_FORMULA_17_119_17_119_39">SUM(#REF!,#REF!)</definedName>
    <definedName name="SHARED_FORMULA_17_12_17_12_24">SUM(#REF!)</definedName>
    <definedName name="SHARED_FORMULA_17_12_17_12_39">#REF!+#REF!</definedName>
    <definedName name="SHARED_FORMULA_17_125_17_125_9">IF(OR(#REF!=1,#REF!=1,#REF!=1),1,0)</definedName>
    <definedName name="SHARED_FORMULA_17_13_17_13_24">SUM(#REF!)</definedName>
    <definedName name="SHARED_FORMULA_17_14_17_14_24">SUM(#REF!)</definedName>
    <definedName name="SHARED_FORMULA_17_147_17_147_24">SUM(#REF!)</definedName>
    <definedName name="SHARED_FORMULA_17_148_17_148_24">SUM(#REF!)</definedName>
    <definedName name="SHARED_FORMULA_17_149_17_149_24">SUM(#REF!)</definedName>
    <definedName name="SHARED_FORMULA_17_150_17_150_24">SUM(#REF!)</definedName>
    <definedName name="SHARED_FORMULA_17_151_17_151_24">SUM(#REF!,#REF!)</definedName>
    <definedName name="SHARED_FORMULA_17_152_17_152_24">SUM(#REF!)</definedName>
    <definedName name="SHARED_FORMULA_17_153_17_153_24">SUM(#REF!)</definedName>
    <definedName name="SHARED_FORMULA_17_155_17_155_39">SUM(#REF!,#REF!)</definedName>
    <definedName name="SHARED_FORMULA_17_16_17_16_44">#REF!/#REF!</definedName>
    <definedName name="SHARED_FORMULA_17_189_17_189_9">IF(OR(#REF!=1,#REF!=1,#REF!=1),1,0)</definedName>
    <definedName name="SHARED_FORMULA_17_191_17_191_39">SUM(#REF!,#REF!)</definedName>
    <definedName name="SHARED_FORMULA_17_227_17_227_39">SUM(#REF!,#REF!)</definedName>
    <definedName name="SHARED_FORMULA_17_253_17_253_9">IF(OR(#REF!=1,#REF!=1,#REF!=1),1,0)</definedName>
    <definedName name="SHARED_FORMULA_17_264_17_264_39">SUM(#REF!,#REF!)</definedName>
    <definedName name="SHARED_FORMULA_17_301_17_301_39">SUM(#REF!,#REF!)</definedName>
    <definedName name="SHARED_FORMULA_17_317_17_317_9">IF(OR(#REF!=1,#REF!=1,#REF!=1),1,0)</definedName>
    <definedName name="SHARED_FORMULA_17_33_17_33_9">IF(OR(#REF!=1,#REF!=1,#REF!=1),1,0)</definedName>
    <definedName name="SHARED_FORMULA_17_338_17_338_39">SUM(#REF!,#REF!)</definedName>
    <definedName name="SHARED_FORMULA_17_375_17_375_39">SUM(#REF!,#REF!)</definedName>
    <definedName name="SHARED_FORMULA_17_381_17_381_9">IF(OR(#REF!=1,#REF!=1,#REF!=1),1,0)</definedName>
    <definedName name="SHARED_FORMULA_17_412_17_412_39">SUM(#REF!,#REF!)</definedName>
    <definedName name="SHARED_FORMULA_17_445_17_445_9">IF(OR(#REF!=1,#REF!=1,#REF!=1),1,0)</definedName>
    <definedName name="SHARED_FORMULA_17_48_17_48_39">#REF!+#REF!</definedName>
    <definedName name="SHARED_FORMULA_17_50_17_50_9">IF(OR(#REF!=1,#REF!=1,#REF!=1),1,0)</definedName>
    <definedName name="SHARED_FORMULA_17_56_17_56_24">SUM(#REF!)</definedName>
    <definedName name="SHARED_FORMULA_17_57_17_57_24">SUM(#REF!)</definedName>
    <definedName name="SHARED_FORMULA_17_58_17_58_24">SUM(#REF!)</definedName>
    <definedName name="SHARED_FORMULA_17_59_17_59_24">SUM(#REF!)</definedName>
    <definedName name="SHARED_FORMULA_17_60_17_60_24">SUM(#REF!,#REF!)</definedName>
    <definedName name="SHARED_FORMULA_17_61_17_61_24">SUM(#REF!)</definedName>
    <definedName name="SHARED_FORMULA_17_62_17_62_24">SUM(#REF!)</definedName>
    <definedName name="SHARED_FORMULA_17_63_17_63_24">SUM(#REF!)</definedName>
    <definedName name="SHARED_FORMULA_17_7_17_7_24">SUM(#REF!)</definedName>
    <definedName name="SHARED_FORMULA_17_8_17_8_24">SUM(#REF!)</definedName>
    <definedName name="SHARED_FORMULA_17_9_17_9_24">SUM(#REF!)</definedName>
    <definedName name="SHARED_FORMULA_18_101_18_101_43">IF(#REF!&lt;0,1,"")</definedName>
    <definedName name="SHARED_FORMULA_18_108_18_108_24">SUM(#REF!)</definedName>
    <definedName name="SHARED_FORMULA_18_111_18_111_1">NA()</definedName>
    <definedName name="SHARED_FORMULA_18_114_18_114_39">IF(ISERROR(#REF!/#REF!*1000),"",#REF!/#REF!*1000)</definedName>
    <definedName name="SHARED_FORMULA_18_124_18_124_9">SUM(#REF!)/5</definedName>
    <definedName name="SHARED_FORMULA_18_13_18_13_1">NA()</definedName>
    <definedName name="SHARED_FORMULA_18_13_18_13_3">NA()</definedName>
    <definedName name="SHARED_FORMULA_18_14_18_14_24">SUM(#REF!)</definedName>
    <definedName name="SHARED_FORMULA_18_150_18_150_39">IF(ISERROR(#REF!/#REF!*1000),"",#REF!/#REF!*1000)</definedName>
    <definedName name="SHARED_FORMULA_18_165_18_165_43">IF(#REF!&lt;0,1,"")</definedName>
    <definedName name="SHARED_FORMULA_18_166_18_166_39">IF(ISERROR(#REF!/#REF!*1000),"",#REF!/#REF!*1000)</definedName>
    <definedName name="SHARED_FORMULA_18_185_18_185_39">IF(ISERROR(#REF!/#REF!*1000),"",#REF!/#REF!*1000)</definedName>
    <definedName name="SHARED_FORMULA_18_188_18_188_9">SUM(#REF!)/5</definedName>
    <definedName name="SHARED_FORMULA_18_21_18_21_9">#REF!/#REF!</definedName>
    <definedName name="SHARED_FORMULA_18_221_18_221_39">IF(ISERROR(#REF!/#REF!*1000),"",#REF!/#REF!*1000)</definedName>
    <definedName name="SHARED_FORMULA_18_229_18_229_43">IF(#REF!&lt;0,1,"")</definedName>
    <definedName name="SHARED_FORMULA_18_237_18_237_39">IF(ISERROR(#REF!/#REF!*1000),"",#REF!/#REF!*1000)</definedName>
    <definedName name="SHARED_FORMULA_18_252_18_252_9">SUM(#REF!)/5</definedName>
    <definedName name="SHARED_FORMULA_18_258_18_258_39">IF(ISERROR(#REF!/#REF!*1000),"",#REF!/#REF!*1000)</definedName>
    <definedName name="SHARED_FORMULA_18_28_18_28_1">NA()</definedName>
    <definedName name="SHARED_FORMULA_18_28_18_28_3">NA()</definedName>
    <definedName name="SHARED_FORMULA_18_290_18_290_9">SUM(#REF!)/5</definedName>
    <definedName name="SHARED_FORMULA_18_293_18_293_43">IF(#REF!&lt;0,1,"")</definedName>
    <definedName name="SHARED_FORMULA_18_295_18_295_39">IF(ISERROR(#REF!/#REF!*1000),"",#REF!/#REF!*1000)</definedName>
    <definedName name="SHARED_FORMULA_18_33_18_33_9">SUM(#REF!)/5</definedName>
    <definedName name="SHARED_FORMULA_18_332_18_332_39">IF(ISERROR(#REF!/#REF!*1000),"",#REF!/#REF!*1000)</definedName>
    <definedName name="SHARED_FORMULA_18_354_18_354_9">SUM(#REF!)/5</definedName>
    <definedName name="SHARED_FORMULA_18_357_18_357_43">IF(#REF!&lt;0,1,"")</definedName>
    <definedName name="SHARED_FORMULA_18_369_18_369_39">IF(ISERROR(#REF!/#REF!*1000),"",#REF!/#REF!*1000)</definedName>
    <definedName name="SHARED_FORMULA_18_37_18_37_43">IF(#REF!&lt;0,1,"")</definedName>
    <definedName name="SHARED_FORMULA_18_406_18_406_39">IF(ISERROR(#REF!/#REF!*1000),"",#REF!/#REF!*1000)</definedName>
    <definedName name="SHARED_FORMULA_18_418_18_418_9">SUM(#REF!)/5</definedName>
    <definedName name="SHARED_FORMULA_18_42_18_42_39">IF(ISERROR(#REF!/#REF!*1000),"",#REF!/#REF!*1000)</definedName>
    <definedName name="SHARED_FORMULA_18_421_18_421_43">IF(#REF!&lt;0,1,"")</definedName>
    <definedName name="SHARED_FORMULA_18_49_18_49_9">SUM(#REF!)/5</definedName>
    <definedName name="SHARED_FORMULA_18_5_18_5_9">#REF!/#REF!</definedName>
    <definedName name="SHARED_FORMULA_18_57_18_57_9">SUM(#REF!)/5</definedName>
    <definedName name="SHARED_FORMULA_18_6_18_6_39">IF(ISERROR(#REF!/#REF!*1000),"",#REF!/#REF!*1000)</definedName>
    <definedName name="SHARED_FORMULA_18_63_18_63_24">SUM(#REF!)</definedName>
    <definedName name="SHARED_FORMULA_18_78_18_78_39">IF(ISERROR(#REF!/#REF!*1000),"",#REF!/#REF!*1000)</definedName>
    <definedName name="SHARED_FORMULA_18_80_18_80_1">NA()</definedName>
    <definedName name="SHARED_FORMULA_18_9_18_9_14">#REF!/#REF!-1</definedName>
    <definedName name="SHARED_FORMULA_18_98_18_98_1">NA()</definedName>
    <definedName name="SHARED_FORMULA_19_103_19_103_7">#REF!-#REF!</definedName>
    <definedName name="SHARED_FORMULA_19_109_19_109_12">IF(ISERROR(#REF!/#REF!),"",#REF!/#REF!)</definedName>
    <definedName name="SHARED_FORMULA_19_111_19_111_1">NA()</definedName>
    <definedName name="SHARED_FORMULA_19_117_19_117_19">IF(ISERROR(#REF!/#REF!),0,#REF!/#REF!)</definedName>
    <definedName name="SHARED_FORMULA_19_117_19_117_20">IF(ISERROR(#REF!/#REF!),0,#REF!/#REF!)</definedName>
    <definedName name="SHARED_FORMULA_19_117_19_117_21">IF(ISERROR(#REF!/#REF!),0,#REF!/#REF!)</definedName>
    <definedName name="SHARED_FORMULA_19_117_19_117_22">IF(ISERROR(#REF!/#REF!),0,#REF!/#REF!)</definedName>
    <definedName name="SHARED_FORMULA_19_124_19_124_43">IF(#REF!&gt;0,1,"")</definedName>
    <definedName name="SHARED_FORMULA_19_127_19_127_12">IF(ISERROR(#REF!/#REF!),"",#REF!/#REF!)</definedName>
    <definedName name="SHARED_FORMULA_19_135_19_135_17">IF(ISERROR((#REF!+#REF!)/#REF!),0,(#REF!+#REF!)/#REF!)</definedName>
    <definedName name="SHARED_FORMULA_19_145_19_145_12">IF(ISERROR(#REF!/#REF!),"",#REF!/#REF!)</definedName>
    <definedName name="SHARED_FORMULA_19_152_19_152_19">#REF!/#REF!</definedName>
    <definedName name="SHARED_FORMULA_19_152_19_152_22">#REF!/#REF!</definedName>
    <definedName name="SHARED_FORMULA_19_156_19_156_21">#REF!/#REF!</definedName>
    <definedName name="SHARED_FORMULA_19_157_19_157_20">IF(ISERROR(#REF!/#REF!)*100,"",#REF!/#REF!*100)</definedName>
    <definedName name="SHARED_FORMULA_19_16_19_16_44">#REF!/#REF!</definedName>
    <definedName name="SHARED_FORMULA_19_163_19_163_12">IF(ISERROR(#REF!/#REF!),"",#REF!/#REF!)</definedName>
    <definedName name="SHARED_FORMULA_19_167_19_167_7">#REF!-#REF!</definedName>
    <definedName name="SHARED_FORMULA_19_174_19_174_9">SUM(#REF!,#REF!,#REF!,#REF!)/9</definedName>
    <definedName name="SHARED_FORMULA_19_181_19_181_12">IF(ISERROR(#REF!/#REF!),"",#REF!/#REF!)</definedName>
    <definedName name="SHARED_FORMULA_19_186_19_186_19">#REF!/#REF!</definedName>
    <definedName name="SHARED_FORMULA_19_186_19_186_20">#REF!/#REF!</definedName>
    <definedName name="SHARED_FORMULA_19_186_19_186_21">#REF!/#REF!</definedName>
    <definedName name="SHARED_FORMULA_19_186_19_186_22">#REF!/#REF!</definedName>
    <definedName name="SHARED_FORMULA_19_188_19_188_43">IF(#REF!&gt;0,1,"")</definedName>
    <definedName name="SHARED_FORMULA_19_199_19_199_17">IF(ISERROR((#REF!+#REF!)/#REF!),0,(#REF!+#REF!)/#REF!)</definedName>
    <definedName name="SHARED_FORMULA_19_21_19_21_14">SUM(#REF!)</definedName>
    <definedName name="SHARED_FORMULA_19_21_19_21_9">#REF!/#REF!</definedName>
    <definedName name="SHARED_FORMULA_19_221_19_221_19">#REF!/#REF!</definedName>
    <definedName name="SHARED_FORMULA_19_221_19_221_20">#REF!/#REF!</definedName>
    <definedName name="SHARED_FORMULA_19_221_19_221_21">#REF!/#REF!</definedName>
    <definedName name="SHARED_FORMULA_19_221_19_221_22">#REF!/#REF!</definedName>
    <definedName name="SHARED_FORMULA_19_231_19_231_7">#REF!-#REF!</definedName>
    <definedName name="SHARED_FORMULA_19_238_19_238_9">SUM(#REF!,#REF!,#REF!,#REF!)/9</definedName>
    <definedName name="SHARED_FORMULA_19_252_19_252_43">IF(#REF!&gt;0,1,"")</definedName>
    <definedName name="SHARED_FORMULA_19_256_19_256_19">#REF!/#REF!</definedName>
    <definedName name="SHARED_FORMULA_19_256_19_256_20">#REF!/#REF!</definedName>
    <definedName name="SHARED_FORMULA_19_256_19_256_21">#REF!/#REF!</definedName>
    <definedName name="SHARED_FORMULA_19_256_19_256_22">#REF!/#REF!</definedName>
    <definedName name="SHARED_FORMULA_19_263_19_263_17">IF(ISERROR((#REF!+#REF!)/#REF!),0,(#REF!+#REF!)/#REF!)</definedName>
    <definedName name="SHARED_FORMULA_19_291_19_291_19">#REF!/#REF!</definedName>
    <definedName name="SHARED_FORMULA_19_291_19_291_20">#REF!/#REF!</definedName>
    <definedName name="SHARED_FORMULA_19_291_19_291_21">#REF!/#REF!</definedName>
    <definedName name="SHARED_FORMULA_19_291_19_291_22">#REF!/#REF!</definedName>
    <definedName name="SHARED_FORMULA_19_295_19_295_7">#REF!-#REF!</definedName>
    <definedName name="SHARED_FORMULA_19_30_19_30_12">IF(ISERROR(#REF!/#REF!*100),"",#REF!/#REF!*100)</definedName>
    <definedName name="SHARED_FORMULA_19_302_19_302_9">SUM(#REF!,#REF!,#REF!,#REF!)/9</definedName>
    <definedName name="SHARED_FORMULA_19_316_19_316_43">IF(#REF!&gt;0,1,"")</definedName>
    <definedName name="SHARED_FORMULA_19_327_19_327_17">IF(ISERROR((#REF!+#REF!)/#REF!),0,(#REF!+#REF!)/#REF!)</definedName>
    <definedName name="SHARED_FORMULA_19_33_19_33_9">SUM(#REF!,#REF!,#REF!,#REF!)/9</definedName>
    <definedName name="SHARED_FORMULA_19_359_19_359_7">#REF!-#REF!</definedName>
    <definedName name="SHARED_FORMULA_19_366_19_366_9">SUM(#REF!,#REF!,#REF!,#REF!)/9</definedName>
    <definedName name="SHARED_FORMULA_19_37_19_37_43">IF(#REF!&gt;0,1,"")</definedName>
    <definedName name="SHARED_FORMULA_19_380_19_380_43">IF(#REF!&gt;0,1,"")</definedName>
    <definedName name="SHARED_FORMULA_19_39_19_39_7">#REF!-#REF!</definedName>
    <definedName name="SHARED_FORMULA_19_391_19_391_17">IF(ISERROR((#REF!+#REF!)/#REF!),0,(#REF!+#REF!)/#REF!)</definedName>
    <definedName name="SHARED_FORMULA_19_423_19_423_7">#REF!-#REF!</definedName>
    <definedName name="SHARED_FORMULA_19_430_19_430_9">SUM(#REF!,#REF!,#REF!,#REF!)/9</definedName>
    <definedName name="SHARED_FORMULA_19_44_19_44_19">IF(ISERROR(#REF!/#REF!),0,#REF!/#REF!)</definedName>
    <definedName name="SHARED_FORMULA_19_44_19_44_20">IF(ISERROR(#REF!/#REF!),0,#REF!/#REF!)</definedName>
    <definedName name="SHARED_FORMULA_19_44_19_44_21">IF(ISERROR(#REF!/#REF!),0,#REF!/#REF!)</definedName>
    <definedName name="SHARED_FORMULA_19_44_19_44_22">IF(ISERROR(#REF!/#REF!),0,#REF!/#REF!)</definedName>
    <definedName name="SHARED_FORMULA_19_444_19_444_43">IF(#REF!&gt;0,1,"")</definedName>
    <definedName name="SHARED_FORMULA_19_455_19_455_17">IF(ISERROR((#REF!+#REF!)/#REF!),0,(#REF!+#REF!)/#REF!)</definedName>
    <definedName name="SHARED_FORMULA_19_487_19_487_7">#REF!-#REF!</definedName>
    <definedName name="SHARED_FORMULA_19_5_19_5_12">#REF!/#REF!*100</definedName>
    <definedName name="SHARED_FORMULA_19_56_19_56_12">IF(ISERROR(#REF!/#REF!*100),"",#REF!/#REF!*100)</definedName>
    <definedName name="SHARED_FORMULA_19_60_19_60_43">IF(#REF!&gt;0,1,"")</definedName>
    <definedName name="SHARED_FORMULA_19_7_19_7_17">IF(ISERROR((#REF!+#REF!)/#REF!),0,(#REF!+#REF!)/#REF!)</definedName>
    <definedName name="SHARED_FORMULA_19_71_19_71_17">IF(ISERROR((#REF!+#REF!)/#REF!),0,(#REF!+#REF!)/#REF!)</definedName>
    <definedName name="SHARED_FORMULA_19_8_19_8_14">#REF!+#REF!</definedName>
    <definedName name="SHARED_FORMULA_19_8_19_8_19">IF(ISERROR(#REF!/#REF!),0,#REF!/#REF!)</definedName>
    <definedName name="SHARED_FORMULA_19_8_19_8_20">IF(ISERROR(#REF!/#REF!),0,#REF!/#REF!)</definedName>
    <definedName name="SHARED_FORMULA_19_8_19_8_21">IF(ISERROR(#REF!/#REF!),0,#REF!/#REF!)</definedName>
    <definedName name="SHARED_FORMULA_19_8_19_8_22">IF(ISERROR(#REF!/#REF!),0,#REF!/#REF!)</definedName>
    <definedName name="SHARED_FORMULA_19_81_19_81_19">IF(ISERROR(#REF!/#REF!),0,#REF!/#REF!)</definedName>
    <definedName name="SHARED_FORMULA_19_81_19_81_20">IF(ISERROR(#REF!/#REF!),0,#REF!/#REF!)</definedName>
    <definedName name="SHARED_FORMULA_19_81_19_81_21">IF(ISERROR(#REF!/#REF!),0,#REF!/#REF!)</definedName>
    <definedName name="SHARED_FORMULA_19_81_19_81_22">IF(ISERROR(#REF!/#REF!),0,#REF!/#REF!)</definedName>
    <definedName name="SHARED_FORMULA_19_82_19_82_12">IF(ISERROR(#REF!/#REF!*100),"",#REF!/#REF!*100)</definedName>
    <definedName name="SHARED_FORMULA_19_98_19_98_1">NA()</definedName>
    <definedName name="SHARED_FORMULA_19_99_19_99_9">SUM(#REF!,#REF!,#REF!,#REF!)/9</definedName>
    <definedName name="SHARED_FORMULA_2_10_2_10_24">SUM(#REF!)</definedName>
    <definedName name="SHARED_FORMULA_2_10_2_10_45">SUM(#REF!)</definedName>
    <definedName name="SHARED_FORMULA_2_101_2_101_24">SUM(#REF!)</definedName>
    <definedName name="SHARED_FORMULA_2_102_2_102_24">SUM(#REF!)</definedName>
    <definedName name="SHARED_FORMULA_2_103_2_103_24">SUM(#REF!)</definedName>
    <definedName name="SHARED_FORMULA_2_104_2_104_24">SUM(#REF!)</definedName>
    <definedName name="SHARED_FORMULA_2_105_2_105_24">SUM(#REF!,#REF!)</definedName>
    <definedName name="SHARED_FORMULA_2_106_2_106_24">SUM(#REF!)</definedName>
    <definedName name="SHARED_FORMULA_2_107_2_107_24">SUM(#REF!)</definedName>
    <definedName name="SHARED_FORMULA_2_108_2_108_24">SUM(#REF!)</definedName>
    <definedName name="SHARED_FORMULA_2_11_2_11_24">SUM(#REF!,#REF!)</definedName>
    <definedName name="SHARED_FORMULA_2_11_2_11_45">SUM(#REF!,#REF!)</definedName>
    <definedName name="SHARED_FORMULA_2_12_2_12_24">SUM(#REF!)</definedName>
    <definedName name="SHARED_FORMULA_2_12_2_12_45">SUM(#REF!)</definedName>
    <definedName name="SHARED_FORMULA_2_13_2_13_24">SUM(#REF!)</definedName>
    <definedName name="SHARED_FORMULA_2_13_2_13_45">SUM(#REF!)</definedName>
    <definedName name="SHARED_FORMULA_2_14_2_14_24">SUM(#REF!)</definedName>
    <definedName name="SHARED_FORMULA_2_147_2_147_24">SUM(#REF!)</definedName>
    <definedName name="SHARED_FORMULA_2_148_2_148_24">SUM(#REF!)</definedName>
    <definedName name="SHARED_FORMULA_2_149_2_149_24">SUM(#REF!)</definedName>
    <definedName name="SHARED_FORMULA_2_150_2_150_24">SUM(#REF!)</definedName>
    <definedName name="SHARED_FORMULA_2_151_2_151_24">SUM(#REF!,#REF!)</definedName>
    <definedName name="SHARED_FORMULA_2_152_2_152_24">SUM(#REF!)</definedName>
    <definedName name="SHARED_FORMULA_2_153_2_153_24">SUM(#REF!)</definedName>
    <definedName name="SHARED_FORMULA_2_16_2_16_15">SUM(#REF!)</definedName>
    <definedName name="SHARED_FORMULA_2_18_2_18_44">SUM(#REF!)</definedName>
    <definedName name="SHARED_FORMULA_2_23_2_23_15">SUM(#REF!)</definedName>
    <definedName name="SHARED_FORMULA_2_30_2_30_15">SUM(#REF!)</definedName>
    <definedName name="SHARED_FORMULA_2_35_2_35_16">+#REF!+#REF!</definedName>
    <definedName name="SHARED_FORMULA_2_36_2_36_42">#N/A</definedName>
    <definedName name="SHARED_FORMULA_2_36_2_36_42_1">#N/A</definedName>
    <definedName name="SHARED_FORMULA_2_38_2_38_15">SUM(#REF!)</definedName>
    <definedName name="SHARED_FORMULA_2_38_2_38_40">#N/A</definedName>
    <definedName name="SHARED_FORMULA_2_38_2_38_40_1">#N/A</definedName>
    <definedName name="SHARED_FORMULA_2_39_2_39_1">#N/A</definedName>
    <definedName name="SHARED_FORMULA_2_39_2_39_1_1">#N/A</definedName>
    <definedName name="SHARED_FORMULA_2_39_2_39_10">#N/A</definedName>
    <definedName name="SHARED_FORMULA_2_39_2_39_10_1">#N/A</definedName>
    <definedName name="SHARED_FORMULA_2_39_2_39_11">#N/A</definedName>
    <definedName name="SHARED_FORMULA_2_39_2_39_11_1">#N/A</definedName>
    <definedName name="SHARED_FORMULA_2_39_2_39_12">#N/A</definedName>
    <definedName name="SHARED_FORMULA_2_39_2_39_12_1">#N/A</definedName>
    <definedName name="SHARED_FORMULA_2_39_2_39_13">#N/A</definedName>
    <definedName name="SHARED_FORMULA_2_39_2_39_13_1">#N/A</definedName>
    <definedName name="SHARED_FORMULA_2_39_2_39_14">#N/A</definedName>
    <definedName name="SHARED_FORMULA_2_39_2_39_14_1">#N/A</definedName>
    <definedName name="SHARED_FORMULA_2_39_2_39_15">#N/A</definedName>
    <definedName name="SHARED_FORMULA_2_39_2_39_15_1">#N/A</definedName>
    <definedName name="SHARED_FORMULA_2_39_2_39_16">#N/A</definedName>
    <definedName name="SHARED_FORMULA_2_39_2_39_16_1">#N/A</definedName>
    <definedName name="SHARED_FORMULA_2_39_2_39_17">#N/A</definedName>
    <definedName name="SHARED_FORMULA_2_39_2_39_17_1">#N/A</definedName>
    <definedName name="SHARED_FORMULA_2_39_2_39_18">#N/A</definedName>
    <definedName name="SHARED_FORMULA_2_39_2_39_18_1">#N/A</definedName>
    <definedName name="SHARED_FORMULA_2_39_2_39_19">#N/A</definedName>
    <definedName name="SHARED_FORMULA_2_39_2_39_19_1">#N/A</definedName>
    <definedName name="SHARED_FORMULA_2_39_2_39_2">#N/A</definedName>
    <definedName name="SHARED_FORMULA_2_39_2_39_2_1">#N/A</definedName>
    <definedName name="SHARED_FORMULA_2_39_2_39_20">#N/A</definedName>
    <definedName name="SHARED_FORMULA_2_39_2_39_20_1">#N/A</definedName>
    <definedName name="SHARED_FORMULA_2_39_2_39_21">#N/A</definedName>
    <definedName name="SHARED_FORMULA_2_39_2_39_21_1">#N/A</definedName>
    <definedName name="SHARED_FORMULA_2_39_2_39_22">#N/A</definedName>
    <definedName name="SHARED_FORMULA_2_39_2_39_22_1">#N/A</definedName>
    <definedName name="SHARED_FORMULA_2_39_2_39_23">#N/A</definedName>
    <definedName name="SHARED_FORMULA_2_39_2_39_23_1">#N/A</definedName>
    <definedName name="SHARED_FORMULA_2_39_2_39_24">#N/A</definedName>
    <definedName name="SHARED_FORMULA_2_39_2_39_24_1">#N/A</definedName>
    <definedName name="SHARED_FORMULA_2_39_2_39_25">#N/A</definedName>
    <definedName name="SHARED_FORMULA_2_39_2_39_25_1">#N/A</definedName>
    <definedName name="SHARED_FORMULA_2_39_2_39_26">#N/A</definedName>
    <definedName name="SHARED_FORMULA_2_39_2_39_26_1">#N/A</definedName>
    <definedName name="SHARED_FORMULA_2_39_2_39_27">#N/A</definedName>
    <definedName name="SHARED_FORMULA_2_39_2_39_27_1">#N/A</definedName>
    <definedName name="SHARED_FORMULA_2_39_2_39_28">#N/A</definedName>
    <definedName name="SHARED_FORMULA_2_39_2_39_28_1">#N/A</definedName>
    <definedName name="SHARED_FORMULA_2_39_2_39_29">#N/A</definedName>
    <definedName name="SHARED_FORMULA_2_39_2_39_29_1">#N/A</definedName>
    <definedName name="SHARED_FORMULA_2_39_2_39_3">#N/A</definedName>
    <definedName name="SHARED_FORMULA_2_39_2_39_3_1">#N/A</definedName>
    <definedName name="SHARED_FORMULA_2_39_2_39_30">#N/A</definedName>
    <definedName name="SHARED_FORMULA_2_39_2_39_30_1">#N/A</definedName>
    <definedName name="SHARED_FORMULA_2_39_2_39_31">#N/A</definedName>
    <definedName name="SHARED_FORMULA_2_39_2_39_31_1">#N/A</definedName>
    <definedName name="SHARED_FORMULA_2_39_2_39_32">#N/A</definedName>
    <definedName name="SHARED_FORMULA_2_39_2_39_32_1">#N/A</definedName>
    <definedName name="SHARED_FORMULA_2_39_2_39_33">#N/A</definedName>
    <definedName name="SHARED_FORMULA_2_39_2_39_33_1">#N/A</definedName>
    <definedName name="SHARED_FORMULA_2_39_2_39_34">#N/A</definedName>
    <definedName name="SHARED_FORMULA_2_39_2_39_34_1">#N/A</definedName>
    <definedName name="SHARED_FORMULA_2_39_2_39_35">#N/A</definedName>
    <definedName name="SHARED_FORMULA_2_39_2_39_35_1">#N/A</definedName>
    <definedName name="SHARED_FORMULA_2_39_2_39_36">#N/A</definedName>
    <definedName name="SHARED_FORMULA_2_39_2_39_36_1">#N/A</definedName>
    <definedName name="SHARED_FORMULA_2_39_2_39_37">#N/A</definedName>
    <definedName name="SHARED_FORMULA_2_39_2_39_37_1">#N/A</definedName>
    <definedName name="SHARED_FORMULA_2_39_2_39_4">#N/A</definedName>
    <definedName name="SHARED_FORMULA_2_39_2_39_4_1">#N/A</definedName>
    <definedName name="SHARED_FORMULA_2_39_2_39_5">#N/A</definedName>
    <definedName name="SHARED_FORMULA_2_39_2_39_5_1">#N/A</definedName>
    <definedName name="SHARED_FORMULA_2_39_2_39_6">#N/A</definedName>
    <definedName name="SHARED_FORMULA_2_39_2_39_6_1">#N/A</definedName>
    <definedName name="SHARED_FORMULA_2_39_2_39_7">#N/A</definedName>
    <definedName name="SHARED_FORMULA_2_39_2_39_7_1">#N/A</definedName>
    <definedName name="SHARED_FORMULA_2_39_2_39_8">#N/A</definedName>
    <definedName name="SHARED_FORMULA_2_39_2_39_8_1">#N/A</definedName>
    <definedName name="SHARED_FORMULA_2_39_2_39_9">#N/A</definedName>
    <definedName name="SHARED_FORMULA_2_39_2_39_9_1">#N/A</definedName>
    <definedName name="SHARED_FORMULA_2_41_2_41_38">#N/A</definedName>
    <definedName name="SHARED_FORMULA_2_41_2_41_38_1">#N/A</definedName>
    <definedName name="SHARED_FORMULA_2_42_2_42_45">#N/A</definedName>
    <definedName name="SHARED_FORMULA_2_42_2_42_45_1">#N/A</definedName>
    <definedName name="SHARED_FORMULA_2_46_2_46_1">"#ref!"/"#ref!"/1000</definedName>
    <definedName name="SHARED_FORMULA_2_46_2_46_1_1">"#ref!"/"#ref!"/1000</definedName>
    <definedName name="SHARED_FORMULA_2_46_2_46_10">"#ref!"/"#ref!"/1000</definedName>
    <definedName name="SHARED_FORMULA_2_46_2_46_10_1">"#ref!"/"#ref!"/1000</definedName>
    <definedName name="SHARED_FORMULA_2_46_2_46_11">"#ref!"/"#ref!"/1000</definedName>
    <definedName name="SHARED_FORMULA_2_46_2_46_11_1">"#ref!"/"#ref!"/1000</definedName>
    <definedName name="SHARED_FORMULA_2_46_2_46_12">"#ref!"/"#ref!"/1000</definedName>
    <definedName name="SHARED_FORMULA_2_46_2_46_12_1">"#ref!"/"#ref!"/1000</definedName>
    <definedName name="SHARED_FORMULA_2_46_2_46_13">"#ref!"/"#ref!"/1000</definedName>
    <definedName name="SHARED_FORMULA_2_46_2_46_13_1">"#ref!"/"#ref!"/1000</definedName>
    <definedName name="SHARED_FORMULA_2_46_2_46_14">"#ref!"/"#ref!"/1000</definedName>
    <definedName name="SHARED_FORMULA_2_46_2_46_14_1">"#ref!"/"#ref!"/1000</definedName>
    <definedName name="SHARED_FORMULA_2_46_2_46_15">SUM(#REF!)</definedName>
    <definedName name="SHARED_FORMULA_2_46_2_46_15_1">"#ref!"/"#ref!"/1000</definedName>
    <definedName name="SHARED_FORMULA_2_46_2_46_16">"#ref!"/"#ref!"/1000</definedName>
    <definedName name="SHARED_FORMULA_2_46_2_46_16_1">"#ref!"/"#ref!"/1000</definedName>
    <definedName name="SHARED_FORMULA_2_46_2_46_17">"#ref!"/"#ref!"/1000</definedName>
    <definedName name="SHARED_FORMULA_2_46_2_46_17_1">"#ref!"/"#ref!"/1000</definedName>
    <definedName name="SHARED_FORMULA_2_46_2_46_18">"#ref!"/"#ref!"/1000</definedName>
    <definedName name="SHARED_FORMULA_2_46_2_46_18_1">"#ref!"/"#ref!"/1000</definedName>
    <definedName name="SHARED_FORMULA_2_46_2_46_19">"#ref!"/"#ref!"/1000</definedName>
    <definedName name="SHARED_FORMULA_2_46_2_46_19_1">"#ref!"/"#ref!"/1000</definedName>
    <definedName name="SHARED_FORMULA_2_46_2_46_2">"#ref!"/"#ref!"/1000</definedName>
    <definedName name="SHARED_FORMULA_2_46_2_46_2_1">"#ref!"/"#ref!"/1000</definedName>
    <definedName name="SHARED_FORMULA_2_46_2_46_20">"#ref!"/"#ref!"/1000</definedName>
    <definedName name="SHARED_FORMULA_2_46_2_46_20_1">"#ref!"/"#ref!"/1000</definedName>
    <definedName name="SHARED_FORMULA_2_46_2_46_21">"#ref!"/"#ref!"/1000</definedName>
    <definedName name="SHARED_FORMULA_2_46_2_46_21_1">"#ref!"/"#ref!"/1000</definedName>
    <definedName name="SHARED_FORMULA_2_46_2_46_22">"#ref!"/"#ref!"/1000</definedName>
    <definedName name="SHARED_FORMULA_2_46_2_46_22_1">"#ref!"/"#ref!"/1000</definedName>
    <definedName name="SHARED_FORMULA_2_46_2_46_23">"#ref!"/"#ref!"/1000</definedName>
    <definedName name="SHARED_FORMULA_2_46_2_46_23_1">"#ref!"/"#ref!"/1000</definedName>
    <definedName name="SHARED_FORMULA_2_46_2_46_24">"#ref!"/"#ref!"/1000</definedName>
    <definedName name="SHARED_FORMULA_2_46_2_46_24_1">"#ref!"/"#ref!"/1000</definedName>
    <definedName name="SHARED_FORMULA_2_46_2_46_25">"#ref!"/"#ref!"/1000</definedName>
    <definedName name="SHARED_FORMULA_2_46_2_46_25_1">"#ref!"/"#ref!"/1000</definedName>
    <definedName name="SHARED_FORMULA_2_46_2_46_26">"#ref!"/"#ref!"/1000</definedName>
    <definedName name="SHARED_FORMULA_2_46_2_46_26_1">"#ref!"/"#ref!"/1000</definedName>
    <definedName name="SHARED_FORMULA_2_46_2_46_27">"#ref!"/"#ref!"/1000</definedName>
    <definedName name="SHARED_FORMULA_2_46_2_46_27_1">"#ref!"/"#ref!"/1000</definedName>
    <definedName name="SHARED_FORMULA_2_46_2_46_28">"#ref!"/"#ref!"/1000</definedName>
    <definedName name="SHARED_FORMULA_2_46_2_46_28_1">"#ref!"/"#ref!"/1000</definedName>
    <definedName name="SHARED_FORMULA_2_46_2_46_29">"#ref!"/"#ref!"/1000</definedName>
    <definedName name="SHARED_FORMULA_2_46_2_46_29_1">"#ref!"/"#ref!"/1000</definedName>
    <definedName name="SHARED_FORMULA_2_46_2_46_3">"#ref!"/"#ref!"/1000</definedName>
    <definedName name="SHARED_FORMULA_2_46_2_46_3_1">"#ref!"/"#ref!"/1000</definedName>
    <definedName name="SHARED_FORMULA_2_46_2_46_30">"#ref!"/"#ref!"/1000</definedName>
    <definedName name="SHARED_FORMULA_2_46_2_46_30_1">"#ref!"/"#ref!"/1000</definedName>
    <definedName name="SHARED_FORMULA_2_46_2_46_31">"#ref!"/"#ref!"/1000</definedName>
    <definedName name="SHARED_FORMULA_2_46_2_46_31_1">"#ref!"/"#ref!"/1000</definedName>
    <definedName name="SHARED_FORMULA_2_46_2_46_32">"#ref!"/"#ref!"/1000</definedName>
    <definedName name="SHARED_FORMULA_2_46_2_46_32_1">"#ref!"/"#ref!"/1000</definedName>
    <definedName name="SHARED_FORMULA_2_46_2_46_33">"#ref!"/"#ref!"/1000</definedName>
    <definedName name="SHARED_FORMULA_2_46_2_46_33_1">"#ref!"/"#ref!"/1000</definedName>
    <definedName name="SHARED_FORMULA_2_46_2_46_34">"#ref!"/"#ref!"/1000</definedName>
    <definedName name="SHARED_FORMULA_2_46_2_46_34_1">"#ref!"/"#ref!"/1000</definedName>
    <definedName name="SHARED_FORMULA_2_46_2_46_35">"#ref!"/"#ref!"/1000</definedName>
    <definedName name="SHARED_FORMULA_2_46_2_46_35_1">"#ref!"/"#ref!"/1000</definedName>
    <definedName name="SHARED_FORMULA_2_46_2_46_36">"#ref!"/"#ref!"/1000</definedName>
    <definedName name="SHARED_FORMULA_2_46_2_46_36_1">"#ref!"/"#ref!"/1000</definedName>
    <definedName name="SHARED_FORMULA_2_46_2_46_37">"#ref!"/"#ref!"/1000</definedName>
    <definedName name="SHARED_FORMULA_2_46_2_46_37_1">"#ref!"/"#ref!"/1000</definedName>
    <definedName name="SHARED_FORMULA_2_46_2_46_4">"#ref!"/"#ref!"/1000</definedName>
    <definedName name="SHARED_FORMULA_2_46_2_46_4_1">"#ref!"/"#ref!"/1000</definedName>
    <definedName name="SHARED_FORMULA_2_46_2_46_5">"#ref!"/"#ref!"/1000</definedName>
    <definedName name="SHARED_FORMULA_2_46_2_46_5_1">"#ref!"/"#ref!"/1000</definedName>
    <definedName name="SHARED_FORMULA_2_46_2_46_6">"#ref!"/"#ref!"/1000</definedName>
    <definedName name="SHARED_FORMULA_2_46_2_46_6_1">"#ref!"/"#ref!"/1000</definedName>
    <definedName name="SHARED_FORMULA_2_46_2_46_7">"#ref!"/"#ref!"/1000</definedName>
    <definedName name="SHARED_FORMULA_2_46_2_46_7_1">"#ref!"/"#ref!"/1000</definedName>
    <definedName name="SHARED_FORMULA_2_46_2_46_8">"#ref!"/"#ref!"/1000</definedName>
    <definedName name="SHARED_FORMULA_2_46_2_46_8_1">"#ref!"/"#ref!"/1000</definedName>
    <definedName name="SHARED_FORMULA_2_46_2_46_9">"#ref!"/"#ref!"/1000</definedName>
    <definedName name="SHARED_FORMULA_2_46_2_46_9_1">"#ref!"/"#ref!"/1000</definedName>
    <definedName name="SHARED_FORMULA_2_47_2_47_43">#N/A</definedName>
    <definedName name="SHARED_FORMULA_2_47_2_47_43_1">#N/A</definedName>
    <definedName name="SHARED_FORMULA_2_49_2_49_1">"#ref!"/"#ref!"</definedName>
    <definedName name="SHARED_FORMULA_2_49_2_49_1_1">"#ref!"/"#ref!"</definedName>
    <definedName name="SHARED_FORMULA_2_49_2_49_10">"#ref!"/"#ref!"</definedName>
    <definedName name="SHARED_FORMULA_2_49_2_49_10_1">"#ref!"/"#ref!"</definedName>
    <definedName name="SHARED_FORMULA_2_49_2_49_11">"#ref!"/"#ref!"</definedName>
    <definedName name="SHARED_FORMULA_2_49_2_49_11_1">"#ref!"/"#ref!"</definedName>
    <definedName name="SHARED_FORMULA_2_49_2_49_12">"#ref!"/"#ref!"</definedName>
    <definedName name="SHARED_FORMULA_2_49_2_49_12_1">"#ref!"/"#ref!"</definedName>
    <definedName name="SHARED_FORMULA_2_49_2_49_13">"#ref!"/"#ref!"</definedName>
    <definedName name="SHARED_FORMULA_2_49_2_49_13_1">"#ref!"/"#ref!"</definedName>
    <definedName name="SHARED_FORMULA_2_49_2_49_14">"#ref!"/"#ref!"</definedName>
    <definedName name="SHARED_FORMULA_2_49_2_49_14_1">"#ref!"/"#ref!"</definedName>
    <definedName name="SHARED_FORMULA_2_49_2_49_15">"#ref!"/"#ref!"</definedName>
    <definedName name="SHARED_FORMULA_2_49_2_49_15_1">"#ref!"/"#ref!"</definedName>
    <definedName name="SHARED_FORMULA_2_49_2_49_16">"#ref!"/"#ref!"</definedName>
    <definedName name="SHARED_FORMULA_2_49_2_49_16_1">"#ref!"/"#ref!"</definedName>
    <definedName name="SHARED_FORMULA_2_49_2_49_17">"#ref!"/"#ref!"</definedName>
    <definedName name="SHARED_FORMULA_2_49_2_49_17_1">"#ref!"/"#ref!"</definedName>
    <definedName name="SHARED_FORMULA_2_49_2_49_18">"#ref!"/"#ref!"</definedName>
    <definedName name="SHARED_FORMULA_2_49_2_49_18_1">"#ref!"/"#ref!"</definedName>
    <definedName name="SHARED_FORMULA_2_49_2_49_19">"#ref!"/"#ref!"</definedName>
    <definedName name="SHARED_FORMULA_2_49_2_49_19_1">"#ref!"/"#ref!"</definedName>
    <definedName name="SHARED_FORMULA_2_49_2_49_2">"#ref!"/"#ref!"</definedName>
    <definedName name="SHARED_FORMULA_2_49_2_49_2_1">"#ref!"/"#ref!"</definedName>
    <definedName name="SHARED_FORMULA_2_49_2_49_20">"#ref!"/"#ref!"</definedName>
    <definedName name="SHARED_FORMULA_2_49_2_49_20_1">"#ref!"/"#ref!"</definedName>
    <definedName name="SHARED_FORMULA_2_49_2_49_21">"#ref!"/"#ref!"</definedName>
    <definedName name="SHARED_FORMULA_2_49_2_49_21_1">"#ref!"/"#ref!"</definedName>
    <definedName name="SHARED_FORMULA_2_49_2_49_22">"#ref!"/"#ref!"</definedName>
    <definedName name="SHARED_FORMULA_2_49_2_49_22_1">"#ref!"/"#ref!"</definedName>
    <definedName name="SHARED_FORMULA_2_49_2_49_23">"#ref!"/"#ref!"</definedName>
    <definedName name="SHARED_FORMULA_2_49_2_49_23_1">"#ref!"/"#ref!"</definedName>
    <definedName name="SHARED_FORMULA_2_49_2_49_24">"#ref!"/"#ref!"</definedName>
    <definedName name="SHARED_FORMULA_2_49_2_49_24_1">"#ref!"/"#ref!"</definedName>
    <definedName name="SHARED_FORMULA_2_49_2_49_25">"#ref!"/"#ref!"</definedName>
    <definedName name="SHARED_FORMULA_2_49_2_49_25_1">"#ref!"/"#ref!"</definedName>
    <definedName name="SHARED_FORMULA_2_49_2_49_26">"#ref!"/"#ref!"</definedName>
    <definedName name="SHARED_FORMULA_2_49_2_49_26_1">"#ref!"/"#ref!"</definedName>
    <definedName name="SHARED_FORMULA_2_49_2_49_27">"#ref!"/"#ref!"</definedName>
    <definedName name="SHARED_FORMULA_2_49_2_49_27_1">"#ref!"/"#ref!"</definedName>
    <definedName name="SHARED_FORMULA_2_49_2_49_28">"#ref!"/"#ref!"</definedName>
    <definedName name="SHARED_FORMULA_2_49_2_49_28_1">"#ref!"/"#ref!"</definedName>
    <definedName name="SHARED_FORMULA_2_49_2_49_29">"#ref!"/"#ref!"</definedName>
    <definedName name="SHARED_FORMULA_2_49_2_49_29_1">"#ref!"/"#ref!"</definedName>
    <definedName name="SHARED_FORMULA_2_49_2_49_3">"#ref!"/"#ref!"</definedName>
    <definedName name="SHARED_FORMULA_2_49_2_49_3_1">"#ref!"/"#ref!"</definedName>
    <definedName name="SHARED_FORMULA_2_49_2_49_30">"#ref!"/"#ref!"</definedName>
    <definedName name="SHARED_FORMULA_2_49_2_49_30_1">"#ref!"/"#ref!"</definedName>
    <definedName name="SHARED_FORMULA_2_49_2_49_31">"#ref!"/"#ref!"</definedName>
    <definedName name="SHARED_FORMULA_2_49_2_49_31_1">"#ref!"/"#ref!"</definedName>
    <definedName name="SHARED_FORMULA_2_49_2_49_32">"#ref!"/"#ref!"</definedName>
    <definedName name="SHARED_FORMULA_2_49_2_49_32_1">"#ref!"/"#ref!"</definedName>
    <definedName name="SHARED_FORMULA_2_49_2_49_33">"#ref!"/"#ref!"</definedName>
    <definedName name="SHARED_FORMULA_2_49_2_49_33_1">"#ref!"/"#ref!"</definedName>
    <definedName name="SHARED_FORMULA_2_49_2_49_34">"#ref!"/"#ref!"</definedName>
    <definedName name="SHARED_FORMULA_2_49_2_49_34_1">"#ref!"/"#ref!"</definedName>
    <definedName name="SHARED_FORMULA_2_49_2_49_35">"#ref!"/"#ref!"</definedName>
    <definedName name="SHARED_FORMULA_2_49_2_49_35_1">"#ref!"/"#ref!"</definedName>
    <definedName name="SHARED_FORMULA_2_49_2_49_36">"#ref!"/"#ref!"</definedName>
    <definedName name="SHARED_FORMULA_2_49_2_49_36_1">"#ref!"/"#ref!"</definedName>
    <definedName name="SHARED_FORMULA_2_49_2_49_37">"#ref!"/"#ref!"</definedName>
    <definedName name="SHARED_FORMULA_2_49_2_49_37_1">"#ref!"/"#ref!"</definedName>
    <definedName name="SHARED_FORMULA_2_49_2_49_4">"#ref!"/"#ref!"</definedName>
    <definedName name="SHARED_FORMULA_2_49_2_49_4_1">"#ref!"/"#ref!"</definedName>
    <definedName name="SHARED_FORMULA_2_49_2_49_5">"#ref!"/"#ref!"</definedName>
    <definedName name="SHARED_FORMULA_2_49_2_49_5_1">"#ref!"/"#ref!"</definedName>
    <definedName name="SHARED_FORMULA_2_49_2_49_6">"#ref!"/"#ref!"</definedName>
    <definedName name="SHARED_FORMULA_2_49_2_49_6_1">"#ref!"/"#ref!"</definedName>
    <definedName name="SHARED_FORMULA_2_49_2_49_7">"#ref!"/"#ref!"</definedName>
    <definedName name="SHARED_FORMULA_2_49_2_49_7_1">"#ref!"/"#ref!"</definedName>
    <definedName name="SHARED_FORMULA_2_49_2_49_8">"#ref!"/"#ref!"</definedName>
    <definedName name="SHARED_FORMULA_2_49_2_49_8_1">"#ref!"/"#ref!"</definedName>
    <definedName name="SHARED_FORMULA_2_49_2_49_9">"#ref!"/"#ref!"</definedName>
    <definedName name="SHARED_FORMULA_2_49_2_49_9_1">"#ref!"/"#ref!"</definedName>
    <definedName name="SHARED_FORMULA_2_53_2_53_1">"#ref!"/"#ref!"</definedName>
    <definedName name="SHARED_FORMULA_2_53_2_53_1_1">"#ref!"/"#ref!"</definedName>
    <definedName name="SHARED_FORMULA_2_53_2_53_10">"#ref!"/"#ref!"</definedName>
    <definedName name="SHARED_FORMULA_2_53_2_53_10_1">"#ref!"/"#ref!"</definedName>
    <definedName name="SHARED_FORMULA_2_53_2_53_11">"#ref!"/"#ref!"</definedName>
    <definedName name="SHARED_FORMULA_2_53_2_53_11_1">"#ref!"/"#ref!"</definedName>
    <definedName name="SHARED_FORMULA_2_53_2_53_12">"#ref!"/"#ref!"</definedName>
    <definedName name="SHARED_FORMULA_2_53_2_53_12_1">"#ref!"/"#ref!"</definedName>
    <definedName name="SHARED_FORMULA_2_53_2_53_13">"#ref!"/"#ref!"</definedName>
    <definedName name="SHARED_FORMULA_2_53_2_53_13_1">"#ref!"/"#ref!"</definedName>
    <definedName name="SHARED_FORMULA_2_53_2_53_14">"#ref!"/"#ref!"</definedName>
    <definedName name="SHARED_FORMULA_2_53_2_53_14_1">"#ref!"/"#ref!"</definedName>
    <definedName name="SHARED_FORMULA_2_53_2_53_15">"#ref!"/"#ref!"</definedName>
    <definedName name="SHARED_FORMULA_2_53_2_53_15_1">"#ref!"/"#ref!"</definedName>
    <definedName name="SHARED_FORMULA_2_53_2_53_16">"#ref!"/"#ref!"</definedName>
    <definedName name="SHARED_FORMULA_2_53_2_53_16_1">"#ref!"/"#ref!"</definedName>
    <definedName name="SHARED_FORMULA_2_53_2_53_17">"#ref!"/"#ref!"</definedName>
    <definedName name="SHARED_FORMULA_2_53_2_53_17_1">"#ref!"/"#ref!"</definedName>
    <definedName name="SHARED_FORMULA_2_53_2_53_18">"#ref!"/"#ref!"</definedName>
    <definedName name="SHARED_FORMULA_2_53_2_53_18_1">"#ref!"/"#ref!"</definedName>
    <definedName name="SHARED_FORMULA_2_53_2_53_19">"#ref!"/"#ref!"</definedName>
    <definedName name="SHARED_FORMULA_2_53_2_53_19_1">"#ref!"/"#ref!"</definedName>
    <definedName name="SHARED_FORMULA_2_53_2_53_2">"#ref!"/"#ref!"</definedName>
    <definedName name="SHARED_FORMULA_2_53_2_53_2_1">"#ref!"/"#ref!"</definedName>
    <definedName name="SHARED_FORMULA_2_53_2_53_20">"#ref!"/"#ref!"</definedName>
    <definedName name="SHARED_FORMULA_2_53_2_53_20_1">"#ref!"/"#ref!"</definedName>
    <definedName name="SHARED_FORMULA_2_53_2_53_21">"#ref!"/"#ref!"</definedName>
    <definedName name="SHARED_FORMULA_2_53_2_53_21_1">"#ref!"/"#ref!"</definedName>
    <definedName name="SHARED_FORMULA_2_53_2_53_22">"#ref!"/"#ref!"</definedName>
    <definedName name="SHARED_FORMULA_2_53_2_53_22_1">"#ref!"/"#ref!"</definedName>
    <definedName name="SHARED_FORMULA_2_53_2_53_23">"#ref!"/"#ref!"</definedName>
    <definedName name="SHARED_FORMULA_2_53_2_53_23_1">"#ref!"/"#ref!"</definedName>
    <definedName name="SHARED_FORMULA_2_53_2_53_24">"#ref!"/"#ref!"</definedName>
    <definedName name="SHARED_FORMULA_2_53_2_53_24_1">"#ref!"/"#ref!"</definedName>
    <definedName name="SHARED_FORMULA_2_53_2_53_25">"#ref!"/"#ref!"</definedName>
    <definedName name="SHARED_FORMULA_2_53_2_53_25_1">"#ref!"/"#ref!"</definedName>
    <definedName name="SHARED_FORMULA_2_53_2_53_26">"#ref!"/"#ref!"</definedName>
    <definedName name="SHARED_FORMULA_2_53_2_53_26_1">"#ref!"/"#ref!"</definedName>
    <definedName name="SHARED_FORMULA_2_53_2_53_27">"#ref!"/"#ref!"</definedName>
    <definedName name="SHARED_FORMULA_2_53_2_53_27_1">"#ref!"/"#ref!"</definedName>
    <definedName name="SHARED_FORMULA_2_53_2_53_28">"#ref!"/"#ref!"</definedName>
    <definedName name="SHARED_FORMULA_2_53_2_53_28_1">"#ref!"/"#ref!"</definedName>
    <definedName name="SHARED_FORMULA_2_53_2_53_29">"#ref!"/"#ref!"</definedName>
    <definedName name="SHARED_FORMULA_2_53_2_53_29_1">"#ref!"/"#ref!"</definedName>
    <definedName name="SHARED_FORMULA_2_53_2_53_3">"#ref!"/"#ref!"</definedName>
    <definedName name="SHARED_FORMULA_2_53_2_53_3_1">"#ref!"/"#ref!"</definedName>
    <definedName name="SHARED_FORMULA_2_53_2_53_30">"#ref!"/"#ref!"</definedName>
    <definedName name="SHARED_FORMULA_2_53_2_53_30_1">"#ref!"/"#ref!"</definedName>
    <definedName name="SHARED_FORMULA_2_53_2_53_31">"#ref!"/"#ref!"</definedName>
    <definedName name="SHARED_FORMULA_2_53_2_53_31_1">"#ref!"/"#ref!"</definedName>
    <definedName name="SHARED_FORMULA_2_53_2_53_32">"#ref!"/"#ref!"</definedName>
    <definedName name="SHARED_FORMULA_2_53_2_53_32_1">"#ref!"/"#ref!"</definedName>
    <definedName name="SHARED_FORMULA_2_53_2_53_33">"#ref!"/"#ref!"</definedName>
    <definedName name="SHARED_FORMULA_2_53_2_53_33_1">"#ref!"/"#ref!"</definedName>
    <definedName name="SHARED_FORMULA_2_53_2_53_34">"#ref!"/"#ref!"</definedName>
    <definedName name="SHARED_FORMULA_2_53_2_53_34_1">"#ref!"/"#ref!"</definedName>
    <definedName name="SHARED_FORMULA_2_53_2_53_35">"#ref!"/"#ref!"</definedName>
    <definedName name="SHARED_FORMULA_2_53_2_53_35_1">"#ref!"/"#ref!"</definedName>
    <definedName name="SHARED_FORMULA_2_53_2_53_36">"#ref!"/"#ref!"</definedName>
    <definedName name="SHARED_FORMULA_2_53_2_53_36_1">"#ref!"/"#ref!"</definedName>
    <definedName name="SHARED_FORMULA_2_53_2_53_37">"#ref!"/"#ref!"</definedName>
    <definedName name="SHARED_FORMULA_2_53_2_53_37_1">"#ref!"/"#ref!"</definedName>
    <definedName name="SHARED_FORMULA_2_53_2_53_4">"#ref!"/"#ref!"</definedName>
    <definedName name="SHARED_FORMULA_2_53_2_53_4_1">"#ref!"/"#ref!"</definedName>
    <definedName name="SHARED_FORMULA_2_53_2_53_5">"#ref!"/"#ref!"</definedName>
    <definedName name="SHARED_FORMULA_2_53_2_53_5_1">"#ref!"/"#ref!"</definedName>
    <definedName name="SHARED_FORMULA_2_53_2_53_6">"#ref!"/"#ref!"</definedName>
    <definedName name="SHARED_FORMULA_2_53_2_53_6_1">"#ref!"/"#ref!"</definedName>
    <definedName name="SHARED_FORMULA_2_53_2_53_7">"#ref!"/"#ref!"</definedName>
    <definedName name="SHARED_FORMULA_2_53_2_53_7_1">"#ref!"/"#ref!"</definedName>
    <definedName name="SHARED_FORMULA_2_53_2_53_8">"#ref!"/"#ref!"</definedName>
    <definedName name="SHARED_FORMULA_2_53_2_53_8_1">"#ref!"/"#ref!"</definedName>
    <definedName name="SHARED_FORMULA_2_53_2_53_9">"#ref!"/"#ref!"</definedName>
    <definedName name="SHARED_FORMULA_2_53_2_53_9_1">"#ref!"/"#ref!"</definedName>
    <definedName name="SHARED_FORMULA_2_55_2_55_15">SUM(#REF!)</definedName>
    <definedName name="SHARED_FORMULA_2_56_2_56_24">SUM(#REF!)</definedName>
    <definedName name="SHARED_FORMULA_2_57_2_57_24">SUM(#REF!)</definedName>
    <definedName name="SHARED_FORMULA_2_58_2_58_24">SUM(#REF!)</definedName>
    <definedName name="SHARED_FORMULA_2_59_2_59_24">SUM(#REF!)</definedName>
    <definedName name="SHARED_FORMULA_2_60_2_60_24">SUM(#REF!,#REF!)</definedName>
    <definedName name="SHARED_FORMULA_2_61_2_61_1">"#ref!"+"#ref!"</definedName>
    <definedName name="SHARED_FORMULA_2_61_2_61_1_1">"#ref!"+"#ref!"</definedName>
    <definedName name="SHARED_FORMULA_2_61_2_61_10">"#ref!"+"#ref!"</definedName>
    <definedName name="SHARED_FORMULA_2_61_2_61_10_1">"#ref!"+"#ref!"</definedName>
    <definedName name="SHARED_FORMULA_2_61_2_61_11">"#ref!"+"#ref!"</definedName>
    <definedName name="SHARED_FORMULA_2_61_2_61_11_1">"#ref!"+"#ref!"</definedName>
    <definedName name="SHARED_FORMULA_2_61_2_61_12">"#ref!"+"#ref!"</definedName>
    <definedName name="SHARED_FORMULA_2_61_2_61_12_1">"#ref!"+"#ref!"</definedName>
    <definedName name="SHARED_FORMULA_2_61_2_61_13">"#ref!"+"#ref!"</definedName>
    <definedName name="SHARED_FORMULA_2_61_2_61_13_1">"#ref!"+"#ref!"</definedName>
    <definedName name="SHARED_FORMULA_2_61_2_61_14">"#ref!"+"#ref!"</definedName>
    <definedName name="SHARED_FORMULA_2_61_2_61_14_1">"#ref!"+"#ref!"</definedName>
    <definedName name="SHARED_FORMULA_2_61_2_61_15">"#ref!"+"#ref!"</definedName>
    <definedName name="SHARED_FORMULA_2_61_2_61_15_1">"#ref!"+"#ref!"</definedName>
    <definedName name="SHARED_FORMULA_2_61_2_61_16">"#ref!"+"#ref!"</definedName>
    <definedName name="SHARED_FORMULA_2_61_2_61_16_1">"#ref!"+"#ref!"</definedName>
    <definedName name="SHARED_FORMULA_2_61_2_61_17">"#ref!"+"#ref!"</definedName>
    <definedName name="SHARED_FORMULA_2_61_2_61_17_1">"#ref!"+"#ref!"</definedName>
    <definedName name="SHARED_FORMULA_2_61_2_61_18">"#ref!"+"#ref!"</definedName>
    <definedName name="SHARED_FORMULA_2_61_2_61_18_1">"#ref!"+"#ref!"</definedName>
    <definedName name="SHARED_FORMULA_2_61_2_61_19">"#ref!"+"#ref!"</definedName>
    <definedName name="SHARED_FORMULA_2_61_2_61_19_1">"#ref!"+"#ref!"</definedName>
    <definedName name="SHARED_FORMULA_2_61_2_61_2">"#ref!"+"#ref!"</definedName>
    <definedName name="SHARED_FORMULA_2_61_2_61_2_1">"#ref!"+"#ref!"</definedName>
    <definedName name="SHARED_FORMULA_2_61_2_61_20">"#ref!"+"#ref!"</definedName>
    <definedName name="SHARED_FORMULA_2_61_2_61_20_1">"#ref!"+"#ref!"</definedName>
    <definedName name="SHARED_FORMULA_2_61_2_61_21">"#ref!"+"#ref!"</definedName>
    <definedName name="SHARED_FORMULA_2_61_2_61_21_1">"#ref!"+"#ref!"</definedName>
    <definedName name="SHARED_FORMULA_2_61_2_61_22">"#ref!"+"#ref!"</definedName>
    <definedName name="SHARED_FORMULA_2_61_2_61_22_1">"#ref!"+"#ref!"</definedName>
    <definedName name="SHARED_FORMULA_2_61_2_61_23">"#ref!"+"#ref!"</definedName>
    <definedName name="SHARED_FORMULA_2_61_2_61_23_1">"#ref!"+"#ref!"</definedName>
    <definedName name="SHARED_FORMULA_2_61_2_61_24">SUM(#REF!)</definedName>
    <definedName name="SHARED_FORMULA_2_61_2_61_24_1">"#ref!"+"#ref!"</definedName>
    <definedName name="SHARED_FORMULA_2_61_2_61_25">"#ref!"+"#ref!"</definedName>
    <definedName name="SHARED_FORMULA_2_61_2_61_25_1">"#ref!"+"#ref!"</definedName>
    <definedName name="SHARED_FORMULA_2_61_2_61_26">"#ref!"+"#ref!"</definedName>
    <definedName name="SHARED_FORMULA_2_61_2_61_26_1">"#ref!"+"#ref!"</definedName>
    <definedName name="SHARED_FORMULA_2_61_2_61_27">"#ref!"+"#ref!"</definedName>
    <definedName name="SHARED_FORMULA_2_61_2_61_27_1">"#ref!"+"#ref!"</definedName>
    <definedName name="SHARED_FORMULA_2_61_2_61_28">"#ref!"+"#ref!"</definedName>
    <definedName name="SHARED_FORMULA_2_61_2_61_28_1">"#ref!"+"#ref!"</definedName>
    <definedName name="SHARED_FORMULA_2_61_2_61_29">"#ref!"+"#ref!"</definedName>
    <definedName name="SHARED_FORMULA_2_61_2_61_29_1">"#ref!"+"#ref!"</definedName>
    <definedName name="SHARED_FORMULA_2_61_2_61_3">"#ref!"+"#ref!"</definedName>
    <definedName name="SHARED_FORMULA_2_61_2_61_3_1">"#ref!"+"#ref!"</definedName>
    <definedName name="SHARED_FORMULA_2_61_2_61_30">"#ref!"+"#ref!"</definedName>
    <definedName name="SHARED_FORMULA_2_61_2_61_30_1">"#ref!"+"#ref!"</definedName>
    <definedName name="SHARED_FORMULA_2_61_2_61_31">"#ref!"+"#ref!"</definedName>
    <definedName name="SHARED_FORMULA_2_61_2_61_31_1">"#ref!"+"#ref!"</definedName>
    <definedName name="SHARED_FORMULA_2_61_2_61_32">"#ref!"+"#ref!"</definedName>
    <definedName name="SHARED_FORMULA_2_61_2_61_32_1">"#ref!"+"#ref!"</definedName>
    <definedName name="SHARED_FORMULA_2_61_2_61_33">"#ref!"+"#ref!"</definedName>
    <definedName name="SHARED_FORMULA_2_61_2_61_33_1">"#ref!"+"#ref!"</definedName>
    <definedName name="SHARED_FORMULA_2_61_2_61_34">"#ref!"+"#ref!"</definedName>
    <definedName name="SHARED_FORMULA_2_61_2_61_34_1">"#ref!"+"#ref!"</definedName>
    <definedName name="SHARED_FORMULA_2_61_2_61_35">"#ref!"+"#ref!"</definedName>
    <definedName name="SHARED_FORMULA_2_61_2_61_35_1">"#ref!"+"#ref!"</definedName>
    <definedName name="SHARED_FORMULA_2_61_2_61_36">"#ref!"+"#ref!"</definedName>
    <definedName name="SHARED_FORMULA_2_61_2_61_36_1">"#ref!"+"#ref!"</definedName>
    <definedName name="SHARED_FORMULA_2_61_2_61_37">"#ref!"+"#ref!"</definedName>
    <definedName name="SHARED_FORMULA_2_61_2_61_37_1">"#ref!"+"#ref!"</definedName>
    <definedName name="SHARED_FORMULA_2_61_2_61_4">"#ref!"+"#ref!"</definedName>
    <definedName name="SHARED_FORMULA_2_61_2_61_4_1">"#ref!"+"#ref!"</definedName>
    <definedName name="SHARED_FORMULA_2_61_2_61_5">"#ref!"+"#ref!"</definedName>
    <definedName name="SHARED_FORMULA_2_61_2_61_5_1">"#ref!"+"#ref!"</definedName>
    <definedName name="SHARED_FORMULA_2_61_2_61_6">"#ref!"+"#ref!"</definedName>
    <definedName name="SHARED_FORMULA_2_61_2_61_6_1">"#ref!"+"#ref!"</definedName>
    <definedName name="SHARED_FORMULA_2_61_2_61_7">"#ref!"+"#ref!"</definedName>
    <definedName name="SHARED_FORMULA_2_61_2_61_7_1">"#ref!"+"#ref!"</definedName>
    <definedName name="SHARED_FORMULA_2_61_2_61_8">"#ref!"+"#ref!"</definedName>
    <definedName name="SHARED_FORMULA_2_61_2_61_8_1">"#ref!"+"#ref!"</definedName>
    <definedName name="SHARED_FORMULA_2_61_2_61_9">"#ref!"+"#ref!"</definedName>
    <definedName name="SHARED_FORMULA_2_61_2_61_9_1">"#ref!"+"#ref!"</definedName>
    <definedName name="SHARED_FORMULA_2_62_2_62_24">SUM(#REF!)</definedName>
    <definedName name="SHARED_FORMULA_2_63_2_63_16">+#REF!/(#REF!+#REF!)*1000</definedName>
    <definedName name="SHARED_FORMULA_2_63_2_63_24">SUM(#REF!)</definedName>
    <definedName name="SHARED_FORMULA_2_66_2_66_1">#N/A</definedName>
    <definedName name="SHARED_FORMULA_2_66_2_66_1_1">#N/A</definedName>
    <definedName name="SHARED_FORMULA_2_66_2_66_10">#N/A</definedName>
    <definedName name="SHARED_FORMULA_2_66_2_66_10_1">#N/A</definedName>
    <definedName name="SHARED_FORMULA_2_66_2_66_11">#N/A</definedName>
    <definedName name="SHARED_FORMULA_2_66_2_66_11_1">#N/A</definedName>
    <definedName name="SHARED_FORMULA_2_66_2_66_12">#N/A</definedName>
    <definedName name="SHARED_FORMULA_2_66_2_66_12_1">#N/A</definedName>
    <definedName name="SHARED_FORMULA_2_66_2_66_13">#N/A</definedName>
    <definedName name="SHARED_FORMULA_2_66_2_66_13_1">#N/A</definedName>
    <definedName name="SHARED_FORMULA_2_66_2_66_14">#N/A</definedName>
    <definedName name="SHARED_FORMULA_2_66_2_66_14_1">#N/A</definedName>
    <definedName name="SHARED_FORMULA_2_66_2_66_15">#N/A</definedName>
    <definedName name="SHARED_FORMULA_2_66_2_66_15_1">#N/A</definedName>
    <definedName name="SHARED_FORMULA_2_66_2_66_16">#N/A</definedName>
    <definedName name="SHARED_FORMULA_2_66_2_66_16_1">#N/A</definedName>
    <definedName name="SHARED_FORMULA_2_66_2_66_17">#N/A</definedName>
    <definedName name="SHARED_FORMULA_2_66_2_66_17_1">#N/A</definedName>
    <definedName name="SHARED_FORMULA_2_66_2_66_18">#N/A</definedName>
    <definedName name="SHARED_FORMULA_2_66_2_66_18_1">#N/A</definedName>
    <definedName name="SHARED_FORMULA_2_66_2_66_19">#N/A</definedName>
    <definedName name="SHARED_FORMULA_2_66_2_66_19_1">#N/A</definedName>
    <definedName name="SHARED_FORMULA_2_66_2_66_2">#N/A</definedName>
    <definedName name="SHARED_FORMULA_2_66_2_66_2_1">#N/A</definedName>
    <definedName name="SHARED_FORMULA_2_66_2_66_20">#N/A</definedName>
    <definedName name="SHARED_FORMULA_2_66_2_66_20_1">#N/A</definedName>
    <definedName name="SHARED_FORMULA_2_66_2_66_21">#N/A</definedName>
    <definedName name="SHARED_FORMULA_2_66_2_66_21_1">#N/A</definedName>
    <definedName name="SHARED_FORMULA_2_66_2_66_22">#N/A</definedName>
    <definedName name="SHARED_FORMULA_2_66_2_66_22_1">#N/A</definedName>
    <definedName name="SHARED_FORMULA_2_66_2_66_23">#N/A</definedName>
    <definedName name="SHARED_FORMULA_2_66_2_66_23_1">#N/A</definedName>
    <definedName name="SHARED_FORMULA_2_66_2_66_24">#N/A</definedName>
    <definedName name="SHARED_FORMULA_2_66_2_66_24_1">#N/A</definedName>
    <definedName name="SHARED_FORMULA_2_66_2_66_25">#N/A</definedName>
    <definedName name="SHARED_FORMULA_2_66_2_66_25_1">#N/A</definedName>
    <definedName name="SHARED_FORMULA_2_66_2_66_26">#N/A</definedName>
    <definedName name="SHARED_FORMULA_2_66_2_66_26_1">#N/A</definedName>
    <definedName name="SHARED_FORMULA_2_66_2_66_27">#N/A</definedName>
    <definedName name="SHARED_FORMULA_2_66_2_66_27_1">#N/A</definedName>
    <definedName name="SHARED_FORMULA_2_66_2_66_28">#N/A</definedName>
    <definedName name="SHARED_FORMULA_2_66_2_66_28_1">#N/A</definedName>
    <definedName name="SHARED_FORMULA_2_66_2_66_29">#N/A</definedName>
    <definedName name="SHARED_FORMULA_2_66_2_66_29_1">#N/A</definedName>
    <definedName name="SHARED_FORMULA_2_66_2_66_3">#N/A</definedName>
    <definedName name="SHARED_FORMULA_2_66_2_66_3_1">#N/A</definedName>
    <definedName name="SHARED_FORMULA_2_66_2_66_30">#N/A</definedName>
    <definedName name="SHARED_FORMULA_2_66_2_66_30_1">#N/A</definedName>
    <definedName name="SHARED_FORMULA_2_66_2_66_31">#N/A</definedName>
    <definedName name="SHARED_FORMULA_2_66_2_66_31_1">#N/A</definedName>
    <definedName name="SHARED_FORMULA_2_66_2_66_32">#N/A</definedName>
    <definedName name="SHARED_FORMULA_2_66_2_66_32_1">#N/A</definedName>
    <definedName name="SHARED_FORMULA_2_66_2_66_33">#N/A</definedName>
    <definedName name="SHARED_FORMULA_2_66_2_66_33_1">#N/A</definedName>
    <definedName name="SHARED_FORMULA_2_66_2_66_34">#N/A</definedName>
    <definedName name="SHARED_FORMULA_2_66_2_66_34_1">#N/A</definedName>
    <definedName name="SHARED_FORMULA_2_66_2_66_35">#N/A</definedName>
    <definedName name="SHARED_FORMULA_2_66_2_66_35_1">#N/A</definedName>
    <definedName name="SHARED_FORMULA_2_66_2_66_36">#N/A</definedName>
    <definedName name="SHARED_FORMULA_2_66_2_66_36_1">#N/A</definedName>
    <definedName name="SHARED_FORMULA_2_66_2_66_37">#N/A</definedName>
    <definedName name="SHARED_FORMULA_2_66_2_66_37_1">#N/A</definedName>
    <definedName name="SHARED_FORMULA_2_66_2_66_4">#N/A</definedName>
    <definedName name="SHARED_FORMULA_2_66_2_66_4_1">#N/A</definedName>
    <definedName name="SHARED_FORMULA_2_66_2_66_5">#N/A</definedName>
    <definedName name="SHARED_FORMULA_2_66_2_66_5_1">#N/A</definedName>
    <definedName name="SHARED_FORMULA_2_66_2_66_6">#N/A</definedName>
    <definedName name="SHARED_FORMULA_2_66_2_66_6_1">#N/A</definedName>
    <definedName name="SHARED_FORMULA_2_66_2_66_7">#N/A</definedName>
    <definedName name="SHARED_FORMULA_2_66_2_66_7_1">#N/A</definedName>
    <definedName name="SHARED_FORMULA_2_66_2_66_8">#N/A</definedName>
    <definedName name="SHARED_FORMULA_2_66_2_66_8_1">#N/A</definedName>
    <definedName name="SHARED_FORMULA_2_66_2_66_9">#N/A</definedName>
    <definedName name="SHARED_FORMULA_2_66_2_66_9_1">#N/A</definedName>
    <definedName name="SHARED_FORMULA_2_7_2_7_24">SUM(#REF!)</definedName>
    <definedName name="SHARED_FORMULA_2_7_2_7_45">SUM(#REF!)</definedName>
    <definedName name="SHARED_FORMULA_2_8_2_8_24">SUM(#REF!)</definedName>
    <definedName name="SHARED_FORMULA_2_8_2_8_45">SUM(#REF!)</definedName>
    <definedName name="SHARED_FORMULA_2_9_2_9_15">SUM(#REF!)</definedName>
    <definedName name="SHARED_FORMULA_2_9_2_9_24">SUM(#REF!)</definedName>
    <definedName name="SHARED_FORMULA_2_9_2_9_45">SUM(#REF!)</definedName>
    <definedName name="SHARED_FORMULA_2_91_2_91_16">+#REF!/#REF!*1000</definedName>
    <definedName name="SHARED_FORMULA_20_10_20_10_18">SUM(#REF!,#REF!)</definedName>
    <definedName name="SHARED_FORMULA_20_102_20_102_20">#REF!+#REF!</definedName>
    <definedName name="SHARED_FORMULA_20_102_20_102_21">#REF!+#REF!</definedName>
    <definedName name="SHARED_FORMULA_20_102_20_102_22">#REF!+#REF!</definedName>
    <definedName name="SHARED_FORMULA_20_102_20_102_7">SUM(#REF!,#REF!,#REF!,#REF!)</definedName>
    <definedName name="SHARED_FORMULA_20_109_20_109_12">#REF!+#REF!</definedName>
    <definedName name="SHARED_FORMULA_20_111_20_111_1">NA()</definedName>
    <definedName name="SHARED_FORMULA_20_115_20_115_18">#REF!+#REF!</definedName>
    <definedName name="SHARED_FORMULA_20_122_20_122_19">#REF!+#REF!</definedName>
    <definedName name="SHARED_FORMULA_20_122_20_122_20">#REF!+#REF!</definedName>
    <definedName name="SHARED_FORMULA_20_122_20_122_21">#REF!+#REF!</definedName>
    <definedName name="SHARED_FORMULA_20_122_20_122_22">#REF!+#REF!</definedName>
    <definedName name="SHARED_FORMULA_20_127_20_127_12">#REF!+#REF!</definedName>
    <definedName name="SHARED_FORMULA_20_129_20_129_7">SUM(#REF!,#REF!,#REF!,#REF!)</definedName>
    <definedName name="SHARED_FORMULA_20_13_20_13_1">NA()</definedName>
    <definedName name="SHARED_FORMULA_20_13_20_13_19">#REF!+#REF!</definedName>
    <definedName name="SHARED_FORMULA_20_13_20_13_20">#REF!+#REF!</definedName>
    <definedName name="SHARED_FORMULA_20_13_20_13_21">#REF!+#REF!</definedName>
    <definedName name="SHARED_FORMULA_20_13_20_13_22">#REF!+#REF!</definedName>
    <definedName name="SHARED_FORMULA_20_13_20_13_3">NA()</definedName>
    <definedName name="SHARED_FORMULA_20_138_20_138_20">#REF!+#REF!</definedName>
    <definedName name="SHARED_FORMULA_20_138_20_138_21">#REF!+#REF!</definedName>
    <definedName name="SHARED_FORMULA_20_138_20_138_22">#REF!+#REF!</definedName>
    <definedName name="SHARED_FORMULA_20_14_20_14_10">#REF!+#REF!</definedName>
    <definedName name="SHARED_FORMULA_20_145_20_145_12">#REF!+#REF!</definedName>
    <definedName name="SHARED_FORMULA_20_145_20_145_18">#REF!+#REF!</definedName>
    <definedName name="SHARED_FORMULA_20_15_20_15_45">#REF!/3</definedName>
    <definedName name="SHARED_FORMULA_20_157_20_157_20">SUM(#REF!,#REF!)</definedName>
    <definedName name="SHARED_FORMULA_20_157_20_157_21">SUM(#REF!,#REF!)</definedName>
    <definedName name="SHARED_FORMULA_20_157_20_157_22">SUM(#REF!,#REF!)</definedName>
    <definedName name="SHARED_FORMULA_20_158_20_158_19">SUM(#REF!,#REF!)</definedName>
    <definedName name="SHARED_FORMULA_20_16_20_16_44">#REF!-#REF!-#REF!-#REF!</definedName>
    <definedName name="SHARED_FORMULA_20_161_20_161_7">SUM(#REF!,#REF!,#REF!,#REF!)</definedName>
    <definedName name="SHARED_FORMULA_20_163_20_163_12">#REF!+#REF!</definedName>
    <definedName name="SHARED_FORMULA_20_176_20_176_18">#REF!+#REF!</definedName>
    <definedName name="SHARED_FORMULA_20_181_20_181_12">#REF!+#REF!</definedName>
    <definedName name="SHARED_FORMULA_20_19_20_19_12">#REF!+#REF!</definedName>
    <definedName name="SHARED_FORMULA_20_191_20_191_19">SUM(#REF!,#REF!)</definedName>
    <definedName name="SHARED_FORMULA_20_191_20_191_20">SUM(#REF!,#REF!)</definedName>
    <definedName name="SHARED_FORMULA_20_192_20_192_21">SUM(#REF!,#REF!)</definedName>
    <definedName name="SHARED_FORMULA_20_192_20_192_22">SUM(#REF!,#REF!)</definedName>
    <definedName name="SHARED_FORMULA_20_193_20_193_7">SUM(#REF!,#REF!,#REF!,#REF!)</definedName>
    <definedName name="SHARED_FORMULA_20_206_20_206_18">#REF!+#REF!</definedName>
    <definedName name="SHARED_FORMULA_20_22_20_22_18">#REF!+#REF!</definedName>
    <definedName name="SHARED_FORMULA_20_22_20_22_39">#N/A</definedName>
    <definedName name="SHARED_FORMULA_20_22_20_22_39_1">#N/A</definedName>
    <definedName name="SHARED_FORMULA_20_225_20_225_7">SUM(#REF!,#REF!,#REF!,#REF!)</definedName>
    <definedName name="SHARED_FORMULA_20_226_20_226_20">SUM(#REF!,#REF!)</definedName>
    <definedName name="SHARED_FORMULA_20_227_20_227_21">SUM(#REF!,#REF!)</definedName>
    <definedName name="SHARED_FORMULA_20_227_20_227_22">SUM(#REF!,#REF!)</definedName>
    <definedName name="SHARED_FORMULA_20_237_20_237_18">#REF!+#REF!</definedName>
    <definedName name="SHARED_FORMULA_20_257_20_257_7">SUM(#REF!,#REF!,#REF!,#REF!)</definedName>
    <definedName name="SHARED_FORMULA_20_261_20_261_20">SUM(#REF!,#REF!)</definedName>
    <definedName name="SHARED_FORMULA_20_262_20_262_21">SUM(#REF!,#REF!)</definedName>
    <definedName name="SHARED_FORMULA_20_262_20_262_22">SUM(#REF!,#REF!)</definedName>
    <definedName name="SHARED_FORMULA_20_268_20_268_18">#REF!+#REF!</definedName>
    <definedName name="SHARED_FORMULA_20_279_20_279_7">SUM(#REF!,#REF!,#REF!,#REF!)</definedName>
    <definedName name="SHARED_FORMULA_20_28_20_28_1">NA()</definedName>
    <definedName name="SHARED_FORMULA_20_28_20_28_3">NA()</definedName>
    <definedName name="SHARED_FORMULA_20_29_20_29_20">#REF!+#REF!</definedName>
    <definedName name="SHARED_FORMULA_20_29_20_29_21">#REF!+#REF!</definedName>
    <definedName name="SHARED_FORMULA_20_29_20_29_22">#REF!+#REF!</definedName>
    <definedName name="SHARED_FORMULA_20_296_20_296_7">SUM(#REF!,#REF!,#REF!,#REF!)</definedName>
    <definedName name="SHARED_FORMULA_20_297_20_297_20">SUM(#REF!,#REF!)</definedName>
    <definedName name="SHARED_FORMULA_20_297_20_297_21">SUM(#REF!,#REF!)</definedName>
    <definedName name="SHARED_FORMULA_20_297_20_297_22">SUM(#REF!,#REF!)</definedName>
    <definedName name="SHARED_FORMULA_20_298_20_298_18">#REF!+#REF!</definedName>
    <definedName name="SHARED_FORMULA_20_304_20_304_7">SUM(#REF!,#REF!,#REF!,#REF!)</definedName>
    <definedName name="SHARED_FORMULA_20_315_20_315_7">SUM(#REF!,#REF!,#REF!,#REF!)</definedName>
    <definedName name="SHARED_FORMULA_20_32_20_32_10">#REF!+#REF!</definedName>
    <definedName name="SHARED_FORMULA_20_32_20_32_12">#REF!+#REF!</definedName>
    <definedName name="SHARED_FORMULA_20_329_20_329_18">#REF!+#REF!</definedName>
    <definedName name="SHARED_FORMULA_20_359_20_359_18">#REF!+#REF!</definedName>
    <definedName name="SHARED_FORMULA_20_379_20_379_7">SUM(#REF!,#REF!,#REF!,#REF!)</definedName>
    <definedName name="SHARED_FORMULA_20_38_20_38_7">SUM(#REF!,#REF!,#REF!,#REF!)</definedName>
    <definedName name="SHARED_FORMULA_20_41_20_41_10">#REF!+#REF!</definedName>
    <definedName name="SHARED_FORMULA_20_443_20_443_7">SUM(#REF!,#REF!,#REF!,#REF!)</definedName>
    <definedName name="SHARED_FORMULA_20_45_20_45_12">#REF!+#REF!</definedName>
    <definedName name="SHARED_FORMULA_20_49_20_49_19">#REF!+#REF!</definedName>
    <definedName name="SHARED_FORMULA_20_49_20_49_20">#REF!+#REF!</definedName>
    <definedName name="SHARED_FORMULA_20_49_20_49_21">#REF!+#REF!</definedName>
    <definedName name="SHARED_FORMULA_20_49_20_49_22">#REF!+#REF!</definedName>
    <definedName name="SHARED_FORMULA_20_50_20_50_10">#REF!+#REF!</definedName>
    <definedName name="SHARED_FORMULA_20_507_20_507_7">SUM(#REF!,#REF!,#REF!,#REF!)</definedName>
    <definedName name="SHARED_FORMULA_20_53_20_53_18">#REF!+#REF!</definedName>
    <definedName name="SHARED_FORMULA_20_58_20_58_12">#REF!+#REF!</definedName>
    <definedName name="SHARED_FORMULA_20_59_20_59_10">#REF!+#REF!</definedName>
    <definedName name="SHARED_FORMULA_20_6_20_6_12">#REF!+#REF!</definedName>
    <definedName name="SHARED_FORMULA_20_65_20_65_20">#REF!+#REF!</definedName>
    <definedName name="SHARED_FORMULA_20_65_20_65_21">#REF!+#REF!</definedName>
    <definedName name="SHARED_FORMULA_20_65_20_65_22">#REF!+#REF!</definedName>
    <definedName name="SHARED_FORMULA_20_70_20_70_7">SUM(#REF!,#REF!,#REF!,#REF!)</definedName>
    <definedName name="SHARED_FORMULA_20_71_20_71_12">#REF!+#REF!</definedName>
    <definedName name="SHARED_FORMULA_20_8_20_8_39">#N/A</definedName>
    <definedName name="SHARED_FORMULA_20_8_20_8_39_1">#N/A</definedName>
    <definedName name="SHARED_FORMULA_20_80_20_80_1">NA()</definedName>
    <definedName name="SHARED_FORMULA_20_82_20_82_18">#REF!+#REF!</definedName>
    <definedName name="SHARED_FORMULA_20_84_20_84_12">#REF!+#REF!</definedName>
    <definedName name="SHARED_FORMULA_20_86_20_86_19">#REF!+#REF!</definedName>
    <definedName name="SHARED_FORMULA_20_86_20_86_20">#REF!+#REF!</definedName>
    <definedName name="SHARED_FORMULA_20_86_20_86_21">#REF!+#REF!</definedName>
    <definedName name="SHARED_FORMULA_20_86_20_86_22">#REF!+#REF!</definedName>
    <definedName name="SHARED_FORMULA_20_97_20_97_12">#REF!+#REF!</definedName>
    <definedName name="SHARED_FORMULA_20_98_20_98_1">NA()</definedName>
    <definedName name="SHARED_FORMULA_21_101_21_101_43">IF(#REF!&lt;0,1,"")</definedName>
    <definedName name="SHARED_FORMULA_21_102_21_102_7">SUM(#REF!,#REF!,#REF!,#REF!)</definedName>
    <definedName name="SHARED_FORMULA_21_115_21_115_18">#REF!+#REF!-#REF!</definedName>
    <definedName name="SHARED_FORMULA_21_118_21_118_7">SUM(#REF!,#REF!,#REF!,#REF!)</definedName>
    <definedName name="SHARED_FORMULA_21_119_21_119_39">SUM(#REF!,#REF!)</definedName>
    <definedName name="SHARED_FORMULA_21_12_21_12_39">#REF!+#REF!</definedName>
    <definedName name="SHARED_FORMULA_21_144_21_144_18">#REF!+#REF!-#REF!</definedName>
    <definedName name="SHARED_FORMULA_21_15_21_15_43">#N/A</definedName>
    <definedName name="SHARED_FORMULA_21_15_21_15_43_1">#N/A</definedName>
    <definedName name="SHARED_FORMULA_21_15_21_15_45">#REF!*23</definedName>
    <definedName name="SHARED_FORMULA_21_155_21_155_39">SUM(#REF!,#REF!)</definedName>
    <definedName name="SHARED_FORMULA_21_16_21_16_44">#REF!-#REF!-#REF!-#REF!</definedName>
    <definedName name="SHARED_FORMULA_21_165_21_165_43">IF(#REF!&lt;0,1,"")</definedName>
    <definedName name="SHARED_FORMULA_21_179_21_179_18">#REF!+#REF!-#REF!</definedName>
    <definedName name="SHARED_FORMULA_21_182_21_182_7">SUM(#REF!,#REF!,#REF!,#REF!)</definedName>
    <definedName name="SHARED_FORMULA_21_191_21_191_19">#REF!+#REF!</definedName>
    <definedName name="SHARED_FORMULA_21_191_21_191_39">SUM(#REF!,#REF!)</definedName>
    <definedName name="SHARED_FORMULA_21_227_21_227_39">SUM(#REF!,#REF!)</definedName>
    <definedName name="SHARED_FORMULA_21_229_21_229_43">IF(#REF!&lt;0,1,"")</definedName>
    <definedName name="SHARED_FORMULA_21_246_21_246_7">SUM(#REF!,#REF!,#REF!,#REF!)</definedName>
    <definedName name="SHARED_FORMULA_21_26_21_26_38">#N/A</definedName>
    <definedName name="SHARED_FORMULA_21_26_21_26_38_1">#N/A</definedName>
    <definedName name="SHARED_FORMULA_21_264_21_264_39">SUM(#REF!,#REF!)</definedName>
    <definedName name="SHARED_FORMULA_21_293_21_293_43">IF(#REF!&lt;0,1,"")</definedName>
    <definedName name="SHARED_FORMULA_21_301_21_301_39">SUM(#REF!,#REF!)</definedName>
    <definedName name="SHARED_FORMULA_21_310_21_310_7">SUM(#REF!,#REF!,#REF!,#REF!)</definedName>
    <definedName name="SHARED_FORMULA_21_32_21_32_43">#N/A</definedName>
    <definedName name="SHARED_FORMULA_21_32_21_32_43_1">#N/A</definedName>
    <definedName name="SHARED_FORMULA_21_338_21_338_39">SUM(#REF!,#REF!)</definedName>
    <definedName name="SHARED_FORMULA_21_357_21_357_43">IF(#REF!&lt;0,1,"")</definedName>
    <definedName name="SHARED_FORMULA_21_36_21_36_18">#REF!+#REF!-#REF!</definedName>
    <definedName name="SHARED_FORMULA_21_37_21_37_43">IF(#REF!&lt;0,1,"")</definedName>
    <definedName name="SHARED_FORMULA_21_374_21_374_7">SUM(#REF!,#REF!,#REF!,#REF!)</definedName>
    <definedName name="SHARED_FORMULA_21_375_21_375_39">SUM(#REF!,#REF!)</definedName>
    <definedName name="SHARED_FORMULA_21_38_21_38_7">SUM(#REF!,#REF!,#REF!,#REF!)</definedName>
    <definedName name="SHARED_FORMULA_21_412_21_412_39">SUM(#REF!,#REF!)</definedName>
    <definedName name="SHARED_FORMULA_21_421_21_421_43">IF(#REF!&lt;0,1,"")</definedName>
    <definedName name="SHARED_FORMULA_21_438_21_438_7">SUM(#REF!,#REF!,#REF!,#REF!)</definedName>
    <definedName name="SHARED_FORMULA_21_48_21_48_39">#REF!+#REF!</definedName>
    <definedName name="SHARED_FORMULA_21_502_21_502_7">SUM(#REF!,#REF!,#REF!,#REF!)</definedName>
    <definedName name="SHARED_FORMULA_21_53_21_53_18">#REF!+#REF!-#REF!</definedName>
    <definedName name="SHARED_FORMULA_21_70_21_70_7">SUM(#REF!,#REF!,#REF!,#REF!)</definedName>
    <definedName name="SHARED_FORMULA_21_82_21_82_18">#REF!+#REF!-#REF!</definedName>
    <definedName name="SHARED_FORMULA_21_84_21_84_39">#REF!+#REF!</definedName>
    <definedName name="SHARED_FORMULA_21_9_21_9_38">#N/A</definedName>
    <definedName name="SHARED_FORMULA_21_9_21_9_38_1">#N/A</definedName>
    <definedName name="SHARED_FORMULA_22_102_22_102_7">#REF!-#REF!</definedName>
    <definedName name="SHARED_FORMULA_22_109_22_109_12">IF(ISERROR(#REF!/#REF!),"",#REF!/#REF!)</definedName>
    <definedName name="SHARED_FORMULA_22_117_22_117_19">IF(ISERROR(#REF!/#REF!),0,#REF!/#REF!)</definedName>
    <definedName name="SHARED_FORMULA_22_117_22_117_20">IF(ISERROR(#REF!/#REF!),0,#REF!/#REF!)</definedName>
    <definedName name="SHARED_FORMULA_22_117_22_117_21">IF(ISERROR(#REF!/#REF!),0,#REF!/#REF!)</definedName>
    <definedName name="SHARED_FORMULA_22_117_22_117_22">IF(ISERROR(#REF!/#REF!),0,#REF!/#REF!)</definedName>
    <definedName name="SHARED_FORMULA_22_124_22_124_43">IF(#REF!&gt;0,1,"")</definedName>
    <definedName name="SHARED_FORMULA_22_127_22_127_12">IF(ISERROR(#REF!/#REF!),"",#REF!/#REF!)</definedName>
    <definedName name="SHARED_FORMULA_22_14_22_14_45">#REF!+#REF!</definedName>
    <definedName name="SHARED_FORMULA_22_145_22_145_12">IF(ISERROR(#REF!/#REF!),"",#REF!/#REF!)</definedName>
    <definedName name="SHARED_FORMULA_22_152_22_152_19">#REF!/#REF!</definedName>
    <definedName name="SHARED_FORMULA_22_152_22_152_22">#REF!/#REF!</definedName>
    <definedName name="SHARED_FORMULA_22_156_22_156_21">#REF!/#REF!</definedName>
    <definedName name="SHARED_FORMULA_22_157_22_157_20">IF(ISERROR(#REF!/#REF!)*100,"",#REF!/#REF!*100)</definedName>
    <definedName name="SHARED_FORMULA_22_163_22_163_12">IF(ISERROR(#REF!/#REF!),"",#REF!/#REF!)</definedName>
    <definedName name="SHARED_FORMULA_22_166_22_166_7">#REF!-#REF!</definedName>
    <definedName name="SHARED_FORMULA_22_181_22_181_12">IF(ISERROR(#REF!/#REF!),"",#REF!/#REF!)</definedName>
    <definedName name="SHARED_FORMULA_22_186_22_186_19">#REF!/#REF!</definedName>
    <definedName name="SHARED_FORMULA_22_186_22_186_20">#REF!/#REF!</definedName>
    <definedName name="SHARED_FORMULA_22_186_22_186_21">#REF!/#REF!</definedName>
    <definedName name="SHARED_FORMULA_22_186_22_186_22">#REF!/#REF!</definedName>
    <definedName name="SHARED_FORMULA_22_188_22_188_43">IF(#REF!&gt;0,1,"")</definedName>
    <definedName name="SHARED_FORMULA_22_21_22_21_41">#N/A</definedName>
    <definedName name="SHARED_FORMULA_22_21_22_21_41_1">#N/A</definedName>
    <definedName name="SHARED_FORMULA_22_21_22_21_44">#N/A</definedName>
    <definedName name="SHARED_FORMULA_22_21_22_21_44_1">#N/A</definedName>
    <definedName name="SHARED_FORMULA_22_221_22_221_19">#REF!/#REF!</definedName>
    <definedName name="SHARED_FORMULA_22_221_22_221_20">#REF!/#REF!</definedName>
    <definedName name="SHARED_FORMULA_22_221_22_221_21">#REF!/#REF!</definedName>
    <definedName name="SHARED_FORMULA_22_221_22_221_22">#REF!/#REF!</definedName>
    <definedName name="SHARED_FORMULA_22_230_22_230_7">#REF!-#REF!</definedName>
    <definedName name="SHARED_FORMULA_22_252_22_252_43">IF(#REF!&gt;0,1,"")</definedName>
    <definedName name="SHARED_FORMULA_22_256_22_256_19">#REF!/#REF!</definedName>
    <definedName name="SHARED_FORMULA_22_256_22_256_20">#REF!/#REF!</definedName>
    <definedName name="SHARED_FORMULA_22_256_22_256_21">#REF!/#REF!</definedName>
    <definedName name="SHARED_FORMULA_22_256_22_256_22">#REF!/#REF!</definedName>
    <definedName name="SHARED_FORMULA_22_291_22_291_19">#REF!/#REF!</definedName>
    <definedName name="SHARED_FORMULA_22_291_22_291_20">#REF!/#REF!</definedName>
    <definedName name="SHARED_FORMULA_22_291_22_291_21">#REF!/#REF!</definedName>
    <definedName name="SHARED_FORMULA_22_291_22_291_22">#REF!/#REF!</definedName>
    <definedName name="SHARED_FORMULA_22_294_22_294_7">#REF!-#REF!</definedName>
    <definedName name="SHARED_FORMULA_22_30_22_30_12">IF(ISERROR(#REF!/#REF!*100),"",#REF!/#REF!*100)</definedName>
    <definedName name="SHARED_FORMULA_22_316_22_316_43">IF(#REF!&gt;0,1,"")</definedName>
    <definedName name="SHARED_FORMULA_22_358_22_358_7">#REF!-#REF!</definedName>
    <definedName name="SHARED_FORMULA_22_37_22_37_43">IF(#REF!&gt;0,1,"")</definedName>
    <definedName name="SHARED_FORMULA_22_38_22_38_7">#REF!-#REF!</definedName>
    <definedName name="SHARED_FORMULA_22_380_22_380_43">IF(#REF!&gt;0,1,"")</definedName>
    <definedName name="SHARED_FORMULA_22_4_22_4_12">IF(ISERROR(#REF!/#REF!*100),"",#REF!/#REF!*100)</definedName>
    <definedName name="SHARED_FORMULA_22_422_22_422_7">#REF!-#REF!</definedName>
    <definedName name="SHARED_FORMULA_22_44_22_44_19">IF(ISERROR(#REF!/#REF!),0,#REF!/#REF!)</definedName>
    <definedName name="SHARED_FORMULA_22_44_22_44_20">IF(ISERROR(#REF!/#REF!),0,#REF!/#REF!)</definedName>
    <definedName name="SHARED_FORMULA_22_44_22_44_21">IF(ISERROR(#REF!/#REF!),0,#REF!/#REF!)</definedName>
    <definedName name="SHARED_FORMULA_22_44_22_44_22">IF(ISERROR(#REF!/#REF!),0,#REF!/#REF!)</definedName>
    <definedName name="SHARED_FORMULA_22_444_22_444_43">IF(#REF!&gt;0,1,"")</definedName>
    <definedName name="SHARED_FORMULA_22_486_22_486_7">#REF!-#REF!</definedName>
    <definedName name="SHARED_FORMULA_22_56_22_56_12">IF(ISERROR(#REF!/#REF!*100),"",#REF!/#REF!*100)</definedName>
    <definedName name="SHARED_FORMULA_22_60_22_60_43">IF(#REF!&gt;0,1,"")</definedName>
    <definedName name="SHARED_FORMULA_22_8_22_8_14">#REF!+#REF!</definedName>
    <definedName name="SHARED_FORMULA_22_8_22_8_19">IF(ISERROR(#REF!/#REF!),0,#REF!/#REF!)</definedName>
    <definedName name="SHARED_FORMULA_22_8_22_8_20">IF(ISERROR(#REF!/#REF!),0,#REF!/#REF!)</definedName>
    <definedName name="SHARED_FORMULA_22_8_22_8_21">IF(ISERROR(#REF!/#REF!),0,#REF!/#REF!)</definedName>
    <definedName name="SHARED_FORMULA_22_8_22_8_22">IF(ISERROR(#REF!/#REF!),0,#REF!/#REF!)</definedName>
    <definedName name="SHARED_FORMULA_22_81_22_81_19">IF(ISERROR(#REF!/#REF!),0,#REF!/#REF!)</definedName>
    <definedName name="SHARED_FORMULA_22_81_22_81_20">IF(ISERROR(#REF!/#REF!),0,#REF!/#REF!)</definedName>
    <definedName name="SHARED_FORMULA_22_81_22_81_21">IF(ISERROR(#REF!/#REF!),0,#REF!/#REF!)</definedName>
    <definedName name="SHARED_FORMULA_22_81_22_81_22">IF(ISERROR(#REF!/#REF!),0,#REF!/#REF!)</definedName>
    <definedName name="SHARED_FORMULA_22_82_22_82_12">IF(ISERROR(#REF!/#REF!*100),"",#REF!/#REF!*100)</definedName>
    <definedName name="SHARED_FORMULA_23_10_23_10_18">SUM(#REF!,#REF!)</definedName>
    <definedName name="SHARED_FORMULA_23_10_23_10_2">#REF!/#REF!</definedName>
    <definedName name="SHARED_FORMULA_23_114_23_114_18">SUM(#REF!,#REF!)</definedName>
    <definedName name="SHARED_FORMULA_23_119_23_119_39">SUM(#REF!,#REF!)</definedName>
    <definedName name="SHARED_FORMULA_23_12_23_12_39">#REF!+#REF!</definedName>
    <definedName name="SHARED_FORMULA_23_135_23_135_17">IF(ISERROR((#REF!+#REF!)/#REF!),0,(#REF!+#REF!)/#REF!)</definedName>
    <definedName name="SHARED_FORMULA_23_144_23_144_18">SUM(#REF!,#REF!)</definedName>
    <definedName name="SHARED_FORMULA_23_155_23_155_39">SUM(#REF!,#REF!)</definedName>
    <definedName name="SHARED_FORMULA_23_175_23_175_18">SUM(#REF!,#REF!)</definedName>
    <definedName name="SHARED_FORMULA_23_191_23_191_39">SUM(#REF!,#REF!)</definedName>
    <definedName name="SHARED_FORMULA_23_199_23_199_17">IF(ISERROR((#REF!+#REF!)/#REF!),0,(#REF!+#REF!)/#REF!)</definedName>
    <definedName name="SHARED_FORMULA_23_205_23_205_18">SUM(#REF!,#REF!)</definedName>
    <definedName name="SHARED_FORMULA_23_22_23_22_18">SUM(#REF!,#REF!)</definedName>
    <definedName name="SHARED_FORMULA_23_227_23_227_39">SUM(#REF!,#REF!)</definedName>
    <definedName name="SHARED_FORMULA_23_236_23_236_18">SUM(#REF!,#REF!)</definedName>
    <definedName name="SHARED_FORMULA_23_263_23_263_17">IF(ISERROR((#REF!+#REF!)/#REF!),0,(#REF!+#REF!)/#REF!)</definedName>
    <definedName name="SHARED_FORMULA_23_264_23_264_39">SUM(#REF!,#REF!)</definedName>
    <definedName name="SHARED_FORMULA_23_267_23_267_18">SUM(#REF!,#REF!)</definedName>
    <definedName name="SHARED_FORMULA_23_297_23_297_18">SUM(#REF!,#REF!)</definedName>
    <definedName name="SHARED_FORMULA_23_301_23_301_39">SUM(#REF!,#REF!)</definedName>
    <definedName name="SHARED_FORMULA_23_327_23_327_17">IF(ISERROR((#REF!+#REF!)/#REF!),0,(#REF!+#REF!)/#REF!)</definedName>
    <definedName name="SHARED_FORMULA_23_328_23_328_18">SUM(#REF!,#REF!)</definedName>
    <definedName name="SHARED_FORMULA_23_338_23_338_39">SUM(#REF!,#REF!)</definedName>
    <definedName name="SHARED_FORMULA_23_358_23_358_18">SUM(#REF!,#REF!)</definedName>
    <definedName name="SHARED_FORMULA_23_375_23_375_39">SUM(#REF!,#REF!)</definedName>
    <definedName name="SHARED_FORMULA_23_391_23_391_17">IF(ISERROR((#REF!+#REF!)/#REF!),0,(#REF!+#REF!)/#REF!)</definedName>
    <definedName name="SHARED_FORMULA_23_41_23_41_38">#N/A</definedName>
    <definedName name="SHARED_FORMULA_23_41_23_41_38_1">#N/A</definedName>
    <definedName name="SHARED_FORMULA_23_412_23_412_39">SUM(#REF!,#REF!)</definedName>
    <definedName name="SHARED_FORMULA_23_455_23_455_17">IF(ISERROR((#REF!+#REF!)/#REF!),0,(#REF!+#REF!)/#REF!)</definedName>
    <definedName name="SHARED_FORMULA_23_47_23_47_43">#N/A</definedName>
    <definedName name="SHARED_FORMULA_23_47_23_47_43_1">#N/A</definedName>
    <definedName name="SHARED_FORMULA_23_48_23_48_39">#REF!+#REF!</definedName>
    <definedName name="SHARED_FORMULA_23_53_23_53_18">SUM(#REF!,#REF!)</definedName>
    <definedName name="SHARED_FORMULA_23_7_23_7_17">IF(ISERROR((#REF!+#REF!)/#REF!),0,(#REF!+#REF!)/#REF!)</definedName>
    <definedName name="SHARED_FORMULA_23_71_23_71_17">IF(ISERROR((#REF!+#REF!)/#REF!),0,(#REF!+#REF!)/#REF!)</definedName>
    <definedName name="SHARED_FORMULA_23_8_23_8_14">#REF!+#REF!</definedName>
    <definedName name="SHARED_FORMULA_23_83_23_83_18">SUM(#REF!,#REF!)</definedName>
    <definedName name="SHARED_FORMULA_23_84_23_84_39">#REF!+#REF!</definedName>
    <definedName name="SHARED_FORMULA_24_10_24_10_18">IF(ISERROR((#REF!/#REF!)*100),0,#REF!/#REF!*100)</definedName>
    <definedName name="SHARED_FORMULA_24_101_24_101_43">IF(#REF!&lt;0,1,"")</definedName>
    <definedName name="SHARED_FORMULA_24_114_24_114_39">IF(ISERROR(#REF!/#REF!*1000),"",#REF!/#REF!*1000)</definedName>
    <definedName name="SHARED_FORMULA_24_132_24_132_8">SUM(#REF!)</definedName>
    <definedName name="SHARED_FORMULA_24_150_24_150_39">IF(ISERROR(#REF!/#REF!*1000),"",#REF!/#REF!*1000)</definedName>
    <definedName name="SHARED_FORMULA_24_165_24_165_43">IF(#REF!&lt;0,1,"")</definedName>
    <definedName name="SHARED_FORMULA_24_166_24_166_39">IF(ISERROR(#REF!/#REF!*1000),"",#REF!/#REF!*1000)</definedName>
    <definedName name="SHARED_FORMULA_24_185_24_185_39">IF(ISERROR(#REF!/#REF!*1000),"",#REF!/#REF!*1000)</definedName>
    <definedName name="SHARED_FORMULA_24_196_24_196_8">SUM(#REF!)</definedName>
    <definedName name="SHARED_FORMULA_24_203_24_203_18">IF(ISERROR((#REF!/#REF!)*100),0,#REF!/#REF!*100)</definedName>
    <definedName name="SHARED_FORMULA_24_22_24_22_39">#N/A</definedName>
    <definedName name="SHARED_FORMULA_24_22_24_22_39_1">#N/A</definedName>
    <definedName name="SHARED_FORMULA_24_221_24_221_39">IF(ISERROR(#REF!/#REF!*1000),"",#REF!/#REF!*1000)</definedName>
    <definedName name="SHARED_FORMULA_24_229_24_229_43">IF(#REF!&lt;0,1,"")</definedName>
    <definedName name="SHARED_FORMULA_24_237_24_237_39">IF(ISERROR(#REF!/#REF!*1000),"",#REF!/#REF!*1000)</definedName>
    <definedName name="SHARED_FORMULA_24_258_24_258_39">IF(ISERROR(#REF!/#REF!*1000),"",#REF!/#REF!*1000)</definedName>
    <definedName name="SHARED_FORMULA_24_260_24_260_8">SUM(#REF!)</definedName>
    <definedName name="SHARED_FORMULA_24_266_24_266_18">IF(ISERROR((#REF!/#REF!)*100),0,#REF!/#REF!*100)</definedName>
    <definedName name="SHARED_FORMULA_24_293_24_293_43">IF(#REF!&lt;0,1,"")</definedName>
    <definedName name="SHARED_FORMULA_24_295_24_295_39">IF(ISERROR(#REF!/#REF!*1000),"",#REF!/#REF!*1000)</definedName>
    <definedName name="SHARED_FORMULA_24_324_24_324_8">SUM(#REF!)</definedName>
    <definedName name="SHARED_FORMULA_24_330_24_330_18">IF(ISERROR((#REF!/#REF!)*100),0,#REF!/#REF!*100)</definedName>
    <definedName name="SHARED_FORMULA_24_332_24_332_39">IF(ISERROR(#REF!/#REF!*1000),"",#REF!/#REF!*1000)</definedName>
    <definedName name="SHARED_FORMULA_24_357_24_357_43">IF(#REF!&lt;0,1,"")</definedName>
    <definedName name="SHARED_FORMULA_24_369_24_369_39">IF(ISERROR(#REF!/#REF!*1000),"",#REF!/#REF!*1000)</definedName>
    <definedName name="SHARED_FORMULA_24_37_24_37_43">IF(#REF!&lt;0,1,"")</definedName>
    <definedName name="SHARED_FORMULA_24_388_24_388_8">SUM(#REF!)</definedName>
    <definedName name="SHARED_FORMULA_24_4_24_4_8">SUM(#REF!)</definedName>
    <definedName name="SHARED_FORMULA_24_406_24_406_39">IF(ISERROR(#REF!/#REF!*1000),"",#REF!/#REF!*1000)</definedName>
    <definedName name="SHARED_FORMULA_24_42_24_42_39">IF(ISERROR(#REF!/#REF!*1000),"",#REF!/#REF!*1000)</definedName>
    <definedName name="SHARED_FORMULA_24_421_24_421_43">IF(#REF!&lt;0,1,"")</definedName>
    <definedName name="SHARED_FORMULA_24_453_24_453_8">SUM(#REF!)</definedName>
    <definedName name="SHARED_FORMULA_24_517_24_517_8">SUM(#REF!)</definedName>
    <definedName name="SHARED_FORMULA_24_581_24_581_8">SUM(#REF!)</definedName>
    <definedName name="SHARED_FORMULA_24_6_24_6_39">IF(ISERROR(#REF!/#REF!*1000),"",#REF!/#REF!*1000)</definedName>
    <definedName name="SHARED_FORMULA_24_645_24_645_8">SUM(#REF!)</definedName>
    <definedName name="SHARED_FORMULA_24_68_24_68_8">SUM(#REF!)</definedName>
    <definedName name="SHARED_FORMULA_24_709_24_709_8">SUM(#REF!)</definedName>
    <definedName name="SHARED_FORMULA_24_74_24_74_18">IF(ISERROR((#REF!/#REF!)*100),0,#REF!/#REF!*100)</definedName>
    <definedName name="SHARED_FORMULA_24_773_24_773_8">SUM(#REF!)</definedName>
    <definedName name="SHARED_FORMULA_24_78_24_78_39">IF(ISERROR(#REF!/#REF!*1000),"",#REF!/#REF!*1000)</definedName>
    <definedName name="SHARED_FORMULA_24_8_24_8_14">#REF!+#REF!</definedName>
    <definedName name="SHARED_FORMULA_24_8_24_8_39">#N/A</definedName>
    <definedName name="SHARED_FORMULA_24_8_24_8_39_1">#N/A</definedName>
    <definedName name="SHARED_FORMULA_24_837_24_837_8">SUM(#REF!)</definedName>
    <definedName name="SHARED_FORMULA_24_901_24_901_8">SUM(#REF!)</definedName>
    <definedName name="SHARED_FORMULA_25_101_25_101_43">IF(#REF!&gt;0,1,"")</definedName>
    <definedName name="SHARED_FORMULA_25_109_25_109_12">IF(ISERROR(#REF!/#REF!),"",#REF!/#REF!)</definedName>
    <definedName name="SHARED_FORMULA_25_117_25_117_19">IF(ISERROR(#REF!/#REF!),0,#REF!/#REF!)</definedName>
    <definedName name="SHARED_FORMULA_25_117_25_117_20">IF(ISERROR(#REF!/#REF!),0,#REF!/#REF!)</definedName>
    <definedName name="SHARED_FORMULA_25_117_25_117_21">IF(ISERROR(#REF!/#REF!),0,#REF!/#REF!)</definedName>
    <definedName name="SHARED_FORMULA_25_117_25_117_22">IF(ISERROR(#REF!/#REF!),0,#REF!/#REF!)</definedName>
    <definedName name="SHARED_FORMULA_25_127_25_127_12">IF(ISERROR(#REF!/#REF!),"",#REF!/#REF!)</definedName>
    <definedName name="SHARED_FORMULA_25_145_25_145_12">IF(ISERROR(#REF!/#REF!),"",#REF!/#REF!)</definedName>
    <definedName name="SHARED_FORMULA_25_152_25_152_19">#REF!/#REF!</definedName>
    <definedName name="SHARED_FORMULA_25_152_25_152_22">#REF!/#REF!</definedName>
    <definedName name="SHARED_FORMULA_25_156_25_156_21">#REF!/#REF!</definedName>
    <definedName name="SHARED_FORMULA_25_157_25_157_20">IF(ISERROR(#REF!/#REF!)*100,"",#REF!/#REF!*100)</definedName>
    <definedName name="SHARED_FORMULA_25_163_25_163_12">IF(ISERROR(#REF!/#REF!),"",#REF!/#REF!)</definedName>
    <definedName name="SHARED_FORMULA_25_165_25_165_43">IF(#REF!&gt;0,1,"")</definedName>
    <definedName name="SHARED_FORMULA_25_181_25_181_12">IF(ISERROR(#REF!/#REF!),"",#REF!/#REF!)</definedName>
    <definedName name="SHARED_FORMULA_25_186_25_186_19">#REF!/#REF!</definedName>
    <definedName name="SHARED_FORMULA_25_186_25_186_20">#REF!/#REF!</definedName>
    <definedName name="SHARED_FORMULA_25_186_25_186_21">#REF!/#REF!</definedName>
    <definedName name="SHARED_FORMULA_25_186_25_186_22">#REF!/#REF!</definedName>
    <definedName name="SHARED_FORMULA_25_221_25_221_19">#REF!/#REF!</definedName>
    <definedName name="SHARED_FORMULA_25_221_25_221_20">#REF!/#REF!</definedName>
    <definedName name="SHARED_FORMULA_25_221_25_221_21">#REF!/#REF!</definedName>
    <definedName name="SHARED_FORMULA_25_221_25_221_22">#REF!/#REF!</definedName>
    <definedName name="SHARED_FORMULA_25_229_25_229_43">IF(#REF!&gt;0,1,"")</definedName>
    <definedName name="SHARED_FORMULA_25_256_25_256_19">#REF!/#REF!</definedName>
    <definedName name="SHARED_FORMULA_25_256_25_256_20">#REF!/#REF!</definedName>
    <definedName name="SHARED_FORMULA_25_256_25_256_21">#REF!/#REF!</definedName>
    <definedName name="SHARED_FORMULA_25_256_25_256_22">#REF!/#REF!</definedName>
    <definedName name="SHARED_FORMULA_25_291_25_291_19">#REF!/#REF!</definedName>
    <definedName name="SHARED_FORMULA_25_291_25_291_20">#REF!/#REF!</definedName>
    <definedName name="SHARED_FORMULA_25_291_25_291_21">#REF!/#REF!</definedName>
    <definedName name="SHARED_FORMULA_25_291_25_291_22">#REF!/#REF!</definedName>
    <definedName name="SHARED_FORMULA_25_293_25_293_43">IF(#REF!&gt;0,1,"")</definedName>
    <definedName name="SHARED_FORMULA_25_30_25_30_12">IF(ISERROR(#REF!/#REF!*100),"",#REF!/#REF!*100)</definedName>
    <definedName name="SHARED_FORMULA_25_357_25_357_43">IF(#REF!&gt;0,1,"")</definedName>
    <definedName name="SHARED_FORMULA_25_37_25_37_43">IF(#REF!&gt;0,1,"")</definedName>
    <definedName name="SHARED_FORMULA_25_421_25_421_43">IF(#REF!&gt;0,1,"")</definedName>
    <definedName name="SHARED_FORMULA_25_44_25_44_19">IF(ISERROR(#REF!/#REF!),0,#REF!/#REF!)</definedName>
    <definedName name="SHARED_FORMULA_25_44_25_44_20">IF(ISERROR(#REF!/#REF!),0,#REF!/#REF!)</definedName>
    <definedName name="SHARED_FORMULA_25_44_25_44_21">IF(ISERROR(#REF!/#REF!),0,#REF!/#REF!)</definedName>
    <definedName name="SHARED_FORMULA_25_44_25_44_22">IF(ISERROR(#REF!/#REF!),0,#REF!/#REF!)</definedName>
    <definedName name="SHARED_FORMULA_25_5_25_5_12">#REF!/#REF!*100</definedName>
    <definedName name="SHARED_FORMULA_25_56_25_56_12">IF(ISERROR(#REF!/#REF!*100),"",#REF!/#REF!*100)</definedName>
    <definedName name="SHARED_FORMULA_25_8_25_8_19">IF(ISERROR(#REF!/#REF!),0,#REF!/#REF!)</definedName>
    <definedName name="SHARED_FORMULA_25_8_25_8_20">IF(ISERROR(#REF!/#REF!),0,#REF!/#REF!)</definedName>
    <definedName name="SHARED_FORMULA_25_8_25_8_21">IF(ISERROR(#REF!/#REF!),0,#REF!/#REF!)</definedName>
    <definedName name="SHARED_FORMULA_25_8_25_8_22">IF(ISERROR(#REF!/#REF!),0,#REF!/#REF!)</definedName>
    <definedName name="SHARED_FORMULA_25_81_25_81_19">IF(ISERROR(#REF!/#REF!),0,#REF!/#REF!)</definedName>
    <definedName name="SHARED_FORMULA_25_81_25_81_20">IF(ISERROR(#REF!/#REF!),0,#REF!/#REF!)</definedName>
    <definedName name="SHARED_FORMULA_25_81_25_81_21">IF(ISERROR(#REF!/#REF!),0,#REF!/#REF!)</definedName>
    <definedName name="SHARED_FORMULA_25_81_25_81_22">IF(ISERROR(#REF!/#REF!),0,#REF!/#REF!)</definedName>
    <definedName name="SHARED_FORMULA_25_82_25_82_12">IF(ISERROR(#REF!/#REF!*100),"",#REF!/#REF!*100)</definedName>
    <definedName name="SHARED_FORMULA_25_9_25_9_14">#REF!+#REF!</definedName>
    <definedName name="SHARED_FORMULA_26_102_26_102_20">SUM(#REF!,#REF!)</definedName>
    <definedName name="SHARED_FORMULA_26_102_26_102_21">SUM(#REF!,#REF!)</definedName>
    <definedName name="SHARED_FORMULA_26_102_26_102_22">SUM(#REF!,#REF!)</definedName>
    <definedName name="SHARED_FORMULA_26_109_26_109_12">#REF!+#REF!</definedName>
    <definedName name="SHARED_FORMULA_26_12_26_12_47">SUM(#REF!)</definedName>
    <definedName name="SHARED_FORMULA_26_122_26_122_19">SUM(#REF!,#REF!)</definedName>
    <definedName name="SHARED_FORMULA_26_122_26_122_20">SUM(#REF!,#REF!)</definedName>
    <definedName name="SHARED_FORMULA_26_122_26_122_21">SUM(#REF!,#REF!)</definedName>
    <definedName name="SHARED_FORMULA_26_122_26_122_22">SUM(#REF!,#REF!)</definedName>
    <definedName name="SHARED_FORMULA_26_127_26_127_12">#REF!+#REF!</definedName>
    <definedName name="SHARED_FORMULA_26_13_26_13_19">SUM(#REF!,#REF!)</definedName>
    <definedName name="SHARED_FORMULA_26_13_26_13_20">SUM(#REF!,#REF!)</definedName>
    <definedName name="SHARED_FORMULA_26_13_26_13_21">SUM(#REF!,#REF!)</definedName>
    <definedName name="SHARED_FORMULA_26_13_26_13_22">SUM(#REF!,#REF!)</definedName>
    <definedName name="SHARED_FORMULA_26_138_26_138_19">SUM(#REF!,#REF!)</definedName>
    <definedName name="SHARED_FORMULA_26_138_26_138_20">SUM(#REF!,#REF!)</definedName>
    <definedName name="SHARED_FORMULA_26_138_26_138_21">SUM(#REF!,#REF!)</definedName>
    <definedName name="SHARED_FORMULA_26_138_26_138_22">SUM(#REF!,#REF!)</definedName>
    <definedName name="SHARED_FORMULA_26_14_26_14_10">#REF!+#REF!</definedName>
    <definedName name="SHARED_FORMULA_26_145_26_145_12">#REF!+#REF!</definedName>
    <definedName name="SHARED_FORMULA_26_157_26_157_19">SUM(#REF!,#REF!)</definedName>
    <definedName name="SHARED_FORMULA_26_157_26_157_20">SUM(#REF!,#REF!)</definedName>
    <definedName name="SHARED_FORMULA_26_157_26_157_21">SUM(#REF!,#REF!)</definedName>
    <definedName name="SHARED_FORMULA_26_157_26_157_22">SUM(#REF!,#REF!)</definedName>
    <definedName name="SHARED_FORMULA_26_163_26_163_12">#REF!+#REF!</definedName>
    <definedName name="SHARED_FORMULA_26_18_26_18_47">#REF!+#REF!</definedName>
    <definedName name="SHARED_FORMULA_26_181_26_181_12">#REF!+#REF!</definedName>
    <definedName name="SHARED_FORMULA_26_19_26_19_12">#REF!+#REF!</definedName>
    <definedName name="SHARED_FORMULA_26_191_26_191_19">SUM(#REF!,#REF!)</definedName>
    <definedName name="SHARED_FORMULA_26_191_26_191_20">SUM(#REF!,#REF!)</definedName>
    <definedName name="SHARED_FORMULA_26_192_26_192_21">SUM(#REF!,#REF!)</definedName>
    <definedName name="SHARED_FORMULA_26_192_26_192_22">SUM(#REF!,#REF!)</definedName>
    <definedName name="SHARED_FORMULA_26_20_26_20_47">IF(#REF!=0,0,+#REF!/#REF!)</definedName>
    <definedName name="SHARED_FORMULA_26_21_26_21_47">IF(#REF!=0,0,+#REF!/(#REF!+#REF!))</definedName>
    <definedName name="SHARED_FORMULA_26_226_26_226_20">SUM(#REF!,#REF!)</definedName>
    <definedName name="SHARED_FORMULA_26_227_26_227_21">SUM(#REF!,#REF!)</definedName>
    <definedName name="SHARED_FORMULA_26_227_26_227_22">SUM(#REF!,#REF!)</definedName>
    <definedName name="SHARED_FORMULA_26_23_26_23_10">#REF!+#REF!</definedName>
    <definedName name="SHARED_FORMULA_26_23_26_23_47">IF(#REF!=0,0,+#REF!/#REF!)</definedName>
    <definedName name="SHARED_FORMULA_26_24_26_24_47">IF(#REF!=0,0,+#REF!/(#REF!+#REF!))</definedName>
    <definedName name="SHARED_FORMULA_26_261_26_261_20">SUM(#REF!,#REF!)</definedName>
    <definedName name="SHARED_FORMULA_26_262_26_262_21">SUM(#REF!,#REF!)</definedName>
    <definedName name="SHARED_FORMULA_26_262_26_262_22">SUM(#REF!,#REF!)</definedName>
    <definedName name="SHARED_FORMULA_26_29_26_29_20">SUM(#REF!,#REF!)</definedName>
    <definedName name="SHARED_FORMULA_26_29_26_29_21">SUM(#REF!,#REF!)</definedName>
    <definedName name="SHARED_FORMULA_26_29_26_29_22">SUM(#REF!,#REF!)</definedName>
    <definedName name="SHARED_FORMULA_26_297_26_297_20">SUM(#REF!,#REF!)</definedName>
    <definedName name="SHARED_FORMULA_26_297_26_297_21">SUM(#REF!,#REF!)</definedName>
    <definedName name="SHARED_FORMULA_26_297_26_297_22">SUM(#REF!,#REF!)</definedName>
    <definedName name="SHARED_FORMULA_26_32_26_32_10">#REF!+#REF!</definedName>
    <definedName name="SHARED_FORMULA_26_32_26_32_12">#REF!+#REF!</definedName>
    <definedName name="SHARED_FORMULA_26_33_26_33_47">#REF!+#REF!</definedName>
    <definedName name="SHARED_FORMULA_26_36_26_36_47">#REF!+#REF!</definedName>
    <definedName name="SHARED_FORMULA_26_41_26_41_10">#REF!+#REF!</definedName>
    <definedName name="SHARED_FORMULA_26_41_26_41_47">IF(#REF!=0,0,#REF!/#REF!)</definedName>
    <definedName name="SHARED_FORMULA_26_42_26_42_47">IF(#REF!=0,0,#REF!/#REF!)</definedName>
    <definedName name="SHARED_FORMULA_26_45_26_45_12">#REF!+#REF!</definedName>
    <definedName name="SHARED_FORMULA_26_49_26_49_19">SUM(#REF!,#REF!)</definedName>
    <definedName name="SHARED_FORMULA_26_49_26_49_20">SUM(#REF!,#REF!)</definedName>
    <definedName name="SHARED_FORMULA_26_49_26_49_21">SUM(#REF!,#REF!)</definedName>
    <definedName name="SHARED_FORMULA_26_49_26_49_22">SUM(#REF!,#REF!)</definedName>
    <definedName name="SHARED_FORMULA_26_50_26_50_10">#REF!+#REF!</definedName>
    <definedName name="SHARED_FORMULA_26_58_26_58_12">#REF!+#REF!</definedName>
    <definedName name="SHARED_FORMULA_26_59_26_59_10">#REF!+#REF!</definedName>
    <definedName name="SHARED_FORMULA_26_6_26_6_12">#REF!+#REF!</definedName>
    <definedName name="SHARED_FORMULA_26_65_26_65_20">SUM(#REF!,#REF!)</definedName>
    <definedName name="SHARED_FORMULA_26_65_26_65_21">SUM(#REF!,#REF!)</definedName>
    <definedName name="SHARED_FORMULA_26_65_26_65_22">SUM(#REF!,#REF!)</definedName>
    <definedName name="SHARED_FORMULA_26_65_26_65_47">((+#REF!*#REF!)+(#REF!*#REF!)+(#REF!*#REF!)+(#REF!*#REF!)+(#REF!*#REF!))/1000</definedName>
    <definedName name="SHARED_FORMULA_26_67_26_67_47">#REF!-#REF!</definedName>
    <definedName name="SHARED_FORMULA_26_68_26_68_47">IF(#REF!=0,0,+(#REF!-#REF!)/#REF!)</definedName>
    <definedName name="SHARED_FORMULA_26_71_26_71_12">#REF!+#REF!</definedName>
    <definedName name="SHARED_FORMULA_26_72_26_72_47">#REF!-#REF!-#REF!</definedName>
    <definedName name="SHARED_FORMULA_26_73_26_73_47">IF(#REF!=0,0,+#REF!/#REF!)</definedName>
    <definedName name="SHARED_FORMULA_26_80_26_80_47">SUM(#REF!)</definedName>
    <definedName name="SHARED_FORMULA_26_81_26_81_47">#REF!-#REF!</definedName>
    <definedName name="SHARED_FORMULA_26_84_26_84_12">#REF!+#REF!</definedName>
    <definedName name="SHARED_FORMULA_26_84_26_84_47">#REF!-#REF!</definedName>
    <definedName name="SHARED_FORMULA_26_85_26_85_47">IF(#REF!=0,0,+#REF!/#REF!)</definedName>
    <definedName name="SHARED_FORMULA_26_86_26_86_19">SUM(#REF!,#REF!)</definedName>
    <definedName name="SHARED_FORMULA_26_86_26_86_20">SUM(#REF!,#REF!)</definedName>
    <definedName name="SHARED_FORMULA_26_86_26_86_21">SUM(#REF!,#REF!)</definedName>
    <definedName name="SHARED_FORMULA_26_86_26_86_22">SUM(#REF!,#REF!)</definedName>
    <definedName name="SHARED_FORMULA_26_97_26_97_12">#REF!+#REF!</definedName>
    <definedName name="SHARED_FORMULA_27_10_27_10_18">SUM(#REF!,#REF!)</definedName>
    <definedName name="SHARED_FORMULA_27_101_27_101_43">IF(#REF!&lt;0,1,"")</definedName>
    <definedName name="SHARED_FORMULA_27_114_27_114_18">SUM(#REF!,#REF!)</definedName>
    <definedName name="SHARED_FORMULA_27_119_27_119_39">SUM(#REF!,#REF!)</definedName>
    <definedName name="SHARED_FORMULA_27_12_27_12_39">#REF!+#REF!</definedName>
    <definedName name="SHARED_FORMULA_27_135_27_135_17">IF(ISERROR((#REF!+#REF!)/#REF!),0,(#REF!+#REF!)/#REF!)</definedName>
    <definedName name="SHARED_FORMULA_27_144_27_144_18">SUM(#REF!,#REF!)</definedName>
    <definedName name="SHARED_FORMULA_27_155_27_155_39">SUM(#REF!,#REF!)</definedName>
    <definedName name="SHARED_FORMULA_27_165_27_165_43">IF(#REF!&lt;0,1,"")</definedName>
    <definedName name="SHARED_FORMULA_27_175_27_175_18">SUM(#REF!,#REF!)</definedName>
    <definedName name="SHARED_FORMULA_27_191_27_191_19">#REF!+#REF!</definedName>
    <definedName name="SHARED_FORMULA_27_191_27_191_39">SUM(#REF!,#REF!)</definedName>
    <definedName name="SHARED_FORMULA_27_199_27_199_17">IF(ISERROR((#REF!+#REF!)/#REF!),0,(#REF!+#REF!)/#REF!)</definedName>
    <definedName name="SHARED_FORMULA_27_205_27_205_18">SUM(#REF!,#REF!)</definedName>
    <definedName name="SHARED_FORMULA_27_22_27_22_18">SUM(#REF!,#REF!)</definedName>
    <definedName name="SHARED_FORMULA_27_227_27_227_39">SUM(#REF!,#REF!)</definedName>
    <definedName name="SHARED_FORMULA_27_229_27_229_43">IF(#REF!&lt;0,1,"")</definedName>
    <definedName name="SHARED_FORMULA_27_236_27_236_18">SUM(#REF!,#REF!)</definedName>
    <definedName name="SHARED_FORMULA_27_263_27_263_17">IF(ISERROR((#REF!+#REF!)/#REF!),0,(#REF!+#REF!)/#REF!)</definedName>
    <definedName name="SHARED_FORMULA_27_264_27_264_39">SUM(#REF!,#REF!)</definedName>
    <definedName name="SHARED_FORMULA_27_267_27_267_18">SUM(#REF!,#REF!)</definedName>
    <definedName name="SHARED_FORMULA_27_293_27_293_43">IF(#REF!&lt;0,1,"")</definedName>
    <definedName name="SHARED_FORMULA_27_297_27_297_18">SUM(#REF!,#REF!)</definedName>
    <definedName name="SHARED_FORMULA_27_301_27_301_39">SUM(#REF!,#REF!)</definedName>
    <definedName name="SHARED_FORMULA_27_327_27_327_17">IF(ISERROR((#REF!+#REF!)/#REF!),0,(#REF!+#REF!)/#REF!)</definedName>
    <definedName name="SHARED_FORMULA_27_328_27_328_18">SUM(#REF!,#REF!)</definedName>
    <definedName name="SHARED_FORMULA_27_338_27_338_39">SUM(#REF!,#REF!)</definedName>
    <definedName name="SHARED_FORMULA_27_357_27_357_43">IF(#REF!&lt;0,1,"")</definedName>
    <definedName name="SHARED_FORMULA_27_358_27_358_18">SUM(#REF!,#REF!)</definedName>
    <definedName name="SHARED_FORMULA_27_37_27_37_43">IF(#REF!&lt;0,1,"")</definedName>
    <definedName name="SHARED_FORMULA_27_375_27_375_39">SUM(#REF!,#REF!)</definedName>
    <definedName name="SHARED_FORMULA_27_391_27_391_17">IF(ISERROR((#REF!+#REF!)/#REF!),0,(#REF!+#REF!)/#REF!)</definedName>
    <definedName name="SHARED_FORMULA_27_412_27_412_39">SUM(#REF!,#REF!)</definedName>
    <definedName name="SHARED_FORMULA_27_421_27_421_43">IF(#REF!&lt;0,1,"")</definedName>
    <definedName name="SHARED_FORMULA_27_455_27_455_17">IF(ISERROR((#REF!+#REF!)/#REF!),0,(#REF!+#REF!)/#REF!)</definedName>
    <definedName name="SHARED_FORMULA_27_48_27_48_39">#REF!+#REF!</definedName>
    <definedName name="SHARED_FORMULA_27_53_27_53_18">SUM(#REF!,#REF!)</definedName>
    <definedName name="SHARED_FORMULA_27_7_27_7_17">IF(ISERROR((#REF!+#REF!)/#REF!),0,(#REF!+#REF!)/#REF!)</definedName>
    <definedName name="SHARED_FORMULA_27_71_27_71_17">IF(ISERROR((#REF!+#REF!)/#REF!),0,(#REF!+#REF!)/#REF!)</definedName>
    <definedName name="SHARED_FORMULA_27_82_27_82_18">SUM(#REF!,#REF!)</definedName>
    <definedName name="SHARED_FORMULA_27_84_27_84_39">#REF!+#REF!</definedName>
    <definedName name="SHARED_FORMULA_27_9_27_9_14">#REF!/#REF!-1</definedName>
    <definedName name="SHARED_FORMULA_28_101_28_101_43">IF(#REF!&gt;0,1,"")</definedName>
    <definedName name="SHARED_FORMULA_28_109_28_109_12">IF(ISERROR(#REF!/#REF!),"",#REF!/#REF!)</definedName>
    <definedName name="SHARED_FORMULA_28_115_28_115_18">#REF!+#REF!-#REF!</definedName>
    <definedName name="SHARED_FORMULA_28_117_28_117_19">IF(ISERROR(#REF!/#REF!),0,#REF!/#REF!)</definedName>
    <definedName name="SHARED_FORMULA_28_117_28_117_20">IF(ISERROR(#REF!/#REF!),0,#REF!/#REF!)</definedName>
    <definedName name="SHARED_FORMULA_28_117_28_117_21">IF(ISERROR(#REF!/#REF!),0,#REF!/#REF!)</definedName>
    <definedName name="SHARED_FORMULA_28_117_28_117_22">IF(ISERROR(#REF!/#REF!),0,#REF!/#REF!)</definedName>
    <definedName name="SHARED_FORMULA_28_127_28_127_12">IF(ISERROR(#REF!/#REF!),"",#REF!/#REF!)</definedName>
    <definedName name="SHARED_FORMULA_28_143_28_143_18">#REF!+#REF!-#REF!</definedName>
    <definedName name="SHARED_FORMULA_28_145_28_145_12">IF(ISERROR(#REF!/#REF!),"",#REF!/#REF!)</definedName>
    <definedName name="SHARED_FORMULA_28_15_28_15_43">#N/A</definedName>
    <definedName name="SHARED_FORMULA_28_15_28_15_43_1">#N/A</definedName>
    <definedName name="SHARED_FORMULA_28_152_28_152_19">#REF!/#REF!</definedName>
    <definedName name="SHARED_FORMULA_28_152_28_152_22">#REF!/#REF!</definedName>
    <definedName name="SHARED_FORMULA_28_156_28_156_21">#REF!/#REF!</definedName>
    <definedName name="SHARED_FORMULA_28_157_28_157_20">IF(ISERROR(#REF!/#REF!)*100,"",#REF!/#REF!*100)</definedName>
    <definedName name="SHARED_FORMULA_28_163_28_163_12">IF(ISERROR(#REF!/#REF!),"",#REF!/#REF!)</definedName>
    <definedName name="SHARED_FORMULA_28_165_28_165_43">IF(#REF!&gt;0,1,"")</definedName>
    <definedName name="SHARED_FORMULA_28_175_28_175_18">#REF!+#REF!-#REF!</definedName>
    <definedName name="SHARED_FORMULA_28_181_28_181_12">IF(ISERROR(#REF!/#REF!),"",#REF!/#REF!)</definedName>
    <definedName name="SHARED_FORMULA_28_186_28_186_19">#REF!/#REF!</definedName>
    <definedName name="SHARED_FORMULA_28_186_28_186_20">#REF!/#REF!</definedName>
    <definedName name="SHARED_FORMULA_28_186_28_186_21">#REF!/#REF!</definedName>
    <definedName name="SHARED_FORMULA_28_186_28_186_22">#REF!/#REF!</definedName>
    <definedName name="SHARED_FORMULA_28_22_28_22_39">#N/A</definedName>
    <definedName name="SHARED_FORMULA_28_22_28_22_39_1">#N/A</definedName>
    <definedName name="SHARED_FORMULA_28_221_28_221_19">#REF!/#REF!</definedName>
    <definedName name="SHARED_FORMULA_28_221_28_221_20">#REF!/#REF!</definedName>
    <definedName name="SHARED_FORMULA_28_221_28_221_21">#REF!/#REF!</definedName>
    <definedName name="SHARED_FORMULA_28_221_28_221_22">#REF!/#REF!</definedName>
    <definedName name="SHARED_FORMULA_28_229_28_229_43">IF(#REF!&gt;0,1,"")</definedName>
    <definedName name="SHARED_FORMULA_28_23_28_23_18">#REF!+#REF!-#REF!</definedName>
    <definedName name="SHARED_FORMULA_28_256_28_256_19">#REF!/#REF!</definedName>
    <definedName name="SHARED_FORMULA_28_256_28_256_20">#REF!/#REF!</definedName>
    <definedName name="SHARED_FORMULA_28_256_28_256_21">#REF!/#REF!</definedName>
    <definedName name="SHARED_FORMULA_28_256_28_256_22">#REF!/#REF!</definedName>
    <definedName name="SHARED_FORMULA_28_26_28_26_38">#N/A</definedName>
    <definedName name="SHARED_FORMULA_28_26_28_26_38_1">#N/A</definedName>
    <definedName name="SHARED_FORMULA_28_291_28_291_19">#REF!/#REF!</definedName>
    <definedName name="SHARED_FORMULA_28_291_28_291_20">#REF!/#REF!</definedName>
    <definedName name="SHARED_FORMULA_28_291_28_291_21">#REF!/#REF!</definedName>
    <definedName name="SHARED_FORMULA_28_291_28_291_22">#REF!/#REF!</definedName>
    <definedName name="SHARED_FORMULA_28_293_28_293_43">IF(#REF!&gt;0,1,"")</definedName>
    <definedName name="SHARED_FORMULA_28_30_28_30_12">IF(ISERROR(#REF!/#REF!*100),"",#REF!/#REF!*100)</definedName>
    <definedName name="SHARED_FORMULA_28_32_28_32_43">#N/A</definedName>
    <definedName name="SHARED_FORMULA_28_32_28_32_43_1">#N/A</definedName>
    <definedName name="SHARED_FORMULA_28_357_28_357_43">IF(#REF!&gt;0,1,"")</definedName>
    <definedName name="SHARED_FORMULA_28_37_28_37_43">IF(#REF!&gt;0,1,"")</definedName>
    <definedName name="SHARED_FORMULA_28_4_28_4_12">IF(ISERROR(#REF!/#REF!*100),"",#REF!/#REF!*100)</definedName>
    <definedName name="SHARED_FORMULA_28_421_28_421_43">IF(#REF!&gt;0,1,"")</definedName>
    <definedName name="SHARED_FORMULA_28_44_28_44_19">IF(ISERROR(#REF!/#REF!),0,#REF!/#REF!)</definedName>
    <definedName name="SHARED_FORMULA_28_44_28_44_20">IF(ISERROR(#REF!/#REF!),0,#REF!/#REF!)</definedName>
    <definedName name="SHARED_FORMULA_28_44_28_44_21">IF(ISERROR(#REF!/#REF!),0,#REF!/#REF!)</definedName>
    <definedName name="SHARED_FORMULA_28_44_28_44_22">IF(ISERROR(#REF!/#REF!),0,#REF!/#REF!)</definedName>
    <definedName name="SHARED_FORMULA_28_56_28_56_12">IF(ISERROR(#REF!/#REF!*100),"",#REF!/#REF!*100)</definedName>
    <definedName name="SHARED_FORMULA_28_57_28_57_18">#REF!+#REF!-#REF!</definedName>
    <definedName name="SHARED_FORMULA_28_8_28_8_19">IF(ISERROR(#REF!/#REF!),0,#REF!/#REF!)</definedName>
    <definedName name="SHARED_FORMULA_28_8_28_8_20">IF(ISERROR(#REF!/#REF!),0,#REF!/#REF!)</definedName>
    <definedName name="SHARED_FORMULA_28_8_28_8_21">IF(ISERROR(#REF!/#REF!),0,#REF!/#REF!)</definedName>
    <definedName name="SHARED_FORMULA_28_8_28_8_22">IF(ISERROR(#REF!/#REF!),0,#REF!/#REF!)</definedName>
    <definedName name="SHARED_FORMULA_28_8_28_8_39">#N/A</definedName>
    <definedName name="SHARED_FORMULA_28_8_28_8_39_1">#N/A</definedName>
    <definedName name="SHARED_FORMULA_28_81_28_81_19">IF(ISERROR(#REF!/#REF!),0,#REF!/#REF!)</definedName>
    <definedName name="SHARED_FORMULA_28_81_28_81_20">IF(ISERROR(#REF!/#REF!),0,#REF!/#REF!)</definedName>
    <definedName name="SHARED_FORMULA_28_81_28_81_21">IF(ISERROR(#REF!/#REF!),0,#REF!/#REF!)</definedName>
    <definedName name="SHARED_FORMULA_28_81_28_81_22">IF(ISERROR(#REF!/#REF!),0,#REF!/#REF!)</definedName>
    <definedName name="SHARED_FORMULA_28_82_28_82_12">IF(ISERROR(#REF!/#REF!*100),"",#REF!/#REF!*100)</definedName>
    <definedName name="SHARED_FORMULA_28_82_28_82_18">#REF!+#REF!-#REF!</definedName>
    <definedName name="SHARED_FORMULA_28_9_28_9_38">#N/A</definedName>
    <definedName name="SHARED_FORMULA_28_9_28_9_38_1">#N/A</definedName>
    <definedName name="SHARED_FORMULA_29_101_29_101_43">SUM(#REF!)</definedName>
    <definedName name="SHARED_FORMULA_29_119_29_119_39">SUM(#REF!,#REF!)</definedName>
    <definedName name="SHARED_FORMULA_29_12_29_12_39">#REF!+#REF!</definedName>
    <definedName name="SHARED_FORMULA_29_155_29_155_39">SUM(#REF!,#REF!)</definedName>
    <definedName name="SHARED_FORMULA_29_165_29_165_43">SUM(#REF!)</definedName>
    <definedName name="SHARED_FORMULA_29_191_29_191_39">SUM(#REF!,#REF!)</definedName>
    <definedName name="SHARED_FORMULA_29_21_29_21_41">"#ref!"/"#ref!"/1000</definedName>
    <definedName name="SHARED_FORMULA_29_21_29_21_41_1">"#ref!"/"#ref!"/1000</definedName>
    <definedName name="SHARED_FORMULA_29_21_29_21_44">"#ref!"/"#ref!"/1000</definedName>
    <definedName name="SHARED_FORMULA_29_21_29_21_44_1">"#ref!"/"#ref!"/1000</definedName>
    <definedName name="SHARED_FORMULA_29_227_29_227_39">SUM(#REF!,#REF!)</definedName>
    <definedName name="SHARED_FORMULA_29_229_29_229_43">SUM(#REF!)</definedName>
    <definedName name="SHARED_FORMULA_29_264_29_264_39">SUM(#REF!,#REF!)</definedName>
    <definedName name="SHARED_FORMULA_29_293_29_293_43">SUM(#REF!)</definedName>
    <definedName name="SHARED_FORMULA_29_301_29_301_39">SUM(#REF!,#REF!)</definedName>
    <definedName name="SHARED_FORMULA_29_318_29_318_43">SUM(#REF!)</definedName>
    <definedName name="SHARED_FORMULA_29_338_29_338_39">SUM(#REF!,#REF!)</definedName>
    <definedName name="SHARED_FORMULA_29_357_29_357_43">SUM(#REF!)</definedName>
    <definedName name="SHARED_FORMULA_29_37_29_37_43">SUM(#REF!)</definedName>
    <definedName name="SHARED_FORMULA_29_375_29_375_39">SUM(#REF!,#REF!)</definedName>
    <definedName name="SHARED_FORMULA_29_412_29_412_39">SUM(#REF!,#REF!)</definedName>
    <definedName name="SHARED_FORMULA_29_421_29_421_43">SUM(#REF!)</definedName>
    <definedName name="SHARED_FORMULA_29_48_29_48_39">#REF!+#REF!</definedName>
    <definedName name="SHARED_FORMULA_29_84_29_84_39">#REF!+#REF!</definedName>
    <definedName name="SHARED_FORMULA_3_10_3_10_30">#REF!+#REF!</definedName>
    <definedName name="SHARED_FORMULA_3_10_3_10_43">#REF!+#REF!+#REF!+#REF!+#REF!+#REF!</definedName>
    <definedName name="SHARED_FORMULA_3_107_3_107_1">#REF!</definedName>
    <definedName name="SHARED_FORMULA_3_108_3_108_8">#REF!</definedName>
    <definedName name="SHARED_FORMULA_3_11_3_11_39">#REF!</definedName>
    <definedName name="SHARED_FORMULA_3_11_3_11_43">#REF!+#REF!+#REF!+#REF!+#REF!</definedName>
    <definedName name="SHARED_FORMULA_3_117_3_117_30">#REF!+#REF!</definedName>
    <definedName name="SHARED_FORMULA_3_119_3_119_39">#REF!</definedName>
    <definedName name="SHARED_FORMULA_3_12_3_12_43">#REF!+#REF!+#REF!+#REF!+#REF!+#REF!</definedName>
    <definedName name="SHARED_FORMULA_3_128_3_128_1">#REF!</definedName>
    <definedName name="SHARED_FORMULA_3_13_3_13_43">SUM(#REF!)</definedName>
    <definedName name="SHARED_FORMULA_3_135_3_135_1">#REF!</definedName>
    <definedName name="SHARED_FORMULA_3_14_3_14_43">SUM(#REF!)</definedName>
    <definedName name="SHARED_FORMULA_3_142_3_142_1">#REF!</definedName>
    <definedName name="SHARED_FORMULA_3_143_3_143_8">#REF!</definedName>
    <definedName name="SHARED_FORMULA_3_15_3_15_43">SUM(#REF!)</definedName>
    <definedName name="SHARED_FORMULA_3_151_3_151_30">#REF!+#REF!</definedName>
    <definedName name="SHARED_FORMULA_3_155_3_155_39">#REF!</definedName>
    <definedName name="SHARED_FORMULA_3_16_3_16_43">SUM(#REF!)</definedName>
    <definedName name="SHARED_FORMULA_3_17_3_17_43">SUM(#REF!)</definedName>
    <definedName name="SHARED_FORMULA_3_173_3_173_30">#REF!+#REF!</definedName>
    <definedName name="SHARED_FORMULA_3_177_3_177_1">#REF!</definedName>
    <definedName name="SHARED_FORMULA_3_178_3_178_8">#REF!</definedName>
    <definedName name="SHARED_FORMULA_3_18_3_18_43">SUM(#REF!)</definedName>
    <definedName name="SHARED_FORMULA_3_184_3_184_1">#REF!</definedName>
    <definedName name="SHARED_FORMULA_3_19_3_19_43">SUM(#REF!)</definedName>
    <definedName name="SHARED_FORMULA_3_191_3_191_1">#REF!</definedName>
    <definedName name="SHARED_FORMULA_3_191_3_191_39">#REF!</definedName>
    <definedName name="SHARED_FORMULA_3_194_3_194_30">#REF!+#REF!</definedName>
    <definedName name="SHARED_FORMULA_3_20_3_20_43">SUM(#REF!)</definedName>
    <definedName name="SHARED_FORMULA_3_21_3_21_43">SUM(#REF!)</definedName>
    <definedName name="SHARED_FORMULA_3_213_3_213_8">#REF!</definedName>
    <definedName name="SHARED_FORMULA_3_215_3_215_30">#REF!+#REF!</definedName>
    <definedName name="SHARED_FORMULA_3_22_3_22_43">SUM(#REF!)</definedName>
    <definedName name="SHARED_FORMULA_3_227_3_227_39">#REF!</definedName>
    <definedName name="SHARED_FORMULA_3_23_3_23_43">SUM(#REF!)</definedName>
    <definedName name="SHARED_FORMULA_3_24_3_24_43">SUM(#REF!)</definedName>
    <definedName name="SHARED_FORMULA_3_248_3_248_8">#REF!</definedName>
    <definedName name="SHARED_FORMULA_3_25_3_25_43">SUM(#REF!)</definedName>
    <definedName name="SHARED_FORMULA_3_26_3_26_43">SUM(#REF!)</definedName>
    <definedName name="SHARED_FORMULA_3_264_3_264_39">#REF!</definedName>
    <definedName name="SHARED_FORMULA_3_27_3_27_43">SUM(#REF!)</definedName>
    <definedName name="SHARED_FORMULA_3_28_3_28_43">SUM(#REF!)</definedName>
    <definedName name="SHARED_FORMULA_3_283_3_283_8">#REF!</definedName>
    <definedName name="SHARED_FORMULA_3_29_3_29_43">SUM(#REF!)</definedName>
    <definedName name="SHARED_FORMULA_3_30_3_30_30">#REF!+#REF!</definedName>
    <definedName name="SHARED_FORMULA_3_30_3_30_43">SUM(#REF!)</definedName>
    <definedName name="SHARED_FORMULA_3_30_3_30_47">IF(#REF!=0,0,+#REF!/#REF!)</definedName>
    <definedName name="SHARED_FORMULA_3_302_3_302_39">#REF!</definedName>
    <definedName name="SHARED_FORMULA_3_31_3_31_43">SUM(#REF!)</definedName>
    <definedName name="SHARED_FORMULA_3_318_3_318_8">#REF!</definedName>
    <definedName name="SHARED_FORMULA_3_32_3_32_43">SUM(#REF!)</definedName>
    <definedName name="SHARED_FORMULA_3_33_3_33_43">SUM(#REF!)</definedName>
    <definedName name="SHARED_FORMULA_3_339_3_339_39">#REF!</definedName>
    <definedName name="SHARED_FORMULA_3_34_3_34_43">SUM(#REF!)</definedName>
    <definedName name="SHARED_FORMULA_3_35_3_35_43">SUM(#REF!)</definedName>
    <definedName name="SHARED_FORMULA_3_353_3_353_8">#REF!</definedName>
    <definedName name="SHARED_FORMULA_3_376_3_376_39">#REF!</definedName>
    <definedName name="SHARED_FORMULA_3_38_3_38_8">#REF!</definedName>
    <definedName name="SHARED_FORMULA_3_388_3_388_8">#REF!</definedName>
    <definedName name="SHARED_FORMULA_3_413_3_413_39">#REF!</definedName>
    <definedName name="SHARED_FORMULA_3_423_3_423_8">#REF!</definedName>
    <definedName name="SHARED_FORMULA_3_459_3_459_8">#REF!</definedName>
    <definedName name="SHARED_FORMULA_3_47_3_47_39">#REF!</definedName>
    <definedName name="SHARED_FORMULA_3_494_3_494_8">#REF!</definedName>
    <definedName name="SHARED_FORMULA_3_50_3_50_30">#REF!+#REF!</definedName>
    <definedName name="SHARED_FORMULA_3_529_3_529_8">#REF!</definedName>
    <definedName name="SHARED_FORMULA_3_564_3_564_8">#REF!</definedName>
    <definedName name="SHARED_FORMULA_3_599_3_599_8">#REF!</definedName>
    <definedName name="SHARED_FORMULA_3_63_3_63_24">#REF!/1000</definedName>
    <definedName name="SHARED_FORMULA_3_634_3_634_8">#REF!</definedName>
    <definedName name="SHARED_FORMULA_3_669_3_669_8">#REF!</definedName>
    <definedName name="SHARED_FORMULA_3_7_3_7_16">#REF!/#REF!</definedName>
    <definedName name="SHARED_FORMULA_3_704_3_704_8">#REF!</definedName>
    <definedName name="SHARED_FORMULA_3_71_3_71_10">SUM(#REF!)</definedName>
    <definedName name="SHARED_FORMULA_3_71_3_71_16">#REF!/#REF!</definedName>
    <definedName name="SHARED_FORMULA_3_73_3_73_8">#REF!</definedName>
    <definedName name="SHARED_FORMULA_3_739_3_739_8">#REF!</definedName>
    <definedName name="SHARED_FORMULA_3_76_3_76_47">IF(#REF!=0,0,+#REF!/#REF!)</definedName>
    <definedName name="SHARED_FORMULA_3_774_3_774_8">#REF!</definedName>
    <definedName name="SHARED_FORMULA_3_8_3_8_43">SUM(#REF!)</definedName>
    <definedName name="SHARED_FORMULA_3_80_3_80_24">#REF!/1000</definedName>
    <definedName name="SHARED_FORMULA_3_809_3_809_8">#REF!</definedName>
    <definedName name="SHARED_FORMULA_3_83_3_83_30">#REF!+#REF!</definedName>
    <definedName name="SHARED_FORMULA_3_83_3_83_39">#REF!</definedName>
    <definedName name="SHARED_FORMULA_3_9_3_9_1">#REF!</definedName>
    <definedName name="SHARED_FORMULA_3_9_3_9_43">#REF!+#REF!+#REF!+#REF!+#REF!+#REF!</definedName>
    <definedName name="SHARED_FORMULA_30_10_30_10_18">SUM(#REF!,#REF!)</definedName>
    <definedName name="SHARED_FORMULA_30_101_30_101_43">SUM(#REF!)</definedName>
    <definedName name="SHARED_FORMULA_30_114_30_114_39">IF(ISERROR(#REF!/#REF!*1000),"",#REF!/#REF!*1000)</definedName>
    <definedName name="SHARED_FORMULA_30_115_30_115_18">#REF!+#REF!</definedName>
    <definedName name="SHARED_FORMULA_30_13_30_13_13">#REF!-#REF!</definedName>
    <definedName name="SHARED_FORMULA_30_13_30_13_2">#REF!</definedName>
    <definedName name="SHARED_FORMULA_30_13_30_13_43">"#ref!"/"#ref!"/1000</definedName>
    <definedName name="SHARED_FORMULA_30_13_30_13_43_1">"#ref!"/"#ref!"/1000</definedName>
    <definedName name="SHARED_FORMULA_30_14_30_14_43">#REF!+#REF!</definedName>
    <definedName name="SHARED_FORMULA_30_144_30_144_18">#REF!+#REF!</definedName>
    <definedName name="SHARED_FORMULA_30_15_30_15_43">"#ref!"/"#ref!"/1000</definedName>
    <definedName name="SHARED_FORMULA_30_15_30_15_43_1">"#ref!"/"#ref!"/1000</definedName>
    <definedName name="SHARED_FORMULA_30_150_30_150_39">IF(ISERROR(#REF!/#REF!*1000),"",#REF!/#REF!*1000)</definedName>
    <definedName name="SHARED_FORMULA_30_165_30_165_43">SUM(#REF!)</definedName>
    <definedName name="SHARED_FORMULA_30_166_30_166_39">IF(ISERROR(#REF!/#REF!*1000),"",#REF!/#REF!*1000)</definedName>
    <definedName name="SHARED_FORMULA_30_174_30_174_18">#REF!+#REF!</definedName>
    <definedName name="SHARED_FORMULA_30_185_30_185_39">IF(ISERROR(#REF!/#REF!*1000),"",#REF!/#REF!*1000)</definedName>
    <definedName name="SHARED_FORMULA_30_221_30_221_39">IF(ISERROR(#REF!/#REF!*1000),"",#REF!/#REF!*1000)</definedName>
    <definedName name="SHARED_FORMULA_30_229_30_229_43">SUM(#REF!)</definedName>
    <definedName name="SHARED_FORMULA_30_237_30_237_39">IF(ISERROR(#REF!/#REF!*1000),"",#REF!/#REF!*1000)</definedName>
    <definedName name="SHARED_FORMULA_30_258_30_258_39">IF(ISERROR(#REF!/#REF!*1000),"",#REF!/#REF!*1000)</definedName>
    <definedName name="SHARED_FORMULA_30_26_30_26_38">"#ref!"/"#ref!"/1000</definedName>
    <definedName name="SHARED_FORMULA_30_26_30_26_38_1">"#ref!"/"#ref!"/1000</definedName>
    <definedName name="SHARED_FORMULA_30_29_30_29_2">#REF!</definedName>
    <definedName name="SHARED_FORMULA_30_293_30_293_43">SUM(#REF!)</definedName>
    <definedName name="SHARED_FORMULA_30_295_30_295_39">IF(ISERROR(#REF!/#REF!*1000),"",#REF!/#REF!*1000)</definedName>
    <definedName name="SHARED_FORMULA_30_30_30_30_18">#REF!+#REF!</definedName>
    <definedName name="SHARED_FORMULA_30_30_30_30_38">"#ref!"/"#ref!"/1000</definedName>
    <definedName name="SHARED_FORMULA_30_30_30_30_38_1">"#ref!"/"#ref!"/1000</definedName>
    <definedName name="SHARED_FORMULA_30_318_30_318_43">SUM(#REF!)</definedName>
    <definedName name="SHARED_FORMULA_30_32_30_32_43">"#ref!"/"#ref!"/1000</definedName>
    <definedName name="SHARED_FORMULA_30_32_30_32_43_1">"#ref!"/"#ref!"/1000</definedName>
    <definedName name="SHARED_FORMULA_30_332_30_332_39">IF(ISERROR(#REF!/#REF!*1000),"",#REF!/#REF!*1000)</definedName>
    <definedName name="SHARED_FORMULA_30_357_30_357_43">SUM(#REF!)</definedName>
    <definedName name="SHARED_FORMULA_30_36_30_36_43">"#ref!"/"#ref!"/1000</definedName>
    <definedName name="SHARED_FORMULA_30_36_30_36_43_1">"#ref!"/"#ref!"/1000</definedName>
    <definedName name="SHARED_FORMULA_30_369_30_369_39">IF(ISERROR(#REF!/#REF!*1000),"",#REF!/#REF!*1000)</definedName>
    <definedName name="SHARED_FORMULA_30_37_30_37_43">SUM(#REF!)</definedName>
    <definedName name="SHARED_FORMULA_30_37_30_37_43_1">"#ref!"/"#ref!"/1000</definedName>
    <definedName name="SHARED_FORMULA_30_39_30_39_38">"#ref!"/"#ref!"/1000</definedName>
    <definedName name="SHARED_FORMULA_30_39_30_39_38_1">"#ref!"/"#ref!"/1000</definedName>
    <definedName name="SHARED_FORMULA_30_406_30_406_39">IF(ISERROR(#REF!/#REF!*1000),"",#REF!/#REF!*1000)</definedName>
    <definedName name="SHARED_FORMULA_30_41_30_41_38">"#ref!"/"#ref!"/1000</definedName>
    <definedName name="SHARED_FORMULA_30_41_30_41_38_1">"#ref!"/"#ref!"/1000</definedName>
    <definedName name="SHARED_FORMULA_30_42_30_42_39">IF(ISERROR(#REF!/#REF!*1000),"",#REF!/#REF!*1000)</definedName>
    <definedName name="SHARED_FORMULA_30_421_30_421_43">SUM(#REF!)</definedName>
    <definedName name="SHARED_FORMULA_30_45_30_45_43">"#ref!"/"#ref!"/1000</definedName>
    <definedName name="SHARED_FORMULA_30_45_30_45_43_1">"#ref!"/"#ref!"/1000</definedName>
    <definedName name="SHARED_FORMULA_30_47_30_47_43">"#ref!"/"#ref!"/1000</definedName>
    <definedName name="SHARED_FORMULA_30_47_30_47_43_1">"#ref!"/"#ref!"/1000</definedName>
    <definedName name="SHARED_FORMULA_30_53_30_53_18">#REF!+#REF!</definedName>
    <definedName name="SHARED_FORMULA_30_6_30_6_39">IF(ISERROR(#REF!/#REF!*1000),"",#REF!/#REF!*1000)</definedName>
    <definedName name="SHARED_FORMULA_30_78_30_78_39">IF(ISERROR(#REF!/#REF!*1000),"",#REF!/#REF!*1000)</definedName>
    <definedName name="SHARED_FORMULA_30_83_30_83_18">#REF!+#REF!</definedName>
    <definedName name="SHARED_FORMULA_30_9_30_9_38">"#ref!"/"#ref!"/1000</definedName>
    <definedName name="SHARED_FORMULA_30_9_30_9_38_1">"#ref!"/"#ref!"/1000</definedName>
    <definedName name="SHARED_FORMULA_30_9_30_9_43">"#ref!"/"#ref!"/1000</definedName>
    <definedName name="SHARED_FORMULA_30_9_30_9_43_1">"#ref!"/"#ref!"/1000</definedName>
    <definedName name="SHARED_FORMULA_31_101_31_101_43">#REF!-#REF!</definedName>
    <definedName name="SHARED_FORMULA_31_109_31_109_12">IF(ISERROR(#REF!/#REF!),"",#REF!/#REF!)</definedName>
    <definedName name="SHARED_FORMULA_31_117_31_117_19">IF(ISERROR(#REF!/#REF!),0,#REF!/#REF!)</definedName>
    <definedName name="SHARED_FORMULA_31_117_31_117_20">IF(ISERROR(#REF!/#REF!),0,#REF!/#REF!)</definedName>
    <definedName name="SHARED_FORMULA_31_117_31_117_21">IF(ISERROR(#REF!/#REF!),0,#REF!/#REF!)</definedName>
    <definedName name="SHARED_FORMULA_31_117_31_117_22">IF(ISERROR(#REF!/#REF!),0,#REF!/#REF!)</definedName>
    <definedName name="SHARED_FORMULA_31_127_31_127_12">IF(ISERROR(#REF!/#REF!),"",#REF!/#REF!)</definedName>
    <definedName name="SHARED_FORMULA_31_13_31_13_2">#REF!</definedName>
    <definedName name="SHARED_FORMULA_31_135_31_135_17">IF(ISERROR((#REF!+#REF!)/#REF!),0,(#REF!+#REF!)/#REF!)</definedName>
    <definedName name="SHARED_FORMULA_31_14_31_14_43">#REF!+#REF!</definedName>
    <definedName name="SHARED_FORMULA_31_145_31_145_12">IF(ISERROR(#REF!/#REF!),"",#REF!/#REF!)</definedName>
    <definedName name="SHARED_FORMULA_31_15_31_15_43">"#ref!"/"#ref!"/1000</definedName>
    <definedName name="SHARED_FORMULA_31_15_31_15_43_1">"#ref!"/"#ref!"/1000</definedName>
    <definedName name="SHARED_FORMULA_31_152_31_152_19">#REF!/#REF!</definedName>
    <definedName name="SHARED_FORMULA_31_152_31_152_22">#REF!/#REF!</definedName>
    <definedName name="SHARED_FORMULA_31_156_31_156_21">#REF!/#REF!</definedName>
    <definedName name="SHARED_FORMULA_31_157_31_157_20">IF(ISERROR(#REF!/#REF!)*100,"",#REF!/#REF!*100)</definedName>
    <definedName name="SHARED_FORMULA_31_163_31_163_12">IF(ISERROR(#REF!/#REF!),"",#REF!/#REF!)</definedName>
    <definedName name="SHARED_FORMULA_31_165_31_165_43">#REF!-#REF!</definedName>
    <definedName name="SHARED_FORMULA_31_181_31_181_12">IF(ISERROR(#REF!/#REF!),"",#REF!/#REF!)</definedName>
    <definedName name="SHARED_FORMULA_31_186_31_186_19">#REF!/#REF!</definedName>
    <definedName name="SHARED_FORMULA_31_186_31_186_20">#REF!/#REF!</definedName>
    <definedName name="SHARED_FORMULA_31_186_31_186_21">#REF!/#REF!</definedName>
    <definedName name="SHARED_FORMULA_31_186_31_186_22">#REF!/#REF!</definedName>
    <definedName name="SHARED_FORMULA_31_199_31_199_17">IF(ISERROR((#REF!+#REF!)/#REF!),0,(#REF!+#REF!)/#REF!)</definedName>
    <definedName name="SHARED_FORMULA_31_221_31_221_19">#REF!/#REF!</definedName>
    <definedName name="SHARED_FORMULA_31_221_31_221_20">#REF!/#REF!</definedName>
    <definedName name="SHARED_FORMULA_31_221_31_221_21">#REF!/#REF!</definedName>
    <definedName name="SHARED_FORMULA_31_221_31_221_22">#REF!/#REF!</definedName>
    <definedName name="SHARED_FORMULA_31_229_31_229_43">#REF!-#REF!</definedName>
    <definedName name="SHARED_FORMULA_31_256_31_256_19">#REF!/#REF!</definedName>
    <definedName name="SHARED_FORMULA_31_256_31_256_20">#REF!/#REF!</definedName>
    <definedName name="SHARED_FORMULA_31_256_31_256_21">#REF!/#REF!</definedName>
    <definedName name="SHARED_FORMULA_31_256_31_256_22">#REF!/#REF!</definedName>
    <definedName name="SHARED_FORMULA_31_263_31_263_17">IF(ISERROR((#REF!+#REF!)/#REF!),0,(#REF!+#REF!)/#REF!)</definedName>
    <definedName name="SHARED_FORMULA_31_291_31_291_19">#REF!/#REF!</definedName>
    <definedName name="SHARED_FORMULA_31_291_31_291_20">#REF!/#REF!</definedName>
    <definedName name="SHARED_FORMULA_31_291_31_291_21">#REF!/#REF!</definedName>
    <definedName name="SHARED_FORMULA_31_291_31_291_22">#REF!/#REF!</definedName>
    <definedName name="SHARED_FORMULA_31_293_31_293_43">#REF!-#REF!</definedName>
    <definedName name="SHARED_FORMULA_31_30_31_30_12">IF(ISERROR(#REF!/#REF!*100),"",#REF!/#REF!*100)</definedName>
    <definedName name="SHARED_FORMULA_31_30_31_30_38">"#ref!"/"#ref!"/1000</definedName>
    <definedName name="SHARED_FORMULA_31_30_31_30_38_1">"#ref!"/"#ref!"/1000</definedName>
    <definedName name="SHARED_FORMULA_31_318_31_318_43">#REF!-#REF!</definedName>
    <definedName name="SHARED_FORMULA_31_327_31_327_17">IF(ISERROR((#REF!+#REF!)/#REF!),0,(#REF!+#REF!)/#REF!)</definedName>
    <definedName name="SHARED_FORMULA_31_357_31_357_43">#REF!-#REF!</definedName>
    <definedName name="SHARED_FORMULA_31_37_31_37_43">#REF!-#REF!</definedName>
    <definedName name="SHARED_FORMULA_31_37_31_37_43_1">"#ref!"/"#ref!"/1000</definedName>
    <definedName name="SHARED_FORMULA_31_391_31_391_17">IF(ISERROR((#REF!+#REF!)/#REF!),0,(#REF!+#REF!)/#REF!)</definedName>
    <definedName name="SHARED_FORMULA_31_40_31_40_2">SUM(#REF!)</definedName>
    <definedName name="SHARED_FORMULA_31_421_31_421_43">#REF!-#REF!</definedName>
    <definedName name="SHARED_FORMULA_31_44_31_44_19">IF(ISERROR(#REF!/#REF!),0,#REF!/#REF!)</definedName>
    <definedName name="SHARED_FORMULA_31_44_31_44_20">IF(ISERROR(#REF!/#REF!),0,#REF!/#REF!)</definedName>
    <definedName name="SHARED_FORMULA_31_44_31_44_21">IF(ISERROR(#REF!/#REF!),0,#REF!/#REF!)</definedName>
    <definedName name="SHARED_FORMULA_31_44_31_44_22">IF(ISERROR(#REF!/#REF!),0,#REF!/#REF!)</definedName>
    <definedName name="SHARED_FORMULA_31_455_31_455_17">IF(ISERROR((#REF!+#REF!)/#REF!),0,(#REF!+#REF!)/#REF!)</definedName>
    <definedName name="SHARED_FORMULA_31_5_31_5_12">#REF!/#REF!*100</definedName>
    <definedName name="SHARED_FORMULA_31_56_31_56_12">IF(ISERROR(#REF!/#REF!*100),"",#REF!/#REF!*100)</definedName>
    <definedName name="SHARED_FORMULA_31_7_31_7_17">IF(ISERROR((#REF!+#REF!)/#REF!),0,(#REF!+#REF!)/#REF!)</definedName>
    <definedName name="SHARED_FORMULA_31_71_31_71_17">IF(ISERROR((#REF!+#REF!)/#REF!),0,(#REF!+#REF!)/#REF!)</definedName>
    <definedName name="SHARED_FORMULA_31_8_31_8_19">IF(ISERROR(#REF!/#REF!),0,#REF!/#REF!)</definedName>
    <definedName name="SHARED_FORMULA_31_8_31_8_20">IF(ISERROR(#REF!/#REF!),0,#REF!/#REF!)</definedName>
    <definedName name="SHARED_FORMULA_31_8_31_8_21">IF(ISERROR(#REF!/#REF!),0,#REF!/#REF!)</definedName>
    <definedName name="SHARED_FORMULA_31_8_31_8_22">IF(ISERROR(#REF!/#REF!),0,#REF!/#REF!)</definedName>
    <definedName name="SHARED_FORMULA_31_81_31_81_19">IF(ISERROR(#REF!/#REF!),0,#REF!/#REF!)</definedName>
    <definedName name="SHARED_FORMULA_31_81_31_81_20">IF(ISERROR(#REF!/#REF!),0,#REF!/#REF!)</definedName>
    <definedName name="SHARED_FORMULA_31_81_31_81_21">IF(ISERROR(#REF!/#REF!),0,#REF!/#REF!)</definedName>
    <definedName name="SHARED_FORMULA_31_81_31_81_22">IF(ISERROR(#REF!/#REF!),0,#REF!/#REF!)</definedName>
    <definedName name="SHARED_FORMULA_31_82_31_82_12">IF(ISERROR(#REF!/#REF!*100),"",#REF!/#REF!*100)</definedName>
    <definedName name="SHARED_FORMULA_31_9_31_9_38">"#ref!"/"#ref!"/1000</definedName>
    <definedName name="SHARED_FORMULA_31_9_31_9_38_1">"#ref!"/"#ref!"/1000</definedName>
    <definedName name="SHARED_FORMULA_32_10_32_10_18">SUM(#REF!,#REF!)</definedName>
    <definedName name="SHARED_FORMULA_32_101_32_101_43">SUM(#REF!)</definedName>
    <definedName name="SHARED_FORMULA_32_102_32_102_20">SUM(#REF!,#REF!)</definedName>
    <definedName name="SHARED_FORMULA_32_102_32_102_21">SUM(#REF!,#REF!)</definedName>
    <definedName name="SHARED_FORMULA_32_102_32_102_22">SUM(#REF!,#REF!)</definedName>
    <definedName name="SHARED_FORMULA_32_109_32_109_12">#REF!+#REF!</definedName>
    <definedName name="SHARED_FORMULA_32_115_32_115_18">#REF!+#REF!</definedName>
    <definedName name="SHARED_FORMULA_32_122_32_122_19">SUM(#REF!,#REF!)</definedName>
    <definedName name="SHARED_FORMULA_32_122_32_122_20">SUM(#REF!,#REF!)</definedName>
    <definedName name="SHARED_FORMULA_32_122_32_122_21">SUM(#REF!,#REF!)</definedName>
    <definedName name="SHARED_FORMULA_32_122_32_122_22">SUM(#REF!,#REF!)</definedName>
    <definedName name="SHARED_FORMULA_32_127_32_127_12">#REF!+#REF!</definedName>
    <definedName name="SHARED_FORMULA_32_13_32_13_19">SUM(#REF!,#REF!)</definedName>
    <definedName name="SHARED_FORMULA_32_13_32_13_20">SUM(#REF!,#REF!)</definedName>
    <definedName name="SHARED_FORMULA_32_13_32_13_21">SUM(#REF!,#REF!)</definedName>
    <definedName name="SHARED_FORMULA_32_13_32_13_22">SUM(#REF!,#REF!)</definedName>
    <definedName name="SHARED_FORMULA_32_138_32_138_19">SUM(#REF!,#REF!)</definedName>
    <definedName name="SHARED_FORMULA_32_138_32_138_20">SUM(#REF!,#REF!)</definedName>
    <definedName name="SHARED_FORMULA_32_138_32_138_21">SUM(#REF!,#REF!)</definedName>
    <definedName name="SHARED_FORMULA_32_138_32_138_22">SUM(#REF!,#REF!)</definedName>
    <definedName name="SHARED_FORMULA_32_14_32_14_10">#REF!+#REF!</definedName>
    <definedName name="SHARED_FORMULA_32_14_32_14_2">IF(ISERROR(#REF!/#REF!),0,#REF!/#REF!)</definedName>
    <definedName name="SHARED_FORMULA_32_14_32_14_43">#REF!-#REF!</definedName>
    <definedName name="SHARED_FORMULA_32_144_32_144_18">#REF!+#REF!</definedName>
    <definedName name="SHARED_FORMULA_32_145_32_145_12">#REF!+#REF!</definedName>
    <definedName name="SHARED_FORMULA_32_15_32_15_43">"#ref!"/"#ref!"/1000</definedName>
    <definedName name="SHARED_FORMULA_32_15_32_15_43_1">"#ref!"/"#ref!"/1000</definedName>
    <definedName name="SHARED_FORMULA_32_157_32_157_20">#REF!+#REF!</definedName>
    <definedName name="SHARED_FORMULA_32_157_32_157_21">#REF!+#REF!</definedName>
    <definedName name="SHARED_FORMULA_32_157_32_157_22">#REF!+#REF!</definedName>
    <definedName name="SHARED_FORMULA_32_158_32_158_19">#REF!+#REF!</definedName>
    <definedName name="SHARED_FORMULA_32_163_32_163_12">#REF!+#REF!</definedName>
    <definedName name="SHARED_FORMULA_32_165_32_165_43">SUM(#REF!)</definedName>
    <definedName name="SHARED_FORMULA_32_174_32_174_18">#REF!+#REF!</definedName>
    <definedName name="SHARED_FORMULA_32_175_32_175_19">#REF!+#REF!</definedName>
    <definedName name="SHARED_FORMULA_32_181_32_181_12">#REF!+#REF!</definedName>
    <definedName name="SHARED_FORMULA_32_19_32_19_12">#REF!+#REF!</definedName>
    <definedName name="SHARED_FORMULA_32_191_32_191_19">SUM(#REF!,#REF!)</definedName>
    <definedName name="SHARED_FORMULA_32_191_32_191_20">#REF!+#REF!</definedName>
    <definedName name="SHARED_FORMULA_32_192_32_192_21">#REF!+#REF!</definedName>
    <definedName name="SHARED_FORMULA_32_192_32_192_22">#REF!+#REF!</definedName>
    <definedName name="SHARED_FORMULA_32_22_32_22_39">#N/A</definedName>
    <definedName name="SHARED_FORMULA_32_22_32_22_39_1">#N/A</definedName>
    <definedName name="SHARED_FORMULA_32_226_32_226_20">#REF!+#REF!</definedName>
    <definedName name="SHARED_FORMULA_32_227_32_227_21">#REF!+#REF!</definedName>
    <definedName name="SHARED_FORMULA_32_227_32_227_22">#REF!+#REF!</definedName>
    <definedName name="SHARED_FORMULA_32_229_32_229_43">SUM(#REF!)</definedName>
    <definedName name="SHARED_FORMULA_32_23_32_23_10">#REF!+#REF!</definedName>
    <definedName name="SHARED_FORMULA_32_261_32_261_20">#REF!+#REF!</definedName>
    <definedName name="SHARED_FORMULA_32_262_32_262_21">#REF!+#REF!</definedName>
    <definedName name="SHARED_FORMULA_32_262_32_262_22">#REF!+#REF!</definedName>
    <definedName name="SHARED_FORMULA_32_29_32_29_20">SUM(#REF!,#REF!)</definedName>
    <definedName name="SHARED_FORMULA_32_29_32_29_21">SUM(#REF!,#REF!)</definedName>
    <definedName name="SHARED_FORMULA_32_29_32_29_22">SUM(#REF!,#REF!)</definedName>
    <definedName name="SHARED_FORMULA_32_293_32_293_43">SUM(#REF!)</definedName>
    <definedName name="SHARED_FORMULA_32_297_32_297_20">#REF!+#REF!</definedName>
    <definedName name="SHARED_FORMULA_32_297_32_297_21">#REF!+#REF!</definedName>
    <definedName name="SHARED_FORMULA_32_297_32_297_22">#REF!+#REF!</definedName>
    <definedName name="SHARED_FORMULA_32_30_32_30_18">#REF!+#REF!</definedName>
    <definedName name="SHARED_FORMULA_32_30_32_30_38">"#ref!"/"#ref!"/1000</definedName>
    <definedName name="SHARED_FORMULA_32_30_32_30_38_1">"#ref!"/"#ref!"/1000</definedName>
    <definedName name="SHARED_FORMULA_32_32_32_32_10">#REF!+#REF!</definedName>
    <definedName name="SHARED_FORMULA_32_32_32_32_12">#REF!+#REF!</definedName>
    <definedName name="SHARED_FORMULA_32_357_32_357_43">SUM(#REF!)</definedName>
    <definedName name="SHARED_FORMULA_32_37_32_37_43">SUM(#REF!)</definedName>
    <definedName name="SHARED_FORMULA_32_37_32_37_43_1">"#ref!"/"#ref!"/1000</definedName>
    <definedName name="SHARED_FORMULA_32_41_32_41_10">#REF!+#REF!</definedName>
    <definedName name="SHARED_FORMULA_32_421_32_421_43">SUM(#REF!)</definedName>
    <definedName name="SHARED_FORMULA_32_45_32_45_12">#REF!+#REF!</definedName>
    <definedName name="SHARED_FORMULA_32_49_32_49_19">SUM(#REF!,#REF!)</definedName>
    <definedName name="SHARED_FORMULA_32_49_32_49_20">SUM(#REF!,#REF!)</definedName>
    <definedName name="SHARED_FORMULA_32_49_32_49_21">SUM(#REF!,#REF!)</definedName>
    <definedName name="SHARED_FORMULA_32_49_32_49_22">SUM(#REF!,#REF!)</definedName>
    <definedName name="SHARED_FORMULA_32_50_32_50_10">#REF!+#REF!</definedName>
    <definedName name="SHARED_FORMULA_32_53_32_53_18">#REF!+#REF!</definedName>
    <definedName name="SHARED_FORMULA_32_58_32_58_12">#REF!+#REF!</definedName>
    <definedName name="SHARED_FORMULA_32_6_32_6_12">#REF!+#REF!</definedName>
    <definedName name="SHARED_FORMULA_32_65_32_65_20">SUM(#REF!,#REF!)</definedName>
    <definedName name="SHARED_FORMULA_32_65_32_65_21">SUM(#REF!,#REF!)</definedName>
    <definedName name="SHARED_FORMULA_32_65_32_65_22">SUM(#REF!,#REF!)</definedName>
    <definedName name="SHARED_FORMULA_32_71_32_71_12">#REF!+#REF!</definedName>
    <definedName name="SHARED_FORMULA_32_8_32_8_39">#N/A</definedName>
    <definedName name="SHARED_FORMULA_32_8_32_8_39_1">#N/A</definedName>
    <definedName name="SHARED_FORMULA_32_83_32_83_18">#REF!+#REF!</definedName>
    <definedName name="SHARED_FORMULA_32_84_32_84_12">#REF!+#REF!</definedName>
    <definedName name="SHARED_FORMULA_32_86_32_86_19">SUM(#REF!,#REF!)</definedName>
    <definedName name="SHARED_FORMULA_32_86_32_86_20">SUM(#REF!,#REF!)</definedName>
    <definedName name="SHARED_FORMULA_32_86_32_86_21">SUM(#REF!,#REF!)</definedName>
    <definedName name="SHARED_FORMULA_32_86_32_86_22">SUM(#REF!,#REF!)</definedName>
    <definedName name="SHARED_FORMULA_32_9_32_9_38">"#ref!"/"#ref!"/1000</definedName>
    <definedName name="SHARED_FORMULA_32_9_32_9_38_1">"#ref!"/"#ref!"/1000</definedName>
    <definedName name="SHARED_FORMULA_32_97_32_97_12">#REF!+#REF!</definedName>
    <definedName name="SHARED_FORMULA_33_10_33_10_24">SUM(#REF!)</definedName>
    <definedName name="SHARED_FORMULA_33_100_33_100_36">AVERAGE(#REF!)</definedName>
    <definedName name="SHARED_FORMULA_33_100_33_100_39">#REF!+#REF!</definedName>
    <definedName name="SHARED_FORMULA_33_101_33_101_43">SUM(#REF!)</definedName>
    <definedName name="SHARED_FORMULA_33_104_33_104_41">AVERAGE(#REF!)</definedName>
    <definedName name="SHARED_FORMULA_33_109_33_109_24">SUM(#REF!)</definedName>
    <definedName name="SHARED_FORMULA_33_11_33_11_24">SUM(#REF!,#REF!)</definedName>
    <definedName name="SHARED_FORMULA_33_117_33_117_36">AVERAGE(#REF!)</definedName>
    <definedName name="SHARED_FORMULA_33_119_33_119_39">SUM(#REF!,#REF!)</definedName>
    <definedName name="SHARED_FORMULA_33_12_33_12_24">SUM(#REF!)</definedName>
    <definedName name="SHARED_FORMULA_33_12_33_12_39">#REF!+#REF!</definedName>
    <definedName name="SHARED_FORMULA_33_122_33_122_41">AVERAGE(#REF!)</definedName>
    <definedName name="SHARED_FORMULA_33_13_33_13_24">SUM(#REF!)</definedName>
    <definedName name="SHARED_FORMULA_33_134_33_134_36">AVERAGE(#REF!)</definedName>
    <definedName name="SHARED_FORMULA_33_140_33_140_41">AVERAGE(#REF!)</definedName>
    <definedName name="SHARED_FORMULA_33_147_33_147_24">SUM(#REF!)</definedName>
    <definedName name="SHARED_FORMULA_33_148_33_148_24">SUM(#REF!)</definedName>
    <definedName name="SHARED_FORMULA_33_149_33_149_24">SUM(#REF!)</definedName>
    <definedName name="SHARED_FORMULA_33_15_33_15_24">SUM(#REF!)</definedName>
    <definedName name="SHARED_FORMULA_33_15_33_15_43">"#ref!"/"#ref!"/1000</definedName>
    <definedName name="SHARED_FORMULA_33_15_33_15_43_1">"#ref!"/"#ref!"/1000</definedName>
    <definedName name="SHARED_FORMULA_33_150_33_150_24">SUM(#REF!)</definedName>
    <definedName name="SHARED_FORMULA_33_151_33_151_24">SUM(#REF!,#REF!)</definedName>
    <definedName name="SHARED_FORMULA_33_152_33_152_24">SUM(#REF!)</definedName>
    <definedName name="SHARED_FORMULA_33_153_33_153_24">SUM(#REF!)</definedName>
    <definedName name="SHARED_FORMULA_33_155_33_155_39">SUM(#REF!,#REF!)</definedName>
    <definedName name="SHARED_FORMULA_33_165_33_165_43">SUM(#REF!)</definedName>
    <definedName name="SHARED_FORMULA_33_191_33_191_19">#REF!+#REF!</definedName>
    <definedName name="SHARED_FORMULA_33_191_33_191_39">SUM(#REF!,#REF!)</definedName>
    <definedName name="SHARED_FORMULA_33_20_33_20_41">AVERAGE(#REF!)</definedName>
    <definedName name="SHARED_FORMULA_33_21_33_21_36">AVERAGE(#REF!)</definedName>
    <definedName name="SHARED_FORMULA_33_227_33_227_39">SUM(#REF!,#REF!)</definedName>
    <definedName name="SHARED_FORMULA_33_229_33_229_43">SUM(#REF!)</definedName>
    <definedName name="SHARED_FORMULA_33_264_33_264_39">SUM(#REF!,#REF!)</definedName>
    <definedName name="SHARED_FORMULA_33_293_33_293_43">SUM(#REF!)</definedName>
    <definedName name="SHARED_FORMULA_33_30_33_30_38">"#ref!"/"#ref!"/1000</definedName>
    <definedName name="SHARED_FORMULA_33_30_33_30_38_1">"#ref!"/"#ref!"/1000</definedName>
    <definedName name="SHARED_FORMULA_33_301_33_301_39">SUM(#REF!,#REF!)</definedName>
    <definedName name="SHARED_FORMULA_33_338_33_338_39">SUM(#REF!,#REF!)</definedName>
    <definedName name="SHARED_FORMULA_33_357_33_357_43">SUM(#REF!)</definedName>
    <definedName name="SHARED_FORMULA_33_36_33_36_41">AVERAGE(#REF!)</definedName>
    <definedName name="SHARED_FORMULA_33_37_33_37_36">AVERAGE(#REF!)</definedName>
    <definedName name="SHARED_FORMULA_33_37_33_37_43">SUM(#REF!)</definedName>
    <definedName name="SHARED_FORMULA_33_37_33_37_43_1">"#ref!"/"#ref!"/1000</definedName>
    <definedName name="SHARED_FORMULA_33_375_33_375_39">SUM(#REF!,#REF!)</definedName>
    <definedName name="SHARED_FORMULA_33_4_33_4_41">AVERAGE(#REF!)</definedName>
    <definedName name="SHARED_FORMULA_33_412_33_412_39">SUM(#REF!,#REF!)</definedName>
    <definedName name="SHARED_FORMULA_33_421_33_421_43">SUM(#REF!)</definedName>
    <definedName name="SHARED_FORMULA_33_48_33_48_39">#REF!+#REF!</definedName>
    <definedName name="SHARED_FORMULA_33_5_33_5_36">AVERAGE(#REF!)</definedName>
    <definedName name="SHARED_FORMULA_33_53_33_53_36">AVERAGE(#REF!)</definedName>
    <definedName name="SHARED_FORMULA_33_56_33_56_24">SUM(#REF!)</definedName>
    <definedName name="SHARED_FORMULA_33_58_33_58_24">SUM(#REF!)</definedName>
    <definedName name="SHARED_FORMULA_33_59_33_59_24">SUM(#REF!)</definedName>
    <definedName name="SHARED_FORMULA_33_60_33_60_24">SUM(#REF!,#REF!)</definedName>
    <definedName name="SHARED_FORMULA_33_61_33_61_24">SUM(#REF!)</definedName>
    <definedName name="SHARED_FORMULA_33_62_33_62_24">SUM(#REF!)</definedName>
    <definedName name="SHARED_FORMULA_33_64_33_64_24">SUM(#REF!)</definedName>
    <definedName name="SHARED_FORMULA_33_68_33_68_36">AVERAGE(#REF!)</definedName>
    <definedName name="SHARED_FORMULA_33_69_33_69_41">AVERAGE(#REF!)</definedName>
    <definedName name="SHARED_FORMULA_33_7_33_7_24">SUM(#REF!)</definedName>
    <definedName name="SHARED_FORMULA_33_8_33_8_43">#REF!/#REF!</definedName>
    <definedName name="SHARED_FORMULA_33_84_33_84_36">AVERAGE(#REF!)</definedName>
    <definedName name="SHARED_FORMULA_33_84_33_84_39">#REF!+#REF!</definedName>
    <definedName name="SHARED_FORMULA_33_86_33_86_41">AVERAGE(#REF!)</definedName>
    <definedName name="SHARED_FORMULA_33_9_33_9_24">SUM(#REF!)</definedName>
    <definedName name="SHARED_FORMULA_33_9_33_9_38">"#ref!"/"#ref!"/1000</definedName>
    <definedName name="SHARED_FORMULA_33_9_33_9_38_1">"#ref!"/"#ref!"/1000</definedName>
    <definedName name="SHARED_FORMULA_34_10_34_10_18">SUM(#REF!,#REF!)</definedName>
    <definedName name="SHARED_FORMULA_34_101_34_101_24">SUM(#REF!)</definedName>
    <definedName name="SHARED_FORMULA_34_101_34_101_43">#REF!-#REF!</definedName>
    <definedName name="SHARED_FORMULA_34_102_34_102_24">SUM(#REF!)</definedName>
    <definedName name="SHARED_FORMULA_34_103_34_103_24">SUM(#REF!)</definedName>
    <definedName name="SHARED_FORMULA_34_104_34_104_24">SUM(#REF!)</definedName>
    <definedName name="SHARED_FORMULA_34_105_34_105_24">SUM(#REF!,#REF!)</definedName>
    <definedName name="SHARED_FORMULA_34_106_34_106_24">SUM(#REF!)</definedName>
    <definedName name="SHARED_FORMULA_34_107_34_107_24">SUM(#REF!)</definedName>
    <definedName name="SHARED_FORMULA_34_109_34_109_12">IF(ISERROR(#REF!/#REF!),"",#REF!/#REF!)</definedName>
    <definedName name="SHARED_FORMULA_34_115_34_115_18">#REF!+#REF!</definedName>
    <definedName name="SHARED_FORMULA_34_117_34_117_19">IF(ISERROR(#REF!/#REF!),0,#REF!/#REF!)</definedName>
    <definedName name="SHARED_FORMULA_34_117_34_117_20">IF(ISERROR(#REF!/#REF!),0,#REF!/#REF!)</definedName>
    <definedName name="SHARED_FORMULA_34_117_34_117_21">IF(ISERROR(#REF!/#REF!),0,#REF!/#REF!)</definedName>
    <definedName name="SHARED_FORMULA_34_117_34_117_22">IF(ISERROR(#REF!/#REF!),0,#REF!/#REF!)</definedName>
    <definedName name="SHARED_FORMULA_34_117_34_117_36">AVERAGE(#REF!)</definedName>
    <definedName name="SHARED_FORMULA_34_127_34_127_12">IF(ISERROR(#REF!/#REF!),"",#REF!/#REF!)</definedName>
    <definedName name="SHARED_FORMULA_34_144_34_144_18">#REF!+#REF!</definedName>
    <definedName name="SHARED_FORMULA_34_145_34_145_12">IF(ISERROR(#REF!/#REF!),"",#REF!/#REF!)</definedName>
    <definedName name="SHARED_FORMULA_34_15_34_15_43">"#ref!"/"#ref!"/1000</definedName>
    <definedName name="SHARED_FORMULA_34_15_34_15_43_1">"#ref!"/"#ref!"/1000</definedName>
    <definedName name="SHARED_FORMULA_34_152_34_152_19">#REF!/#REF!</definedName>
    <definedName name="SHARED_FORMULA_34_152_34_152_22">#REF!/#REF!</definedName>
    <definedName name="SHARED_FORMULA_34_156_34_156_21">#REF!/#REF!</definedName>
    <definedName name="SHARED_FORMULA_34_157_34_157_20">IF(ISERROR(#REF!/#REF!)*100,"",#REF!/#REF!*100)</definedName>
    <definedName name="SHARED_FORMULA_34_163_34_163_12">IF(ISERROR(#REF!/#REF!),"",#REF!/#REF!)</definedName>
    <definedName name="SHARED_FORMULA_34_165_34_165_43">#REF!-#REF!</definedName>
    <definedName name="SHARED_FORMULA_34_175_34_175_18">#REF!+#REF!</definedName>
    <definedName name="SHARED_FORMULA_34_181_34_181_12">IF(ISERROR(#REF!/#REF!),"",#REF!/#REF!)</definedName>
    <definedName name="SHARED_FORMULA_34_186_34_186_19">#REF!/#REF!</definedName>
    <definedName name="SHARED_FORMULA_34_186_34_186_20">#REF!/#REF!</definedName>
    <definedName name="SHARED_FORMULA_34_186_34_186_21">#REF!/#REF!</definedName>
    <definedName name="SHARED_FORMULA_34_186_34_186_22">#REF!/#REF!</definedName>
    <definedName name="SHARED_FORMULA_34_221_34_221_19">#REF!/#REF!</definedName>
    <definedName name="SHARED_FORMULA_34_221_34_221_20">#REF!/#REF!</definedName>
    <definedName name="SHARED_FORMULA_34_221_34_221_21">#REF!/#REF!</definedName>
    <definedName name="SHARED_FORMULA_34_221_34_221_22">#REF!/#REF!</definedName>
    <definedName name="SHARED_FORMULA_34_229_34_229_43">#REF!-#REF!</definedName>
    <definedName name="SHARED_FORMULA_34_256_34_256_19">#REF!/#REF!</definedName>
    <definedName name="SHARED_FORMULA_34_256_34_256_20">#REF!/#REF!</definedName>
    <definedName name="SHARED_FORMULA_34_256_34_256_21">#REF!/#REF!</definedName>
    <definedName name="SHARED_FORMULA_34_256_34_256_22">#REF!/#REF!</definedName>
    <definedName name="SHARED_FORMULA_34_291_34_291_19">#REF!/#REF!</definedName>
    <definedName name="SHARED_FORMULA_34_291_34_291_20">#REF!/#REF!</definedName>
    <definedName name="SHARED_FORMULA_34_291_34_291_21">#REF!/#REF!</definedName>
    <definedName name="SHARED_FORMULA_34_291_34_291_22">#REF!/#REF!</definedName>
    <definedName name="SHARED_FORMULA_34_293_34_293_43">#REF!-#REF!</definedName>
    <definedName name="SHARED_FORMULA_34_30_34_30_12">IF(ISERROR(#REF!/#REF!*100),"",#REF!/#REF!*100)</definedName>
    <definedName name="SHARED_FORMULA_34_30_34_30_18">#REF!+#REF!</definedName>
    <definedName name="SHARED_FORMULA_34_30_34_30_38">"#ref!"/"#ref!"/1000</definedName>
    <definedName name="SHARED_FORMULA_34_30_34_30_38_1">"#ref!"/"#ref!"/1000</definedName>
    <definedName name="SHARED_FORMULA_34_357_34_357_43">#REF!-#REF!</definedName>
    <definedName name="SHARED_FORMULA_34_37_34_37_43">#REF!-#REF!</definedName>
    <definedName name="SHARED_FORMULA_34_37_34_37_43_1">"#ref!"/"#ref!"/1000</definedName>
    <definedName name="SHARED_FORMULA_34_4_34_4_12">IF(ISERROR(#REF!/#REF!*100),"",#REF!/#REF!*100)</definedName>
    <definedName name="SHARED_FORMULA_34_421_34_421_43">#REF!-#REF!</definedName>
    <definedName name="SHARED_FORMULA_34_44_34_44_19">IF(ISERROR(#REF!/#REF!),0,#REF!/#REF!)</definedName>
    <definedName name="SHARED_FORMULA_34_44_34_44_20">IF(ISERROR(#REF!/#REF!),0,#REF!/#REF!)</definedName>
    <definedName name="SHARED_FORMULA_34_44_34_44_21">IF(ISERROR(#REF!/#REF!),0,#REF!/#REF!)</definedName>
    <definedName name="SHARED_FORMULA_34_44_34_44_22">IF(ISERROR(#REF!/#REF!),0,#REF!/#REF!)</definedName>
    <definedName name="SHARED_FORMULA_34_53_34_53_18">#REF!+#REF!</definedName>
    <definedName name="SHARED_FORMULA_34_56_34_56_12">IF(ISERROR(#REF!/#REF!*100),"",#REF!/#REF!*100)</definedName>
    <definedName name="SHARED_FORMULA_34_57_34_57_24">SUM(#REF!)</definedName>
    <definedName name="SHARED_FORMULA_34_8_34_8_19">IF(ISERROR(#REF!/#REF!),0,#REF!/#REF!)</definedName>
    <definedName name="SHARED_FORMULA_34_8_34_8_20">IF(ISERROR(#REF!/#REF!),0,#REF!/#REF!)</definedName>
    <definedName name="SHARED_FORMULA_34_8_34_8_21">IF(ISERROR(#REF!/#REF!),0,#REF!/#REF!)</definedName>
    <definedName name="SHARED_FORMULA_34_8_34_8_22">IF(ISERROR(#REF!/#REF!),0,#REF!/#REF!)</definedName>
    <definedName name="SHARED_FORMULA_34_8_34_8_24">SUM(#REF!)</definedName>
    <definedName name="SHARED_FORMULA_34_8_34_8_43">#REF!/#REF!</definedName>
    <definedName name="SHARED_FORMULA_34_81_34_81_19">IF(ISERROR(#REF!/#REF!),0,#REF!/#REF!)</definedName>
    <definedName name="SHARED_FORMULA_34_81_34_81_20">IF(ISERROR(#REF!/#REF!),0,#REF!/#REF!)</definedName>
    <definedName name="SHARED_FORMULA_34_81_34_81_21">IF(ISERROR(#REF!/#REF!),0,#REF!/#REF!)</definedName>
    <definedName name="SHARED_FORMULA_34_81_34_81_22">IF(ISERROR(#REF!/#REF!),0,#REF!/#REF!)</definedName>
    <definedName name="SHARED_FORMULA_34_82_34_82_12">IF(ISERROR(#REF!/#REF!*100),"",#REF!/#REF!*100)</definedName>
    <definedName name="SHARED_FORMULA_34_83_34_83_18">#REF!+#REF!</definedName>
    <definedName name="SHARED_FORMULA_34_9_34_9_38">"#ref!"/"#ref!"/1000</definedName>
    <definedName name="SHARED_FORMULA_34_9_34_9_38_1">"#ref!"/"#ref!"/1000</definedName>
    <definedName name="SHARED_FORMULA_35_119_35_119_39">SUM(#REF!,#REF!)</definedName>
    <definedName name="SHARED_FORMULA_35_12_35_12_39">#REF!+#REF!</definedName>
    <definedName name="SHARED_FORMULA_35_135_35_135_17">IF(ISERROR((#REF!+#REF!)/#REF!),0,(#REF!+#REF!)/#REF!)</definedName>
    <definedName name="SHARED_FORMULA_35_14_35_14_2">IF(ISERROR(#REF!/#REF!),0,#REF!/#REF!)</definedName>
    <definedName name="SHARED_FORMULA_35_15_35_15_43">"#ref!"/"#ref!"/1000</definedName>
    <definedName name="SHARED_FORMULA_35_15_35_15_43_1">"#ref!"/"#ref!"/1000</definedName>
    <definedName name="SHARED_FORMULA_35_155_35_155_39">SUM(#REF!,#REF!)</definedName>
    <definedName name="SHARED_FORMULA_35_191_35_191_39">SUM(#REF!,#REF!)</definedName>
    <definedName name="SHARED_FORMULA_35_199_35_199_17">IF(ISERROR((#REF!+#REF!)/#REF!),0,(#REF!+#REF!)/#REF!)</definedName>
    <definedName name="SHARED_FORMULA_35_227_35_227_39">SUM(#REF!,#REF!)</definedName>
    <definedName name="SHARED_FORMULA_35_263_35_263_17">IF(ISERROR((#REF!+#REF!)/#REF!),0,(#REF!+#REF!)/#REF!)</definedName>
    <definedName name="SHARED_FORMULA_35_264_35_264_39">SUM(#REF!,#REF!)</definedName>
    <definedName name="SHARED_FORMULA_35_30_35_30_38">"#ref!"/"#ref!"/1000</definedName>
    <definedName name="SHARED_FORMULA_35_30_35_30_38_1">"#ref!"/"#ref!"/1000</definedName>
    <definedName name="SHARED_FORMULA_35_301_35_301_39">SUM(#REF!,#REF!)</definedName>
    <definedName name="SHARED_FORMULA_35_327_35_327_17">IF(ISERROR((#REF!+#REF!)/#REF!),0,(#REF!+#REF!)/#REF!)</definedName>
    <definedName name="SHARED_FORMULA_35_338_35_338_39">SUM(#REF!,#REF!)</definedName>
    <definedName name="SHARED_FORMULA_35_37_35_37_43">"#ref!"/"#ref!"/1000</definedName>
    <definedName name="SHARED_FORMULA_35_37_35_37_43_1">"#ref!"/"#ref!"/1000</definedName>
    <definedName name="SHARED_FORMULA_35_375_35_375_39">SUM(#REF!,#REF!)</definedName>
    <definedName name="SHARED_FORMULA_35_391_35_391_17">IF(ISERROR((#REF!+#REF!)/#REF!),0,(#REF!+#REF!)/#REF!)</definedName>
    <definedName name="SHARED_FORMULA_35_412_35_412_39">SUM(#REF!,#REF!)</definedName>
    <definedName name="SHARED_FORMULA_35_455_35_455_17">IF(ISERROR((#REF!+#REF!)/#REF!),0,(#REF!+#REF!)/#REF!)</definedName>
    <definedName name="SHARED_FORMULA_35_48_35_48_39">#REF!+#REF!</definedName>
    <definedName name="SHARED_FORMULA_35_7_35_7_17">IF(ISERROR((#REF!+#REF!)/#REF!),0,(#REF!+#REF!)/#REF!)</definedName>
    <definedName name="SHARED_FORMULA_35_71_35_71_17">IF(ISERROR((#REF!+#REF!)/#REF!),0,(#REF!+#REF!)/#REF!)</definedName>
    <definedName name="SHARED_FORMULA_35_9_35_9_38">"#ref!"/"#ref!"/1000</definedName>
    <definedName name="SHARED_FORMULA_35_9_35_9_38_1">"#ref!"/"#ref!"/1000</definedName>
    <definedName name="SHARED_FORMULA_36_10_36_10_18">SUM(#REF!,#REF!)</definedName>
    <definedName name="SHARED_FORMULA_36_114_36_114_39">IF(ISERROR(#REF!/#REF!*1000),"",#REF!/#REF!*1000)</definedName>
    <definedName name="SHARED_FORMULA_36_12_36_12_47">SUM(#REF!)</definedName>
    <definedName name="SHARED_FORMULA_36_14_36_14_2">#REF!</definedName>
    <definedName name="SHARED_FORMULA_36_150_36_150_39">IF(ISERROR(#REF!/#REF!*1000),"",#REF!/#REF!*1000)</definedName>
    <definedName name="SHARED_FORMULA_36_159_36_159_43">#REF!/1000</definedName>
    <definedName name="SHARED_FORMULA_36_166_36_166_39">IF(ISERROR(#REF!/#REF!*1000),"",#REF!/#REF!*1000)</definedName>
    <definedName name="SHARED_FORMULA_36_18_36_18_47">#REF!+#REF!</definedName>
    <definedName name="SHARED_FORMULA_36_185_36_185_39">IF(ISERROR(#REF!/#REF!*1000),"",#REF!/#REF!*1000)</definedName>
    <definedName name="SHARED_FORMULA_36_2_36_2_47">#REF!</definedName>
    <definedName name="SHARED_FORMULA_36_20_36_20_47">IF(#REF!=0,0,+#REF!/#REF!)</definedName>
    <definedName name="SHARED_FORMULA_36_202_36_202_43">#REF!/1000</definedName>
    <definedName name="SHARED_FORMULA_36_21_36_21_41">#N/A</definedName>
    <definedName name="SHARED_FORMULA_36_21_36_21_41_1">#N/A</definedName>
    <definedName name="SHARED_FORMULA_36_21_36_21_44">#N/A</definedName>
    <definedName name="SHARED_FORMULA_36_21_36_21_44_1">#N/A</definedName>
    <definedName name="SHARED_FORMULA_36_21_36_21_47">IF(#REF!=0,0,+#REF!/(#REF!+#REF!))</definedName>
    <definedName name="SHARED_FORMULA_36_22_36_22_39">#N/A</definedName>
    <definedName name="SHARED_FORMULA_36_22_36_22_39_1">#N/A</definedName>
    <definedName name="SHARED_FORMULA_36_221_36_221_39">IF(ISERROR(#REF!/#REF!*1000),"",#REF!/#REF!*1000)</definedName>
    <definedName name="SHARED_FORMULA_36_23_36_23_47">IF(#REF!=0,0,+#REF!/#REF!)</definedName>
    <definedName name="SHARED_FORMULA_36_237_36_237_39">IF(ISERROR(#REF!/#REF!*1000),"",#REF!/#REF!*1000)</definedName>
    <definedName name="SHARED_FORMULA_36_24_36_24_47">IF(#REF!=0,0,+#REF!/(#REF!+#REF!))</definedName>
    <definedName name="SHARED_FORMULA_36_256_36_256_43">#REF!/1000</definedName>
    <definedName name="SHARED_FORMULA_36_258_36_258_39">IF(ISERROR(#REF!/#REF!*1000),"",#REF!/#REF!*1000)</definedName>
    <definedName name="SHARED_FORMULA_36_267_36_267_43">#REF!/1000</definedName>
    <definedName name="SHARED_FORMULA_36_295_36_295_39">IF(ISERROR(#REF!/#REF!*1000),"",#REF!/#REF!*1000)</definedName>
    <definedName name="SHARED_FORMULA_36_310_36_310_43">#REF!/1000</definedName>
    <definedName name="SHARED_FORMULA_36_33_36_33_47">#REF!+#REF!</definedName>
    <definedName name="SHARED_FORMULA_36_332_36_332_39">IF(ISERROR(#REF!/#REF!*1000),"",#REF!/#REF!*1000)</definedName>
    <definedName name="SHARED_FORMULA_36_36_36_36_43">#REF!/1000</definedName>
    <definedName name="SHARED_FORMULA_36_36_36_36_47">#REF!+#REF!</definedName>
    <definedName name="SHARED_FORMULA_36_369_36_369_39">IF(ISERROR(#REF!/#REF!*1000),"",#REF!/#REF!*1000)</definedName>
    <definedName name="SHARED_FORMULA_36_374_36_374_43">#REF!/1000</definedName>
    <definedName name="SHARED_FORMULA_36_406_36_406_39">IF(ISERROR(#REF!/#REF!*1000),"",#REF!/#REF!*1000)</definedName>
    <definedName name="SHARED_FORMULA_36_41_36_41_47">IF(#REF!=0,0,#REF!/#REF!)</definedName>
    <definedName name="SHARED_FORMULA_36_417_36_417_43">#REF!/1000</definedName>
    <definedName name="SHARED_FORMULA_36_42_36_42_39">IF(ISERROR(#REF!/#REF!*1000),"",#REF!/#REF!*1000)</definedName>
    <definedName name="SHARED_FORMULA_36_42_36_42_47">IF(#REF!=0,0,#REF!/#REF!)</definedName>
    <definedName name="SHARED_FORMULA_36_481_36_481_43">#REF!/1000</definedName>
    <definedName name="SHARED_FORMULA_36_52_36_52_43">#REF!/1000</definedName>
    <definedName name="SHARED_FORMULA_36_6_36_6_39">IF(ISERROR(#REF!/#REF!*1000),"",#REF!/#REF!*1000)</definedName>
    <definedName name="SHARED_FORMULA_36_65_36_65_47">((+#REF!*#REF!)+(#REF!*#REF!)+(#REF!*#REF!)+(#REF!*#REF!)+(#REF!*#REF!))/1000</definedName>
    <definedName name="SHARED_FORMULA_36_67_36_67_47">#REF!-#REF!</definedName>
    <definedName name="SHARED_FORMULA_36_68_36_68_47">IF(#REF!=0,0,+(#REF!-#REF!)/#REF!)</definedName>
    <definedName name="SHARED_FORMULA_36_72_36_72_47">#REF!-#REF!-#REF!</definedName>
    <definedName name="SHARED_FORMULA_36_73_36_73_47">IF(#REF!=0,0,+#REF!/#REF!)</definedName>
    <definedName name="SHARED_FORMULA_36_78_36_78_39">IF(ISERROR(#REF!/#REF!*1000),"",#REF!/#REF!*1000)</definedName>
    <definedName name="SHARED_FORMULA_36_8_36_8_39">#N/A</definedName>
    <definedName name="SHARED_FORMULA_36_8_36_8_39_1">#N/A</definedName>
    <definedName name="SHARED_FORMULA_36_80_36_80_47">SUM(#REF!)</definedName>
    <definedName name="SHARED_FORMULA_36_81_36_81_47">#REF!-#REF!</definedName>
    <definedName name="SHARED_FORMULA_36_83_36_83_18">#REF!+#REF!</definedName>
    <definedName name="SHARED_FORMULA_36_84_36_84_47">#REF!-#REF!</definedName>
    <definedName name="SHARED_FORMULA_36_85_36_85_47">IF(#REF!=0,0,+#REF!/#REF!)</definedName>
    <definedName name="SHARED_FORMULA_36_95_36_95_43">#REF!/1000</definedName>
    <definedName name="SHARED_FORMULA_37_109_37_109_12">IF(ISERROR(#REF!/#REF!),"",#REF!/#REF!)</definedName>
    <definedName name="SHARED_FORMULA_37_117_37_117_19">IF(ISERROR(#REF!/#REF!),0,#REF!/#REF!)</definedName>
    <definedName name="SHARED_FORMULA_37_117_37_117_20">IF(ISERROR(#REF!/#REF!),0,#REF!/#REF!)</definedName>
    <definedName name="SHARED_FORMULA_37_117_37_117_21">IF(ISERROR(#REF!/#REF!),0,#REF!/#REF!)</definedName>
    <definedName name="SHARED_FORMULA_37_117_37_117_22">IF(ISERROR(#REF!/#REF!),0,#REF!/#REF!)</definedName>
    <definedName name="SHARED_FORMULA_37_127_37_127_12">IF(ISERROR(#REF!/#REF!),"",#REF!/#REF!)</definedName>
    <definedName name="SHARED_FORMULA_37_145_37_145_12">IF(ISERROR(#REF!/#REF!),"",#REF!/#REF!)</definedName>
    <definedName name="SHARED_FORMULA_37_152_37_152_19">#REF!/#REF!</definedName>
    <definedName name="SHARED_FORMULA_37_152_37_152_22">#REF!/#REF!</definedName>
    <definedName name="SHARED_FORMULA_37_156_37_156_21">#REF!/#REF!</definedName>
    <definedName name="SHARED_FORMULA_37_157_37_157_20">IF(ISERROR(#REF!/#REF!)*100,"",#REF!/#REF!*100)</definedName>
    <definedName name="SHARED_FORMULA_37_163_37_163_12">IF(ISERROR(#REF!/#REF!),"",#REF!/#REF!)</definedName>
    <definedName name="SHARED_FORMULA_37_181_37_181_12">IF(ISERROR(#REF!/#REF!),"",#REF!/#REF!)</definedName>
    <definedName name="SHARED_FORMULA_37_186_37_186_19">#REF!/#REF!</definedName>
    <definedName name="SHARED_FORMULA_37_186_37_186_20">#REF!/#REF!</definedName>
    <definedName name="SHARED_FORMULA_37_186_37_186_21">#REF!/#REF!</definedName>
    <definedName name="SHARED_FORMULA_37_186_37_186_22">#REF!/#REF!</definedName>
    <definedName name="SHARED_FORMULA_37_19_37_19_12">#REF!/#REF!*100</definedName>
    <definedName name="SHARED_FORMULA_37_203_37_203_18">IF(ISERROR(#REF!/#REF!/1000),"",#REF!/#REF!/1000)</definedName>
    <definedName name="SHARED_FORMULA_37_221_37_221_19">#REF!/#REF!</definedName>
    <definedName name="SHARED_FORMULA_37_221_37_221_20">#REF!/#REF!</definedName>
    <definedName name="SHARED_FORMULA_37_221_37_221_21">#REF!/#REF!</definedName>
    <definedName name="SHARED_FORMULA_37_221_37_221_22">#REF!/#REF!</definedName>
    <definedName name="SHARED_FORMULA_37_256_37_256_19">#REF!/#REF!</definedName>
    <definedName name="SHARED_FORMULA_37_256_37_256_20">#REF!/#REF!</definedName>
    <definedName name="SHARED_FORMULA_37_256_37_256_21">#REF!/#REF!</definedName>
    <definedName name="SHARED_FORMULA_37_256_37_256_22">#REF!/#REF!</definedName>
    <definedName name="SHARED_FORMULA_37_265_37_265_18">IF(ISERROR(#REF!/#REF!/1000),"",#REF!/#REF!/1000)</definedName>
    <definedName name="SHARED_FORMULA_37_291_37_291_19">#REF!/#REF!</definedName>
    <definedName name="SHARED_FORMULA_37_291_37_291_20">#REF!/#REF!</definedName>
    <definedName name="SHARED_FORMULA_37_291_37_291_21">#REF!/#REF!</definedName>
    <definedName name="SHARED_FORMULA_37_291_37_291_22">#REF!/#REF!</definedName>
    <definedName name="SHARED_FORMULA_37_30_37_30_12">IF(ISERROR(#REF!/#REF!*100),"",#REF!/#REF!*100)</definedName>
    <definedName name="SHARED_FORMULA_37_329_37_329_18">IF(ISERROR(#REF!/#REF!/1000),"",#REF!/#REF!/1000)</definedName>
    <definedName name="SHARED_FORMULA_37_41_37_41_38">#N/A</definedName>
    <definedName name="SHARED_FORMULA_37_41_37_41_38_1">#N/A</definedName>
    <definedName name="SHARED_FORMULA_37_44_37_44_19">IF(ISERROR(#REF!/#REF!),0,#REF!/#REF!)</definedName>
    <definedName name="SHARED_FORMULA_37_44_37_44_20">IF(ISERROR(#REF!/#REF!),0,#REF!/#REF!)</definedName>
    <definedName name="SHARED_FORMULA_37_44_37_44_21">IF(ISERROR(#REF!/#REF!),0,#REF!/#REF!)</definedName>
    <definedName name="SHARED_FORMULA_37_44_37_44_22">IF(ISERROR(#REF!/#REF!),0,#REF!/#REF!)</definedName>
    <definedName name="SHARED_FORMULA_37_47_37_47_43">#N/A</definedName>
    <definedName name="SHARED_FORMULA_37_47_37_47_43_1">#N/A</definedName>
    <definedName name="SHARED_FORMULA_37_5_37_5_12">#REF!/#REF!*100</definedName>
    <definedName name="SHARED_FORMULA_37_56_37_56_12">IF(ISERROR(#REF!/#REF!*100),"",#REF!/#REF!*100)</definedName>
    <definedName name="SHARED_FORMULA_37_73_37_73_18">IF(ISERROR(#REF!/#REF!/1000),"",#REF!/#REF!/1000)</definedName>
    <definedName name="SHARED_FORMULA_37_8_37_8_19">IF(ISERROR(#REF!/#REF!),0,#REF!/#REF!)</definedName>
    <definedName name="SHARED_FORMULA_37_8_37_8_20">IF(ISERROR(#REF!/#REF!),0,#REF!/#REF!)</definedName>
    <definedName name="SHARED_FORMULA_37_8_37_8_21">IF(ISERROR(#REF!/#REF!),0,#REF!/#REF!)</definedName>
    <definedName name="SHARED_FORMULA_37_8_37_8_22">IF(ISERROR(#REF!/#REF!),0,#REF!/#REF!)</definedName>
    <definedName name="SHARED_FORMULA_37_81_37_81_19">IF(ISERROR(#REF!/#REF!),0,#REF!/#REF!)</definedName>
    <definedName name="SHARED_FORMULA_37_81_37_81_20">IF(ISERROR(#REF!/#REF!),0,#REF!/#REF!)</definedName>
    <definedName name="SHARED_FORMULA_37_81_37_81_21">IF(ISERROR(#REF!/#REF!),0,#REF!/#REF!)</definedName>
    <definedName name="SHARED_FORMULA_37_81_37_81_22">IF(ISERROR(#REF!/#REF!),0,#REF!/#REF!)</definedName>
    <definedName name="SHARED_FORMULA_37_82_37_82_12">IF(ISERROR(#REF!/#REF!*100),"",#REF!/#REF!*100)</definedName>
    <definedName name="SHARED_FORMULA_37_9_37_9_18">IF(ISERROR(#REF!/#REF!/1000),"",#REF!/#REF!/1000)</definedName>
    <definedName name="SHARED_FORMULA_38_102_38_102_20">#REF!+#REF!</definedName>
    <definedName name="SHARED_FORMULA_38_102_38_102_22">#REF!+#REF!</definedName>
    <definedName name="SHARED_FORMULA_38_109_38_109_12">#REF!+#REF!</definedName>
    <definedName name="SHARED_FORMULA_38_12_38_12_19">#REF!+#REF!</definedName>
    <definedName name="SHARED_FORMULA_38_12_38_12_20">#REF!+#REF!</definedName>
    <definedName name="SHARED_FORMULA_38_12_38_12_21">#REF!+#REF!</definedName>
    <definedName name="SHARED_FORMULA_38_12_38_12_22">#REF!+#REF!</definedName>
    <definedName name="SHARED_FORMULA_38_121_38_121_19">#REF!+#REF!</definedName>
    <definedName name="SHARED_FORMULA_38_121_38_121_20">#REF!+#REF!</definedName>
    <definedName name="SHARED_FORMULA_38_121_38_121_21">#REF!+#REF!</definedName>
    <definedName name="SHARED_FORMULA_38_121_38_121_22">#REF!+#REF!</definedName>
    <definedName name="SHARED_FORMULA_38_127_38_127_12">#REF!+#REF!</definedName>
    <definedName name="SHARED_FORMULA_38_137_38_137_19">#REF!+#REF!</definedName>
    <definedName name="SHARED_FORMULA_38_137_38_137_21">#REF!+#REF!</definedName>
    <definedName name="SHARED_FORMULA_38_138_38_138_20">#REF!+#REF!</definedName>
    <definedName name="SHARED_FORMULA_38_138_38_138_22">#REF!+#REF!</definedName>
    <definedName name="SHARED_FORMULA_38_14_38_14_10">#REF!+#REF!</definedName>
    <definedName name="SHARED_FORMULA_38_14_38_14_2">IF(ISERROR(#REF!/#REF!),0,#REF!/#REF!)</definedName>
    <definedName name="SHARED_FORMULA_38_145_38_145_12">#REF!+#REF!</definedName>
    <definedName name="SHARED_FORMULA_38_156_38_156_21">#REF!+#REF!</definedName>
    <definedName name="SHARED_FORMULA_38_157_38_157_19">#REF!+#REF!</definedName>
    <definedName name="SHARED_FORMULA_38_157_38_157_20">#REF!+#REF!</definedName>
    <definedName name="SHARED_FORMULA_38_157_38_157_22">#REF!+#REF!</definedName>
    <definedName name="SHARED_FORMULA_38_163_38_163_12">#REF!+#REF!</definedName>
    <definedName name="SHARED_FORMULA_38_170_38_170_21">#REF!+#REF!</definedName>
    <definedName name="SHARED_FORMULA_38_181_38_181_12">#REF!+#REF!</definedName>
    <definedName name="SHARED_FORMULA_38_19_38_19_12">#REF!+#REF!</definedName>
    <definedName name="SHARED_FORMULA_38_191_38_191_19">SUM(#REF!,#REF!)</definedName>
    <definedName name="SHARED_FORMULA_38_191_38_191_20">#REF!+#REF!</definedName>
    <definedName name="SHARED_FORMULA_38_192_38_192_21">#REF!+#REF!</definedName>
    <definedName name="SHARED_FORMULA_38_192_38_192_22">#REF!+#REF!</definedName>
    <definedName name="SHARED_FORMULA_38_205_38_205_21">#REF!+#REF!</definedName>
    <definedName name="SHARED_FORMULA_38_226_38_226_20">#REF!+#REF!</definedName>
    <definedName name="SHARED_FORMULA_38_227_38_227_21">#REF!+#REF!</definedName>
    <definedName name="SHARED_FORMULA_38_227_38_227_22">#REF!+#REF!</definedName>
    <definedName name="SHARED_FORMULA_38_23_38_23_10">#REF!+#REF!</definedName>
    <definedName name="SHARED_FORMULA_38_240_38_240_21">#REF!+#REF!</definedName>
    <definedName name="SHARED_FORMULA_38_261_38_261_20">#REF!+#REF!</definedName>
    <definedName name="SHARED_FORMULA_38_262_38_262_21">#REF!+#REF!</definedName>
    <definedName name="SHARED_FORMULA_38_262_38_262_22">#REF!+#REF!</definedName>
    <definedName name="SHARED_FORMULA_38_275_38_275_21">#REF!+#REF!</definedName>
    <definedName name="SHARED_FORMULA_38_29_38_29_20">#REF!+#REF!</definedName>
    <definedName name="SHARED_FORMULA_38_29_38_29_22">#REF!+#REF!</definedName>
    <definedName name="SHARED_FORMULA_38_297_38_297_20">#REF!+#REF!</definedName>
    <definedName name="SHARED_FORMULA_38_297_38_297_21">#REF!+#REF!</definedName>
    <definedName name="SHARED_FORMULA_38_297_38_297_22">#REF!+#REF!</definedName>
    <definedName name="SHARED_FORMULA_38_310_38_310_21">#REF!+#REF!</definedName>
    <definedName name="SHARED_FORMULA_38_32_38_32_10">#REF!+#REF!</definedName>
    <definedName name="SHARED_FORMULA_38_32_38_32_12">#REF!+#REF!</definedName>
    <definedName name="SHARED_FORMULA_38_41_38_41_10">#REF!+#REF!</definedName>
    <definedName name="SHARED_FORMULA_38_45_38_45_12">#REF!+#REF!</definedName>
    <definedName name="SHARED_FORMULA_38_48_38_48_19">#REF!+#REF!</definedName>
    <definedName name="SHARED_FORMULA_38_48_38_48_20">#REF!+#REF!</definedName>
    <definedName name="SHARED_FORMULA_38_48_38_48_21">#REF!+#REF!</definedName>
    <definedName name="SHARED_FORMULA_38_48_38_48_22">#REF!+#REF!</definedName>
    <definedName name="SHARED_FORMULA_38_50_38_50_10">#REF!+#REF!</definedName>
    <definedName name="SHARED_FORMULA_38_58_38_58_12">#REF!+#REF!</definedName>
    <definedName name="SHARED_FORMULA_38_6_38_6_12">#REF!+#REF!</definedName>
    <definedName name="SHARED_FORMULA_38_65_38_65_20">#REF!+#REF!</definedName>
    <definedName name="SHARED_FORMULA_38_65_38_65_22">#REF!+#REF!</definedName>
    <definedName name="SHARED_FORMULA_38_71_38_71_12">#REF!+#REF!</definedName>
    <definedName name="SHARED_FORMULA_38_84_38_84_12">#REF!+#REF!</definedName>
    <definedName name="SHARED_FORMULA_38_85_38_85_19">#REF!+#REF!</definedName>
    <definedName name="SHARED_FORMULA_38_85_38_85_20">#REF!+#REF!</definedName>
    <definedName name="SHARED_FORMULA_38_85_38_85_21">#REF!+#REF!</definedName>
    <definedName name="SHARED_FORMULA_38_85_38_85_22">#REF!+#REF!</definedName>
    <definedName name="SHARED_FORMULA_38_97_38_97_12">#REF!+#REF!</definedName>
    <definedName name="SHARED_FORMULA_39_119_39_119_39">SUM(#REF!,#REF!)</definedName>
    <definedName name="SHARED_FORMULA_39_12_39_12_39">#REF!+#REF!</definedName>
    <definedName name="SHARED_FORMULA_39_135_39_135_17">IF(ISERROR((#REF!+#REF!)/#REF!),0,(#REF!+#REF!)/#REF!)</definedName>
    <definedName name="SHARED_FORMULA_39_14_39_14_2">#REF!*143</definedName>
    <definedName name="SHARED_FORMULA_39_155_39_155_39">SUM(#REF!,#REF!)</definedName>
    <definedName name="SHARED_FORMULA_39_191_39_191_19">#REF!+#REF!</definedName>
    <definedName name="SHARED_FORMULA_39_191_39_191_39">SUM(#REF!,#REF!)</definedName>
    <definedName name="SHARED_FORMULA_39_199_39_199_17">IF(ISERROR((#REF!+#REF!)/#REF!),0,(#REF!+#REF!)/#REF!)</definedName>
    <definedName name="SHARED_FORMULA_39_201_39_201_43">#REF!/1000</definedName>
    <definedName name="SHARED_FORMULA_39_227_39_227_39">SUM(#REF!,#REF!)</definedName>
    <definedName name="SHARED_FORMULA_39_263_39_263_17">IF(ISERROR((#REF!+#REF!)/#REF!),0,(#REF!+#REF!)/#REF!)</definedName>
    <definedName name="SHARED_FORMULA_39_264_39_264_39">SUM(#REF!,#REF!)</definedName>
    <definedName name="SHARED_FORMULA_39_301_39_301_39">SUM(#REF!,#REF!)</definedName>
    <definedName name="SHARED_FORMULA_39_309_39_309_43">#REF!/1000</definedName>
    <definedName name="SHARED_FORMULA_39_327_39_327_17">IF(ISERROR((#REF!+#REF!)/#REF!),0,(#REF!+#REF!)/#REF!)</definedName>
    <definedName name="SHARED_FORMULA_39_338_39_338_39">SUM(#REF!,#REF!)</definedName>
    <definedName name="SHARED_FORMULA_39_375_39_375_39">SUM(#REF!,#REF!)</definedName>
    <definedName name="SHARED_FORMULA_39_391_39_391_17">IF(ISERROR((#REF!+#REF!)/#REF!),0,(#REF!+#REF!)/#REF!)</definedName>
    <definedName name="SHARED_FORMULA_39_412_39_412_39">SUM(#REF!,#REF!)</definedName>
    <definedName name="SHARED_FORMULA_39_416_39_416_43">#REF!/1000</definedName>
    <definedName name="SHARED_FORMULA_39_455_39_455_17">IF(ISERROR((#REF!+#REF!)/#REF!),0,(#REF!+#REF!)/#REF!)</definedName>
    <definedName name="SHARED_FORMULA_39_48_39_48_39">#REF!+#REF!</definedName>
    <definedName name="SHARED_FORMULA_39_7_39_7_17">IF(ISERROR((#REF!+#REF!)/#REF!),0,(#REF!+#REF!)/#REF!)</definedName>
    <definedName name="SHARED_FORMULA_39_71_39_71_17">IF(ISERROR((#REF!+#REF!)/#REF!),0,(#REF!+#REF!)/#REF!)</definedName>
    <definedName name="SHARED_FORMULA_39_84_39_84_39">#REF!+#REF!</definedName>
    <definedName name="SHARED_FORMULA_39_94_39_94_43">#REF!/1000</definedName>
    <definedName name="SHARED_FORMULA_4_10_4_10_35">#REF!/#REF!</definedName>
    <definedName name="SHARED_FORMULA_4_101_4_101_35">+#REF!/#REF!</definedName>
    <definedName name="SHARED_FORMULA_4_104_4_104_11">SUM(#REF!)</definedName>
    <definedName name="SHARED_FORMULA_4_108_4_108_8">#REF!+1</definedName>
    <definedName name="SHARED_FORMULA_4_109_4_109_12">IF(ISERROR(#REF!/#REF!),"",#REF!/#REF!)</definedName>
    <definedName name="SHARED_FORMULA_4_117_4_117_19">IF(ISERROR(#REF!/#REF!),0,#REF!/#REF!)</definedName>
    <definedName name="SHARED_FORMULA_4_117_4_117_20">IF(ISERROR(#REF!/#REF!),0,#REF!/#REF!)</definedName>
    <definedName name="SHARED_FORMULA_4_117_4_117_21">IF(ISERROR(#REF!/#REF!),0,#REF!/#REF!)</definedName>
    <definedName name="SHARED_FORMULA_4_117_4_117_22">IF(ISERROR(#REF!/#REF!),0,#REF!/#REF!)</definedName>
    <definedName name="SHARED_FORMULA_4_118_4_118_1">#REF!</definedName>
    <definedName name="SHARED_FORMULA_4_12_4_12_11">#REF!+#REF!+#REF!+#REF!</definedName>
    <definedName name="SHARED_FORMULA_4_122_4_122_35">+#REF!/#REF!</definedName>
    <definedName name="SHARED_FORMULA_4_125_4_125_1">#REF!</definedName>
    <definedName name="SHARED_FORMULA_4_127_4_127_12">IF(ISERROR(#REF!/#REF!),"",#REF!/#REF!)</definedName>
    <definedName name="SHARED_FORMULA_4_132_4_132_1">#REF!</definedName>
    <definedName name="SHARED_FORMULA_4_139_4_139_1">#REF!</definedName>
    <definedName name="SHARED_FORMULA_4_139_4_139_35">#REF!*#REF!*#REF!</definedName>
    <definedName name="SHARED_FORMULA_4_143_4_143_35">+#REF!/#REF!</definedName>
    <definedName name="SHARED_FORMULA_4_143_4_143_8">#REF!+1</definedName>
    <definedName name="SHARED_FORMULA_4_145_4_145_12">IF(ISERROR(#REF!/#REF!),"",#REF!/#REF!)</definedName>
    <definedName name="SHARED_FORMULA_4_146_4_146_1">#REF!</definedName>
    <definedName name="SHARED_FORMULA_4_152_4_152_19">#REF!/#REF!</definedName>
    <definedName name="SHARED_FORMULA_4_152_4_152_22">#REF!/#REF!</definedName>
    <definedName name="SHARED_FORMULA_4_153_4_153_1">#REF!</definedName>
    <definedName name="SHARED_FORMULA_4_156_4_156_21">#REF!/#REF!</definedName>
    <definedName name="SHARED_FORMULA_4_157_4_157_20">IF(ISERROR(#REF!/#REF!)*100,"",#REF!/#REF!*100)</definedName>
    <definedName name="SHARED_FORMULA_4_163_4_163_12">IF(ISERROR(#REF!/#REF!),"",#REF!/#REF!)</definedName>
    <definedName name="SHARED_FORMULA_4_163_4_163_35">+#REF!/#REF!</definedName>
    <definedName name="SHARED_FORMULA_4_167_4_167_1">#REF!</definedName>
    <definedName name="SHARED_FORMULA_4_17_4_17_11">#REF!+#REF!+#REF!+#REF!</definedName>
    <definedName name="SHARED_FORMULA_4_174_4_174_1">#REF!</definedName>
    <definedName name="SHARED_FORMULA_4_178_4_178_8">#REF!+1</definedName>
    <definedName name="SHARED_FORMULA_4_181_4_181_1">#REF!</definedName>
    <definedName name="SHARED_FORMULA_4_181_4_181_12">IF(ISERROR(#REF!/#REF!),"",#REF!/#REF!)</definedName>
    <definedName name="SHARED_FORMULA_4_187_4_187_19">#REF!/#REF!</definedName>
    <definedName name="SHARED_FORMULA_4_187_4_187_20">#REF!/#REF!</definedName>
    <definedName name="SHARED_FORMULA_4_187_4_187_21">#REF!/#REF!</definedName>
    <definedName name="SHARED_FORMULA_4_187_4_187_22">#REF!/#REF!</definedName>
    <definedName name="SHARED_FORMULA_4_188_4_188_1">#REF!</definedName>
    <definedName name="SHARED_FORMULA_4_195_4_195_1">#REF!</definedName>
    <definedName name="SHARED_FORMULA_4_20_4_20_11">#REF!+#REF!+#REF!+#REF!</definedName>
    <definedName name="SHARED_FORMULA_4_21_4_21_35">+#REF!/#REF!</definedName>
    <definedName name="SHARED_FORMULA_4_213_4_213_8">#REF!+1</definedName>
    <definedName name="SHARED_FORMULA_4_218_4_218_11">SUM(#REF!)</definedName>
    <definedName name="SHARED_FORMULA_4_22_4_22_39">#N/A</definedName>
    <definedName name="SHARED_FORMULA_4_22_4_22_39_1">#N/A</definedName>
    <definedName name="SHARED_FORMULA_4_222_4_222_19">#REF!/#REF!</definedName>
    <definedName name="SHARED_FORMULA_4_222_4_222_20">#REF!/#REF!</definedName>
    <definedName name="SHARED_FORMULA_4_222_4_222_21">#REF!/#REF!</definedName>
    <definedName name="SHARED_FORMULA_4_222_4_222_22">#REF!/#REF!</definedName>
    <definedName name="SHARED_FORMULA_4_223_4_223_11">SUM(#REF!)</definedName>
    <definedName name="SHARED_FORMULA_4_23_4_23_35">#REF!/#REF!</definedName>
    <definedName name="SHARED_FORMULA_4_235_4_235_11">SUM(#REF!)</definedName>
    <definedName name="SHARED_FORMULA_4_240_4_240_11">SUM(#REF!)</definedName>
    <definedName name="SHARED_FORMULA_4_248_4_248_8">#REF!+1</definedName>
    <definedName name="SHARED_FORMULA_4_252_4_252_11">SUM(#REF!)</definedName>
    <definedName name="SHARED_FORMULA_4_257_4_257_11">SUM(#REF!)</definedName>
    <definedName name="SHARED_FORMULA_4_257_4_257_19">#REF!/#REF!</definedName>
    <definedName name="SHARED_FORMULA_4_257_4_257_20">#REF!/#REF!</definedName>
    <definedName name="SHARED_FORMULA_4_257_4_257_21">#REF!/#REF!</definedName>
    <definedName name="SHARED_FORMULA_4_257_4_257_22">#REF!/#REF!</definedName>
    <definedName name="SHARED_FORMULA_4_269_4_269_11">SUM(#REF!)</definedName>
    <definedName name="SHARED_FORMULA_4_274_4_274_11">SUM(#REF!)</definedName>
    <definedName name="SHARED_FORMULA_4_283_4_283_8">#REF!+1</definedName>
    <definedName name="SHARED_FORMULA_4_286_4_286_11">SUM(#REF!)</definedName>
    <definedName name="SHARED_FORMULA_4_291_4_291_11">SUM(#REF!)</definedName>
    <definedName name="SHARED_FORMULA_4_292_4_292_19">#REF!/#REF!</definedName>
    <definedName name="SHARED_FORMULA_4_292_4_292_20">#REF!/#REF!</definedName>
    <definedName name="SHARED_FORMULA_4_292_4_292_21">#REF!/#REF!</definedName>
    <definedName name="SHARED_FORMULA_4_292_4_292_22">#REF!/#REF!</definedName>
    <definedName name="SHARED_FORMULA_4_30_4_30_12">IF(ISERROR(#REF!/#REF!*100),"",#REF!/#REF!*100)</definedName>
    <definedName name="SHARED_FORMULA_4_30_4_30_47">IF(#REF!=0,0,+#REF!/#REF!-1)</definedName>
    <definedName name="SHARED_FORMULA_4_303_4_303_11">SUM(#REF!)</definedName>
    <definedName name="SHARED_FORMULA_4_308_4_308_11">SUM(#REF!)</definedName>
    <definedName name="SHARED_FORMULA_4_318_4_318_8">#REF!+1</definedName>
    <definedName name="SHARED_FORMULA_4_320_4_320_11">SUM(#REF!)</definedName>
    <definedName name="SHARED_FORMULA_4_325_4_325_11">SUM(#REF!)</definedName>
    <definedName name="SHARED_FORMULA_4_337_4_337_11">SUM(#REF!)</definedName>
    <definedName name="SHARED_FORMULA_4_34_4_34_11">#REF!+#REF!+#REF!+#REF!+#REF!+#REF!</definedName>
    <definedName name="SHARED_FORMULA_4_34_4_34_35">+#REF!/#REF!</definedName>
    <definedName name="SHARED_FORMULA_4_342_4_342_11">SUM(#REF!)</definedName>
    <definedName name="SHARED_FORMULA_4_353_4_353_8">#REF!+1</definedName>
    <definedName name="SHARED_FORMULA_4_354_4_354_11">SUM(#REF!)</definedName>
    <definedName name="SHARED_FORMULA_4_359_4_359_11">SUM(#REF!)</definedName>
    <definedName name="SHARED_FORMULA_4_36_4_36_11">SUM(#REF!)</definedName>
    <definedName name="SHARED_FORMULA_4_37_4_37_11">#REF!+#REF!+#REF!+#REF!+#REF!+#REF!</definedName>
    <definedName name="SHARED_FORMULA_4_371_4_371_11">SUM(#REF!)</definedName>
    <definedName name="SHARED_FORMULA_4_376_4_376_11">SUM(#REF!)</definedName>
    <definedName name="SHARED_FORMULA_4_38_4_38_35">#REF!/#REF!</definedName>
    <definedName name="SHARED_FORMULA_4_38_4_38_8">#REF!+1</definedName>
    <definedName name="SHARED_FORMULA_4_388_4_388_11">SUM(#REF!)</definedName>
    <definedName name="SHARED_FORMULA_4_388_4_388_8">#REF!+1</definedName>
    <definedName name="SHARED_FORMULA_4_393_4_393_11">SUM(#REF!)</definedName>
    <definedName name="SHARED_FORMULA_4_4_4_4_12">IF(ISERROR(#REF!/#REF!*100),"",#REF!/#REF!*100)</definedName>
    <definedName name="SHARED_FORMULA_4_405_4_405_11">SUM(#REF!)</definedName>
    <definedName name="SHARED_FORMULA_4_410_4_410_11">SUM(#REF!)</definedName>
    <definedName name="SHARED_FORMULA_4_422_4_422_11">SUM(#REF!)</definedName>
    <definedName name="SHARED_FORMULA_4_423_4_423_8">#REF!+1</definedName>
    <definedName name="SHARED_FORMULA_4_427_4_427_11">SUM(#REF!)</definedName>
    <definedName name="SHARED_FORMULA_4_439_4_439_11">SUM(#REF!)</definedName>
    <definedName name="SHARED_FORMULA_4_44_4_44_19">IF(ISERROR(#REF!/#REF!),0,#REF!/#REF!)</definedName>
    <definedName name="SHARED_FORMULA_4_44_4_44_20">IF(ISERROR(#REF!/#REF!),0,#REF!/#REF!)</definedName>
    <definedName name="SHARED_FORMULA_4_44_4_44_21">IF(ISERROR(#REF!/#REF!),0,#REF!/#REF!)</definedName>
    <definedName name="SHARED_FORMULA_4_44_4_44_22">IF(ISERROR(#REF!/#REF!),0,#REF!/#REF!)</definedName>
    <definedName name="SHARED_FORMULA_4_444_4_444_11">SUM(#REF!)</definedName>
    <definedName name="SHARED_FORMULA_4_456_4_456_11">SUM(#REF!)</definedName>
    <definedName name="SHARED_FORMULA_4_459_4_459_8">#REF!+1</definedName>
    <definedName name="SHARED_FORMULA_4_46_4_46_11">#REF!+#REF!+#REF!+#REF!+#REF!+#REF!</definedName>
    <definedName name="SHARED_FORMULA_4_461_4_461_11">SUM(#REF!)</definedName>
    <definedName name="SHARED_FORMULA_4_473_4_473_11">SUM(#REF!)</definedName>
    <definedName name="SHARED_FORMULA_4_478_4_478_11">SUM(#REF!)</definedName>
    <definedName name="SHARED_FORMULA_4_48_4_48_11">SUM(#REF!)</definedName>
    <definedName name="SHARED_FORMULA_4_494_4_494_8">#REF!+1</definedName>
    <definedName name="SHARED_FORMULA_4_5_4_5_9">SUM(#REF!)</definedName>
    <definedName name="SHARED_FORMULA_4_50_4_50_35">+#REF!/#REF!</definedName>
    <definedName name="SHARED_FORMULA_4_51_4_51_11">#REF!+#REF!+#REF!+#REF!+#REF!+#REF!</definedName>
    <definedName name="SHARED_FORMULA_4_529_4_529_8">#REF!+1</definedName>
    <definedName name="SHARED_FORMULA_4_53_4_53_11">SUM(#REF!)</definedName>
    <definedName name="SHARED_FORMULA_4_54_4_54_11">#REF!+#REF!+#REF!+#REF!+#REF!+#REF!</definedName>
    <definedName name="SHARED_FORMULA_4_56_4_56_12">IF(ISERROR(#REF!/#REF!*100),"",#REF!/#REF!*100)</definedName>
    <definedName name="SHARED_FORMULA_4_564_4_564_8">#REF!+1</definedName>
    <definedName name="SHARED_FORMULA_4_599_4_599_8">#REF!+1</definedName>
    <definedName name="SHARED_FORMULA_4_6_4_6_9">SUM(#REF!)</definedName>
    <definedName name="SHARED_FORMULA_4_63_4_63_11">#REF!+#REF!+#REF!+#REF!+#REF!</definedName>
    <definedName name="SHARED_FORMULA_4_63_4_63_24">#REF!/1000</definedName>
    <definedName name="SHARED_FORMULA_4_634_4_634_8">#REF!+1</definedName>
    <definedName name="SHARED_FORMULA_4_65_4_65_11">SUM(#REF!)</definedName>
    <definedName name="SHARED_FORMULA_4_66_4_66_35">+#REF!/#REF!</definedName>
    <definedName name="SHARED_FORMULA_4_669_4_669_8">#REF!+1</definedName>
    <definedName name="SHARED_FORMULA_4_68_4_68_11">#REF!+#REF!+#REF!+#REF!+#REF!</definedName>
    <definedName name="SHARED_FORMULA_4_69_4_69_1">#REF!</definedName>
    <definedName name="SHARED_FORMULA_4_7_4_7_0">+"#ref!"+"#ref!"-"#ref!"</definedName>
    <definedName name="SHARED_FORMULA_4_7_4_7_0_1">+"#ref!"+"#ref!"-"#ref!"</definedName>
    <definedName name="SHARED_FORMULA_4_7_4_7_16">((#REF!/#REF!)*100-100)/100</definedName>
    <definedName name="SHARED_FORMULA_4_7_4_7_9">SUM(#REF!)</definedName>
    <definedName name="SHARED_FORMULA_4_70_4_70_11">SUM(#REF!)</definedName>
    <definedName name="SHARED_FORMULA_4_704_4_704_8">#REF!+1</definedName>
    <definedName name="SHARED_FORMULA_4_71_4_71_11">#REF!+#REF!+#REF!+#REF!+#REF!</definedName>
    <definedName name="SHARED_FORMULA_4_71_4_71_16">((#REF!/#REF!)*100-100)/100</definedName>
    <definedName name="SHARED_FORMULA_4_73_4_73_8">#REF!+1</definedName>
    <definedName name="SHARED_FORMULA_4_739_4_739_8">#REF!+1</definedName>
    <definedName name="SHARED_FORMULA_4_774_4_774_8">#REF!+1</definedName>
    <definedName name="SHARED_FORMULA_4_79_4_79_24">#REF!/1000</definedName>
    <definedName name="SHARED_FORMULA_4_8_4_8_19">IF(ISERROR(#REF!/#REF!),0,#REF!/#REF!)</definedName>
    <definedName name="SHARED_FORMULA_4_8_4_8_20">IF(ISERROR(#REF!/#REF!),0,#REF!/#REF!)</definedName>
    <definedName name="SHARED_FORMULA_4_8_4_8_21">IF(ISERROR(#REF!/#REF!),0,#REF!/#REF!)</definedName>
    <definedName name="SHARED_FORMULA_4_8_4_8_22">IF(ISERROR(#REF!/#REF!),0,#REF!/#REF!)</definedName>
    <definedName name="SHARED_FORMULA_4_8_4_8_35">+#REF!/#REF!</definedName>
    <definedName name="SHARED_FORMULA_4_8_4_8_39">#N/A</definedName>
    <definedName name="SHARED_FORMULA_4_8_4_8_39_1">#N/A</definedName>
    <definedName name="SHARED_FORMULA_4_8_4_8_9">SUM(#REF!)</definedName>
    <definedName name="SHARED_FORMULA_4_809_4_809_8">#REF!+1</definedName>
    <definedName name="SHARED_FORMULA_4_81_4_81_19">IF(ISERROR(#REF!/#REF!),0,#REF!/#REF!)</definedName>
    <definedName name="SHARED_FORMULA_4_81_4_81_20">IF(ISERROR(#REF!/#REF!),0,#REF!/#REF!)</definedName>
    <definedName name="SHARED_FORMULA_4_81_4_81_21">IF(ISERROR(#REF!/#REF!),0,#REF!/#REF!)</definedName>
    <definedName name="SHARED_FORMULA_4_81_4_81_22">IF(ISERROR(#REF!/#REF!),0,#REF!/#REF!)</definedName>
    <definedName name="SHARED_FORMULA_4_82_4_82_11">SUM(#REF!)</definedName>
    <definedName name="SHARED_FORMULA_4_82_4_82_12">IF(ISERROR(#REF!/#REF!*100),"",#REF!/#REF!*100)</definedName>
    <definedName name="SHARED_FORMULA_4_82_4_82_35">+#REF!/#REF!</definedName>
    <definedName name="SHARED_FORMULA_4_85_4_85_11">#REF!+#REF!+#REF!+#REF!+#REF!+#REF!</definedName>
    <definedName name="SHARED_FORMULA_4_87_4_87_11">SUM(#REF!)</definedName>
    <definedName name="SHARED_FORMULA_4_88_4_88_11">#REF!+#REF!+#REF!+#REF!+#REF!+#REF!</definedName>
    <definedName name="SHARED_FORMULA_4_9_4_9_9">SUM(#REF!)</definedName>
    <definedName name="SHARED_FORMULA_4_99_4_99_11">SUM(#REF!)</definedName>
    <definedName name="SHARED_FORMULA_40_109_40_109_12">IF(ISERROR(#REF!/#REF!),"",#REF!/#REF!)</definedName>
    <definedName name="SHARED_FORMULA_40_114_40_114_18">#REF!+#REF!</definedName>
    <definedName name="SHARED_FORMULA_40_117_40_117_19">IF(ISERROR(#REF!/#REF!),0,#REF!/#REF!)</definedName>
    <definedName name="SHARED_FORMULA_40_117_40_117_20">IF(ISERROR(#REF!/#REF!),0,#REF!/#REF!)</definedName>
    <definedName name="SHARED_FORMULA_40_117_40_117_21">IF(ISERROR(#REF!/#REF!),0,#REF!/#REF!)</definedName>
    <definedName name="SHARED_FORMULA_40_117_40_117_22">IF(ISERROR(#REF!/#REF!),0,#REF!/#REF!)</definedName>
    <definedName name="SHARED_FORMULA_40_127_40_127_12">IF(ISERROR(#REF!/#REF!),"",#REF!/#REF!)</definedName>
    <definedName name="SHARED_FORMULA_40_143_40_143_18">#REF!+#REF!</definedName>
    <definedName name="SHARED_FORMULA_40_145_40_145_12">IF(ISERROR(#REF!/#REF!),"",#REF!/#REF!)</definedName>
    <definedName name="SHARED_FORMULA_40_152_40_152_19">#REF!/#REF!</definedName>
    <definedName name="SHARED_FORMULA_40_152_40_152_22">#REF!/#REF!</definedName>
    <definedName name="SHARED_FORMULA_40_156_40_156_21">#REF!/#REF!</definedName>
    <definedName name="SHARED_FORMULA_40_157_40_157_20">IF(ISERROR(#REF!/#REF!)*100,"",#REF!/#REF!*100)</definedName>
    <definedName name="SHARED_FORMULA_40_163_40_163_12">IF(ISERROR(#REF!/#REF!),"",#REF!/#REF!)</definedName>
    <definedName name="SHARED_FORMULA_40_174_40_174_18">#REF!+#REF!</definedName>
    <definedName name="SHARED_FORMULA_40_181_40_181_12">IF(ISERROR(#REF!/#REF!),"",#REF!/#REF!)</definedName>
    <definedName name="SHARED_FORMULA_40_186_40_186_19">#REF!/#REF!</definedName>
    <definedName name="SHARED_FORMULA_40_186_40_186_20">#REF!/#REF!</definedName>
    <definedName name="SHARED_FORMULA_40_186_40_186_21">#REF!/#REF!</definedName>
    <definedName name="SHARED_FORMULA_40_186_40_186_22">#REF!/#REF!</definedName>
    <definedName name="SHARED_FORMULA_40_22_40_22_39">#N/A</definedName>
    <definedName name="SHARED_FORMULA_40_22_40_22_39_1">#N/A</definedName>
    <definedName name="SHARED_FORMULA_40_221_40_221_19">#REF!/#REF!</definedName>
    <definedName name="SHARED_FORMULA_40_221_40_221_20">#REF!/#REF!</definedName>
    <definedName name="SHARED_FORMULA_40_221_40_221_21">#REF!/#REF!</definedName>
    <definedName name="SHARED_FORMULA_40_221_40_221_22">#REF!/#REF!</definedName>
    <definedName name="SHARED_FORMULA_40_24_40_24_18">#REF!+#REF!</definedName>
    <definedName name="SHARED_FORMULA_40_256_40_256_19">#REF!/#REF!</definedName>
    <definedName name="SHARED_FORMULA_40_256_40_256_20">#REF!/#REF!</definedName>
    <definedName name="SHARED_FORMULA_40_256_40_256_21">#REF!/#REF!</definedName>
    <definedName name="SHARED_FORMULA_40_256_40_256_22">#REF!/#REF!</definedName>
    <definedName name="SHARED_FORMULA_40_291_40_291_19">#REF!/#REF!</definedName>
    <definedName name="SHARED_FORMULA_40_291_40_291_20">#REF!/#REF!</definedName>
    <definedName name="SHARED_FORMULA_40_291_40_291_21">#REF!/#REF!</definedName>
    <definedName name="SHARED_FORMULA_40_291_40_291_22">#REF!/#REF!</definedName>
    <definedName name="SHARED_FORMULA_40_30_40_30_12">IF(ISERROR(#REF!/#REF!*100),"",#REF!/#REF!*100)</definedName>
    <definedName name="SHARED_FORMULA_40_4_40_4_12">IF(ISERROR(#REF!/#REF!*100),"",#REF!/#REF!*100)</definedName>
    <definedName name="SHARED_FORMULA_40_44_40_44_19">IF(ISERROR(#REF!/#REF!),0,#REF!/#REF!)</definedName>
    <definedName name="SHARED_FORMULA_40_44_40_44_20">IF(ISERROR(#REF!/#REF!),0,#REF!/#REF!)</definedName>
    <definedName name="SHARED_FORMULA_40_44_40_44_21">IF(ISERROR(#REF!/#REF!),0,#REF!/#REF!)</definedName>
    <definedName name="SHARED_FORMULA_40_44_40_44_22">IF(ISERROR(#REF!/#REF!),0,#REF!/#REF!)</definedName>
    <definedName name="SHARED_FORMULA_40_53_40_53_18">#REF!+#REF!</definedName>
    <definedName name="SHARED_FORMULA_40_56_40_56_12">IF(ISERROR(#REF!/#REF!*100),"",#REF!/#REF!*100)</definedName>
    <definedName name="SHARED_FORMULA_40_8_40_8_19">IF(ISERROR(#REF!/#REF!),0,#REF!/#REF!)</definedName>
    <definedName name="SHARED_FORMULA_40_8_40_8_20">IF(ISERROR(#REF!/#REF!),0,#REF!/#REF!)</definedName>
    <definedName name="SHARED_FORMULA_40_8_40_8_21">IF(ISERROR(#REF!/#REF!),0,#REF!/#REF!)</definedName>
    <definedName name="SHARED_FORMULA_40_8_40_8_22">IF(ISERROR(#REF!/#REF!),0,#REF!/#REF!)</definedName>
    <definedName name="SHARED_FORMULA_40_8_40_8_39">#N/A</definedName>
    <definedName name="SHARED_FORMULA_40_8_40_8_39_1">#N/A</definedName>
    <definedName name="SHARED_FORMULA_40_81_40_81_19">IF(ISERROR(#REF!/#REF!),0,#REF!/#REF!)</definedName>
    <definedName name="SHARED_FORMULA_40_81_40_81_20">IF(ISERROR(#REF!/#REF!),0,#REF!/#REF!)</definedName>
    <definedName name="SHARED_FORMULA_40_81_40_81_21">IF(ISERROR(#REF!/#REF!),0,#REF!/#REF!)</definedName>
    <definedName name="SHARED_FORMULA_40_81_40_81_22">IF(ISERROR(#REF!/#REF!),0,#REF!/#REF!)</definedName>
    <definedName name="SHARED_FORMULA_40_82_40_82_12">IF(ISERROR(#REF!/#REF!*100),"",#REF!/#REF!*100)</definedName>
    <definedName name="SHARED_FORMULA_40_82_40_82_18">#REF!+#REF!</definedName>
    <definedName name="SHARED_FORMULA_40_9_40_9_18">#REF!</definedName>
    <definedName name="SHARED_FORMULA_41_100_41_100_23">COUNTIF(#REF!,"X")</definedName>
    <definedName name="SHARED_FORMULA_41_110_41_110_23">COUNTIF(#REF!,"X")</definedName>
    <definedName name="SHARED_FORMULA_41_119_41_119_39">SUM(#REF!,#REF!)</definedName>
    <definedName name="SHARED_FORMULA_41_12_41_12_39">#REF!+#REF!</definedName>
    <definedName name="SHARED_FORMULA_41_124_41_124_23">COUNTIF(#REF!,"X")</definedName>
    <definedName name="SHARED_FORMULA_41_14_41_14_2">IF(ISERROR(#REF!/#REF!),0,#REF!/#REF!)</definedName>
    <definedName name="SHARED_FORMULA_41_150_41_150_23">COUNTIF(#REF!,"X")</definedName>
    <definedName name="SHARED_FORMULA_41_155_41_155_39">SUM(#REF!,#REF!)</definedName>
    <definedName name="SHARED_FORMULA_41_179_41_179_23">COUNTIF(#REF!,"X")</definedName>
    <definedName name="SHARED_FORMULA_41_191_41_191_39">SUM(#REF!,#REF!)</definedName>
    <definedName name="SHARED_FORMULA_41_215_41_215_23">COUNTIF(#REF!,"X")</definedName>
    <definedName name="SHARED_FORMULA_41_227_41_227_39">SUM(#REF!,#REF!)</definedName>
    <definedName name="SHARED_FORMULA_41_248_41_248_23">COUNTIF(#REF!,"X")</definedName>
    <definedName name="SHARED_FORMULA_41_264_41_264_39">SUM(#REF!,#REF!)</definedName>
    <definedName name="SHARED_FORMULA_41_281_41_281_23">COUNTIF(#REF!,"X")</definedName>
    <definedName name="SHARED_FORMULA_41_301_41_301_39">SUM(#REF!,#REF!)</definedName>
    <definedName name="SHARED_FORMULA_41_305_41_305_23">COUNTIF(#REF!,"X")</definedName>
    <definedName name="SHARED_FORMULA_41_328_41_328_23">COUNTIF(#REF!,"X")</definedName>
    <definedName name="SHARED_FORMULA_41_338_41_338_39">SUM(#REF!,#REF!)</definedName>
    <definedName name="SHARED_FORMULA_41_367_41_367_23">COUNTIF(#REF!,"X")</definedName>
    <definedName name="SHARED_FORMULA_41_375_41_375_39">SUM(#REF!,#REF!)</definedName>
    <definedName name="SHARED_FORMULA_41_391_41_391_23">COUNTIF(#REF!,"X")</definedName>
    <definedName name="SHARED_FORMULA_41_412_41_412_39">SUM(#REF!,#REF!)</definedName>
    <definedName name="SHARED_FORMULA_41_418_41_418_23">COUNTIF(#REF!,"X")</definedName>
    <definedName name="SHARED_FORMULA_41_447_41_447_23">COUNTIF(#REF!,"X")</definedName>
    <definedName name="SHARED_FORMULA_41_465_41_465_23">COUNTIF(#REF!,"X")</definedName>
    <definedName name="SHARED_FORMULA_41_48_41_48_39">#REF!+#REF!</definedName>
    <definedName name="SHARED_FORMULA_41_494_41_494_23">COUNTIF(#REF!,"X")</definedName>
    <definedName name="SHARED_FORMULA_41_526_41_526_23">COUNTIF(#REF!,"X")</definedName>
    <definedName name="SHARED_FORMULA_41_562_41_562_23">COUNTIF(#REF!,"X")</definedName>
    <definedName name="SHARED_FORMULA_41_595_41_595_23">COUNTIF(#REF!,"X")</definedName>
    <definedName name="SHARED_FORMULA_41_63_41_63_23">COUNTIF(#REF!,"X")</definedName>
    <definedName name="SHARED_FORMULA_41_8_41_8_23">COUNTIF(#REF!,"X")</definedName>
    <definedName name="SHARED_FORMULA_41_84_41_84_39">#REF!+#REF!</definedName>
    <definedName name="SHARED_FORMULA_42_10_42_10_18">SUM(#REF!,#REF!)</definedName>
    <definedName name="SHARED_FORMULA_42_114_42_114_18">#REF!+#REF!</definedName>
    <definedName name="SHARED_FORMULA_42_114_42_114_39">IF(ISERROR(#REF!/#REF!*1000),"",#REF!/#REF!*1000)</definedName>
    <definedName name="SHARED_FORMULA_42_144_42_144_18">#REF!+#REF!</definedName>
    <definedName name="SHARED_FORMULA_42_15_42_15_43">#N/A</definedName>
    <definedName name="SHARED_FORMULA_42_15_42_15_43_1">#N/A</definedName>
    <definedName name="SHARED_FORMULA_42_150_42_150_23">COUNTIF(#REF!,"ulg")</definedName>
    <definedName name="SHARED_FORMULA_42_150_42_150_39">IF(ISERROR(#REF!/#REF!*1000),"",#REF!/#REF!*1000)</definedName>
    <definedName name="SHARED_FORMULA_42_166_42_166_39">IF(ISERROR(#REF!/#REF!*1000),"",#REF!/#REF!*1000)</definedName>
    <definedName name="SHARED_FORMULA_42_174_42_174_18">#REF!+#REF!</definedName>
    <definedName name="SHARED_FORMULA_42_185_42_185_39">IF(ISERROR(#REF!/#REF!*1000),"",#REF!/#REF!*1000)</definedName>
    <definedName name="SHARED_FORMULA_42_215_42_215_23">COUNTIF(#REF!,"ulg")</definedName>
    <definedName name="SHARED_FORMULA_42_221_42_221_39">IF(ISERROR(#REF!/#REF!*1000),"",#REF!/#REF!*1000)</definedName>
    <definedName name="SHARED_FORMULA_42_237_42_237_39">IF(ISERROR(#REF!/#REF!*1000),"",#REF!/#REF!*1000)</definedName>
    <definedName name="SHARED_FORMULA_42_24_42_24_18">#REF!+#REF!</definedName>
    <definedName name="SHARED_FORMULA_42_248_42_248_23">COUNTIF(#REF!,"ulg")</definedName>
    <definedName name="SHARED_FORMULA_42_258_42_258_39">IF(ISERROR(#REF!/#REF!*1000),"",#REF!/#REF!*1000)</definedName>
    <definedName name="SHARED_FORMULA_42_26_42_26_38">#N/A</definedName>
    <definedName name="SHARED_FORMULA_42_26_42_26_38_1">#N/A</definedName>
    <definedName name="SHARED_FORMULA_42_281_42_281_23">COUNTIF(#REF!,"ulg")</definedName>
    <definedName name="SHARED_FORMULA_42_295_42_295_39">IF(ISERROR(#REF!/#REF!*1000),"",#REF!/#REF!*1000)</definedName>
    <definedName name="SHARED_FORMULA_42_305_42_305_23">COUNTIF(#REF!,"ulg")</definedName>
    <definedName name="SHARED_FORMULA_42_32_42_32_43">#N/A</definedName>
    <definedName name="SHARED_FORMULA_42_32_42_32_43_1">#N/A</definedName>
    <definedName name="SHARED_FORMULA_42_328_42_328_23">COUNTIF(#REF!,"ulg")</definedName>
    <definedName name="SHARED_FORMULA_42_332_42_332_39">IF(ISERROR(#REF!/#REF!*1000),"",#REF!/#REF!*1000)</definedName>
    <definedName name="SHARED_FORMULA_42_369_42_369_39">IF(ISERROR(#REF!/#REF!*1000),"",#REF!/#REF!*1000)</definedName>
    <definedName name="SHARED_FORMULA_42_372_42_372_23">COUNTIF(#REF!,"ulg")</definedName>
    <definedName name="SHARED_FORMULA_42_391_42_391_23">COUNTIF(#REF!,"ulg")</definedName>
    <definedName name="SHARED_FORMULA_42_406_42_406_39">IF(ISERROR(#REF!/#REF!*1000),"",#REF!/#REF!*1000)</definedName>
    <definedName name="SHARED_FORMULA_42_42_42_42_39">IF(ISERROR(#REF!/#REF!*1000),"",#REF!/#REF!*1000)</definedName>
    <definedName name="SHARED_FORMULA_42_423_42_423_23">COUNTIF(#REF!,"ulg")</definedName>
    <definedName name="SHARED_FORMULA_42_447_42_447_23">COUNTIF(#REF!,"ulg")</definedName>
    <definedName name="SHARED_FORMULA_42_506_42_506_23">COUNTIF(#REF!,"ulg")</definedName>
    <definedName name="SHARED_FORMULA_42_53_42_53_18">#REF!+#REF!</definedName>
    <definedName name="SHARED_FORMULA_42_546_42_546_23">COUNTIF(#REF!,"ulg")</definedName>
    <definedName name="SHARED_FORMULA_42_562_42_562_23">COUNTIF(#REF!,"ulg")</definedName>
    <definedName name="SHARED_FORMULA_42_595_42_595_23">COUNTIF(#REF!,"ulg")</definedName>
    <definedName name="SHARED_FORMULA_42_6_42_6_39">IF(ISERROR(#REF!/#REF!*1000),"",#REF!/#REF!*1000)</definedName>
    <definedName name="SHARED_FORMULA_42_63_42_63_23">COUNTIF(#REF!,"ulg")</definedName>
    <definedName name="SHARED_FORMULA_42_76_42_76_23">COUNTIF(#REF!,"ulg")</definedName>
    <definedName name="SHARED_FORMULA_42_78_42_78_39">IF(ISERROR(#REF!/#REF!*1000),"",#REF!/#REF!*1000)</definedName>
    <definedName name="SHARED_FORMULA_42_83_42_83_18">#REF!+#REF!</definedName>
    <definedName name="SHARED_FORMULA_42_9_42_9_38">#N/A</definedName>
    <definedName name="SHARED_FORMULA_42_9_42_9_38_1">#N/A</definedName>
    <definedName name="SHARED_FORMULA_43_109_43_109_12">IF(ISERROR(#REF!/#REF!),"",#REF!/#REF!)</definedName>
    <definedName name="SHARED_FORMULA_43_115_43_115_18">#REF!+#REF!-#REF!</definedName>
    <definedName name="SHARED_FORMULA_43_117_43_117_19">IF(ISERROR(#REF!/#REF!),0,#REF!/#REF!)</definedName>
    <definedName name="SHARED_FORMULA_43_117_43_117_20">IF(ISERROR(#REF!/#REF!),0,#REF!/#REF!)</definedName>
    <definedName name="SHARED_FORMULA_43_117_43_117_21">IF(ISERROR(#REF!/#REF!),0,#REF!/#REF!)</definedName>
    <definedName name="SHARED_FORMULA_43_117_43_117_22">IF(ISERROR(#REF!/#REF!),0,#REF!/#REF!)</definedName>
    <definedName name="SHARED_FORMULA_43_124_43_124_23">#REF!+#REF!</definedName>
    <definedName name="SHARED_FORMULA_43_127_43_127_12">IF(ISERROR(#REF!/#REF!),"",#REF!/#REF!)</definedName>
    <definedName name="SHARED_FORMULA_43_135_43_135_17">IF(ISERROR((#REF!+#REF!)/#REF!),0,(#REF!+#REF!)/#REF!)</definedName>
    <definedName name="SHARED_FORMULA_43_144_43_144_18">#REF!+#REF!-#REF!</definedName>
    <definedName name="SHARED_FORMULA_43_145_43_145_12">IF(ISERROR(#REF!/#REF!),"",#REF!/#REF!)</definedName>
    <definedName name="SHARED_FORMULA_43_150_43_150_23">#REF!+#REF!</definedName>
    <definedName name="SHARED_FORMULA_43_152_43_152_19">#REF!/#REF!</definedName>
    <definedName name="SHARED_FORMULA_43_152_43_152_22">#REF!/#REF!</definedName>
    <definedName name="SHARED_FORMULA_43_156_43_156_21">#REF!/#REF!</definedName>
    <definedName name="SHARED_FORMULA_43_157_43_157_20">IF(ISERROR(#REF!/#REF!)*100,"",#REF!/#REF!*100)</definedName>
    <definedName name="SHARED_FORMULA_43_163_43_163_12">IF(ISERROR(#REF!/#REF!),"",#REF!/#REF!)</definedName>
    <definedName name="SHARED_FORMULA_43_178_43_178_18">#REF!+#REF!-#REF!</definedName>
    <definedName name="SHARED_FORMULA_43_179_43_179_23">#REF!+#REF!</definedName>
    <definedName name="SHARED_FORMULA_43_181_43_181_12">IF(ISERROR(#REF!/#REF!),"",#REF!/#REF!)</definedName>
    <definedName name="SHARED_FORMULA_43_186_43_186_19">#REF!/#REF!</definedName>
    <definedName name="SHARED_FORMULA_43_186_43_186_20">#REF!/#REF!</definedName>
    <definedName name="SHARED_FORMULA_43_186_43_186_21">#REF!/#REF!</definedName>
    <definedName name="SHARED_FORMULA_43_186_43_186_22">#REF!/#REF!</definedName>
    <definedName name="SHARED_FORMULA_43_19_43_19_12">#REF!/#REF!*100</definedName>
    <definedName name="SHARED_FORMULA_43_199_43_199_17">IF(ISERROR((#REF!+#REF!)/#REF!),0,(#REF!+#REF!)/#REF!)</definedName>
    <definedName name="SHARED_FORMULA_43_21_43_21_41">#N/A</definedName>
    <definedName name="SHARED_FORMULA_43_21_43_21_41_1">#N/A</definedName>
    <definedName name="SHARED_FORMULA_43_21_43_21_44">#N/A</definedName>
    <definedName name="SHARED_FORMULA_43_21_43_21_44_1">#N/A</definedName>
    <definedName name="SHARED_FORMULA_43_215_43_215_23">#REF!+#REF!</definedName>
    <definedName name="SHARED_FORMULA_43_221_43_221_19">#REF!/#REF!</definedName>
    <definedName name="SHARED_FORMULA_43_221_43_221_20">#REF!/#REF!</definedName>
    <definedName name="SHARED_FORMULA_43_221_43_221_21">#REF!/#REF!</definedName>
    <definedName name="SHARED_FORMULA_43_221_43_221_22">#REF!/#REF!</definedName>
    <definedName name="SHARED_FORMULA_43_24_43_24_18">#REF!+#REF!-#REF!</definedName>
    <definedName name="SHARED_FORMULA_43_245_43_245_23">#REF!+#REF!</definedName>
    <definedName name="SHARED_FORMULA_43_256_43_256_19">#REF!/#REF!</definedName>
    <definedName name="SHARED_FORMULA_43_256_43_256_20">#REF!/#REF!</definedName>
    <definedName name="SHARED_FORMULA_43_256_43_256_21">#REF!/#REF!</definedName>
    <definedName name="SHARED_FORMULA_43_256_43_256_22">#REF!/#REF!</definedName>
    <definedName name="SHARED_FORMULA_43_263_43_263_17">IF(ISERROR((#REF!+#REF!)/#REF!),0,(#REF!+#REF!)/#REF!)</definedName>
    <definedName name="SHARED_FORMULA_43_281_43_281_23">#REF!+#REF!</definedName>
    <definedName name="SHARED_FORMULA_43_291_43_291_19">#REF!/#REF!</definedName>
    <definedName name="SHARED_FORMULA_43_291_43_291_20">#REF!/#REF!</definedName>
    <definedName name="SHARED_FORMULA_43_291_43_291_21">#REF!/#REF!</definedName>
    <definedName name="SHARED_FORMULA_43_291_43_291_22">#REF!/#REF!</definedName>
    <definedName name="SHARED_FORMULA_43_30_43_30_12">IF(ISERROR(#REF!/#REF!*100),"",#REF!/#REF!*100)</definedName>
    <definedName name="SHARED_FORMULA_43_305_43_305_23">#REF!+#REF!</definedName>
    <definedName name="SHARED_FORMULA_43_327_43_327_17">IF(ISERROR((#REF!+#REF!)/#REF!),0,(#REF!+#REF!)/#REF!)</definedName>
    <definedName name="SHARED_FORMULA_43_328_43_328_23">#REF!+#REF!</definedName>
    <definedName name="SHARED_FORMULA_43_367_43_367_23">#REF!+#REF!</definedName>
    <definedName name="SHARED_FORMULA_43_37_43_37_18">#REF!+#REF!-#REF!</definedName>
    <definedName name="SHARED_FORMULA_43_39_43_39_23">#REF!+#REF!</definedName>
    <definedName name="SHARED_FORMULA_43_391_43_391_17">IF(ISERROR((#REF!+#REF!)/#REF!),0,(#REF!+#REF!)/#REF!)</definedName>
    <definedName name="SHARED_FORMULA_43_391_43_391_23">#REF!+#REF!</definedName>
    <definedName name="SHARED_FORMULA_43_418_43_418_23">#REF!+#REF!</definedName>
    <definedName name="SHARED_FORMULA_43_44_43_44_19">IF(ISERROR(#REF!/#REF!),0,#REF!/#REF!)</definedName>
    <definedName name="SHARED_FORMULA_43_44_43_44_20">IF(ISERROR(#REF!/#REF!),0,#REF!/#REF!)</definedName>
    <definedName name="SHARED_FORMULA_43_44_43_44_21">IF(ISERROR(#REF!/#REF!),0,#REF!/#REF!)</definedName>
    <definedName name="SHARED_FORMULA_43_44_43_44_22">IF(ISERROR(#REF!/#REF!),0,#REF!/#REF!)</definedName>
    <definedName name="SHARED_FORMULA_43_447_43_447_23">#REF!+#REF!</definedName>
    <definedName name="SHARED_FORMULA_43_455_43_455_17">IF(ISERROR((#REF!+#REF!)/#REF!),0,(#REF!+#REF!)/#REF!)</definedName>
    <definedName name="SHARED_FORMULA_43_465_43_465_23">#REF!+#REF!</definedName>
    <definedName name="SHARED_FORMULA_43_494_43_494_23">#REF!+#REF!</definedName>
    <definedName name="SHARED_FORMULA_43_5_43_5_12">#REF!/#REF!*100</definedName>
    <definedName name="SHARED_FORMULA_43_526_43_526_23">#REF!+#REF!</definedName>
    <definedName name="SHARED_FORMULA_43_56_43_56_12">IF(ISERROR(#REF!/#REF!*100),"",#REF!/#REF!*100)</definedName>
    <definedName name="SHARED_FORMULA_43_562_43_562_23">#REF!+#REF!</definedName>
    <definedName name="SHARED_FORMULA_43_57_43_57_18">#REF!+#REF!-#REF!</definedName>
    <definedName name="SHARED_FORMULA_43_595_43_595_23">#REF!+#REF!</definedName>
    <definedName name="SHARED_FORMULA_43_63_43_63_23">#REF!+#REF!</definedName>
    <definedName name="SHARED_FORMULA_43_7_43_7_17">IF(ISERROR((#REF!+#REF!)/#REF!),0,(#REF!+#REF!)/#REF!)</definedName>
    <definedName name="SHARED_FORMULA_43_71_43_71_17">IF(ISERROR((#REF!+#REF!)/#REF!),0,(#REF!+#REF!)/#REF!)</definedName>
    <definedName name="SHARED_FORMULA_43_8_43_8_19">IF(ISERROR(#REF!/#REF!),0,#REF!/#REF!)</definedName>
    <definedName name="SHARED_FORMULA_43_8_43_8_20">IF(ISERROR(#REF!/#REF!),0,#REF!/#REF!)</definedName>
    <definedName name="SHARED_FORMULA_43_8_43_8_21">IF(ISERROR(#REF!/#REF!),0,#REF!/#REF!)</definedName>
    <definedName name="SHARED_FORMULA_43_8_43_8_22">IF(ISERROR(#REF!/#REF!),0,#REF!/#REF!)</definedName>
    <definedName name="SHARED_FORMULA_43_8_43_8_23">#REF!+#REF!</definedName>
    <definedName name="SHARED_FORMULA_43_81_43_81_19">IF(ISERROR(#REF!/#REF!),0,#REF!/#REF!)</definedName>
    <definedName name="SHARED_FORMULA_43_81_43_81_20">IF(ISERROR(#REF!/#REF!),0,#REF!/#REF!)</definedName>
    <definedName name="SHARED_FORMULA_43_81_43_81_21">IF(ISERROR(#REF!/#REF!),0,#REF!/#REF!)</definedName>
    <definedName name="SHARED_FORMULA_43_81_43_81_22">IF(ISERROR(#REF!/#REF!),0,#REF!/#REF!)</definedName>
    <definedName name="SHARED_FORMULA_43_82_43_82_12">IF(ISERROR(#REF!/#REF!*100),"",#REF!/#REF!*100)</definedName>
    <definedName name="SHARED_FORMULA_43_88_43_88_18">#REF!+#REF!-#REF!</definedName>
    <definedName name="SHARED_FORMULA_43_97_43_97_23">#REF!+#REF!</definedName>
    <definedName name="SHARED_FORMULA_44_102_44_102_20">SUM(#REF!,#REF!)</definedName>
    <definedName name="SHARED_FORMULA_44_102_44_102_21">SUM(#REF!,#REF!)</definedName>
    <definedName name="SHARED_FORMULA_44_102_44_102_22">SUM(#REF!,#REF!)</definedName>
    <definedName name="SHARED_FORMULA_44_109_44_109_12">#REF!+#REF!</definedName>
    <definedName name="SHARED_FORMULA_44_12_44_12_19">SUM(#REF!,#REF!)</definedName>
    <definedName name="SHARED_FORMULA_44_12_44_12_20">SUM(#REF!,#REF!)</definedName>
    <definedName name="SHARED_FORMULA_44_12_44_12_21">SUM(#REF!,#REF!)</definedName>
    <definedName name="SHARED_FORMULA_44_12_44_12_22">SUM(#REF!,#REF!)</definedName>
    <definedName name="SHARED_FORMULA_44_121_44_121_19">SUM(#REF!,#REF!)</definedName>
    <definedName name="SHARED_FORMULA_44_121_44_121_20">SUM(#REF!,#REF!)</definedName>
    <definedName name="SHARED_FORMULA_44_121_44_121_21">SUM(#REF!,#REF!)</definedName>
    <definedName name="SHARED_FORMULA_44_121_44_121_22">SUM(#REF!,#REF!)</definedName>
    <definedName name="SHARED_FORMULA_44_127_44_127_12">#REF!+#REF!</definedName>
    <definedName name="SHARED_FORMULA_44_137_44_137_19">SUM(#REF!,#REF!)</definedName>
    <definedName name="SHARED_FORMULA_44_138_44_138_20">SUM(#REF!,#REF!)</definedName>
    <definedName name="SHARED_FORMULA_44_138_44_138_21">SUM(#REF!,#REF!)</definedName>
    <definedName name="SHARED_FORMULA_44_138_44_138_22">SUM(#REF!,#REF!)</definedName>
    <definedName name="SHARED_FORMULA_44_14_44_14_10">#REF!+#REF!</definedName>
    <definedName name="SHARED_FORMULA_44_14_44_14_2">IF(ISERROR(#REF!/#REF!),0,#REF!/#REF!)</definedName>
    <definedName name="SHARED_FORMULA_44_145_44_145_12">#REF!+#REF!</definedName>
    <definedName name="SHARED_FORMULA_44_157_44_157_21">SUM(#REF!,#REF!)</definedName>
    <definedName name="SHARED_FORMULA_44_158_44_158_19">SUM(#REF!,#REF!)</definedName>
    <definedName name="SHARED_FORMULA_44_158_44_158_20">SUM(#REF!,#REF!)</definedName>
    <definedName name="SHARED_FORMULA_44_158_44_158_22">SUM(#REF!,#REF!)</definedName>
    <definedName name="SHARED_FORMULA_44_163_44_163_12">#REF!+#REF!</definedName>
    <definedName name="SHARED_FORMULA_44_181_44_181_12">#REF!+#REF!</definedName>
    <definedName name="SHARED_FORMULA_44_19_44_19_12">#REF!+#REF!</definedName>
    <definedName name="SHARED_FORMULA_44_191_44_191_19">SUM(#REF!,#REF!)</definedName>
    <definedName name="SHARED_FORMULA_44_191_44_191_20">SUM(#REF!,#REF!)</definedName>
    <definedName name="SHARED_FORMULA_44_192_44_192_21">SUM(#REF!,#REF!)</definedName>
    <definedName name="SHARED_FORMULA_44_193_44_193_22">SUM(#REF!,#REF!)</definedName>
    <definedName name="SHARED_FORMULA_44_22_44_22_39">#N/A</definedName>
    <definedName name="SHARED_FORMULA_44_22_44_22_39_1">#N/A</definedName>
    <definedName name="SHARED_FORMULA_44_226_44_226_20">SUM(#REF!,#REF!)</definedName>
    <definedName name="SHARED_FORMULA_44_227_44_227_21">SUM(#REF!,#REF!)</definedName>
    <definedName name="SHARED_FORMULA_44_228_44_228_22">SUM(#REF!,#REF!)</definedName>
    <definedName name="SHARED_FORMULA_44_23_44_23_10">#REF!+#REF!</definedName>
    <definedName name="SHARED_FORMULA_44_261_44_261_20">SUM(#REF!,#REF!)</definedName>
    <definedName name="SHARED_FORMULA_44_262_44_262_21">SUM(#REF!,#REF!)</definedName>
    <definedName name="SHARED_FORMULA_44_263_44_263_22">SUM(#REF!,#REF!)</definedName>
    <definedName name="SHARED_FORMULA_44_29_44_29_20">SUM(#REF!,#REF!)</definedName>
    <definedName name="SHARED_FORMULA_44_29_44_29_21">SUM(#REF!,#REF!)</definedName>
    <definedName name="SHARED_FORMULA_44_29_44_29_22">SUM(#REF!,#REF!)</definedName>
    <definedName name="SHARED_FORMULA_44_297_44_297_21">SUM(#REF!,#REF!)</definedName>
    <definedName name="SHARED_FORMULA_44_298_44_298_20">SUM(#REF!,#REF!)</definedName>
    <definedName name="SHARED_FORMULA_44_298_44_298_22">SUM(#REF!,#REF!)</definedName>
    <definedName name="SHARED_FORMULA_44_32_44_32_10">#REF!+#REF!</definedName>
    <definedName name="SHARED_FORMULA_44_32_44_32_12">#REF!+#REF!</definedName>
    <definedName name="SHARED_FORMULA_44_41_44_41_10">#REF!+#REF!</definedName>
    <definedName name="SHARED_FORMULA_44_41_44_41_38">#N/A</definedName>
    <definedName name="SHARED_FORMULA_44_41_44_41_38_1">#N/A</definedName>
    <definedName name="SHARED_FORMULA_44_45_44_45_12">#REF!+#REF!</definedName>
    <definedName name="SHARED_FORMULA_44_47_44_47_43">#N/A</definedName>
    <definedName name="SHARED_FORMULA_44_47_44_47_43_1">#N/A</definedName>
    <definedName name="SHARED_FORMULA_44_48_44_48_19">SUM(#REF!,#REF!)</definedName>
    <definedName name="SHARED_FORMULA_44_48_44_48_20">SUM(#REF!,#REF!)</definedName>
    <definedName name="SHARED_FORMULA_44_48_44_48_21">SUM(#REF!,#REF!)</definedName>
    <definedName name="SHARED_FORMULA_44_48_44_48_22">SUM(#REF!,#REF!)</definedName>
    <definedName name="SHARED_FORMULA_44_50_44_50_10">#REF!+#REF!</definedName>
    <definedName name="SHARED_FORMULA_44_58_44_58_12">#REF!+#REF!</definedName>
    <definedName name="SHARED_FORMULA_44_6_44_6_12">#REF!+#REF!</definedName>
    <definedName name="SHARED_FORMULA_44_65_44_65_20">SUM(#REF!,#REF!)</definedName>
    <definedName name="SHARED_FORMULA_44_65_44_65_21">SUM(#REF!,#REF!)</definedName>
    <definedName name="SHARED_FORMULA_44_65_44_65_22">SUM(#REF!,#REF!)</definedName>
    <definedName name="SHARED_FORMULA_44_71_44_71_12">#REF!+#REF!</definedName>
    <definedName name="SHARED_FORMULA_44_8_44_8_39">#N/A</definedName>
    <definedName name="SHARED_FORMULA_44_8_44_8_39_1">#N/A</definedName>
    <definedName name="SHARED_FORMULA_44_84_44_84_12">#REF!+#REF!</definedName>
    <definedName name="SHARED_FORMULA_44_85_44_85_19">SUM(#REF!,#REF!)</definedName>
    <definedName name="SHARED_FORMULA_44_85_44_85_20">SUM(#REF!,#REF!)</definedName>
    <definedName name="SHARED_FORMULA_44_85_44_85_21">SUM(#REF!,#REF!)</definedName>
    <definedName name="SHARED_FORMULA_44_85_44_85_22">SUM(#REF!,#REF!)</definedName>
    <definedName name="SHARED_FORMULA_44_97_44_97_12">#REF!+#REF!</definedName>
    <definedName name="SHARED_FORMULA_45_100_45_100_23">COUNTIF(#REF!,"X")</definedName>
    <definedName name="SHARED_FORMULA_45_110_45_110_23">COUNTIF(#REF!,"X")</definedName>
    <definedName name="SHARED_FORMULA_45_119_45_119_39">SUM(#REF!,#REF!)</definedName>
    <definedName name="SHARED_FORMULA_45_12_45_12_39">#REF!+#REF!</definedName>
    <definedName name="SHARED_FORMULA_45_124_45_124_23">COUNTIF(#REF!,"X")</definedName>
    <definedName name="SHARED_FORMULA_45_15_45_15_18">#REF!</definedName>
    <definedName name="SHARED_FORMULA_45_150_45_150_23">COUNTIF(#REF!,"X")</definedName>
    <definedName name="SHARED_FORMULA_45_155_45_155_39">SUM(#REF!,#REF!)</definedName>
    <definedName name="SHARED_FORMULA_45_179_45_179_23">COUNTIF(#REF!,"X")</definedName>
    <definedName name="SHARED_FORMULA_45_191_45_191_19">#REF!+#REF!</definedName>
    <definedName name="SHARED_FORMULA_45_191_45_191_39">SUM(#REF!,#REF!)</definedName>
    <definedName name="SHARED_FORMULA_45_215_45_215_23">COUNTIF(#REF!,"X")</definedName>
    <definedName name="SHARED_FORMULA_45_227_45_227_39">SUM(#REF!,#REF!)</definedName>
    <definedName name="SHARED_FORMULA_45_248_45_248_23">COUNTIF(#REF!,"X")</definedName>
    <definedName name="SHARED_FORMULA_45_264_45_264_39">SUM(#REF!,#REF!)</definedName>
    <definedName name="SHARED_FORMULA_45_281_45_281_23">COUNTIF(#REF!,"X")</definedName>
    <definedName name="SHARED_FORMULA_45_301_45_301_39">SUM(#REF!,#REF!)</definedName>
    <definedName name="SHARED_FORMULA_45_305_45_305_23">COUNTIF(#REF!,"X")</definedName>
    <definedName name="SHARED_FORMULA_45_328_45_328_23">COUNTIF(#REF!,"X")</definedName>
    <definedName name="SHARED_FORMULA_45_338_45_338_39">SUM(#REF!,#REF!)</definedName>
    <definedName name="SHARED_FORMULA_45_367_45_367_23">COUNTIF(#REF!,"X")</definedName>
    <definedName name="SHARED_FORMULA_45_375_45_375_39">SUM(#REF!,#REF!)</definedName>
    <definedName name="SHARED_FORMULA_45_391_45_391_23">COUNTIF(#REF!,"X")</definedName>
    <definedName name="SHARED_FORMULA_45_412_45_412_39">SUM(#REF!,#REF!)</definedName>
    <definedName name="SHARED_FORMULA_45_418_45_418_23">COUNTIF(#REF!,"X")</definedName>
    <definedName name="SHARED_FORMULA_45_447_45_447_23">COUNTIF(#REF!,"X")</definedName>
    <definedName name="SHARED_FORMULA_45_465_45_465_23">COUNTIF(#REF!,"X")</definedName>
    <definedName name="SHARED_FORMULA_45_48_45_48_39">#REF!+#REF!</definedName>
    <definedName name="SHARED_FORMULA_45_494_45_494_23">COUNTIF(#REF!,"X")</definedName>
    <definedName name="SHARED_FORMULA_45_526_45_526_23">COUNTIF(#REF!,"X")</definedName>
    <definedName name="SHARED_FORMULA_45_600_45_600_23">COUNTIF(#REF!,"X")</definedName>
    <definedName name="SHARED_FORMULA_45_63_45_63_23">COUNTIF(#REF!,"X")</definedName>
    <definedName name="SHARED_FORMULA_45_64_45_64_39">#REF!+#REF!</definedName>
    <definedName name="SHARED_FORMULA_45_84_45_84_39">#REF!+#REF!</definedName>
    <definedName name="SHARED_FORMULA_46_100_46_100_23">COUNTIF(#REF!,"X")</definedName>
    <definedName name="SHARED_FORMULA_46_109_46_109_12">IF(ISERROR(#REF!/#REF!),"",#REF!/#REF!)</definedName>
    <definedName name="SHARED_FORMULA_46_110_46_110_23">COUNTIF(#REF!,"X")</definedName>
    <definedName name="SHARED_FORMULA_46_117_46_117_19">IF(ISERROR(#REF!/#REF!),0,#REF!/#REF!)</definedName>
    <definedName name="SHARED_FORMULA_46_117_46_117_20">IF(ISERROR(#REF!/#REF!),0,#REF!/#REF!)</definedName>
    <definedName name="SHARED_FORMULA_46_117_46_117_21">IF(ISERROR(#REF!/#REF!),0,#REF!/#REF!)</definedName>
    <definedName name="SHARED_FORMULA_46_117_46_117_22">IF(ISERROR(#REF!/#REF!),0,#REF!/#REF!)</definedName>
    <definedName name="SHARED_FORMULA_46_127_46_127_12">IF(ISERROR(#REF!/#REF!),"",#REF!/#REF!)</definedName>
    <definedName name="SHARED_FORMULA_46_134_46_134_23">COUNTIF(#REF!,"X")</definedName>
    <definedName name="SHARED_FORMULA_46_145_46_145_12">IF(ISERROR(#REF!/#REF!),"",#REF!/#REF!)</definedName>
    <definedName name="SHARED_FORMULA_46_150_46_150_23">COUNTIF(#REF!,"X")</definedName>
    <definedName name="SHARED_FORMULA_46_152_46_152_19">#REF!/#REF!</definedName>
    <definedName name="SHARED_FORMULA_46_152_46_152_22">#REF!/#REF!</definedName>
    <definedName name="SHARED_FORMULA_46_156_46_156_21">#REF!/#REF!</definedName>
    <definedName name="SHARED_FORMULA_46_157_46_157_20">IF(ISERROR(#REF!/#REF!)*100,"",#REF!/#REF!*100)</definedName>
    <definedName name="SHARED_FORMULA_46_163_46_163_12">IF(ISERROR(#REF!/#REF!),"",#REF!/#REF!)</definedName>
    <definedName name="SHARED_FORMULA_46_179_46_179_23">COUNTIF(#REF!,"X")</definedName>
    <definedName name="SHARED_FORMULA_46_181_46_181_12">IF(ISERROR(#REF!/#REF!),"",#REF!/#REF!)</definedName>
    <definedName name="SHARED_FORMULA_46_186_46_186_19">#REF!/#REF!</definedName>
    <definedName name="SHARED_FORMULA_46_186_46_186_20">#REF!/#REF!</definedName>
    <definedName name="SHARED_FORMULA_46_186_46_186_21">#REF!/#REF!</definedName>
    <definedName name="SHARED_FORMULA_46_186_46_186_22">#REF!/#REF!</definedName>
    <definedName name="SHARED_FORMULA_46_220_46_220_23">COUNTIF(#REF!,"X")</definedName>
    <definedName name="SHARED_FORMULA_46_221_46_221_19">#REF!/#REF!</definedName>
    <definedName name="SHARED_FORMULA_46_221_46_221_20">#REF!/#REF!</definedName>
    <definedName name="SHARED_FORMULA_46_221_46_221_21">#REF!/#REF!</definedName>
    <definedName name="SHARED_FORMULA_46_221_46_221_22">#REF!/#REF!</definedName>
    <definedName name="SHARED_FORMULA_46_248_46_248_23">COUNTIF(#REF!,"X")</definedName>
    <definedName name="SHARED_FORMULA_46_256_46_256_19">#REF!/#REF!</definedName>
    <definedName name="SHARED_FORMULA_46_256_46_256_20">#REF!/#REF!</definedName>
    <definedName name="SHARED_FORMULA_46_256_46_256_21">#REF!/#REF!</definedName>
    <definedName name="SHARED_FORMULA_46_256_46_256_22">#REF!/#REF!</definedName>
    <definedName name="SHARED_FORMULA_46_281_46_281_23">COUNTIF(#REF!,"X")</definedName>
    <definedName name="SHARED_FORMULA_46_291_46_291_19">#REF!/#REF!</definedName>
    <definedName name="SHARED_FORMULA_46_291_46_291_20">#REF!/#REF!</definedName>
    <definedName name="SHARED_FORMULA_46_291_46_291_21">#REF!/#REF!</definedName>
    <definedName name="SHARED_FORMULA_46_291_46_291_22">#REF!/#REF!</definedName>
    <definedName name="SHARED_FORMULA_46_30_46_30_12">IF(ISERROR(#REF!/#REF!*100),"",#REF!/#REF!*100)</definedName>
    <definedName name="SHARED_FORMULA_46_305_46_305_23">COUNTIF(#REF!,"X")</definedName>
    <definedName name="SHARED_FORMULA_46_312_46_312_23">COUNTIF(#REF!,"X")</definedName>
    <definedName name="SHARED_FORMULA_46_329_46_329_23">COUNTIF(#REF!,"X")</definedName>
    <definedName name="SHARED_FORMULA_46_337_46_337_23">COUNTIF(#REF!,"X")</definedName>
    <definedName name="SHARED_FORMULA_46_368_46_368_23">COUNTIF(#REF!,"X")</definedName>
    <definedName name="SHARED_FORMULA_46_39_46_39_23">COUNTIF(#REF!,"X")</definedName>
    <definedName name="SHARED_FORMULA_46_391_46_391_23">COUNTIF(#REF!,"X")</definedName>
    <definedName name="SHARED_FORMULA_46_4_46_4_12">IF(ISERROR(#REF!/#REF!*100),"",#REF!/#REF!*100)</definedName>
    <definedName name="SHARED_FORMULA_46_403_46_403_23">COUNTIF(#REF!,"X")</definedName>
    <definedName name="SHARED_FORMULA_46_418_46_418_23">COUNTIF(#REF!,"X")</definedName>
    <definedName name="SHARED_FORMULA_46_44_46_44_19">IF(ISERROR(#REF!/#REF!),0,#REF!/#REF!)</definedName>
    <definedName name="SHARED_FORMULA_46_44_46_44_20">IF(ISERROR(#REF!/#REF!),0,#REF!/#REF!)</definedName>
    <definedName name="SHARED_FORMULA_46_44_46_44_21">IF(ISERROR(#REF!/#REF!),0,#REF!/#REF!)</definedName>
    <definedName name="SHARED_FORMULA_46_44_46_44_22">IF(ISERROR(#REF!/#REF!),0,#REF!/#REF!)</definedName>
    <definedName name="SHARED_FORMULA_46_465_46_465_23">COUNTIF(#REF!,"X")</definedName>
    <definedName name="SHARED_FORMULA_46_477_46_477_23">COUNTIF(#REF!,"X")</definedName>
    <definedName name="SHARED_FORMULA_46_494_46_494_23">COUNTIF(#REF!,"X")</definedName>
    <definedName name="SHARED_FORMULA_46_510_46_510_23">COUNTIF(#REF!,"X")</definedName>
    <definedName name="SHARED_FORMULA_46_529_46_529_23">COUNTIF(#REF!,"X")</definedName>
    <definedName name="SHARED_FORMULA_46_535_46_535_23">COUNTIF(#REF!,"X")</definedName>
    <definedName name="SHARED_FORMULA_46_56_46_56_12">IF(ISERROR(#REF!/#REF!*100),"",#REF!/#REF!*100)</definedName>
    <definedName name="SHARED_FORMULA_46_604_46_604_23">COUNTIF(#REF!,"X")</definedName>
    <definedName name="SHARED_FORMULA_46_68_46_68_23">COUNTIF(#REF!,"X")</definedName>
    <definedName name="SHARED_FORMULA_46_8_46_8_19">IF(ISERROR(#REF!/#REF!),0,#REF!/#REF!)</definedName>
    <definedName name="SHARED_FORMULA_46_8_46_8_20">IF(ISERROR(#REF!/#REF!),0,#REF!/#REF!)</definedName>
    <definedName name="SHARED_FORMULA_46_8_46_8_21">IF(ISERROR(#REF!/#REF!),0,#REF!/#REF!)</definedName>
    <definedName name="SHARED_FORMULA_46_8_46_8_22">IF(ISERROR(#REF!/#REF!),0,#REF!/#REF!)</definedName>
    <definedName name="SHARED_FORMULA_46_8_46_8_23">COUNTIF(#REF!,"X")</definedName>
    <definedName name="SHARED_FORMULA_46_81_46_81_19">IF(ISERROR(#REF!/#REF!),0,#REF!/#REF!)</definedName>
    <definedName name="SHARED_FORMULA_46_81_46_81_20">IF(ISERROR(#REF!/#REF!),0,#REF!/#REF!)</definedName>
    <definedName name="SHARED_FORMULA_46_81_46_81_21">IF(ISERROR(#REF!/#REF!),0,#REF!/#REF!)</definedName>
    <definedName name="SHARED_FORMULA_46_81_46_81_22">IF(ISERROR(#REF!/#REF!),0,#REF!/#REF!)</definedName>
    <definedName name="SHARED_FORMULA_46_82_46_82_12">IF(ISERROR(#REF!/#REF!*100),"",#REF!/#REF!*100)</definedName>
    <definedName name="SHARED_FORMULA_47_100_47_100_23">COUNTIF(#REF!,"X")</definedName>
    <definedName name="SHARED_FORMULA_47_110_47_110_23">COUNTIF(#REF!,"X")</definedName>
    <definedName name="SHARED_FORMULA_47_119_47_119_39">SUM(#REF!,#REF!)</definedName>
    <definedName name="SHARED_FORMULA_47_12_47_12_39">#REF!+#REF!</definedName>
    <definedName name="SHARED_FORMULA_47_124_47_124_23">COUNTIF(#REF!,"X")</definedName>
    <definedName name="SHARED_FORMULA_47_135_47_135_17">IF(ISERROR((#REF!+#REF!)/#REF!),0,(#REF!+#REF!)/#REF!)</definedName>
    <definedName name="SHARED_FORMULA_47_14_47_14_2">IF(ISERROR(#REF!/#REF!),0,#REF!/#REF!)</definedName>
    <definedName name="SHARED_FORMULA_47_15_47_15_18">#REF!</definedName>
    <definedName name="SHARED_FORMULA_47_150_47_150_23">COUNTIF(#REF!,"X")</definedName>
    <definedName name="SHARED_FORMULA_47_155_47_155_39">SUM(#REF!,#REF!)</definedName>
    <definedName name="SHARED_FORMULA_47_179_47_179_23">COUNTIF(#REF!,"X")</definedName>
    <definedName name="SHARED_FORMULA_47_191_47_191_39">SUM(#REF!,#REF!)</definedName>
    <definedName name="SHARED_FORMULA_47_199_47_199_17">IF(ISERROR((#REF!+#REF!)/#REF!),0,(#REF!+#REF!)/#REF!)</definedName>
    <definedName name="SHARED_FORMULA_47_215_47_215_23">COUNTIF(#REF!,"X")</definedName>
    <definedName name="SHARED_FORMULA_47_227_47_227_39">SUM(#REF!,#REF!)</definedName>
    <definedName name="SHARED_FORMULA_47_245_47_245_23">COUNTIF(#REF!,"X")</definedName>
    <definedName name="SHARED_FORMULA_47_256_47_256_17">IF(ISERROR((#REF!+#REF!)/#REF!),0,(#REF!+#REF!)/#REF!)</definedName>
    <definedName name="SHARED_FORMULA_47_264_47_264_39">SUM(#REF!,#REF!)</definedName>
    <definedName name="SHARED_FORMULA_47_281_47_281_23">COUNTIF(#REF!,"X")</definedName>
    <definedName name="SHARED_FORMULA_47_301_47_301_39">SUM(#REF!,#REF!)</definedName>
    <definedName name="SHARED_FORMULA_47_305_47_305_23">COUNTIF(#REF!,"X")</definedName>
    <definedName name="SHARED_FORMULA_47_320_47_320_17">IF(ISERROR((#REF!+#REF!)/#REF!),0,(#REF!+#REF!)/#REF!)</definedName>
    <definedName name="SHARED_FORMULA_47_328_47_328_23">COUNTIF(#REF!,"X")</definedName>
    <definedName name="SHARED_FORMULA_47_338_47_338_39">SUM(#REF!,#REF!)</definedName>
    <definedName name="SHARED_FORMULA_47_367_47_367_23">COUNTIF(#REF!,"X")</definedName>
    <definedName name="SHARED_FORMULA_47_375_47_375_39">SUM(#REF!,#REF!)</definedName>
    <definedName name="SHARED_FORMULA_47_384_47_384_17">IF(ISERROR((#REF!+#REF!)/#REF!),0,(#REF!+#REF!)/#REF!)</definedName>
    <definedName name="SHARED_FORMULA_47_39_47_39_23">COUNTIF(#REF!,"X")</definedName>
    <definedName name="SHARED_FORMULA_47_391_47_391_23">COUNTIF(#REF!,"X")</definedName>
    <definedName name="SHARED_FORMULA_47_412_47_412_39">SUM(#REF!,#REF!)</definedName>
    <definedName name="SHARED_FORMULA_47_418_47_418_23">COUNTIF(#REF!,"X")</definedName>
    <definedName name="SHARED_FORMULA_47_447_47_447_23">COUNTIF(#REF!,"X")</definedName>
    <definedName name="SHARED_FORMULA_47_448_47_448_17">IF(ISERROR((#REF!+#REF!)/#REF!),0,(#REF!+#REF!)/#REF!)</definedName>
    <definedName name="SHARED_FORMULA_47_465_47_465_23">COUNTIF(#REF!,"X")</definedName>
    <definedName name="SHARED_FORMULA_47_494_47_494_23">COUNTIF(#REF!,"X")</definedName>
    <definedName name="SHARED_FORMULA_47_526_47_526_23">COUNTIF(#REF!,"X")</definedName>
    <definedName name="SHARED_FORMULA_47_600_47_600_23">COUNTIF(#REF!,"X")</definedName>
    <definedName name="SHARED_FORMULA_47_63_47_63_23">COUNTIF(#REF!,"X")</definedName>
    <definedName name="SHARED_FORMULA_47_7_47_7_17">IF(ISERROR((#REF!+#REF!)/#REF!),0,(#REF!+#REF!)/#REF!)</definedName>
    <definedName name="SHARED_FORMULA_47_71_47_71_17">IF(ISERROR((#REF!+#REF!)/#REF!),0,(#REF!+#REF!)/#REF!)</definedName>
    <definedName name="SHARED_FORMULA_47_8_47_8_23">COUNTIF(#REF!,"X")</definedName>
    <definedName name="SHARED_FORMULA_47_84_47_84_39">#REF!+#REF!</definedName>
    <definedName name="SHARED_FORMULA_48_100_48_100_23">COUNTIF(#REF!,"X")</definedName>
    <definedName name="SHARED_FORMULA_48_110_48_110_23">COUNTIF(#REF!,"X")</definedName>
    <definedName name="SHARED_FORMULA_48_114_48_114_39">IF(ISERROR(#REF!/#REF!*1000),"",#REF!/#REF!*1000)</definedName>
    <definedName name="SHARED_FORMULA_48_124_48_124_23">COUNTIF(#REF!,"X")</definedName>
    <definedName name="SHARED_FORMULA_48_14_48_14_24">#REF!/1000</definedName>
    <definedName name="SHARED_FORMULA_48_150_48_150_23">COUNTIF(#REF!,"X")</definedName>
    <definedName name="SHARED_FORMULA_48_150_48_150_39">IF(ISERROR(#REF!/#REF!*1000),"",#REF!/#REF!*1000)</definedName>
    <definedName name="SHARED_FORMULA_48_166_48_166_39">IF(ISERROR(#REF!/#REF!*1000),"",#REF!/#REF!*1000)</definedName>
    <definedName name="SHARED_FORMULA_48_179_48_179_23">COUNTIF(#REF!,"X")</definedName>
    <definedName name="SHARED_FORMULA_48_18_48_18_2">#REF!</definedName>
    <definedName name="SHARED_FORMULA_48_185_48_185_39">IF(ISERROR(#REF!/#REF!*1000),"",#REF!/#REF!*1000)</definedName>
    <definedName name="SHARED_FORMULA_48_215_48_215_23">COUNTIF(#REF!,"X")</definedName>
    <definedName name="SHARED_FORMULA_48_22_48_22_39">#N/A</definedName>
    <definedName name="SHARED_FORMULA_48_22_48_22_39_1">#N/A</definedName>
    <definedName name="SHARED_FORMULA_48_221_48_221_39">IF(ISERROR(#REF!/#REF!*1000),"",#REF!/#REF!*1000)</definedName>
    <definedName name="SHARED_FORMULA_48_237_48_237_39">IF(ISERROR(#REF!/#REF!*1000),"",#REF!/#REF!*1000)</definedName>
    <definedName name="SHARED_FORMULA_48_245_48_245_23">COUNTIF(#REF!,"X")</definedName>
    <definedName name="SHARED_FORMULA_48_258_48_258_39">IF(ISERROR(#REF!/#REF!*1000),"",#REF!/#REF!*1000)</definedName>
    <definedName name="SHARED_FORMULA_48_281_48_281_23">COUNTIF(#REF!,"X")</definedName>
    <definedName name="SHARED_FORMULA_48_295_48_295_39">IF(ISERROR(#REF!/#REF!*1000),"",#REF!/#REF!*1000)</definedName>
    <definedName name="SHARED_FORMULA_48_305_48_305_23">COUNTIF(#REF!,"X")</definedName>
    <definedName name="SHARED_FORMULA_48_328_48_328_23">COUNTIF(#REF!,"X")</definedName>
    <definedName name="SHARED_FORMULA_48_332_48_332_39">IF(ISERROR(#REF!/#REF!*1000),"",#REF!/#REF!*1000)</definedName>
    <definedName name="SHARED_FORMULA_48_367_48_367_23">COUNTIF(#REF!,"X")</definedName>
    <definedName name="SHARED_FORMULA_48_369_48_369_39">IF(ISERROR(#REF!/#REF!*1000),"",#REF!/#REF!*1000)</definedName>
    <definedName name="SHARED_FORMULA_48_39_48_39_23">COUNTIF(#REF!,"X")</definedName>
    <definedName name="SHARED_FORMULA_48_391_48_391_23">COUNTIF(#REF!,"X")</definedName>
    <definedName name="SHARED_FORMULA_48_406_48_406_39">IF(ISERROR(#REF!/#REF!*1000),"",#REF!/#REF!*1000)</definedName>
    <definedName name="SHARED_FORMULA_48_418_48_418_23">COUNTIF(#REF!,"X")</definedName>
    <definedName name="SHARED_FORMULA_48_42_48_42_39">IF(ISERROR(#REF!/#REF!*1000),"",#REF!/#REF!*1000)</definedName>
    <definedName name="SHARED_FORMULA_48_447_48_447_23">COUNTIF(#REF!,"X")</definedName>
    <definedName name="SHARED_FORMULA_48_465_48_465_23">COUNTIF(#REF!,"X")</definedName>
    <definedName name="SHARED_FORMULA_48_494_48_494_23">COUNTIF(#REF!,"X")</definedName>
    <definedName name="SHARED_FORMULA_48_526_48_526_23">COUNTIF(#REF!,"X")</definedName>
    <definedName name="SHARED_FORMULA_48_583_48_583_23">COUNTIF(#REF!,"X")</definedName>
    <definedName name="SHARED_FORMULA_48_6_48_6_39">IF(ISERROR(#REF!/#REF!*1000),"",#REF!/#REF!*1000)</definedName>
    <definedName name="SHARED_FORMULA_48_600_48_600_23">COUNTIF(#REF!,"X")</definedName>
    <definedName name="SHARED_FORMULA_48_63_48_63_23">COUNTIF(#REF!,"X")</definedName>
    <definedName name="SHARED_FORMULA_48_78_48_78_39">IF(ISERROR(#REF!/#REF!*1000),"",#REF!/#REF!*1000)</definedName>
    <definedName name="SHARED_FORMULA_48_8_48_8_23">COUNTIF(#REF!,"X")</definedName>
    <definedName name="SHARED_FORMULA_48_8_48_8_39">#N/A</definedName>
    <definedName name="SHARED_FORMULA_48_8_48_8_39_1">#N/A</definedName>
    <definedName name="SHARED_FORMULA_49_100_49_100_23">COUNTIF(#REF!,"X")</definedName>
    <definedName name="SHARED_FORMULA_49_109_49_109_12">IF(ISERROR(#REF!/#REF!),"",#REF!/#REF!)</definedName>
    <definedName name="SHARED_FORMULA_49_110_49_110_23">COUNTIF(#REF!,"X")</definedName>
    <definedName name="SHARED_FORMULA_49_117_49_117_19">IF(ISERROR(#REF!/#REF!),0,#REF!/#REF!)</definedName>
    <definedName name="SHARED_FORMULA_49_117_49_117_20">IF(ISERROR(#REF!/#REF!),0,#REF!/#REF!)</definedName>
    <definedName name="SHARED_FORMULA_49_117_49_117_21">IF(ISERROR(#REF!/#REF!),0,#REF!/#REF!)</definedName>
    <definedName name="SHARED_FORMULA_49_117_49_117_22">IF(ISERROR(#REF!/#REF!),0,#REF!/#REF!)</definedName>
    <definedName name="SHARED_FORMULA_49_124_49_124_23">COUNTIF(#REF!,"X")</definedName>
    <definedName name="SHARED_FORMULA_49_127_49_127_12">IF(ISERROR(#REF!/#REF!),"",#REF!/#REF!)</definedName>
    <definedName name="SHARED_FORMULA_49_14_49_14_24">#REF!/1000</definedName>
    <definedName name="SHARED_FORMULA_49_145_49_145_12">IF(ISERROR(#REF!/#REF!),"",#REF!/#REF!)</definedName>
    <definedName name="SHARED_FORMULA_49_15_49_15_43">#N/A</definedName>
    <definedName name="SHARED_FORMULA_49_15_49_15_43_1">#N/A</definedName>
    <definedName name="SHARED_FORMULA_49_150_49_150_23">COUNTIF(#REF!,"X")</definedName>
    <definedName name="SHARED_FORMULA_49_152_49_152_19">#REF!/#REF!</definedName>
    <definedName name="SHARED_FORMULA_49_152_49_152_22">#REF!/#REF!</definedName>
    <definedName name="SHARED_FORMULA_49_156_49_156_21">#REF!/#REF!</definedName>
    <definedName name="SHARED_FORMULA_49_157_49_157_20">IF(ISERROR(#REF!/#REF!)*100,"",#REF!/#REF!*100)</definedName>
    <definedName name="SHARED_FORMULA_49_163_49_163_12">IF(ISERROR(#REF!/#REF!),"",#REF!/#REF!)</definedName>
    <definedName name="SHARED_FORMULA_49_179_49_179_23">COUNTIF(#REF!,"X")</definedName>
    <definedName name="SHARED_FORMULA_49_181_49_181_12">IF(ISERROR(#REF!/#REF!),"",#REF!/#REF!)</definedName>
    <definedName name="SHARED_FORMULA_49_186_49_186_19">#REF!/#REF!</definedName>
    <definedName name="SHARED_FORMULA_49_186_49_186_20">#REF!/#REF!</definedName>
    <definedName name="SHARED_FORMULA_49_186_49_186_21">#REF!/#REF!</definedName>
    <definedName name="SHARED_FORMULA_49_186_49_186_22">#REF!/#REF!</definedName>
    <definedName name="SHARED_FORMULA_49_19_49_19_12">#REF!/#REF!*100</definedName>
    <definedName name="SHARED_FORMULA_49_215_49_215_23">COUNTIF(#REF!,"X")</definedName>
    <definedName name="SHARED_FORMULA_49_221_49_221_19">#REF!/#REF!</definedName>
    <definedName name="SHARED_FORMULA_49_221_49_221_20">#REF!/#REF!</definedName>
    <definedName name="SHARED_FORMULA_49_221_49_221_21">#REF!/#REF!</definedName>
    <definedName name="SHARED_FORMULA_49_221_49_221_22">#REF!/#REF!</definedName>
    <definedName name="SHARED_FORMULA_49_248_49_248_23">COUNTIF(#REF!,"X")</definedName>
    <definedName name="SHARED_FORMULA_49_256_49_256_19">#REF!/#REF!</definedName>
    <definedName name="SHARED_FORMULA_49_256_49_256_20">#REF!/#REF!</definedName>
    <definedName name="SHARED_FORMULA_49_256_49_256_21">#REF!/#REF!</definedName>
    <definedName name="SHARED_FORMULA_49_256_49_256_22">#REF!/#REF!</definedName>
    <definedName name="SHARED_FORMULA_49_26_49_26_38">#N/A</definedName>
    <definedName name="SHARED_FORMULA_49_26_49_26_38_1">#N/A</definedName>
    <definedName name="SHARED_FORMULA_49_281_49_281_23">COUNTIF(#REF!,"X")</definedName>
    <definedName name="SHARED_FORMULA_49_291_49_291_19">#REF!/#REF!</definedName>
    <definedName name="SHARED_FORMULA_49_291_49_291_20">#REF!/#REF!</definedName>
    <definedName name="SHARED_FORMULA_49_291_49_291_21">#REF!/#REF!</definedName>
    <definedName name="SHARED_FORMULA_49_291_49_291_22">#REF!/#REF!</definedName>
    <definedName name="SHARED_FORMULA_49_30_49_30_12">IF(ISERROR(#REF!/#REF!*100),"",#REF!/#REF!*100)</definedName>
    <definedName name="SHARED_FORMULA_49_30_49_30_24">#REF!/1000</definedName>
    <definedName name="SHARED_FORMULA_49_305_49_305_23">COUNTIF(#REF!,"X")</definedName>
    <definedName name="SHARED_FORMULA_49_32_49_32_43">#N/A</definedName>
    <definedName name="SHARED_FORMULA_49_32_49_32_43_1">#N/A</definedName>
    <definedName name="SHARED_FORMULA_49_328_49_328_23">COUNTIF(#REF!,"X")</definedName>
    <definedName name="SHARED_FORMULA_49_367_49_367_23">COUNTIF(#REF!,"X")</definedName>
    <definedName name="SHARED_FORMULA_49_391_49_391_23">COUNTIF(#REF!,"X")</definedName>
    <definedName name="SHARED_FORMULA_49_418_49_418_23">COUNTIF(#REF!,"X")</definedName>
    <definedName name="SHARED_FORMULA_49_44_49_44_19">IF(ISERROR(#REF!/#REF!),0,#REF!/#REF!)</definedName>
    <definedName name="SHARED_FORMULA_49_44_49_44_20">IF(ISERROR(#REF!/#REF!),0,#REF!/#REF!)</definedName>
    <definedName name="SHARED_FORMULA_49_44_49_44_21">IF(ISERROR(#REF!/#REF!),0,#REF!/#REF!)</definedName>
    <definedName name="SHARED_FORMULA_49_44_49_44_22">IF(ISERROR(#REF!/#REF!),0,#REF!/#REF!)</definedName>
    <definedName name="SHARED_FORMULA_49_447_49_447_23">COUNTIF(#REF!,"X")</definedName>
    <definedName name="SHARED_FORMULA_49_465_49_465_23">COUNTIF(#REF!,"X")</definedName>
    <definedName name="SHARED_FORMULA_49_494_49_494_23">COUNTIF(#REF!,"X")</definedName>
    <definedName name="SHARED_FORMULA_49_5_49_5_12">#REF!/#REF!*100</definedName>
    <definedName name="SHARED_FORMULA_49_526_49_526_23">COUNTIF(#REF!,"X")</definedName>
    <definedName name="SHARED_FORMULA_49_56_49_56_12">IF(ISERROR(#REF!/#REF!*100),"",#REF!/#REF!*100)</definedName>
    <definedName name="SHARED_FORMULA_49_600_49_600_23">COUNTIF(#REF!,"X")</definedName>
    <definedName name="SHARED_FORMULA_49_63_49_63_23">COUNTIF(#REF!,"X")</definedName>
    <definedName name="SHARED_FORMULA_49_8_49_8_19">IF(ISERROR(#REF!/#REF!),0,#REF!/#REF!)</definedName>
    <definedName name="SHARED_FORMULA_49_8_49_8_20">IF(ISERROR(#REF!/#REF!),0,#REF!/#REF!)</definedName>
    <definedName name="SHARED_FORMULA_49_8_49_8_21">IF(ISERROR(#REF!/#REF!),0,#REF!/#REF!)</definedName>
    <definedName name="SHARED_FORMULA_49_8_49_8_22">IF(ISERROR(#REF!/#REF!),0,#REF!/#REF!)</definedName>
    <definedName name="SHARED_FORMULA_49_8_49_8_23">COUNTIF(#REF!,"X")</definedName>
    <definedName name="SHARED_FORMULA_49_81_49_81_19">IF(ISERROR(#REF!/#REF!),0,#REF!/#REF!)</definedName>
    <definedName name="SHARED_FORMULA_49_81_49_81_20">IF(ISERROR(#REF!/#REF!),0,#REF!/#REF!)</definedName>
    <definedName name="SHARED_FORMULA_49_81_49_81_21">IF(ISERROR(#REF!/#REF!),0,#REF!/#REF!)</definedName>
    <definedName name="SHARED_FORMULA_49_81_49_81_22">IF(ISERROR(#REF!/#REF!),0,#REF!/#REF!)</definedName>
    <definedName name="SHARED_FORMULA_49_82_49_82_12">IF(ISERROR(#REF!/#REF!*100),"",#REF!/#REF!*100)</definedName>
    <definedName name="SHARED_FORMULA_49_9_49_9_38">#N/A</definedName>
    <definedName name="SHARED_FORMULA_49_9_49_9_38_1">#N/A</definedName>
    <definedName name="SHARED_FORMULA_5_10_5_10_18">SUM(#REF!,#REF!)</definedName>
    <definedName name="SHARED_FORMULA_5_10_5_10_30">#REF!+#REF!</definedName>
    <definedName name="SHARED_FORMULA_5_10_5_10_9">SUM(#REF!)</definedName>
    <definedName name="SHARED_FORMULA_5_100_5_100_35">#REF!+#REF!</definedName>
    <definedName name="SHARED_FORMULA_5_104_5_104_35">#REF!+#REF!</definedName>
    <definedName name="SHARED_FORMULA_5_105_5_105_35">#REF!/#REF!</definedName>
    <definedName name="SHARED_FORMULA_5_11_5_11_11">#REF!+#REF!+#REF!+#REF!</definedName>
    <definedName name="SHARED_FORMULA_5_11_5_11_39">#REF!</definedName>
    <definedName name="SHARED_FORMULA_5_11_5_11_9">SUM(#REF!)</definedName>
    <definedName name="SHARED_FORMULA_5_114_5_114_18">SUM(#REF!,#REF!)</definedName>
    <definedName name="SHARED_FORMULA_5_116_5_116_11">SUM(#REF!)</definedName>
    <definedName name="SHARED_FORMULA_5_117_5_117_1">SUM(#REF!)</definedName>
    <definedName name="SHARED_FORMULA_5_117_5_117_30">#REF!+#REF!</definedName>
    <definedName name="SHARED_FORMULA_5_118_5_118_35">#REF!*#REF!*#REF!</definedName>
    <definedName name="SHARED_FORMULA_5_119_5_119_1">SUM(#REF!)</definedName>
    <definedName name="SHARED_FORMULA_5_119_5_119_35">#REF!+#REF!</definedName>
    <definedName name="SHARED_FORMULA_5_119_5_119_39">#REF!</definedName>
    <definedName name="SHARED_FORMULA_5_12_5_12_9">SUM(#REF!)</definedName>
    <definedName name="SHARED_FORMULA_5_121_5_121_11">SUM(#REF!)</definedName>
    <definedName name="SHARED_FORMULA_5_121_5_121_35">#REF!+#REF!</definedName>
    <definedName name="SHARED_FORMULA_5_125_5_125_35">#REF!+#REF!</definedName>
    <definedName name="SHARED_FORMULA_5_126_5_126_35">#REF!/#REF!</definedName>
    <definedName name="SHARED_FORMULA_5_13_5_13_9">SUM(#REF!)</definedName>
    <definedName name="SHARED_FORMULA_5_133_5_133_11">SUM(#REF!)</definedName>
    <definedName name="SHARED_FORMULA_5_138_5_138_11">SUM(#REF!)</definedName>
    <definedName name="SHARED_FORMULA_5_14_5_14_11">SUM(#REF!)</definedName>
    <definedName name="SHARED_FORMULA_5_14_5_14_9">SUM(#REF!)</definedName>
    <definedName name="SHARED_FORMULA_5_140_5_140_35">#REF!+#REF!</definedName>
    <definedName name="SHARED_FORMULA_5_142_5_142_35">#REF!+#REF!</definedName>
    <definedName name="SHARED_FORMULA_5_144_5_144_18">SUM(#REF!,#REF!)</definedName>
    <definedName name="SHARED_FORMULA_5_146_5_146_35">#REF!+#REF!</definedName>
    <definedName name="SHARED_FORMULA_5_147_5_147_35">#REF!/#REF!</definedName>
    <definedName name="SHARED_FORMULA_5_15_5_15_9">SUM(#REF!)</definedName>
    <definedName name="SHARED_FORMULA_5_150_5_150_11">SUM(#REF!)</definedName>
    <definedName name="SHARED_FORMULA_5_151_5_151_30">#REF!+#REF!</definedName>
    <definedName name="SHARED_FORMULA_5_155_5_155_11">SUM(#REF!)</definedName>
    <definedName name="SHARED_FORMULA_5_155_5_155_39">#REF!</definedName>
    <definedName name="SHARED_FORMULA_5_16_5_16_11">#REF!+#REF!+#REF!+#REF!</definedName>
    <definedName name="SHARED_FORMULA_5_16_5_16_9">SUM(#REF!)</definedName>
    <definedName name="SHARED_FORMULA_5_167_5_167_11">SUM(#REF!)</definedName>
    <definedName name="SHARED_FORMULA_5_167_5_167_35">#REF!/#REF!</definedName>
    <definedName name="SHARED_FORMULA_5_17_5_17_9">SUM(#REF!)</definedName>
    <definedName name="SHARED_FORMULA_5_172_5_172_11">SUM(#REF!)</definedName>
    <definedName name="SHARED_FORMULA_5_173_5_173_30">#REF!+#REF!</definedName>
    <definedName name="SHARED_FORMULA_5_175_5_175_18">SUM(#REF!,#REF!)</definedName>
    <definedName name="SHARED_FORMULA_5_18_5_18_9">SUM(#REF!)</definedName>
    <definedName name="SHARED_FORMULA_5_184_5_184_11">SUM(#REF!)</definedName>
    <definedName name="SHARED_FORMULA_5_189_5_189_11">SUM(#REF!)</definedName>
    <definedName name="SHARED_FORMULA_5_19_5_19_11">SUM(#REF!)</definedName>
    <definedName name="SHARED_FORMULA_5_19_5_19_9">SUM(#REF!)</definedName>
    <definedName name="SHARED_FORMULA_5_191_5_191_39">#REF!</definedName>
    <definedName name="SHARED_FORMULA_5_194_5_194_30">#REF!+#REF!</definedName>
    <definedName name="SHARED_FORMULA_5_20_5_20_1">#REF!+#REF!</definedName>
    <definedName name="SHARED_FORMULA_5_20_5_20_9">SUM(#REF!)</definedName>
    <definedName name="SHARED_FORMULA_5_201_5_201_11">SUM(#REF!)</definedName>
    <definedName name="SHARED_FORMULA_5_205_5_205_18">SUM(#REF!,#REF!)</definedName>
    <definedName name="SHARED_FORMULA_5_206_5_206_11">SUM(#REF!)</definedName>
    <definedName name="SHARED_FORMULA_5_21_5_21_9">SUM(#REF!)</definedName>
    <definedName name="SHARED_FORMULA_5_215_5_215_30">#REF!+#REF!</definedName>
    <definedName name="SHARED_FORMULA_5_22_5_22_18">SUM(#REF!,#REF!)</definedName>
    <definedName name="SHARED_FORMULA_5_22_5_22_9">SUM(#REF!)</definedName>
    <definedName name="SHARED_FORMULA_5_227_5_227_39">#REF!</definedName>
    <definedName name="SHARED_FORMULA_5_23_5_23_9">SUM(#REF!)</definedName>
    <definedName name="SHARED_FORMULA_5_236_5_236_18">SUM(#REF!,#REF!)</definedName>
    <definedName name="SHARED_FORMULA_5_24_5_24_9">SUM(#REF!)</definedName>
    <definedName name="SHARED_FORMULA_5_25_5_25_9">SUM(#REF!)</definedName>
    <definedName name="SHARED_FORMULA_5_26_5_26_9">SUM(#REF!)</definedName>
    <definedName name="SHARED_FORMULA_5_264_5_264_39">#REF!</definedName>
    <definedName name="SHARED_FORMULA_5_267_5_267_18">SUM(#REF!,#REF!)</definedName>
    <definedName name="SHARED_FORMULA_5_27_5_27_9">SUM(#REF!)</definedName>
    <definedName name="SHARED_FORMULA_5_28_5_28_11">#REF!+#REF!+#REF!+#REF!+#REF!+#REF!</definedName>
    <definedName name="SHARED_FORMULA_5_28_5_28_9">SUM(#REF!)</definedName>
    <definedName name="SHARED_FORMULA_5_29_5_29_9">SUM(#REF!)</definedName>
    <definedName name="SHARED_FORMULA_5_297_5_297_18">SUM(#REF!,#REF!)</definedName>
    <definedName name="SHARED_FORMULA_5_30_5_30_1">#REF!*3124</definedName>
    <definedName name="SHARED_FORMULA_5_30_5_30_30">#REF!+#REF!</definedName>
    <definedName name="SHARED_FORMULA_5_30_5_30_9">SUM(#REF!)</definedName>
    <definedName name="SHARED_FORMULA_5_301_5_301_39">#REF!</definedName>
    <definedName name="SHARED_FORMULA_5_31_5_31_11">SUM(#REF!)</definedName>
    <definedName name="SHARED_FORMULA_5_31_5_31_9">SUM(#REF!)</definedName>
    <definedName name="SHARED_FORMULA_5_32_5_32_9">SUM(#REF!)</definedName>
    <definedName name="SHARED_FORMULA_5_328_5_328_18">SUM(#REF!,#REF!)</definedName>
    <definedName name="SHARED_FORMULA_5_33_5_33_11">#REF!+#REF!+#REF!+#REF!+#REF!+#REF!</definedName>
    <definedName name="SHARED_FORMULA_5_338_5_338_39">#REF!</definedName>
    <definedName name="SHARED_FORMULA_5_358_5_358_18">SUM(#REF!,#REF!)</definedName>
    <definedName name="SHARED_FORMULA_5_375_5_375_39">#REF!</definedName>
    <definedName name="SHARED_FORMULA_5_392_5_392_18">#REF!-#REF!</definedName>
    <definedName name="SHARED_FORMULA_5_412_5_412_39">#REF!</definedName>
    <definedName name="SHARED_FORMULA_5_45_5_45_11">#REF!+#REF!+#REF!+#REF!+#REF!+#REF!</definedName>
    <definedName name="SHARED_FORMULA_5_47_5_47_35">#REF!+#REF!</definedName>
    <definedName name="SHARED_FORMULA_5_47_5_47_39">#REF!</definedName>
    <definedName name="SHARED_FORMULA_5_49_5_49_35">#REF!+#REF!</definedName>
    <definedName name="SHARED_FORMULA_5_50_5_50_11">#REF!+#REF!+#REF!+#REF!+#REF!+#REF!</definedName>
    <definedName name="SHARED_FORMULA_5_50_5_50_30">#REF!+#REF!</definedName>
    <definedName name="SHARED_FORMULA_5_53_5_53_18">SUM(#REF!,#REF!)</definedName>
    <definedName name="SHARED_FORMULA_5_53_5_53_35">#REF!+#REF!</definedName>
    <definedName name="SHARED_FORMULA_5_54_5_54_35">#REF!/#REF!</definedName>
    <definedName name="SHARED_FORMULA_5_62_5_62_11">#REF!+#REF!+#REF!+#REF!+#REF!</definedName>
    <definedName name="SHARED_FORMULA_5_63_5_63_35">#REF!+#REF!</definedName>
    <definedName name="SHARED_FORMULA_5_65_5_65_35">#REF!+#REF!</definedName>
    <definedName name="SHARED_FORMULA_5_67_5_67_11">#REF!+#REF!+#REF!+#REF!+#REF!</definedName>
    <definedName name="SHARED_FORMULA_5_69_5_69_35">#REF!+#REF!</definedName>
    <definedName name="SHARED_FORMULA_5_71_5_71_35">#REF!/#REF!</definedName>
    <definedName name="SHARED_FORMULA_5_73_5_73_0">"#ref!"+"#ref!"-"#ref!"</definedName>
    <definedName name="SHARED_FORMULA_5_73_5_73_0_1">"#ref!"+"#ref!"-"#ref!"</definedName>
    <definedName name="SHARED_FORMULA_5_78_5_78_35">#REF!*#REF!*#REF!</definedName>
    <definedName name="SHARED_FORMULA_5_79_5_79_11">#REF!+#REF!+#REF!+#REF!+#REF!+#REF!</definedName>
    <definedName name="SHARED_FORMULA_5_79_5_79_35">#REF!+#REF!</definedName>
    <definedName name="SHARED_FORMULA_5_81_5_81_35">#REF!+#REF!</definedName>
    <definedName name="SHARED_FORMULA_5_83_5_83_18">SUM(#REF!,#REF!)</definedName>
    <definedName name="SHARED_FORMULA_5_83_5_83_39">#REF!</definedName>
    <definedName name="SHARED_FORMULA_5_84_5_84_11">#REF!+#REF!+#REF!+#REF!+#REF!+#REF!</definedName>
    <definedName name="SHARED_FORMULA_5_85_5_85_35">#REF!+#REF!</definedName>
    <definedName name="SHARED_FORMULA_5_86_5_86_35">#REF!/#REF!</definedName>
    <definedName name="SHARED_FORMULA_5_97_5_97_35">#REF!*#REF!*#REF!</definedName>
    <definedName name="SHARED_FORMULA_5_98_5_98_35">#REF!+#REF!</definedName>
    <definedName name="SHARED_FORMULA_50_102_50_102_20">#REF!+#REF!</definedName>
    <definedName name="SHARED_FORMULA_50_102_50_102_21">#REF!+#REF!</definedName>
    <definedName name="SHARED_FORMULA_50_102_50_102_22">#REF!+#REF!</definedName>
    <definedName name="SHARED_FORMULA_50_109_50_109_12">#REF!+#REF!</definedName>
    <definedName name="SHARED_FORMULA_50_12_50_12_19">#REF!+#REF!</definedName>
    <definedName name="SHARED_FORMULA_50_12_50_12_20">#REF!+#REF!</definedName>
    <definedName name="SHARED_FORMULA_50_12_50_12_21">#REF!+#REF!</definedName>
    <definedName name="SHARED_FORMULA_50_12_50_12_22">#REF!+#REF!</definedName>
    <definedName name="SHARED_FORMULA_50_121_50_121_19">#REF!+#REF!</definedName>
    <definedName name="SHARED_FORMULA_50_121_50_121_20">#REF!+#REF!</definedName>
    <definedName name="SHARED_FORMULA_50_121_50_121_21">#REF!+#REF!</definedName>
    <definedName name="SHARED_FORMULA_50_121_50_121_22">#REF!+#REF!</definedName>
    <definedName name="SHARED_FORMULA_50_127_50_127_12">#REF!+#REF!</definedName>
    <definedName name="SHARED_FORMULA_50_137_50_137_19">#REF!+#REF!</definedName>
    <definedName name="SHARED_FORMULA_50_138_50_138_20">#REF!+#REF!</definedName>
    <definedName name="SHARED_FORMULA_50_138_50_138_21">#REF!+#REF!</definedName>
    <definedName name="SHARED_FORMULA_50_138_50_138_22">#REF!+#REF!</definedName>
    <definedName name="SHARED_FORMULA_50_14_50_14_10">#REF!+#REF!</definedName>
    <definedName name="SHARED_FORMULA_50_14_50_14_2">IF(ISERROR(#REF!/#REF!),0,#REF!/#REF!)</definedName>
    <definedName name="SHARED_FORMULA_50_145_50_145_12">#REF!+#REF!</definedName>
    <definedName name="SHARED_FORMULA_50_157_50_157_19">#REF!+#REF!</definedName>
    <definedName name="SHARED_FORMULA_50_157_50_157_20">#REF!+#REF!</definedName>
    <definedName name="SHARED_FORMULA_50_157_50_157_21">#REF!+#REF!</definedName>
    <definedName name="SHARED_FORMULA_50_157_50_157_22">#REF!+#REF!</definedName>
    <definedName name="SHARED_FORMULA_50_163_50_163_12">#REF!+#REF!</definedName>
    <definedName name="SHARED_FORMULA_50_181_50_181_12">#REF!+#REF!</definedName>
    <definedName name="SHARED_FORMULA_50_19_50_19_12">#REF!+#REF!</definedName>
    <definedName name="SHARED_FORMULA_50_191_50_191_19">SUM(#REF!,#REF!)</definedName>
    <definedName name="SHARED_FORMULA_50_191_50_191_20">#REF!+#REF!</definedName>
    <definedName name="SHARED_FORMULA_50_192_50_192_21">#REF!+#REF!</definedName>
    <definedName name="SHARED_FORMULA_50_192_50_192_22">#REF!+#REF!</definedName>
    <definedName name="SHARED_FORMULA_50_21_50_21_41">"#ref!"/"#ref!"</definedName>
    <definedName name="SHARED_FORMULA_50_21_50_21_41_1">"#ref!"/"#ref!"</definedName>
    <definedName name="SHARED_FORMULA_50_21_50_21_44">"#ref!"/"#ref!"</definedName>
    <definedName name="SHARED_FORMULA_50_21_50_21_44_1">"#ref!"/"#ref!"</definedName>
    <definedName name="SHARED_FORMULA_50_226_50_226_20">#REF!+#REF!</definedName>
    <definedName name="SHARED_FORMULA_50_227_50_227_21">#REF!+#REF!</definedName>
    <definedName name="SHARED_FORMULA_50_227_50_227_22">#REF!+#REF!</definedName>
    <definedName name="SHARED_FORMULA_50_23_50_23_10">#REF!+#REF!</definedName>
    <definedName name="SHARED_FORMULA_50_261_50_261_20">#REF!+#REF!</definedName>
    <definedName name="SHARED_FORMULA_50_262_50_262_21">#REF!+#REF!</definedName>
    <definedName name="SHARED_FORMULA_50_262_50_262_22">#REF!+#REF!</definedName>
    <definedName name="SHARED_FORMULA_50_29_50_29_20">#REF!+#REF!</definedName>
    <definedName name="SHARED_FORMULA_50_29_50_29_21">#REF!+#REF!</definedName>
    <definedName name="SHARED_FORMULA_50_29_50_29_22">#REF!+#REF!</definedName>
    <definedName name="SHARED_FORMULA_50_297_50_297_20">#REF!+#REF!</definedName>
    <definedName name="SHARED_FORMULA_50_297_50_297_21">#REF!+#REF!</definedName>
    <definedName name="SHARED_FORMULA_50_297_50_297_22">#REF!+#REF!</definedName>
    <definedName name="SHARED_FORMULA_50_30_50_30_24">#REF!/1000</definedName>
    <definedName name="SHARED_FORMULA_50_32_50_32_10">#REF!+#REF!</definedName>
    <definedName name="SHARED_FORMULA_50_32_50_32_12">#REF!+#REF!</definedName>
    <definedName name="SHARED_FORMULA_50_41_50_41_10">#REF!+#REF!</definedName>
    <definedName name="SHARED_FORMULA_50_45_50_45_12">#REF!+#REF!</definedName>
    <definedName name="SHARED_FORMULA_50_48_50_48_19">#REF!+#REF!</definedName>
    <definedName name="SHARED_FORMULA_50_48_50_48_20">#REF!+#REF!</definedName>
    <definedName name="SHARED_FORMULA_50_48_50_48_21">#REF!+#REF!</definedName>
    <definedName name="SHARED_FORMULA_50_48_50_48_22">#REF!+#REF!</definedName>
    <definedName name="SHARED_FORMULA_50_50_50_50_10">#REF!+#REF!</definedName>
    <definedName name="SHARED_FORMULA_50_58_50_58_12">#REF!+#REF!</definedName>
    <definedName name="SHARED_FORMULA_50_6_50_6_12">#REF!+#REF!</definedName>
    <definedName name="SHARED_FORMULA_50_65_50_65_20">#REF!+#REF!</definedName>
    <definedName name="SHARED_FORMULA_50_65_50_65_21">#REF!+#REF!</definedName>
    <definedName name="SHARED_FORMULA_50_65_50_65_22">#REF!+#REF!</definedName>
    <definedName name="SHARED_FORMULA_50_71_50_71_12">#REF!+#REF!</definedName>
    <definedName name="SHARED_FORMULA_50_84_50_84_12">#REF!+#REF!</definedName>
    <definedName name="SHARED_FORMULA_50_85_50_85_19">#REF!+#REF!</definedName>
    <definedName name="SHARED_FORMULA_50_85_50_85_20">#REF!+#REF!</definedName>
    <definedName name="SHARED_FORMULA_50_85_50_85_21">#REF!+#REF!</definedName>
    <definedName name="SHARED_FORMULA_50_85_50_85_22">#REF!+#REF!</definedName>
    <definedName name="SHARED_FORMULA_50_97_50_97_12">#REF!+#REF!</definedName>
    <definedName name="SHARED_FORMULA_51_10_51_10_38">"#ref!"/"#ref!"</definedName>
    <definedName name="SHARED_FORMULA_51_10_51_10_38_1">"#ref!"/"#ref!"</definedName>
    <definedName name="SHARED_FORMULA_51_119_51_119_39">SUM(#REF!,#REF!)</definedName>
    <definedName name="SHARED_FORMULA_51_12_51_12_39">#REF!+#REF!</definedName>
    <definedName name="SHARED_FORMULA_51_13_51_13_43">"#ref!"/"#ref!"</definedName>
    <definedName name="SHARED_FORMULA_51_13_51_13_43_1">"#ref!"/"#ref!"</definedName>
    <definedName name="SHARED_FORMULA_51_135_51_135_17">IF(ISERROR((#REF!+#REF!)/#REF!),0,(#REF!+#REF!)/#REF!)</definedName>
    <definedName name="SHARED_FORMULA_51_15_51_15_43">"#ref!"/"#ref!"</definedName>
    <definedName name="SHARED_FORMULA_51_15_51_15_43_1">"#ref!"/"#ref!"</definedName>
    <definedName name="SHARED_FORMULA_51_155_51_155_39">SUM(#REF!,#REF!)</definedName>
    <definedName name="SHARED_FORMULA_51_191_51_191_19">#REF!+#REF!</definedName>
    <definedName name="SHARED_FORMULA_51_191_51_191_39">SUM(#REF!,#REF!)</definedName>
    <definedName name="SHARED_FORMULA_51_199_51_199_17">IF(ISERROR((#REF!+#REF!)/#REF!),0,(#REF!+#REF!)/#REF!)</definedName>
    <definedName name="SHARED_FORMULA_51_227_51_227_39">SUM(#REF!,#REF!)</definedName>
    <definedName name="SHARED_FORMULA_51_256_51_256_17">IF(ISERROR((#REF!+#REF!)/#REF!),0,(#REF!+#REF!)/#REF!)</definedName>
    <definedName name="SHARED_FORMULA_51_26_51_26_38">"#ref!"/"#ref!"</definedName>
    <definedName name="SHARED_FORMULA_51_26_51_26_38_1">"#ref!"/"#ref!"</definedName>
    <definedName name="SHARED_FORMULA_51_264_51_264_39">SUM(#REF!,#REF!)</definedName>
    <definedName name="SHARED_FORMULA_51_30_51_30_24">#REF!/1000</definedName>
    <definedName name="SHARED_FORMULA_51_30_51_30_38">"#ref!"/"#ref!"</definedName>
    <definedName name="SHARED_FORMULA_51_30_51_30_38_1">"#ref!"/"#ref!"</definedName>
    <definedName name="SHARED_FORMULA_51_301_51_301_39">SUM(#REF!,#REF!)</definedName>
    <definedName name="SHARED_FORMULA_51_32_51_32_43">"#ref!"/"#ref!"</definedName>
    <definedName name="SHARED_FORMULA_51_32_51_32_43_1">"#ref!"/"#ref!"</definedName>
    <definedName name="SHARED_FORMULA_51_320_51_320_17">IF(ISERROR((#REF!+#REF!)/#REF!),0,(#REF!+#REF!)/#REF!)</definedName>
    <definedName name="SHARED_FORMULA_51_338_51_338_39">SUM(#REF!,#REF!)</definedName>
    <definedName name="SHARED_FORMULA_51_36_51_36_43">"#ref!"/"#ref!"</definedName>
    <definedName name="SHARED_FORMULA_51_36_51_36_43_1">"#ref!"/"#ref!"</definedName>
    <definedName name="SHARED_FORMULA_51_37_51_37_43">"#ref!"/"#ref!"</definedName>
    <definedName name="SHARED_FORMULA_51_37_51_37_43_1">"#ref!"/"#ref!"</definedName>
    <definedName name="SHARED_FORMULA_51_375_51_375_39">SUM(#REF!,#REF!)</definedName>
    <definedName name="SHARED_FORMULA_51_384_51_384_17">IF(ISERROR((#REF!+#REF!)/#REF!),0,(#REF!+#REF!)/#REF!)</definedName>
    <definedName name="SHARED_FORMULA_51_39_51_39_38">"#ref!"/"#ref!"</definedName>
    <definedName name="SHARED_FORMULA_51_39_51_39_38_1">"#ref!"/"#ref!"</definedName>
    <definedName name="SHARED_FORMULA_51_41_51_41_38">"#ref!"/"#ref!"</definedName>
    <definedName name="SHARED_FORMULA_51_41_51_41_38_1">"#ref!"/"#ref!"</definedName>
    <definedName name="SHARED_FORMULA_51_412_51_412_39">SUM(#REF!,#REF!)</definedName>
    <definedName name="SHARED_FORMULA_51_448_51_448_17">IF(ISERROR((#REF!+#REF!)/#REF!),0,(#REF!+#REF!)/#REF!)</definedName>
    <definedName name="SHARED_FORMULA_51_45_51_45_43">"#ref!"/"#ref!"</definedName>
    <definedName name="SHARED_FORMULA_51_45_51_45_43_1">"#ref!"/"#ref!"</definedName>
    <definedName name="SHARED_FORMULA_51_47_51_47_43">"#ref!"/"#ref!"</definedName>
    <definedName name="SHARED_FORMULA_51_47_51_47_43_1">"#ref!"/"#ref!"</definedName>
    <definedName name="SHARED_FORMULA_51_48_51_48_39">#REF!+#REF!</definedName>
    <definedName name="SHARED_FORMULA_51_5_51_5_38">#N/A</definedName>
    <definedName name="SHARED_FORMULA_51_5_51_5_38_1">#N/A</definedName>
    <definedName name="SHARED_FORMULA_51_7_51_7_17">IF(ISERROR((#REF!+#REF!)/#REF!),0,(#REF!+#REF!)/#REF!)</definedName>
    <definedName name="SHARED_FORMULA_51_71_51_71_17">IF(ISERROR((#REF!+#REF!)/#REF!),0,(#REF!+#REF!)/#REF!)</definedName>
    <definedName name="SHARED_FORMULA_51_84_51_84_39">#REF!+#REF!</definedName>
    <definedName name="SHARED_FORMULA_51_9_51_9_43">"#ref!"/"#ref!"</definedName>
    <definedName name="SHARED_FORMULA_51_9_51_9_43_1">"#ref!"/"#ref!"</definedName>
    <definedName name="SHARED_FORMULA_52_100_52_100_17">SUM(#REF!,#REF!,#REF!,#REF!,#REF!,#REF!,#REF!,#REF!,#REF!)</definedName>
    <definedName name="SHARED_FORMULA_52_109_52_109_12">IF(ISERROR(#REF!/#REF!),"",#REF!/#REF!)</definedName>
    <definedName name="SHARED_FORMULA_52_117_52_117_19">IF(ISERROR(#REF!/#REF!),0,#REF!/#REF!)</definedName>
    <definedName name="SHARED_FORMULA_52_117_52_117_20">IF(ISERROR(#REF!/#REF!),0,#REF!/#REF!)</definedName>
    <definedName name="SHARED_FORMULA_52_117_52_117_21">IF(ISERROR(#REF!/#REF!),0,#REF!/#REF!)</definedName>
    <definedName name="SHARED_FORMULA_52_117_52_117_22">IF(ISERROR(#REF!/#REF!),0,#REF!/#REF!)</definedName>
    <definedName name="SHARED_FORMULA_52_127_52_127_12">IF(ISERROR(#REF!/#REF!),"",#REF!/#REF!)</definedName>
    <definedName name="SHARED_FORMULA_52_145_52_145_12">IF(ISERROR(#REF!/#REF!),"",#REF!/#REF!)</definedName>
    <definedName name="SHARED_FORMULA_52_15_52_15_43">"#ref!"/"#ref!"</definedName>
    <definedName name="SHARED_FORMULA_52_15_52_15_43_1">"#ref!"/"#ref!"</definedName>
    <definedName name="SHARED_FORMULA_52_152_52_152_19">#REF!/#REF!</definedName>
    <definedName name="SHARED_FORMULA_52_152_52_152_22">#REF!/#REF!</definedName>
    <definedName name="SHARED_FORMULA_52_156_52_156_21">#REF!/#REF!</definedName>
    <definedName name="SHARED_FORMULA_52_157_52_157_20">IF(ISERROR(#REF!/#REF!)*100,"",#REF!/#REF!*100)</definedName>
    <definedName name="SHARED_FORMULA_52_163_52_163_12">IF(ISERROR(#REF!/#REF!),"",#REF!/#REF!)</definedName>
    <definedName name="SHARED_FORMULA_52_164_52_164_17">SUM(#REF!,#REF!,#REF!,#REF!,#REF!,#REF!,#REF!,#REF!,#REF!)</definedName>
    <definedName name="SHARED_FORMULA_52_181_52_181_12">IF(ISERROR(#REF!/#REF!),"",#REF!/#REF!)</definedName>
    <definedName name="SHARED_FORMULA_52_186_52_186_19">#REF!/#REF!</definedName>
    <definedName name="SHARED_FORMULA_52_186_52_186_20">#REF!/#REF!</definedName>
    <definedName name="SHARED_FORMULA_52_186_52_186_21">#REF!/#REF!</definedName>
    <definedName name="SHARED_FORMULA_52_186_52_186_22">#REF!/#REF!</definedName>
    <definedName name="SHARED_FORMULA_52_22_52_22_39">#N/A</definedName>
    <definedName name="SHARED_FORMULA_52_22_52_22_39_1">#N/A</definedName>
    <definedName name="SHARED_FORMULA_52_221_52_221_19">#REF!/#REF!</definedName>
    <definedName name="SHARED_FORMULA_52_221_52_221_20">#REF!/#REF!</definedName>
    <definedName name="SHARED_FORMULA_52_221_52_221_21">#REF!/#REF!</definedName>
    <definedName name="SHARED_FORMULA_52_221_52_221_22">#REF!/#REF!</definedName>
    <definedName name="SHARED_FORMULA_52_228_52_228_17">SUM(#REF!,#REF!,#REF!,#REF!,#REF!,#REF!,#REF!,#REF!,#REF!)</definedName>
    <definedName name="SHARED_FORMULA_52_256_52_256_19">#REF!/#REF!</definedName>
    <definedName name="SHARED_FORMULA_52_256_52_256_20">#REF!/#REF!</definedName>
    <definedName name="SHARED_FORMULA_52_256_52_256_21">#REF!/#REF!</definedName>
    <definedName name="SHARED_FORMULA_52_256_52_256_22">#REF!/#REF!</definedName>
    <definedName name="SHARED_FORMULA_52_291_52_291_19">#REF!/#REF!</definedName>
    <definedName name="SHARED_FORMULA_52_291_52_291_20">#REF!/#REF!</definedName>
    <definedName name="SHARED_FORMULA_52_291_52_291_21">#REF!/#REF!</definedName>
    <definedName name="SHARED_FORMULA_52_291_52_291_22">#REF!/#REF!</definedName>
    <definedName name="SHARED_FORMULA_52_293_52_293_17">SUM(#REF!,#REF!,#REF!,#REF!,#REF!,#REF!,#REF!,#REF!,#REF!)</definedName>
    <definedName name="SHARED_FORMULA_52_30_52_30_12">IF(ISERROR(#REF!/#REF!*100),"",#REF!/#REF!*100)</definedName>
    <definedName name="SHARED_FORMULA_52_30_52_30_24">#REF!/1000</definedName>
    <definedName name="SHARED_FORMULA_52_30_52_30_38">"#ref!"/"#ref!"</definedName>
    <definedName name="SHARED_FORMULA_52_30_52_30_38_1">"#ref!"/"#ref!"</definedName>
    <definedName name="SHARED_FORMULA_52_357_52_357_17">SUM(#REF!,#REF!,#REF!,#REF!,#REF!,#REF!,#REF!,#REF!,#REF!)</definedName>
    <definedName name="SHARED_FORMULA_52_36_52_36_17">SUM(#REF!,#REF!,#REF!,#REF!,#REF!,#REF!,#REF!,#REF!,#REF!)</definedName>
    <definedName name="SHARED_FORMULA_52_37_52_37_43">"#ref!"/"#ref!"</definedName>
    <definedName name="SHARED_FORMULA_52_37_52_37_43_1">"#ref!"/"#ref!"</definedName>
    <definedName name="SHARED_FORMULA_52_4_52_4_12">IF(ISERROR(#REF!/#REF!*100),"",#REF!/#REF!*100)</definedName>
    <definedName name="SHARED_FORMULA_52_421_52_421_17">SUM(#REF!,#REF!,#REF!,#REF!,#REF!,#REF!,#REF!,#REF!,#REF!)</definedName>
    <definedName name="SHARED_FORMULA_52_44_52_44_19">IF(ISERROR(#REF!/#REF!),0,#REF!/#REF!)</definedName>
    <definedName name="SHARED_FORMULA_52_44_52_44_20">IF(ISERROR(#REF!/#REF!),0,#REF!/#REF!)</definedName>
    <definedName name="SHARED_FORMULA_52_44_52_44_21">IF(ISERROR(#REF!/#REF!),0,#REF!/#REF!)</definedName>
    <definedName name="SHARED_FORMULA_52_44_52_44_22">IF(ISERROR(#REF!/#REF!),0,#REF!/#REF!)</definedName>
    <definedName name="SHARED_FORMULA_52_56_52_56_12">IF(ISERROR(#REF!/#REF!*100),"",#REF!/#REF!*100)</definedName>
    <definedName name="SHARED_FORMULA_52_8_52_8_19">IF(ISERROR(#REF!/#REF!),0,#REF!/#REF!)</definedName>
    <definedName name="SHARED_FORMULA_52_8_52_8_20">IF(ISERROR(#REF!/#REF!),0,#REF!/#REF!)</definedName>
    <definedName name="SHARED_FORMULA_52_8_52_8_21">IF(ISERROR(#REF!/#REF!),0,#REF!/#REF!)</definedName>
    <definedName name="SHARED_FORMULA_52_8_52_8_22">IF(ISERROR(#REF!/#REF!),0,#REF!/#REF!)</definedName>
    <definedName name="SHARED_FORMULA_52_8_52_8_39">#N/A</definedName>
    <definedName name="SHARED_FORMULA_52_8_52_8_39_1">#N/A</definedName>
    <definedName name="SHARED_FORMULA_52_81_52_81_19">IF(ISERROR(#REF!/#REF!),0,#REF!/#REF!)</definedName>
    <definedName name="SHARED_FORMULA_52_81_52_81_20">IF(ISERROR(#REF!/#REF!),0,#REF!/#REF!)</definedName>
    <definedName name="SHARED_FORMULA_52_81_52_81_21">IF(ISERROR(#REF!/#REF!),0,#REF!/#REF!)</definedName>
    <definedName name="SHARED_FORMULA_52_81_52_81_22">IF(ISERROR(#REF!/#REF!),0,#REF!/#REF!)</definedName>
    <definedName name="SHARED_FORMULA_52_82_52_82_12">IF(ISERROR(#REF!/#REF!*100),"",#REF!/#REF!*100)</definedName>
    <definedName name="SHARED_FORMULA_52_9_52_9_38">"#ref!"/"#ref!"</definedName>
    <definedName name="SHARED_FORMULA_52_9_52_9_38_1">"#ref!"/"#ref!"</definedName>
    <definedName name="SHARED_FORMULA_53_119_53_119_39">SUM(#REF!,#REF!)</definedName>
    <definedName name="SHARED_FORMULA_53_12_53_12_39">#REF!+#REF!</definedName>
    <definedName name="SHARED_FORMULA_53_15_53_15_43">"#ref!"/"#ref!"</definedName>
    <definedName name="SHARED_FORMULA_53_15_53_15_43_1">"#ref!"/"#ref!"</definedName>
    <definedName name="SHARED_FORMULA_53_155_53_155_39">SUM(#REF!,#REF!)</definedName>
    <definedName name="SHARED_FORMULA_53_191_53_191_39">SUM(#REF!,#REF!)</definedName>
    <definedName name="SHARED_FORMULA_53_227_53_227_39">SUM(#REF!,#REF!)</definedName>
    <definedName name="SHARED_FORMULA_53_264_53_264_39">SUM(#REF!,#REF!)</definedName>
    <definedName name="SHARED_FORMULA_53_30_53_30_24">#REF!/1000</definedName>
    <definedName name="SHARED_FORMULA_53_30_53_30_38">"#ref!"/"#ref!"</definedName>
    <definedName name="SHARED_FORMULA_53_30_53_30_38_1">"#ref!"/"#ref!"</definedName>
    <definedName name="SHARED_FORMULA_53_301_53_301_39">SUM(#REF!,#REF!)</definedName>
    <definedName name="SHARED_FORMULA_53_338_53_338_39">SUM(#REF!,#REF!)</definedName>
    <definedName name="SHARED_FORMULA_53_37_53_37_43">"#ref!"/"#ref!"</definedName>
    <definedName name="SHARED_FORMULA_53_37_53_37_43_1">"#ref!"/"#ref!"</definedName>
    <definedName name="SHARED_FORMULA_53_375_53_375_39">SUM(#REF!,#REF!)</definedName>
    <definedName name="SHARED_FORMULA_53_412_53_412_39">SUM(#REF!,#REF!)</definedName>
    <definedName name="SHARED_FORMULA_53_48_53_48_39">#REF!+#REF!</definedName>
    <definedName name="SHARED_FORMULA_53_84_53_84_39">#REF!+#REF!</definedName>
    <definedName name="SHARED_FORMULA_53_9_53_9_38">"#ref!"/"#ref!"</definedName>
    <definedName name="SHARED_FORMULA_53_9_53_9_38_1">"#ref!"/"#ref!"</definedName>
    <definedName name="SHARED_FORMULA_54_114_54_114_39">IF(ISERROR(#REF!/#REF!*1000),"",#REF!/#REF!*1000)</definedName>
    <definedName name="SHARED_FORMULA_54_15_54_15_43">"#ref!"/"#ref!"</definedName>
    <definedName name="SHARED_FORMULA_54_15_54_15_43_1">"#ref!"/"#ref!"</definedName>
    <definedName name="SHARED_FORMULA_54_150_54_150_39">IF(ISERROR(#REF!/#REF!*1000),"",#REF!/#REF!*1000)</definedName>
    <definedName name="SHARED_FORMULA_54_166_54_166_39">IF(ISERROR(#REF!/#REF!*1000),"",#REF!/#REF!*1000)</definedName>
    <definedName name="SHARED_FORMULA_54_185_54_185_39">IF(ISERROR(#REF!/#REF!*1000),"",#REF!/#REF!*1000)</definedName>
    <definedName name="SHARED_FORMULA_54_221_54_221_39">IF(ISERROR(#REF!/#REF!*1000),"",#REF!/#REF!*1000)</definedName>
    <definedName name="SHARED_FORMULA_54_237_54_237_39">IF(ISERROR(#REF!/#REF!*1000),"",#REF!/#REF!*1000)</definedName>
    <definedName name="SHARED_FORMULA_54_258_54_258_39">IF(ISERROR(#REF!/#REF!*1000),"",#REF!/#REF!*1000)</definedName>
    <definedName name="SHARED_FORMULA_54_295_54_295_39">IF(ISERROR(#REF!/#REF!*1000),"",#REF!/#REF!*1000)</definedName>
    <definedName name="SHARED_FORMULA_54_30_54_30_24">#REF!/1000</definedName>
    <definedName name="SHARED_FORMULA_54_30_54_30_38">"#ref!"/"#ref!"</definedName>
    <definedName name="SHARED_FORMULA_54_30_54_30_38_1">"#ref!"/"#ref!"</definedName>
    <definedName name="SHARED_FORMULA_54_332_54_332_39">IF(ISERROR(#REF!/#REF!*1000),"",#REF!/#REF!*1000)</definedName>
    <definedName name="SHARED_FORMULA_54_369_54_369_39">IF(ISERROR(#REF!/#REF!*1000),"",#REF!/#REF!*1000)</definedName>
    <definedName name="SHARED_FORMULA_54_37_54_37_43">"#ref!"/"#ref!"</definedName>
    <definedName name="SHARED_FORMULA_54_37_54_37_43_1">"#ref!"/"#ref!"</definedName>
    <definedName name="SHARED_FORMULA_54_406_54_406_39">IF(ISERROR(#REF!/#REF!*1000),"",#REF!/#REF!*1000)</definedName>
    <definedName name="SHARED_FORMULA_54_42_54_42_39">IF(ISERROR(#REF!/#REF!*1000),"",#REF!/#REF!*1000)</definedName>
    <definedName name="SHARED_FORMULA_54_6_54_6_39">IF(ISERROR(#REF!/#REF!*1000),"",#REF!/#REF!*1000)</definedName>
    <definedName name="SHARED_FORMULA_54_78_54_78_39">IF(ISERROR(#REF!/#REF!*1000),"",#REF!/#REF!*1000)</definedName>
    <definedName name="SHARED_FORMULA_54_9_54_9_38">"#ref!"/"#ref!"</definedName>
    <definedName name="SHARED_FORMULA_54_9_54_9_38_1">"#ref!"/"#ref!"</definedName>
    <definedName name="SHARED_FORMULA_55_109_55_109_12">IF(ISERROR(#REF!/#REF!),"",#REF!/#REF!)</definedName>
    <definedName name="SHARED_FORMULA_55_117_55_117_19">IF(ISERROR(#REF!/#REF!),0,#REF!/#REF!)</definedName>
    <definedName name="SHARED_FORMULA_55_117_55_117_20">IF(ISERROR(#REF!/#REF!),0,#REF!/#REF!)</definedName>
    <definedName name="SHARED_FORMULA_55_117_55_117_21">IF(ISERROR(#REF!/#REF!),0,#REF!/#REF!)</definedName>
    <definedName name="SHARED_FORMULA_55_117_55_117_22">IF(ISERROR(#REF!/#REF!),0,#REF!/#REF!)</definedName>
    <definedName name="SHARED_FORMULA_55_127_55_127_12">IF(ISERROR(#REF!/#REF!),"",#REF!/#REF!)</definedName>
    <definedName name="SHARED_FORMULA_55_135_55_135_17">IF(ISERROR((#REF!+#REF!)/#REF!),0,(#REF!+#REF!)/#REF!)</definedName>
    <definedName name="SHARED_FORMULA_55_145_55_145_12">IF(ISERROR(#REF!/#REF!),"",#REF!/#REF!)</definedName>
    <definedName name="SHARED_FORMULA_55_15_55_15_43">"#ref!"/"#ref!"</definedName>
    <definedName name="SHARED_FORMULA_55_15_55_15_43_1">"#ref!"/"#ref!"</definedName>
    <definedName name="SHARED_FORMULA_55_152_55_152_19">#REF!/#REF!</definedName>
    <definedName name="SHARED_FORMULA_55_152_55_152_22">#REF!/#REF!</definedName>
    <definedName name="SHARED_FORMULA_55_156_55_156_21">#REF!/#REF!</definedName>
    <definedName name="SHARED_FORMULA_55_157_55_157_20">IF(ISERROR(#REF!/#REF!)*100,"",#REF!/#REF!*100)</definedName>
    <definedName name="SHARED_FORMULA_55_163_55_163_12">IF(ISERROR(#REF!/#REF!),"",#REF!/#REF!)</definedName>
    <definedName name="SHARED_FORMULA_55_181_55_181_12">IF(ISERROR(#REF!/#REF!),"",#REF!/#REF!)</definedName>
    <definedName name="SHARED_FORMULA_55_186_55_186_19">#REF!/#REF!</definedName>
    <definedName name="SHARED_FORMULA_55_186_55_186_20">#REF!/#REF!</definedName>
    <definedName name="SHARED_FORMULA_55_186_55_186_21">#REF!/#REF!</definedName>
    <definedName name="SHARED_FORMULA_55_186_55_186_22">#REF!/#REF!</definedName>
    <definedName name="SHARED_FORMULA_55_199_55_199_17">IF(ISERROR((#REF!+#REF!)/#REF!),0,(#REF!+#REF!)/#REF!)</definedName>
    <definedName name="SHARED_FORMULA_55_221_55_221_19">#REF!/#REF!</definedName>
    <definedName name="SHARED_FORMULA_55_221_55_221_20">#REF!/#REF!</definedName>
    <definedName name="SHARED_FORMULA_55_221_55_221_21">#REF!/#REF!</definedName>
    <definedName name="SHARED_FORMULA_55_221_55_221_22">#REF!/#REF!</definedName>
    <definedName name="SHARED_FORMULA_55_256_55_256_19">#REF!/#REF!</definedName>
    <definedName name="SHARED_FORMULA_55_256_55_256_20">#REF!/#REF!</definedName>
    <definedName name="SHARED_FORMULA_55_256_55_256_21">#REF!/#REF!</definedName>
    <definedName name="SHARED_FORMULA_55_256_55_256_22">#REF!/#REF!</definedName>
    <definedName name="SHARED_FORMULA_55_263_55_263_17">IF(ISERROR((#REF!+#REF!)/#REF!),0,(#REF!+#REF!)/#REF!)</definedName>
    <definedName name="SHARED_FORMULA_55_291_55_291_19">#REF!/#REF!</definedName>
    <definedName name="SHARED_FORMULA_55_291_55_291_20">#REF!/#REF!</definedName>
    <definedName name="SHARED_FORMULA_55_291_55_291_21">#REF!/#REF!</definedName>
    <definedName name="SHARED_FORMULA_55_291_55_291_22">#REF!/#REF!</definedName>
    <definedName name="SHARED_FORMULA_55_30_55_30_24">#REF!/1000</definedName>
    <definedName name="SHARED_FORMULA_55_30_55_30_38">"#ref!"/"#ref!"</definedName>
    <definedName name="SHARED_FORMULA_55_30_55_30_38_1">"#ref!"/"#ref!"</definedName>
    <definedName name="SHARED_FORMULA_55_31_55_31_12">IF(ISERROR(#REF!/#REF!*100),"",#REF!/#REF!*100)</definedName>
    <definedName name="SHARED_FORMULA_55_327_55_327_17">IF(ISERROR((#REF!+#REF!)/#REF!),0,(#REF!+#REF!)/#REF!)</definedName>
    <definedName name="SHARED_FORMULA_55_37_55_37_43">"#ref!"/"#ref!"</definedName>
    <definedName name="SHARED_FORMULA_55_37_55_37_43_1">"#ref!"/"#ref!"</definedName>
    <definedName name="SHARED_FORMULA_55_391_55_391_17">IF(ISERROR((#REF!+#REF!)/#REF!),0,(#REF!+#REF!)/#REF!)</definedName>
    <definedName name="SHARED_FORMULA_55_44_55_44_19">IF(ISERROR(#REF!/#REF!),0,#REF!/#REF!)</definedName>
    <definedName name="SHARED_FORMULA_55_44_55_44_20">IF(ISERROR(#REF!/#REF!),0,#REF!/#REF!)</definedName>
    <definedName name="SHARED_FORMULA_55_44_55_44_21">IF(ISERROR(#REF!/#REF!),0,#REF!/#REF!)</definedName>
    <definedName name="SHARED_FORMULA_55_44_55_44_22">IF(ISERROR(#REF!/#REF!),0,#REF!/#REF!)</definedName>
    <definedName name="SHARED_FORMULA_55_455_55_455_17">IF(ISERROR((#REF!+#REF!)/#REF!),0,(#REF!+#REF!)/#REF!)</definedName>
    <definedName name="SHARED_FORMULA_55_5_55_5_12">IF(ISERROR(#REF!/#REF!*100),"",#REF!/#REF!*100)</definedName>
    <definedName name="SHARED_FORMULA_55_56_55_56_12">IF(ISERROR(#REF!/#REF!*100),"",#REF!/#REF!*100)</definedName>
    <definedName name="SHARED_FORMULA_55_7_55_7_17">IF(ISERROR((#REF!+#REF!)/#REF!),0,(#REF!+#REF!)/#REF!)</definedName>
    <definedName name="SHARED_FORMULA_55_71_55_71_17">IF(ISERROR((#REF!+#REF!)/#REF!),0,(#REF!+#REF!)/#REF!)</definedName>
    <definedName name="SHARED_FORMULA_55_8_55_8_19">IF(ISERROR(#REF!/#REF!),0,#REF!/#REF!)</definedName>
    <definedName name="SHARED_FORMULA_55_8_55_8_20">IF(ISERROR(#REF!/#REF!),0,#REF!/#REF!)</definedName>
    <definedName name="SHARED_FORMULA_55_8_55_8_21">IF(ISERROR(#REF!/#REF!),0,#REF!/#REF!)</definedName>
    <definedName name="SHARED_FORMULA_55_8_55_8_22">IF(ISERROR(#REF!/#REF!),0,#REF!/#REF!)</definedName>
    <definedName name="SHARED_FORMULA_55_81_55_81_19">IF(ISERROR(#REF!/#REF!),0,#REF!/#REF!)</definedName>
    <definedName name="SHARED_FORMULA_55_81_55_81_20">IF(ISERROR(#REF!/#REF!),0,#REF!/#REF!)</definedName>
    <definedName name="SHARED_FORMULA_55_81_55_81_21">IF(ISERROR(#REF!/#REF!),0,#REF!/#REF!)</definedName>
    <definedName name="SHARED_FORMULA_55_81_55_81_22">IF(ISERROR(#REF!/#REF!),0,#REF!/#REF!)</definedName>
    <definedName name="SHARED_FORMULA_55_82_55_82_12">IF(ISERROR(#REF!/#REF!*100),"",#REF!/#REF!*100)</definedName>
    <definedName name="SHARED_FORMULA_55_9_55_9_38">"#ref!"/"#ref!"</definedName>
    <definedName name="SHARED_FORMULA_55_9_55_9_38_1">"#ref!"/"#ref!"</definedName>
    <definedName name="SHARED_FORMULA_56_102_56_102_20">#REF!+#REF!</definedName>
    <definedName name="SHARED_FORMULA_56_102_56_102_21">#REF!+#REF!</definedName>
    <definedName name="SHARED_FORMULA_56_102_56_102_22">#REF!+#REF!</definedName>
    <definedName name="SHARED_FORMULA_56_109_56_109_12">#REF!+#REF!</definedName>
    <definedName name="SHARED_FORMULA_56_12_56_12_19">#REF!+#REF!</definedName>
    <definedName name="SHARED_FORMULA_56_12_56_12_20">#REF!+#REF!</definedName>
    <definedName name="SHARED_FORMULA_56_12_56_12_21">#REF!+#REF!</definedName>
    <definedName name="SHARED_FORMULA_56_12_56_12_22">#REF!+#REF!</definedName>
    <definedName name="SHARED_FORMULA_56_121_56_121_19">#REF!+#REF!</definedName>
    <definedName name="SHARED_FORMULA_56_121_56_121_20">#REF!+#REF!</definedName>
    <definedName name="SHARED_FORMULA_56_121_56_121_21">#REF!+#REF!</definedName>
    <definedName name="SHARED_FORMULA_56_121_56_121_22">#REF!+#REF!</definedName>
    <definedName name="SHARED_FORMULA_56_127_56_127_12">#REF!+#REF!</definedName>
    <definedName name="SHARED_FORMULA_56_137_56_137_19">#REF!+#REF!</definedName>
    <definedName name="SHARED_FORMULA_56_138_56_138_20">#REF!+#REF!</definedName>
    <definedName name="SHARED_FORMULA_56_138_56_138_21">#REF!+#REF!</definedName>
    <definedName name="SHARED_FORMULA_56_138_56_138_22">#REF!+#REF!</definedName>
    <definedName name="SHARED_FORMULA_56_14_56_14_10">#REF!+#REF!</definedName>
    <definedName name="SHARED_FORMULA_56_145_56_145_12">#REF!+#REF!</definedName>
    <definedName name="SHARED_FORMULA_56_15_56_15_43">"#ref!"/"#ref!"</definedName>
    <definedName name="SHARED_FORMULA_56_15_56_15_43_1">"#ref!"/"#ref!"</definedName>
    <definedName name="SHARED_FORMULA_56_156_56_156_19">#REF!+#REF!</definedName>
    <definedName name="SHARED_FORMULA_56_157_56_157_20">#REF!+#REF!</definedName>
    <definedName name="SHARED_FORMULA_56_158_56_158_21">#REF!+#REF!</definedName>
    <definedName name="SHARED_FORMULA_56_158_56_158_22">#REF!+#REF!</definedName>
    <definedName name="SHARED_FORMULA_56_163_56_163_12">#REF!+#REF!</definedName>
    <definedName name="SHARED_FORMULA_56_172_56_172_19">#REF!+#REF!</definedName>
    <definedName name="SHARED_FORMULA_56_181_56_181_12">#REF!+#REF!</definedName>
    <definedName name="SHARED_FORMULA_56_19_56_19_12">#REF!+#REF!</definedName>
    <definedName name="SHARED_FORMULA_56_191_56_191_19">SUM(#REF!,#REF!)</definedName>
    <definedName name="SHARED_FORMULA_56_191_56_191_20">#REF!+#REF!</definedName>
    <definedName name="SHARED_FORMULA_56_193_56_193_21">#REF!+#REF!</definedName>
    <definedName name="SHARED_FORMULA_56_193_56_193_22">#REF!+#REF!</definedName>
    <definedName name="SHARED_FORMULA_56_22_56_22_39">#N/A</definedName>
    <definedName name="SHARED_FORMULA_56_22_56_22_39_1">#N/A</definedName>
    <definedName name="SHARED_FORMULA_56_226_56_226_20">#REF!+#REF!</definedName>
    <definedName name="SHARED_FORMULA_56_228_56_228_21">#REF!+#REF!</definedName>
    <definedName name="SHARED_FORMULA_56_228_56_228_22">#REF!+#REF!</definedName>
    <definedName name="SHARED_FORMULA_56_23_56_23_10">#REF!+#REF!</definedName>
    <definedName name="SHARED_FORMULA_56_261_56_261_20">#REF!+#REF!</definedName>
    <definedName name="SHARED_FORMULA_56_263_56_263_21">#REF!+#REF!</definedName>
    <definedName name="SHARED_FORMULA_56_263_56_263_22">#REF!+#REF!</definedName>
    <definedName name="SHARED_FORMULA_56_29_56_29_20">#REF!+#REF!</definedName>
    <definedName name="SHARED_FORMULA_56_29_56_29_21">#REF!+#REF!</definedName>
    <definedName name="SHARED_FORMULA_56_29_56_29_22">#REF!+#REF!</definedName>
    <definedName name="SHARED_FORMULA_56_297_56_297_20">#REF!+#REF!</definedName>
    <definedName name="SHARED_FORMULA_56_298_56_298_21">#REF!+#REF!</definedName>
    <definedName name="SHARED_FORMULA_56_298_56_298_22">#REF!+#REF!</definedName>
    <definedName name="SHARED_FORMULA_56_30_56_30_24">#REF!/1000</definedName>
    <definedName name="SHARED_FORMULA_56_30_56_30_38">"#ref!"/"#ref!"</definedName>
    <definedName name="SHARED_FORMULA_56_30_56_30_38_1">"#ref!"/"#ref!"</definedName>
    <definedName name="SHARED_FORMULA_56_32_56_32_10">#REF!+#REF!</definedName>
    <definedName name="SHARED_FORMULA_56_32_56_32_12">#REF!+#REF!</definedName>
    <definedName name="SHARED_FORMULA_56_37_56_37_43">"#ref!"/"#ref!"</definedName>
    <definedName name="SHARED_FORMULA_56_37_56_37_43_1">"#ref!"/"#ref!"</definedName>
    <definedName name="SHARED_FORMULA_56_41_56_41_10">#REF!+#REF!</definedName>
    <definedName name="SHARED_FORMULA_56_45_56_45_12">#REF!+#REF!</definedName>
    <definedName name="SHARED_FORMULA_56_48_56_48_19">#REF!+#REF!</definedName>
    <definedName name="SHARED_FORMULA_56_48_56_48_20">#REF!+#REF!</definedName>
    <definedName name="SHARED_FORMULA_56_48_56_48_21">#REF!+#REF!</definedName>
    <definedName name="SHARED_FORMULA_56_48_56_48_22">#REF!+#REF!</definedName>
    <definedName name="SHARED_FORMULA_56_50_56_50_10">#REF!+#REF!</definedName>
    <definedName name="SHARED_FORMULA_56_58_56_58_12">#REF!+#REF!</definedName>
    <definedName name="SHARED_FORMULA_56_6_56_6_12">#REF!+#REF!</definedName>
    <definedName name="SHARED_FORMULA_56_65_56_65_20">#REF!+#REF!</definedName>
    <definedName name="SHARED_FORMULA_56_65_56_65_21">#REF!+#REF!</definedName>
    <definedName name="SHARED_FORMULA_56_65_56_65_22">#REF!+#REF!</definedName>
    <definedName name="SHARED_FORMULA_56_71_56_71_12">#REF!+#REF!</definedName>
    <definedName name="SHARED_FORMULA_56_8_56_8_39">#N/A</definedName>
    <definedName name="SHARED_FORMULA_56_8_56_8_39_1">#N/A</definedName>
    <definedName name="SHARED_FORMULA_56_84_56_84_12">#REF!+#REF!</definedName>
    <definedName name="SHARED_FORMULA_56_85_56_85_19">#REF!+#REF!</definedName>
    <definedName name="SHARED_FORMULA_56_85_56_85_20">#REF!+#REF!</definedName>
    <definedName name="SHARED_FORMULA_56_85_56_85_21">#REF!+#REF!</definedName>
    <definedName name="SHARED_FORMULA_56_85_56_85_22">#REF!+#REF!</definedName>
    <definedName name="SHARED_FORMULA_56_9_56_9_38">"#ref!"/"#ref!"</definedName>
    <definedName name="SHARED_FORMULA_56_9_56_9_38_1">"#ref!"/"#ref!"</definedName>
    <definedName name="SHARED_FORMULA_56_97_56_97_12">#REF!+#REF!</definedName>
    <definedName name="SHARED_FORMULA_57_119_57_119_39">SUM(#REF!,#REF!)</definedName>
    <definedName name="SHARED_FORMULA_57_12_57_12_39">#REF!+#REF!</definedName>
    <definedName name="SHARED_FORMULA_57_155_57_155_39">SUM(#REF!,#REF!)</definedName>
    <definedName name="SHARED_FORMULA_57_191_57_191_19">#REF!+#REF!</definedName>
    <definedName name="SHARED_FORMULA_57_191_57_191_39">SUM(#REF!,#REF!)</definedName>
    <definedName name="SHARED_FORMULA_57_21_57_21_41">#N/A</definedName>
    <definedName name="SHARED_FORMULA_57_21_57_21_41_1">#N/A</definedName>
    <definedName name="SHARED_FORMULA_57_21_57_21_44">#N/A</definedName>
    <definedName name="SHARED_FORMULA_57_21_57_21_44_1">#N/A</definedName>
    <definedName name="SHARED_FORMULA_57_227_57_227_39">SUM(#REF!,#REF!)</definedName>
    <definedName name="SHARED_FORMULA_57_264_57_264_39">SUM(#REF!,#REF!)</definedName>
    <definedName name="SHARED_FORMULA_57_30_57_30_24">#REF!/1000</definedName>
    <definedName name="SHARED_FORMULA_57_301_57_301_39">SUM(#REF!,#REF!)</definedName>
    <definedName name="SHARED_FORMULA_57_338_57_338_39">SUM(#REF!,#REF!)</definedName>
    <definedName name="SHARED_FORMULA_57_375_57_375_39">SUM(#REF!,#REF!)</definedName>
    <definedName name="SHARED_FORMULA_57_412_57_412_39">SUM(#REF!,#REF!)</definedName>
    <definedName name="SHARED_FORMULA_57_48_57_48_39">#REF!+#REF!</definedName>
    <definedName name="SHARED_FORMULA_57_84_57_84_39">#REF!+#REF!</definedName>
    <definedName name="SHARED_FORMULA_58_109_58_109_12">IF(ISERROR(#REF!/#REF!),"",#REF!/#REF!)</definedName>
    <definedName name="SHARED_FORMULA_58_117_58_117_19">IF(ISERROR(#REF!/#REF!),0,#REF!/#REF!)</definedName>
    <definedName name="SHARED_FORMULA_58_117_58_117_20">IF(ISERROR(#REF!/#REF!),0,#REF!/#REF!)</definedName>
    <definedName name="SHARED_FORMULA_58_117_58_117_21">IF(ISERROR(#REF!/#REF!),0,#REF!/#REF!)</definedName>
    <definedName name="SHARED_FORMULA_58_117_58_117_22">IF(ISERROR(#REF!/#REF!),0,#REF!/#REF!)</definedName>
    <definedName name="SHARED_FORMULA_58_127_58_127_12">IF(ISERROR(#REF!/#REF!),"",#REF!/#REF!)</definedName>
    <definedName name="SHARED_FORMULA_58_145_58_145_12">IF(ISERROR(#REF!/#REF!),"",#REF!/#REF!)</definedName>
    <definedName name="SHARED_FORMULA_58_152_58_152_19">#REF!/#REF!</definedName>
    <definedName name="SHARED_FORMULA_58_152_58_152_22">#REF!/#REF!</definedName>
    <definedName name="SHARED_FORMULA_58_156_58_156_21">#REF!/#REF!</definedName>
    <definedName name="SHARED_FORMULA_58_157_58_157_20">IF(ISERROR(#REF!/#REF!)*100,"",#REF!/#REF!*100)</definedName>
    <definedName name="SHARED_FORMULA_58_163_58_163_12">IF(ISERROR(#REF!/#REF!),"",#REF!/#REF!)</definedName>
    <definedName name="SHARED_FORMULA_58_181_58_181_12">IF(ISERROR(#REF!/#REF!),"",#REF!/#REF!)</definedName>
    <definedName name="SHARED_FORMULA_58_186_58_186_19">#REF!/#REF!</definedName>
    <definedName name="SHARED_FORMULA_58_186_58_186_20">#REF!/#REF!</definedName>
    <definedName name="SHARED_FORMULA_58_186_58_186_21">#REF!/#REF!</definedName>
    <definedName name="SHARED_FORMULA_58_186_58_186_22">#REF!/#REF!</definedName>
    <definedName name="SHARED_FORMULA_58_221_58_221_19">#REF!/#REF!</definedName>
    <definedName name="SHARED_FORMULA_58_221_58_221_20">#REF!/#REF!</definedName>
    <definedName name="SHARED_FORMULA_58_221_58_221_21">#REF!/#REF!</definedName>
    <definedName name="SHARED_FORMULA_58_221_58_221_22">#REF!/#REF!</definedName>
    <definedName name="SHARED_FORMULA_58_256_58_256_19">#REF!/#REF!</definedName>
    <definedName name="SHARED_FORMULA_58_256_58_256_20">#REF!/#REF!</definedName>
    <definedName name="SHARED_FORMULA_58_256_58_256_21">#REF!/#REF!</definedName>
    <definedName name="SHARED_FORMULA_58_256_58_256_22">#REF!/#REF!</definedName>
    <definedName name="SHARED_FORMULA_58_291_58_291_19">#REF!/#REF!</definedName>
    <definedName name="SHARED_FORMULA_58_291_58_291_20">#REF!/#REF!</definedName>
    <definedName name="SHARED_FORMULA_58_291_58_291_21">#REF!/#REF!</definedName>
    <definedName name="SHARED_FORMULA_58_291_58_291_22">#REF!/#REF!</definedName>
    <definedName name="SHARED_FORMULA_58_30_58_30_12">IF(ISERROR(#REF!/#REF!*100),"",#REF!/#REF!*100)</definedName>
    <definedName name="SHARED_FORMULA_58_30_58_30_24">#REF!/1000</definedName>
    <definedName name="SHARED_FORMULA_58_4_58_4_12">IF(ISERROR(#REF!/#REF!*100),"",#REF!/#REF!*100)</definedName>
    <definedName name="SHARED_FORMULA_58_44_58_44_19">IF(ISERROR(#REF!/#REF!),0,#REF!/#REF!)</definedName>
    <definedName name="SHARED_FORMULA_58_44_58_44_20">IF(ISERROR(#REF!/#REF!),0,#REF!/#REF!)</definedName>
    <definedName name="SHARED_FORMULA_58_44_58_44_21">IF(ISERROR(#REF!/#REF!),0,#REF!/#REF!)</definedName>
    <definedName name="SHARED_FORMULA_58_44_58_44_22">IF(ISERROR(#REF!/#REF!),0,#REF!/#REF!)</definedName>
    <definedName name="SHARED_FORMULA_58_47_58_47_43">#N/A</definedName>
    <definedName name="SHARED_FORMULA_58_47_58_47_43_1">#N/A</definedName>
    <definedName name="SHARED_FORMULA_58_56_58_56_12">IF(ISERROR(#REF!/#REF!*100),"",#REF!/#REF!*100)</definedName>
    <definedName name="SHARED_FORMULA_58_8_58_8_19">IF(ISERROR(#REF!/#REF!),0,#REF!/#REF!)</definedName>
    <definedName name="SHARED_FORMULA_58_8_58_8_20">IF(ISERROR(#REF!/#REF!),0,#REF!/#REF!)</definedName>
    <definedName name="SHARED_FORMULA_58_8_58_8_21">IF(ISERROR(#REF!/#REF!),0,#REF!/#REF!)</definedName>
    <definedName name="SHARED_FORMULA_58_8_58_8_22">IF(ISERROR(#REF!/#REF!),0,#REF!/#REF!)</definedName>
    <definedName name="SHARED_FORMULA_58_81_58_81_19">IF(ISERROR(#REF!/#REF!),0,#REF!/#REF!)</definedName>
    <definedName name="SHARED_FORMULA_58_81_58_81_20">IF(ISERROR(#REF!/#REF!),0,#REF!/#REF!)</definedName>
    <definedName name="SHARED_FORMULA_58_81_58_81_21">IF(ISERROR(#REF!/#REF!),0,#REF!/#REF!)</definedName>
    <definedName name="SHARED_FORMULA_58_81_58_81_22">IF(ISERROR(#REF!/#REF!),0,#REF!/#REF!)</definedName>
    <definedName name="SHARED_FORMULA_58_82_58_82_12">IF(ISERROR(#REF!/#REF!*100),"",#REF!/#REF!*100)</definedName>
    <definedName name="SHARED_FORMULA_59_119_59_119_39">SUM(#REF!,#REF!)</definedName>
    <definedName name="SHARED_FORMULA_59_12_59_12_39">#REF!+#REF!</definedName>
    <definedName name="SHARED_FORMULA_59_155_59_155_39">SUM(#REF!,#REF!)</definedName>
    <definedName name="SHARED_FORMULA_59_191_59_191_39">SUM(#REF!,#REF!)</definedName>
    <definedName name="SHARED_FORMULA_59_227_59_227_39">SUM(#REF!,#REF!)</definedName>
    <definedName name="SHARED_FORMULA_59_264_59_264_39">SUM(#REF!,#REF!)</definedName>
    <definedName name="SHARED_FORMULA_59_30_59_30_24">#REF!/1000</definedName>
    <definedName name="SHARED_FORMULA_59_301_59_301_39">SUM(#REF!,#REF!)</definedName>
    <definedName name="SHARED_FORMULA_59_338_59_338_39">SUM(#REF!,#REF!)</definedName>
    <definedName name="SHARED_FORMULA_59_375_59_375_39">SUM(#REF!,#REF!)</definedName>
    <definedName name="SHARED_FORMULA_59_412_59_412_39">SUM(#REF!,#REF!)</definedName>
    <definedName name="SHARED_FORMULA_59_48_59_48_39">#REF!+#REF!</definedName>
    <definedName name="SHARED_FORMULA_59_84_59_84_39">#REF!+#REF!</definedName>
    <definedName name="SHARED_FORMULA_6_10_6_10_7">SUM(#REF!)</definedName>
    <definedName name="SHARED_FORMULA_6_11_6_11_7">SUM(#REF!)</definedName>
    <definedName name="SHARED_FORMULA_6_115_6_115_39">IF(ISERROR(#REF!/#REF!*1000),"",#REF!/#REF!*1000)</definedName>
    <definedName name="SHARED_FORMULA_6_12_6_12_7">SUM(#REF!)</definedName>
    <definedName name="SHARED_FORMULA_6_13_6_13_7">SUM(#REF!)</definedName>
    <definedName name="SHARED_FORMULA_6_14_6_14_7">SUM(#REF!)</definedName>
    <definedName name="SHARED_FORMULA_6_15_6_15_7">SUM(#REF!)</definedName>
    <definedName name="SHARED_FORMULA_6_151_6_151_39">IF(ISERROR(#REF!/#REF!*1000),"",#REF!/#REF!*1000)</definedName>
    <definedName name="SHARED_FORMULA_6_16_6_16_7">SUM(#REF!)</definedName>
    <definedName name="SHARED_FORMULA_6_17_6_17_7">SUM(#REF!)</definedName>
    <definedName name="SHARED_FORMULA_6_18_6_18_7">SUM(#REF!)</definedName>
    <definedName name="SHARED_FORMULA_6_186_6_186_39">IF(ISERROR(#REF!/#REF!*1000),"",#REF!/#REF!*1000)</definedName>
    <definedName name="SHARED_FORMULA_6_19_6_19_7">SUM(#REF!)</definedName>
    <definedName name="SHARED_FORMULA_6_20_6_20_7">SUM(#REF!)</definedName>
    <definedName name="SHARED_FORMULA_6_21_6_21_7">SUM(#REF!)</definedName>
    <definedName name="SHARED_FORMULA_6_22_6_22_7">SUM(#REF!)</definedName>
    <definedName name="SHARED_FORMULA_6_222_6_222_39">IF(ISERROR(#REF!/#REF!*1000),"",#REF!/#REF!*1000)</definedName>
    <definedName name="SHARED_FORMULA_6_23_6_23_7">SUM(#REF!)</definedName>
    <definedName name="SHARED_FORMULA_6_24_6_24_7">SUM(#REF!)</definedName>
    <definedName name="SHARED_FORMULA_6_25_6_25_7">SUM(#REF!)</definedName>
    <definedName name="SHARED_FORMULA_6_258_6_258_39">IF(ISERROR(#REF!/#REF!*1000),"",#REF!/#REF!*1000)</definedName>
    <definedName name="SHARED_FORMULA_6_26_6_26_7">SUM(#REF!)</definedName>
    <definedName name="SHARED_FORMULA_6_27_6_27_7">SUM(#REF!)</definedName>
    <definedName name="SHARED_FORMULA_6_274_6_274_39">IF(ISERROR(#REF!/#REF!*1000),"",#REF!/#REF!*1000)</definedName>
    <definedName name="SHARED_FORMULA_6_28_6_28_7">SUM(#REF!)</definedName>
    <definedName name="SHARED_FORMULA_6_29_6_29_7">SUM(#REF!)</definedName>
    <definedName name="SHARED_FORMULA_6_296_6_296_39">IF(ISERROR(#REF!/#REF!*1000),"",#REF!/#REF!*1000)</definedName>
    <definedName name="SHARED_FORMULA_6_30_6_30_7">SUM(#REF!)</definedName>
    <definedName name="SHARED_FORMULA_6_31_6_31_35">#REF!+#REF!</definedName>
    <definedName name="SHARED_FORMULA_6_31_6_31_7">SUM(#REF!)</definedName>
    <definedName name="SHARED_FORMULA_6_32_6_32_7">SUM(#REF!)</definedName>
    <definedName name="SHARED_FORMULA_6_33_6_33_7">SUM(#REF!)</definedName>
    <definedName name="SHARED_FORMULA_6_333_6_333_39">IF(ISERROR(#REF!/#REF!*1000),"",#REF!/#REF!*1000)</definedName>
    <definedName name="SHARED_FORMULA_6_34_6_34_7">SUM(#REF!)</definedName>
    <definedName name="SHARED_FORMULA_6_35_6_35_7">SUM(#REF!)</definedName>
    <definedName name="SHARED_FORMULA_6_36_6_36_7">SUM(#REF!)</definedName>
    <definedName name="SHARED_FORMULA_6_37_6_37_35">#REF!+#REF!</definedName>
    <definedName name="SHARED_FORMULA_6_37_6_37_7">SUM(#REF!)</definedName>
    <definedName name="SHARED_FORMULA_6_370_6_370_39">IF(ISERROR(#REF!/#REF!*1000),"",#REF!/#REF!*1000)</definedName>
    <definedName name="SHARED_FORMULA_6_407_6_407_39">IF(ISERROR(#REF!/#REF!*1000),"",#REF!/#REF!*1000)</definedName>
    <definedName name="SHARED_FORMULA_6_43_6_43_39">IF(ISERROR(#REF!/#REF!*1000),"",#REF!/#REF!*1000)</definedName>
    <definedName name="SHARED_FORMULA_6_6_6_6_7">SUM(#REF!,#REF!)</definedName>
    <definedName name="SHARED_FORMULA_6_7_6_7_39">IF(ISERROR(#REF!/#REF!*1000),"",#REF!/#REF!*1000)</definedName>
    <definedName name="SHARED_FORMULA_6_7_6_7_40">#N/A</definedName>
    <definedName name="SHARED_FORMULA_6_7_6_7_40_1">#N/A</definedName>
    <definedName name="SHARED_FORMULA_6_7_6_7_7">SUM(#REF!)</definedName>
    <definedName name="SHARED_FORMULA_6_79_6_79_39">IF(ISERROR(#REF!/#REF!*1000),"",#REF!/#REF!*1000)</definedName>
    <definedName name="SHARED_FORMULA_6_8_6_8_7">SUM(#REF!)</definedName>
    <definedName name="SHARED_FORMULA_6_9_6_9_7">SUM(#REF!)</definedName>
    <definedName name="SHARED_FORMULA_60_114_60_114_39">IF(ISERROR(#REF!/#REF!*1000),"",#REF!/#REF!*1000)</definedName>
    <definedName name="SHARED_FORMULA_60_150_60_150_39">IF(ISERROR(#REF!/#REF!*1000),"",#REF!/#REF!*1000)</definedName>
    <definedName name="SHARED_FORMULA_60_166_60_166_39">IF(ISERROR(#REF!/#REF!*1000),"",#REF!/#REF!*1000)</definedName>
    <definedName name="SHARED_FORMULA_60_185_60_185_39">IF(ISERROR(#REF!/#REF!*1000),"",#REF!/#REF!*1000)</definedName>
    <definedName name="SHARED_FORMULA_60_22_60_22_39">#N/A</definedName>
    <definedName name="SHARED_FORMULA_60_22_60_22_39_1">#N/A</definedName>
    <definedName name="SHARED_FORMULA_60_221_60_221_39">IF(ISERROR(#REF!/#REF!*1000),"",#REF!/#REF!*1000)</definedName>
    <definedName name="SHARED_FORMULA_60_237_60_237_39">IF(ISERROR(#REF!/#REF!*1000),"",#REF!/#REF!*1000)</definedName>
    <definedName name="SHARED_FORMULA_60_258_60_258_39">IF(ISERROR(#REF!/#REF!*1000),"",#REF!/#REF!*1000)</definedName>
    <definedName name="SHARED_FORMULA_60_295_60_295_39">IF(ISERROR(#REF!/#REF!*1000),"",#REF!/#REF!*1000)</definedName>
    <definedName name="SHARED_FORMULA_60_332_60_332_39">IF(ISERROR(#REF!/#REF!*1000),"",#REF!/#REF!*1000)</definedName>
    <definedName name="SHARED_FORMULA_60_369_60_369_39">IF(ISERROR(#REF!/#REF!*1000),"",#REF!/#REF!*1000)</definedName>
    <definedName name="SHARED_FORMULA_60_406_60_406_39">IF(ISERROR(#REF!/#REF!*1000),"",#REF!/#REF!*1000)</definedName>
    <definedName name="SHARED_FORMULA_60_42_60_42_39">IF(ISERROR(#REF!/#REF!*1000),"",#REF!/#REF!*1000)</definedName>
    <definedName name="SHARED_FORMULA_60_6_60_6_39">IF(ISERROR(#REF!/#REF!*1000),"",#REF!/#REF!*1000)</definedName>
    <definedName name="SHARED_FORMULA_60_78_60_78_39">IF(ISERROR(#REF!/#REF!*1000),"",#REF!/#REF!*1000)</definedName>
    <definedName name="SHARED_FORMULA_60_8_60_8_39">#N/A</definedName>
    <definedName name="SHARED_FORMULA_60_8_60_8_39_1">#N/A</definedName>
    <definedName name="SHARED_FORMULA_61_109_61_109_12">IF(ISERROR(#REF!/#REF!),"",#REF!/#REF!)</definedName>
    <definedName name="SHARED_FORMULA_61_117_61_117_19">IF(ISERROR(#REF!/#REF!),0,#REF!/#REF!)</definedName>
    <definedName name="SHARED_FORMULA_61_117_61_117_20">IF(ISERROR(#REF!/#REF!),0,#REF!/#REF!)</definedName>
    <definedName name="SHARED_FORMULA_61_117_61_117_21">IF(ISERROR(#REF!/#REF!),0,#REF!/#REF!)</definedName>
    <definedName name="SHARED_FORMULA_61_117_61_117_22">IF(ISERROR(#REF!/#REF!),0,#REF!/#REF!)</definedName>
    <definedName name="SHARED_FORMULA_61_127_61_127_12">IF(ISERROR(#REF!/#REF!),"",#REF!/#REF!)</definedName>
    <definedName name="SHARED_FORMULA_61_145_61_145_12">IF(ISERROR(#REF!/#REF!),"",#REF!/#REF!)</definedName>
    <definedName name="SHARED_FORMULA_61_152_61_152_19">#REF!/#REF!</definedName>
    <definedName name="SHARED_FORMULA_61_152_61_152_22">#REF!/#REF!</definedName>
    <definedName name="SHARED_FORMULA_61_156_61_156_21">#REF!/#REF!</definedName>
    <definedName name="SHARED_FORMULA_61_157_61_157_20">IF(ISERROR(#REF!/#REF!)*100,"",#REF!/#REF!*100)</definedName>
    <definedName name="SHARED_FORMULA_61_163_61_163_12">IF(ISERROR(#REF!/#REF!),"",#REF!/#REF!)</definedName>
    <definedName name="SHARED_FORMULA_61_181_61_181_12">IF(ISERROR(#REF!/#REF!),"",#REF!/#REF!)</definedName>
    <definedName name="SHARED_FORMULA_61_186_61_186_19">#REF!/#REF!</definedName>
    <definedName name="SHARED_FORMULA_61_186_61_186_20">#REF!/#REF!</definedName>
    <definedName name="SHARED_FORMULA_61_186_61_186_21">#REF!/#REF!</definedName>
    <definedName name="SHARED_FORMULA_61_186_61_186_22">#REF!/#REF!</definedName>
    <definedName name="SHARED_FORMULA_61_19_61_19_12">#REF!/#REF!*100</definedName>
    <definedName name="SHARED_FORMULA_61_221_61_221_19">#REF!/#REF!</definedName>
    <definedName name="SHARED_FORMULA_61_221_61_221_20">#REF!/#REF!</definedName>
    <definedName name="SHARED_FORMULA_61_221_61_221_21">#REF!/#REF!</definedName>
    <definedName name="SHARED_FORMULA_61_221_61_221_22">#REF!/#REF!</definedName>
    <definedName name="SHARED_FORMULA_61_256_61_256_19">#REF!/#REF!</definedName>
    <definedName name="SHARED_FORMULA_61_256_61_256_20">#REF!/#REF!</definedName>
    <definedName name="SHARED_FORMULA_61_256_61_256_21">#REF!/#REF!</definedName>
    <definedName name="SHARED_FORMULA_61_256_61_256_22">#REF!/#REF!</definedName>
    <definedName name="SHARED_FORMULA_61_291_61_291_19">#REF!/#REF!</definedName>
    <definedName name="SHARED_FORMULA_61_291_61_291_20">#REF!/#REF!</definedName>
    <definedName name="SHARED_FORMULA_61_291_61_291_21">#REF!/#REF!</definedName>
    <definedName name="SHARED_FORMULA_61_291_61_291_22">#REF!/#REF!</definedName>
    <definedName name="SHARED_FORMULA_61_30_61_30_12">IF(ISERROR(#REF!/#REF!*100),"",#REF!/#REF!*100)</definedName>
    <definedName name="SHARED_FORMULA_61_44_61_44_19">IF(ISERROR(#REF!/#REF!),0,#REF!/#REF!)</definedName>
    <definedName name="SHARED_FORMULA_61_44_61_44_20">IF(ISERROR(#REF!/#REF!),0,#REF!/#REF!)</definedName>
    <definedName name="SHARED_FORMULA_61_44_61_44_21">IF(ISERROR(#REF!/#REF!),0,#REF!/#REF!)</definedName>
    <definedName name="SHARED_FORMULA_61_44_61_44_22">IF(ISERROR(#REF!/#REF!),0,#REF!/#REF!)</definedName>
    <definedName name="SHARED_FORMULA_61_5_61_5_12">#REF!/#REF!*100</definedName>
    <definedName name="SHARED_FORMULA_61_56_61_56_12">IF(ISERROR(#REF!/#REF!*100),"",#REF!/#REF!*100)</definedName>
    <definedName name="SHARED_FORMULA_61_8_61_8_19">IF(ISERROR(#REF!/#REF!),0,#REF!/#REF!)</definedName>
    <definedName name="SHARED_FORMULA_61_8_61_8_20">IF(ISERROR(#REF!/#REF!),0,#REF!/#REF!)</definedName>
    <definedName name="SHARED_FORMULA_61_8_61_8_21">IF(ISERROR(#REF!/#REF!),0,#REF!/#REF!)</definedName>
    <definedName name="SHARED_FORMULA_61_8_61_8_22">IF(ISERROR(#REF!/#REF!),0,#REF!/#REF!)</definedName>
    <definedName name="SHARED_FORMULA_61_81_61_81_19">IF(ISERROR(#REF!/#REF!),0,#REF!/#REF!)</definedName>
    <definedName name="SHARED_FORMULA_61_81_61_81_20">IF(ISERROR(#REF!/#REF!),0,#REF!/#REF!)</definedName>
    <definedName name="SHARED_FORMULA_61_81_61_81_21">IF(ISERROR(#REF!/#REF!),0,#REF!/#REF!)</definedName>
    <definedName name="SHARED_FORMULA_61_81_61_81_22">IF(ISERROR(#REF!/#REF!),0,#REF!/#REF!)</definedName>
    <definedName name="SHARED_FORMULA_61_82_61_82_12">IF(ISERROR(#REF!/#REF!*100),"",#REF!/#REF!*100)</definedName>
    <definedName name="SHARED_FORMULA_62_102_62_102_20">#REF!+#REF!</definedName>
    <definedName name="SHARED_FORMULA_62_102_62_102_21">#REF!+#REF!</definedName>
    <definedName name="SHARED_FORMULA_62_102_62_102_22">#REF!+#REF!</definedName>
    <definedName name="SHARED_FORMULA_62_109_62_109_12">#REF!+#REF!</definedName>
    <definedName name="SHARED_FORMULA_62_12_62_12_19">#REF!+#REF!</definedName>
    <definedName name="SHARED_FORMULA_62_12_62_12_20">#REF!+#REF!</definedName>
    <definedName name="SHARED_FORMULA_62_12_62_12_21">#REF!+#REF!</definedName>
    <definedName name="SHARED_FORMULA_62_12_62_12_22">#REF!+#REF!</definedName>
    <definedName name="SHARED_FORMULA_62_121_62_121_19">#REF!+#REF!</definedName>
    <definedName name="SHARED_FORMULA_62_121_62_121_20">#REF!+#REF!</definedName>
    <definedName name="SHARED_FORMULA_62_121_62_121_21">#REF!+#REF!</definedName>
    <definedName name="SHARED_FORMULA_62_121_62_121_22">#REF!+#REF!</definedName>
    <definedName name="SHARED_FORMULA_62_127_62_127_12">#REF!+#REF!</definedName>
    <definedName name="SHARED_FORMULA_62_138_62_138_20">#REF!+#REF!</definedName>
    <definedName name="SHARED_FORMULA_62_138_62_138_21">#REF!+#REF!</definedName>
    <definedName name="SHARED_FORMULA_62_138_62_138_22">#REF!+#REF!</definedName>
    <definedName name="SHARED_FORMULA_62_14_62_14_10">#REF!+#REF!</definedName>
    <definedName name="SHARED_FORMULA_62_145_62_145_12">#REF!+#REF!</definedName>
    <definedName name="SHARED_FORMULA_62_156_62_156_19">#REF!+#REF!</definedName>
    <definedName name="SHARED_FORMULA_62_157_62_157_20">#REF!+#REF!</definedName>
    <definedName name="SHARED_FORMULA_62_157_62_157_22">#REF!+#REF!</definedName>
    <definedName name="SHARED_FORMULA_62_158_62_158_21">#REF!+#REF!</definedName>
    <definedName name="SHARED_FORMULA_62_163_62_163_12">#REF!+#REF!</definedName>
    <definedName name="SHARED_FORMULA_62_181_62_181_12">#REF!+#REF!</definedName>
    <definedName name="SHARED_FORMULA_62_19_62_19_12">#REF!+#REF!</definedName>
    <definedName name="SHARED_FORMULA_62_191_62_191_19">SUM(#REF!,#REF!)</definedName>
    <definedName name="SHARED_FORMULA_62_191_62_191_20">#REF!+#REF!</definedName>
    <definedName name="SHARED_FORMULA_62_192_62_192_22">#REF!+#REF!</definedName>
    <definedName name="SHARED_FORMULA_62_193_62_193_21">#REF!+#REF!</definedName>
    <definedName name="SHARED_FORMULA_62_226_62_226_20">#REF!+#REF!</definedName>
    <definedName name="SHARED_FORMULA_62_227_62_227_22">#REF!+#REF!</definedName>
    <definedName name="SHARED_FORMULA_62_228_62_228_21">#REF!+#REF!</definedName>
    <definedName name="SHARED_FORMULA_62_23_62_23_10">#REF!+#REF!</definedName>
    <definedName name="SHARED_FORMULA_62_261_62_261_20">#REF!+#REF!</definedName>
    <definedName name="SHARED_FORMULA_62_262_62_262_22">#REF!+#REF!</definedName>
    <definedName name="SHARED_FORMULA_62_263_62_263_21">#REF!+#REF!</definedName>
    <definedName name="SHARED_FORMULA_62_29_62_29_20">#REF!+#REF!</definedName>
    <definedName name="SHARED_FORMULA_62_29_62_29_21">#REF!+#REF!</definedName>
    <definedName name="SHARED_FORMULA_62_29_62_29_22">#REF!+#REF!</definedName>
    <definedName name="SHARED_FORMULA_62_297_62_297_20">#REF!+#REF!</definedName>
    <definedName name="SHARED_FORMULA_62_297_62_297_22">#REF!+#REF!</definedName>
    <definedName name="SHARED_FORMULA_62_298_62_298_21">#REF!+#REF!</definedName>
    <definedName name="SHARED_FORMULA_62_32_62_32_10">#REF!+#REF!</definedName>
    <definedName name="SHARED_FORMULA_62_32_62_32_12">#REF!+#REF!</definedName>
    <definedName name="SHARED_FORMULA_62_41_62_41_10">#REF!+#REF!</definedName>
    <definedName name="SHARED_FORMULA_62_45_62_45_12">#REF!+#REF!</definedName>
    <definedName name="SHARED_FORMULA_62_48_62_48_19">#REF!+#REF!</definedName>
    <definedName name="SHARED_FORMULA_62_48_62_48_20">#REF!+#REF!</definedName>
    <definedName name="SHARED_FORMULA_62_48_62_48_21">#REF!+#REF!</definedName>
    <definedName name="SHARED_FORMULA_62_48_62_48_22">#REF!+#REF!</definedName>
    <definedName name="SHARED_FORMULA_62_50_62_50_10">#REF!+#REF!</definedName>
    <definedName name="SHARED_FORMULA_62_58_62_58_12">#REF!+#REF!</definedName>
    <definedName name="SHARED_FORMULA_62_6_62_6_12">#REF!+#REF!</definedName>
    <definedName name="SHARED_FORMULA_62_65_62_65_20">#REF!+#REF!</definedName>
    <definedName name="SHARED_FORMULA_62_65_62_65_21">#REF!+#REF!</definedName>
    <definedName name="SHARED_FORMULA_62_65_62_65_22">#REF!+#REF!</definedName>
    <definedName name="SHARED_FORMULA_62_71_62_71_12">#REF!+#REF!</definedName>
    <definedName name="SHARED_FORMULA_62_84_62_84_12">#REF!+#REF!</definedName>
    <definedName name="SHARED_FORMULA_62_85_62_85_19">#REF!+#REF!</definedName>
    <definedName name="SHARED_FORMULA_62_85_62_85_20">#REF!+#REF!</definedName>
    <definedName name="SHARED_FORMULA_62_85_62_85_21">#REF!+#REF!</definedName>
    <definedName name="SHARED_FORMULA_62_85_62_85_22">#REF!+#REF!</definedName>
    <definedName name="SHARED_FORMULA_62_97_62_97_12">#REF!+#REF!</definedName>
    <definedName name="SHARED_FORMULA_63_10_63_10_38">#N/A</definedName>
    <definedName name="SHARED_FORMULA_63_10_63_10_38_1">#N/A</definedName>
    <definedName name="SHARED_FORMULA_63_119_63_119_39">SUM(#REF!,#REF!)</definedName>
    <definedName name="SHARED_FORMULA_63_12_63_12_39">#REF!+#REF!</definedName>
    <definedName name="SHARED_FORMULA_63_155_63_155_39">SUM(#REF!,#REF!)</definedName>
    <definedName name="SHARED_FORMULA_63_191_63_191_19">#REF!+#REF!</definedName>
    <definedName name="SHARED_FORMULA_63_191_63_191_39">SUM(#REF!,#REF!)</definedName>
    <definedName name="SHARED_FORMULA_63_21_63_21_43">#N/A</definedName>
    <definedName name="SHARED_FORMULA_63_21_63_21_43_1">#N/A</definedName>
    <definedName name="SHARED_FORMULA_63_227_63_227_39">SUM(#REF!,#REF!)</definedName>
    <definedName name="SHARED_FORMULA_63_264_63_264_39">SUM(#REF!,#REF!)</definedName>
    <definedName name="SHARED_FORMULA_63_27_63_27_43">#N/A</definedName>
    <definedName name="SHARED_FORMULA_63_27_63_27_43_1">#N/A</definedName>
    <definedName name="SHARED_FORMULA_63_301_63_301_39">SUM(#REF!,#REF!)</definedName>
    <definedName name="SHARED_FORMULA_63_31_63_31_38">#N/A</definedName>
    <definedName name="SHARED_FORMULA_63_31_63_31_38_1">#N/A</definedName>
    <definedName name="SHARED_FORMULA_63_338_63_338_39">SUM(#REF!,#REF!)</definedName>
    <definedName name="SHARED_FORMULA_63_37_63_37_43">#N/A</definedName>
    <definedName name="SHARED_FORMULA_63_37_63_37_43_1">#N/A</definedName>
    <definedName name="SHARED_FORMULA_63_375_63_375_39">SUM(#REF!,#REF!)</definedName>
    <definedName name="SHARED_FORMULA_63_412_63_412_39">SUM(#REF!,#REF!)</definedName>
    <definedName name="SHARED_FORMULA_63_48_63_48_39">#REF!+#REF!</definedName>
    <definedName name="SHARED_FORMULA_63_84_63_84_39">#REF!+#REF!</definedName>
    <definedName name="SHARED_FORMULA_63_9_63_9_43">#N/A</definedName>
    <definedName name="SHARED_FORMULA_63_9_63_9_43_1">#N/A</definedName>
    <definedName name="SHARED_FORMULA_64_109_64_109_12">IF(ISERROR(#REF!/#REF!),"",#REF!/#REF!)</definedName>
    <definedName name="SHARED_FORMULA_64_117_64_117_19">IF(ISERROR(#REF!/#REF!),0,#REF!/#REF!)</definedName>
    <definedName name="SHARED_FORMULA_64_117_64_117_20">IF(ISERROR(#REF!/#REF!),0,#REF!/#REF!)</definedName>
    <definedName name="SHARED_FORMULA_64_117_64_117_21">IF(ISERROR(#REF!/#REF!),0,#REF!/#REF!)</definedName>
    <definedName name="SHARED_FORMULA_64_117_64_117_22">IF(ISERROR(#REF!/#REF!),0,#REF!/#REF!)</definedName>
    <definedName name="SHARED_FORMULA_64_127_64_127_12">IF(ISERROR(#REF!/#REF!),"",#REF!/#REF!)</definedName>
    <definedName name="SHARED_FORMULA_64_145_64_145_12">IF(ISERROR(#REF!/#REF!),"",#REF!/#REF!)</definedName>
    <definedName name="SHARED_FORMULA_64_152_64_152_19">#REF!/#REF!</definedName>
    <definedName name="SHARED_FORMULA_64_152_64_152_22">#REF!/#REF!</definedName>
    <definedName name="SHARED_FORMULA_64_156_64_156_21">#REF!/#REF!</definedName>
    <definedName name="SHARED_FORMULA_64_157_64_157_20">IF(ISERROR(#REF!/#REF!)*100,"",#REF!/#REF!*100)</definedName>
    <definedName name="SHARED_FORMULA_64_163_64_163_12">IF(ISERROR(#REF!/#REF!),"",#REF!/#REF!)</definedName>
    <definedName name="SHARED_FORMULA_64_181_64_181_12">IF(ISERROR(#REF!/#REF!),"",#REF!/#REF!)</definedName>
    <definedName name="SHARED_FORMULA_64_186_64_186_19">#REF!/#REF!</definedName>
    <definedName name="SHARED_FORMULA_64_186_64_186_20">#REF!/#REF!</definedName>
    <definedName name="SHARED_FORMULA_64_186_64_186_21">#REF!/#REF!</definedName>
    <definedName name="SHARED_FORMULA_64_186_64_186_22">#REF!/#REF!</definedName>
    <definedName name="SHARED_FORMULA_64_21_64_21_41">#N/A</definedName>
    <definedName name="SHARED_FORMULA_64_21_64_21_41_1">#N/A</definedName>
    <definedName name="SHARED_FORMULA_64_21_64_21_44">#N/A</definedName>
    <definedName name="SHARED_FORMULA_64_21_64_21_44_1">#N/A</definedName>
    <definedName name="SHARED_FORMULA_64_22_64_22_39">#N/A</definedName>
    <definedName name="SHARED_FORMULA_64_22_64_22_39_1">#N/A</definedName>
    <definedName name="SHARED_FORMULA_64_221_64_221_19">#REF!/#REF!</definedName>
    <definedName name="SHARED_FORMULA_64_221_64_221_20">#REF!/#REF!</definedName>
    <definedName name="SHARED_FORMULA_64_221_64_221_21">#REF!/#REF!</definedName>
    <definedName name="SHARED_FORMULA_64_221_64_221_22">#REF!/#REF!</definedName>
    <definedName name="SHARED_FORMULA_64_256_64_256_19">#REF!/#REF!</definedName>
    <definedName name="SHARED_FORMULA_64_256_64_256_20">#REF!/#REF!</definedName>
    <definedName name="SHARED_FORMULA_64_256_64_256_21">#REF!/#REF!</definedName>
    <definedName name="SHARED_FORMULA_64_256_64_256_22">#REF!/#REF!</definedName>
    <definedName name="SHARED_FORMULA_64_291_64_291_19">#REF!/#REF!</definedName>
    <definedName name="SHARED_FORMULA_64_291_64_291_20">#REF!/#REF!</definedName>
    <definedName name="SHARED_FORMULA_64_291_64_291_21">#REF!/#REF!</definedName>
    <definedName name="SHARED_FORMULA_64_291_64_291_22">#REF!/#REF!</definedName>
    <definedName name="SHARED_FORMULA_64_30_64_30_12">IF(ISERROR(#REF!/#REF!*100),"",#REF!/#REF!*100)</definedName>
    <definedName name="SHARED_FORMULA_64_4_64_4_12">IF(ISERROR(#REF!/#REF!*100),"",#REF!/#REF!*100)</definedName>
    <definedName name="SHARED_FORMULA_64_44_64_44_19">IF(ISERROR(#REF!/#REF!),0,#REF!/#REF!)</definedName>
    <definedName name="SHARED_FORMULA_64_44_64_44_20">IF(ISERROR(#REF!/#REF!),0,#REF!/#REF!)</definedName>
    <definedName name="SHARED_FORMULA_64_44_64_44_21">IF(ISERROR(#REF!/#REF!),0,#REF!/#REF!)</definedName>
    <definedName name="SHARED_FORMULA_64_44_64_44_22">IF(ISERROR(#REF!/#REF!),0,#REF!/#REF!)</definedName>
    <definedName name="SHARED_FORMULA_64_56_64_56_12">IF(ISERROR(#REF!/#REF!*100),"",#REF!/#REF!*100)</definedName>
    <definedName name="SHARED_FORMULA_64_8_64_8_19">IF(ISERROR(#REF!/#REF!),0,#REF!/#REF!)</definedName>
    <definedName name="SHARED_FORMULA_64_8_64_8_20">IF(ISERROR(#REF!/#REF!),0,#REF!/#REF!)</definedName>
    <definedName name="SHARED_FORMULA_64_8_64_8_21">IF(ISERROR(#REF!/#REF!),0,#REF!/#REF!)</definedName>
    <definedName name="SHARED_FORMULA_64_8_64_8_22">IF(ISERROR(#REF!/#REF!),0,#REF!/#REF!)</definedName>
    <definedName name="SHARED_FORMULA_64_8_64_8_39">#N/A</definedName>
    <definedName name="SHARED_FORMULA_64_8_64_8_39_1">#N/A</definedName>
    <definedName name="SHARED_FORMULA_64_81_64_81_19">IF(ISERROR(#REF!/#REF!),0,#REF!/#REF!)</definedName>
    <definedName name="SHARED_FORMULA_64_81_64_81_20">IF(ISERROR(#REF!/#REF!),0,#REF!/#REF!)</definedName>
    <definedName name="SHARED_FORMULA_64_81_64_81_21">IF(ISERROR(#REF!/#REF!),0,#REF!/#REF!)</definedName>
    <definedName name="SHARED_FORMULA_64_81_64_81_22">IF(ISERROR(#REF!/#REF!),0,#REF!/#REF!)</definedName>
    <definedName name="SHARED_FORMULA_64_82_64_82_12">IF(ISERROR(#REF!/#REF!*100),"",#REF!/#REF!*100)</definedName>
    <definedName name="SHARED_FORMULA_65_119_65_119_39">SUM(#REF!,#REF!)</definedName>
    <definedName name="SHARED_FORMULA_65_12_65_12_39">#REF!+#REF!</definedName>
    <definedName name="SHARED_FORMULA_65_155_65_155_39">SUM(#REF!,#REF!)</definedName>
    <definedName name="SHARED_FORMULA_65_191_65_191_39">SUM(#REF!,#REF!)</definedName>
    <definedName name="SHARED_FORMULA_65_227_65_227_39">SUM(#REF!,#REF!)</definedName>
    <definedName name="SHARED_FORMULA_65_264_65_264_39">SUM(#REF!,#REF!)</definedName>
    <definedName name="SHARED_FORMULA_65_301_65_301_39">SUM(#REF!,#REF!)</definedName>
    <definedName name="SHARED_FORMULA_65_338_65_338_39">SUM(#REF!,#REF!)</definedName>
    <definedName name="SHARED_FORMULA_65_375_65_375_39">SUM(#REF!,#REF!)</definedName>
    <definedName name="SHARED_FORMULA_65_41_65_41_38">#N/A</definedName>
    <definedName name="SHARED_FORMULA_65_41_65_41_38_1">#N/A</definedName>
    <definedName name="SHARED_FORMULA_65_412_65_412_39">SUM(#REF!,#REF!)</definedName>
    <definedName name="SHARED_FORMULA_65_47_65_47_43">#N/A</definedName>
    <definedName name="SHARED_FORMULA_65_47_65_47_43_1">#N/A</definedName>
    <definedName name="SHARED_FORMULA_65_48_65_48_39">#REF!+#REF!</definedName>
    <definedName name="SHARED_FORMULA_65_84_65_84_39">#REF!+#REF!</definedName>
    <definedName name="SHARED_FORMULA_66_114_66_114_39">IF(ISERROR(#REF!/#REF!*1000),"",#REF!/#REF!*1000)</definedName>
    <definedName name="SHARED_FORMULA_66_150_66_150_39">IF(ISERROR(#REF!/#REF!*1000),"",#REF!/#REF!*1000)</definedName>
    <definedName name="SHARED_FORMULA_66_166_66_166_39">IF(ISERROR(#REF!/#REF!*1000),"",#REF!/#REF!*1000)</definedName>
    <definedName name="SHARED_FORMULA_66_185_66_185_39">IF(ISERROR(#REF!/#REF!*1000),"",#REF!/#REF!*1000)</definedName>
    <definedName name="SHARED_FORMULA_66_221_66_221_39">IF(ISERROR(#REF!/#REF!*1000),"",#REF!/#REF!*1000)</definedName>
    <definedName name="SHARED_FORMULA_66_237_66_237_39">IF(ISERROR(#REF!/#REF!*1000),"",#REF!/#REF!*1000)</definedName>
    <definedName name="SHARED_FORMULA_66_258_66_258_39">IF(ISERROR(#REF!/#REF!*1000),"",#REF!/#REF!*1000)</definedName>
    <definedName name="SHARED_FORMULA_66_295_66_295_39">IF(ISERROR(#REF!/#REF!*1000),"",#REF!/#REF!*1000)</definedName>
    <definedName name="SHARED_FORMULA_66_332_66_332_39">IF(ISERROR(#REF!/#REF!*1000),"",#REF!/#REF!*1000)</definedName>
    <definedName name="SHARED_FORMULA_66_369_66_369_39">IF(ISERROR(#REF!/#REF!*1000),"",#REF!/#REF!*1000)</definedName>
    <definedName name="SHARED_FORMULA_66_406_66_406_39">IF(ISERROR(#REF!/#REF!*1000),"",#REF!/#REF!*1000)</definedName>
    <definedName name="SHARED_FORMULA_66_42_66_42_39">IF(ISERROR(#REF!/#REF!*1000),"",#REF!/#REF!*1000)</definedName>
    <definedName name="SHARED_FORMULA_66_6_66_6_39">IF(ISERROR(#REF!/#REF!*1000),"",#REF!/#REF!*1000)</definedName>
    <definedName name="SHARED_FORMULA_66_78_66_78_39">IF(ISERROR(#REF!/#REF!*1000),"",#REF!/#REF!*1000)</definedName>
    <definedName name="SHARED_FORMULA_67_109_67_109_12">IF(ISERROR(#REF!/#REF!),"",#REF!/#REF!)</definedName>
    <definedName name="SHARED_FORMULA_67_117_67_117_19">IF(ISERROR(#REF!/#REF!),0,#REF!/#REF!)</definedName>
    <definedName name="SHARED_FORMULA_67_117_67_117_20">IF(ISERROR(#REF!/#REF!),0,#REF!/#REF!)</definedName>
    <definedName name="SHARED_FORMULA_67_117_67_117_21">IF(ISERROR(#REF!/#REF!),0,#REF!/#REF!)</definedName>
    <definedName name="SHARED_FORMULA_67_117_67_117_22">IF(ISERROR(#REF!/#REF!),0,#REF!/#REF!)</definedName>
    <definedName name="SHARED_FORMULA_67_127_67_127_12">IF(ISERROR(#REF!/#REF!),"",#REF!/#REF!)</definedName>
    <definedName name="SHARED_FORMULA_67_145_67_145_12">IF(ISERROR(#REF!/#REF!),"",#REF!/#REF!)</definedName>
    <definedName name="SHARED_FORMULA_67_152_67_152_19">#REF!/#REF!</definedName>
    <definedName name="SHARED_FORMULA_67_152_67_152_22">#REF!/#REF!</definedName>
    <definedName name="SHARED_FORMULA_67_156_67_156_21">#REF!/#REF!</definedName>
    <definedName name="SHARED_FORMULA_67_157_67_157_20">IF(ISERROR(#REF!/#REF!)*100,"",#REF!/#REF!*100)</definedName>
    <definedName name="SHARED_FORMULA_67_163_67_163_12">IF(ISERROR(#REF!/#REF!),"",#REF!/#REF!)</definedName>
    <definedName name="SHARED_FORMULA_67_181_67_181_12">IF(ISERROR(#REF!/#REF!),"",#REF!/#REF!)</definedName>
    <definedName name="SHARED_FORMULA_67_186_67_186_19">#REF!/#REF!</definedName>
    <definedName name="SHARED_FORMULA_67_186_67_186_20">#REF!/#REF!</definedName>
    <definedName name="SHARED_FORMULA_67_186_67_186_21">#REF!/#REF!</definedName>
    <definedName name="SHARED_FORMULA_67_186_67_186_22">#REF!/#REF!</definedName>
    <definedName name="SHARED_FORMULA_67_19_67_19_12">#REF!/#REF!*100</definedName>
    <definedName name="SHARED_FORMULA_67_221_67_221_19">#REF!/#REF!</definedName>
    <definedName name="SHARED_FORMULA_67_221_67_221_20">#REF!/#REF!</definedName>
    <definedName name="SHARED_FORMULA_67_221_67_221_21">#REF!/#REF!</definedName>
    <definedName name="SHARED_FORMULA_67_221_67_221_22">#REF!/#REF!</definedName>
    <definedName name="SHARED_FORMULA_67_256_67_256_19">#REF!/#REF!</definedName>
    <definedName name="SHARED_FORMULA_67_256_67_256_20">#REF!/#REF!</definedName>
    <definedName name="SHARED_FORMULA_67_256_67_256_21">#REF!/#REF!</definedName>
    <definedName name="SHARED_FORMULA_67_256_67_256_22">#REF!/#REF!</definedName>
    <definedName name="SHARED_FORMULA_67_291_67_291_19">#REF!/#REF!</definedName>
    <definedName name="SHARED_FORMULA_67_291_67_291_20">#REF!/#REF!</definedName>
    <definedName name="SHARED_FORMULA_67_291_67_291_21">#REF!/#REF!</definedName>
    <definedName name="SHARED_FORMULA_67_291_67_291_22">#REF!/#REF!</definedName>
    <definedName name="SHARED_FORMULA_67_30_67_30_12">IF(ISERROR(#REF!/#REF!*100),"",#REF!/#REF!*100)</definedName>
    <definedName name="SHARED_FORMULA_67_44_67_44_19">IF(ISERROR(#REF!/#REF!),0,#REF!/#REF!)</definedName>
    <definedName name="SHARED_FORMULA_67_44_67_44_20">IF(ISERROR(#REF!/#REF!),0,#REF!/#REF!)</definedName>
    <definedName name="SHARED_FORMULA_67_44_67_44_21">IF(ISERROR(#REF!/#REF!),0,#REF!/#REF!)</definedName>
    <definedName name="SHARED_FORMULA_67_44_67_44_22">IF(ISERROR(#REF!/#REF!),0,#REF!/#REF!)</definedName>
    <definedName name="SHARED_FORMULA_67_5_67_5_12">#REF!/#REF!*100</definedName>
    <definedName name="SHARED_FORMULA_67_56_67_56_12">IF(ISERROR(#REF!/#REF!*100),"",#REF!/#REF!*100)</definedName>
    <definedName name="SHARED_FORMULA_67_8_67_8_19">IF(ISERROR(#REF!/#REF!),0,#REF!/#REF!)</definedName>
    <definedName name="SHARED_FORMULA_67_8_67_8_20">IF(ISERROR(#REF!/#REF!),0,#REF!/#REF!)</definedName>
    <definedName name="SHARED_FORMULA_67_8_67_8_21">IF(ISERROR(#REF!/#REF!),0,#REF!/#REF!)</definedName>
    <definedName name="SHARED_FORMULA_67_8_67_8_22">IF(ISERROR(#REF!/#REF!),0,#REF!/#REF!)</definedName>
    <definedName name="SHARED_FORMULA_67_81_67_81_19">IF(ISERROR(#REF!/#REF!),0,#REF!/#REF!)</definedName>
    <definedName name="SHARED_FORMULA_67_81_67_81_20">IF(ISERROR(#REF!/#REF!),0,#REF!/#REF!)</definedName>
    <definedName name="SHARED_FORMULA_67_81_67_81_21">IF(ISERROR(#REF!/#REF!),0,#REF!/#REF!)</definedName>
    <definedName name="SHARED_FORMULA_67_81_67_81_22">IF(ISERROR(#REF!/#REF!),0,#REF!/#REF!)</definedName>
    <definedName name="SHARED_FORMULA_67_82_67_82_12">IF(ISERROR(#REF!/#REF!*100),"",#REF!/#REF!*100)</definedName>
    <definedName name="SHARED_FORMULA_68_102_68_102_20">#REF!+#REF!</definedName>
    <definedName name="SHARED_FORMULA_68_109_68_109_12">#REF!+#REF!</definedName>
    <definedName name="SHARED_FORMULA_68_12_68_12_19">#REF!+#REF!</definedName>
    <definedName name="SHARED_FORMULA_68_12_68_12_20">#REF!+#REF!</definedName>
    <definedName name="SHARED_FORMULA_68_121_68_121_19">#REF!+#REF!</definedName>
    <definedName name="SHARED_FORMULA_68_121_68_121_20">#REF!+#REF!</definedName>
    <definedName name="SHARED_FORMULA_68_122_68_122_21">SUM(#REF!,#REF!)</definedName>
    <definedName name="SHARED_FORMULA_68_122_68_122_22">SUM(#REF!,#REF!)</definedName>
    <definedName name="SHARED_FORMULA_68_127_68_127_12">#REF!+#REF!</definedName>
    <definedName name="SHARED_FORMULA_68_13_68_13_21">SUM(#REF!,#REF!)</definedName>
    <definedName name="SHARED_FORMULA_68_13_68_13_22">SUM(#REF!,#REF!)</definedName>
    <definedName name="SHARED_FORMULA_68_138_68_138_20">#REF!+#REF!</definedName>
    <definedName name="SHARED_FORMULA_68_14_68_14_10">#REF!+#REF!</definedName>
    <definedName name="SHARED_FORMULA_68_145_68_145_12">#REF!+#REF!</definedName>
    <definedName name="SHARED_FORMULA_68_157_68_157_19">SUM(#REF!,#REF!)</definedName>
    <definedName name="SHARED_FORMULA_68_157_68_157_20">SUM(#REF!,#REF!)</definedName>
    <definedName name="SHARED_FORMULA_68_157_68_157_21">SUM(#REF!,#REF!)</definedName>
    <definedName name="SHARED_FORMULA_68_157_68_157_22">SUM(#REF!,#REF!)</definedName>
    <definedName name="SHARED_FORMULA_68_163_68_163_12">#REF!+#REF!</definedName>
    <definedName name="SHARED_FORMULA_68_181_68_181_12">#REF!+#REF!</definedName>
    <definedName name="SHARED_FORMULA_68_19_68_19_12">#REF!+#REF!</definedName>
    <definedName name="SHARED_FORMULA_68_191_68_191_19">SUM(#REF!,#REF!)</definedName>
    <definedName name="SHARED_FORMULA_68_191_68_191_20">SUM(#REF!,#REF!)</definedName>
    <definedName name="SHARED_FORMULA_68_192_68_192_21">SUM(#REF!,#REF!)</definedName>
    <definedName name="SHARED_FORMULA_68_192_68_192_22">SUM(#REF!,#REF!)</definedName>
    <definedName name="SHARED_FORMULA_68_226_68_226_20">SUM(#REF!,#REF!)</definedName>
    <definedName name="SHARED_FORMULA_68_227_68_227_21">SUM(#REF!,#REF!)</definedName>
    <definedName name="SHARED_FORMULA_68_227_68_227_22">SUM(#REF!,#REF!)</definedName>
    <definedName name="SHARED_FORMULA_68_23_68_23_10">#REF!+#REF!</definedName>
    <definedName name="SHARED_FORMULA_68_261_68_261_20">SUM(#REF!,#REF!)</definedName>
    <definedName name="SHARED_FORMULA_68_262_68_262_21">SUM(#REF!,#REF!)</definedName>
    <definedName name="SHARED_FORMULA_68_262_68_262_22">SUM(#REF!,#REF!)</definedName>
    <definedName name="SHARED_FORMULA_68_29_68_29_20">#REF!+#REF!</definedName>
    <definedName name="SHARED_FORMULA_68_297_68_297_20">SUM(#REF!,#REF!)</definedName>
    <definedName name="SHARED_FORMULA_68_297_68_297_21">SUM(#REF!,#REF!)</definedName>
    <definedName name="SHARED_FORMULA_68_297_68_297_22">SUM(#REF!,#REF!)</definedName>
    <definedName name="SHARED_FORMULA_68_32_68_32_10">#REF!+#REF!</definedName>
    <definedName name="SHARED_FORMULA_68_32_68_32_12">#REF!+#REF!</definedName>
    <definedName name="SHARED_FORMULA_68_41_68_41_10">#REF!+#REF!</definedName>
    <definedName name="SHARED_FORMULA_68_45_68_45_12">#REF!+#REF!</definedName>
    <definedName name="SHARED_FORMULA_68_48_68_48_19">#REF!+#REF!</definedName>
    <definedName name="SHARED_FORMULA_68_48_68_48_20">#REF!+#REF!</definedName>
    <definedName name="SHARED_FORMULA_68_49_68_49_21">SUM(#REF!,#REF!)</definedName>
    <definedName name="SHARED_FORMULA_68_49_68_49_22">SUM(#REF!,#REF!)</definedName>
    <definedName name="SHARED_FORMULA_68_50_68_50_10">#REF!+#REF!</definedName>
    <definedName name="SHARED_FORMULA_68_58_68_58_12">#REF!+#REF!</definedName>
    <definedName name="SHARED_FORMULA_68_6_68_6_12">#REF!+#REF!</definedName>
    <definedName name="SHARED_FORMULA_68_65_68_65_20">#REF!+#REF!</definedName>
    <definedName name="SHARED_FORMULA_68_71_68_71_12">#REF!+#REF!</definedName>
    <definedName name="SHARED_FORMULA_68_84_68_84_12">#REF!+#REF!</definedName>
    <definedName name="SHARED_FORMULA_68_85_68_85_19">#REF!+#REF!</definedName>
    <definedName name="SHARED_FORMULA_68_85_68_85_20">#REF!+#REF!</definedName>
    <definedName name="SHARED_FORMULA_68_86_68_86_21">SUM(#REF!,#REF!)</definedName>
    <definedName name="SHARED_FORMULA_68_86_68_86_22">SUM(#REF!,#REF!)</definedName>
    <definedName name="SHARED_FORMULA_68_97_68_97_12">#REF!+#REF!</definedName>
    <definedName name="SHARED_FORMULA_69_119_69_119_39">SUM(#REF!,#REF!)</definedName>
    <definedName name="SHARED_FORMULA_69_12_69_12_39">#REF!+#REF!</definedName>
    <definedName name="SHARED_FORMULA_69_155_69_155_39">SUM(#REF!,#REF!)</definedName>
    <definedName name="SHARED_FORMULA_69_157_69_157_19">#REF!+#REF!</definedName>
    <definedName name="SHARED_FORMULA_69_191_69_191_19">#REF!+#REF!</definedName>
    <definedName name="SHARED_FORMULA_69_191_69_191_39">SUM(#REF!,#REF!)</definedName>
    <definedName name="SHARED_FORMULA_69_227_69_227_39">SUM(#REF!,#REF!)</definedName>
    <definedName name="SHARED_FORMULA_69_264_69_264_39">SUM(#REF!,#REF!)</definedName>
    <definedName name="SHARED_FORMULA_69_301_69_301_39">SUM(#REF!,#REF!)</definedName>
    <definedName name="SHARED_FORMULA_69_338_69_338_39">SUM(#REF!,#REF!)</definedName>
    <definedName name="SHARED_FORMULA_69_375_69_375_39">SUM(#REF!,#REF!)</definedName>
    <definedName name="SHARED_FORMULA_69_412_69_412_39">SUM(#REF!,#REF!)</definedName>
    <definedName name="SHARED_FORMULA_69_48_69_48_39">#REF!+#REF!</definedName>
    <definedName name="SHARED_FORMULA_69_84_69_84_39">#REF!+#REF!</definedName>
    <definedName name="SHARED_FORMULA_7_10_7_10_18">SUM(#REF!,#REF!)</definedName>
    <definedName name="SHARED_FORMULA_7_10_7_10_2">#REF!/#REF!</definedName>
    <definedName name="SHARED_FORMULA_7_10_7_10_30">#REF!+#REF!</definedName>
    <definedName name="SHARED_FORMULA_7_10_7_10_44">IF(ISERROR(#REF!/#REF!/100*100),"",#REF!/#REF!/100*100)</definedName>
    <definedName name="SHARED_FORMULA_7_109_7_109_12">IF(ISERROR(#REF!/#REF!),"",#REF!/#REF!)</definedName>
    <definedName name="SHARED_FORMULA_7_114_7_114_18">SUM(#REF!,#REF!)</definedName>
    <definedName name="SHARED_FORMULA_7_117_7_117_19">IF(ISERROR(#REF!/#REF!),0,#REF!/#REF!)</definedName>
    <definedName name="SHARED_FORMULA_7_117_7_117_20">IF(ISERROR(#REF!/#REF!),0,#REF!/#REF!)</definedName>
    <definedName name="SHARED_FORMULA_7_117_7_117_21">IF(ISERROR(#REF!/#REF!),0,#REF!/#REF!)</definedName>
    <definedName name="SHARED_FORMULA_7_117_7_117_22">IF(ISERROR(#REF!/#REF!),0,#REF!/#REF!)</definedName>
    <definedName name="SHARED_FORMULA_7_117_7_117_30">#REF!+#REF!</definedName>
    <definedName name="SHARED_FORMULA_7_127_7_127_12">IF(ISERROR(#REF!/#REF!),"",#REF!/#REF!)</definedName>
    <definedName name="SHARED_FORMULA_7_144_7_144_18">SUM(#REF!,#REF!)</definedName>
    <definedName name="SHARED_FORMULA_7_145_7_145_12">IF(ISERROR(#REF!/#REF!),"",#REF!/#REF!)</definedName>
    <definedName name="SHARED_FORMULA_7_15_7_15_43">#N/A</definedName>
    <definedName name="SHARED_FORMULA_7_15_7_15_43_1">#N/A</definedName>
    <definedName name="SHARED_FORMULA_7_151_7_151_30">#REF!+#REF!</definedName>
    <definedName name="SHARED_FORMULA_7_152_7_152_19">#REF!/#REF!</definedName>
    <definedName name="SHARED_FORMULA_7_152_7_152_22">#REF!/#REF!</definedName>
    <definedName name="SHARED_FORMULA_7_156_7_156_21">#REF!/#REF!</definedName>
    <definedName name="SHARED_FORMULA_7_157_7_157_20">IF(ISERROR(#REF!/#REF!)*100,"",#REF!/#REF!*100)</definedName>
    <definedName name="SHARED_FORMULA_7_163_7_163_12">IF(ISERROR(#REF!/#REF!),"",#REF!/#REF!)</definedName>
    <definedName name="SHARED_FORMULA_7_173_7_173_30">#REF!+#REF!</definedName>
    <definedName name="SHARED_FORMULA_7_175_7_175_18">SUM(#REF!,#REF!)</definedName>
    <definedName name="SHARED_FORMULA_7_181_7_181_12">IF(ISERROR(#REF!/#REF!),"",#REF!/#REF!)</definedName>
    <definedName name="SHARED_FORMULA_7_186_7_186_19">#REF!/#REF!</definedName>
    <definedName name="SHARED_FORMULA_7_186_7_186_20">#REF!/#REF!</definedName>
    <definedName name="SHARED_FORMULA_7_186_7_186_21">#REF!/#REF!</definedName>
    <definedName name="SHARED_FORMULA_7_186_7_186_22">#REF!/#REF!</definedName>
    <definedName name="SHARED_FORMULA_7_194_7_194_30">#REF!+#REF!</definedName>
    <definedName name="SHARED_FORMULA_7_20_7_20_9">#REF!*#REF!</definedName>
    <definedName name="SHARED_FORMULA_7_205_7_205_18">SUM(#REF!,#REF!)</definedName>
    <definedName name="SHARED_FORMULA_7_215_7_215_30">#REF!+#REF!</definedName>
    <definedName name="SHARED_FORMULA_7_22_7_22_18">SUM(#REF!,#REF!)</definedName>
    <definedName name="SHARED_FORMULA_7_22_7_22_7">NA()</definedName>
    <definedName name="SHARED_FORMULA_7_221_7_221_19">#REF!/#REF!</definedName>
    <definedName name="SHARED_FORMULA_7_221_7_221_20">#REF!/#REF!</definedName>
    <definedName name="SHARED_FORMULA_7_221_7_221_21">#REF!/#REF!</definedName>
    <definedName name="SHARED_FORMULA_7_221_7_221_22">#REF!/#REF!</definedName>
    <definedName name="SHARED_FORMULA_7_236_7_236_18">SUM(#REF!,#REF!)</definedName>
    <definedName name="SHARED_FORMULA_7_256_7_256_19">#REF!/#REF!</definedName>
    <definedName name="SHARED_FORMULA_7_256_7_256_20">#REF!/#REF!</definedName>
    <definedName name="SHARED_FORMULA_7_256_7_256_21">#REF!/#REF!</definedName>
    <definedName name="SHARED_FORMULA_7_256_7_256_22">#REF!/#REF!</definedName>
    <definedName name="SHARED_FORMULA_7_26_7_26_38">#N/A</definedName>
    <definedName name="SHARED_FORMULA_7_26_7_26_38_1">#N/A</definedName>
    <definedName name="SHARED_FORMULA_7_26_7_26_4">NA()</definedName>
    <definedName name="SHARED_FORMULA_7_267_7_267_18">SUM(#REF!,#REF!)</definedName>
    <definedName name="SHARED_FORMULA_7_291_7_291_19">#REF!/#REF!</definedName>
    <definedName name="SHARED_FORMULA_7_291_7_291_20">#REF!/#REF!</definedName>
    <definedName name="SHARED_FORMULA_7_291_7_291_21">#REF!/#REF!</definedName>
    <definedName name="SHARED_FORMULA_7_291_7_291_22">#REF!/#REF!</definedName>
    <definedName name="SHARED_FORMULA_7_297_7_297_18">SUM(#REF!,#REF!)</definedName>
    <definedName name="SHARED_FORMULA_7_30_7_30_1">#N/A</definedName>
    <definedName name="SHARED_FORMULA_7_30_7_30_1_1">#N/A</definedName>
    <definedName name="SHARED_FORMULA_7_30_7_30_10">#N/A</definedName>
    <definedName name="SHARED_FORMULA_7_30_7_30_10_1">#N/A</definedName>
    <definedName name="SHARED_FORMULA_7_30_7_30_11">#N/A</definedName>
    <definedName name="SHARED_FORMULA_7_30_7_30_11_1">#N/A</definedName>
    <definedName name="SHARED_FORMULA_7_30_7_30_12">IF(ISERROR(#REF!/#REF!*100),"",#REF!/#REF!*100)</definedName>
    <definedName name="SHARED_FORMULA_7_30_7_30_12_1">#N/A</definedName>
    <definedName name="SHARED_FORMULA_7_30_7_30_13">#N/A</definedName>
    <definedName name="SHARED_FORMULA_7_30_7_30_13_1">#N/A</definedName>
    <definedName name="SHARED_FORMULA_7_30_7_30_14">#N/A</definedName>
    <definedName name="SHARED_FORMULA_7_30_7_30_14_1">#N/A</definedName>
    <definedName name="SHARED_FORMULA_7_30_7_30_15">#N/A</definedName>
    <definedName name="SHARED_FORMULA_7_30_7_30_15_1">#N/A</definedName>
    <definedName name="SHARED_FORMULA_7_30_7_30_16">#N/A</definedName>
    <definedName name="SHARED_FORMULA_7_30_7_30_16_1">#N/A</definedName>
    <definedName name="SHARED_FORMULA_7_30_7_30_17">#N/A</definedName>
    <definedName name="SHARED_FORMULA_7_30_7_30_17_1">#N/A</definedName>
    <definedName name="SHARED_FORMULA_7_30_7_30_18">#N/A</definedName>
    <definedName name="SHARED_FORMULA_7_30_7_30_18_1">#N/A</definedName>
    <definedName name="SHARED_FORMULA_7_30_7_30_19">#N/A</definedName>
    <definedName name="SHARED_FORMULA_7_30_7_30_19_1">#N/A</definedName>
    <definedName name="SHARED_FORMULA_7_30_7_30_2">#N/A</definedName>
    <definedName name="SHARED_FORMULA_7_30_7_30_2_1">#N/A</definedName>
    <definedName name="SHARED_FORMULA_7_30_7_30_20">#N/A</definedName>
    <definedName name="SHARED_FORMULA_7_30_7_30_20_1">#N/A</definedName>
    <definedName name="SHARED_FORMULA_7_30_7_30_21">#N/A</definedName>
    <definedName name="SHARED_FORMULA_7_30_7_30_21_1">#N/A</definedName>
    <definedName name="SHARED_FORMULA_7_30_7_30_22">#N/A</definedName>
    <definedName name="SHARED_FORMULA_7_30_7_30_22_1">#N/A</definedName>
    <definedName name="SHARED_FORMULA_7_30_7_30_23">#N/A</definedName>
    <definedName name="SHARED_FORMULA_7_30_7_30_23_1">#N/A</definedName>
    <definedName name="SHARED_FORMULA_7_30_7_30_24">#N/A</definedName>
    <definedName name="SHARED_FORMULA_7_30_7_30_24_1">#N/A</definedName>
    <definedName name="SHARED_FORMULA_7_30_7_30_25">#N/A</definedName>
    <definedName name="SHARED_FORMULA_7_30_7_30_25_1">#N/A</definedName>
    <definedName name="SHARED_FORMULA_7_30_7_30_26">#N/A</definedName>
    <definedName name="SHARED_FORMULA_7_30_7_30_26_1">#N/A</definedName>
    <definedName name="SHARED_FORMULA_7_30_7_30_27">#N/A</definedName>
    <definedName name="SHARED_FORMULA_7_30_7_30_27_1">#N/A</definedName>
    <definedName name="SHARED_FORMULA_7_30_7_30_28">#N/A</definedName>
    <definedName name="SHARED_FORMULA_7_30_7_30_28_1">#N/A</definedName>
    <definedName name="SHARED_FORMULA_7_30_7_30_29">#N/A</definedName>
    <definedName name="SHARED_FORMULA_7_30_7_30_29_1">#N/A</definedName>
    <definedName name="SHARED_FORMULA_7_30_7_30_3">#N/A</definedName>
    <definedName name="SHARED_FORMULA_7_30_7_30_3_1">#N/A</definedName>
    <definedName name="SHARED_FORMULA_7_30_7_30_30">#REF!+#REF!</definedName>
    <definedName name="SHARED_FORMULA_7_30_7_30_30_1">#N/A</definedName>
    <definedName name="SHARED_FORMULA_7_30_7_30_31">#N/A</definedName>
    <definedName name="SHARED_FORMULA_7_30_7_30_31_1">#N/A</definedName>
    <definedName name="SHARED_FORMULA_7_30_7_30_32">#N/A</definedName>
    <definedName name="SHARED_FORMULA_7_30_7_30_32_1">#N/A</definedName>
    <definedName name="SHARED_FORMULA_7_30_7_30_33">#N/A</definedName>
    <definedName name="SHARED_FORMULA_7_30_7_30_33_1">#N/A</definedName>
    <definedName name="SHARED_FORMULA_7_30_7_30_34">#N/A</definedName>
    <definedName name="SHARED_FORMULA_7_30_7_30_34_1">#N/A</definedName>
    <definedName name="SHARED_FORMULA_7_30_7_30_35">#N/A</definedName>
    <definedName name="SHARED_FORMULA_7_30_7_30_35_1">#N/A</definedName>
    <definedName name="SHARED_FORMULA_7_30_7_30_36">#N/A</definedName>
    <definedName name="SHARED_FORMULA_7_30_7_30_36_1">#N/A</definedName>
    <definedName name="SHARED_FORMULA_7_30_7_30_37">#N/A</definedName>
    <definedName name="SHARED_FORMULA_7_30_7_30_37_1">#N/A</definedName>
    <definedName name="SHARED_FORMULA_7_30_7_30_4">#N/A</definedName>
    <definedName name="SHARED_FORMULA_7_30_7_30_4_1">#N/A</definedName>
    <definedName name="SHARED_FORMULA_7_30_7_30_5">#N/A</definedName>
    <definedName name="SHARED_FORMULA_7_30_7_30_5_1">#N/A</definedName>
    <definedName name="SHARED_FORMULA_7_30_7_30_6">#N/A</definedName>
    <definedName name="SHARED_FORMULA_7_30_7_30_6_1">#N/A</definedName>
    <definedName name="SHARED_FORMULA_7_30_7_30_7">#N/A</definedName>
    <definedName name="SHARED_FORMULA_7_30_7_30_7_1">#N/A</definedName>
    <definedName name="SHARED_FORMULA_7_30_7_30_8">#N/A</definedName>
    <definedName name="SHARED_FORMULA_7_30_7_30_8_1">#N/A</definedName>
    <definedName name="SHARED_FORMULA_7_30_7_30_9">#N/A</definedName>
    <definedName name="SHARED_FORMULA_7_30_7_30_9_1">#N/A</definedName>
    <definedName name="SHARED_FORMULA_7_32_7_32_43">#N/A</definedName>
    <definedName name="SHARED_FORMULA_7_32_7_32_43_1">#N/A</definedName>
    <definedName name="SHARED_FORMULA_7_328_7_328_18">SUM(#REF!,#REF!)</definedName>
    <definedName name="SHARED_FORMULA_7_33_7_33_2">#REF!/#REF!</definedName>
    <definedName name="SHARED_FORMULA_7_33_7_33_5">NA()</definedName>
    <definedName name="SHARED_FORMULA_7_358_7_358_18">SUM(#REF!,#REF!)</definedName>
    <definedName name="SHARED_FORMULA_7_44_7_44_19">IF(ISERROR(#REF!/#REF!),0,#REF!/#REF!)</definedName>
    <definedName name="SHARED_FORMULA_7_44_7_44_20">IF(ISERROR(#REF!/#REF!),0,#REF!/#REF!)</definedName>
    <definedName name="SHARED_FORMULA_7_44_7_44_21">IF(ISERROR(#REF!/#REF!),0,#REF!/#REF!)</definedName>
    <definedName name="SHARED_FORMULA_7_44_7_44_22">IF(ISERROR(#REF!/#REF!),0,#REF!/#REF!)</definedName>
    <definedName name="SHARED_FORMULA_7_47_7_47_5">+#REF!+#REF!+#REF!</definedName>
    <definedName name="SHARED_FORMULA_7_48_7_48_5">+#REF!-#REF!</definedName>
    <definedName name="SHARED_FORMULA_7_49_7_49_5">+#REF!-#REF!</definedName>
    <definedName name="SHARED_FORMULA_7_5_7_5_12">IF(ISERROR(#REF!/#REF!*100),"",#REF!/#REF!*100)</definedName>
    <definedName name="SHARED_FORMULA_7_50_7_50_30">#REF!+#REF!</definedName>
    <definedName name="SHARED_FORMULA_7_53_7_53_18">SUM(#REF!,#REF!)</definedName>
    <definedName name="SHARED_FORMULA_7_56_7_56_12">IF(ISERROR(#REF!/#REF!*100),"",#REF!/#REF!*100)</definedName>
    <definedName name="SHARED_FORMULA_7_70_7_70_35">#REF!/#REF!</definedName>
    <definedName name="SHARED_FORMULA_7_8_7_8_19">IF(ISERROR(#REF!/#REF!),0,#REF!/#REF!)</definedName>
    <definedName name="SHARED_FORMULA_7_8_7_8_20">IF(ISERROR(#REF!/#REF!),0,#REF!/#REF!)</definedName>
    <definedName name="SHARED_FORMULA_7_8_7_8_21">IF(ISERROR(#REF!/#REF!),0,#REF!/#REF!)</definedName>
    <definedName name="SHARED_FORMULA_7_8_7_8_22">IF(ISERROR(#REF!/#REF!),0,#REF!/#REF!)</definedName>
    <definedName name="SHARED_FORMULA_7_8_7_8_40">"#ref!"+"#ref!"</definedName>
    <definedName name="SHARED_FORMULA_7_8_7_8_40_1">"#ref!"+"#ref!"</definedName>
    <definedName name="SHARED_FORMULA_7_81_7_81_19">IF(ISERROR(#REF!/#REF!),0,#REF!/#REF!)</definedName>
    <definedName name="SHARED_FORMULA_7_81_7_81_20">IF(ISERROR(#REF!/#REF!),0,#REF!/#REF!)</definedName>
    <definedName name="SHARED_FORMULA_7_81_7_81_21">IF(ISERROR(#REF!/#REF!),0,#REF!/#REF!)</definedName>
    <definedName name="SHARED_FORMULA_7_81_7_81_22">IF(ISERROR(#REF!/#REF!),0,#REF!/#REF!)</definedName>
    <definedName name="SHARED_FORMULA_7_82_7_82_12">IF(ISERROR(#REF!/#REF!*100),"",#REF!/#REF!*100)</definedName>
    <definedName name="SHARED_FORMULA_7_83_7_83_18">SUM(#REF!,#REF!)</definedName>
    <definedName name="SHARED_FORMULA_7_9_7_9_38">#N/A</definedName>
    <definedName name="SHARED_FORMULA_7_9_7_9_38_1">#N/A</definedName>
    <definedName name="SHARED_FORMULA_70_109_70_109_12">IF(ISERROR(#REF!/#REF!),"",#REF!/#REF!)</definedName>
    <definedName name="SHARED_FORMULA_70_117_70_117_19">IF(ISERROR(#REF!/#REF!),0,#REF!/#REF!)</definedName>
    <definedName name="SHARED_FORMULA_70_117_70_117_20">IF(ISERROR(#REF!/#REF!),0,#REF!/#REF!)</definedName>
    <definedName name="SHARED_FORMULA_70_117_70_117_21">IF(ISERROR(#REF!/#REF!),0,#REF!/#REF!)</definedName>
    <definedName name="SHARED_FORMULA_70_117_70_117_22">IF(ISERROR(#REF!/#REF!),0,#REF!/#REF!)</definedName>
    <definedName name="SHARED_FORMULA_70_127_70_127_12">IF(ISERROR(#REF!/#REF!),"",#REF!/#REF!)</definedName>
    <definedName name="SHARED_FORMULA_70_145_70_145_12">IF(ISERROR(#REF!/#REF!),"",#REF!/#REF!)</definedName>
    <definedName name="SHARED_FORMULA_70_15_70_15_43">#N/A</definedName>
    <definedName name="SHARED_FORMULA_70_15_70_15_43_1">#N/A</definedName>
    <definedName name="SHARED_FORMULA_70_152_70_152_19">#REF!/#REF!</definedName>
    <definedName name="SHARED_FORMULA_70_152_70_152_22">#REF!/#REF!</definedName>
    <definedName name="SHARED_FORMULA_70_156_70_156_21">#REF!/#REF!</definedName>
    <definedName name="SHARED_FORMULA_70_157_70_157_20">IF(ISERROR(#REF!/#REF!)*100,"",#REF!/#REF!*100)</definedName>
    <definedName name="SHARED_FORMULA_70_163_70_163_12">IF(ISERROR(#REF!/#REF!),"",#REF!/#REF!)</definedName>
    <definedName name="SHARED_FORMULA_70_181_70_181_12">IF(ISERROR(#REF!/#REF!),"",#REF!/#REF!)</definedName>
    <definedName name="SHARED_FORMULA_70_186_70_186_19">#REF!/#REF!</definedName>
    <definedName name="SHARED_FORMULA_70_186_70_186_20">#REF!/#REF!</definedName>
    <definedName name="SHARED_FORMULA_70_186_70_186_21">#REF!/#REF!</definedName>
    <definedName name="SHARED_FORMULA_70_186_70_186_22">#REF!/#REF!</definedName>
    <definedName name="SHARED_FORMULA_70_221_70_221_19">#REF!/#REF!</definedName>
    <definedName name="SHARED_FORMULA_70_221_70_221_20">#REF!/#REF!</definedName>
    <definedName name="SHARED_FORMULA_70_221_70_221_21">#REF!/#REF!</definedName>
    <definedName name="SHARED_FORMULA_70_221_70_221_22">#REF!/#REF!</definedName>
    <definedName name="SHARED_FORMULA_70_256_70_256_19">#REF!/#REF!</definedName>
    <definedName name="SHARED_FORMULA_70_256_70_256_20">#REF!/#REF!</definedName>
    <definedName name="SHARED_FORMULA_70_256_70_256_21">#REF!/#REF!</definedName>
    <definedName name="SHARED_FORMULA_70_256_70_256_22">#REF!/#REF!</definedName>
    <definedName name="SHARED_FORMULA_70_26_70_26_38">#N/A</definedName>
    <definedName name="SHARED_FORMULA_70_26_70_26_38_1">#N/A</definedName>
    <definedName name="SHARED_FORMULA_70_291_70_291_19">#REF!/#REF!</definedName>
    <definedName name="SHARED_FORMULA_70_291_70_291_20">#REF!/#REF!</definedName>
    <definedName name="SHARED_FORMULA_70_291_70_291_21">#REF!/#REF!</definedName>
    <definedName name="SHARED_FORMULA_70_291_70_291_22">#REF!/#REF!</definedName>
    <definedName name="SHARED_FORMULA_70_30_70_30_12">IF(ISERROR(#REF!/#REF!*100),"",#REF!/#REF!*100)</definedName>
    <definedName name="SHARED_FORMULA_70_32_70_32_43">#N/A</definedName>
    <definedName name="SHARED_FORMULA_70_32_70_32_43_1">#N/A</definedName>
    <definedName name="SHARED_FORMULA_70_4_70_4_12">IF(ISERROR(#REF!/#REF!*100),"",#REF!/#REF!*100)</definedName>
    <definedName name="SHARED_FORMULA_70_44_70_44_19">IF(ISERROR(#REF!/#REF!),0,#REF!/#REF!)</definedName>
    <definedName name="SHARED_FORMULA_70_44_70_44_20">IF(ISERROR(#REF!/#REF!),0,#REF!/#REF!)</definedName>
    <definedName name="SHARED_FORMULA_70_44_70_44_21">IF(ISERROR(#REF!/#REF!),0,#REF!/#REF!)</definedName>
    <definedName name="SHARED_FORMULA_70_44_70_44_22">IF(ISERROR(#REF!/#REF!),0,#REF!/#REF!)</definedName>
    <definedName name="SHARED_FORMULA_70_56_70_56_12">IF(ISERROR(#REF!/#REF!*100),"",#REF!/#REF!*100)</definedName>
    <definedName name="SHARED_FORMULA_70_8_70_8_19">IF(ISERROR(#REF!/#REF!),0,#REF!/#REF!)</definedName>
    <definedName name="SHARED_FORMULA_70_8_70_8_20">IF(ISERROR(#REF!/#REF!),0,#REF!/#REF!)</definedName>
    <definedName name="SHARED_FORMULA_70_8_70_8_21">IF(ISERROR(#REF!/#REF!),0,#REF!/#REF!)</definedName>
    <definedName name="SHARED_FORMULA_70_8_70_8_22">IF(ISERROR(#REF!/#REF!),0,#REF!/#REF!)</definedName>
    <definedName name="SHARED_FORMULA_70_81_70_81_19">IF(ISERROR(#REF!/#REF!),0,#REF!/#REF!)</definedName>
    <definedName name="SHARED_FORMULA_70_81_70_81_20">IF(ISERROR(#REF!/#REF!),0,#REF!/#REF!)</definedName>
    <definedName name="SHARED_FORMULA_70_81_70_81_21">IF(ISERROR(#REF!/#REF!),0,#REF!/#REF!)</definedName>
    <definedName name="SHARED_FORMULA_70_81_70_81_22">IF(ISERROR(#REF!/#REF!),0,#REF!/#REF!)</definedName>
    <definedName name="SHARED_FORMULA_70_82_70_82_12">IF(ISERROR(#REF!/#REF!*100),"",#REF!/#REF!*100)</definedName>
    <definedName name="SHARED_FORMULA_70_9_70_9_38">#N/A</definedName>
    <definedName name="SHARED_FORMULA_70_9_70_9_38_1">#N/A</definedName>
    <definedName name="SHARED_FORMULA_71_119_71_119_39">SUM(#REF!,#REF!)</definedName>
    <definedName name="SHARED_FORMULA_71_12_71_12_39">#REF!+#REF!</definedName>
    <definedName name="SHARED_FORMULA_71_155_71_155_39">SUM(#REF!,#REF!)</definedName>
    <definedName name="SHARED_FORMULA_71_191_71_191_39">SUM(#REF!,#REF!)</definedName>
    <definedName name="SHARED_FORMULA_71_21_71_21_41">"#ref!"/"#ref!"</definedName>
    <definedName name="SHARED_FORMULA_71_21_71_21_41_1">"#ref!"/"#ref!"</definedName>
    <definedName name="SHARED_FORMULA_71_21_71_21_44">"#ref!"/"#ref!"</definedName>
    <definedName name="SHARED_FORMULA_71_21_71_21_44_1">"#ref!"/"#ref!"</definedName>
    <definedName name="SHARED_FORMULA_71_227_71_227_39">SUM(#REF!,#REF!)</definedName>
    <definedName name="SHARED_FORMULA_71_264_71_264_39">SUM(#REF!,#REF!)</definedName>
    <definedName name="SHARED_FORMULA_71_301_71_301_39">SUM(#REF!,#REF!)</definedName>
    <definedName name="SHARED_FORMULA_71_338_71_338_39">SUM(#REF!,#REF!)</definedName>
    <definedName name="SHARED_FORMULA_71_375_71_375_39">SUM(#REF!,#REF!)</definedName>
    <definedName name="SHARED_FORMULA_71_412_71_412_39">SUM(#REF!,#REF!)</definedName>
    <definedName name="SHARED_FORMULA_71_48_71_48_39">#REF!+#REF!</definedName>
    <definedName name="SHARED_FORMULA_71_84_71_84_39">#REF!+#REF!</definedName>
    <definedName name="SHARED_FORMULA_72_114_72_114_39">IF(ISERROR(#REF!/#REF!*1000),"",#REF!/#REF!*1000)</definedName>
    <definedName name="SHARED_FORMULA_72_122_72_122_19">SUM(#REF!,#REF!,#REF!)</definedName>
    <definedName name="SHARED_FORMULA_72_122_72_122_20">SUM(#REF!,#REF!,#REF!)</definedName>
    <definedName name="SHARED_FORMULA_72_122_72_122_21">SUM(#REF!,#REF!,#REF!)</definedName>
    <definedName name="SHARED_FORMULA_72_122_72_122_22">SUM(#REF!,#REF!,#REF!)</definedName>
    <definedName name="SHARED_FORMULA_72_13_72_13_19">SUM(#REF!,#REF!,#REF!)</definedName>
    <definedName name="SHARED_FORMULA_72_13_72_13_20">SUM(#REF!,#REF!,#REF!)</definedName>
    <definedName name="SHARED_FORMULA_72_13_72_13_21">SUM(#REF!,#REF!,#REF!)</definedName>
    <definedName name="SHARED_FORMULA_72_13_72_13_22">SUM(#REF!,#REF!,#REF!)</definedName>
    <definedName name="SHARED_FORMULA_72_13_72_13_43">"#ref!"/"#ref!"</definedName>
    <definedName name="SHARED_FORMULA_72_13_72_13_43_1">"#ref!"/"#ref!"</definedName>
    <definedName name="SHARED_FORMULA_72_14_72_14_10">SUM(#REF!,#REF!,#REF!)</definedName>
    <definedName name="SHARED_FORMULA_72_15_72_15_43">"#ref!"/"#ref!"</definedName>
    <definedName name="SHARED_FORMULA_72_15_72_15_43_1">"#ref!"/"#ref!"</definedName>
    <definedName name="SHARED_FORMULA_72_150_72_150_39">IF(ISERROR(#REF!/#REF!*1000),"",#REF!/#REF!*1000)</definedName>
    <definedName name="SHARED_FORMULA_72_157_72_157_19">SUM(#REF!,#REF!,#REF!)</definedName>
    <definedName name="SHARED_FORMULA_72_157_72_157_20">SUM(#REF!,#REF!,#REF!)</definedName>
    <definedName name="SHARED_FORMULA_72_157_72_157_21">SUM(#REF!,#REF!,#REF!)</definedName>
    <definedName name="SHARED_FORMULA_72_157_72_157_22">SUM(#REF!,#REF!,#REF!)</definedName>
    <definedName name="SHARED_FORMULA_72_166_72_166_39">IF(ISERROR(#REF!/#REF!*1000),"",#REF!/#REF!*1000)</definedName>
    <definedName name="SHARED_FORMULA_72_185_72_185_39">IF(ISERROR(#REF!/#REF!*1000),"",#REF!/#REF!*1000)</definedName>
    <definedName name="SHARED_FORMULA_72_192_72_192_19">SUM(#REF!,#REF!,#REF!)</definedName>
    <definedName name="SHARED_FORMULA_72_192_72_192_20">SUM(#REF!,#REF!,#REF!)</definedName>
    <definedName name="SHARED_FORMULA_72_192_72_192_21">SUM(#REF!,#REF!,#REF!)</definedName>
    <definedName name="SHARED_FORMULA_72_192_72_192_22">SUM(#REF!,#REF!,#REF!)</definedName>
    <definedName name="SHARED_FORMULA_72_221_72_221_39">IF(ISERROR(#REF!/#REF!*1000),"",#REF!/#REF!*1000)</definedName>
    <definedName name="SHARED_FORMULA_72_227_72_227_19">SUM(#REF!,#REF!,#REF!)</definedName>
    <definedName name="SHARED_FORMULA_72_227_72_227_20">SUM(#REF!,#REF!,#REF!)</definedName>
    <definedName name="SHARED_FORMULA_72_227_72_227_21">SUM(#REF!,#REF!,#REF!)</definedName>
    <definedName name="SHARED_FORMULA_72_227_72_227_22">SUM(#REF!,#REF!,#REF!)</definedName>
    <definedName name="SHARED_FORMULA_72_23_72_23_10">SUM(#REF!,#REF!,#REF!)</definedName>
    <definedName name="SHARED_FORMULA_72_237_72_237_39">IF(ISERROR(#REF!/#REF!*1000),"",#REF!/#REF!*1000)</definedName>
    <definedName name="SHARED_FORMULA_72_258_72_258_39">IF(ISERROR(#REF!/#REF!*1000),"",#REF!/#REF!*1000)</definedName>
    <definedName name="SHARED_FORMULA_72_26_72_26_38">"#ref!"/"#ref!"</definedName>
    <definedName name="SHARED_FORMULA_72_26_72_26_38_1">"#ref!"/"#ref!"</definedName>
    <definedName name="SHARED_FORMULA_72_262_72_262_19">SUM(#REF!,#REF!,#REF!)</definedName>
    <definedName name="SHARED_FORMULA_72_262_72_262_20">SUM(#REF!,#REF!,#REF!)</definedName>
    <definedName name="SHARED_FORMULA_72_262_72_262_21">SUM(#REF!,#REF!,#REF!)</definedName>
    <definedName name="SHARED_FORMULA_72_262_72_262_22">SUM(#REF!,#REF!,#REF!)</definedName>
    <definedName name="SHARED_FORMULA_72_295_72_295_39">IF(ISERROR(#REF!/#REF!*1000),"",#REF!/#REF!*1000)</definedName>
    <definedName name="SHARED_FORMULA_72_297_72_297_19">SUM(#REF!,#REF!,#REF!)</definedName>
    <definedName name="SHARED_FORMULA_72_297_72_297_20">SUM(#REF!,#REF!,#REF!)</definedName>
    <definedName name="SHARED_FORMULA_72_297_72_297_21">SUM(#REF!,#REF!,#REF!)</definedName>
    <definedName name="SHARED_FORMULA_72_297_72_297_22">SUM(#REF!,#REF!,#REF!)</definedName>
    <definedName name="SHARED_FORMULA_72_30_72_30_38">"#ref!"/"#ref!"</definedName>
    <definedName name="SHARED_FORMULA_72_30_72_30_38_1">"#ref!"/"#ref!"</definedName>
    <definedName name="SHARED_FORMULA_72_32_72_32_10">SUM(#REF!,#REF!,#REF!)</definedName>
    <definedName name="SHARED_FORMULA_72_32_72_32_43">"#ref!"/"#ref!"</definedName>
    <definedName name="SHARED_FORMULA_72_32_72_32_43_1">"#ref!"/"#ref!"</definedName>
    <definedName name="SHARED_FORMULA_72_332_72_332_39">IF(ISERROR(#REF!/#REF!*1000),"",#REF!/#REF!*1000)</definedName>
    <definedName name="SHARED_FORMULA_72_36_72_36_43">"#ref!"/"#ref!"</definedName>
    <definedName name="SHARED_FORMULA_72_36_72_36_43_1">"#ref!"/"#ref!"</definedName>
    <definedName name="SHARED_FORMULA_72_369_72_369_39">IF(ISERROR(#REF!/#REF!*1000),"",#REF!/#REF!*1000)</definedName>
    <definedName name="SHARED_FORMULA_72_37_72_37_43">"#ref!"/"#ref!"</definedName>
    <definedName name="SHARED_FORMULA_72_37_72_37_43_1">"#ref!"/"#ref!"</definedName>
    <definedName name="SHARED_FORMULA_72_39_72_39_38">"#ref!"/"#ref!"</definedName>
    <definedName name="SHARED_FORMULA_72_39_72_39_38_1">"#ref!"/"#ref!"</definedName>
    <definedName name="SHARED_FORMULA_72_406_72_406_39">IF(ISERROR(#REF!/#REF!*1000),"",#REF!/#REF!*1000)</definedName>
    <definedName name="SHARED_FORMULA_72_41_72_41_10">SUM(#REF!,#REF!,#REF!)</definedName>
    <definedName name="SHARED_FORMULA_72_41_72_41_38">"#ref!"/"#ref!"</definedName>
    <definedName name="SHARED_FORMULA_72_41_72_41_38_1">"#ref!"/"#ref!"</definedName>
    <definedName name="SHARED_FORMULA_72_42_72_42_39">IF(ISERROR(#REF!/#REF!*1000),"",#REF!/#REF!*1000)</definedName>
    <definedName name="SHARED_FORMULA_72_45_72_45_43">"#ref!"/"#ref!"</definedName>
    <definedName name="SHARED_FORMULA_72_45_72_45_43_1">"#ref!"/"#ref!"</definedName>
    <definedName name="SHARED_FORMULA_72_47_72_47_43">"#ref!"/"#ref!"</definedName>
    <definedName name="SHARED_FORMULA_72_47_72_47_43_1">"#ref!"/"#ref!"</definedName>
    <definedName name="SHARED_FORMULA_72_49_72_49_19">SUM(#REF!,#REF!,#REF!)</definedName>
    <definedName name="SHARED_FORMULA_72_49_72_49_20">SUM(#REF!,#REF!,#REF!)</definedName>
    <definedName name="SHARED_FORMULA_72_49_72_49_21">SUM(#REF!,#REF!,#REF!)</definedName>
    <definedName name="SHARED_FORMULA_72_49_72_49_22">SUM(#REF!,#REF!,#REF!)</definedName>
    <definedName name="SHARED_FORMULA_72_50_72_50_10">SUM(#REF!,#REF!,#REF!)</definedName>
    <definedName name="SHARED_FORMULA_72_59_72_59_10">SUM(#REF!,#REF!,#REF!)</definedName>
    <definedName name="SHARED_FORMULA_72_6_72_6_39">IF(ISERROR(#REF!/#REF!*1000),"",#REF!/#REF!*1000)</definedName>
    <definedName name="SHARED_FORMULA_72_68_72_68_10">SUM(#REF!,#REF!,#REF!)</definedName>
    <definedName name="SHARED_FORMULA_72_77_72_77_10">SUM(#REF!,#REF!,#REF!)</definedName>
    <definedName name="SHARED_FORMULA_72_78_72_78_39">IF(ISERROR(#REF!/#REF!*1000),"",#REF!/#REF!*1000)</definedName>
    <definedName name="SHARED_FORMULA_72_86_72_86_19">SUM(#REF!,#REF!,#REF!)</definedName>
    <definedName name="SHARED_FORMULA_72_86_72_86_20">SUM(#REF!,#REF!,#REF!)</definedName>
    <definedName name="SHARED_FORMULA_72_86_72_86_21">SUM(#REF!,#REF!,#REF!)</definedName>
    <definedName name="SHARED_FORMULA_72_86_72_86_22">SUM(#REF!,#REF!,#REF!)</definedName>
    <definedName name="SHARED_FORMULA_72_9_72_9_38">"#ref!"/"#ref!"</definedName>
    <definedName name="SHARED_FORMULA_72_9_72_9_38_1">"#ref!"/"#ref!"</definedName>
    <definedName name="SHARED_FORMULA_72_9_72_9_43">"#ref!"/"#ref!"</definedName>
    <definedName name="SHARED_FORMULA_72_9_72_9_43_1">"#ref!"/"#ref!"</definedName>
    <definedName name="SHARED_FORMULA_73_15_73_15_43">"#ref!"/"#ref!"</definedName>
    <definedName name="SHARED_FORMULA_73_15_73_15_43_1">"#ref!"/"#ref!"</definedName>
    <definedName name="SHARED_FORMULA_73_30_73_30_38">"#ref!"/"#ref!"</definedName>
    <definedName name="SHARED_FORMULA_73_30_73_30_38_1">"#ref!"/"#ref!"</definedName>
    <definedName name="SHARED_FORMULA_73_37_73_37_43">"#ref!"/"#ref!"</definedName>
    <definedName name="SHARED_FORMULA_73_37_73_37_43_1">"#ref!"/"#ref!"</definedName>
    <definedName name="SHARED_FORMULA_73_9_73_9_38">"#ref!"/"#ref!"</definedName>
    <definedName name="SHARED_FORMULA_73_9_73_9_38_1">"#ref!"/"#ref!"</definedName>
    <definedName name="SHARED_FORMULA_74_117_74_117_19">IF(ISERROR(#REF!/#REF!),0,#REF!/#REF!)</definedName>
    <definedName name="SHARED_FORMULA_74_117_74_117_20">IF(ISERROR(#REF!/#REF!),0,#REF!/#REF!)</definedName>
    <definedName name="SHARED_FORMULA_74_117_74_117_21">IF(ISERROR(#REF!/#REF!),0,#REF!/#REF!)</definedName>
    <definedName name="SHARED_FORMULA_74_117_74_117_22">IF(ISERROR(#REF!/#REF!),0,#REF!/#REF!)</definedName>
    <definedName name="SHARED_FORMULA_74_15_74_15_43">"#ref!"/"#ref!"</definedName>
    <definedName name="SHARED_FORMULA_74_15_74_15_43_1">"#ref!"/"#ref!"</definedName>
    <definedName name="SHARED_FORMULA_74_152_74_152_19">IF(ISERROR(#REF!/#REF!),0,#REF!/#REF!)</definedName>
    <definedName name="SHARED_FORMULA_74_152_74_152_20">IF(ISERROR(#REF!/#REF!),0,#REF!/#REF!)</definedName>
    <definedName name="SHARED_FORMULA_74_152_74_152_21">IF(ISERROR(#REF!/#REF!),0,#REF!/#REF!)</definedName>
    <definedName name="SHARED_FORMULA_74_152_74_152_22">IF(ISERROR(#REF!/#REF!),0,#REF!/#REF!)</definedName>
    <definedName name="SHARED_FORMULA_74_187_74_187_19">IF(ISERROR(#REF!/#REF!),0,#REF!/#REF!)</definedName>
    <definedName name="SHARED_FORMULA_74_187_74_187_20">IF(ISERROR(#REF!/#REF!),0,#REF!/#REF!)</definedName>
    <definedName name="SHARED_FORMULA_74_187_74_187_21">IF(ISERROR(#REF!/#REF!),0,#REF!/#REF!)</definedName>
    <definedName name="SHARED_FORMULA_74_187_74_187_22">IF(ISERROR(#REF!/#REF!),0,#REF!/#REF!)</definedName>
    <definedName name="SHARED_FORMULA_74_222_74_222_19">IF(ISERROR(#REF!/#REF!),0,#REF!/#REF!)</definedName>
    <definedName name="SHARED_FORMULA_74_222_74_222_20">IF(ISERROR(#REF!/#REF!),0,#REF!/#REF!)</definedName>
    <definedName name="SHARED_FORMULA_74_222_74_222_21">IF(ISERROR(#REF!/#REF!),0,#REF!/#REF!)</definedName>
    <definedName name="SHARED_FORMULA_74_222_74_222_22">IF(ISERROR(#REF!/#REF!),0,#REF!/#REF!)</definedName>
    <definedName name="SHARED_FORMULA_74_257_74_257_19">IF(ISERROR(#REF!/#REF!),0,#REF!/#REF!)</definedName>
    <definedName name="SHARED_FORMULA_74_257_74_257_20">IF(ISERROR(#REF!/#REF!),0,#REF!/#REF!)</definedName>
    <definedName name="SHARED_FORMULA_74_257_74_257_21">IF(ISERROR(#REF!/#REF!),0,#REF!/#REF!)</definedName>
    <definedName name="SHARED_FORMULA_74_257_74_257_22">IF(ISERROR(#REF!/#REF!),0,#REF!/#REF!)</definedName>
    <definedName name="SHARED_FORMULA_74_292_74_292_19">IF(ISERROR(#REF!/#REF!),0,#REF!/#REF!)</definedName>
    <definedName name="SHARED_FORMULA_74_292_74_292_20">IF(ISERROR(#REF!/#REF!),0,#REF!/#REF!)</definedName>
    <definedName name="SHARED_FORMULA_74_292_74_292_21">IF(ISERROR(#REF!/#REF!),0,#REF!/#REF!)</definedName>
    <definedName name="SHARED_FORMULA_74_292_74_292_22">IF(ISERROR(#REF!/#REF!),0,#REF!/#REF!)</definedName>
    <definedName name="SHARED_FORMULA_74_30_74_30_38">"#ref!"/"#ref!"</definedName>
    <definedName name="SHARED_FORMULA_74_30_74_30_38_1">"#ref!"/"#ref!"</definedName>
    <definedName name="SHARED_FORMULA_74_37_74_37_43">"#ref!"/"#ref!"</definedName>
    <definedName name="SHARED_FORMULA_74_37_74_37_43_1">"#ref!"/"#ref!"</definedName>
    <definedName name="SHARED_FORMULA_74_44_74_44_19">IF(ISERROR(#REF!/#REF!),0,#REF!/#REF!)</definedName>
    <definedName name="SHARED_FORMULA_74_44_74_44_20">IF(ISERROR(#REF!/#REF!),0,#REF!/#REF!)</definedName>
    <definedName name="SHARED_FORMULA_74_44_74_44_21">IF(ISERROR(#REF!/#REF!),0,#REF!/#REF!)</definedName>
    <definedName name="SHARED_FORMULA_74_44_74_44_22">IF(ISERROR(#REF!/#REF!),0,#REF!/#REF!)</definedName>
    <definedName name="SHARED_FORMULA_74_8_74_8_19">IF(ISERROR(#REF!/#REF!),0,#REF!/#REF!)</definedName>
    <definedName name="SHARED_FORMULA_74_8_74_8_20">IF(ISERROR(#REF!/#REF!),0,#REF!/#REF!)</definedName>
    <definedName name="SHARED_FORMULA_74_8_74_8_21">IF(ISERROR(#REF!/#REF!),0,#REF!/#REF!)</definedName>
    <definedName name="SHARED_FORMULA_74_8_74_8_22">IF(ISERROR(#REF!/#REF!),0,#REF!/#REF!)</definedName>
    <definedName name="SHARED_FORMULA_74_81_74_81_19">IF(ISERROR(#REF!/#REF!),0,#REF!/#REF!)</definedName>
    <definedName name="SHARED_FORMULA_74_81_74_81_20">IF(ISERROR(#REF!/#REF!),0,#REF!/#REF!)</definedName>
    <definedName name="SHARED_FORMULA_74_81_74_81_21">IF(ISERROR(#REF!/#REF!),0,#REF!/#REF!)</definedName>
    <definedName name="SHARED_FORMULA_74_81_74_81_22">IF(ISERROR(#REF!/#REF!),0,#REF!/#REF!)</definedName>
    <definedName name="SHARED_FORMULA_74_9_74_9_38">"#ref!"/"#ref!"</definedName>
    <definedName name="SHARED_FORMULA_74_9_74_9_38_1">"#ref!"/"#ref!"</definedName>
    <definedName name="SHARED_FORMULA_75_12_75_12_39">SUM(#REF!,#REF!,#REF!)</definedName>
    <definedName name="SHARED_FORMULA_75_120_75_120_39">SUM(#REF!,#REF!,#REF!)</definedName>
    <definedName name="SHARED_FORMULA_75_122_75_122_19">SUM(#REF!,#REF!,#REF!)</definedName>
    <definedName name="SHARED_FORMULA_75_122_75_122_20">SUM(#REF!,#REF!,#REF!)</definedName>
    <definedName name="SHARED_FORMULA_75_122_75_122_21">SUM(#REF!,#REF!,#REF!)</definedName>
    <definedName name="SHARED_FORMULA_75_122_75_122_22">SUM(#REF!,#REF!,#REF!)</definedName>
    <definedName name="SHARED_FORMULA_75_13_75_13_19">SUM(#REF!,#REF!,#REF!)</definedName>
    <definedName name="SHARED_FORMULA_75_13_75_13_20">SUM(#REF!,#REF!,#REF!)</definedName>
    <definedName name="SHARED_FORMULA_75_13_75_13_21">SUM(#REF!,#REF!,#REF!)</definedName>
    <definedName name="SHARED_FORMULA_75_13_75_13_22">SUM(#REF!,#REF!,#REF!)</definedName>
    <definedName name="SHARED_FORMULA_75_14_75_14_10">SUM(#REF!,#REF!,#REF!)</definedName>
    <definedName name="SHARED_FORMULA_75_15_75_15_43">"#ref!"/"#ref!"</definedName>
    <definedName name="SHARED_FORMULA_75_15_75_15_43_1">"#ref!"/"#ref!"</definedName>
    <definedName name="SHARED_FORMULA_75_156_75_156_39">SUM(#REF!,#REF!,#REF!)</definedName>
    <definedName name="SHARED_FORMULA_75_157_75_157_19">SUM(#REF!,#REF!,#REF!)</definedName>
    <definedName name="SHARED_FORMULA_75_157_75_157_20">SUM(#REF!,#REF!,#REF!)</definedName>
    <definedName name="SHARED_FORMULA_75_157_75_157_21">SUM(#REF!,#REF!,#REF!)</definedName>
    <definedName name="SHARED_FORMULA_75_157_75_157_22">SUM(#REF!,#REF!,#REF!)</definedName>
    <definedName name="SHARED_FORMULA_75_192_75_192_19">SUM(#REF!,#REF!,#REF!)</definedName>
    <definedName name="SHARED_FORMULA_75_192_75_192_20">SUM(#REF!,#REF!,#REF!)</definedName>
    <definedName name="SHARED_FORMULA_75_192_75_192_21">SUM(#REF!,#REF!,#REF!)</definedName>
    <definedName name="SHARED_FORMULA_75_192_75_192_22">SUM(#REF!,#REF!,#REF!)</definedName>
    <definedName name="SHARED_FORMULA_75_192_75_192_39">SUM(#REF!,#REF!,#REF!)</definedName>
    <definedName name="SHARED_FORMULA_75_221_75_221_39">SUM(#REF!,#REF!,#REF!,#REF!,#REF!)</definedName>
    <definedName name="SHARED_FORMULA_75_222_75_222_39">SUM(#REF!)</definedName>
    <definedName name="SHARED_FORMULA_75_223_75_223_39">SUM(#REF!)</definedName>
    <definedName name="SHARED_FORMULA_75_224_75_224_39">SUM(#REF!)</definedName>
    <definedName name="SHARED_FORMULA_75_225_75_225_39">SUM(#REF!)</definedName>
    <definedName name="SHARED_FORMULA_75_226_75_226_39">SUM(#REF!)</definedName>
    <definedName name="SHARED_FORMULA_75_227_75_227_19">SUM(#REF!,#REF!,#REF!)</definedName>
    <definedName name="SHARED_FORMULA_75_227_75_227_20">SUM(#REF!,#REF!,#REF!)</definedName>
    <definedName name="SHARED_FORMULA_75_227_75_227_21">SUM(#REF!,#REF!,#REF!)</definedName>
    <definedName name="SHARED_FORMULA_75_227_75_227_22">SUM(#REF!,#REF!,#REF!)</definedName>
    <definedName name="SHARED_FORMULA_75_228_75_228_39">SUM(#REF!,#REF!,#REF!)</definedName>
    <definedName name="SHARED_FORMULA_75_23_75_23_10">SUM(#REF!,#REF!,#REF!)</definedName>
    <definedName name="SHARED_FORMULA_75_262_75_262_19">SUM(#REF!,#REF!,#REF!)</definedName>
    <definedName name="SHARED_FORMULA_75_262_75_262_20">SUM(#REF!,#REF!,#REF!)</definedName>
    <definedName name="SHARED_FORMULA_75_262_75_262_21">SUM(#REF!,#REF!,#REF!)</definedName>
    <definedName name="SHARED_FORMULA_75_262_75_262_22">SUM(#REF!,#REF!,#REF!)</definedName>
    <definedName name="SHARED_FORMULA_75_265_75_265_39">SUM(#REF!,#REF!,#REF!)</definedName>
    <definedName name="SHARED_FORMULA_75_297_75_297_19">SUM(#REF!,#REF!,#REF!)</definedName>
    <definedName name="SHARED_FORMULA_75_297_75_297_20">SUM(#REF!,#REF!,#REF!)</definedName>
    <definedName name="SHARED_FORMULA_75_297_75_297_21">SUM(#REF!,#REF!,#REF!)</definedName>
    <definedName name="SHARED_FORMULA_75_297_75_297_22">SUM(#REF!,#REF!,#REF!)</definedName>
    <definedName name="SHARED_FORMULA_75_30_75_30_38">"#ref!"/"#ref!"</definedName>
    <definedName name="SHARED_FORMULA_75_30_75_30_38_1">"#ref!"/"#ref!"</definedName>
    <definedName name="SHARED_FORMULA_75_302_75_302_39">SUM(#REF!,#REF!,#REF!)</definedName>
    <definedName name="SHARED_FORMULA_75_32_75_32_10">SUM(#REF!,#REF!,#REF!)</definedName>
    <definedName name="SHARED_FORMULA_75_339_75_339_39">SUM(#REF!,#REF!,#REF!)</definedName>
    <definedName name="SHARED_FORMULA_75_37_75_37_43">"#ref!"/"#ref!"</definedName>
    <definedName name="SHARED_FORMULA_75_37_75_37_43_1">"#ref!"/"#ref!"</definedName>
    <definedName name="SHARED_FORMULA_75_376_75_376_39">SUM(#REF!,#REF!,#REF!)</definedName>
    <definedName name="SHARED_FORMULA_75_41_75_41_10">SUM(#REF!,#REF!,#REF!)</definedName>
    <definedName name="SHARED_FORMULA_75_413_75_413_39">SUM(#REF!,#REF!,#REF!)</definedName>
    <definedName name="SHARED_FORMULA_75_48_75_48_39">SUM(#REF!,#REF!,#REF!)</definedName>
    <definedName name="SHARED_FORMULA_75_49_75_49_19">SUM(#REF!,#REF!,#REF!)</definedName>
    <definedName name="SHARED_FORMULA_75_49_75_49_20">SUM(#REF!,#REF!,#REF!)</definedName>
    <definedName name="SHARED_FORMULA_75_49_75_49_21">SUM(#REF!,#REF!,#REF!)</definedName>
    <definedName name="SHARED_FORMULA_75_49_75_49_22">SUM(#REF!,#REF!,#REF!)</definedName>
    <definedName name="SHARED_FORMULA_75_50_75_50_10">SUM(#REF!,#REF!,#REF!)</definedName>
    <definedName name="SHARED_FORMULA_75_59_75_59_10">SUM(#REF!,#REF!,#REF!)</definedName>
    <definedName name="SHARED_FORMULA_75_68_75_68_10">SUM(#REF!,#REF!,#REF!)</definedName>
    <definedName name="SHARED_FORMULA_75_77_75_77_10">SUM(#REF!,#REF!,#REF!)</definedName>
    <definedName name="SHARED_FORMULA_75_84_75_84_39">SUM(#REF!,#REF!,#REF!)</definedName>
    <definedName name="SHARED_FORMULA_75_86_75_86_19">SUM(#REF!,#REF!,#REF!)</definedName>
    <definedName name="SHARED_FORMULA_75_86_75_86_20">SUM(#REF!,#REF!,#REF!)</definedName>
    <definedName name="SHARED_FORMULA_75_86_75_86_21">SUM(#REF!,#REF!,#REF!)</definedName>
    <definedName name="SHARED_FORMULA_75_86_75_86_22">SUM(#REF!,#REF!,#REF!)</definedName>
    <definedName name="SHARED_FORMULA_75_9_75_9_38">"#ref!"/"#ref!"</definedName>
    <definedName name="SHARED_FORMULA_75_9_75_9_38_1">"#ref!"/"#ref!"</definedName>
    <definedName name="SHARED_FORMULA_76_12_76_12_39">SUM(#REF!,#REF!,#REF!)</definedName>
    <definedName name="SHARED_FORMULA_76_120_76_120_39">SUM(#REF!,#REF!,#REF!)</definedName>
    <definedName name="SHARED_FORMULA_76_15_76_15_43">"#ref!"/"#ref!"</definedName>
    <definedName name="SHARED_FORMULA_76_15_76_15_43_1">"#ref!"/"#ref!"</definedName>
    <definedName name="SHARED_FORMULA_76_156_76_156_39">SUM(#REF!,#REF!,#REF!)</definedName>
    <definedName name="SHARED_FORMULA_76_192_76_192_39">SUM(#REF!,#REF!,#REF!)</definedName>
    <definedName name="SHARED_FORMULA_76_228_76_228_39">SUM(#REF!,#REF!,#REF!)</definedName>
    <definedName name="SHARED_FORMULA_76_265_76_265_39">SUM(#REF!,#REF!,#REF!)</definedName>
    <definedName name="SHARED_FORMULA_76_30_76_30_38">"#ref!"/"#ref!"</definedName>
    <definedName name="SHARED_FORMULA_76_30_76_30_38_1">"#ref!"/"#ref!"</definedName>
    <definedName name="SHARED_FORMULA_76_302_76_302_39">SUM(#REF!,#REF!,#REF!)</definedName>
    <definedName name="SHARED_FORMULA_76_339_76_339_39">SUM(#REF!,#REF!,#REF!)</definedName>
    <definedName name="SHARED_FORMULA_76_37_76_37_43">"#ref!"/"#ref!"</definedName>
    <definedName name="SHARED_FORMULA_76_37_76_37_43_1">"#ref!"/"#ref!"</definedName>
    <definedName name="SHARED_FORMULA_76_376_76_376_39">SUM(#REF!,#REF!,#REF!)</definedName>
    <definedName name="SHARED_FORMULA_76_413_76_413_39">SUM(#REF!,#REF!,#REF!)</definedName>
    <definedName name="SHARED_FORMULA_76_48_76_48_39">SUM(#REF!,#REF!,#REF!)</definedName>
    <definedName name="SHARED_FORMULA_76_84_76_84_39">SUM(#REF!,#REF!,#REF!)</definedName>
    <definedName name="SHARED_FORMULA_76_9_76_9_38">"#ref!"/"#ref!"</definedName>
    <definedName name="SHARED_FORMULA_76_9_76_9_38_1">"#ref!"/"#ref!"</definedName>
    <definedName name="SHARED_FORMULA_77_115_77_115_39">IF(ISERROR(#REF!/#REF!*1000),"",#REF!/#REF!*1000)</definedName>
    <definedName name="SHARED_FORMULA_77_117_77_117_19">IF(ISERROR(#REF!/#REF!),0,#REF!/#REF!)</definedName>
    <definedName name="SHARED_FORMULA_77_117_77_117_20">IF(ISERROR(#REF!/#REF!),0,#REF!/#REF!)</definedName>
    <definedName name="SHARED_FORMULA_77_117_77_117_21">IF(ISERROR(#REF!/#REF!),0,#REF!/#REF!)</definedName>
    <definedName name="SHARED_FORMULA_77_117_77_117_22">IF(ISERROR(#REF!/#REF!),0,#REF!/#REF!)</definedName>
    <definedName name="SHARED_FORMULA_77_15_77_15_43">"#ref!"/"#ref!"</definedName>
    <definedName name="SHARED_FORMULA_77_15_77_15_43_1">"#ref!"/"#ref!"</definedName>
    <definedName name="SHARED_FORMULA_77_151_77_151_39">IF(ISERROR(#REF!/#REF!*1000),"",#REF!/#REF!*1000)</definedName>
    <definedName name="SHARED_FORMULA_77_152_77_152_19">IF(ISERROR(#REF!/#REF!),0,#REF!/#REF!)</definedName>
    <definedName name="SHARED_FORMULA_77_152_77_152_20">IF(ISERROR(#REF!/#REF!),0,#REF!/#REF!)</definedName>
    <definedName name="SHARED_FORMULA_77_152_77_152_21">IF(ISERROR(#REF!/#REF!),0,#REF!/#REF!)</definedName>
    <definedName name="SHARED_FORMULA_77_152_77_152_22">IF(ISERROR(#REF!/#REF!),0,#REF!/#REF!)</definedName>
    <definedName name="SHARED_FORMULA_77_186_77_186_39">IF(ISERROR(#REF!/#REF!*1000),"",#REF!/#REF!*1000)</definedName>
    <definedName name="SHARED_FORMULA_77_187_77_187_19">IF(ISERROR(#REF!/#REF!),0,#REF!/#REF!)</definedName>
    <definedName name="SHARED_FORMULA_77_187_77_187_20">IF(ISERROR(#REF!/#REF!),0,#REF!/#REF!)</definedName>
    <definedName name="SHARED_FORMULA_77_187_77_187_21">IF(ISERROR(#REF!/#REF!),0,#REF!/#REF!)</definedName>
    <definedName name="SHARED_FORMULA_77_187_77_187_22">IF(ISERROR(#REF!/#REF!),0,#REF!/#REF!)</definedName>
    <definedName name="SHARED_FORMULA_77_222_77_222_19">IF(ISERROR(#REF!/#REF!),0,#REF!/#REF!)</definedName>
    <definedName name="SHARED_FORMULA_77_222_77_222_20">IF(ISERROR(#REF!/#REF!),0,#REF!/#REF!)</definedName>
    <definedName name="SHARED_FORMULA_77_222_77_222_21">IF(ISERROR(#REF!/#REF!),0,#REF!/#REF!)</definedName>
    <definedName name="SHARED_FORMULA_77_222_77_222_22">IF(ISERROR(#REF!/#REF!),0,#REF!/#REF!)</definedName>
    <definedName name="SHARED_FORMULA_77_222_77_222_39">IF(ISERROR(#REF!/#REF!*1000),"",#REF!/#REF!*1000)</definedName>
    <definedName name="SHARED_FORMULA_77_257_77_257_19">IF(ISERROR(#REF!/#REF!),0,#REF!/#REF!)</definedName>
    <definedName name="SHARED_FORMULA_77_257_77_257_20">IF(ISERROR(#REF!/#REF!),0,#REF!/#REF!)</definedName>
    <definedName name="SHARED_FORMULA_77_257_77_257_21">IF(ISERROR(#REF!/#REF!),0,#REF!/#REF!)</definedName>
    <definedName name="SHARED_FORMULA_77_257_77_257_22">IF(ISERROR(#REF!/#REF!),0,#REF!/#REF!)</definedName>
    <definedName name="SHARED_FORMULA_77_259_77_259_39">IF(ISERROR(#REF!/#REF!*1000),"",#REF!/#REF!*1000)</definedName>
    <definedName name="SHARED_FORMULA_77_292_77_292_19">IF(ISERROR(#REF!/#REF!),0,#REF!/#REF!)</definedName>
    <definedName name="SHARED_FORMULA_77_292_77_292_20">IF(ISERROR(#REF!/#REF!),0,#REF!/#REF!)</definedName>
    <definedName name="SHARED_FORMULA_77_292_77_292_21">IF(ISERROR(#REF!/#REF!),0,#REF!/#REF!)</definedName>
    <definedName name="SHARED_FORMULA_77_292_77_292_22">IF(ISERROR(#REF!/#REF!),0,#REF!/#REF!)</definedName>
    <definedName name="SHARED_FORMULA_77_296_77_296_39">IF(ISERROR(#REF!/#REF!*1000),"",#REF!/#REF!*1000)</definedName>
    <definedName name="SHARED_FORMULA_77_30_77_30_38">"#ref!"/"#ref!"</definedName>
    <definedName name="SHARED_FORMULA_77_30_77_30_38_1">"#ref!"/"#ref!"</definedName>
    <definedName name="SHARED_FORMULA_77_333_77_333_39">IF(ISERROR(#REF!/#REF!*1000),"",#REF!/#REF!*1000)</definedName>
    <definedName name="SHARED_FORMULA_77_37_77_37_43">"#ref!"/"#ref!"</definedName>
    <definedName name="SHARED_FORMULA_77_37_77_37_43_1">"#ref!"/"#ref!"</definedName>
    <definedName name="SHARED_FORMULA_77_370_77_370_39">IF(ISERROR(#REF!/#REF!*1000),"",#REF!/#REF!*1000)</definedName>
    <definedName name="SHARED_FORMULA_77_407_77_407_39">IF(ISERROR(#REF!/#REF!*1000),"",#REF!/#REF!*1000)</definedName>
    <definedName name="SHARED_FORMULA_77_43_77_43_39">IF(ISERROR(#REF!/#REF!*1000),"",#REF!/#REF!*1000)</definedName>
    <definedName name="SHARED_FORMULA_77_44_77_44_19">IF(ISERROR(#REF!/#REF!),0,#REF!/#REF!)</definedName>
    <definedName name="SHARED_FORMULA_77_44_77_44_20">IF(ISERROR(#REF!/#REF!),0,#REF!/#REF!)</definedName>
    <definedName name="SHARED_FORMULA_77_44_77_44_21">IF(ISERROR(#REF!/#REF!),0,#REF!/#REF!)</definedName>
    <definedName name="SHARED_FORMULA_77_44_77_44_22">IF(ISERROR(#REF!/#REF!),0,#REF!/#REF!)</definedName>
    <definedName name="SHARED_FORMULA_77_7_77_7_39">IF(ISERROR(#REF!/#REF!*1000),"",#REF!/#REF!*1000)</definedName>
    <definedName name="SHARED_FORMULA_77_79_77_79_39">IF(ISERROR(#REF!/#REF!*1000),"",#REF!/#REF!*1000)</definedName>
    <definedName name="SHARED_FORMULA_77_8_77_8_19">IF(ISERROR(#REF!/#REF!),0,#REF!/#REF!)</definedName>
    <definedName name="SHARED_FORMULA_77_8_77_8_20">IF(ISERROR(#REF!/#REF!),0,#REF!/#REF!)</definedName>
    <definedName name="SHARED_FORMULA_77_8_77_8_21">IF(ISERROR(#REF!/#REF!),0,#REF!/#REF!)</definedName>
    <definedName name="SHARED_FORMULA_77_8_77_8_22">IF(ISERROR(#REF!/#REF!),0,#REF!/#REF!)</definedName>
    <definedName name="SHARED_FORMULA_77_81_77_81_19">IF(ISERROR(#REF!/#REF!),0,#REF!/#REF!)</definedName>
    <definedName name="SHARED_FORMULA_77_81_77_81_20">IF(ISERROR(#REF!/#REF!),0,#REF!/#REF!)</definedName>
    <definedName name="SHARED_FORMULA_77_81_77_81_21">IF(ISERROR(#REF!/#REF!),0,#REF!/#REF!)</definedName>
    <definedName name="SHARED_FORMULA_77_81_77_81_22">IF(ISERROR(#REF!/#REF!),0,#REF!/#REF!)</definedName>
    <definedName name="SHARED_FORMULA_77_9_77_9_38">"#ref!"/"#ref!"</definedName>
    <definedName name="SHARED_FORMULA_77_9_77_9_38_1">"#ref!"/"#ref!"</definedName>
    <definedName name="SHARED_FORMULA_78_121_78_121_39">SUM(#REF!,#REF!,#REF!)</definedName>
    <definedName name="SHARED_FORMULA_78_122_78_122_19">SUM(#REF!,#REF!,#REF!)</definedName>
    <definedName name="SHARED_FORMULA_78_122_78_122_20">SUM(#REF!,#REF!,#REF!)</definedName>
    <definedName name="SHARED_FORMULA_78_122_78_122_21">SUM(#REF!,#REF!,#REF!)</definedName>
    <definedName name="SHARED_FORMULA_78_122_78_122_22">SUM(#REF!,#REF!,#REF!)</definedName>
    <definedName name="SHARED_FORMULA_78_13_78_13_19">SUM(#REF!,#REF!,#REF!)</definedName>
    <definedName name="SHARED_FORMULA_78_13_78_13_20">SUM(#REF!,#REF!,#REF!)</definedName>
    <definedName name="SHARED_FORMULA_78_13_78_13_21">SUM(#REF!,#REF!,#REF!)</definedName>
    <definedName name="SHARED_FORMULA_78_13_78_13_22">SUM(#REF!,#REF!,#REF!)</definedName>
    <definedName name="SHARED_FORMULA_78_13_78_13_39">SUM(#REF!,#REF!,#REF!)</definedName>
    <definedName name="SHARED_FORMULA_78_14_78_14_10">SUM(#REF!,#REF!,#REF!)</definedName>
    <definedName name="SHARED_FORMULA_78_157_78_157_19">SUM(#REF!,#REF!,#REF!)</definedName>
    <definedName name="SHARED_FORMULA_78_157_78_157_20">SUM(#REF!,#REF!,#REF!)</definedName>
    <definedName name="SHARED_FORMULA_78_157_78_157_21">SUM(#REF!,#REF!,#REF!)</definedName>
    <definedName name="SHARED_FORMULA_78_157_78_157_22">SUM(#REF!,#REF!,#REF!)</definedName>
    <definedName name="SHARED_FORMULA_78_157_78_157_39">SUM(#REF!,#REF!,#REF!)</definedName>
    <definedName name="SHARED_FORMULA_78_192_78_192_19">SUM(#REF!,#REF!,#REF!)</definedName>
    <definedName name="SHARED_FORMULA_78_192_78_192_20">SUM(#REF!,#REF!,#REF!)</definedName>
    <definedName name="SHARED_FORMULA_78_192_78_192_21">SUM(#REF!,#REF!,#REF!)</definedName>
    <definedName name="SHARED_FORMULA_78_192_78_192_22">SUM(#REF!,#REF!,#REF!)</definedName>
    <definedName name="SHARED_FORMULA_78_193_78_193_39">SUM(#REF!,#REF!,#REF!)</definedName>
    <definedName name="SHARED_FORMULA_78_21_78_21_41">#N/A</definedName>
    <definedName name="SHARED_FORMULA_78_21_78_21_41_1">#N/A</definedName>
    <definedName name="SHARED_FORMULA_78_227_78_227_19">SUM(#REF!,#REF!,#REF!)</definedName>
    <definedName name="SHARED_FORMULA_78_227_78_227_20">SUM(#REF!,#REF!,#REF!)</definedName>
    <definedName name="SHARED_FORMULA_78_227_78_227_21">SUM(#REF!,#REF!,#REF!)</definedName>
    <definedName name="SHARED_FORMULA_78_227_78_227_22">SUM(#REF!,#REF!,#REF!)</definedName>
    <definedName name="SHARED_FORMULA_78_229_78_229_39">SUM(#REF!,#REF!,#REF!)</definedName>
    <definedName name="SHARED_FORMULA_78_23_78_23_10">SUM(#REF!,#REF!,#REF!)</definedName>
    <definedName name="SHARED_FORMULA_78_262_78_262_19">SUM(#REF!,#REF!,#REF!)</definedName>
    <definedName name="SHARED_FORMULA_78_262_78_262_20">SUM(#REF!,#REF!,#REF!)</definedName>
    <definedName name="SHARED_FORMULA_78_262_78_262_21">SUM(#REF!,#REF!,#REF!)</definedName>
    <definedName name="SHARED_FORMULA_78_262_78_262_22">SUM(#REF!,#REF!,#REF!)</definedName>
    <definedName name="SHARED_FORMULA_78_266_78_266_39">SUM(#REF!,#REF!,#REF!)</definedName>
    <definedName name="SHARED_FORMULA_78_297_78_297_19">SUM(#REF!,#REF!,#REF!)</definedName>
    <definedName name="SHARED_FORMULA_78_297_78_297_20">SUM(#REF!,#REF!,#REF!)</definedName>
    <definedName name="SHARED_FORMULA_78_297_78_297_21">SUM(#REF!,#REF!,#REF!)</definedName>
    <definedName name="SHARED_FORMULA_78_297_78_297_22">SUM(#REF!,#REF!,#REF!)</definedName>
    <definedName name="SHARED_FORMULA_78_303_78_303_39">SUM(#REF!,#REF!,#REF!)</definedName>
    <definedName name="SHARED_FORMULA_78_32_78_32_10">SUM(#REF!,#REF!,#REF!)</definedName>
    <definedName name="SHARED_FORMULA_78_340_78_340_39">SUM(#REF!,#REF!,#REF!)</definedName>
    <definedName name="SHARED_FORMULA_78_377_78_377_39">SUM(#REF!,#REF!,#REF!)</definedName>
    <definedName name="SHARED_FORMULA_78_41_78_41_10">SUM(#REF!,#REF!,#REF!)</definedName>
    <definedName name="SHARED_FORMULA_78_414_78_414_39">SUM(#REF!,#REF!,#REF!)</definedName>
    <definedName name="SHARED_FORMULA_78_49_78_49_19">SUM(#REF!,#REF!,#REF!)</definedName>
    <definedName name="SHARED_FORMULA_78_49_78_49_20">SUM(#REF!,#REF!,#REF!)</definedName>
    <definedName name="SHARED_FORMULA_78_49_78_49_21">SUM(#REF!,#REF!,#REF!)</definedName>
    <definedName name="SHARED_FORMULA_78_49_78_49_22">SUM(#REF!,#REF!,#REF!)</definedName>
    <definedName name="SHARED_FORMULA_78_49_78_49_39">SUM(#REF!,#REF!,#REF!)</definedName>
    <definedName name="SHARED_FORMULA_78_50_78_50_10">SUM(#REF!,#REF!,#REF!)</definedName>
    <definedName name="SHARED_FORMULA_78_59_78_59_10">SUM(#REF!,#REF!,#REF!)</definedName>
    <definedName name="SHARED_FORMULA_78_68_78_68_10">SUM(#REF!,#REF!,#REF!)</definedName>
    <definedName name="SHARED_FORMULA_78_77_78_77_10">SUM(#REF!,#REF!,#REF!)</definedName>
    <definedName name="SHARED_FORMULA_78_85_78_85_39">SUM(#REF!,#REF!,#REF!)</definedName>
    <definedName name="SHARED_FORMULA_78_86_78_86_19">SUM(#REF!,#REF!,#REF!)</definedName>
    <definedName name="SHARED_FORMULA_78_86_78_86_20">SUM(#REF!,#REF!,#REF!)</definedName>
    <definedName name="SHARED_FORMULA_78_86_78_86_21">SUM(#REF!,#REF!,#REF!)</definedName>
    <definedName name="SHARED_FORMULA_78_86_78_86_22">SUM(#REF!,#REF!,#REF!)</definedName>
    <definedName name="SHARED_FORMULA_79_121_79_121_39">SUM(#REF!,#REF!,#REF!)</definedName>
    <definedName name="SHARED_FORMULA_79_13_79_13_39">SUM(#REF!,#REF!,#REF!)</definedName>
    <definedName name="SHARED_FORMULA_79_157_79_157_39">SUM(#REF!,#REF!,#REF!)</definedName>
    <definedName name="SHARED_FORMULA_79_193_79_193_39">SUM(#REF!,#REF!,#REF!)</definedName>
    <definedName name="SHARED_FORMULA_79_229_79_229_39">SUM(#REF!,#REF!,#REF!)</definedName>
    <definedName name="SHARED_FORMULA_79_266_79_266_39">SUM(#REF!,#REF!,#REF!)</definedName>
    <definedName name="SHARED_FORMULA_79_303_79_303_39">SUM(#REF!,#REF!,#REF!)</definedName>
    <definedName name="SHARED_FORMULA_79_340_79_340_39">SUM(#REF!,#REF!,#REF!)</definedName>
    <definedName name="SHARED_FORMULA_79_377_79_377_39">SUM(#REF!,#REF!,#REF!)</definedName>
    <definedName name="SHARED_FORMULA_79_41_79_41_38">#N/A</definedName>
    <definedName name="SHARED_FORMULA_79_41_79_41_38_1">#N/A</definedName>
    <definedName name="SHARED_FORMULA_79_414_79_414_39">SUM(#REF!,#REF!,#REF!)</definedName>
    <definedName name="SHARED_FORMULA_79_47_79_47_43">#N/A</definedName>
    <definedName name="SHARED_FORMULA_79_47_79_47_43_1">#N/A</definedName>
    <definedName name="SHARED_FORMULA_79_49_79_49_39">SUM(#REF!,#REF!,#REF!)</definedName>
    <definedName name="SHARED_FORMULA_79_85_79_85_39">SUM(#REF!,#REF!,#REF!)</definedName>
    <definedName name="SHARED_FORMULA_8_108_8_108_18">SUM(#REF!,#REF!)</definedName>
    <definedName name="SHARED_FORMULA_8_109_8_109_12">#REF!+#REF!</definedName>
    <definedName name="SHARED_FORMULA_8_116_8_116_30">SUM(#REF!,#REF!,#REF!)</definedName>
    <definedName name="SHARED_FORMULA_8_122_8_122_19">#REF!+#REF!</definedName>
    <definedName name="SHARED_FORMULA_8_122_8_122_20">#REF!+#REF!</definedName>
    <definedName name="SHARED_FORMULA_8_122_8_122_21">#REF!+#REF!</definedName>
    <definedName name="SHARED_FORMULA_8_122_8_122_22">#REF!+#REF!</definedName>
    <definedName name="SHARED_FORMULA_8_127_8_127_12">#REF!+#REF!</definedName>
    <definedName name="SHARED_FORMULA_8_13_8_13_19">#REF!+#REF!</definedName>
    <definedName name="SHARED_FORMULA_8_13_8_13_20">#REF!+#REF!</definedName>
    <definedName name="SHARED_FORMULA_8_13_8_13_21">#REF!+#REF!</definedName>
    <definedName name="SHARED_FORMULA_8_13_8_13_22">#REF!+#REF!</definedName>
    <definedName name="SHARED_FORMULA_8_13_8_13_6">#REF!*#REF!</definedName>
    <definedName name="SHARED_FORMULA_8_14_8_14_10">#REF!+#REF!</definedName>
    <definedName name="SHARED_FORMULA_8_145_8_145_12">#REF!+#REF!</definedName>
    <definedName name="SHARED_FORMULA_8_15_8_15_45">SUM(#REF!)</definedName>
    <definedName name="SHARED_FORMULA_8_150_8_150_30">SUM(#REF!,#REF!,#REF!)</definedName>
    <definedName name="SHARED_FORMULA_8_157_8_157_19">SUM(#REF!,#REF!)</definedName>
    <definedName name="SHARED_FORMULA_8_157_8_157_21">SUM(#REF!,#REF!)</definedName>
    <definedName name="SHARED_FORMULA_8_157_8_157_22">#REF!+#REF!</definedName>
    <definedName name="SHARED_FORMULA_8_162_8_162_20">SUM(#REF!,#REF!)</definedName>
    <definedName name="SHARED_FORMULA_8_163_8_163_12">#REF!+#REF!</definedName>
    <definedName name="SHARED_FORMULA_8_172_8_172_18">SUM(#REF!,#REF!)</definedName>
    <definedName name="SHARED_FORMULA_8_172_8_172_30">SUM(#REF!,#REF!,#REF!)</definedName>
    <definedName name="SHARED_FORMULA_8_181_8_181_12">#REF!+#REF!</definedName>
    <definedName name="SHARED_FORMULA_8_19_8_19_12">#REF!+#REF!</definedName>
    <definedName name="SHARED_FORMULA_8_191_8_191_19">SUM(#REF!,#REF!)</definedName>
    <definedName name="SHARED_FORMULA_8_191_8_191_20">SUM(#REF!,#REF!)</definedName>
    <definedName name="SHARED_FORMULA_8_192_8_192_21">SUM(#REF!,#REF!)</definedName>
    <definedName name="SHARED_FORMULA_8_192_8_192_22">#REF!+#REF!</definedName>
    <definedName name="SHARED_FORMULA_8_193_8_193_30">SUM(#REF!,#REF!,#REF!)</definedName>
    <definedName name="SHARED_FORMULA_8_209_8_209_18">SUM(#REF!,#REF!)</definedName>
    <definedName name="SHARED_FORMULA_8_21_8_21_18">SUM(#REF!,#REF!)</definedName>
    <definedName name="SHARED_FORMULA_8_21_8_21_41">#N/A</definedName>
    <definedName name="SHARED_FORMULA_8_21_8_21_41_1">#N/A</definedName>
    <definedName name="SHARED_FORMULA_8_21_8_21_44">#N/A</definedName>
    <definedName name="SHARED_FORMULA_8_21_8_21_44_1">#N/A</definedName>
    <definedName name="SHARED_FORMULA_8_214_8_214_30">SUM(#REF!,#REF!,#REF!)</definedName>
    <definedName name="SHARED_FORMULA_8_22_8_22_39">#N/A</definedName>
    <definedName name="SHARED_FORMULA_8_22_8_22_39_1">#N/A</definedName>
    <definedName name="SHARED_FORMULA_8_226_8_226_20">SUM(#REF!,#REF!)</definedName>
    <definedName name="SHARED_FORMULA_8_227_8_227_21">SUM(#REF!,#REF!)</definedName>
    <definedName name="SHARED_FORMULA_8_227_8_227_22">#REF!+#REF!</definedName>
    <definedName name="SHARED_FORMULA_8_261_8_261_20">SUM(#REF!,#REF!)</definedName>
    <definedName name="SHARED_FORMULA_8_262_8_262_21">SUM(#REF!,#REF!)</definedName>
    <definedName name="SHARED_FORMULA_8_262_8_262_22">#REF!+#REF!</definedName>
    <definedName name="SHARED_FORMULA_8_273_8_273_18">SUM(#REF!,#REF!)</definedName>
    <definedName name="SHARED_FORMULA_8_29_8_29_30">SUM(#REF!,#REF!,#REF!)</definedName>
    <definedName name="SHARED_FORMULA_8_297_8_297_21">SUM(#REF!,#REF!)</definedName>
    <definedName name="SHARED_FORMULA_8_297_8_297_22">#REF!+#REF!</definedName>
    <definedName name="SHARED_FORMULA_8_301_8_301_20">SUM(#REF!,#REF!)</definedName>
    <definedName name="SHARED_FORMULA_8_32_8_32_10">#REF!+#REF!</definedName>
    <definedName name="SHARED_FORMULA_8_32_8_32_12">#REF!+#REF!</definedName>
    <definedName name="SHARED_FORMULA_8_33_8_33_35">#REF!+#REF!</definedName>
    <definedName name="SHARED_FORMULA_8_337_8_337_18">SUM(#REF!,#REF!)</definedName>
    <definedName name="SHARED_FORMULA_8_37_8_37_1">#REF!*3082</definedName>
    <definedName name="SHARED_FORMULA_8_41_8_41_10">#REF!+#REF!</definedName>
    <definedName name="SHARED_FORMULA_8_44_8_44_18">SUM(#REF!,#REF!)</definedName>
    <definedName name="SHARED_FORMULA_8_45_8_45_12">#REF!+#REF!</definedName>
    <definedName name="SHARED_FORMULA_8_49_8_49_19">#REF!+#REF!</definedName>
    <definedName name="SHARED_FORMULA_8_49_8_49_20">#REF!+#REF!</definedName>
    <definedName name="SHARED_FORMULA_8_49_8_49_21">#REF!+#REF!</definedName>
    <definedName name="SHARED_FORMULA_8_49_8_49_22">#REF!+#REF!</definedName>
    <definedName name="SHARED_FORMULA_8_49_8_49_30">SUM(#REF!,#REF!,#REF!)</definedName>
    <definedName name="SHARED_FORMULA_8_50_8_50_10">#REF!+#REF!</definedName>
    <definedName name="SHARED_FORMULA_8_53_8_53_3">#REF!+#REF!</definedName>
    <definedName name="SHARED_FORMULA_8_58_8_58_12">#REF!+#REF!</definedName>
    <definedName name="SHARED_FORMULA_8_59_8_59_10">#REF!+#REF!</definedName>
    <definedName name="SHARED_FORMULA_8_6_8_6_12">#REF!+#REF!</definedName>
    <definedName name="SHARED_FORMULA_8_71_8_71_12">#REF!+#REF!</definedName>
    <definedName name="SHARED_FORMULA_8_8_8_8_39">#N/A</definedName>
    <definedName name="SHARED_FORMULA_8_8_8_8_39_1">#N/A</definedName>
    <definedName name="SHARED_FORMULA_8_82_8_82_30">SUM(#REF!,#REF!,#REF!)</definedName>
    <definedName name="SHARED_FORMULA_8_84_8_84_12">#REF!+#REF!</definedName>
    <definedName name="SHARED_FORMULA_8_86_8_86_19">#REF!+#REF!</definedName>
    <definedName name="SHARED_FORMULA_8_86_8_86_20">#REF!+#REF!</definedName>
    <definedName name="SHARED_FORMULA_8_86_8_86_21">#REF!+#REF!</definedName>
    <definedName name="SHARED_FORMULA_8_86_8_86_22">#REF!+#REF!</definedName>
    <definedName name="SHARED_FORMULA_8_9_8_9_30">SUM(#REF!,#REF!,#REF!)</definedName>
    <definedName name="SHARED_FORMULA_8_9_8_9_7">#REF!*#REF!</definedName>
    <definedName name="SHARED_FORMULA_8_97_8_97_12">#REF!+#REF!</definedName>
    <definedName name="SHARED_FORMULA_80_115_80_115_39">IF(ISERROR(#REF!/#REF!*1000),"",#REF!/#REF!*1000)</definedName>
    <definedName name="SHARED_FORMULA_80_117_80_117_19">IF(ISERROR(#REF!/#REF!),0,#REF!/#REF!)</definedName>
    <definedName name="SHARED_FORMULA_80_117_80_117_20">IF(ISERROR(#REF!/#REF!),0,#REF!/#REF!)</definedName>
    <definedName name="SHARED_FORMULA_80_117_80_117_21">IF(ISERROR(#REF!/#REF!),0,#REF!/#REF!)</definedName>
    <definedName name="SHARED_FORMULA_80_117_80_117_22">IF(ISERROR(#REF!/#REF!),0,#REF!/#REF!)</definedName>
    <definedName name="SHARED_FORMULA_80_151_80_151_39">IF(ISERROR(#REF!/#REF!*1000),"",#REF!/#REF!*1000)</definedName>
    <definedName name="SHARED_FORMULA_80_152_80_152_19">IF(ISERROR(#REF!/#REF!),0,#REF!/#REF!)</definedName>
    <definedName name="SHARED_FORMULA_80_152_80_152_20">IF(ISERROR(#REF!/#REF!),0,#REF!/#REF!)</definedName>
    <definedName name="SHARED_FORMULA_80_152_80_152_21">IF(ISERROR(#REF!/#REF!),0,#REF!/#REF!)</definedName>
    <definedName name="SHARED_FORMULA_80_152_80_152_22">IF(ISERROR(#REF!/#REF!),0,#REF!/#REF!)</definedName>
    <definedName name="SHARED_FORMULA_80_186_80_186_39">IF(ISERROR(#REF!/#REF!*1000),"",#REF!/#REF!*1000)</definedName>
    <definedName name="SHARED_FORMULA_80_187_80_187_19">IF(ISERROR(#REF!/#REF!),0,#REF!/#REF!)</definedName>
    <definedName name="SHARED_FORMULA_80_187_80_187_20">IF(ISERROR(#REF!/#REF!),0,#REF!/#REF!)</definedName>
    <definedName name="SHARED_FORMULA_80_187_80_187_21">IF(ISERROR(#REF!/#REF!),0,#REF!/#REF!)</definedName>
    <definedName name="SHARED_FORMULA_80_187_80_187_22">IF(ISERROR(#REF!/#REF!),0,#REF!/#REF!)</definedName>
    <definedName name="SHARED_FORMULA_80_222_80_222_19">IF(ISERROR(#REF!/#REF!),0,#REF!/#REF!)</definedName>
    <definedName name="SHARED_FORMULA_80_222_80_222_20">IF(ISERROR(#REF!/#REF!),0,#REF!/#REF!)</definedName>
    <definedName name="SHARED_FORMULA_80_222_80_222_21">IF(ISERROR(#REF!/#REF!),0,#REF!/#REF!)</definedName>
    <definedName name="SHARED_FORMULA_80_222_80_222_22">IF(ISERROR(#REF!/#REF!),0,#REF!/#REF!)</definedName>
    <definedName name="SHARED_FORMULA_80_222_80_222_39">IF(ISERROR(#REF!/#REF!*1000),"",#REF!/#REF!*1000)</definedName>
    <definedName name="SHARED_FORMULA_80_257_80_257_19">IF(ISERROR(#REF!/#REF!),0,#REF!/#REF!)</definedName>
    <definedName name="SHARED_FORMULA_80_257_80_257_20">IF(ISERROR(#REF!/#REF!),0,#REF!/#REF!)</definedName>
    <definedName name="SHARED_FORMULA_80_257_80_257_21">IF(ISERROR(#REF!/#REF!),0,#REF!/#REF!)</definedName>
    <definedName name="SHARED_FORMULA_80_257_80_257_22">IF(ISERROR(#REF!/#REF!),0,#REF!/#REF!)</definedName>
    <definedName name="SHARED_FORMULA_80_259_80_259_39">IF(ISERROR(#REF!/#REF!*1000),"",#REF!/#REF!*1000)</definedName>
    <definedName name="SHARED_FORMULA_80_292_80_292_19">IF(ISERROR(#REF!/#REF!),0,#REF!/#REF!)</definedName>
    <definedName name="SHARED_FORMULA_80_292_80_292_20">IF(ISERROR(#REF!/#REF!),0,#REF!/#REF!)</definedName>
    <definedName name="SHARED_FORMULA_80_292_80_292_21">IF(ISERROR(#REF!/#REF!),0,#REF!/#REF!)</definedName>
    <definedName name="SHARED_FORMULA_80_292_80_292_22">IF(ISERROR(#REF!/#REF!),0,#REF!/#REF!)</definedName>
    <definedName name="SHARED_FORMULA_80_296_80_296_39">IF(ISERROR(#REF!/#REF!*1000),"",#REF!/#REF!*1000)</definedName>
    <definedName name="SHARED_FORMULA_80_333_80_333_39">IF(ISERROR(#REF!/#REF!*1000),"",#REF!/#REF!*1000)</definedName>
    <definedName name="SHARED_FORMULA_80_370_80_370_39">IF(ISERROR(#REF!/#REF!*1000),"",#REF!/#REF!*1000)</definedName>
    <definedName name="SHARED_FORMULA_80_407_80_407_39">IF(ISERROR(#REF!/#REF!*1000),"",#REF!/#REF!*1000)</definedName>
    <definedName name="SHARED_FORMULA_80_43_80_43_39">IF(ISERROR(#REF!/#REF!*1000),"",#REF!/#REF!*1000)</definedName>
    <definedName name="SHARED_FORMULA_80_44_80_44_19">IF(ISERROR(#REF!/#REF!),0,#REF!/#REF!)</definedName>
    <definedName name="SHARED_FORMULA_80_44_80_44_20">IF(ISERROR(#REF!/#REF!),0,#REF!/#REF!)</definedName>
    <definedName name="SHARED_FORMULA_80_44_80_44_21">IF(ISERROR(#REF!/#REF!),0,#REF!/#REF!)</definedName>
    <definedName name="SHARED_FORMULA_80_44_80_44_22">IF(ISERROR(#REF!/#REF!),0,#REF!/#REF!)</definedName>
    <definedName name="SHARED_FORMULA_80_7_80_7_39">IF(ISERROR(#REF!/#REF!*1000),"",#REF!/#REF!*1000)</definedName>
    <definedName name="SHARED_FORMULA_80_79_80_79_39">IF(ISERROR(#REF!/#REF!*1000),"",#REF!/#REF!*1000)</definedName>
    <definedName name="SHARED_FORMULA_80_8_80_8_19">IF(ISERROR(#REF!/#REF!),0,#REF!/#REF!)</definedName>
    <definedName name="SHARED_FORMULA_80_8_80_8_20">IF(ISERROR(#REF!/#REF!),0,#REF!/#REF!)</definedName>
    <definedName name="SHARED_FORMULA_80_8_80_8_21">IF(ISERROR(#REF!/#REF!),0,#REF!/#REF!)</definedName>
    <definedName name="SHARED_FORMULA_80_8_80_8_22">IF(ISERROR(#REF!/#REF!),0,#REF!/#REF!)</definedName>
    <definedName name="SHARED_FORMULA_80_81_80_81_19">IF(ISERROR(#REF!/#REF!),0,#REF!/#REF!)</definedName>
    <definedName name="SHARED_FORMULA_80_81_80_81_20">IF(ISERROR(#REF!/#REF!),0,#REF!/#REF!)</definedName>
    <definedName name="SHARED_FORMULA_80_81_80_81_21">IF(ISERROR(#REF!/#REF!),0,#REF!/#REF!)</definedName>
    <definedName name="SHARED_FORMULA_80_81_80_81_22">IF(ISERROR(#REF!/#REF!),0,#REF!/#REF!)</definedName>
    <definedName name="SHARED_FORMULA_81_121_81_121_39">SUM(#REF!,#REF!,#REF!)</definedName>
    <definedName name="SHARED_FORMULA_81_122_81_122_19">SUM(#REF!,#REF!,#REF!)</definedName>
    <definedName name="SHARED_FORMULA_81_122_81_122_20">SUM(#REF!,#REF!,#REF!)</definedName>
    <definedName name="SHARED_FORMULA_81_122_81_122_21">SUM(#REF!,#REF!,#REF!)</definedName>
    <definedName name="SHARED_FORMULA_81_122_81_122_22">SUM(#REF!,#REF!,#REF!)</definedName>
    <definedName name="SHARED_FORMULA_81_13_81_13_19">SUM(#REF!,#REF!,#REF!)</definedName>
    <definedName name="SHARED_FORMULA_81_13_81_13_20">SUM(#REF!,#REF!,#REF!)</definedName>
    <definedName name="SHARED_FORMULA_81_13_81_13_21">SUM(#REF!,#REF!,#REF!)</definedName>
    <definedName name="SHARED_FORMULA_81_13_81_13_22">SUM(#REF!,#REF!,#REF!)</definedName>
    <definedName name="SHARED_FORMULA_81_13_81_13_39">SUM(#REF!,#REF!,#REF!)</definedName>
    <definedName name="SHARED_FORMULA_81_14_81_14_10">SUM(#REF!,#REF!,#REF!)</definedName>
    <definedName name="SHARED_FORMULA_81_157_81_157_19">SUM(#REF!,#REF!,#REF!)</definedName>
    <definedName name="SHARED_FORMULA_81_157_81_157_20">SUM(#REF!,#REF!,#REF!)</definedName>
    <definedName name="SHARED_FORMULA_81_157_81_157_21">SUM(#REF!,#REF!,#REF!)</definedName>
    <definedName name="SHARED_FORMULA_81_157_81_157_22">SUM(#REF!,#REF!,#REF!)</definedName>
    <definedName name="SHARED_FORMULA_81_157_81_157_39">SUM(#REF!,#REF!,#REF!)</definedName>
    <definedName name="SHARED_FORMULA_81_192_81_192_19">SUM(#REF!,#REF!,#REF!)</definedName>
    <definedName name="SHARED_FORMULA_81_192_81_192_20">SUM(#REF!,#REF!,#REF!)</definedName>
    <definedName name="SHARED_FORMULA_81_192_81_192_21">SUM(#REF!,#REF!,#REF!)</definedName>
    <definedName name="SHARED_FORMULA_81_192_81_192_22">SUM(#REF!,#REF!,#REF!)</definedName>
    <definedName name="SHARED_FORMULA_81_193_81_193_39">SUM(#REF!,#REF!,#REF!)</definedName>
    <definedName name="SHARED_FORMULA_81_227_81_227_19">SUM(#REF!,#REF!,#REF!)</definedName>
    <definedName name="SHARED_FORMULA_81_227_81_227_20">SUM(#REF!,#REF!,#REF!)</definedName>
    <definedName name="SHARED_FORMULA_81_227_81_227_21">SUM(#REF!,#REF!,#REF!)</definedName>
    <definedName name="SHARED_FORMULA_81_227_81_227_22">SUM(#REF!,#REF!,#REF!)</definedName>
    <definedName name="SHARED_FORMULA_81_229_81_229_39">SUM(#REF!,#REF!,#REF!)</definedName>
    <definedName name="SHARED_FORMULA_81_23_81_23_10">SUM(#REF!,#REF!,#REF!)</definedName>
    <definedName name="SHARED_FORMULA_81_262_81_262_19">SUM(#REF!,#REF!,#REF!)</definedName>
    <definedName name="SHARED_FORMULA_81_262_81_262_20">SUM(#REF!,#REF!,#REF!)</definedName>
    <definedName name="SHARED_FORMULA_81_262_81_262_21">SUM(#REF!,#REF!,#REF!)</definedName>
    <definedName name="SHARED_FORMULA_81_262_81_262_22">SUM(#REF!,#REF!,#REF!)</definedName>
    <definedName name="SHARED_FORMULA_81_266_81_266_39">SUM(#REF!,#REF!,#REF!)</definedName>
    <definedName name="SHARED_FORMULA_81_297_81_297_19">SUM(#REF!,#REF!,#REF!)</definedName>
    <definedName name="SHARED_FORMULA_81_297_81_297_20">SUM(#REF!,#REF!,#REF!)</definedName>
    <definedName name="SHARED_FORMULA_81_297_81_297_21">SUM(#REF!,#REF!,#REF!)</definedName>
    <definedName name="SHARED_FORMULA_81_297_81_297_22">SUM(#REF!,#REF!,#REF!)</definedName>
    <definedName name="SHARED_FORMULA_81_303_81_303_39">SUM(#REF!,#REF!,#REF!)</definedName>
    <definedName name="SHARED_FORMULA_81_32_81_32_10">SUM(#REF!,#REF!,#REF!)</definedName>
    <definedName name="SHARED_FORMULA_81_340_81_340_39">SUM(#REF!,#REF!,#REF!)</definedName>
    <definedName name="SHARED_FORMULA_81_377_81_377_39">SUM(#REF!,#REF!,#REF!)</definedName>
    <definedName name="SHARED_FORMULA_81_41_81_41_10">SUM(#REF!,#REF!,#REF!)</definedName>
    <definedName name="SHARED_FORMULA_81_414_81_414_39">SUM(#REF!,#REF!,#REF!)</definedName>
    <definedName name="SHARED_FORMULA_81_49_81_49_19">SUM(#REF!,#REF!,#REF!)</definedName>
    <definedName name="SHARED_FORMULA_81_49_81_49_20">SUM(#REF!,#REF!,#REF!)</definedName>
    <definedName name="SHARED_FORMULA_81_49_81_49_21">SUM(#REF!,#REF!,#REF!)</definedName>
    <definedName name="SHARED_FORMULA_81_49_81_49_22">SUM(#REF!,#REF!,#REF!)</definedName>
    <definedName name="SHARED_FORMULA_81_49_81_49_39">SUM(#REF!,#REF!,#REF!)</definedName>
    <definedName name="SHARED_FORMULA_81_50_81_50_10">SUM(#REF!,#REF!,#REF!)</definedName>
    <definedName name="SHARED_FORMULA_81_59_81_59_10">SUM(#REF!,#REF!,#REF!)</definedName>
    <definedName name="SHARED_FORMULA_81_68_81_68_10">SUM(#REF!,#REF!,#REF!)</definedName>
    <definedName name="SHARED_FORMULA_81_77_81_77_10">SUM(#REF!,#REF!,#REF!)</definedName>
    <definedName name="SHARED_FORMULA_81_85_81_85_39">SUM(#REF!,#REF!,#REF!)</definedName>
    <definedName name="SHARED_FORMULA_81_86_81_86_19">SUM(#REF!,#REF!,#REF!)</definedName>
    <definedName name="SHARED_FORMULA_81_86_81_86_20">SUM(#REF!,#REF!,#REF!)</definedName>
    <definedName name="SHARED_FORMULA_81_86_81_86_21">SUM(#REF!,#REF!,#REF!)</definedName>
    <definedName name="SHARED_FORMULA_81_86_81_86_22">SUM(#REF!,#REF!,#REF!)</definedName>
    <definedName name="SHARED_FORMULA_82_121_82_121_39">SUM(#REF!,#REF!,#REF!)</definedName>
    <definedName name="SHARED_FORMULA_82_13_82_13_39">SUM(#REF!,#REF!,#REF!)</definedName>
    <definedName name="SHARED_FORMULA_82_157_82_157_39">SUM(#REF!,#REF!,#REF!)</definedName>
    <definedName name="SHARED_FORMULA_82_193_82_193_39">SUM(#REF!,#REF!,#REF!)</definedName>
    <definedName name="SHARED_FORMULA_82_229_82_229_39">SUM(#REF!,#REF!,#REF!)</definedName>
    <definedName name="SHARED_FORMULA_82_266_82_266_39">SUM(#REF!,#REF!,#REF!)</definedName>
    <definedName name="SHARED_FORMULA_82_303_82_303_39">SUM(#REF!,#REF!,#REF!)</definedName>
    <definedName name="SHARED_FORMULA_82_340_82_340_39">SUM(#REF!,#REF!,#REF!)</definedName>
    <definedName name="SHARED_FORMULA_82_377_82_377_39">SUM(#REF!,#REF!,#REF!)</definedName>
    <definedName name="SHARED_FORMULA_82_414_82_414_39">SUM(#REF!,#REF!,#REF!)</definedName>
    <definedName name="SHARED_FORMULA_82_49_82_49_39">SUM(#REF!,#REF!,#REF!)</definedName>
    <definedName name="SHARED_FORMULA_82_85_82_85_39">SUM(#REF!,#REF!,#REF!)</definedName>
    <definedName name="SHARED_FORMULA_83_11_83_11_39">IF(ISERROR(#REF!/#REF!*1000),"",#REF!/#REF!*1000)</definedName>
    <definedName name="SHARED_FORMULA_83_117_83_117_19">IF(ISERROR(#REF!/#REF!),0,#REF!/#REF!)</definedName>
    <definedName name="SHARED_FORMULA_83_117_83_117_20">IF(ISERROR(#REF!/#REF!),0,#REF!/#REF!)</definedName>
    <definedName name="SHARED_FORMULA_83_117_83_117_21">IF(ISERROR(#REF!/#REF!),0,#REF!/#REF!)</definedName>
    <definedName name="SHARED_FORMULA_83_117_83_117_22">IF(ISERROR(#REF!/#REF!),0,#REF!/#REF!)</definedName>
    <definedName name="SHARED_FORMULA_83_119_83_119_39">IF(ISERROR(#REF!/#REF!*1000),"",#REF!/#REF!*1000)</definedName>
    <definedName name="SHARED_FORMULA_83_152_83_152_19">IF(ISERROR(#REF!/#REF!),0,#REF!/#REF!)</definedName>
    <definedName name="SHARED_FORMULA_83_152_83_152_20">IF(ISERROR(#REF!/#REF!),0,#REF!/#REF!)</definedName>
    <definedName name="SHARED_FORMULA_83_152_83_152_21">IF(ISERROR(#REF!/#REF!),0,#REF!/#REF!)</definedName>
    <definedName name="SHARED_FORMULA_83_152_83_152_22">IF(ISERROR(#REF!/#REF!),0,#REF!/#REF!)</definedName>
    <definedName name="SHARED_FORMULA_83_155_83_155_39">IF(ISERROR(#REF!/#REF!*1000),"",#REF!/#REF!*1000)</definedName>
    <definedName name="SHARED_FORMULA_83_186_83_186_39">IF(ISERROR(#REF!/#REF!*1000),"",#REF!/#REF!*1000)</definedName>
    <definedName name="SHARED_FORMULA_83_187_83_187_19">IF(ISERROR(#REF!/#REF!),0,#REF!/#REF!)</definedName>
    <definedName name="SHARED_FORMULA_83_187_83_187_20">IF(ISERROR(#REF!/#REF!),0,#REF!/#REF!)</definedName>
    <definedName name="SHARED_FORMULA_83_187_83_187_21">IF(ISERROR(#REF!/#REF!),0,#REF!/#REF!)</definedName>
    <definedName name="SHARED_FORMULA_83_187_83_187_22">IF(ISERROR(#REF!/#REF!),0,#REF!/#REF!)</definedName>
    <definedName name="SHARED_FORMULA_83_222_83_222_19">IF(ISERROR(#REF!/#REF!),0,#REF!/#REF!)</definedName>
    <definedName name="SHARED_FORMULA_83_222_83_222_20">IF(ISERROR(#REF!/#REF!),0,#REF!/#REF!)</definedName>
    <definedName name="SHARED_FORMULA_83_222_83_222_21">IF(ISERROR(#REF!/#REF!),0,#REF!/#REF!)</definedName>
    <definedName name="SHARED_FORMULA_83_222_83_222_22">IF(ISERROR(#REF!/#REF!),0,#REF!/#REF!)</definedName>
    <definedName name="SHARED_FORMULA_83_222_83_222_39">IF(ISERROR(#REF!/#REF!*1000),"",#REF!/#REF!*1000)</definedName>
    <definedName name="SHARED_FORMULA_83_257_83_257_19">IF(ISERROR(#REF!/#REF!),0,#REF!/#REF!)</definedName>
    <definedName name="SHARED_FORMULA_83_257_83_257_20">IF(ISERROR(#REF!/#REF!),0,#REF!/#REF!)</definedName>
    <definedName name="SHARED_FORMULA_83_257_83_257_21">IF(ISERROR(#REF!/#REF!),0,#REF!/#REF!)</definedName>
    <definedName name="SHARED_FORMULA_83_257_83_257_22">IF(ISERROR(#REF!/#REF!),0,#REF!/#REF!)</definedName>
    <definedName name="SHARED_FORMULA_83_259_83_259_39">IF(ISERROR(#REF!/#REF!*1000),"",#REF!/#REF!*1000)</definedName>
    <definedName name="SHARED_FORMULA_83_292_83_292_19">IF(ISERROR(#REF!/#REF!),0,#REF!/#REF!)</definedName>
    <definedName name="SHARED_FORMULA_83_292_83_292_20">IF(ISERROR(#REF!/#REF!),0,#REF!/#REF!)</definedName>
    <definedName name="SHARED_FORMULA_83_292_83_292_21">IF(ISERROR(#REF!/#REF!),0,#REF!/#REF!)</definedName>
    <definedName name="SHARED_FORMULA_83_292_83_292_22">IF(ISERROR(#REF!/#REF!),0,#REF!/#REF!)</definedName>
    <definedName name="SHARED_FORMULA_83_296_83_296_39">IF(ISERROR(#REF!/#REF!*1000),"",#REF!/#REF!*1000)</definedName>
    <definedName name="SHARED_FORMULA_83_333_83_333_39">IF(ISERROR(#REF!/#REF!*1000),"",#REF!/#REF!*1000)</definedName>
    <definedName name="SHARED_FORMULA_83_370_83_370_39">IF(ISERROR(#REF!/#REF!*1000),"",#REF!/#REF!*1000)</definedName>
    <definedName name="SHARED_FORMULA_83_407_83_407_39">IF(ISERROR(#REF!/#REF!*1000),"",#REF!/#REF!*1000)</definedName>
    <definedName name="SHARED_FORMULA_83_44_83_44_19">IF(ISERROR(#REF!/#REF!),0,#REF!/#REF!)</definedName>
    <definedName name="SHARED_FORMULA_83_44_83_44_20">IF(ISERROR(#REF!/#REF!),0,#REF!/#REF!)</definedName>
    <definedName name="SHARED_FORMULA_83_44_83_44_21">IF(ISERROR(#REF!/#REF!),0,#REF!/#REF!)</definedName>
    <definedName name="SHARED_FORMULA_83_44_83_44_22">IF(ISERROR(#REF!/#REF!),0,#REF!/#REF!)</definedName>
    <definedName name="SHARED_FORMULA_83_47_83_47_39">IF(ISERROR(#REF!/#REF!*1000),"",#REF!/#REF!*1000)</definedName>
    <definedName name="SHARED_FORMULA_83_8_83_8_19">IF(ISERROR(#REF!/#REF!),0,#REF!/#REF!)</definedName>
    <definedName name="SHARED_FORMULA_83_8_83_8_20">IF(ISERROR(#REF!/#REF!),0,#REF!/#REF!)</definedName>
    <definedName name="SHARED_FORMULA_83_8_83_8_21">IF(ISERROR(#REF!/#REF!),0,#REF!/#REF!)</definedName>
    <definedName name="SHARED_FORMULA_83_8_83_8_22">IF(ISERROR(#REF!/#REF!),0,#REF!/#REF!)</definedName>
    <definedName name="SHARED_FORMULA_83_81_83_81_19">IF(ISERROR(#REF!/#REF!),0,#REF!/#REF!)</definedName>
    <definedName name="SHARED_FORMULA_83_81_83_81_20">IF(ISERROR(#REF!/#REF!),0,#REF!/#REF!)</definedName>
    <definedName name="SHARED_FORMULA_83_81_83_81_21">IF(ISERROR(#REF!/#REF!),0,#REF!/#REF!)</definedName>
    <definedName name="SHARED_FORMULA_83_81_83_81_22">IF(ISERROR(#REF!/#REF!),0,#REF!/#REF!)</definedName>
    <definedName name="SHARED_FORMULA_83_83_83_83_39">IF(ISERROR(#REF!/#REF!*1000),"",#REF!/#REF!*1000)</definedName>
    <definedName name="SHARED_FORMULA_84_12_84_12_39">SUM(#REF!,#REF!,#REF!)</definedName>
    <definedName name="SHARED_FORMULA_84_120_84_120_39">SUM(#REF!,#REF!,#REF!)</definedName>
    <definedName name="SHARED_FORMULA_84_122_84_122_19">SUM(#REF!,#REF!,#REF!,#REF!)</definedName>
    <definedName name="SHARED_FORMULA_84_122_84_122_20">SUM(#REF!,#REF!,#REF!,#REF!)</definedName>
    <definedName name="SHARED_FORMULA_84_122_84_122_21">SUM(#REF!,#REF!,#REF!,#REF!)</definedName>
    <definedName name="SHARED_FORMULA_84_122_84_122_22">SUM(#REF!,#REF!,#REF!,#REF!)</definedName>
    <definedName name="SHARED_FORMULA_84_13_84_13_19">SUM(#REF!,#REF!,#REF!,#REF!)</definedName>
    <definedName name="SHARED_FORMULA_84_13_84_13_20">SUM(#REF!,#REF!,#REF!,#REF!)</definedName>
    <definedName name="SHARED_FORMULA_84_13_84_13_21">SUM(#REF!,#REF!,#REF!,#REF!)</definedName>
    <definedName name="SHARED_FORMULA_84_13_84_13_22">SUM(#REF!,#REF!,#REF!,#REF!)</definedName>
    <definedName name="SHARED_FORMULA_84_14_84_14_10">SUM(#REF!,#REF!,#REF!,#REF!)</definedName>
    <definedName name="SHARED_FORMULA_84_15_84_15_43">#N/A</definedName>
    <definedName name="SHARED_FORMULA_84_15_84_15_43_1">#N/A</definedName>
    <definedName name="SHARED_FORMULA_84_156_84_156_39">SUM(#REF!,#REF!,#REF!)</definedName>
    <definedName name="SHARED_FORMULA_84_157_84_157_19">SUM(#REF!,#REF!,#REF!,#REF!)</definedName>
    <definedName name="SHARED_FORMULA_84_157_84_157_20">SUM(#REF!,#REF!,#REF!,#REF!)</definedName>
    <definedName name="SHARED_FORMULA_84_157_84_157_21">SUM(#REF!,#REF!,#REF!,#REF!)</definedName>
    <definedName name="SHARED_FORMULA_84_157_84_157_22">SUM(#REF!,#REF!,#REF!,#REF!)</definedName>
    <definedName name="SHARED_FORMULA_84_192_84_192_19">SUM(#REF!,#REF!,#REF!,#REF!)</definedName>
    <definedName name="SHARED_FORMULA_84_192_84_192_20">SUM(#REF!,#REF!,#REF!,#REF!)</definedName>
    <definedName name="SHARED_FORMULA_84_192_84_192_21">SUM(#REF!,#REF!,#REF!,#REF!)</definedName>
    <definedName name="SHARED_FORMULA_84_192_84_192_22">SUM(#REF!,#REF!,#REF!,#REF!)</definedName>
    <definedName name="SHARED_FORMULA_84_192_84_192_39">SUM(#REF!,#REF!,#REF!)</definedName>
    <definedName name="SHARED_FORMULA_84_227_84_227_19">SUM(#REF!,#REF!,#REF!,#REF!)</definedName>
    <definedName name="SHARED_FORMULA_84_227_84_227_20">SUM(#REF!,#REF!,#REF!,#REF!)</definedName>
    <definedName name="SHARED_FORMULA_84_227_84_227_21">SUM(#REF!,#REF!,#REF!,#REF!)</definedName>
    <definedName name="SHARED_FORMULA_84_227_84_227_22">SUM(#REF!,#REF!,#REF!,#REF!)</definedName>
    <definedName name="SHARED_FORMULA_84_228_84_228_39">SUM(#REF!,#REF!,#REF!)</definedName>
    <definedName name="SHARED_FORMULA_84_23_84_23_10">SUM(#REF!,#REF!,#REF!,#REF!)</definedName>
    <definedName name="SHARED_FORMULA_84_26_84_26_38">#N/A</definedName>
    <definedName name="SHARED_FORMULA_84_26_84_26_38_1">#N/A</definedName>
    <definedName name="SHARED_FORMULA_84_262_84_262_19">SUM(#REF!,#REF!,#REF!,#REF!)</definedName>
    <definedName name="SHARED_FORMULA_84_262_84_262_20">SUM(#REF!,#REF!,#REF!,#REF!)</definedName>
    <definedName name="SHARED_FORMULA_84_262_84_262_21">SUM(#REF!,#REF!,#REF!,#REF!)</definedName>
    <definedName name="SHARED_FORMULA_84_262_84_262_22">SUM(#REF!,#REF!,#REF!,#REF!)</definedName>
    <definedName name="SHARED_FORMULA_84_265_84_265_39">SUM(#REF!,#REF!,#REF!)</definedName>
    <definedName name="SHARED_FORMULA_84_297_84_297_19">SUM(#REF!,#REF!,#REF!,#REF!)</definedName>
    <definedName name="SHARED_FORMULA_84_297_84_297_20">SUM(#REF!,#REF!,#REF!,#REF!)</definedName>
    <definedName name="SHARED_FORMULA_84_297_84_297_21">SUM(#REF!,#REF!,#REF!,#REF!)</definedName>
    <definedName name="SHARED_FORMULA_84_297_84_297_22">SUM(#REF!,#REF!,#REF!,#REF!)</definedName>
    <definedName name="SHARED_FORMULA_84_302_84_302_39">SUM(#REF!,#REF!,#REF!)</definedName>
    <definedName name="SHARED_FORMULA_84_32_84_32_10">SUM(#REF!,#REF!,#REF!,#REF!)</definedName>
    <definedName name="SHARED_FORMULA_84_32_84_32_43">#N/A</definedName>
    <definedName name="SHARED_FORMULA_84_32_84_32_43_1">#N/A</definedName>
    <definedName name="SHARED_FORMULA_84_339_84_339_39">SUM(#REF!,#REF!,#REF!)</definedName>
    <definedName name="SHARED_FORMULA_84_376_84_376_39">SUM(#REF!,#REF!,#REF!)</definedName>
    <definedName name="SHARED_FORMULA_84_41_84_41_10">SUM(#REF!,#REF!,#REF!,#REF!)</definedName>
    <definedName name="SHARED_FORMULA_84_413_84_413_39">SUM(#REF!,#REF!,#REF!)</definedName>
    <definedName name="SHARED_FORMULA_84_48_84_48_39">SUM(#REF!,#REF!,#REF!)</definedName>
    <definedName name="SHARED_FORMULA_84_49_84_49_19">SUM(#REF!,#REF!,#REF!,#REF!)</definedName>
    <definedName name="SHARED_FORMULA_84_49_84_49_20">SUM(#REF!,#REF!,#REF!,#REF!)</definedName>
    <definedName name="SHARED_FORMULA_84_49_84_49_21">SUM(#REF!,#REF!,#REF!,#REF!)</definedName>
    <definedName name="SHARED_FORMULA_84_49_84_49_22">SUM(#REF!,#REF!,#REF!,#REF!)</definedName>
    <definedName name="SHARED_FORMULA_84_50_84_50_10">SUM(#REF!,#REF!,#REF!,#REF!)</definedName>
    <definedName name="SHARED_FORMULA_84_59_84_59_10">SUM(#REF!,#REF!,#REF!,#REF!)</definedName>
    <definedName name="SHARED_FORMULA_84_68_84_68_10">SUM(#REF!,#REF!,#REF!,#REF!)</definedName>
    <definedName name="SHARED_FORMULA_84_77_84_77_10">SUM(#REF!,#REF!,#REF!,#REF!)</definedName>
    <definedName name="SHARED_FORMULA_84_84_84_84_39">SUM(#REF!,#REF!,#REF!)</definedName>
    <definedName name="SHARED_FORMULA_84_86_84_86_19">SUM(#REF!,#REF!,#REF!,#REF!)</definedName>
    <definedName name="SHARED_FORMULA_84_86_84_86_20">SUM(#REF!,#REF!,#REF!,#REF!)</definedName>
    <definedName name="SHARED_FORMULA_84_86_84_86_21">SUM(#REF!,#REF!,#REF!,#REF!)</definedName>
    <definedName name="SHARED_FORMULA_84_86_84_86_22">SUM(#REF!,#REF!,#REF!,#REF!)</definedName>
    <definedName name="SHARED_FORMULA_84_9_84_9_38">#N/A</definedName>
    <definedName name="SHARED_FORMULA_84_9_84_9_38_1">#N/A</definedName>
    <definedName name="SHARED_FORMULA_85_12_85_12_39">SUM(#REF!,#REF!,#REF!)</definedName>
    <definedName name="SHARED_FORMULA_85_120_85_120_39">SUM(#REF!,#REF!,#REF!)</definedName>
    <definedName name="SHARED_FORMULA_85_156_85_156_39">SUM(#REF!,#REF!,#REF!)</definedName>
    <definedName name="SHARED_FORMULA_85_192_85_192_39">SUM(#REF!,#REF!,#REF!)</definedName>
    <definedName name="SHARED_FORMULA_85_21_85_21_41">+"#ref!"</definedName>
    <definedName name="SHARED_FORMULA_85_21_85_21_41_1">+"#ref!"</definedName>
    <definedName name="SHARED_FORMULA_85_21_85_21_44">+"#ref!"</definedName>
    <definedName name="SHARED_FORMULA_85_21_85_21_44_1">+"#ref!"</definedName>
    <definedName name="SHARED_FORMULA_85_228_85_228_39">SUM(#REF!,#REF!,#REF!)</definedName>
    <definedName name="SHARED_FORMULA_85_265_85_265_39">SUM(#REF!,#REF!,#REF!)</definedName>
    <definedName name="SHARED_FORMULA_85_302_85_302_39">SUM(#REF!,#REF!,#REF!)</definedName>
    <definedName name="SHARED_FORMULA_85_339_85_339_39">SUM(#REF!,#REF!,#REF!)</definedName>
    <definedName name="SHARED_FORMULA_85_376_85_376_39">SUM(#REF!,#REF!,#REF!)</definedName>
    <definedName name="SHARED_FORMULA_85_413_85_413_39">SUM(#REF!,#REF!,#REF!)</definedName>
    <definedName name="SHARED_FORMULA_85_48_85_48_39">SUM(#REF!,#REF!,#REF!)</definedName>
    <definedName name="SHARED_FORMULA_85_84_85_84_39">SUM(#REF!,#REF!,#REF!)</definedName>
    <definedName name="SHARED_FORMULA_86_11_86_11_39">IF(ISERROR(#REF!/#REF!*1000),"",#REF!/#REF!*1000)</definedName>
    <definedName name="SHARED_FORMULA_86_117_86_117_19">IF(ISERROR(#REF!/#REF!),0,#REF!/#REF!)</definedName>
    <definedName name="SHARED_FORMULA_86_117_86_117_20">IF(ISERROR(#REF!/#REF!),0,#REF!/#REF!)</definedName>
    <definedName name="SHARED_FORMULA_86_117_86_117_21">IF(ISERROR(#REF!/#REF!),0,#REF!/#REF!)</definedName>
    <definedName name="SHARED_FORMULA_86_117_86_117_22">IF(ISERROR(#REF!/#REF!),0,#REF!/#REF!)</definedName>
    <definedName name="SHARED_FORMULA_86_119_86_119_39">IF(ISERROR(#REF!/#REF!*1000),"",#REF!/#REF!*1000)</definedName>
    <definedName name="SHARED_FORMULA_86_152_86_152_19">IF(ISERROR(#REF!/#REF!),0,#REF!/#REF!)</definedName>
    <definedName name="SHARED_FORMULA_86_152_86_152_20">IF(ISERROR(#REF!/#REF!),0,#REF!/#REF!)</definedName>
    <definedName name="SHARED_FORMULA_86_152_86_152_21">IF(ISERROR(#REF!/#REF!),0,#REF!/#REF!)</definedName>
    <definedName name="SHARED_FORMULA_86_152_86_152_22">IF(ISERROR(#REF!/#REF!),0,#REF!/#REF!)</definedName>
    <definedName name="SHARED_FORMULA_86_155_86_155_39">IF(ISERROR(#REF!/#REF!*1000),"",#REF!/#REF!*1000)</definedName>
    <definedName name="SHARED_FORMULA_86_186_86_186_39">IF(ISERROR(#REF!/#REF!*1000),"",#REF!/#REF!*1000)</definedName>
    <definedName name="SHARED_FORMULA_86_187_86_187_19">IF(ISERROR(#REF!/#REF!),0,#REF!/#REF!)</definedName>
    <definedName name="SHARED_FORMULA_86_187_86_187_20">IF(ISERROR(#REF!/#REF!),0,#REF!/#REF!)</definedName>
    <definedName name="SHARED_FORMULA_86_187_86_187_21">IF(ISERROR(#REF!/#REF!),0,#REF!/#REF!)</definedName>
    <definedName name="SHARED_FORMULA_86_187_86_187_22">IF(ISERROR(#REF!/#REF!),0,#REF!/#REF!)</definedName>
    <definedName name="SHARED_FORMULA_86_222_86_222_19">IF(ISERROR(#REF!/#REF!),0,#REF!/#REF!)</definedName>
    <definedName name="SHARED_FORMULA_86_222_86_222_20">IF(ISERROR(#REF!/#REF!),0,#REF!/#REF!)</definedName>
    <definedName name="SHARED_FORMULA_86_222_86_222_21">IF(ISERROR(#REF!/#REF!),0,#REF!/#REF!)</definedName>
    <definedName name="SHARED_FORMULA_86_222_86_222_22">IF(ISERROR(#REF!/#REF!),0,#REF!/#REF!)</definedName>
    <definedName name="SHARED_FORMULA_86_222_86_222_39">IF(ISERROR(#REF!/#REF!*1000),"",#REF!/#REF!*1000)</definedName>
    <definedName name="SHARED_FORMULA_86_257_86_257_19">IF(ISERROR(#REF!/#REF!),0,#REF!/#REF!)</definedName>
    <definedName name="SHARED_FORMULA_86_257_86_257_20">IF(ISERROR(#REF!/#REF!),0,#REF!/#REF!)</definedName>
    <definedName name="SHARED_FORMULA_86_257_86_257_21">IF(ISERROR(#REF!/#REF!),0,#REF!/#REF!)</definedName>
    <definedName name="SHARED_FORMULA_86_257_86_257_22">IF(ISERROR(#REF!/#REF!),0,#REF!/#REF!)</definedName>
    <definedName name="SHARED_FORMULA_86_259_86_259_39">IF(ISERROR(#REF!/#REF!*1000),"",#REF!/#REF!*1000)</definedName>
    <definedName name="SHARED_FORMULA_86_292_86_292_19">IF(ISERROR(#REF!/#REF!),0,#REF!/#REF!)</definedName>
    <definedName name="SHARED_FORMULA_86_292_86_292_20">IF(ISERROR(#REF!/#REF!),0,#REF!/#REF!)</definedName>
    <definedName name="SHARED_FORMULA_86_292_86_292_21">IF(ISERROR(#REF!/#REF!),0,#REF!/#REF!)</definedName>
    <definedName name="SHARED_FORMULA_86_292_86_292_22">IF(ISERROR(#REF!/#REF!),0,#REF!/#REF!)</definedName>
    <definedName name="SHARED_FORMULA_86_296_86_296_39">IF(ISERROR(#REF!/#REF!*1000),"",#REF!/#REF!*1000)</definedName>
    <definedName name="SHARED_FORMULA_86_333_86_333_39">IF(ISERROR(#REF!/#REF!*1000),"",#REF!/#REF!*1000)</definedName>
    <definedName name="SHARED_FORMULA_86_370_86_370_39">IF(ISERROR(#REF!/#REF!*1000),"",#REF!/#REF!*1000)</definedName>
    <definedName name="SHARED_FORMULA_86_407_86_407_39">IF(ISERROR(#REF!/#REF!*1000),"",#REF!/#REF!*1000)</definedName>
    <definedName name="SHARED_FORMULA_86_41_86_41_38">"#ref!"</definedName>
    <definedName name="SHARED_FORMULA_86_41_86_41_38_1">"#ref!"</definedName>
    <definedName name="SHARED_FORMULA_86_44_86_44_19">IF(ISERROR(#REF!/#REF!),0,#REF!/#REF!)</definedName>
    <definedName name="SHARED_FORMULA_86_44_86_44_20">IF(ISERROR(#REF!/#REF!),0,#REF!/#REF!)</definedName>
    <definedName name="SHARED_FORMULA_86_44_86_44_21">IF(ISERROR(#REF!/#REF!),0,#REF!/#REF!)</definedName>
    <definedName name="SHARED_FORMULA_86_44_86_44_22">IF(ISERROR(#REF!/#REF!),0,#REF!/#REF!)</definedName>
    <definedName name="SHARED_FORMULA_86_47_86_47_39">IF(ISERROR(#REF!/#REF!*1000),"",#REF!/#REF!*1000)</definedName>
    <definedName name="SHARED_FORMULA_86_47_86_47_43">+"#ref!"</definedName>
    <definedName name="SHARED_FORMULA_86_47_86_47_43_1">+"#ref!"</definedName>
    <definedName name="SHARED_FORMULA_86_8_86_8_19">IF(ISERROR(#REF!/#REF!),0,#REF!/#REF!)</definedName>
    <definedName name="SHARED_FORMULA_86_8_86_8_20">IF(ISERROR(#REF!/#REF!),0,#REF!/#REF!)</definedName>
    <definedName name="SHARED_FORMULA_86_8_86_8_21">IF(ISERROR(#REF!/#REF!),0,#REF!/#REF!)</definedName>
    <definedName name="SHARED_FORMULA_86_8_86_8_22">IF(ISERROR(#REF!/#REF!),0,#REF!/#REF!)</definedName>
    <definedName name="SHARED_FORMULA_86_81_86_81_19">IF(ISERROR(#REF!/#REF!),0,#REF!/#REF!)</definedName>
    <definedName name="SHARED_FORMULA_86_81_86_81_20">IF(ISERROR(#REF!/#REF!),0,#REF!/#REF!)</definedName>
    <definedName name="SHARED_FORMULA_86_81_86_81_21">IF(ISERROR(#REF!/#REF!),0,#REF!/#REF!)</definedName>
    <definedName name="SHARED_FORMULA_86_81_86_81_22">IF(ISERROR(#REF!/#REF!),0,#REF!/#REF!)</definedName>
    <definedName name="SHARED_FORMULA_86_83_86_83_39">IF(ISERROR(#REF!/#REF!*1000),"",#REF!/#REF!*1000)</definedName>
    <definedName name="SHARED_FORMULA_87_12_87_12_39">SUM(#REF!,#REF!)</definedName>
    <definedName name="SHARED_FORMULA_87_120_87_120_39">SUM(#REF!,#REF!)</definedName>
    <definedName name="SHARED_FORMULA_87_156_87_156_39">SUM(#REF!,#REF!)</definedName>
    <definedName name="SHARED_FORMULA_87_192_87_192_39">SUM(#REF!,#REF!)</definedName>
    <definedName name="SHARED_FORMULA_87_228_87_228_39">SUM(#REF!,#REF!)</definedName>
    <definedName name="SHARED_FORMULA_87_265_87_265_39">SUM(#REF!,#REF!)</definedName>
    <definedName name="SHARED_FORMULA_87_302_87_302_39">SUM(#REF!,#REF!)</definedName>
    <definedName name="SHARED_FORMULA_87_339_87_339_39">SUM(#REF!,#REF!)</definedName>
    <definedName name="SHARED_FORMULA_87_376_87_376_39">SUM(#REF!,#REF!)</definedName>
    <definedName name="SHARED_FORMULA_87_413_87_413_39">SUM(#REF!,#REF!)</definedName>
    <definedName name="SHARED_FORMULA_87_48_87_48_39">SUM(#REF!,#REF!)</definedName>
    <definedName name="SHARED_FORMULA_87_84_87_84_39">SUM(#REF!,#REF!)</definedName>
    <definedName name="SHARED_FORMULA_89_11_89_11_39">IF(ISERROR(#REF!/#REF!*1000),"",#REF!/#REF!*1000)</definedName>
    <definedName name="SHARED_FORMULA_89_119_89_119_39">IF(ISERROR(#REF!/#REF!*1000),"",#REF!/#REF!*1000)</definedName>
    <definedName name="SHARED_FORMULA_89_155_89_155_39">IF(ISERROR(#REF!/#REF!*1000),"",#REF!/#REF!*1000)</definedName>
    <definedName name="SHARED_FORMULA_89_185_89_185_39">IF(ISERROR(#REF!/#REF!*1000),"",#REF!/#REF!*1000)</definedName>
    <definedName name="SHARED_FORMULA_89_221_89_221_39">IF(ISERROR(#REF!/#REF!*1000),"",#REF!/#REF!*1000)</definedName>
    <definedName name="SHARED_FORMULA_89_259_89_259_39">IF(ISERROR(#REF!/#REF!*1000),"",#REF!/#REF!*1000)</definedName>
    <definedName name="SHARED_FORMULA_89_296_89_296_39">IF(ISERROR(#REF!/#REF!*1000),"",#REF!/#REF!*1000)</definedName>
    <definedName name="SHARED_FORMULA_89_333_89_333_39">IF(ISERROR(#REF!/#REF!*1000),"",#REF!/#REF!*1000)</definedName>
    <definedName name="SHARED_FORMULA_89_370_89_370_39">IF(ISERROR(#REF!/#REF!*1000),"",#REF!/#REF!*1000)</definedName>
    <definedName name="SHARED_FORMULA_89_407_89_407_39">IF(ISERROR(#REF!/#REF!*1000),"",#REF!/#REF!*1000)</definedName>
    <definedName name="SHARED_FORMULA_89_47_89_47_39">IF(ISERROR(#REF!/#REF!*1000),"",#REF!/#REF!*1000)</definedName>
    <definedName name="SHARED_FORMULA_89_83_89_83_39">IF(ISERROR(#REF!/#REF!*1000),"",#REF!/#REF!*1000)</definedName>
    <definedName name="SHARED_FORMULA_9_10_9_10_18">SUM(#REF!,#REF!)</definedName>
    <definedName name="SHARED_FORMULA_9_10_9_10_30">#REF!+#REF!</definedName>
    <definedName name="SHARED_FORMULA_9_10_9_10_44">IF(ISERROR(#REF!/#REF!/100*100),"",#REF!/#REF!/100*100)</definedName>
    <definedName name="SHARED_FORMULA_9_100_9_100_39">#REF!+#REF!</definedName>
    <definedName name="SHARED_FORMULA_9_114_9_114_18">SUM(#REF!,#REF!)</definedName>
    <definedName name="SHARED_FORMULA_9_117_9_117_30">#REF!+#REF!</definedName>
    <definedName name="SHARED_FORMULA_9_119_9_119_39">SUM(#REF!,#REF!)</definedName>
    <definedName name="SHARED_FORMULA_9_12_9_12_39">#REF!+#REF!</definedName>
    <definedName name="SHARED_FORMULA_9_123_9_123_23">#REF!+1</definedName>
    <definedName name="SHARED_FORMULA_9_1318_9_1318_0">VLOOKUP(#REF!,#REF!,2,0)</definedName>
    <definedName name="SHARED_FORMULA_9_1382_9_1382_0">VLOOKUP(#REF!,#REF!,2,0)</definedName>
    <definedName name="SHARED_FORMULA_9_145_9_145_18">SUM(#REF!,#REF!)</definedName>
    <definedName name="SHARED_FORMULA_9_149_9_149_23">#REF!+1</definedName>
    <definedName name="SHARED_FORMULA_9_1506_9_1506_0">VLOOKUP(#REF!,#REF!,2,0)</definedName>
    <definedName name="SHARED_FORMULA_9_151_9_151_30">#REF!+#REF!</definedName>
    <definedName name="SHARED_FORMULA_9_155_9_155_39">SUM(#REF!,#REF!)</definedName>
    <definedName name="SHARED_FORMULA_9_158_9_158_20">#REF!+#REF!</definedName>
    <definedName name="SHARED_FORMULA_9_173_9_173_30">#REF!+#REF!</definedName>
    <definedName name="SHARED_FORMULA_9_175_9_175_18">SUM(#REF!,#REF!)</definedName>
    <definedName name="SHARED_FORMULA_9_178_9_178_23">#REF!+1</definedName>
    <definedName name="SHARED_FORMULA_9_191_9_191_19">#REF!+#REF!</definedName>
    <definedName name="SHARED_FORMULA_9_191_9_191_20">#REF!+#REF!</definedName>
    <definedName name="SHARED_FORMULA_9_191_9_191_39">SUM(#REF!,#REF!)</definedName>
    <definedName name="SHARED_FORMULA_9_194_9_194_30">#REF!+#REF!</definedName>
    <definedName name="SHARED_FORMULA_9_205_9_205_18">SUM(#REF!,#REF!)</definedName>
    <definedName name="SHARED_FORMULA_9_214_9_214_23">#REF!+1</definedName>
    <definedName name="SHARED_FORMULA_9_215_9_215_30">#REF!+#REF!</definedName>
    <definedName name="SHARED_FORMULA_9_22_9_22_18">SUM(#REF!,#REF!)</definedName>
    <definedName name="SHARED_FORMULA_9_226_9_226_20">#REF!+#REF!</definedName>
    <definedName name="SHARED_FORMULA_9_227_9_227_39">SUM(#REF!,#REF!)</definedName>
    <definedName name="SHARED_FORMULA_9_236_9_236_18">SUM(#REF!,#REF!)</definedName>
    <definedName name="SHARED_FORMULA_9_244_9_244_23">#REF!+1</definedName>
    <definedName name="SHARED_FORMULA_9_26_9_26_11">#REF!+#REF!+#REF!+#REF!+#REF!+#REF!+#REF!</definedName>
    <definedName name="SHARED_FORMULA_9_261_9_261_20">#REF!+#REF!</definedName>
    <definedName name="SHARED_FORMULA_9_264_9_264_39">SUM(#REF!,#REF!)</definedName>
    <definedName name="SHARED_FORMULA_9_267_9_267_18">SUM(#REF!,#REF!)</definedName>
    <definedName name="SHARED_FORMULA_9_280_9_280_23">#REF!+1</definedName>
    <definedName name="SHARED_FORMULA_9_297_9_297_18">SUM(#REF!,#REF!)</definedName>
    <definedName name="SHARED_FORMULA_9_298_9_298_20">#REF!+#REF!</definedName>
    <definedName name="SHARED_FORMULA_9_30_9_30_30">#REF!+#REF!</definedName>
    <definedName name="SHARED_FORMULA_9_301_9_301_39">SUM(#REF!,#REF!)</definedName>
    <definedName name="SHARED_FORMULA_9_304_9_304_23">#REF!+1</definedName>
    <definedName name="SHARED_FORMULA_9_327_9_327_23">#REF!+1</definedName>
    <definedName name="SHARED_FORMULA_9_328_9_328_18">SUM(#REF!,#REF!)</definedName>
    <definedName name="SHARED_FORMULA_9_338_9_338_39">SUM(#REF!,#REF!)</definedName>
    <definedName name="SHARED_FORMULA_9_358_9_358_18">SUM(#REF!,#REF!)</definedName>
    <definedName name="SHARED_FORMULA_9_360_9_360_23">#REF!+1</definedName>
    <definedName name="SHARED_FORMULA_9_375_9_375_39">SUM(#REF!,#REF!)</definedName>
    <definedName name="SHARED_FORMULA_9_38_9_38_23">#REF!+1</definedName>
    <definedName name="SHARED_FORMULA_9_38_9_38_40">#N/A</definedName>
    <definedName name="SHARED_FORMULA_9_38_9_38_40_1">#N/A</definedName>
    <definedName name="SHARED_FORMULA_9_390_9_390_23">#REF!+1</definedName>
    <definedName name="SHARED_FORMULA_9_41_9_41_38">#N/A</definedName>
    <definedName name="SHARED_FORMULA_9_41_9_41_38_1">#N/A</definedName>
    <definedName name="SHARED_FORMULA_9_412_9_412_39">SUM(#REF!,#REF!)</definedName>
    <definedName name="SHARED_FORMULA_9_417_9_417_23">#REF!+1</definedName>
    <definedName name="SHARED_FORMULA_9_43_9_43_11">#REF!+#REF!+#REF!+#REF!+#REF!+#REF!+#REF!</definedName>
    <definedName name="SHARED_FORMULA_9_43_9_43_3">(#REF!*#REF!*#REF!)/#REF!</definedName>
    <definedName name="SHARED_FORMULA_9_43_9_43_5">(#REF!*#REF!*#REF!)/#REF!</definedName>
    <definedName name="SHARED_FORMULA_9_446_9_446_23">#REF!+1</definedName>
    <definedName name="SHARED_FORMULA_9_45_9_45_2">(#REF!*#REF!*#REF!)/#REF!</definedName>
    <definedName name="SHARED_FORMULA_9_464_9_464_23">#REF!+1</definedName>
    <definedName name="SHARED_FORMULA_9_47_9_47_43">#N/A</definedName>
    <definedName name="SHARED_FORMULA_9_47_9_47_43_1">#N/A</definedName>
    <definedName name="SHARED_FORMULA_9_48_9_48_39">#REF!+#REF!</definedName>
    <definedName name="SHARED_FORMULA_9_493_9_493_23">#REF!+1</definedName>
    <definedName name="SHARED_FORMULA_9_50_9_50_30">#REF!+#REF!</definedName>
    <definedName name="SHARED_FORMULA_9_51_9_51_1">(#REF!*#REF!*#REF!)/#REF!</definedName>
    <definedName name="SHARED_FORMULA_9_525_9_525_23">#REF!+1</definedName>
    <definedName name="SHARED_FORMULA_9_53_9_53_18">SUM(#REF!,#REF!)</definedName>
    <definedName name="SHARED_FORMULA_9_55_9_55_0">(#REF!*#REF!*#REF!)/#REF!</definedName>
    <definedName name="SHARED_FORMULA_9_561_9_561_23">#REF!+1</definedName>
    <definedName name="SHARED_FORMULA_9_594_9_594_23">#REF!+1</definedName>
    <definedName name="SHARED_FORMULA_9_60_9_60_11">#REF!+#REF!+#REF!+#REF!+#REF!+#REF!+#REF!</definedName>
    <definedName name="SHARED_FORMULA_9_62_9_62_23">#REF!+1</definedName>
    <definedName name="SHARED_FORMULA_9_64_9_64_39">#REF!+#REF!</definedName>
    <definedName name="SHARED_FORMULA_9_7_9_7_23">#REF!+1</definedName>
    <definedName name="SHARED_FORMULA_9_77_9_77_11">#REF!+#REF!+#REF!+#REF!+#REF!+#REF!+#REF!</definedName>
    <definedName name="SHARED_FORMULA_9_83_9_83_18">SUM(#REF!,#REF!)</definedName>
    <definedName name="SHARED_FORMULA_9_83_9_83_30">#REF!+#REF!</definedName>
    <definedName name="SHARED_FORMULA_9_84_9_84_39">#REF!+#REF!</definedName>
    <definedName name="SHARED_FORMULA_9_9_9_9_14">#REF!/#REF!-1</definedName>
    <definedName name="SHARED_FORMULA_9_94_9_94_11">#REF!+#REF!+#REF!+#REF!+#REF!+#REF!+#REF!</definedName>
    <definedName name="SHARED_FORMULA_9_96_9_96_23">#REF!+1</definedName>
    <definedName name="SHARED_FORMULA_90_12_90_12_39">SUM(#REF!,#REF!)</definedName>
    <definedName name="SHARED_FORMULA_90_120_90_120_39">SUM(#REF!,#REF!)</definedName>
    <definedName name="SHARED_FORMULA_90_156_90_156_39">SUM(#REF!,#REF!)</definedName>
    <definedName name="SHARED_FORMULA_90_192_90_192_39">SUM(#REF!,#REF!)</definedName>
    <definedName name="SHARED_FORMULA_90_228_90_228_39">SUM(#REF!,#REF!)</definedName>
    <definedName name="SHARED_FORMULA_90_265_90_265_39">SUM(#REF!,#REF!)</definedName>
    <definedName name="SHARED_FORMULA_90_302_90_302_39">SUM(#REF!,#REF!)</definedName>
    <definedName name="SHARED_FORMULA_90_339_90_339_39">SUM(#REF!,#REF!)</definedName>
    <definedName name="SHARED_FORMULA_90_376_90_376_39">SUM(#REF!,#REF!)</definedName>
    <definedName name="SHARED_FORMULA_90_413_90_413_39">SUM(#REF!,#REF!)</definedName>
    <definedName name="SHARED_FORMULA_90_48_90_48_39">SUM(#REF!,#REF!)</definedName>
    <definedName name="SHARED_FORMULA_90_84_90_84_39">SUM(#REF!,#REF!)</definedName>
    <definedName name="SHARED_FORMULA_91_15_91_15_43">#N/A</definedName>
    <definedName name="SHARED_FORMULA_91_15_91_15_43_1">#N/A</definedName>
    <definedName name="SHARED_FORMULA_91_26_91_26_38">#N/A</definedName>
    <definedName name="SHARED_FORMULA_91_26_91_26_38_1">#N/A</definedName>
    <definedName name="SHARED_FORMULA_91_32_91_32_43">#N/A</definedName>
    <definedName name="SHARED_FORMULA_91_32_91_32_43_1">#N/A</definedName>
    <definedName name="SHARED_FORMULA_91_9_91_9_38">#N/A</definedName>
    <definedName name="SHARED_FORMULA_91_9_91_9_38_1">#N/A</definedName>
    <definedName name="SHARED_FORMULA_92_11_92_11_39">IF(ISERROR(#REF!/#REF!*1000),"",#REF!/#REF!*1000)</definedName>
    <definedName name="SHARED_FORMULA_92_119_92_119_39">IF(ISERROR(#REF!/#REF!*1000),"",#REF!/#REF!*1000)</definedName>
    <definedName name="SHARED_FORMULA_92_155_92_155_39">IF(ISERROR(#REF!/#REF!*1000),"",#REF!/#REF!*1000)</definedName>
    <definedName name="SHARED_FORMULA_92_185_92_185_39">IF(ISERROR(#REF!/#REF!*1000),"",#REF!/#REF!*1000)</definedName>
    <definedName name="SHARED_FORMULA_92_21_92_21_41">+"#ref!"</definedName>
    <definedName name="SHARED_FORMULA_92_21_92_21_41_1">+"#ref!"</definedName>
    <definedName name="SHARED_FORMULA_92_21_92_21_44">+"#ref!"</definedName>
    <definedName name="SHARED_FORMULA_92_21_92_21_44_1">+"#ref!"</definedName>
    <definedName name="SHARED_FORMULA_92_221_92_221_39">IF(ISERROR(#REF!/#REF!*1000),"",#REF!/#REF!*1000)</definedName>
    <definedName name="SHARED_FORMULA_92_259_92_259_39">IF(ISERROR(#REF!/#REF!*1000),"",#REF!/#REF!*1000)</definedName>
    <definedName name="SHARED_FORMULA_92_296_92_296_39">IF(ISERROR(#REF!/#REF!*1000),"",#REF!/#REF!*1000)</definedName>
    <definedName name="SHARED_FORMULA_92_333_92_333_39">IF(ISERROR(#REF!/#REF!*1000),"",#REF!/#REF!*1000)</definedName>
    <definedName name="SHARED_FORMULA_92_370_92_370_39">IF(ISERROR(#REF!/#REF!*1000),"",#REF!/#REF!*1000)</definedName>
    <definedName name="SHARED_FORMULA_92_407_92_407_39">IF(ISERROR(#REF!/#REF!*1000),"",#REF!/#REF!*1000)</definedName>
    <definedName name="SHARED_FORMULA_92_47_92_47_39">IF(ISERROR(#REF!/#REF!*1000),"",#REF!/#REF!*1000)</definedName>
    <definedName name="SHARED_FORMULA_92_83_92_83_39">IF(ISERROR(#REF!/#REF!*1000),"",#REF!/#REF!*1000)</definedName>
    <definedName name="SHARED_FORMULA_93_12_93_12_39">SUM(#REF!,#REF!)</definedName>
    <definedName name="SHARED_FORMULA_93_120_93_120_39">SUM(#REF!,#REF!)</definedName>
    <definedName name="SHARED_FORMULA_93_156_93_156_39">SUM(#REF!,#REF!)</definedName>
    <definedName name="SHARED_FORMULA_93_192_93_192_39">SUM(#REF!,#REF!)</definedName>
    <definedName name="SHARED_FORMULA_93_228_93_228_39">SUM(#REF!,#REF!)</definedName>
    <definedName name="SHARED_FORMULA_93_265_93_265_39">SUM(#REF!,#REF!)</definedName>
    <definedName name="SHARED_FORMULA_93_302_93_302_39">SUM(#REF!,#REF!)</definedName>
    <definedName name="SHARED_FORMULA_93_339_93_339_39">SUM(#REF!,#REF!)</definedName>
    <definedName name="SHARED_FORMULA_93_376_93_376_39">SUM(#REF!,#REF!)</definedName>
    <definedName name="SHARED_FORMULA_93_41_93_41_38">"#ref!"</definedName>
    <definedName name="SHARED_FORMULA_93_41_93_41_38_1">"#ref!"</definedName>
    <definedName name="SHARED_FORMULA_93_413_93_413_39">SUM(#REF!,#REF!)</definedName>
    <definedName name="SHARED_FORMULA_93_47_93_47_43">+"#ref!"</definedName>
    <definedName name="SHARED_FORMULA_93_47_93_47_43_1">+"#ref!"</definedName>
    <definedName name="SHARED_FORMULA_93_48_93_48_39">SUM(#REF!,#REF!)</definedName>
    <definedName name="SHARED_FORMULA_93_84_93_84_39">SUM(#REF!,#REF!)</definedName>
    <definedName name="SHARED_FORMULA_95_11_95_11_39">IF(ISERROR(#REF!/#REF!*1000),"",#REF!/#REF!*1000)</definedName>
    <definedName name="SHARED_FORMULA_95_119_95_119_39">IF(ISERROR(#REF!/#REF!*1000),"",#REF!/#REF!*1000)</definedName>
    <definedName name="SHARED_FORMULA_95_155_95_155_39">IF(ISERROR(#REF!/#REF!*1000),"",#REF!/#REF!*1000)</definedName>
    <definedName name="SHARED_FORMULA_95_185_95_185_39">IF(ISERROR(#REF!/#REF!*1000),"",#REF!/#REF!*1000)</definedName>
    <definedName name="SHARED_FORMULA_95_221_95_221_39">IF(ISERROR(#REF!/#REF!*1000),"",#REF!/#REF!*1000)</definedName>
    <definedName name="SHARED_FORMULA_95_259_95_259_39">IF(ISERROR(#REF!/#REF!*1000),"",#REF!/#REF!*1000)</definedName>
    <definedName name="SHARED_FORMULA_95_296_95_296_39">IF(ISERROR(#REF!/#REF!*1000),"",#REF!/#REF!*1000)</definedName>
    <definedName name="SHARED_FORMULA_95_333_95_333_39">IF(ISERROR(#REF!/#REF!*1000),"",#REF!/#REF!*1000)</definedName>
    <definedName name="SHARED_FORMULA_95_370_95_370_39">IF(ISERROR(#REF!/#REF!*1000),"",#REF!/#REF!*1000)</definedName>
    <definedName name="SHARED_FORMULA_95_407_95_407_39">IF(ISERROR(#REF!/#REF!*1000),"",#REF!/#REF!*1000)</definedName>
    <definedName name="SHARED_FORMULA_95_47_95_47_39">IF(ISERROR(#REF!/#REF!*1000),"",#REF!/#REF!*1000)</definedName>
    <definedName name="SHARED_FORMULA_95_83_95_83_39">IF(ISERROR(#REF!/#REF!*1000),"",#REF!/#REF!*1000)</definedName>
    <definedName name="SHARED_FORMULA_98_15_98_15_43">#N/A</definedName>
    <definedName name="SHARED_FORMULA_98_15_98_15_43_1">#N/A</definedName>
    <definedName name="SHARED_FORMULA_98_26_98_26_38">#N/A</definedName>
    <definedName name="SHARED_FORMULA_98_26_98_26_38_1">#N/A</definedName>
    <definedName name="SHARED_FORMULA_98_32_98_32_43">#N/A</definedName>
    <definedName name="SHARED_FORMULA_98_32_98_32_43_1">#N/A</definedName>
    <definedName name="SHARED_FORMULA_98_9_98_9_38">#N/A</definedName>
    <definedName name="SHARED_FORMULA_98_9_98_9_38_1">#N/A</definedName>
    <definedName name="SHARED_FORMULA_99_21_99_21_41">#N/A</definedName>
    <definedName name="SHARED_FORMULA_99_21_99_21_41_1">#N/A</definedName>
    <definedName name="SHARED_FORMULA_99_21_99_21_44">#N/A</definedName>
    <definedName name="SHARED_FORMULA_99_21_99_21_44_1">#N/A</definedName>
    <definedName name="sheet2005" localSheetId="7">#REF!</definedName>
    <definedName name="SHIFT">[116]OPTION!$N$23:$N$24</definedName>
    <definedName name="SLS">#REF!</definedName>
    <definedName name="SLS_1">#REF!</definedName>
    <definedName name="SLS_2">#REF!</definedName>
    <definedName name="SMT">"#ref!"</definedName>
    <definedName name="SMT_1">"#ref!"</definedName>
    <definedName name="Solar2">[193]Olah!$A$1:$CA$118</definedName>
    <definedName name="solver_adj" hidden="1">#REF!</definedName>
    <definedName name="solver_lin" hidden="1">0</definedName>
    <definedName name="solver_num" hidden="1">0</definedName>
    <definedName name="solver_opt" hidden="1">#REF!</definedName>
    <definedName name="solver_typ" hidden="1">3</definedName>
    <definedName name="solver_val" hidden="1">372000</definedName>
    <definedName name="SPO42T">'[127]2002'!#REF!</definedName>
    <definedName name="ss">#REF!</definedName>
    <definedName name="ssp_per06">#N/A</definedName>
    <definedName name="ssp_per07">#N/A</definedName>
    <definedName name="ssp_ytd06">#N/A</definedName>
    <definedName name="ssp_ytd07">#N/A</definedName>
    <definedName name="sss" hidden="1">#REF!</definedName>
    <definedName name="sss_1">#N/A</definedName>
    <definedName name="ssss" hidden="1">#REF!</definedName>
    <definedName name="ST">#REF!</definedName>
    <definedName name="STAFF">'[173]dft bns'!#REF!</definedName>
    <definedName name="STAFF_1">'[174]dft bns'!#REF!</definedName>
    <definedName name="STAFF_3">'[174]dft bns'!#REF!</definedName>
    <definedName name="Status">[112]dB!$H$2:$H$3</definedName>
    <definedName name="STCK_MTRL">#REF!</definedName>
    <definedName name="STREET_DATE_RANGE">#REF!</definedName>
    <definedName name="Stskry">{#NAME?}</definedName>
    <definedName name="Sub">#REF!</definedName>
    <definedName name="Sub_1">NA()</definedName>
    <definedName name="Sub_Function">[112]dB!$I$2:$I$3</definedName>
    <definedName name="Sulawesi">[112]dB!$G$2:$G$13</definedName>
    <definedName name="Supervisor">#REF!</definedName>
    <definedName name="Swvu_CapersView_">#REF!</definedName>
    <definedName name="Swvu_Japan_Capers_Ed_Pub_">"'file:///media/Data/PAK%20DAMIRAN/STANDART%20FORM/2015/media/Data/PAK%20DAMIRAN/STANDART%20FORM/2015/media/Data/PAK%20DAMIRAN/STANDART%20FORM/2015/media/Data/PAK%20DAMIRAN/STANDART%20FORM/2015/media/Data/PAK%20DAMIRAN/STANDART%20FORM/2015/media/Data/PAK%2"</definedName>
    <definedName name="Swvu_KJP_CC_">"'file:///media/Data/PAK%20DAMIRAN/STANDART%20FORM/2015/media/Data/PAK%20DAMIRAN/STANDART%20FORM/2015/media/Data/PAK%20DAMIRAN/STANDART%20FORM/2015/media/Data/PAK%20DAMIRAN/STANDART%20FORM/2015/media/Data/PAK%20DAMIRAN/STANDART%20FORM/2015/media/Data/PAK%2"</definedName>
    <definedName name="Swvu.CapersView." hidden="1">[117]MASTER!#REF!</definedName>
    <definedName name="Swvu.Japan_Capers_Ed_Pub." hidden="1">#REF!</definedName>
    <definedName name="Swvu.KJP_CC." hidden="1">#REF!</definedName>
    <definedName name="T">#REF!</definedName>
    <definedName name="T_1">"#ref!"</definedName>
    <definedName name="t_1_1">#N/A</definedName>
    <definedName name="T.Panen">[112]dB!$W$2:$W$14</definedName>
    <definedName name="T0K3">[167]F!$H$117:$H$158</definedName>
    <definedName name="TabCont">#REF!</definedName>
    <definedName name="TabCont_1">"#ref!"</definedName>
    <definedName name="Tabel_Harga_1">NA()</definedName>
    <definedName name="Tabel_Harga_4">#REF!</definedName>
    <definedName name="Tabel_Harga_5">#REF!</definedName>
    <definedName name="TABEL1">[194]STD!$B$5:$I$134</definedName>
    <definedName name="Tabel2">#REF!</definedName>
    <definedName name="TABEL3">[195]STD!$Q$5:$R$34</definedName>
    <definedName name="TABEL4">#REF!</definedName>
    <definedName name="TABEL5">[195]STD!$W$5:$X$34</definedName>
    <definedName name="TABEL6">[195]STD!$Z$5:$AA$34</definedName>
    <definedName name="TABEL7">[195]STD!$AC$5:$AD$34</definedName>
    <definedName name="TABEL8">[194]STD!$AF$5:$AG$27</definedName>
    <definedName name="TABELDI">#REF!</definedName>
    <definedName name="TABLE_2">'[196]RADIO CONTROLS'!#REF!</definedName>
    <definedName name="Table_Cabang">[164]Table!$B$4:$C$32</definedName>
    <definedName name="Table_Month">[164]Table!$G$15:$H$26</definedName>
    <definedName name="Table_Title_BP">[164]Table!$K$22:$L$25</definedName>
    <definedName name="Table_Title_Prod">[164]Table!$K$4:$L$7</definedName>
    <definedName name="Table_Title_RR">[164]Table!$N$4:$O$9</definedName>
    <definedName name="TABLE1">#REF!</definedName>
    <definedName name="TabOv">#REF!</definedName>
    <definedName name="TabOv_1">"#ref!"</definedName>
    <definedName name="tanam">'[123]may''03'!#REF!</definedName>
    <definedName name="tanam_1">#N/A</definedName>
    <definedName name="tanam_1_1">#N/A</definedName>
    <definedName name="TANAM_LCC">#REF!</definedName>
    <definedName name="TANAM_LCC_1">"#ref!"</definedName>
    <definedName name="TANAM_LCC_1_1">#N/A</definedName>
    <definedName name="TANAM_PALMA">#REF!</definedName>
    <definedName name="TANAM_PALMA_1">"#ref!"</definedName>
    <definedName name="TANAM_PALMA_1_1">#N/A</definedName>
    <definedName name="Tanggal">#REF!</definedName>
    <definedName name="Tanggal_1">NA()</definedName>
    <definedName name="Tanggal_2">"#ref!"</definedName>
    <definedName name="Tanggal_3">#REF!</definedName>
    <definedName name="Tanggal_4">#REF!</definedName>
    <definedName name="Tanggal_5">#REF!</definedName>
    <definedName name="Tanggal1">"#ref!"</definedName>
    <definedName name="TASI">#REF!</definedName>
    <definedName name="TaxTV">0.1</definedName>
    <definedName name="TaxXL">0.05</definedName>
    <definedName name="Technical">#REF!</definedName>
    <definedName name="Tempo">#REF!</definedName>
    <definedName name="Tempo_1">NA()</definedName>
    <definedName name="TEST">#REF!</definedName>
    <definedName name="TEST2">#REF!</definedName>
    <definedName name="tfsd" hidden="1">'[3]TBS 05'!#REF!</definedName>
    <definedName name="tg" hidden="1">'[3]TBS 05'!#REF!</definedName>
    <definedName name="TIME">#REF!</definedName>
    <definedName name="TITLES_RANGE_INPUT">#REF!</definedName>
    <definedName name="tktl">#REF!</definedName>
    <definedName name="tktl_1">"#ref!"</definedName>
    <definedName name="TLAIN1">"#ref!"</definedName>
    <definedName name="ton_per0607">#N/A</definedName>
    <definedName name="ton_ytd0607">#N/A</definedName>
    <definedName name="Tools">[112]dB!$P$13:$P$17</definedName>
    <definedName name="total">#REF!</definedName>
    <definedName name="total_1">NA()</definedName>
    <definedName name="total_4">#REF!</definedName>
    <definedName name="total_5">#REF!</definedName>
    <definedName name="TOTAL_ALOKASI">"#ref!"</definedName>
    <definedName name="TOTAL_ALOKASI_1">"#ref!"</definedName>
    <definedName name="TOTAL_ANIMATION_FRAMES_INPUT">#REF!</definedName>
    <definedName name="TOTOK">[167]F!$N$284:$N$302</definedName>
    <definedName name="TOTOK2">[167]F!$O$284:$O$302</definedName>
    <definedName name="tpp">'[123]may''03'!#REF!</definedName>
    <definedName name="tr" hidden="1">[3]SISIP!#REF!</definedName>
    <definedName name="trans">#REF!</definedName>
    <definedName name="TRANSAKSI">[169]SUBTOTAL!$B$30:$D$40</definedName>
    <definedName name="TRANSPORT_1">#REF!</definedName>
    <definedName name="TRANSPORT_4">#REF!</definedName>
    <definedName name="TRANSPORT_5">#REF!</definedName>
    <definedName name="TSKLH1">"#ref!"</definedName>
    <definedName name="TTL_MATERIL">"#ref!"</definedName>
    <definedName name="TTL_MATERIL_1">"#ref!"</definedName>
    <definedName name="TV">#REF!</definedName>
    <definedName name="TV_1">NA()</definedName>
    <definedName name="uk">[86]Sheet1!#REF!</definedName>
    <definedName name="uk_1">[86]Sheet1!#REF!</definedName>
    <definedName name="uk_2">[86]Sheet1!#REF!</definedName>
    <definedName name="uli">#REF!</definedName>
    <definedName name="umum_per06">#N/A</definedName>
    <definedName name="umum_per07">#N/A</definedName>
    <definedName name="umum_ytd_05">#N/A</definedName>
    <definedName name="umum_ytd_06">#N/A</definedName>
    <definedName name="umum_ytd06">#N/A</definedName>
    <definedName name="umum_ytd07">#N/A</definedName>
    <definedName name="upah_1">NA()</definedName>
    <definedName name="US" localSheetId="7">#REF!</definedName>
    <definedName name="USD" localSheetId="7">#REF!</definedName>
    <definedName name="usdapr">#REF!</definedName>
    <definedName name="usdaug">#REF!</definedName>
    <definedName name="usdd" localSheetId="7">#REF!</definedName>
    <definedName name="usddec">#REF!</definedName>
    <definedName name="usdfeb">#REF!</definedName>
    <definedName name="usdjan">#REF!</definedName>
    <definedName name="usdjul">#REF!</definedName>
    <definedName name="usdjun">#REF!</definedName>
    <definedName name="usdmar">#REF!</definedName>
    <definedName name="usdmay">#REF!</definedName>
    <definedName name="usdmei">#REF!</definedName>
    <definedName name="usdnov">#REF!</definedName>
    <definedName name="usdoct">#REF!</definedName>
    <definedName name="usdsep">#REF!</definedName>
    <definedName name="UTI">"#ref!"</definedName>
    <definedName name="UTI_1">"#ref!"</definedName>
    <definedName name="uTILII">"#ref!"</definedName>
    <definedName name="uTILII_1">"#ref!"</definedName>
    <definedName name="uuy">'[189]L.BA blok'!$Q$59</definedName>
    <definedName name="v" hidden="1">'[3]TBS 05'!#REF!</definedName>
    <definedName name="v_1">NA()</definedName>
    <definedName name="vbn" hidden="1">[3]SISIP!$D$164:$D$174</definedName>
    <definedName name="vcf" hidden="1">[3]SISIP!#REF!</definedName>
    <definedName name="Volume">#REF!</definedName>
    <definedName name="Volume_1">NA()</definedName>
    <definedName name="w" hidden="1">[3]SISIP!#REF!</definedName>
    <definedName name="WAFALL2">[113]Sheet1!#REF!</definedName>
    <definedName name="WAFALL2_1">[86]Sheet1!#REF!</definedName>
    <definedName name="WAFALL2_1_1">[86]Sheet1!#REF!</definedName>
    <definedName name="WAFALL2_1_2">[86]Sheet1!#REF!</definedName>
    <definedName name="WAFALL2_2">[86]Sheet1!#REF!</definedName>
    <definedName name="WAFALL2_3">[86]Sheet1!#REF!</definedName>
    <definedName name="wafall21">NA()</definedName>
    <definedName name="WAFBUD2">[113]Sheet1!#REF!</definedName>
    <definedName name="WAFBUD2_1">[86]Sheet1!#REF!</definedName>
    <definedName name="WAFBUD2_1_1">[86]Sheet1!#REF!</definedName>
    <definedName name="WAFBUD2_1_2">[86]Sheet1!#REF!</definedName>
    <definedName name="WAFBUD2_2">[86]Sheet1!#REF!</definedName>
    <definedName name="WAFBUD2_3">[86]Sheet1!#REF!</definedName>
    <definedName name="waffall2a">NA()</definedName>
    <definedName name="WAFPRO2">[113]Sheet1!#REF!</definedName>
    <definedName name="WAFPRO2_1">[86]Sheet1!#REF!</definedName>
    <definedName name="WAFPRO2_1_1">[86]Sheet1!#REF!</definedName>
    <definedName name="WAFPRO2_1_2">[86]Sheet1!#REF!</definedName>
    <definedName name="WAFPRO2_2">[86]Sheet1!#REF!</definedName>
    <definedName name="WAFPRO2_3">[86]Sheet1!#REF!</definedName>
    <definedName name="wafpro21">NA()</definedName>
    <definedName name="we" hidden="1">[3]SISIP!#REF!</definedName>
    <definedName name="weight_surface_1">NA()</definedName>
    <definedName name="weight_surface_4">#REF!</definedName>
    <definedName name="weight_surface_5">#REF!</definedName>
    <definedName name="WERT">#REF!</definedName>
    <definedName name="WKP">#REF!</definedName>
    <definedName name="WKP_1">#REF!</definedName>
    <definedName name="WKP_2">#REF!</definedName>
    <definedName name="wq" hidden="1">#REF!</definedName>
    <definedName name="wrn_CapersPlotter_">NA()</definedName>
    <definedName name="wrn_Edutainment___Priority___List_">NA()</definedName>
    <definedName name="wrn_Japan_Capers_Ed___Pub_">NA()</definedName>
    <definedName name="wrn_Priority___list_">NA()</definedName>
    <definedName name="wrn_Prjcted___Mnthly___Qtys_">NA()</definedName>
    <definedName name="wrn_Prjcted___Qtrly___Dollars_">NA()</definedName>
    <definedName name="wrn_Prjcted___Qtrly___Qtys_">NA()</definedName>
    <definedName name="wrn.CapersPlotter." hidden="1">{#N/A,#N/A,FALSE,"DI 2 YEAR MASTER SCHEDULE"}</definedName>
    <definedName name="wrn.Edutainment._.Priority._.List." hidden="1">{#N/A,#N/A,FALSE,"DI 2 YEAR MASTER SCHEDULE"}</definedName>
    <definedName name="wrn.Japan_Capers_Ed._.Pub." hidden="1">{"Japan_Capers_Ed_Pub",#N/A,FALSE,"DI 2 YEAR MASTER SCHEDULE"}</definedName>
    <definedName name="wrn.Japan_Capers_End._.Pub.1" hidden="1">{"Japan_Capers_Ed_Pub",#N/A,FALSE,"DI 2 YEAR MASTER SCHEDULE"}</definedName>
    <definedName name="wrn.Priority._.list." hidden="1">{#N/A,#N/A,FALSE,"DI 2 YEAR MASTER SCHEDULE"}</definedName>
    <definedName name="wrn.Prjcted._.Mnthly._.Qtys." hidden="1">{#N/A,#N/A,FALSE,"PRJCTED MNTHLY QTY's"}</definedName>
    <definedName name="wrn.Prjcted._.Qtrly._.Dollars." hidden="1">{#N/A,#N/A,FALSE,"PRJCTED QTRLY $'s"}</definedName>
    <definedName name="wrn.Prjcted._.Qtrly._.Qtys." hidden="1">{#N/A,#N/A,FALSE,"PRJCTED QTRLY QTY's"}</definedName>
    <definedName name="wvu_CapersView_">NA()</definedName>
    <definedName name="wvu_Japan_Capers_Ed_Pub_">NA()</definedName>
    <definedName name="wvu_KJP_CC_">NA()</definedName>
    <definedName name="wvu.CapersView.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Japan_Capers_Ed_Pub.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KJP_CC.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WW" hidden="1">'[74]Data SRL'!$H$8:$H$379</definedName>
    <definedName name="WWWWW" hidden="1">'[74]Data SRL'!$L$8:$L$100</definedName>
    <definedName name="x" hidden="1">[197]Data!$B$2:$B$73</definedName>
    <definedName name="xx" hidden="1">'[198]PABRIK (2)'!#REF!</definedName>
    <definedName name="xxxx" hidden="1">'[198]PABRIK (2)'!#REF!</definedName>
    <definedName name="y" hidden="1">'[3]TBS 05'!#REF!</definedName>
    <definedName name="ya">#REF!</definedName>
    <definedName name="ya_1">NA()</definedName>
    <definedName name="ya_3">#REF!</definedName>
    <definedName name="ya_4">#REF!</definedName>
    <definedName name="ya_5">#REF!</definedName>
    <definedName name="YEAR_RANGE">#REF!</definedName>
    <definedName name="yens">[86]Sheet1!#REF!</definedName>
    <definedName name="YIELD">"#ref!"</definedName>
    <definedName name="yjm" hidden="1">'[3]NPK Mg Bo'!#REF!</definedName>
    <definedName name="ytd_07">{#NAME?}</definedName>
    <definedName name="ytd_09">{#NAME?}</definedName>
    <definedName name="ytd_09.">{#NAME?}</definedName>
    <definedName name="ytd_10">{#NAME?}</definedName>
    <definedName name="ytd_budget">#N/A</definedName>
    <definedName name="ytd_budget10">{#NAME?}</definedName>
    <definedName name="ytd_site">{#NAME?}</definedName>
    <definedName name="ytd_site09">{#NAME?}</definedName>
    <definedName name="ytd_site2009">{#NAME?}</definedName>
    <definedName name="yth" hidden="1">'[3]TBS 05'!$AG$165:$AG$175</definedName>
    <definedName name="ytr">#REF!</definedName>
    <definedName name="ytr_1">"#ref!"</definedName>
    <definedName name="ytr_1_1">"#ref!"</definedName>
    <definedName name="yu" hidden="1">'[71]TON  per Jam'!$C$36:$Z$36</definedName>
    <definedName name="yyt">'[189]L.BA blok'!$Q$233</definedName>
    <definedName name="Z_9A428CE1_B4D9_11D0_A8AA_0000C071AEE7__wvu_Cols">(#REF!,#REF!)</definedName>
    <definedName name="Z_9A428CE1_B4D9_11D0_A8AA_0000C071AEE7__wvu_PrintArea">"'file:///media/Data/PAK%20DAMIRAN/STANDART%20FORM/2015/media/Data/PAK%20DAMIRAN/STANDART%20FORM/2015/media/Data/PAK%20DAMIRAN/STANDART%20FORM/2015/media/Data/PAK%20DAMIRAN/STANDART%20FORM/2015/media/Data/PAK%20DAMIRAN/STANDART%20FORM/2015/media/Data/PAK%2"</definedName>
    <definedName name="Z_9A428CE1_B4D9_11D0_A8AA_0000C071AEE7__wvu_Rows">(#REF!,#REF!,#REF!,#REF!,#REF!,#REF!,#REF!,#REF!)</definedName>
    <definedName name="Z_9A428CE1_B4D9_11D0_A8AA_0000C071AEE7_.wvu.Cols" hidden="1">[117]MASTER!$A$1:$Q$65536,[117]MASTER!$Y$1:$Z$65536</definedName>
    <definedName name="Z_9A428CE1_B4D9_11D0_A8AA_0000C071AEE7_.wvu.PrintArea" hidden="1">#REF!</definedName>
    <definedName name="Z_9A428CE1_B4D9_11D0_A8AA_0000C071AEE7_.wvu.Rows" hidden="1">[117]MASTER!#REF!,[117]MASTER!#REF!,[117]MASTER!#REF!,[117]MASTER!#REF!,[117]MASTER!#REF!,[117]MASTER!#REF!,[117]MASTER!#REF!,[117]MASTER!$A$98:$IV$272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3" i="9" l="1"/>
  <c r="F101" i="9"/>
  <c r="F98" i="9"/>
  <c r="L97" i="9"/>
  <c r="F94" i="9"/>
  <c r="F91" i="9"/>
  <c r="G93" i="9" s="1"/>
  <c r="F87" i="9"/>
  <c r="F88" i="9" s="1"/>
  <c r="T73" i="9"/>
  <c r="T65" i="9"/>
  <c r="Q60" i="9"/>
  <c r="R60" i="9" s="1"/>
  <c r="P60" i="9"/>
  <c r="O60" i="9"/>
  <c r="P56" i="9"/>
  <c r="P55" i="9"/>
  <c r="E55" i="9"/>
  <c r="P54" i="9"/>
  <c r="P53" i="9"/>
  <c r="E53" i="9"/>
  <c r="E52" i="9"/>
  <c r="W37" i="9"/>
  <c r="W38" i="9" s="1"/>
  <c r="W43" i="9" s="1"/>
  <c r="W45" i="9" s="1"/>
  <c r="W36" i="9"/>
  <c r="H35" i="9"/>
  <c r="H32" i="9"/>
  <c r="L30" i="9"/>
  <c r="L29" i="9"/>
  <c r="G29" i="9"/>
  <c r="F29" i="9"/>
  <c r="C29" i="9"/>
  <c r="K28" i="9"/>
  <c r="E28" i="9"/>
  <c r="H28" i="9" s="1"/>
  <c r="E27" i="9"/>
  <c r="H27" i="9" s="1"/>
  <c r="H29" i="9" s="1"/>
  <c r="R26" i="9"/>
  <c r="Q26" i="9"/>
  <c r="P26" i="9"/>
  <c r="L26" i="9"/>
  <c r="R25" i="9"/>
  <c r="U25" i="9" s="1"/>
  <c r="Q25" i="9"/>
  <c r="L25" i="9"/>
  <c r="G25" i="9"/>
  <c r="F25" i="9"/>
  <c r="C25" i="9"/>
  <c r="R24" i="9"/>
  <c r="Q24" i="9"/>
  <c r="L24" i="9"/>
  <c r="E24" i="9"/>
  <c r="H24" i="9" s="1"/>
  <c r="E23" i="9"/>
  <c r="H23" i="9" s="1"/>
  <c r="E22" i="9"/>
  <c r="H22" i="9" s="1"/>
  <c r="U21" i="9"/>
  <c r="E21" i="9"/>
  <c r="H21" i="9" s="1"/>
  <c r="U20" i="9"/>
  <c r="E20" i="9"/>
  <c r="H20" i="9" s="1"/>
  <c r="E19" i="9"/>
  <c r="H19" i="9" s="1"/>
  <c r="E18" i="9"/>
  <c r="H18" i="9" s="1"/>
  <c r="E17" i="9"/>
  <c r="H17" i="9" s="1"/>
  <c r="E16" i="9"/>
  <c r="U15" i="9"/>
  <c r="E15" i="9"/>
  <c r="H15" i="9" s="1"/>
  <c r="G13" i="9"/>
  <c r="F13" i="9"/>
  <c r="C13" i="9"/>
  <c r="E12" i="9"/>
  <c r="H12" i="9" s="1"/>
  <c r="W11" i="9"/>
  <c r="O11" i="9"/>
  <c r="P11" i="9" s="1"/>
  <c r="K11" i="9"/>
  <c r="E11" i="9"/>
  <c r="S10" i="9"/>
  <c r="O10" i="9"/>
  <c r="P10" i="9" s="1"/>
  <c r="K10" i="9"/>
  <c r="K9" i="9"/>
  <c r="L9" i="9" s="1"/>
  <c r="G9" i="9"/>
  <c r="F9" i="9"/>
  <c r="C9" i="9"/>
  <c r="U8" i="9"/>
  <c r="E8" i="9"/>
  <c r="K6" i="9"/>
  <c r="G6" i="9"/>
  <c r="C6" i="9"/>
  <c r="K5" i="9"/>
  <c r="F5" i="9"/>
  <c r="F6" i="9" s="1"/>
  <c r="E5" i="9"/>
  <c r="H5" i="9" s="1"/>
  <c r="K4" i="9"/>
  <c r="E4" i="9"/>
  <c r="H4" i="9" s="1"/>
  <c r="E3" i="9"/>
  <c r="Y46" i="8"/>
  <c r="X46" i="8"/>
  <c r="U46" i="8"/>
  <c r="T46" i="8"/>
  <c r="S46" i="8"/>
  <c r="P46" i="8"/>
  <c r="O46" i="8"/>
  <c r="N46" i="8"/>
  <c r="K46" i="8"/>
  <c r="J46" i="8"/>
  <c r="I46" i="8"/>
  <c r="H46" i="8"/>
  <c r="E46" i="8"/>
  <c r="C46" i="8"/>
  <c r="AB37" i="8"/>
  <c r="AB40" i="8" s="1"/>
  <c r="W15" i="8"/>
  <c r="Z15" i="8" s="1"/>
  <c r="W16" i="8" s="1"/>
  <c r="Z16" i="8" s="1"/>
  <c r="W17" i="8" s="1"/>
  <c r="Z17" i="8" s="1"/>
  <c r="W18" i="8" s="1"/>
  <c r="Z18" i="8" s="1"/>
  <c r="W19" i="8" s="1"/>
  <c r="Z19" i="8" s="1"/>
  <c r="W20" i="8" s="1"/>
  <c r="Z20" i="8" s="1"/>
  <c r="W21" i="8" s="1"/>
  <c r="Z21" i="8" s="1"/>
  <c r="W22" i="8" s="1"/>
  <c r="Z22" i="8" s="1"/>
  <c r="W23" i="8" s="1"/>
  <c r="Z23" i="8" s="1"/>
  <c r="W24" i="8" s="1"/>
  <c r="Z24" i="8" s="1"/>
  <c r="W25" i="8" s="1"/>
  <c r="Z25" i="8" s="1"/>
  <c r="W26" i="8" s="1"/>
  <c r="Z26" i="8" s="1"/>
  <c r="W27" i="8" s="1"/>
  <c r="Z27" i="8" s="1"/>
  <c r="W28" i="8" s="1"/>
  <c r="Z28" i="8" s="1"/>
  <c r="W29" i="8" s="1"/>
  <c r="Z29" i="8" s="1"/>
  <c r="W30" i="8" s="1"/>
  <c r="Z30" i="8" s="1"/>
  <c r="W31" i="8" s="1"/>
  <c r="Z31" i="8" s="1"/>
  <c r="W32" i="8" s="1"/>
  <c r="Z32" i="8" s="1"/>
  <c r="W33" i="8" s="1"/>
  <c r="Z33" i="8" s="1"/>
  <c r="W34" i="8" s="1"/>
  <c r="Z34" i="8" s="1"/>
  <c r="W35" i="8" s="1"/>
  <c r="Z35" i="8" s="1"/>
  <c r="W36" i="8" s="1"/>
  <c r="Z36" i="8" s="1"/>
  <c r="W37" i="8" s="1"/>
  <c r="Z37" i="8" s="1"/>
  <c r="W38" i="8" s="1"/>
  <c r="Z38" i="8" s="1"/>
  <c r="W39" i="8" s="1"/>
  <c r="Z39" i="8" s="1"/>
  <c r="W40" i="8" s="1"/>
  <c r="Z40" i="8" s="1"/>
  <c r="W41" i="8" s="1"/>
  <c r="Z41" i="8" s="1"/>
  <c r="W42" i="8" s="1"/>
  <c r="Z42" i="8" s="1"/>
  <c r="W43" i="8" s="1"/>
  <c r="Z43" i="8" s="1"/>
  <c r="W44" i="8" s="1"/>
  <c r="Z44" i="8" s="1"/>
  <c r="W45" i="8" s="1"/>
  <c r="Z45" i="8" s="1"/>
  <c r="Z46" i="8" s="1"/>
  <c r="R15" i="8"/>
  <c r="V15" i="8" s="1"/>
  <c r="R16" i="8" s="1"/>
  <c r="V16" i="8" s="1"/>
  <c r="R17" i="8" s="1"/>
  <c r="V17" i="8" s="1"/>
  <c r="R18" i="8" s="1"/>
  <c r="V18" i="8" s="1"/>
  <c r="R19" i="8" s="1"/>
  <c r="V19" i="8" s="1"/>
  <c r="R20" i="8" s="1"/>
  <c r="V20" i="8" s="1"/>
  <c r="R21" i="8" s="1"/>
  <c r="V21" i="8" s="1"/>
  <c r="R22" i="8" s="1"/>
  <c r="V22" i="8" s="1"/>
  <c r="R23" i="8" s="1"/>
  <c r="V23" i="8" s="1"/>
  <c r="R24" i="8" s="1"/>
  <c r="V24" i="8" s="1"/>
  <c r="R25" i="8" s="1"/>
  <c r="V25" i="8" s="1"/>
  <c r="R26" i="8" s="1"/>
  <c r="V26" i="8" s="1"/>
  <c r="R27" i="8" s="1"/>
  <c r="V27" i="8" s="1"/>
  <c r="R28" i="8" s="1"/>
  <c r="V28" i="8" s="1"/>
  <c r="R29" i="8" s="1"/>
  <c r="V29" i="8" s="1"/>
  <c r="R30" i="8" s="1"/>
  <c r="V30" i="8" s="1"/>
  <c r="R31" i="8" s="1"/>
  <c r="V31" i="8" s="1"/>
  <c r="R32" i="8" s="1"/>
  <c r="V32" i="8" s="1"/>
  <c r="R33" i="8" s="1"/>
  <c r="V33" i="8" s="1"/>
  <c r="R34" i="8" s="1"/>
  <c r="V34" i="8" s="1"/>
  <c r="R35" i="8" s="1"/>
  <c r="V35" i="8" s="1"/>
  <c r="R36" i="8" s="1"/>
  <c r="V36" i="8" s="1"/>
  <c r="R37" i="8" s="1"/>
  <c r="V37" i="8" s="1"/>
  <c r="R38" i="8" s="1"/>
  <c r="V38" i="8" s="1"/>
  <c r="R39" i="8" s="1"/>
  <c r="V39" i="8" s="1"/>
  <c r="R40" i="8" s="1"/>
  <c r="V40" i="8" s="1"/>
  <c r="R41" i="8" s="1"/>
  <c r="V41" i="8" s="1"/>
  <c r="R42" i="8" s="1"/>
  <c r="V42" i="8" s="1"/>
  <c r="R43" i="8" s="1"/>
  <c r="V43" i="8" s="1"/>
  <c r="R44" i="8" s="1"/>
  <c r="V44" i="8" s="1"/>
  <c r="R45" i="8" s="1"/>
  <c r="V45" i="8" s="1"/>
  <c r="V46" i="8" s="1"/>
  <c r="M15" i="8"/>
  <c r="Q15" i="8" s="1"/>
  <c r="M16" i="8" s="1"/>
  <c r="Q16" i="8" s="1"/>
  <c r="M17" i="8" s="1"/>
  <c r="Q17" i="8" s="1"/>
  <c r="M18" i="8" s="1"/>
  <c r="Q18" i="8" s="1"/>
  <c r="M19" i="8" s="1"/>
  <c r="Q19" i="8" s="1"/>
  <c r="M20" i="8" s="1"/>
  <c r="Q20" i="8" s="1"/>
  <c r="M21" i="8" s="1"/>
  <c r="Q21" i="8" s="1"/>
  <c r="M22" i="8" s="1"/>
  <c r="Q22" i="8" s="1"/>
  <c r="M23" i="8" s="1"/>
  <c r="Q23" i="8" s="1"/>
  <c r="M24" i="8" s="1"/>
  <c r="Q24" i="8" s="1"/>
  <c r="M25" i="8" s="1"/>
  <c r="Q25" i="8" s="1"/>
  <c r="M26" i="8" s="1"/>
  <c r="Q26" i="8" s="1"/>
  <c r="M27" i="8" s="1"/>
  <c r="Q27" i="8" s="1"/>
  <c r="M28" i="8" s="1"/>
  <c r="Q28" i="8" s="1"/>
  <c r="M29" i="8" s="1"/>
  <c r="Q29" i="8" s="1"/>
  <c r="M30" i="8" s="1"/>
  <c r="Q30" i="8" s="1"/>
  <c r="M31" i="8" s="1"/>
  <c r="Q31" i="8" s="1"/>
  <c r="M32" i="8" s="1"/>
  <c r="Q32" i="8" s="1"/>
  <c r="M33" i="8" s="1"/>
  <c r="Q33" i="8" s="1"/>
  <c r="M34" i="8" s="1"/>
  <c r="Q34" i="8" s="1"/>
  <c r="M35" i="8" s="1"/>
  <c r="Q35" i="8" s="1"/>
  <c r="M36" i="8" s="1"/>
  <c r="Q36" i="8" s="1"/>
  <c r="M37" i="8" s="1"/>
  <c r="Q37" i="8" s="1"/>
  <c r="M38" i="8" s="1"/>
  <c r="Q38" i="8" s="1"/>
  <c r="M39" i="8" s="1"/>
  <c r="Q39" i="8" s="1"/>
  <c r="M40" i="8" s="1"/>
  <c r="Q40" i="8" s="1"/>
  <c r="M41" i="8" s="1"/>
  <c r="Q41" i="8" s="1"/>
  <c r="M42" i="8" s="1"/>
  <c r="Q42" i="8" s="1"/>
  <c r="M43" i="8" s="1"/>
  <c r="Q43" i="8" s="1"/>
  <c r="M44" i="8" s="1"/>
  <c r="Q44" i="8" s="1"/>
  <c r="M45" i="8" s="1"/>
  <c r="Q45" i="8" s="1"/>
  <c r="Q46" i="8" s="1"/>
  <c r="G15" i="8"/>
  <c r="L15" i="8" s="1"/>
  <c r="G16" i="8" s="1"/>
  <c r="L16" i="8" s="1"/>
  <c r="G17" i="8" s="1"/>
  <c r="L17" i="8" s="1"/>
  <c r="G18" i="8" s="1"/>
  <c r="L18" i="8" s="1"/>
  <c r="G19" i="8" s="1"/>
  <c r="L19" i="8" s="1"/>
  <c r="G20" i="8" s="1"/>
  <c r="L20" i="8" s="1"/>
  <c r="G21" i="8" s="1"/>
  <c r="L21" i="8" s="1"/>
  <c r="G22" i="8" s="1"/>
  <c r="L22" i="8" s="1"/>
  <c r="G23" i="8" s="1"/>
  <c r="L23" i="8" s="1"/>
  <c r="G24" i="8" s="1"/>
  <c r="L24" i="8" s="1"/>
  <c r="G25" i="8" s="1"/>
  <c r="L25" i="8" s="1"/>
  <c r="G26" i="8" s="1"/>
  <c r="L26" i="8" s="1"/>
  <c r="G27" i="8" s="1"/>
  <c r="L27" i="8" s="1"/>
  <c r="G28" i="8" s="1"/>
  <c r="L28" i="8" s="1"/>
  <c r="G29" i="8" s="1"/>
  <c r="L29" i="8" s="1"/>
  <c r="G30" i="8" s="1"/>
  <c r="L30" i="8" s="1"/>
  <c r="G31" i="8" s="1"/>
  <c r="L31" i="8" s="1"/>
  <c r="G32" i="8" s="1"/>
  <c r="L32" i="8" s="1"/>
  <c r="G33" i="8" s="1"/>
  <c r="L33" i="8" s="1"/>
  <c r="G34" i="8" s="1"/>
  <c r="L34" i="8" s="1"/>
  <c r="G35" i="8" s="1"/>
  <c r="L35" i="8" s="1"/>
  <c r="G36" i="8" s="1"/>
  <c r="L36" i="8" s="1"/>
  <c r="G37" i="8" s="1"/>
  <c r="L37" i="8" s="1"/>
  <c r="G38" i="8" s="1"/>
  <c r="L38" i="8" s="1"/>
  <c r="G39" i="8" s="1"/>
  <c r="L39" i="8" s="1"/>
  <c r="G40" i="8" s="1"/>
  <c r="L40" i="8" s="1"/>
  <c r="G41" i="8" s="1"/>
  <c r="L41" i="8" s="1"/>
  <c r="G42" i="8" s="1"/>
  <c r="L42" i="8" s="1"/>
  <c r="G43" i="8" s="1"/>
  <c r="L43" i="8" s="1"/>
  <c r="G44" i="8" s="1"/>
  <c r="L44" i="8" s="1"/>
  <c r="G45" i="8" s="1"/>
  <c r="L45" i="8" s="1"/>
  <c r="L46" i="8" s="1"/>
  <c r="D15" i="8"/>
  <c r="F15" i="8" s="1"/>
  <c r="D16" i="8" s="1"/>
  <c r="F16" i="8" s="1"/>
  <c r="D17" i="8" s="1"/>
  <c r="F17" i="8" s="1"/>
  <c r="D18" i="8" s="1"/>
  <c r="F18" i="8" s="1"/>
  <c r="D19" i="8" s="1"/>
  <c r="F19" i="8" s="1"/>
  <c r="D20" i="8" s="1"/>
  <c r="F20" i="8" s="1"/>
  <c r="D21" i="8" s="1"/>
  <c r="F21" i="8" s="1"/>
  <c r="D22" i="8" s="1"/>
  <c r="F22" i="8" s="1"/>
  <c r="D23" i="8" s="1"/>
  <c r="F23" i="8" s="1"/>
  <c r="D24" i="8" s="1"/>
  <c r="F24" i="8" s="1"/>
  <c r="D25" i="8" s="1"/>
  <c r="F25" i="8" s="1"/>
  <c r="D26" i="8" s="1"/>
  <c r="F26" i="8" s="1"/>
  <c r="D27" i="8" s="1"/>
  <c r="F27" i="8" s="1"/>
  <c r="D28" i="8" s="1"/>
  <c r="F28" i="8" s="1"/>
  <c r="D29" i="8" s="1"/>
  <c r="F29" i="8" s="1"/>
  <c r="D30" i="8" s="1"/>
  <c r="F30" i="8" s="1"/>
  <c r="D31" i="8" s="1"/>
  <c r="F31" i="8" s="1"/>
  <c r="D32" i="8" s="1"/>
  <c r="F32" i="8" s="1"/>
  <c r="D33" i="8" s="1"/>
  <c r="F33" i="8" s="1"/>
  <c r="D34" i="8" s="1"/>
  <c r="F34" i="8" s="1"/>
  <c r="D35" i="8" s="1"/>
  <c r="F35" i="8" s="1"/>
  <c r="D36" i="8" s="1"/>
  <c r="F36" i="8" s="1"/>
  <c r="D37" i="8" s="1"/>
  <c r="F37" i="8" s="1"/>
  <c r="D38" i="8" s="1"/>
  <c r="F38" i="8" s="1"/>
  <c r="D39" i="8" s="1"/>
  <c r="F39" i="8" s="1"/>
  <c r="D40" i="8" s="1"/>
  <c r="F40" i="8" s="1"/>
  <c r="D41" i="8" s="1"/>
  <c r="F41" i="8" s="1"/>
  <c r="D42" i="8" s="1"/>
  <c r="F42" i="8" s="1"/>
  <c r="D43" i="8" s="1"/>
  <c r="F43" i="8" s="1"/>
  <c r="D44" i="8" s="1"/>
  <c r="F44" i="8" s="1"/>
  <c r="D45" i="8" s="1"/>
  <c r="F45" i="8" s="1"/>
  <c r="F46" i="8" s="1"/>
  <c r="G193" i="2"/>
  <c r="E192" i="2"/>
  <c r="G192" i="2"/>
  <c r="G184" i="2"/>
  <c r="L185" i="2"/>
  <c r="D23" i="6"/>
  <c r="D21" i="6"/>
  <c r="D19" i="6"/>
  <c r="K5" i="6"/>
  <c r="K4" i="6"/>
  <c r="M28" i="9" l="1"/>
  <c r="L28" i="9"/>
  <c r="H16" i="9"/>
  <c r="H25" i="9" s="1"/>
  <c r="E25" i="9"/>
  <c r="R10" i="9" s="1"/>
  <c r="S17" i="9" s="1"/>
  <c r="M11" i="9"/>
  <c r="L11" i="9"/>
  <c r="N11" i="9" s="1"/>
  <c r="E13" i="9"/>
  <c r="R11" i="9" s="1"/>
  <c r="H11" i="9"/>
  <c r="H13" i="9" s="1"/>
  <c r="M10" i="9"/>
  <c r="L10" i="9"/>
  <c r="N10" i="9" s="1"/>
  <c r="E9" i="9"/>
  <c r="R6" i="9" s="1"/>
  <c r="H8" i="9"/>
  <c r="H9" i="9" s="1"/>
  <c r="L6" i="9"/>
  <c r="M6" i="9"/>
  <c r="R5" i="9"/>
  <c r="T12" i="9" s="1"/>
  <c r="M5" i="9"/>
  <c r="L5" i="9"/>
  <c r="M30" i="9"/>
  <c r="M26" i="9"/>
  <c r="M25" i="9"/>
  <c r="L4" i="9"/>
  <c r="K7" i="9"/>
  <c r="M24" i="9"/>
  <c r="M29" i="9"/>
  <c r="H3" i="9"/>
  <c r="H6" i="9" s="1"/>
  <c r="E6" i="9"/>
  <c r="R4" i="9" s="1"/>
  <c r="L201" i="7"/>
  <c r="U195" i="7"/>
  <c r="AA190" i="7"/>
  <c r="L190" i="7"/>
  <c r="L193" i="7" s="1"/>
  <c r="E190" i="7"/>
  <c r="AD189" i="7"/>
  <c r="AC189" i="7"/>
  <c r="AA189" i="7"/>
  <c r="Z189" i="7"/>
  <c r="Y189" i="7"/>
  <c r="X189" i="7"/>
  <c r="W189" i="7"/>
  <c r="V189" i="7"/>
  <c r="T189" i="7"/>
  <c r="S189" i="7"/>
  <c r="R189" i="7"/>
  <c r="P189" i="7"/>
  <c r="O189" i="7"/>
  <c r="N189" i="7"/>
  <c r="L189" i="7"/>
  <c r="K189" i="7"/>
  <c r="J189" i="7"/>
  <c r="H189" i="7"/>
  <c r="G189" i="7"/>
  <c r="D189" i="7"/>
  <c r="AD188" i="7"/>
  <c r="AC188" i="7"/>
  <c r="AA188" i="7"/>
  <c r="Z188" i="7"/>
  <c r="Y188" i="7"/>
  <c r="X188" i="7"/>
  <c r="W188" i="7"/>
  <c r="V188" i="7"/>
  <c r="T188" i="7"/>
  <c r="S188" i="7"/>
  <c r="R188" i="7"/>
  <c r="P188" i="7"/>
  <c r="O188" i="7"/>
  <c r="N188" i="7"/>
  <c r="L188" i="7"/>
  <c r="K188" i="7"/>
  <c r="J188" i="7"/>
  <c r="H188" i="7"/>
  <c r="G188" i="7"/>
  <c r="D188" i="7"/>
  <c r="AD187" i="7"/>
  <c r="AA187" i="7"/>
  <c r="Z187" i="7"/>
  <c r="Y187" i="7"/>
  <c r="X187" i="7"/>
  <c r="W187" i="7"/>
  <c r="V187" i="7"/>
  <c r="T187" i="7"/>
  <c r="S187" i="7"/>
  <c r="R187" i="7"/>
  <c r="O187" i="7"/>
  <c r="N187" i="7"/>
  <c r="L187" i="7"/>
  <c r="K187" i="7"/>
  <c r="J187" i="7"/>
  <c r="H187" i="7"/>
  <c r="G187" i="7"/>
  <c r="AD186" i="7"/>
  <c r="AC186" i="7"/>
  <c r="AA186" i="7"/>
  <c r="Z186" i="7"/>
  <c r="Y186" i="7"/>
  <c r="X186" i="7"/>
  <c r="W186" i="7"/>
  <c r="V186" i="7"/>
  <c r="T186" i="7"/>
  <c r="S186" i="7"/>
  <c r="R186" i="7"/>
  <c r="P186" i="7"/>
  <c r="O186" i="7"/>
  <c r="N186" i="7"/>
  <c r="L186" i="7"/>
  <c r="K186" i="7"/>
  <c r="J186" i="7"/>
  <c r="H186" i="7"/>
  <c r="AD185" i="7"/>
  <c r="AC185" i="7"/>
  <c r="AB185" i="7"/>
  <c r="AA185" i="7"/>
  <c r="Z185" i="7"/>
  <c r="Y185" i="7"/>
  <c r="Y190" i="7" s="1"/>
  <c r="X185" i="7"/>
  <c r="W185" i="7"/>
  <c r="T185" i="7"/>
  <c r="S185" i="7"/>
  <c r="R185" i="7"/>
  <c r="P185" i="7"/>
  <c r="O185" i="7"/>
  <c r="L185" i="7"/>
  <c r="J185" i="7"/>
  <c r="AD184" i="7"/>
  <c r="AC184" i="7"/>
  <c r="AB184" i="7"/>
  <c r="AA184" i="7"/>
  <c r="Z184" i="7"/>
  <c r="Z190" i="7" s="1"/>
  <c r="Y184" i="7"/>
  <c r="X184" i="7"/>
  <c r="W184" i="7"/>
  <c r="V184" i="7"/>
  <c r="U184" i="7"/>
  <c r="T184" i="7"/>
  <c r="S184" i="7"/>
  <c r="R184" i="7"/>
  <c r="Q184" i="7"/>
  <c r="P184" i="7"/>
  <c r="O184" i="7"/>
  <c r="O190" i="7" s="1"/>
  <c r="N184" i="7"/>
  <c r="L184" i="7"/>
  <c r="K184" i="7"/>
  <c r="J184" i="7"/>
  <c r="H184" i="7"/>
  <c r="G184" i="7"/>
  <c r="U182" i="7"/>
  <c r="Q182" i="7"/>
  <c r="M182" i="7"/>
  <c r="U181" i="7"/>
  <c r="Q181" i="7"/>
  <c r="M181" i="7"/>
  <c r="U180" i="7"/>
  <c r="Q180" i="7"/>
  <c r="M180" i="7"/>
  <c r="U179" i="7"/>
  <c r="Q179" i="7"/>
  <c r="M179" i="7"/>
  <c r="U178" i="7"/>
  <c r="Q178" i="7"/>
  <c r="M178" i="7"/>
  <c r="U177" i="7"/>
  <c r="Q177" i="7"/>
  <c r="M177" i="7"/>
  <c r="U176" i="7"/>
  <c r="Q176" i="7"/>
  <c r="M176" i="7"/>
  <c r="U175" i="7"/>
  <c r="Q175" i="7"/>
  <c r="M175" i="7"/>
  <c r="U174" i="7"/>
  <c r="Q174" i="7"/>
  <c r="M174" i="7"/>
  <c r="U173" i="7"/>
  <c r="Q173" i="7"/>
  <c r="M173" i="7"/>
  <c r="U172" i="7"/>
  <c r="Q172" i="7"/>
  <c r="M172" i="7"/>
  <c r="U171" i="7"/>
  <c r="Q171" i="7"/>
  <c r="M171" i="7"/>
  <c r="U170" i="7"/>
  <c r="Q170" i="7"/>
  <c r="M170" i="7"/>
  <c r="U169" i="7"/>
  <c r="Q169" i="7"/>
  <c r="M169" i="7"/>
  <c r="U168" i="7"/>
  <c r="Q168" i="7"/>
  <c r="M168" i="7"/>
  <c r="U167" i="7"/>
  <c r="Q167" i="7"/>
  <c r="M167" i="7"/>
  <c r="AB166" i="7"/>
  <c r="U166" i="7"/>
  <c r="Q166" i="7"/>
  <c r="M166" i="7"/>
  <c r="AB165" i="7"/>
  <c r="U165" i="7"/>
  <c r="Q165" i="7"/>
  <c r="M165" i="7"/>
  <c r="AB164" i="7"/>
  <c r="U164" i="7"/>
  <c r="Q164" i="7"/>
  <c r="M164" i="7"/>
  <c r="AB163" i="7"/>
  <c r="U163" i="7"/>
  <c r="Q163" i="7"/>
  <c r="M163" i="7"/>
  <c r="AB162" i="7"/>
  <c r="U162" i="7"/>
  <c r="Q162" i="7"/>
  <c r="M162" i="7"/>
  <c r="AB161" i="7"/>
  <c r="U161" i="7"/>
  <c r="Q161" i="7"/>
  <c r="M161" i="7"/>
  <c r="AB160" i="7"/>
  <c r="U160" i="7"/>
  <c r="Q160" i="7"/>
  <c r="M160" i="7"/>
  <c r="AB159" i="7"/>
  <c r="U159" i="7"/>
  <c r="Q159" i="7"/>
  <c r="M159" i="7"/>
  <c r="AB158" i="7"/>
  <c r="U158" i="7"/>
  <c r="Q158" i="7"/>
  <c r="M158" i="7"/>
  <c r="AB157" i="7"/>
  <c r="U157" i="7"/>
  <c r="Q157" i="7"/>
  <c r="M157" i="7"/>
  <c r="AB156" i="7"/>
  <c r="U156" i="7"/>
  <c r="Q156" i="7"/>
  <c r="M156" i="7"/>
  <c r="AB155" i="7"/>
  <c r="U155" i="7"/>
  <c r="Q155" i="7"/>
  <c r="M155" i="7"/>
  <c r="U154" i="7"/>
  <c r="Q154" i="7"/>
  <c r="M154" i="7"/>
  <c r="U153" i="7"/>
  <c r="Q153" i="7"/>
  <c r="M153" i="7"/>
  <c r="AB152" i="7"/>
  <c r="U152" i="7"/>
  <c r="Q152" i="7"/>
  <c r="M152" i="7"/>
  <c r="AB151" i="7"/>
  <c r="U151" i="7"/>
  <c r="Q151" i="7"/>
  <c r="M151" i="7"/>
  <c r="AB150" i="7"/>
  <c r="U150" i="7"/>
  <c r="Q150" i="7"/>
  <c r="M150" i="7"/>
  <c r="AB149" i="7"/>
  <c r="U149" i="7"/>
  <c r="Q149" i="7"/>
  <c r="M149" i="7"/>
  <c r="AB148" i="7"/>
  <c r="U148" i="7"/>
  <c r="Q148" i="7"/>
  <c r="M148" i="7"/>
  <c r="AB147" i="7"/>
  <c r="U147" i="7"/>
  <c r="Q147" i="7"/>
  <c r="M147" i="7"/>
  <c r="AB146" i="7"/>
  <c r="U146" i="7"/>
  <c r="Q146" i="7"/>
  <c r="P146" i="7"/>
  <c r="M146" i="7"/>
  <c r="AB145" i="7"/>
  <c r="U145" i="7"/>
  <c r="Q145" i="7"/>
  <c r="M145" i="7"/>
  <c r="AB144" i="7"/>
  <c r="U144" i="7"/>
  <c r="Q144" i="7"/>
  <c r="M144" i="7"/>
  <c r="AB143" i="7"/>
  <c r="U143" i="7"/>
  <c r="Q143" i="7"/>
  <c r="M143" i="7"/>
  <c r="AB142" i="7"/>
  <c r="U142" i="7"/>
  <c r="Q142" i="7"/>
  <c r="M142" i="7"/>
  <c r="U141" i="7"/>
  <c r="Q141" i="7"/>
  <c r="M141" i="7"/>
  <c r="AB140" i="7"/>
  <c r="U140" i="7"/>
  <c r="Q140" i="7"/>
  <c r="M140" i="7"/>
  <c r="AB139" i="7"/>
  <c r="U139" i="7"/>
  <c r="Q139" i="7"/>
  <c r="M139" i="7"/>
  <c r="AB138" i="7"/>
  <c r="U138" i="7"/>
  <c r="Q138" i="7"/>
  <c r="M138" i="7"/>
  <c r="AB137" i="7"/>
  <c r="U137" i="7"/>
  <c r="Q137" i="7"/>
  <c r="M137" i="7"/>
  <c r="AB136" i="7"/>
  <c r="U136" i="7"/>
  <c r="Q136" i="7"/>
  <c r="M136" i="7"/>
  <c r="AB135" i="7"/>
  <c r="U135" i="7"/>
  <c r="Q135" i="7"/>
  <c r="M135" i="7"/>
  <c r="AB134" i="7"/>
  <c r="U134" i="7"/>
  <c r="Q134" i="7"/>
  <c r="M134" i="7"/>
  <c r="AB133" i="7"/>
  <c r="U133" i="7"/>
  <c r="Q133" i="7"/>
  <c r="M133" i="7"/>
  <c r="AB132" i="7"/>
  <c r="U132" i="7"/>
  <c r="Q132" i="7"/>
  <c r="M132" i="7"/>
  <c r="AB131" i="7"/>
  <c r="U131" i="7"/>
  <c r="Q131" i="7"/>
  <c r="M131" i="7"/>
  <c r="AB130" i="7"/>
  <c r="U130" i="7"/>
  <c r="Q130" i="7"/>
  <c r="M130" i="7"/>
  <c r="AB129" i="7"/>
  <c r="U129" i="7"/>
  <c r="Q129" i="7"/>
  <c r="M129" i="7"/>
  <c r="AB128" i="7"/>
  <c r="U128" i="7"/>
  <c r="Q128" i="7"/>
  <c r="M128" i="7"/>
  <c r="AB127" i="7"/>
  <c r="U127" i="7"/>
  <c r="Q127" i="7"/>
  <c r="M127" i="7"/>
  <c r="AB126" i="7"/>
  <c r="U126" i="7"/>
  <c r="Q126" i="7"/>
  <c r="M126" i="7"/>
  <c r="AB125" i="7"/>
  <c r="U125" i="7"/>
  <c r="Q125" i="7"/>
  <c r="M125" i="7"/>
  <c r="AB124" i="7"/>
  <c r="U124" i="7"/>
  <c r="Q124" i="7"/>
  <c r="M124" i="7"/>
  <c r="AB123" i="7"/>
  <c r="U123" i="7"/>
  <c r="Q123" i="7"/>
  <c r="M123" i="7"/>
  <c r="AB122" i="7"/>
  <c r="U122" i="7"/>
  <c r="Q122" i="7"/>
  <c r="M122" i="7"/>
  <c r="AB121" i="7"/>
  <c r="U121" i="7"/>
  <c r="Q121" i="7"/>
  <c r="M121" i="7"/>
  <c r="AB120" i="7"/>
  <c r="U120" i="7"/>
  <c r="Q120" i="7"/>
  <c r="M120" i="7"/>
  <c r="AB119" i="7"/>
  <c r="U119" i="7"/>
  <c r="Q119" i="7"/>
  <c r="M119" i="7"/>
  <c r="AB118" i="7"/>
  <c r="U118" i="7"/>
  <c r="Q118" i="7"/>
  <c r="M118" i="7"/>
  <c r="AB117" i="7"/>
  <c r="U117" i="7"/>
  <c r="Q117" i="7"/>
  <c r="M117" i="7"/>
  <c r="AB116" i="7"/>
  <c r="U116" i="7"/>
  <c r="Q116" i="7"/>
  <c r="M116" i="7"/>
  <c r="AB115" i="7"/>
  <c r="U115" i="7"/>
  <c r="Q115" i="7"/>
  <c r="M115" i="7"/>
  <c r="AB114" i="7"/>
  <c r="U114" i="7"/>
  <c r="Q114" i="7"/>
  <c r="M114" i="7"/>
  <c r="AB113" i="7"/>
  <c r="U113" i="7"/>
  <c r="Q113" i="7"/>
  <c r="M113" i="7"/>
  <c r="AB112" i="7"/>
  <c r="U112" i="7"/>
  <c r="Q112" i="7"/>
  <c r="M112" i="7"/>
  <c r="AB111" i="7"/>
  <c r="U111" i="7"/>
  <c r="P111" i="7"/>
  <c r="Q111" i="7" s="1"/>
  <c r="M111" i="7"/>
  <c r="AB110" i="7"/>
  <c r="U110" i="7"/>
  <c r="Q110" i="7"/>
  <c r="M110" i="7"/>
  <c r="AB109" i="7"/>
  <c r="U109" i="7"/>
  <c r="Q109" i="7"/>
  <c r="P109" i="7"/>
  <c r="M109" i="7"/>
  <c r="AB108" i="7"/>
  <c r="U108" i="7"/>
  <c r="P108" i="7"/>
  <c r="Q108" i="7" s="1"/>
  <c r="M108" i="7"/>
  <c r="U107" i="7"/>
  <c r="P107" i="7"/>
  <c r="Q107" i="7" s="1"/>
  <c r="M107" i="7"/>
  <c r="U106" i="7"/>
  <c r="P106" i="7"/>
  <c r="Q106" i="7" s="1"/>
  <c r="M106" i="7"/>
  <c r="U105" i="7"/>
  <c r="Q105" i="7"/>
  <c r="M105" i="7"/>
  <c r="U104" i="7"/>
  <c r="Q104" i="7"/>
  <c r="M104" i="7"/>
  <c r="U103" i="7"/>
  <c r="Q103" i="7"/>
  <c r="M103" i="7"/>
  <c r="U102" i="7"/>
  <c r="Q102" i="7"/>
  <c r="M102" i="7"/>
  <c r="U101" i="7"/>
  <c r="Q101" i="7"/>
  <c r="M101" i="7"/>
  <c r="U100" i="7"/>
  <c r="Q100" i="7"/>
  <c r="M100" i="7"/>
  <c r="AB99" i="7"/>
  <c r="U99" i="7"/>
  <c r="Q99" i="7"/>
  <c r="P99" i="7"/>
  <c r="M99" i="7"/>
  <c r="AB98" i="7"/>
  <c r="U98" i="7"/>
  <c r="P98" i="7"/>
  <c r="Q98" i="7" s="1"/>
  <c r="M98" i="7"/>
  <c r="AB97" i="7"/>
  <c r="U97" i="7"/>
  <c r="Q97" i="7"/>
  <c r="P97" i="7"/>
  <c r="M97" i="7"/>
  <c r="AB96" i="7"/>
  <c r="U96" i="7"/>
  <c r="Q96" i="7"/>
  <c r="M96" i="7"/>
  <c r="AB95" i="7"/>
  <c r="U95" i="7"/>
  <c r="Q95" i="7"/>
  <c r="P95" i="7"/>
  <c r="M95" i="7"/>
  <c r="AC94" i="7"/>
  <c r="AB94" i="7"/>
  <c r="U94" i="7"/>
  <c r="P94" i="7"/>
  <c r="Q94" i="7" s="1"/>
  <c r="M94" i="7"/>
  <c r="AC93" i="7"/>
  <c r="AB93" i="7"/>
  <c r="U93" i="7"/>
  <c r="Q93" i="7"/>
  <c r="P93" i="7"/>
  <c r="M93" i="7"/>
  <c r="AC92" i="7"/>
  <c r="AB92" i="7"/>
  <c r="U92" i="7"/>
  <c r="P92" i="7"/>
  <c r="Q92" i="7" s="1"/>
  <c r="M92" i="7"/>
  <c r="AB91" i="7"/>
  <c r="U91" i="7"/>
  <c r="Q91" i="7"/>
  <c r="M91" i="7"/>
  <c r="AB90" i="7"/>
  <c r="U90" i="7"/>
  <c r="Q90" i="7"/>
  <c r="P90" i="7"/>
  <c r="M90" i="7"/>
  <c r="AB89" i="7"/>
  <c r="U89" i="7"/>
  <c r="Q89" i="7"/>
  <c r="M89" i="7"/>
  <c r="AB88" i="7"/>
  <c r="U88" i="7"/>
  <c r="P88" i="7"/>
  <c r="M88" i="7"/>
  <c r="AB87" i="7"/>
  <c r="U87" i="7"/>
  <c r="Q87" i="7"/>
  <c r="M87" i="7"/>
  <c r="AB86" i="7"/>
  <c r="U86" i="7"/>
  <c r="Q86" i="7"/>
  <c r="M86" i="7"/>
  <c r="AB85" i="7"/>
  <c r="U85" i="7"/>
  <c r="Q85" i="7"/>
  <c r="M85" i="7"/>
  <c r="AB84" i="7"/>
  <c r="U84" i="7"/>
  <c r="Q84" i="7"/>
  <c r="M84" i="7"/>
  <c r="AB83" i="7"/>
  <c r="U83" i="7"/>
  <c r="Q83" i="7"/>
  <c r="M83" i="7"/>
  <c r="D83" i="7"/>
  <c r="D187" i="7" s="1"/>
  <c r="AB82" i="7"/>
  <c r="U82" i="7"/>
  <c r="Q82" i="7"/>
  <c r="M82" i="7"/>
  <c r="AB81" i="7"/>
  <c r="U81" i="7"/>
  <c r="Q81" i="7"/>
  <c r="M81" i="7"/>
  <c r="AB80" i="7"/>
  <c r="U80" i="7"/>
  <c r="Q80" i="7"/>
  <c r="M80" i="7"/>
  <c r="AB79" i="7"/>
  <c r="U79" i="7"/>
  <c r="Q79" i="7"/>
  <c r="M79" i="7"/>
  <c r="AB78" i="7"/>
  <c r="U78" i="7"/>
  <c r="Q78" i="7"/>
  <c r="M78" i="7"/>
  <c r="AB77" i="7"/>
  <c r="U77" i="7"/>
  <c r="Q77" i="7"/>
  <c r="M77" i="7"/>
  <c r="AB76" i="7"/>
  <c r="U76" i="7"/>
  <c r="Q76" i="7"/>
  <c r="M76" i="7"/>
  <c r="AB75" i="7"/>
  <c r="Y75" i="7"/>
  <c r="U75" i="7"/>
  <c r="Q75" i="7"/>
  <c r="M75" i="7"/>
  <c r="AB74" i="7"/>
  <c r="U74" i="7"/>
  <c r="Q74" i="7"/>
  <c r="M74" i="7"/>
  <c r="AB73" i="7"/>
  <c r="U73" i="7"/>
  <c r="Q73" i="7"/>
  <c r="M73" i="7"/>
  <c r="AB72" i="7"/>
  <c r="U72" i="7"/>
  <c r="Q72" i="7"/>
  <c r="M72" i="7"/>
  <c r="AB71" i="7"/>
  <c r="U71" i="7"/>
  <c r="Q71" i="7"/>
  <c r="M71" i="7"/>
  <c r="AB70" i="7"/>
  <c r="U70" i="7"/>
  <c r="Q70" i="7"/>
  <c r="M70" i="7"/>
  <c r="U69" i="7"/>
  <c r="Q69" i="7"/>
  <c r="M69" i="7"/>
  <c r="U68" i="7"/>
  <c r="Q68" i="7"/>
  <c r="M68" i="7"/>
  <c r="U67" i="7"/>
  <c r="Q67" i="7"/>
  <c r="M67" i="7"/>
  <c r="U66" i="7"/>
  <c r="Q66" i="7"/>
  <c r="M66" i="7"/>
  <c r="D66" i="7"/>
  <c r="U65" i="7"/>
  <c r="Q65" i="7"/>
  <c r="M65" i="7"/>
  <c r="D65" i="7"/>
  <c r="U64" i="7"/>
  <c r="Q64" i="7"/>
  <c r="M64" i="7"/>
  <c r="D64" i="7"/>
  <c r="AB63" i="7"/>
  <c r="U63" i="7"/>
  <c r="Q63" i="7"/>
  <c r="M63" i="7"/>
  <c r="D63" i="7"/>
  <c r="U62" i="7"/>
  <c r="Q62" i="7"/>
  <c r="M62" i="7"/>
  <c r="U61" i="7"/>
  <c r="Q61" i="7"/>
  <c r="M61" i="7"/>
  <c r="U60" i="7"/>
  <c r="Q60" i="7"/>
  <c r="M60" i="7"/>
  <c r="AB59" i="7"/>
  <c r="U59" i="7"/>
  <c r="Q59" i="7"/>
  <c r="M59" i="7"/>
  <c r="AB58" i="7"/>
  <c r="U58" i="7"/>
  <c r="Q58" i="7"/>
  <c r="M58" i="7"/>
  <c r="AB57" i="7"/>
  <c r="U57" i="7"/>
  <c r="Q57" i="7"/>
  <c r="M57" i="7"/>
  <c r="AB56" i="7"/>
  <c r="U56" i="7"/>
  <c r="Q56" i="7"/>
  <c r="M56" i="7"/>
  <c r="AB55" i="7"/>
  <c r="U55" i="7"/>
  <c r="Q55" i="7"/>
  <c r="M55" i="7"/>
  <c r="G55" i="7"/>
  <c r="G186" i="7" s="1"/>
  <c r="AB54" i="7"/>
  <c r="U54" i="7"/>
  <c r="Q54" i="7"/>
  <c r="M54" i="7"/>
  <c r="U53" i="7"/>
  <c r="Q53" i="7"/>
  <c r="M53" i="7"/>
  <c r="D53" i="7"/>
  <c r="U52" i="7"/>
  <c r="Q52" i="7"/>
  <c r="M52" i="7"/>
  <c r="D52" i="7"/>
  <c r="U51" i="7"/>
  <c r="Q51" i="7"/>
  <c r="M51" i="7"/>
  <c r="D51" i="7"/>
  <c r="U50" i="7"/>
  <c r="Q50" i="7"/>
  <c r="M50" i="7"/>
  <c r="D50" i="7"/>
  <c r="U49" i="7"/>
  <c r="Q49" i="7"/>
  <c r="M49" i="7"/>
  <c r="U48" i="7"/>
  <c r="Q48" i="7"/>
  <c r="M48" i="7"/>
  <c r="U47" i="7"/>
  <c r="Q47" i="7"/>
  <c r="M47" i="7"/>
  <c r="U46" i="7"/>
  <c r="Q46" i="7"/>
  <c r="M46" i="7"/>
  <c r="U45" i="7"/>
  <c r="Q45" i="7"/>
  <c r="K45" i="7"/>
  <c r="K185" i="7" s="1"/>
  <c r="K190" i="7" s="1"/>
  <c r="K193" i="7" s="1"/>
  <c r="U44" i="7"/>
  <c r="Q44" i="7"/>
  <c r="M44" i="7"/>
  <c r="G44" i="7"/>
  <c r="G185" i="7" s="1"/>
  <c r="D44" i="7"/>
  <c r="U43" i="7"/>
  <c r="Q43" i="7"/>
  <c r="M43" i="7"/>
  <c r="D43" i="7"/>
  <c r="U42" i="7"/>
  <c r="Q42" i="7"/>
  <c r="M42" i="7"/>
  <c r="D42" i="7"/>
  <c r="U41" i="7"/>
  <c r="N41" i="7"/>
  <c r="Q41" i="7" s="1"/>
  <c r="K41" i="7"/>
  <c r="M41" i="7" s="1"/>
  <c r="D41" i="7"/>
  <c r="U40" i="7"/>
  <c r="Q40" i="7"/>
  <c r="M40" i="7"/>
  <c r="U39" i="7"/>
  <c r="Q39" i="7"/>
  <c r="M39" i="7"/>
  <c r="D39" i="7"/>
  <c r="U38" i="7"/>
  <c r="Q38" i="7"/>
  <c r="M38" i="7"/>
  <c r="U37" i="7"/>
  <c r="Q37" i="7"/>
  <c r="M37" i="7"/>
  <c r="K37" i="7"/>
  <c r="D37" i="7"/>
  <c r="U36" i="7"/>
  <c r="Q36" i="7"/>
  <c r="M36" i="7"/>
  <c r="D36" i="7"/>
  <c r="U35" i="7"/>
  <c r="Q35" i="7"/>
  <c r="M35" i="7"/>
  <c r="D35" i="7"/>
  <c r="U34" i="7"/>
  <c r="Q34" i="7"/>
  <c r="M34" i="7"/>
  <c r="U33" i="7"/>
  <c r="Q33" i="7"/>
  <c r="M33" i="7"/>
  <c r="V32" i="7"/>
  <c r="U32" i="7"/>
  <c r="Q32" i="7"/>
  <c r="M32" i="7"/>
  <c r="U31" i="7"/>
  <c r="Q31" i="7"/>
  <c r="M31" i="7"/>
  <c r="V30" i="7"/>
  <c r="U30" i="7"/>
  <c r="Q30" i="7"/>
  <c r="M30" i="7"/>
  <c r="V29" i="7"/>
  <c r="U29" i="7"/>
  <c r="Q29" i="7"/>
  <c r="M29" i="7"/>
  <c r="V28" i="7"/>
  <c r="V185" i="7" s="1"/>
  <c r="V190" i="7" s="1"/>
  <c r="V193" i="7" s="1"/>
  <c r="U28" i="7"/>
  <c r="Q28" i="7"/>
  <c r="M28" i="7"/>
  <c r="D28" i="7"/>
  <c r="V27" i="7"/>
  <c r="U27" i="7"/>
  <c r="Q27" i="7"/>
  <c r="M27" i="7"/>
  <c r="D27" i="7"/>
  <c r="V26" i="7"/>
  <c r="U26" i="7"/>
  <c r="Q26" i="7"/>
  <c r="M26" i="7"/>
  <c r="V25" i="7"/>
  <c r="U25" i="7"/>
  <c r="Q25" i="7"/>
  <c r="M25" i="7"/>
  <c r="V24" i="7"/>
  <c r="U24" i="7"/>
  <c r="Q24" i="7"/>
  <c r="M24" i="7"/>
  <c r="V23" i="7"/>
  <c r="U23" i="7"/>
  <c r="Q23" i="7"/>
  <c r="M23" i="7"/>
  <c r="M22" i="7"/>
  <c r="M21" i="7"/>
  <c r="M184" i="7" s="1"/>
  <c r="D21" i="7"/>
  <c r="D20" i="7"/>
  <c r="AE18" i="7"/>
  <c r="AE20" i="7" s="1"/>
  <c r="D18" i="7"/>
  <c r="B17" i="7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D14" i="7"/>
  <c r="D13" i="7"/>
  <c r="D11" i="7"/>
  <c r="B11" i="7"/>
  <c r="B12" i="7" s="1"/>
  <c r="B13" i="7" s="1"/>
  <c r="B14" i="7" s="1"/>
  <c r="B15" i="7" s="1"/>
  <c r="B16" i="7" s="1"/>
  <c r="AE10" i="7"/>
  <c r="AF9" i="7" s="1"/>
  <c r="D10" i="7"/>
  <c r="F9" i="7"/>
  <c r="I9" i="7" s="1"/>
  <c r="D9" i="7"/>
  <c r="E9" i="7" s="1"/>
  <c r="E10" i="7" s="1"/>
  <c r="AF8" i="7"/>
  <c r="F8" i="7"/>
  <c r="D8" i="7"/>
  <c r="I8" i="7" s="1"/>
  <c r="B8" i="7"/>
  <c r="B9" i="7" s="1"/>
  <c r="B10" i="7" s="1"/>
  <c r="H190" i="2"/>
  <c r="H28" i="2"/>
  <c r="H184" i="2"/>
  <c r="G6" i="6"/>
  <c r="N5" i="9" l="1"/>
  <c r="S9" i="9" s="1"/>
  <c r="S6" i="9"/>
  <c r="N24" i="9"/>
  <c r="N26" i="9"/>
  <c r="N25" i="9"/>
  <c r="N29" i="9"/>
  <c r="N30" i="9"/>
  <c r="S8" i="9"/>
  <c r="L7" i="9"/>
  <c r="N7" i="9" s="1"/>
  <c r="M7" i="9"/>
  <c r="W12" i="9"/>
  <c r="U2" i="9"/>
  <c r="S3" i="9"/>
  <c r="S5" i="9" s="1"/>
  <c r="N6" i="9"/>
  <c r="N28" i="9"/>
  <c r="F10" i="7"/>
  <c r="I10" i="7" s="1"/>
  <c r="F11" i="7" s="1"/>
  <c r="I11" i="7" s="1"/>
  <c r="F12" i="7" s="1"/>
  <c r="I12" i="7" s="1"/>
  <c r="F13" i="7" s="1"/>
  <c r="I13" i="7" s="1"/>
  <c r="F14" i="7" s="1"/>
  <c r="I14" i="7" s="1"/>
  <c r="F15" i="7" s="1"/>
  <c r="I15" i="7" s="1"/>
  <c r="F16" i="7" s="1"/>
  <c r="I16" i="7" s="1"/>
  <c r="F17" i="7" s="1"/>
  <c r="I17" i="7" s="1"/>
  <c r="F18" i="7" s="1"/>
  <c r="I18" i="7" s="1"/>
  <c r="F19" i="7" s="1"/>
  <c r="I19" i="7" s="1"/>
  <c r="F20" i="7" s="1"/>
  <c r="I20" i="7" s="1"/>
  <c r="F21" i="7" s="1"/>
  <c r="I21" i="7" s="1"/>
  <c r="F22" i="7" s="1"/>
  <c r="I22" i="7" s="1"/>
  <c r="F23" i="7" s="1"/>
  <c r="I23" i="7" s="1"/>
  <c r="F24" i="7" s="1"/>
  <c r="I24" i="7" s="1"/>
  <c r="F25" i="7" s="1"/>
  <c r="I25" i="7" s="1"/>
  <c r="F26" i="7" s="1"/>
  <c r="I26" i="7" s="1"/>
  <c r="F27" i="7" s="1"/>
  <c r="I27" i="7" s="1"/>
  <c r="F28" i="7" s="1"/>
  <c r="I28" i="7" s="1"/>
  <c r="F29" i="7" s="1"/>
  <c r="I29" i="7" s="1"/>
  <c r="F30" i="7" s="1"/>
  <c r="I30" i="7" s="1"/>
  <c r="F31" i="7" s="1"/>
  <c r="I31" i="7" s="1"/>
  <c r="F32" i="7" s="1"/>
  <c r="I32" i="7" s="1"/>
  <c r="F33" i="7" s="1"/>
  <c r="I33" i="7" s="1"/>
  <c r="F34" i="7" s="1"/>
  <c r="I34" i="7" s="1"/>
  <c r="F35" i="7" s="1"/>
  <c r="I35" i="7" s="1"/>
  <c r="F36" i="7" s="1"/>
  <c r="I36" i="7" s="1"/>
  <c r="F37" i="7" s="1"/>
  <c r="I37" i="7" s="1"/>
  <c r="F38" i="7" s="1"/>
  <c r="I38" i="7" s="1"/>
  <c r="F39" i="7" s="1"/>
  <c r="I39" i="7" s="1"/>
  <c r="F40" i="7" s="1"/>
  <c r="I40" i="7" s="1"/>
  <c r="F41" i="7" s="1"/>
  <c r="I41" i="7" s="1"/>
  <c r="F42" i="7" s="1"/>
  <c r="I42" i="7" s="1"/>
  <c r="F43" i="7" s="1"/>
  <c r="I43" i="7" s="1"/>
  <c r="F44" i="7" s="1"/>
  <c r="I44" i="7" s="1"/>
  <c r="F45" i="7" s="1"/>
  <c r="I45" i="7" s="1"/>
  <c r="F46" i="7" s="1"/>
  <c r="I46" i="7" s="1"/>
  <c r="F47" i="7" s="1"/>
  <c r="I47" i="7" s="1"/>
  <c r="F48" i="7" s="1"/>
  <c r="I48" i="7" s="1"/>
  <c r="F49" i="7" s="1"/>
  <c r="I49" i="7" s="1"/>
  <c r="F50" i="7" s="1"/>
  <c r="I50" i="7" s="1"/>
  <c r="F51" i="7" s="1"/>
  <c r="I51" i="7" s="1"/>
  <c r="F52" i="7" s="1"/>
  <c r="I52" i="7" s="1"/>
  <c r="F53" i="7" s="1"/>
  <c r="N190" i="7"/>
  <c r="N193" i="7" s="1"/>
  <c r="Q189" i="7"/>
  <c r="Q188" i="7"/>
  <c r="U188" i="7"/>
  <c r="U196" i="7" s="1"/>
  <c r="AB188" i="7"/>
  <c r="W190" i="7"/>
  <c r="U189" i="7"/>
  <c r="X190" i="7"/>
  <c r="M45" i="7"/>
  <c r="M185" i="7" s="1"/>
  <c r="M190" i="7" s="1"/>
  <c r="M193" i="7" s="1"/>
  <c r="AB186" i="7"/>
  <c r="M187" i="7"/>
  <c r="AB189" i="7"/>
  <c r="R190" i="7"/>
  <c r="R193" i="7" s="1"/>
  <c r="AD190" i="7"/>
  <c r="E11" i="7"/>
  <c r="E12" i="7" s="1"/>
  <c r="E13" i="7" s="1"/>
  <c r="E14" i="7" s="1"/>
  <c r="E15" i="7" s="1"/>
  <c r="E16" i="7" s="1"/>
  <c r="E17" i="7" s="1"/>
  <c r="E18" i="7" s="1"/>
  <c r="E19" i="7" s="1"/>
  <c r="E20" i="7" s="1"/>
  <c r="E21" i="7" s="1"/>
  <c r="E22" i="7" s="1"/>
  <c r="U186" i="7"/>
  <c r="S190" i="7"/>
  <c r="J190" i="7"/>
  <c r="AB190" i="7"/>
  <c r="M189" i="7"/>
  <c r="O191" i="7"/>
  <c r="O193" i="7"/>
  <c r="U187" i="7"/>
  <c r="T190" i="7"/>
  <c r="T193" i="7" s="1"/>
  <c r="M188" i="7"/>
  <c r="G190" i="7"/>
  <c r="H196" i="7" s="1"/>
  <c r="U190" i="7"/>
  <c r="U193" i="7" s="1"/>
  <c r="N185" i="7"/>
  <c r="AC187" i="7"/>
  <c r="AC190" i="7" s="1"/>
  <c r="H190" i="7"/>
  <c r="D186" i="7"/>
  <c r="Q185" i="7"/>
  <c r="M186" i="7"/>
  <c r="P187" i="7"/>
  <c r="P190" i="7" s="1"/>
  <c r="P193" i="7" s="1"/>
  <c r="AB187" i="7"/>
  <c r="H185" i="7"/>
  <c r="U185" i="7"/>
  <c r="D185" i="7"/>
  <c r="Q186" i="7"/>
  <c r="Q88" i="7"/>
  <c r="Q187" i="7" s="1"/>
  <c r="D184" i="7"/>
  <c r="J8" i="6"/>
  <c r="D12" i="6"/>
  <c r="D13" i="6" s="1"/>
  <c r="J12" i="6" s="1"/>
  <c r="J13" i="6" s="1"/>
  <c r="D189" i="2"/>
  <c r="M157" i="2"/>
  <c r="Q157" i="2"/>
  <c r="S12" i="9" l="1"/>
  <c r="S11" i="9"/>
  <c r="Y13" i="9"/>
  <c r="W13" i="9"/>
  <c r="W16" i="9" s="1"/>
  <c r="AE22" i="7"/>
  <c r="F184" i="7"/>
  <c r="Q190" i="7"/>
  <c r="Q193" i="7" s="1"/>
  <c r="H191" i="7"/>
  <c r="G191" i="7" s="1"/>
  <c r="H193" i="7"/>
  <c r="J198" i="7"/>
  <c r="J193" i="7"/>
  <c r="D190" i="7"/>
  <c r="D193" i="7" s="1"/>
  <c r="F185" i="7"/>
  <c r="I53" i="7"/>
  <c r="S191" i="7"/>
  <c r="S193" i="7"/>
  <c r="E23" i="7"/>
  <c r="E24" i="7" s="1"/>
  <c r="E25" i="7" s="1"/>
  <c r="E26" i="7" s="1"/>
  <c r="E27" i="7" s="1"/>
  <c r="E28" i="7" s="1"/>
  <c r="E29" i="7" s="1"/>
  <c r="E30" i="7" s="1"/>
  <c r="E31" i="7" s="1"/>
  <c r="E32" i="7" s="1"/>
  <c r="E33" i="7" s="1"/>
  <c r="E34" i="7" s="1"/>
  <c r="E35" i="7" s="1"/>
  <c r="E36" i="7" s="1"/>
  <c r="E37" i="7" s="1"/>
  <c r="E38" i="7" s="1"/>
  <c r="E39" i="7" s="1"/>
  <c r="E40" i="7" s="1"/>
  <c r="E41" i="7" s="1"/>
  <c r="E42" i="7" s="1"/>
  <c r="E43" i="7" s="1"/>
  <c r="E44" i="7" s="1"/>
  <c r="E45" i="7" s="1"/>
  <c r="E46" i="7" s="1"/>
  <c r="E47" i="7" s="1"/>
  <c r="E48" i="7" s="1"/>
  <c r="E49" i="7" s="1"/>
  <c r="E50" i="7" s="1"/>
  <c r="E51" i="7" s="1"/>
  <c r="E52" i="7" s="1"/>
  <c r="E53" i="7" s="1"/>
  <c r="E54" i="7" s="1"/>
  <c r="E55" i="7" s="1"/>
  <c r="E56" i="7" s="1"/>
  <c r="E57" i="7" s="1"/>
  <c r="E58" i="7" s="1"/>
  <c r="E59" i="7" s="1"/>
  <c r="E60" i="7" s="1"/>
  <c r="E61" i="7" s="1"/>
  <c r="E62" i="7" s="1"/>
  <c r="E63" i="7" s="1"/>
  <c r="E64" i="7" s="1"/>
  <c r="E65" i="7" s="1"/>
  <c r="E66" i="7" s="1"/>
  <c r="E67" i="7" s="1"/>
  <c r="E68" i="7" s="1"/>
  <c r="E69" i="7" s="1"/>
  <c r="E70" i="7" s="1"/>
  <c r="E71" i="7" s="1"/>
  <c r="E72" i="7" s="1"/>
  <c r="E73" i="7" s="1"/>
  <c r="E74" i="7" s="1"/>
  <c r="E75" i="7" s="1"/>
  <c r="E76" i="7" s="1"/>
  <c r="E77" i="7" s="1"/>
  <c r="E78" i="7" s="1"/>
  <c r="E79" i="7" s="1"/>
  <c r="E80" i="7" s="1"/>
  <c r="E81" i="7" s="1"/>
  <c r="E82" i="7" s="1"/>
  <c r="E83" i="7" s="1"/>
  <c r="E84" i="7" s="1"/>
  <c r="E85" i="7" s="1"/>
  <c r="E86" i="7" s="1"/>
  <c r="E87" i="7" s="1"/>
  <c r="E88" i="7" s="1"/>
  <c r="E89" i="7" s="1"/>
  <c r="E90" i="7" s="1"/>
  <c r="E91" i="7" s="1"/>
  <c r="E92" i="7" s="1"/>
  <c r="E93" i="7" s="1"/>
  <c r="E94" i="7" s="1"/>
  <c r="E95" i="7" s="1"/>
  <c r="E96" i="7" s="1"/>
  <c r="E97" i="7" s="1"/>
  <c r="E98" i="7" s="1"/>
  <c r="E99" i="7" s="1"/>
  <c r="E100" i="7" s="1"/>
  <c r="E101" i="7" s="1"/>
  <c r="E102" i="7" s="1"/>
  <c r="E103" i="7" s="1"/>
  <c r="E104" i="7" s="1"/>
  <c r="E105" i="7" s="1"/>
  <c r="E106" i="7" s="1"/>
  <c r="E107" i="7" s="1"/>
  <c r="E108" i="7" s="1"/>
  <c r="E109" i="7" s="1"/>
  <c r="E110" i="7" s="1"/>
  <c r="E111" i="7" s="1"/>
  <c r="E112" i="7" s="1"/>
  <c r="E113" i="7" s="1"/>
  <c r="E114" i="7" s="1"/>
  <c r="E115" i="7" s="1"/>
  <c r="E116" i="7" s="1"/>
  <c r="E117" i="7" s="1"/>
  <c r="E118" i="7" s="1"/>
  <c r="E119" i="7" s="1"/>
  <c r="E120" i="7" s="1"/>
  <c r="E121" i="7" s="1"/>
  <c r="E122" i="7" s="1"/>
  <c r="E123" i="7" s="1"/>
  <c r="E124" i="7" s="1"/>
  <c r="E125" i="7" s="1"/>
  <c r="E126" i="7" s="1"/>
  <c r="E127" i="7" s="1"/>
  <c r="E128" i="7" s="1"/>
  <c r="E129" i="7" s="1"/>
  <c r="E130" i="7" s="1"/>
  <c r="E131" i="7" s="1"/>
  <c r="E132" i="7" s="1"/>
  <c r="E133" i="7" s="1"/>
  <c r="E134" i="7" s="1"/>
  <c r="E135" i="7" s="1"/>
  <c r="E136" i="7" s="1"/>
  <c r="E137" i="7" s="1"/>
  <c r="E138" i="7" s="1"/>
  <c r="E139" i="7" s="1"/>
  <c r="E140" i="7" s="1"/>
  <c r="E141" i="7" s="1"/>
  <c r="E142" i="7" s="1"/>
  <c r="E143" i="7" s="1"/>
  <c r="E144" i="7" s="1"/>
  <c r="E145" i="7" s="1"/>
  <c r="E146" i="7" s="1"/>
  <c r="E147" i="7" s="1"/>
  <c r="E148" i="7" s="1"/>
  <c r="E149" i="7" s="1"/>
  <c r="E150" i="7" s="1"/>
  <c r="E151" i="7" s="1"/>
  <c r="E152" i="7" s="1"/>
  <c r="E153" i="7" s="1"/>
  <c r="E154" i="7" s="1"/>
  <c r="E155" i="7" s="1"/>
  <c r="E156" i="7" s="1"/>
  <c r="E157" i="7" s="1"/>
  <c r="E158" i="7" s="1"/>
  <c r="E159" i="7" s="1"/>
  <c r="E160" i="7" s="1"/>
  <c r="E161" i="7" s="1"/>
  <c r="E162" i="7" s="1"/>
  <c r="E163" i="7" s="1"/>
  <c r="E164" i="7" s="1"/>
  <c r="E165" i="7" s="1"/>
  <c r="E166" i="7" s="1"/>
  <c r="E167" i="7" s="1"/>
  <c r="E168" i="7" s="1"/>
  <c r="E169" i="7" s="1"/>
  <c r="E170" i="7" s="1"/>
  <c r="E171" i="7" s="1"/>
  <c r="E172" i="7" s="1"/>
  <c r="E173" i="7" s="1"/>
  <c r="E174" i="7" s="1"/>
  <c r="E175" i="7" s="1"/>
  <c r="E176" i="7" s="1"/>
  <c r="E177" i="7" s="1"/>
  <c r="E178" i="7" s="1"/>
  <c r="E179" i="7" s="1"/>
  <c r="E180" i="7" s="1"/>
  <c r="E181" i="7" s="1"/>
  <c r="E182" i="7" s="1"/>
  <c r="AE28" i="7"/>
  <c r="AB166" i="2"/>
  <c r="AB165" i="2"/>
  <c r="AB164" i="2"/>
  <c r="AB163" i="2"/>
  <c r="J20" i="1"/>
  <c r="I20" i="1"/>
  <c r="I10" i="1"/>
  <c r="J10" i="1" s="1"/>
  <c r="U8" i="1"/>
  <c r="V8" i="1" s="1"/>
  <c r="U9" i="1"/>
  <c r="V9" i="1"/>
  <c r="U10" i="1"/>
  <c r="V10" i="1"/>
  <c r="U11" i="1"/>
  <c r="V11" i="1"/>
  <c r="U12" i="1"/>
  <c r="V12" i="1" s="1"/>
  <c r="U7" i="1"/>
  <c r="V7" i="1" s="1"/>
  <c r="V20" i="1" s="1"/>
  <c r="Q8" i="1"/>
  <c r="R8" i="1"/>
  <c r="R20" i="1" s="1"/>
  <c r="Q9" i="1"/>
  <c r="R9" i="1"/>
  <c r="Q10" i="1"/>
  <c r="R10" i="1"/>
  <c r="Q11" i="1"/>
  <c r="Q20" i="1" s="1"/>
  <c r="R11" i="1"/>
  <c r="Q12" i="1"/>
  <c r="R12" i="1"/>
  <c r="Q7" i="1"/>
  <c r="R7" i="1" s="1"/>
  <c r="M8" i="1"/>
  <c r="N8" i="1"/>
  <c r="M9" i="1"/>
  <c r="N9" i="1" s="1"/>
  <c r="M10" i="1"/>
  <c r="N10" i="1"/>
  <c r="M11" i="1"/>
  <c r="N11" i="1"/>
  <c r="M12" i="1"/>
  <c r="N12" i="1"/>
  <c r="M7" i="1"/>
  <c r="N7" i="1" s="1"/>
  <c r="N20" i="1" s="1"/>
  <c r="I8" i="1"/>
  <c r="J8" i="1"/>
  <c r="I9" i="1"/>
  <c r="J9" i="1"/>
  <c r="I11" i="1"/>
  <c r="J11" i="1"/>
  <c r="I12" i="1"/>
  <c r="J12" i="1"/>
  <c r="I7" i="1"/>
  <c r="J7" i="1" s="1"/>
  <c r="E8" i="1"/>
  <c r="F8" i="1" s="1"/>
  <c r="E9" i="1"/>
  <c r="F9" i="1" s="1"/>
  <c r="E10" i="1"/>
  <c r="F10" i="1" s="1"/>
  <c r="E11" i="1"/>
  <c r="E12" i="1"/>
  <c r="F12" i="1" s="1"/>
  <c r="E13" i="1"/>
  <c r="E14" i="1"/>
  <c r="F14" i="1" s="1"/>
  <c r="E15" i="1"/>
  <c r="E16" i="1"/>
  <c r="E17" i="1"/>
  <c r="E18" i="1"/>
  <c r="F18" i="1" s="1"/>
  <c r="E19" i="1"/>
  <c r="F19" i="1" s="1"/>
  <c r="E7" i="1"/>
  <c r="E20" i="1" s="1"/>
  <c r="F11" i="1"/>
  <c r="F13" i="1"/>
  <c r="F15" i="1"/>
  <c r="F16" i="1"/>
  <c r="F17" i="1"/>
  <c r="H13" i="5"/>
  <c r="AB162" i="2"/>
  <c r="AB161" i="2"/>
  <c r="AB160" i="2"/>
  <c r="AB159" i="2"/>
  <c r="AB158" i="2"/>
  <c r="AB157" i="2"/>
  <c r="U157" i="2"/>
  <c r="AB156" i="2"/>
  <c r="AB155" i="2"/>
  <c r="G189" i="2"/>
  <c r="G13" i="5" s="1"/>
  <c r="AB152" i="2"/>
  <c r="AB151" i="2"/>
  <c r="AB150" i="2"/>
  <c r="Q152" i="2"/>
  <c r="AC189" i="2"/>
  <c r="AB149" i="2"/>
  <c r="AB148" i="2"/>
  <c r="AB147" i="2"/>
  <c r="P146" i="2"/>
  <c r="AB146" i="2"/>
  <c r="AB145" i="2"/>
  <c r="AB144" i="2"/>
  <c r="AB143" i="2"/>
  <c r="AB142" i="2"/>
  <c r="AB140" i="2"/>
  <c r="R189" i="2"/>
  <c r="R13" i="5" s="1"/>
  <c r="S189" i="2"/>
  <c r="S13" i="5" s="1"/>
  <c r="T189" i="2"/>
  <c r="T13" i="5" s="1"/>
  <c r="V189" i="2"/>
  <c r="V13" i="5" s="1"/>
  <c r="W189" i="2"/>
  <c r="X189" i="2"/>
  <c r="Y189" i="2"/>
  <c r="Z189" i="2"/>
  <c r="AA189" i="2"/>
  <c r="AD189" i="2"/>
  <c r="N189" i="2"/>
  <c r="N13" i="5" s="1"/>
  <c r="O189" i="2"/>
  <c r="O13" i="5" s="1"/>
  <c r="L189" i="2"/>
  <c r="L13" i="5" s="1"/>
  <c r="K189" i="2"/>
  <c r="K13" i="5" s="1"/>
  <c r="J189" i="2"/>
  <c r="J13" i="5" s="1"/>
  <c r="H189" i="2"/>
  <c r="D13" i="5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41" i="2"/>
  <c r="U142" i="2"/>
  <c r="Q143" i="2"/>
  <c r="Q144" i="2"/>
  <c r="Q145" i="2"/>
  <c r="Q147" i="2"/>
  <c r="Q148" i="2"/>
  <c r="Q149" i="2"/>
  <c r="Q150" i="2"/>
  <c r="Q151" i="2"/>
  <c r="Q153" i="2"/>
  <c r="Q154" i="2"/>
  <c r="Q155" i="2"/>
  <c r="Q156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M178" i="2"/>
  <c r="M179" i="2"/>
  <c r="M180" i="2"/>
  <c r="M181" i="2"/>
  <c r="M18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I8" i="5"/>
  <c r="E14" i="5"/>
  <c r="AD12" i="5"/>
  <c r="AC12" i="5"/>
  <c r="AA12" i="5"/>
  <c r="Z12" i="5"/>
  <c r="Y12" i="5"/>
  <c r="X12" i="5"/>
  <c r="W12" i="5"/>
  <c r="AD11" i="5"/>
  <c r="AA11" i="5"/>
  <c r="Z11" i="5"/>
  <c r="Y11" i="5"/>
  <c r="X11" i="5"/>
  <c r="W11" i="5"/>
  <c r="AD10" i="5"/>
  <c r="AC10" i="5"/>
  <c r="AA10" i="5"/>
  <c r="Z10" i="5"/>
  <c r="Y10" i="5"/>
  <c r="X10" i="5"/>
  <c r="W10" i="5"/>
  <c r="AD9" i="5"/>
  <c r="AC9" i="5"/>
  <c r="AB9" i="5"/>
  <c r="AA9" i="5"/>
  <c r="Z9" i="5"/>
  <c r="Y9" i="5"/>
  <c r="X9" i="5"/>
  <c r="W9" i="5"/>
  <c r="AD8" i="5"/>
  <c r="AC8" i="5"/>
  <c r="AB8" i="5"/>
  <c r="AA8" i="5"/>
  <c r="Z8" i="5"/>
  <c r="Y8" i="5"/>
  <c r="X8" i="5"/>
  <c r="AC11" i="5"/>
  <c r="U195" i="2"/>
  <c r="L201" i="2"/>
  <c r="I185" i="7" l="1"/>
  <c r="F54" i="7"/>
  <c r="I54" i="7" s="1"/>
  <c r="F55" i="7" s="1"/>
  <c r="I55" i="7" s="1"/>
  <c r="F56" i="7" s="1"/>
  <c r="I56" i="7" s="1"/>
  <c r="F57" i="7" s="1"/>
  <c r="U20" i="1"/>
  <c r="M20" i="1"/>
  <c r="F7" i="1"/>
  <c r="F20" i="1" s="1"/>
  <c r="AC14" i="5"/>
  <c r="U189" i="2"/>
  <c r="U13" i="5" s="1"/>
  <c r="AB189" i="2"/>
  <c r="M189" i="2"/>
  <c r="M13" i="5" s="1"/>
  <c r="Q146" i="2"/>
  <c r="Q189" i="2" s="1"/>
  <c r="Q13" i="5" s="1"/>
  <c r="P189" i="2"/>
  <c r="P13" i="5" s="1"/>
  <c r="W14" i="5"/>
  <c r="AD14" i="5"/>
  <c r="AB12" i="5"/>
  <c r="AB11" i="5"/>
  <c r="Y14" i="5"/>
  <c r="AB10" i="5"/>
  <c r="X14" i="5"/>
  <c r="AA14" i="5"/>
  <c r="Z14" i="5"/>
  <c r="I57" i="7" l="1"/>
  <c r="F58" i="7" s="1"/>
  <c r="I58" i="7" s="1"/>
  <c r="F59" i="7" s="1"/>
  <c r="I59" i="7" s="1"/>
  <c r="F60" i="7" s="1"/>
  <c r="I60" i="7" s="1"/>
  <c r="F61" i="7" s="1"/>
  <c r="I61" i="7" s="1"/>
  <c r="F62" i="7" s="1"/>
  <c r="I62" i="7" s="1"/>
  <c r="F63" i="7" s="1"/>
  <c r="I63" i="7" s="1"/>
  <c r="F64" i="7" s="1"/>
  <c r="I64" i="7" s="1"/>
  <c r="F65" i="7" s="1"/>
  <c r="I65" i="7" s="1"/>
  <c r="F66" i="7" s="1"/>
  <c r="I66" i="7" s="1"/>
  <c r="F67" i="7" s="1"/>
  <c r="I67" i="7" s="1"/>
  <c r="F68" i="7" s="1"/>
  <c r="I68" i="7" s="1"/>
  <c r="F69" i="7" s="1"/>
  <c r="I69" i="7" s="1"/>
  <c r="F70" i="7" s="1"/>
  <c r="I70" i="7" s="1"/>
  <c r="F71" i="7" s="1"/>
  <c r="I71" i="7" s="1"/>
  <c r="F72" i="7" s="1"/>
  <c r="I72" i="7" s="1"/>
  <c r="F73" i="7" s="1"/>
  <c r="I73" i="7" s="1"/>
  <c r="F74" i="7" s="1"/>
  <c r="I74" i="7" s="1"/>
  <c r="F75" i="7" s="1"/>
  <c r="I75" i="7" s="1"/>
  <c r="F76" i="7" s="1"/>
  <c r="I76" i="7" s="1"/>
  <c r="F77" i="7" s="1"/>
  <c r="I77" i="7" s="1"/>
  <c r="F78" i="7" s="1"/>
  <c r="I78" i="7" s="1"/>
  <c r="F79" i="7" s="1"/>
  <c r="I79" i="7" s="1"/>
  <c r="F80" i="7" s="1"/>
  <c r="I80" i="7" s="1"/>
  <c r="F81" i="7" s="1"/>
  <c r="AB14" i="5"/>
  <c r="F186" i="7" l="1"/>
  <c r="I81" i="7"/>
  <c r="F82" i="7"/>
  <c r="I82" i="7" s="1"/>
  <c r="F83" i="7" s="1"/>
  <c r="I83" i="7" s="1"/>
  <c r="F84" i="7" s="1"/>
  <c r="I84" i="7" s="1"/>
  <c r="F85" i="7" s="1"/>
  <c r="I85" i="7" s="1"/>
  <c r="F86" i="7" s="1"/>
  <c r="I86" i="7" s="1"/>
  <c r="F87" i="7" s="1"/>
  <c r="I87" i="7" s="1"/>
  <c r="F88" i="7" s="1"/>
  <c r="I88" i="7" s="1"/>
  <c r="F89" i="7" s="1"/>
  <c r="I89" i="7" s="1"/>
  <c r="F90" i="7" s="1"/>
  <c r="I90" i="7" s="1"/>
  <c r="F91" i="7" s="1"/>
  <c r="I91" i="7" s="1"/>
  <c r="F92" i="7" s="1"/>
  <c r="I92" i="7" s="1"/>
  <c r="F93" i="7" s="1"/>
  <c r="I93" i="7" s="1"/>
  <c r="F94" i="7" s="1"/>
  <c r="I94" i="7" s="1"/>
  <c r="F95" i="7" s="1"/>
  <c r="I95" i="7" s="1"/>
  <c r="F96" i="7" s="1"/>
  <c r="I96" i="7" s="1"/>
  <c r="F97" i="7" s="1"/>
  <c r="I97" i="7" s="1"/>
  <c r="F98" i="7" s="1"/>
  <c r="I98" i="7" s="1"/>
  <c r="F99" i="7" s="1"/>
  <c r="I99" i="7" s="1"/>
  <c r="F100" i="7" s="1"/>
  <c r="I100" i="7" s="1"/>
  <c r="F101" i="7" s="1"/>
  <c r="I101" i="7" s="1"/>
  <c r="F102" i="7" s="1"/>
  <c r="I102" i="7" s="1"/>
  <c r="F103" i="7" s="1"/>
  <c r="I103" i="7" s="1"/>
  <c r="F104" i="7" s="1"/>
  <c r="I104" i="7" s="1"/>
  <c r="F105" i="7" s="1"/>
  <c r="I105" i="7" s="1"/>
  <c r="F106" i="7" s="1"/>
  <c r="I106" i="7" s="1"/>
  <c r="F107" i="7" s="1"/>
  <c r="I107" i="7" s="1"/>
  <c r="F108" i="7" s="1"/>
  <c r="I108" i="7" s="1"/>
  <c r="F109" i="7" s="1"/>
  <c r="I109" i="7" s="1"/>
  <c r="F110" i="7" s="1"/>
  <c r="I110" i="7" s="1"/>
  <c r="F111" i="7" s="1"/>
  <c r="I111" i="7" s="1"/>
  <c r="F112" i="7" s="1"/>
  <c r="I186" i="7"/>
  <c r="AB139" i="2"/>
  <c r="AB138" i="2"/>
  <c r="AB137" i="2"/>
  <c r="AB136" i="2"/>
  <c r="AB135" i="2"/>
  <c r="P188" i="2"/>
  <c r="AB134" i="2"/>
  <c r="I112" i="7" l="1"/>
  <c r="F187" i="7"/>
  <c r="P12" i="5"/>
  <c r="Z188" i="2"/>
  <c r="F113" i="7" l="1"/>
  <c r="I113" i="7" s="1"/>
  <c r="F114" i="7" s="1"/>
  <c r="I114" i="7" s="1"/>
  <c r="F115" i="7" s="1"/>
  <c r="I115" i="7" s="1"/>
  <c r="F116" i="7" s="1"/>
  <c r="I116" i="7" s="1"/>
  <c r="F117" i="7" s="1"/>
  <c r="I117" i="7" s="1"/>
  <c r="F118" i="7" s="1"/>
  <c r="I118" i="7" s="1"/>
  <c r="F119" i="7" s="1"/>
  <c r="I119" i="7" s="1"/>
  <c r="F120" i="7" s="1"/>
  <c r="I120" i="7" s="1"/>
  <c r="F121" i="7" s="1"/>
  <c r="I121" i="7" s="1"/>
  <c r="F122" i="7" s="1"/>
  <c r="I122" i="7" s="1"/>
  <c r="F123" i="7" s="1"/>
  <c r="I123" i="7" s="1"/>
  <c r="F124" i="7" s="1"/>
  <c r="I124" i="7" s="1"/>
  <c r="F125" i="7" s="1"/>
  <c r="I125" i="7" s="1"/>
  <c r="F126" i="7" s="1"/>
  <c r="I126" i="7" s="1"/>
  <c r="F127" i="7" s="1"/>
  <c r="I127" i="7" s="1"/>
  <c r="F128" i="7" s="1"/>
  <c r="I128" i="7" s="1"/>
  <c r="F129" i="7" s="1"/>
  <c r="I129" i="7" s="1"/>
  <c r="F130" i="7" s="1"/>
  <c r="I130" i="7" s="1"/>
  <c r="F131" i="7" s="1"/>
  <c r="I131" i="7" s="1"/>
  <c r="F132" i="7" s="1"/>
  <c r="I132" i="7" s="1"/>
  <c r="F133" i="7" s="1"/>
  <c r="I133" i="7" s="1"/>
  <c r="F134" i="7" s="1"/>
  <c r="I134" i="7" s="1"/>
  <c r="F135" i="7" s="1"/>
  <c r="I187" i="7"/>
  <c r="AB133" i="2"/>
  <c r="AB132" i="2"/>
  <c r="AB131" i="2"/>
  <c r="AB130" i="2"/>
  <c r="AB129" i="2"/>
  <c r="R188" i="2"/>
  <c r="I135" i="7" l="1"/>
  <c r="F136" i="7" s="1"/>
  <c r="I136" i="7" s="1"/>
  <c r="F137" i="7" s="1"/>
  <c r="I137" i="7" s="1"/>
  <c r="F138" i="7" s="1"/>
  <c r="I138" i="7" s="1"/>
  <c r="F139" i="7" s="1"/>
  <c r="I139" i="7" s="1"/>
  <c r="F140" i="7" s="1"/>
  <c r="I140" i="7" s="1"/>
  <c r="F141" i="7" s="1"/>
  <c r="I141" i="7" s="1"/>
  <c r="F142" i="7" s="1"/>
  <c r="R12" i="5"/>
  <c r="AB127" i="2"/>
  <c r="AB128" i="2"/>
  <c r="I142" i="7" l="1"/>
  <c r="F188" i="7"/>
  <c r="I188" i="7"/>
  <c r="F143" i="7"/>
  <c r="I143" i="7" s="1"/>
  <c r="F144" i="7" s="1"/>
  <c r="I144" i="7" s="1"/>
  <c r="F145" i="7" s="1"/>
  <c r="I145" i="7" s="1"/>
  <c r="F146" i="7" s="1"/>
  <c r="I146" i="7" s="1"/>
  <c r="F147" i="7" s="1"/>
  <c r="I147" i="7" s="1"/>
  <c r="F148" i="7" s="1"/>
  <c r="I148" i="7" s="1"/>
  <c r="F149" i="7" s="1"/>
  <c r="I149" i="7" s="1"/>
  <c r="F150" i="7" s="1"/>
  <c r="I150" i="7" s="1"/>
  <c r="F151" i="7" s="1"/>
  <c r="I151" i="7" s="1"/>
  <c r="F152" i="7" s="1"/>
  <c r="I152" i="7" s="1"/>
  <c r="F153" i="7" s="1"/>
  <c r="I153" i="7" s="1"/>
  <c r="F154" i="7" s="1"/>
  <c r="I154" i="7" s="1"/>
  <c r="F155" i="7" s="1"/>
  <c r="I155" i="7" s="1"/>
  <c r="F156" i="7" s="1"/>
  <c r="I156" i="7" s="1"/>
  <c r="F157" i="7" s="1"/>
  <c r="I157" i="7" s="1"/>
  <c r="F158" i="7" s="1"/>
  <c r="I158" i="7" s="1"/>
  <c r="F159" i="7" s="1"/>
  <c r="I159" i="7" s="1"/>
  <c r="F160" i="7" s="1"/>
  <c r="I160" i="7" s="1"/>
  <c r="F161" i="7" s="1"/>
  <c r="I161" i="7" s="1"/>
  <c r="F162" i="7" s="1"/>
  <c r="I162" i="7" s="1"/>
  <c r="F163" i="7" s="1"/>
  <c r="I163" i="7" s="1"/>
  <c r="F164" i="7" s="1"/>
  <c r="I164" i="7" s="1"/>
  <c r="F165" i="7" s="1"/>
  <c r="I165" i="7" s="1"/>
  <c r="F166" i="7" s="1"/>
  <c r="I166" i="7" s="1"/>
  <c r="F167" i="7" s="1"/>
  <c r="I167" i="7" s="1"/>
  <c r="F168" i="7" s="1"/>
  <c r="I168" i="7" s="1"/>
  <c r="F169" i="7" s="1"/>
  <c r="I169" i="7" s="1"/>
  <c r="F170" i="7" s="1"/>
  <c r="I170" i="7" s="1"/>
  <c r="F171" i="7" s="1"/>
  <c r="I171" i="7" s="1"/>
  <c r="F172" i="7" s="1"/>
  <c r="I172" i="7" s="1"/>
  <c r="F173" i="7" s="1"/>
  <c r="M127" i="2"/>
  <c r="M126" i="2"/>
  <c r="AB126" i="2"/>
  <c r="I173" i="7" l="1"/>
  <c r="F189" i="7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M125" i="2"/>
  <c r="I189" i="7" l="1"/>
  <c r="I195" i="7" s="1"/>
  <c r="F174" i="7"/>
  <c r="I174" i="7" s="1"/>
  <c r="F175" i="7" s="1"/>
  <c r="I175" i="7" s="1"/>
  <c r="F176" i="7" s="1"/>
  <c r="I176" i="7" s="1"/>
  <c r="F177" i="7" s="1"/>
  <c r="I177" i="7" s="1"/>
  <c r="F178" i="7" s="1"/>
  <c r="I178" i="7" s="1"/>
  <c r="F179" i="7" s="1"/>
  <c r="I179" i="7" s="1"/>
  <c r="F180" i="7" s="1"/>
  <c r="I180" i="7" s="1"/>
  <c r="F181" i="7" s="1"/>
  <c r="AB125" i="2"/>
  <c r="AB124" i="2"/>
  <c r="AB123" i="2"/>
  <c r="AB122" i="2"/>
  <c r="AB121" i="2"/>
  <c r="F190" i="7" l="1"/>
  <c r="F194" i="7" s="1"/>
  <c r="F195" i="7" s="1"/>
  <c r="I181" i="7"/>
  <c r="J185" i="2"/>
  <c r="J9" i="5" s="1"/>
  <c r="AB120" i="2"/>
  <c r="AB119" i="2"/>
  <c r="AB118" i="2"/>
  <c r="AB117" i="2"/>
  <c r="AB116" i="2"/>
  <c r="AB115" i="2"/>
  <c r="AB114" i="2"/>
  <c r="V188" i="2"/>
  <c r="I190" i="7" l="1"/>
  <c r="I193" i="7" s="1"/>
  <c r="F182" i="7"/>
  <c r="I182" i="7" s="1"/>
  <c r="V12" i="5"/>
  <c r="Q113" i="2"/>
  <c r="G188" i="2"/>
  <c r="G12" i="5" l="1"/>
  <c r="M114" i="2"/>
  <c r="M115" i="2"/>
  <c r="M116" i="2"/>
  <c r="M117" i="2"/>
  <c r="M118" i="2"/>
  <c r="M119" i="2"/>
  <c r="M120" i="2"/>
  <c r="M121" i="2"/>
  <c r="M122" i="2"/>
  <c r="M123" i="2"/>
  <c r="M124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J188" i="2"/>
  <c r="J12" i="5" l="1"/>
  <c r="H188" i="2"/>
  <c r="K188" i="2"/>
  <c r="L188" i="2"/>
  <c r="N188" i="2"/>
  <c r="O188" i="2"/>
  <c r="S188" i="2"/>
  <c r="T188" i="2"/>
  <c r="W188" i="2"/>
  <c r="X188" i="2"/>
  <c r="Y188" i="2"/>
  <c r="AA188" i="2"/>
  <c r="AC188" i="2"/>
  <c r="AD188" i="2"/>
  <c r="D188" i="2"/>
  <c r="AB113" i="2"/>
  <c r="AB188" i="2" s="1"/>
  <c r="H12" i="5" l="1"/>
  <c r="S12" i="5"/>
  <c r="T12" i="5"/>
  <c r="D12" i="5"/>
  <c r="O12" i="5"/>
  <c r="N12" i="5"/>
  <c r="K12" i="5"/>
  <c r="L12" i="5"/>
  <c r="U114" i="2"/>
  <c r="U113" i="2"/>
  <c r="U188" i="2" s="1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78" i="2"/>
  <c r="Q179" i="2"/>
  <c r="Q180" i="2"/>
  <c r="Q181" i="2"/>
  <c r="Q182" i="2"/>
  <c r="M113" i="2"/>
  <c r="M188" i="2" s="1"/>
  <c r="P111" i="2"/>
  <c r="M12" i="5" l="1"/>
  <c r="U196" i="2"/>
  <c r="U12" i="5"/>
  <c r="Q188" i="2"/>
  <c r="Q111" i="2"/>
  <c r="N187" i="2"/>
  <c r="N11" i="5" s="1"/>
  <c r="J187" i="2"/>
  <c r="J11" i="5" s="1"/>
  <c r="Q12" i="5" l="1"/>
  <c r="AB111" i="2"/>
  <c r="AB112" i="2"/>
  <c r="AB99" i="2" l="1"/>
  <c r="AB83" i="2"/>
  <c r="AB82" i="2"/>
  <c r="AB78" i="2"/>
  <c r="AC94" i="2" l="1"/>
  <c r="AC93" i="2"/>
  <c r="AC92" i="2"/>
  <c r="AB110" i="2"/>
  <c r="AB109" i="2"/>
  <c r="AB108" i="2"/>
  <c r="AB98" i="2"/>
  <c r="AC187" i="2" l="1"/>
  <c r="AB97" i="2"/>
  <c r="AB96" i="2"/>
  <c r="AB95" i="2"/>
  <c r="AB94" i="2"/>
  <c r="AB93" i="2"/>
  <c r="AB92" i="2"/>
  <c r="P109" i="2"/>
  <c r="P108" i="2"/>
  <c r="P107" i="2"/>
  <c r="P106" i="2"/>
  <c r="P99" i="2"/>
  <c r="P98" i="2"/>
  <c r="P97" i="2"/>
  <c r="P95" i="2"/>
  <c r="P94" i="2"/>
  <c r="P93" i="2"/>
  <c r="P92" i="2"/>
  <c r="P90" i="2"/>
  <c r="AB91" i="2" l="1"/>
  <c r="AB90" i="2"/>
  <c r="AB89" i="2"/>
  <c r="AB88" i="2"/>
  <c r="P88" i="2"/>
  <c r="P187" i="2" s="1"/>
  <c r="P11" i="5" s="1"/>
  <c r="AB87" i="2" l="1"/>
  <c r="AB86" i="2"/>
  <c r="AB85" i="2"/>
  <c r="AB84" i="2"/>
  <c r="AB187" i="2" s="1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2" i="2"/>
  <c r="D83" i="2"/>
  <c r="AB59" i="2"/>
  <c r="AB58" i="2"/>
  <c r="AB57" i="2"/>
  <c r="AB56" i="2"/>
  <c r="AB55" i="2"/>
  <c r="AB54" i="2"/>
  <c r="AA186" i="2"/>
  <c r="Q187" i="2" l="1"/>
  <c r="Q11" i="5" s="1"/>
  <c r="X186" i="2"/>
  <c r="Z186" i="2"/>
  <c r="AC186" i="2"/>
  <c r="AD186" i="2"/>
  <c r="W186" i="2"/>
  <c r="AB81" i="2"/>
  <c r="AB80" i="2"/>
  <c r="AB79" i="2"/>
  <c r="AB77" i="2"/>
  <c r="AB76" i="2"/>
  <c r="AB75" i="2"/>
  <c r="Y75" i="2"/>
  <c r="Y186" i="2" s="1"/>
  <c r="AB74" i="2"/>
  <c r="AB73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Q69" i="2"/>
  <c r="Q70" i="2"/>
  <c r="Q71" i="2"/>
  <c r="Q72" i="2"/>
  <c r="Q73" i="2"/>
  <c r="Q74" i="2"/>
  <c r="Q75" i="2"/>
  <c r="Q76" i="2"/>
  <c r="Q63" i="2"/>
  <c r="Q56" i="2"/>
  <c r="Q55" i="2"/>
  <c r="Q54" i="2"/>
  <c r="M5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87" i="2" l="1"/>
  <c r="M11" i="5" s="1"/>
  <c r="G187" i="2"/>
  <c r="G11" i="5" s="1"/>
  <c r="H187" i="2"/>
  <c r="H11" i="5" s="1"/>
  <c r="K187" i="2"/>
  <c r="K11" i="5" s="1"/>
  <c r="L187" i="2"/>
  <c r="L11" i="5" s="1"/>
  <c r="O187" i="2"/>
  <c r="O11" i="5" s="1"/>
  <c r="R187" i="2"/>
  <c r="R11" i="5" s="1"/>
  <c r="S187" i="2"/>
  <c r="S11" i="5" s="1"/>
  <c r="T187" i="2"/>
  <c r="T11" i="5" s="1"/>
  <c r="U187" i="2"/>
  <c r="U11" i="5" s="1"/>
  <c r="V187" i="2"/>
  <c r="V11" i="5" s="1"/>
  <c r="W187" i="2"/>
  <c r="X187" i="2"/>
  <c r="Y187" i="2"/>
  <c r="Z187" i="2"/>
  <c r="AA187" i="2"/>
  <c r="AD187" i="2"/>
  <c r="D187" i="2"/>
  <c r="D11" i="5" s="1"/>
  <c r="D43" i="2"/>
  <c r="AB72" i="2"/>
  <c r="AB185" i="2"/>
  <c r="AB184" i="2"/>
  <c r="AB71" i="2"/>
  <c r="AB70" i="2"/>
  <c r="G8" i="5" l="1"/>
  <c r="AB63" i="2"/>
  <c r="D66" i="2"/>
  <c r="D65" i="2"/>
  <c r="D64" i="2"/>
  <c r="D63" i="2"/>
  <c r="M57" i="2"/>
  <c r="N186" i="2"/>
  <c r="N10" i="5" s="1"/>
  <c r="M58" i="2"/>
  <c r="D186" i="2" l="1"/>
  <c r="D10" i="5" s="1"/>
  <c r="AB186" i="2"/>
  <c r="AB190" i="2" s="1"/>
  <c r="U56" i="2"/>
  <c r="U49" i="2"/>
  <c r="U50" i="2"/>
  <c r="U51" i="2"/>
  <c r="U52" i="2"/>
  <c r="U53" i="2"/>
  <c r="U54" i="2"/>
  <c r="U55" i="2"/>
  <c r="G55" i="2"/>
  <c r="Q49" i="2"/>
  <c r="Q50" i="2"/>
  <c r="Q51" i="2"/>
  <c r="Q52" i="2"/>
  <c r="Q53" i="2"/>
  <c r="Q57" i="2"/>
  <c r="Q58" i="2"/>
  <c r="Q59" i="2"/>
  <c r="Q60" i="2"/>
  <c r="Q61" i="2"/>
  <c r="Q62" i="2"/>
  <c r="Q64" i="2"/>
  <c r="Q65" i="2"/>
  <c r="Q66" i="2"/>
  <c r="Q67" i="2"/>
  <c r="Q68" i="2"/>
  <c r="Q186" i="2" l="1"/>
  <c r="Q10" i="5" s="1"/>
  <c r="H186" i="2"/>
  <c r="H10" i="5" s="1"/>
  <c r="J186" i="2"/>
  <c r="J10" i="5" s="1"/>
  <c r="K186" i="2"/>
  <c r="K10" i="5" s="1"/>
  <c r="L186" i="2"/>
  <c r="L10" i="5" s="1"/>
  <c r="O186" i="2"/>
  <c r="O10" i="5" s="1"/>
  <c r="P186" i="2"/>
  <c r="P10" i="5" s="1"/>
  <c r="R186" i="2"/>
  <c r="R10" i="5" s="1"/>
  <c r="S186" i="2"/>
  <c r="S10" i="5" s="1"/>
  <c r="T186" i="2"/>
  <c r="T10" i="5" s="1"/>
  <c r="U186" i="2"/>
  <c r="U10" i="5" s="1"/>
  <c r="V186" i="2"/>
  <c r="V10" i="5" s="1"/>
  <c r="G186" i="2"/>
  <c r="G10" i="5" s="1"/>
  <c r="AC185" i="2"/>
  <c r="L9" i="5"/>
  <c r="O185" i="2"/>
  <c r="O9" i="5" s="1"/>
  <c r="P185" i="2"/>
  <c r="P9" i="5" s="1"/>
  <c r="R185" i="2"/>
  <c r="R9" i="5" s="1"/>
  <c r="S185" i="2"/>
  <c r="S9" i="5" s="1"/>
  <c r="T185" i="2"/>
  <c r="T9" i="5" s="1"/>
  <c r="W185" i="2"/>
  <c r="X185" i="2"/>
  <c r="Y185" i="2"/>
  <c r="Z185" i="2"/>
  <c r="AA185" i="2"/>
  <c r="D53" i="2"/>
  <c r="D52" i="2"/>
  <c r="D51" i="2" l="1"/>
  <c r="D50" i="2" l="1"/>
  <c r="M49" i="2" l="1"/>
  <c r="M50" i="2"/>
  <c r="M51" i="2"/>
  <c r="M52" i="2"/>
  <c r="M53" i="2"/>
  <c r="M54" i="2"/>
  <c r="M56" i="2"/>
  <c r="M59" i="2"/>
  <c r="M60" i="2"/>
  <c r="M61" i="2"/>
  <c r="M62" i="2"/>
  <c r="M63" i="2"/>
  <c r="M64" i="2"/>
  <c r="M65" i="2"/>
  <c r="U48" i="2"/>
  <c r="Q48" i="2"/>
  <c r="M48" i="2"/>
  <c r="U47" i="2"/>
  <c r="Q47" i="2"/>
  <c r="M47" i="2"/>
  <c r="M186" i="2" l="1"/>
  <c r="M10" i="5" s="1"/>
  <c r="U46" i="2"/>
  <c r="Q46" i="2"/>
  <c r="M46" i="2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3" i="3"/>
  <c r="K15" i="3" l="1"/>
  <c r="K11" i="3"/>
  <c r="K16" i="3"/>
  <c r="K4" i="3"/>
  <c r="K5" i="3"/>
  <c r="K6" i="3"/>
  <c r="K7" i="3"/>
  <c r="K8" i="3"/>
  <c r="K9" i="3"/>
  <c r="K10" i="3"/>
  <c r="K12" i="3"/>
  <c r="K13" i="3"/>
  <c r="K14" i="3"/>
  <c r="K3" i="3"/>
  <c r="U45" i="2"/>
  <c r="Q45" i="2"/>
  <c r="K45" i="2"/>
  <c r="M45" i="2" s="1"/>
  <c r="G44" i="2"/>
  <c r="G185" i="2" s="1"/>
  <c r="G190" i="2" l="1"/>
  <c r="H196" i="2" s="1"/>
  <c r="G9" i="5"/>
  <c r="G14" i="5" s="1"/>
  <c r="M44" i="2"/>
  <c r="U44" i="2" l="1"/>
  <c r="Q44" i="2"/>
  <c r="D44" i="2"/>
  <c r="U43" i="2" l="1"/>
  <c r="Q43" i="2"/>
  <c r="M43" i="2"/>
  <c r="U42" i="2" l="1"/>
  <c r="Q42" i="2"/>
  <c r="M42" i="2"/>
  <c r="D42" i="2" l="1"/>
  <c r="K41" i="2"/>
  <c r="U40" i="2" l="1"/>
  <c r="U41" i="2"/>
  <c r="U39" i="2"/>
  <c r="Q40" i="2"/>
  <c r="N41" i="2"/>
  <c r="M41" i="2"/>
  <c r="Q41" i="2" l="1"/>
  <c r="N185" i="2"/>
  <c r="N9" i="5" s="1"/>
  <c r="D41" i="2" l="1"/>
  <c r="M40" i="2"/>
  <c r="M39" i="2" l="1"/>
  <c r="D39" i="2"/>
  <c r="H38" i="2"/>
  <c r="H185" i="2" s="1"/>
  <c r="M38" i="2"/>
  <c r="M28" i="2"/>
  <c r="U38" i="2" l="1"/>
  <c r="U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23" i="2"/>
  <c r="U184" i="2"/>
  <c r="T184" i="2"/>
  <c r="T190" i="2" s="1"/>
  <c r="S184" i="2"/>
  <c r="S190" i="2" s="1"/>
  <c r="S191" i="2" s="1"/>
  <c r="R184" i="2"/>
  <c r="R190" i="2" s="1"/>
  <c r="Q184" i="2"/>
  <c r="P184" i="2"/>
  <c r="P190" i="2" s="1"/>
  <c r="O184" i="2"/>
  <c r="O190" i="2" s="1"/>
  <c r="O191" i="2" s="1"/>
  <c r="N184" i="2"/>
  <c r="N190" i="2" s="1"/>
  <c r="M22" i="2"/>
  <c r="M23" i="2"/>
  <c r="M24" i="2"/>
  <c r="M25" i="2"/>
  <c r="M26" i="2"/>
  <c r="M27" i="2"/>
  <c r="M29" i="2"/>
  <c r="M30" i="2"/>
  <c r="M31" i="2"/>
  <c r="M32" i="2"/>
  <c r="M33" i="2"/>
  <c r="M34" i="2"/>
  <c r="M35" i="2"/>
  <c r="M36" i="2"/>
  <c r="M21" i="2"/>
  <c r="D37" i="2"/>
  <c r="K37" i="2"/>
  <c r="K185" i="2" s="1"/>
  <c r="K9" i="5" s="1"/>
  <c r="H191" i="2" l="1"/>
  <c r="H9" i="5"/>
  <c r="U8" i="5"/>
  <c r="Q8" i="5"/>
  <c r="T193" i="2"/>
  <c r="T8" i="5"/>
  <c r="T14" i="5" s="1"/>
  <c r="S193" i="2"/>
  <c r="S8" i="5"/>
  <c r="S14" i="5" s="1"/>
  <c r="R193" i="2"/>
  <c r="R8" i="5"/>
  <c r="R14" i="5" s="1"/>
  <c r="P193" i="2"/>
  <c r="P8" i="5"/>
  <c r="P14" i="5" s="1"/>
  <c r="O193" i="2"/>
  <c r="O8" i="5"/>
  <c r="O14" i="5" s="1"/>
  <c r="N193" i="2"/>
  <c r="N8" i="5"/>
  <c r="N14" i="5" s="1"/>
  <c r="Q185" i="2"/>
  <c r="Q190" i="2" s="1"/>
  <c r="Q193" i="2" s="1"/>
  <c r="U185" i="2"/>
  <c r="U190" i="2" s="1"/>
  <c r="M37" i="2"/>
  <c r="M185" i="2" s="1"/>
  <c r="M9" i="5" s="1"/>
  <c r="Q9" i="5" l="1"/>
  <c r="Q14" i="5" s="1"/>
  <c r="U193" i="2"/>
  <c r="U9" i="5"/>
  <c r="U14" i="5" s="1"/>
  <c r="M184" i="2"/>
  <c r="M190" i="2" s="1"/>
  <c r="K184" i="2"/>
  <c r="K190" i="2" s="1"/>
  <c r="M193" i="2" l="1"/>
  <c r="M8" i="5"/>
  <c r="M14" i="5" s="1"/>
  <c r="K193" i="2"/>
  <c r="K8" i="5"/>
  <c r="K14" i="5" s="1"/>
  <c r="D36" i="2"/>
  <c r="D35" i="2" l="1"/>
  <c r="V184" i="2"/>
  <c r="V8" i="5" l="1"/>
  <c r="J184" i="2"/>
  <c r="J190" i="2" s="1"/>
  <c r="J8" i="5" l="1"/>
  <c r="J14" i="5" s="1"/>
  <c r="V32" i="2"/>
  <c r="J193" i="2" l="1"/>
  <c r="J198" i="2"/>
  <c r="D28" i="2"/>
  <c r="D27" i="2"/>
  <c r="D185" i="2" s="1"/>
  <c r="D9" i="5" s="1"/>
  <c r="D21" i="2" l="1"/>
  <c r="D20" i="2"/>
  <c r="D18" i="2"/>
  <c r="AF8" i="2"/>
  <c r="AE10" i="2"/>
  <c r="AE18" i="2"/>
  <c r="AE20" i="2" s="1"/>
  <c r="D14" i="2"/>
  <c r="D13" i="2"/>
  <c r="D11" i="2"/>
  <c r="D10" i="2"/>
  <c r="F9" i="2"/>
  <c r="I9" i="2" s="1"/>
  <c r="D9" i="2"/>
  <c r="E9" i="2" s="1"/>
  <c r="AF9" i="2" l="1"/>
  <c r="E10" i="2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F10" i="2"/>
  <c r="I10" i="2" l="1"/>
  <c r="F11" i="2" s="1"/>
  <c r="I11" i="2" s="1"/>
  <c r="F12" i="2" s="1"/>
  <c r="I12" i="2" s="1"/>
  <c r="F13" i="2" s="1"/>
  <c r="I13" i="2" s="1"/>
  <c r="F14" i="2" s="1"/>
  <c r="I14" i="2" s="1"/>
  <c r="F15" i="2" s="1"/>
  <c r="I15" i="2" s="1"/>
  <c r="F16" i="2" s="1"/>
  <c r="I16" i="2" s="1"/>
  <c r="F17" i="2" s="1"/>
  <c r="I17" i="2" s="1"/>
  <c r="F18" i="2" s="1"/>
  <c r="I18" i="2" s="1"/>
  <c r="F19" i="2" s="1"/>
  <c r="I19" i="2" s="1"/>
  <c r="F20" i="2" s="1"/>
  <c r="I20" i="2" s="1"/>
  <c r="F21" i="2" s="1"/>
  <c r="I21" i="2" s="1"/>
  <c r="F22" i="2" s="1"/>
  <c r="E23" i="2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AE28" i="2"/>
  <c r="E56" i="2" l="1"/>
  <c r="E57" i="2" s="1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69" i="2" s="1"/>
  <c r="E70" i="2" s="1"/>
  <c r="E71" i="2" s="1"/>
  <c r="E72" i="2" s="1"/>
  <c r="E73" i="2" s="1"/>
  <c r="E74" i="2" s="1"/>
  <c r="E75" i="2" s="1"/>
  <c r="E76" i="2" s="1"/>
  <c r="E77" i="2" s="1"/>
  <c r="E78" i="2" s="1"/>
  <c r="E79" i="2" s="1"/>
  <c r="E80" i="2" s="1"/>
  <c r="E81" i="2" s="1"/>
  <c r="E82" i="2" s="1"/>
  <c r="E83" i="2" s="1"/>
  <c r="E84" i="2" s="1"/>
  <c r="E85" i="2" s="1"/>
  <c r="E86" i="2" s="1"/>
  <c r="E87" i="2" s="1"/>
  <c r="E88" i="2" s="1"/>
  <c r="E89" i="2" s="1"/>
  <c r="E90" i="2" s="1"/>
  <c r="E91" i="2" s="1"/>
  <c r="E92" i="2" s="1"/>
  <c r="E93" i="2" s="1"/>
  <c r="E94" i="2" s="1"/>
  <c r="E95" i="2" s="1"/>
  <c r="E96" i="2" s="1"/>
  <c r="E97" i="2" s="1"/>
  <c r="E98" i="2" s="1"/>
  <c r="E99" i="2" s="1"/>
  <c r="E100" i="2" s="1"/>
  <c r="E101" i="2" s="1"/>
  <c r="E102" i="2" s="1"/>
  <c r="E103" i="2" s="1"/>
  <c r="E104" i="2" s="1"/>
  <c r="E105" i="2" s="1"/>
  <c r="E106" i="2" s="1"/>
  <c r="E107" i="2" s="1"/>
  <c r="E108" i="2" s="1"/>
  <c r="E109" i="2" s="1"/>
  <c r="E110" i="2" s="1"/>
  <c r="E111" i="2" s="1"/>
  <c r="E112" i="2" s="1"/>
  <c r="E113" i="2" s="1"/>
  <c r="E114" i="2" s="1"/>
  <c r="I22" i="2"/>
  <c r="AE22" i="2" s="1"/>
  <c r="E115" i="2" l="1"/>
  <c r="E116" i="2" s="1"/>
  <c r="E117" i="2" s="1"/>
  <c r="E118" i="2" s="1"/>
  <c r="E119" i="2" s="1"/>
  <c r="E120" i="2" s="1"/>
  <c r="E121" i="2" s="1"/>
  <c r="E122" i="2" s="1"/>
  <c r="E123" i="2" s="1"/>
  <c r="E124" i="2" s="1"/>
  <c r="E125" i="2" s="1"/>
  <c r="E126" i="2" s="1"/>
  <c r="E127" i="2" s="1"/>
  <c r="E128" i="2" s="1"/>
  <c r="E129" i="2" s="1"/>
  <c r="E130" i="2" s="1"/>
  <c r="E131" i="2" s="1"/>
  <c r="E132" i="2" s="1"/>
  <c r="E133" i="2" s="1"/>
  <c r="E134" i="2" s="1"/>
  <c r="E135" i="2" s="1"/>
  <c r="E136" i="2" s="1"/>
  <c r="E137" i="2" s="1"/>
  <c r="E138" i="2" s="1"/>
  <c r="E139" i="2" s="1"/>
  <c r="E140" i="2" s="1"/>
  <c r="E141" i="2" s="1"/>
  <c r="E142" i="2" s="1"/>
  <c r="E143" i="2" s="1"/>
  <c r="E144" i="2" s="1"/>
  <c r="E145" i="2" s="1"/>
  <c r="E146" i="2" s="1"/>
  <c r="E147" i="2" s="1"/>
  <c r="E148" i="2" s="1"/>
  <c r="E149" i="2" s="1"/>
  <c r="E150" i="2" s="1"/>
  <c r="E151" i="2" s="1"/>
  <c r="E152" i="2" s="1"/>
  <c r="E153" i="2" s="1"/>
  <c r="E154" i="2" s="1"/>
  <c r="E155" i="2" s="1"/>
  <c r="E156" i="2" s="1"/>
  <c r="E157" i="2" s="1"/>
  <c r="E158" i="2" s="1"/>
  <c r="E159" i="2" s="1"/>
  <c r="E160" i="2" s="1"/>
  <c r="E161" i="2" s="1"/>
  <c r="E162" i="2" s="1"/>
  <c r="E163" i="2" s="1"/>
  <c r="E164" i="2" s="1"/>
  <c r="E165" i="2" s="1"/>
  <c r="E166" i="2" s="1"/>
  <c r="E167" i="2" s="1"/>
  <c r="E168" i="2" s="1"/>
  <c r="E169" i="2" s="1"/>
  <c r="E170" i="2" s="1"/>
  <c r="E171" i="2" s="1"/>
  <c r="E172" i="2" s="1"/>
  <c r="E173" i="2" s="1"/>
  <c r="E174" i="2" s="1"/>
  <c r="E175" i="2" s="1"/>
  <c r="E176" i="2" s="1"/>
  <c r="E177" i="2" s="1"/>
  <c r="E178" i="2" s="1"/>
  <c r="E179" i="2" s="1"/>
  <c r="E180" i="2" s="1"/>
  <c r="E181" i="2" s="1"/>
  <c r="E182" i="2" s="1"/>
  <c r="E190" i="2"/>
  <c r="F23" i="2"/>
  <c r="I23" i="2" s="1"/>
  <c r="F24" i="2" s="1"/>
  <c r="I24" i="2" s="1"/>
  <c r="F25" i="2" s="1"/>
  <c r="I25" i="2" s="1"/>
  <c r="F26" i="2" s="1"/>
  <c r="I26" i="2" s="1"/>
  <c r="F27" i="2" s="1"/>
  <c r="I27" i="2" s="1"/>
  <c r="F28" i="2" s="1"/>
  <c r="I28" i="2" l="1"/>
  <c r="F29" i="2" s="1"/>
  <c r="I29" i="2" s="1"/>
  <c r="F30" i="2" s="1"/>
  <c r="I30" i="2" s="1"/>
  <c r="F31" i="2" s="1"/>
  <c r="I31" i="2" s="1"/>
  <c r="F32" i="2" s="1"/>
  <c r="I32" i="2" s="1"/>
  <c r="F33" i="2" s="1"/>
  <c r="I33" i="2" s="1"/>
  <c r="F34" i="2" s="1"/>
  <c r="I34" i="2" s="1"/>
  <c r="F35" i="2" s="1"/>
  <c r="I35" i="2" s="1"/>
  <c r="F36" i="2" s="1"/>
  <c r="I36" i="2" s="1"/>
  <c r="F37" i="2" s="1"/>
  <c r="I37" i="2" s="1"/>
  <c r="F38" i="2" s="1"/>
  <c r="I38" i="2" s="1"/>
  <c r="F39" i="2" s="1"/>
  <c r="I39" i="2" s="1"/>
  <c r="F40" i="2" s="1"/>
  <c r="I40" i="2" s="1"/>
  <c r="F41" i="2" s="1"/>
  <c r="I41" i="2" s="1"/>
  <c r="F42" i="2" s="1"/>
  <c r="I42" i="2" s="1"/>
  <c r="F43" i="2" s="1"/>
  <c r="I43" i="2" s="1"/>
  <c r="F44" i="2" s="1"/>
  <c r="I44" i="2" s="1"/>
  <c r="F45" i="2" s="1"/>
  <c r="I45" i="2" s="1"/>
  <c r="F46" i="2" s="1"/>
  <c r="I46" i="2" s="1"/>
  <c r="F47" i="2" s="1"/>
  <c r="I47" i="2" s="1"/>
  <c r="F48" i="2" s="1"/>
  <c r="I48" i="2" s="1"/>
  <c r="F49" i="2" s="1"/>
  <c r="I49" i="2" s="1"/>
  <c r="F50" i="2" s="1"/>
  <c r="I50" i="2" s="1"/>
  <c r="F51" i="2" s="1"/>
  <c r="I51" i="2" s="1"/>
  <c r="F52" i="2" s="1"/>
  <c r="I52" i="2" s="1"/>
  <c r="F53" i="2" s="1"/>
  <c r="F185" i="2" s="1"/>
  <c r="F8" i="2"/>
  <c r="F184" i="2" s="1"/>
  <c r="D8" i="2"/>
  <c r="D184" i="2" l="1"/>
  <c r="D190" i="2" s="1"/>
  <c r="D193" i="2" s="1"/>
  <c r="D8" i="5"/>
  <c r="D14" i="5" s="1"/>
  <c r="I53" i="2"/>
  <c r="I185" i="2" s="1"/>
  <c r="I8" i="2"/>
  <c r="F54" i="2" l="1"/>
  <c r="I9" i="5"/>
  <c r="V30" i="2"/>
  <c r="I54" i="2" l="1"/>
  <c r="F55" i="2" s="1"/>
  <c r="I55" i="2" s="1"/>
  <c r="F56" i="2" s="1"/>
  <c r="I56" i="2" s="1"/>
  <c r="F57" i="2" s="1"/>
  <c r="V29" i="2"/>
  <c r="AD185" i="2"/>
  <c r="L184" i="2"/>
  <c r="L190" i="2" s="1"/>
  <c r="G191" i="2" s="1"/>
  <c r="V28" i="2"/>
  <c r="W184" i="2"/>
  <c r="W190" i="2" s="1"/>
  <c r="X184" i="2"/>
  <c r="X190" i="2" s="1"/>
  <c r="Y184" i="2"/>
  <c r="Y190" i="2" s="1"/>
  <c r="Z184" i="2"/>
  <c r="Z190" i="2" s="1"/>
  <c r="AA184" i="2"/>
  <c r="AA190" i="2" s="1"/>
  <c r="AC184" i="2"/>
  <c r="AC190" i="2" s="1"/>
  <c r="AD184" i="2"/>
  <c r="B8" i="2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V27" i="2"/>
  <c r="I57" i="2" l="1"/>
  <c r="F58" i="2" s="1"/>
  <c r="I58" i="2" s="1"/>
  <c r="F59" i="2" s="1"/>
  <c r="I59" i="2" s="1"/>
  <c r="F60" i="2" s="1"/>
  <c r="I60" i="2" s="1"/>
  <c r="F61" i="2" s="1"/>
  <c r="I61" i="2" s="1"/>
  <c r="F62" i="2" s="1"/>
  <c r="I62" i="2" s="1"/>
  <c r="F63" i="2" s="1"/>
  <c r="I63" i="2" s="1"/>
  <c r="AD190" i="2"/>
  <c r="L193" i="2"/>
  <c r="L8" i="5"/>
  <c r="L14" i="5" s="1"/>
  <c r="H193" i="2"/>
  <c r="H8" i="5"/>
  <c r="H14" i="5" s="1"/>
  <c r="V25" i="2"/>
  <c r="V24" i="2"/>
  <c r="V23" i="2"/>
  <c r="V26" i="2"/>
  <c r="F64" i="2" l="1"/>
  <c r="I64" i="2" s="1"/>
  <c r="F65" i="2" s="1"/>
  <c r="I65" i="2" s="1"/>
  <c r="F66" i="2" s="1"/>
  <c r="I66" i="2" s="1"/>
  <c r="F67" i="2" s="1"/>
  <c r="I67" i="2" s="1"/>
  <c r="F68" i="2" s="1"/>
  <c r="V185" i="2"/>
  <c r="V190" i="2" s="1"/>
  <c r="V193" i="2" l="1"/>
  <c r="V9" i="5"/>
  <c r="V14" i="5" s="1"/>
  <c r="I68" i="2"/>
  <c r="F69" i="2" s="1"/>
  <c r="I69" i="2" l="1"/>
  <c r="F70" i="2" s="1"/>
  <c r="I70" i="2" l="1"/>
  <c r="F71" i="2" s="1"/>
  <c r="I71" i="2" l="1"/>
  <c r="F72" i="2" s="1"/>
  <c r="I72" i="2" l="1"/>
  <c r="F73" i="2" s="1"/>
  <c r="I73" i="2" s="1"/>
  <c r="F74" i="2" s="1"/>
  <c r="I74" i="2" l="1"/>
  <c r="F75" i="2" s="1"/>
  <c r="I75" i="2" l="1"/>
  <c r="F76" i="2" l="1"/>
  <c r="I76" i="2" s="1"/>
  <c r="F77" i="2" l="1"/>
  <c r="I77" i="2" s="1"/>
  <c r="F78" i="2" s="1"/>
  <c r="I78" i="2" l="1"/>
  <c r="F79" i="2" s="1"/>
  <c r="I79" i="2" s="1"/>
  <c r="F80" i="2" s="1"/>
  <c r="I80" i="2" s="1"/>
  <c r="F81" i="2" s="1"/>
  <c r="I81" i="2" l="1"/>
  <c r="I186" i="2" s="1"/>
  <c r="I10" i="5" s="1"/>
  <c r="F186" i="2"/>
  <c r="F82" i="2" l="1"/>
  <c r="I82" i="2" s="1"/>
  <c r="F83" i="2" s="1"/>
  <c r="I83" i="2" s="1"/>
  <c r="F84" i="2" s="1"/>
  <c r="I84" i="2" s="1"/>
  <c r="F85" i="2" s="1"/>
  <c r="I85" i="2" s="1"/>
  <c r="F86" i="2" s="1"/>
  <c r="I86" i="2" s="1"/>
  <c r="F87" i="2" s="1"/>
  <c r="I87" i="2" s="1"/>
  <c r="F88" i="2" s="1"/>
  <c r="I88" i="2" s="1"/>
  <c r="F89" i="2" s="1"/>
  <c r="I89" i="2" s="1"/>
  <c r="F90" i="2" s="1"/>
  <c r="I90" i="2" s="1"/>
  <c r="F91" i="2" s="1"/>
  <c r="I91" i="2" s="1"/>
  <c r="F92" i="2" s="1"/>
  <c r="I92" i="2" s="1"/>
  <c r="F93" i="2" s="1"/>
  <c r="I93" i="2" s="1"/>
  <c r="F94" i="2" s="1"/>
  <c r="I94" i="2" s="1"/>
  <c r="F95" i="2" s="1"/>
  <c r="I95" i="2" s="1"/>
  <c r="F96" i="2" s="1"/>
  <c r="I96" i="2" s="1"/>
  <c r="F97" i="2" l="1"/>
  <c r="I97" i="2" s="1"/>
  <c r="F98" i="2" s="1"/>
  <c r="I98" i="2" l="1"/>
  <c r="F99" i="2" s="1"/>
  <c r="I99" i="2" s="1"/>
  <c r="F100" i="2" s="1"/>
  <c r="I100" i="2" s="1"/>
  <c r="F101" i="2" s="1"/>
  <c r="I101" i="2" s="1"/>
  <c r="F102" i="2" s="1"/>
  <c r="I102" i="2" s="1"/>
  <c r="F103" i="2" s="1"/>
  <c r="I103" i="2" s="1"/>
  <c r="F104" i="2" s="1"/>
  <c r="I104" i="2" s="1"/>
  <c r="F105" i="2" s="1"/>
  <c r="I105" i="2" s="1"/>
  <c r="F106" i="2" s="1"/>
  <c r="I106" i="2" s="1"/>
  <c r="F107" i="2" s="1"/>
  <c r="I107" i="2" s="1"/>
  <c r="F108" i="2" s="1"/>
  <c r="I108" i="2" s="1"/>
  <c r="F109" i="2" s="1"/>
  <c r="I109" i="2" s="1"/>
  <c r="F110" i="2" s="1"/>
  <c r="I110" i="2" l="1"/>
  <c r="F111" i="2" s="1"/>
  <c r="I111" i="2" l="1"/>
  <c r="F112" i="2" s="1"/>
  <c r="I112" i="2" l="1"/>
  <c r="I187" i="2" s="1"/>
  <c r="I11" i="5" s="1"/>
  <c r="F187" i="2"/>
  <c r="F113" i="2" l="1"/>
  <c r="I113" i="2" s="1"/>
  <c r="F114" i="2" s="1"/>
  <c r="I114" i="2" s="1"/>
  <c r="F115" i="2" s="1"/>
  <c r="I115" i="2" s="1"/>
  <c r="F116" i="2" s="1"/>
  <c r="I116" i="2" s="1"/>
  <c r="F117" i="2" s="1"/>
  <c r="I117" i="2" s="1"/>
  <c r="F118" i="2" s="1"/>
  <c r="I118" i="2" s="1"/>
  <c r="F119" i="2" s="1"/>
  <c r="I119" i="2" s="1"/>
  <c r="F120" i="2" s="1"/>
  <c r="I120" i="2" s="1"/>
  <c r="F121" i="2" s="1"/>
  <c r="I121" i="2" s="1"/>
  <c r="F122" i="2" s="1"/>
  <c r="I122" i="2" s="1"/>
  <c r="F123" i="2" s="1"/>
  <c r="I123" i="2" s="1"/>
  <c r="F124" i="2" s="1"/>
  <c r="I124" i="2" s="1"/>
  <c r="F125" i="2" s="1"/>
  <c r="I125" i="2" s="1"/>
  <c r="F126" i="2" s="1"/>
  <c r="I126" i="2" s="1"/>
  <c r="F127" i="2" s="1"/>
  <c r="I127" i="2" s="1"/>
  <c r="F128" i="2" s="1"/>
  <c r="I128" i="2" s="1"/>
  <c r="F129" i="2" s="1"/>
  <c r="I129" i="2" s="1"/>
  <c r="F130" i="2" s="1"/>
  <c r="I130" i="2" s="1"/>
  <c r="F131" i="2" s="1"/>
  <c r="I131" i="2" s="1"/>
  <c r="F132" i="2" s="1"/>
  <c r="I132" i="2" s="1"/>
  <c r="F133" i="2" s="1"/>
  <c r="I133" i="2" s="1"/>
  <c r="F134" i="2" s="1"/>
  <c r="I134" i="2" l="1"/>
  <c r="F135" i="2" s="1"/>
  <c r="I135" i="2" l="1"/>
  <c r="F136" i="2" s="1"/>
  <c r="I136" i="2" s="1"/>
  <c r="F137" i="2" s="1"/>
  <c r="I137" i="2" s="1"/>
  <c r="F138" i="2" s="1"/>
  <c r="I138" i="2" s="1"/>
  <c r="F139" i="2" s="1"/>
  <c r="I139" i="2" s="1"/>
  <c r="F140" i="2" s="1"/>
  <c r="I140" i="2" s="1"/>
  <c r="F141" i="2" l="1"/>
  <c r="I141" i="2" s="1"/>
  <c r="F142" i="2" l="1"/>
  <c r="I142" i="2" s="1"/>
  <c r="F188" i="2" l="1"/>
  <c r="I188" i="2" l="1"/>
  <c r="I12" i="5" s="1"/>
  <c r="F143" i="2"/>
  <c r="I143" i="2" l="1"/>
  <c r="F144" i="2" s="1"/>
  <c r="I144" i="2" l="1"/>
  <c r="F145" i="2" s="1"/>
  <c r="I145" i="2" l="1"/>
  <c r="F146" i="2" s="1"/>
  <c r="I146" i="2" s="1"/>
  <c r="F147" i="2" l="1"/>
  <c r="I147" i="2" l="1"/>
  <c r="F148" i="2" s="1"/>
  <c r="I148" i="2" l="1"/>
  <c r="F149" i="2" s="1"/>
  <c r="I149" i="2" s="1"/>
  <c r="F150" i="2" l="1"/>
  <c r="I150" i="2" s="1"/>
  <c r="F151" i="2" s="1"/>
  <c r="I151" i="2" s="1"/>
  <c r="F152" i="2" s="1"/>
  <c r="I152" i="2" s="1"/>
  <c r="F153" i="2" s="1"/>
  <c r="I153" i="2" s="1"/>
  <c r="F154" i="2" s="1"/>
  <c r="I154" i="2" s="1"/>
  <c r="F155" i="2" s="1"/>
  <c r="I155" i="2" s="1"/>
  <c r="F156" i="2" s="1"/>
  <c r="I156" i="2" s="1"/>
  <c r="F157" i="2" s="1"/>
  <c r="I157" i="2" s="1"/>
  <c r="F158" i="2" l="1"/>
  <c r="I158" i="2" s="1"/>
  <c r="F159" i="2" s="1"/>
  <c r="I159" i="2" s="1"/>
  <c r="F160" i="2" s="1"/>
  <c r="I160" i="2" s="1"/>
  <c r="F161" i="2" s="1"/>
  <c r="I161" i="2" s="1"/>
  <c r="F162" i="2" l="1"/>
  <c r="I162" i="2" s="1"/>
  <c r="F163" i="2" l="1"/>
  <c r="I163" i="2" s="1"/>
  <c r="F164" i="2" l="1"/>
  <c r="I164" i="2" s="1"/>
  <c r="F165" i="2" s="1"/>
  <c r="I165" i="2" l="1"/>
  <c r="F166" i="2" l="1"/>
  <c r="I166" i="2" s="1"/>
  <c r="F167" i="2" l="1"/>
  <c r="I167" i="2" s="1"/>
  <c r="F168" i="2" l="1"/>
  <c r="I168" i="2" s="1"/>
  <c r="F169" i="2" l="1"/>
  <c r="I169" i="2" s="1"/>
  <c r="F170" i="2" l="1"/>
  <c r="I170" i="2" s="1"/>
  <c r="F171" i="2" l="1"/>
  <c r="I171" i="2" s="1"/>
  <c r="F172" i="2" l="1"/>
  <c r="I172" i="2" s="1"/>
  <c r="F173" i="2" l="1"/>
  <c r="I173" i="2" s="1"/>
  <c r="I189" i="2" s="1"/>
  <c r="I195" i="2" l="1"/>
  <c r="I13" i="5"/>
  <c r="I14" i="5" s="1"/>
  <c r="F189" i="2"/>
  <c r="F174" i="2" l="1"/>
  <c r="I174" i="2" s="1"/>
  <c r="F175" i="2" l="1"/>
  <c r="I175" i="2" s="1"/>
  <c r="F176" i="2" l="1"/>
  <c r="I176" i="2" s="1"/>
  <c r="F177" i="2" l="1"/>
  <c r="I177" i="2" s="1"/>
  <c r="F178" i="2" l="1"/>
  <c r="I178" i="2" s="1"/>
  <c r="F179" i="2" l="1"/>
  <c r="I179" i="2" s="1"/>
  <c r="F180" i="2" l="1"/>
  <c r="I180" i="2" s="1"/>
  <c r="F181" i="2" l="1"/>
  <c r="I181" i="2" s="1"/>
  <c r="I190" i="2" s="1"/>
  <c r="F190" i="2" l="1"/>
  <c r="F194" i="2" s="1"/>
  <c r="F195" i="2" s="1"/>
  <c r="F182" i="2"/>
  <c r="I182" i="2" s="1"/>
  <c r="I193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tc={384C1741-468E-4BA4-A379-215376C6D052}</author>
    <author>tc={3838F1FA-94E0-48C1-896A-76FBD9F861A4}</author>
    <author>tc={356E1A49-C754-4295-94C4-F098A4C5179B}</author>
  </authors>
  <commentList>
    <comment ref="L28" authorId="0" shapeId="0" xr:uid="{384C1741-468E-4BA4-A379-215376C6D052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MASUK KE TANGKI CPO
</t>
        </r>
      </text>
    </comment>
    <comment ref="L38" authorId="1" shapeId="0" xr:uid="{3838F1FA-94E0-48C1-896A-76FBD9F861A4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BALIK KE CPO
</t>
        </r>
      </text>
    </comment>
    <comment ref="N127" authorId="2" shapeId="0" xr:uid="{356E1A49-C754-4295-94C4-F098A4C5179B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Revisi produksi 227,339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tc={F3B3C34A-5720-4E34-9AE0-75FD831C9F53}</author>
    <author>tc={D6F38536-4031-4872-9176-29D20B161D61}</author>
    <author>tc={D0925FEC-288A-4D51-8E21-1DDC6345718F}</author>
  </authors>
  <commentList>
    <comment ref="L28" authorId="0" shapeId="0" xr:uid="{F3B3C34A-5720-4E34-9AE0-75FD831C9F53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MASUK KE TANGKI CPO
</t>
        </r>
      </text>
    </comment>
    <comment ref="L38" authorId="1" shapeId="0" xr:uid="{D6F38536-4031-4872-9176-29D20B161D61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BALIK KE CPO
</t>
        </r>
      </text>
    </comment>
    <comment ref="N127" authorId="2" shapeId="0" xr:uid="{D0925FEC-288A-4D51-8E21-1DDC6345718F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Revisi produksi 227,339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25" authorId="0" shapeId="0" xr:uid="{37548CFB-19E6-8942-9E9A-153DD2A4781F}">
      <text>
        <r>
          <rPr>
            <b/>
            <sz val="9"/>
            <color indexed="81"/>
            <rFont val="Tahoma"/>
            <family val="2"/>
          </rPr>
          <t>Ket :
97 Pail</t>
        </r>
      </text>
    </comment>
  </commentList>
</comments>
</file>

<file path=xl/sharedStrings.xml><?xml version="1.0" encoding="utf-8"?>
<sst xmlns="http://schemas.openxmlformats.org/spreadsheetml/2006/main" count="472" uniqueCount="259">
  <si>
    <t>REKAP LAPORAN PRODUKSI</t>
  </si>
  <si>
    <t>REFINERY</t>
  </si>
  <si>
    <t>No</t>
  </si>
  <si>
    <t>Tanggal</t>
  </si>
  <si>
    <t>SUB TOTAL</t>
  </si>
  <si>
    <t>HPB</t>
  </si>
  <si>
    <t>LPB</t>
  </si>
  <si>
    <t>WATER USAGE</t>
  </si>
  <si>
    <t>GRAND TOTAL</t>
  </si>
  <si>
    <t>KG/MT</t>
  </si>
  <si>
    <t>SUB TOTAL (JANUARI)</t>
  </si>
  <si>
    <t>SUB TOTAL (DESEMBER)</t>
  </si>
  <si>
    <t xml:space="preserve"> (PROD)</t>
  </si>
  <si>
    <t xml:space="preserve"> (UTY)</t>
  </si>
  <si>
    <t>CPO Feed (MT)</t>
  </si>
  <si>
    <t>CPO Reject (MT)</t>
  </si>
  <si>
    <t>RBDPO (MT)</t>
  </si>
  <si>
    <t>PFAD (MT)</t>
  </si>
  <si>
    <t>BE (KG)</t>
  </si>
  <si>
    <t>PA (KG)</t>
  </si>
  <si>
    <t>SOLAR (L)</t>
  </si>
  <si>
    <t>STEAM (MT)</t>
  </si>
  <si>
    <t>POWER (KWH)</t>
  </si>
  <si>
    <t>RBDPO Reject (MT)</t>
  </si>
  <si>
    <t>CPO IN</t>
  </si>
  <si>
    <t>STOK CPO</t>
  </si>
  <si>
    <t>TOTAL STOK CPO AKHIR</t>
  </si>
  <si>
    <t>NOTED</t>
  </si>
  <si>
    <t>ADA CPO REJECT TGL 22 DES 2025 QTY 106,9 MT INFO DRI PRODUCTION</t>
  </si>
  <si>
    <t>ADA PENGEMBALIAN CPO DRI PLANT KE STORAGE TANK TGL 30 DES 19,845 MT</t>
  </si>
  <si>
    <t>STOK CPO TIMBANGAN</t>
  </si>
  <si>
    <t>RBDPO FEED (MT)</t>
  </si>
  <si>
    <t>STOK RBDPO AKHIR</t>
  </si>
  <si>
    <t>RDPL</t>
  </si>
  <si>
    <t>RDPL REJECT</t>
  </si>
  <si>
    <t>DESPATCH</t>
  </si>
  <si>
    <t>STEARIN</t>
  </si>
  <si>
    <t>STEARIN REJECT</t>
  </si>
  <si>
    <t>TOTAL RBDPL</t>
  </si>
  <si>
    <t>TOTAL STEARIN</t>
  </si>
  <si>
    <t>T01 : 1.777.454 MT</t>
  </si>
  <si>
    <t>T02 : 1.806.069 MT</t>
  </si>
  <si>
    <t>T03 : 2.506.156 MT</t>
  </si>
  <si>
    <t>T04 : 167.419 MT</t>
  </si>
  <si>
    <t>T05 : 253.524 MT</t>
  </si>
  <si>
    <t xml:space="preserve">T06 : - </t>
  </si>
  <si>
    <t>T07 : 536.860 MT</t>
  </si>
  <si>
    <t>T08 : 527.920 MT</t>
  </si>
  <si>
    <t>T09 : 50.991 MT</t>
  </si>
  <si>
    <t xml:space="preserve">T10 : - </t>
  </si>
  <si>
    <t xml:space="preserve">T11 : - </t>
  </si>
  <si>
    <t xml:space="preserve">T12 : - </t>
  </si>
  <si>
    <t>T13 : 573.084 MT</t>
  </si>
  <si>
    <t>T14 : 450.208 MT</t>
  </si>
  <si>
    <t>tgl 23</t>
  </si>
  <si>
    <t>T01 : 1.468.857 MT</t>
  </si>
  <si>
    <t>T04 : 186.095 MT</t>
  </si>
  <si>
    <t>T05 : 334.367 MT</t>
  </si>
  <si>
    <t>T09 : 284.250 MT</t>
  </si>
  <si>
    <t>T13 : 287.795 MT</t>
  </si>
  <si>
    <t>T14 : 732.176 MT</t>
  </si>
  <si>
    <t>tgl 24</t>
  </si>
  <si>
    <t>selisih</t>
  </si>
  <si>
    <t>tgl 25</t>
  </si>
  <si>
    <t>T01 : 1.172.598 MT</t>
  </si>
  <si>
    <t>T04 : 206.746 MT</t>
  </si>
  <si>
    <t>T05 : 408.450 MT</t>
  </si>
  <si>
    <t>T09 : 485.723 MT</t>
  </si>
  <si>
    <t>T13 : 526.618 MT</t>
  </si>
  <si>
    <t>T14 : 543.223 MT</t>
  </si>
  <si>
    <t>SUB TOTAL (FEBRUARI)</t>
  </si>
  <si>
    <t>SUB TOTAL (MARET)</t>
  </si>
  <si>
    <t>SUB TOTAL (APRIL)</t>
  </si>
  <si>
    <t>SUB TOTAL (MEI)</t>
  </si>
  <si>
    <t>CPO</t>
  </si>
  <si>
    <t>RBDPO</t>
  </si>
  <si>
    <t>PFAD</t>
  </si>
  <si>
    <t>RBDPL</t>
  </si>
  <si>
    <t>RBDPS</t>
  </si>
  <si>
    <t>BULAN</t>
  </si>
  <si>
    <t>SOUNDING</t>
  </si>
  <si>
    <t>DC</t>
  </si>
  <si>
    <t>VARIANCE</t>
  </si>
  <si>
    <t>(KG)</t>
  </si>
  <si>
    <t>(%)</t>
  </si>
  <si>
    <t>PENERIMAAN CPO</t>
  </si>
  <si>
    <t>total 2026</t>
  </si>
  <si>
    <t>total</t>
  </si>
  <si>
    <t xml:space="preserve">CPO OLAH </t>
  </si>
  <si>
    <t>TOTAL</t>
  </si>
  <si>
    <t>REJECT</t>
  </si>
  <si>
    <t>Penerimaan CPO</t>
  </si>
  <si>
    <t>CPO Olah</t>
  </si>
  <si>
    <t>REJECT ALL</t>
  </si>
  <si>
    <t>STOK SAAT INI</t>
  </si>
  <si>
    <t>SELISIH</t>
  </si>
  <si>
    <t>OIL LOSES</t>
  </si>
  <si>
    <t>FORM</t>
  </si>
  <si>
    <r>
      <t>LAPORAN HARIAN PENJUALAN</t>
    </r>
    <r>
      <rPr>
        <i/>
        <sz val="22"/>
        <color theme="1"/>
        <rFont val="Arial"/>
        <family val="2"/>
      </rPr>
      <t xml:space="preserve">
</t>
    </r>
    <r>
      <rPr>
        <i/>
        <sz val="21"/>
        <color theme="1"/>
        <rFont val="Arial"/>
        <family val="2"/>
      </rPr>
      <t>DAILY REPORT COMMERCE</t>
    </r>
  </si>
  <si>
    <r>
      <t xml:space="preserve">Tanggal
</t>
    </r>
    <r>
      <rPr>
        <i/>
        <sz val="12"/>
        <color theme="1"/>
        <rFont val="Arial"/>
        <family val="2"/>
      </rPr>
      <t>Date</t>
    </r>
  </si>
  <si>
    <t xml:space="preserve">CPO </t>
  </si>
  <si>
    <t>OLEIN</t>
  </si>
  <si>
    <r>
      <t xml:space="preserve">CPO Masuk
</t>
    </r>
    <r>
      <rPr>
        <i/>
        <sz val="12"/>
        <color theme="1"/>
        <rFont val="Arial"/>
        <family val="2"/>
      </rPr>
      <t>CPO In</t>
    </r>
  </si>
  <si>
    <r>
      <t xml:space="preserve">Stok Awal
</t>
    </r>
    <r>
      <rPr>
        <i/>
        <sz val="12"/>
        <color theme="1"/>
        <rFont val="Arial"/>
        <family val="2"/>
      </rPr>
      <t>Opening Stock</t>
    </r>
  </si>
  <si>
    <r>
      <t xml:space="preserve">Proses
</t>
    </r>
    <r>
      <rPr>
        <i/>
        <sz val="12"/>
        <color theme="1"/>
        <rFont val="Arial"/>
        <family val="2"/>
      </rPr>
      <t>Proccessing</t>
    </r>
  </si>
  <si>
    <r>
      <t>Stok Akhir</t>
    </r>
    <r>
      <rPr>
        <i/>
        <sz val="12"/>
        <color theme="1"/>
        <rFont val="Arial"/>
        <family val="2"/>
      </rPr>
      <t xml:space="preserve"> 
Clossing Stock</t>
    </r>
  </si>
  <si>
    <r>
      <t xml:space="preserve">Produksi
</t>
    </r>
    <r>
      <rPr>
        <i/>
        <sz val="12"/>
        <color theme="1"/>
        <rFont val="Arial"/>
        <family val="2"/>
      </rPr>
      <t>Production</t>
    </r>
  </si>
  <si>
    <r>
      <t xml:space="preserve">Proses
</t>
    </r>
    <r>
      <rPr>
        <i/>
        <sz val="12"/>
        <color theme="1"/>
        <rFont val="Arial"/>
        <family val="2"/>
      </rPr>
      <t>Process</t>
    </r>
  </si>
  <si>
    <r>
      <t xml:space="preserve">Kembalikan
</t>
    </r>
    <r>
      <rPr>
        <i/>
        <sz val="12"/>
        <color theme="1"/>
        <rFont val="Arial"/>
        <family val="2"/>
      </rPr>
      <t>Reject</t>
    </r>
  </si>
  <si>
    <r>
      <t xml:space="preserve">Pengiriman
</t>
    </r>
    <r>
      <rPr>
        <i/>
        <sz val="12"/>
        <color theme="1"/>
        <rFont val="Arial"/>
        <family val="2"/>
      </rPr>
      <t>Dispatch</t>
    </r>
  </si>
  <si>
    <t>Tank Capacity</t>
  </si>
  <si>
    <t>7.500 MT</t>
  </si>
  <si>
    <t>1.000 MT</t>
  </si>
  <si>
    <t>2.500 MT</t>
  </si>
  <si>
    <t>2.000 MT</t>
  </si>
  <si>
    <t>1000 MT</t>
  </si>
  <si>
    <t>Total</t>
  </si>
  <si>
    <t xml:space="preserve"> </t>
  </si>
  <si>
    <t>STORAGE   TANKS</t>
  </si>
  <si>
    <t>PRODUCTION DETAILS</t>
  </si>
  <si>
    <t>SHIPMENT/SALE</t>
  </si>
  <si>
    <t>OIL IN PLANT</t>
  </si>
  <si>
    <t>CLOSING</t>
  </si>
  <si>
    <t>No Tank</t>
  </si>
  <si>
    <t>Commodity</t>
  </si>
  <si>
    <t>Cap (MT)</t>
  </si>
  <si>
    <t>Opening</t>
  </si>
  <si>
    <t>In</t>
  </si>
  <si>
    <t>Output</t>
  </si>
  <si>
    <t>Closing</t>
  </si>
  <si>
    <t>Material Name</t>
  </si>
  <si>
    <t>Kg Today</t>
  </si>
  <si>
    <t>Kg Todate</t>
  </si>
  <si>
    <t>% Today</t>
  </si>
  <si>
    <t>% Todate</t>
  </si>
  <si>
    <t>Today</t>
  </si>
  <si>
    <t>Todate</t>
  </si>
  <si>
    <t>ST 01</t>
  </si>
  <si>
    <t>REFINERY PLANT</t>
  </si>
  <si>
    <t>ST 02</t>
  </si>
  <si>
    <t>CPO USED</t>
  </si>
  <si>
    <t>ST 03</t>
  </si>
  <si>
    <t>RBDPO PROD</t>
  </si>
  <si>
    <t>PFAD PROD</t>
  </si>
  <si>
    <t>OIL LOSSES</t>
  </si>
  <si>
    <t>ST 04</t>
  </si>
  <si>
    <t>FRACTINATION PLANT</t>
  </si>
  <si>
    <t>RBDPO USED</t>
  </si>
  <si>
    <t>OLEIN PROD</t>
  </si>
  <si>
    <t>ST 05</t>
  </si>
  <si>
    <t>STEARIN PROD</t>
  </si>
  <si>
    <t>ST 06</t>
  </si>
  <si>
    <t>PACKAGING PLANT</t>
  </si>
  <si>
    <t>Liter Today</t>
  </si>
  <si>
    <t>Liter Todate</t>
  </si>
  <si>
    <t>Pcs Today</t>
  </si>
  <si>
    <t>Pcs Todate</t>
  </si>
  <si>
    <t>OLEIN USED</t>
  </si>
  <si>
    <t>ST 07</t>
  </si>
  <si>
    <t>POUCH 1L</t>
  </si>
  <si>
    <t>ST 08</t>
  </si>
  <si>
    <t>POUCH 2L</t>
  </si>
  <si>
    <t>ST 09</t>
  </si>
  <si>
    <t>PILLOW 0,9 L</t>
  </si>
  <si>
    <t>ST 10</t>
  </si>
  <si>
    <t>DRUM 200 L</t>
  </si>
  <si>
    <t>ST 11</t>
  </si>
  <si>
    <t>ST 12</t>
  </si>
  <si>
    <t>CHEMICALS &amp; UTILITY CONSUMPTION USED</t>
  </si>
  <si>
    <t>BUFFER 1</t>
  </si>
  <si>
    <t>Used Today</t>
  </si>
  <si>
    <t>Used Todate</t>
  </si>
  <si>
    <t>Receipt Today</t>
  </si>
  <si>
    <t>Receipt Todate</t>
  </si>
  <si>
    <t>Stock in Plant</t>
  </si>
  <si>
    <t>Warehouse/Tank</t>
  </si>
  <si>
    <t>selisih soundingan</t>
  </si>
  <si>
    <t>BUFFER 2</t>
  </si>
  <si>
    <t>REFINERY &amp; FRACTIONATION PLANT</t>
  </si>
  <si>
    <t>BUFFER 3</t>
  </si>
  <si>
    <t>CHEMICALS</t>
  </si>
  <si>
    <t>BUFFER 4</t>
  </si>
  <si>
    <t>BLEACHING EARTH (Kg)</t>
  </si>
  <si>
    <t>BE REFINERY</t>
  </si>
  <si>
    <t>PHOSPORIC ACID (Kg)</t>
  </si>
  <si>
    <t>PA REFINERY</t>
  </si>
  <si>
    <t>FUEL HPB (L)</t>
  </si>
  <si>
    <t>SOLAR ALL</t>
  </si>
  <si>
    <t>ST 13</t>
  </si>
  <si>
    <t>UTILITIES</t>
  </si>
  <si>
    <t>SOLAR REFENRY</t>
  </si>
  <si>
    <t>ST 14</t>
  </si>
  <si>
    <t>POWER REFINING (Kwh/MT)</t>
  </si>
  <si>
    <t>STEAM LPB (Kg/MT)</t>
  </si>
  <si>
    <t>WATER REFINING &amp; FRACT (Kg/MT)</t>
  </si>
  <si>
    <t xml:space="preserve">Used Today </t>
  </si>
  <si>
    <t>Repacking Today</t>
  </si>
  <si>
    <t>VIT A (gram)</t>
  </si>
  <si>
    <t>Repacking Todate</t>
  </si>
  <si>
    <t>Reject Today</t>
  </si>
  <si>
    <t>Reject Todate</t>
  </si>
  <si>
    <t>Stock In Plant</t>
  </si>
  <si>
    <t>Warehouse</t>
  </si>
  <si>
    <t>CARTON POUCH 1L</t>
  </si>
  <si>
    <t>CARTON POUCH 2L</t>
  </si>
  <si>
    <t>CARTON PILLOW 0,9 L</t>
  </si>
  <si>
    <t>DRUM 200L</t>
  </si>
  <si>
    <t>PLESTER</t>
  </si>
  <si>
    <t>WAREHOUSE FINISHED GOODS</t>
  </si>
  <si>
    <t>Opening (Pcs)</t>
  </si>
  <si>
    <t>Closing (Pcs)</t>
  </si>
  <si>
    <t>In/Out</t>
  </si>
  <si>
    <t>Sale</t>
  </si>
  <si>
    <t xml:space="preserve"> Return Gudang</t>
  </si>
  <si>
    <t>Repacking kemasan reject gudang</t>
  </si>
  <si>
    <t xml:space="preserve">Reject </t>
  </si>
  <si>
    <t>Today (Pcs)</t>
  </si>
  <si>
    <t>Todate (Pcs)</t>
  </si>
  <si>
    <t>Tujuan</t>
  </si>
  <si>
    <t>Reject di Gudang Today(Pcs)</t>
  </si>
  <si>
    <t>Reject di Gudang Todate (Pcs)</t>
  </si>
  <si>
    <t>Recall Today (Pcs)</t>
  </si>
  <si>
    <t>Recall Todate  (Pcs)</t>
  </si>
  <si>
    <t>BOILER, WTP &amp; WWTP</t>
  </si>
  <si>
    <t>CPO RECEIPT</t>
  </si>
  <si>
    <t>FUEL LPB</t>
  </si>
  <si>
    <t>Supplier Name</t>
  </si>
  <si>
    <t>Dev Todate</t>
  </si>
  <si>
    <t>% Dev Todate</t>
  </si>
  <si>
    <t>POWER ALL PLANT (kWh)</t>
  </si>
  <si>
    <t>PT KASMAR MATANO PERSADA</t>
  </si>
  <si>
    <t>PT JAS MULIA</t>
  </si>
  <si>
    <t>PT MADINRA INTI SAWIT</t>
  </si>
  <si>
    <t>PT PERKEBUNAN NUSANTARA 13</t>
  </si>
  <si>
    <t>REMARKS</t>
  </si>
  <si>
    <t>QTY STOK BE (TONSIL OPTINUM 23 FF) : 8 MT / QTY STOK BE (TAIKO 909) : 63 MT</t>
  </si>
  <si>
    <t>STOP PROCESS (STOP FEED CPO BECAUSE FULL CAPACITY PRODCUT STORAGE)</t>
  </si>
  <si>
    <t>NOTES :</t>
  </si>
  <si>
    <t>QUALITY CPO, RBDPO, PFAD, OLEIN, STEARIN</t>
  </si>
  <si>
    <t>NO TANK</t>
  </si>
  <si>
    <t>FFA (Max 5,00)</t>
  </si>
  <si>
    <t>M &amp; I (Max 0,50)</t>
  </si>
  <si>
    <t>DOBI (Max 2,00)</t>
  </si>
  <si>
    <t>TANK 01</t>
  </si>
  <si>
    <t>TANK 02</t>
  </si>
  <si>
    <t>TANK 03</t>
  </si>
  <si>
    <t>TANK 04</t>
  </si>
  <si>
    <t>TANK 05</t>
  </si>
  <si>
    <t>TANK 06</t>
  </si>
  <si>
    <t>TANK 07</t>
  </si>
  <si>
    <t>TANK 08</t>
  </si>
  <si>
    <t>TANK 09</t>
  </si>
  <si>
    <t>TANK 10</t>
  </si>
  <si>
    <t>TANK 11</t>
  </si>
  <si>
    <t>TANK 12</t>
  </si>
  <si>
    <t>TANK 13</t>
  </si>
  <si>
    <t>TANK 14</t>
  </si>
  <si>
    <t>tank 13</t>
  </si>
  <si>
    <t>tank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</si>
</sst>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0.0"/>
    <numFmt numFmtId="167" formatCode="_-* #,##0_-;\-* #,##0_-;_-* &quot;-&quot;??_-;_-@_-"/>
    <numFmt numFmtId="168" formatCode="_-* #,##0.0_-;\-* #,##0.0_-;_-* &quot;-&quot;??_-;_-@_-"/>
    <numFmt numFmtId="169" formatCode="0.00000%"/>
    <numFmt numFmtId="170" formatCode="_-* #,##0.0_-;\-* #,##0.0_-;_-* &quot;-&quot;?_-;_-@_-"/>
    <numFmt numFmtId="171" formatCode="_(* #,##0_);_(* \(#,##0\);_(* \-??_);_(@_)"/>
    <numFmt numFmtId="172" formatCode="_-* #,##0_-;\-* #,##0_-;_-* &quot;-&quot;?_-;_-@_-"/>
    <numFmt numFmtId="173" formatCode="#,##0.0"/>
    <numFmt numFmtId="174" formatCode="_(* #,##0.000_);_(* \(#,##0.000\);_(* &quot;-&quot;_);_(@_)"/>
    <numFmt numFmtId="175" formatCode="_(* #,##0.00_);_(* \(#,##0.00\);_(* &quot;-&quot;_);_(@_)"/>
    <numFmt numFmtId="176" formatCode="[$-809]dd\ mmmm\ yyyy;@"/>
    <numFmt numFmtId="177" formatCode="_(* #,##0_);_(* \(#,##0\);_(* &quot;-&quot;??_);_(@_)"/>
    <numFmt numFmtId="178" formatCode="0.0%"/>
    <numFmt numFmtId="179" formatCode="_(* #,##0.000_);_(* \(#,##0.000\);_(* &quot;-&quot;??_);_(@_)"/>
    <numFmt numFmtId="180" formatCode="_(* #,##0.0000_);_(* \(#,##0.0000\);_(* &quot;-&quot;??_);_(@_)"/>
    <numFmt numFmtId="181" formatCode="_(* #,##0.0_);_(* \(#,##0.0\);_(* \-??_);_(@_)"/>
    <numFmt numFmtId="182" formatCode="0.000%"/>
    <numFmt numFmtId="183" formatCode="&quot; &quot;* #,##0&quot; &quot;;&quot; &quot;* \(#,##0\);&quot; &quot;* &quot;-&quot;??&quot; &quot;"/>
    <numFmt numFmtId="184" formatCode="#,##0.00\ ;&quot; (&quot;#,##0.00\);&quot;&quot;#\ ;@\ "/>
    <numFmt numFmtId="185" formatCode="#,##0.000\ ;&quot; (&quot;#,##0.000\);&quot;&quot;#\ ;@\ "/>
  </numFmts>
  <fonts count="4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sz val="11"/>
      <color rgb="FFFF0000"/>
      <name val="Arial Narrow"/>
      <family val="2"/>
    </font>
    <font>
      <b/>
      <sz val="11"/>
      <color rgb="FFFFC000"/>
      <name val="Arial Narrow"/>
      <family val="2"/>
    </font>
    <font>
      <sz val="11"/>
      <color rgb="FF000000"/>
      <name val="Calibri"/>
      <family val="2"/>
    </font>
    <font>
      <sz val="12"/>
      <name val="Calibri"/>
      <family val="2"/>
      <charset val="1"/>
    </font>
    <font>
      <sz val="11"/>
      <name val="Calibri"/>
      <family val="2"/>
    </font>
    <font>
      <sz val="10"/>
      <name val="Calibri"/>
      <family val="2"/>
      <charset val="1"/>
    </font>
    <font>
      <sz val="12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9"/>
      <color theme="9" tint="0.59999389629810485"/>
      <name val="Arial"/>
      <family val="2"/>
    </font>
    <font>
      <b/>
      <sz val="16"/>
      <color theme="1"/>
      <name val="Arial"/>
      <family val="2"/>
    </font>
    <font>
      <b/>
      <sz val="20"/>
      <color theme="1"/>
      <name val="Arial"/>
      <family val="2"/>
    </font>
    <font>
      <b/>
      <sz val="14"/>
      <color theme="1"/>
      <name val="Arial"/>
      <family val="2"/>
    </font>
    <font>
      <b/>
      <sz val="22"/>
      <color theme="1"/>
      <name val="Arial"/>
      <family val="2"/>
    </font>
    <font>
      <i/>
      <sz val="22"/>
      <color theme="1"/>
      <name val="Arial"/>
      <family val="2"/>
    </font>
    <font>
      <i/>
      <sz val="21"/>
      <color theme="1"/>
      <name val="Arial"/>
      <family val="2"/>
    </font>
    <font>
      <b/>
      <sz val="12"/>
      <color theme="1"/>
      <name val="Arial"/>
      <family val="2"/>
    </font>
    <font>
      <i/>
      <sz val="12"/>
      <color theme="1"/>
      <name val="Arial"/>
      <family val="2"/>
    </font>
    <font>
      <b/>
      <sz val="12"/>
      <color theme="9" tint="0.59999389629810485"/>
      <name val="Arial"/>
      <family val="2"/>
    </font>
    <font>
      <sz val="12"/>
      <color theme="9" tint="0.59999389629810485"/>
      <name val="Arial"/>
      <family val="2"/>
    </font>
    <font>
      <sz val="12"/>
      <color theme="0"/>
      <name val="Arial"/>
      <family val="2"/>
    </font>
    <font>
      <b/>
      <sz val="12"/>
      <name val="Arial"/>
      <family val="2"/>
    </font>
    <font>
      <b/>
      <sz val="12"/>
      <name val="Calibri"/>
      <family val="2"/>
      <charset val="1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2"/>
      <color rgb="FFFFFFFF"/>
      <name val="Calibri"/>
      <family val="2"/>
      <charset val="1"/>
    </font>
    <font>
      <sz val="12"/>
      <color theme="1"/>
      <name val="Calibri"/>
      <family val="2"/>
      <charset val="1"/>
    </font>
    <font>
      <b/>
      <sz val="12"/>
      <color rgb="FFFF0000"/>
      <name val="Calibri"/>
      <family val="2"/>
      <charset val="1"/>
    </font>
    <font>
      <b/>
      <sz val="9"/>
      <name val="Calibri"/>
      <family val="2"/>
      <charset val="1"/>
    </font>
    <font>
      <sz val="12"/>
      <color indexed="8"/>
      <name val="Calibri"/>
      <family val="2"/>
    </font>
    <font>
      <b/>
      <sz val="10"/>
      <name val="Calibri"/>
      <family val="2"/>
      <charset val="1"/>
    </font>
    <font>
      <sz val="12"/>
      <name val="Calibri"/>
      <family val="2"/>
    </font>
    <font>
      <b/>
      <sz val="12"/>
      <name val="Calibri"/>
      <family val="2"/>
    </font>
    <font>
      <b/>
      <sz val="9"/>
      <color indexed="81"/>
      <name val="Tahoma"/>
      <family val="2"/>
    </font>
  </fonts>
  <fills count="19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31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9"/>
        <bgColor auto="1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medium">
        <color theme="1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2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8">
    <xf numFmtId="0" fontId="0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8" fillId="0" borderId="0">
      <protection locked="0"/>
    </xf>
    <xf numFmtId="0" fontId="10" fillId="0" borderId="0">
      <alignment vertical="center"/>
    </xf>
    <xf numFmtId="164" fontId="5" fillId="0" borderId="0" applyFont="0" applyFill="0" applyBorder="0" applyAlignment="0" applyProtection="0"/>
    <xf numFmtId="0" fontId="5" fillId="0" borderId="0"/>
    <xf numFmtId="41" fontId="5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1" fontId="8" fillId="0" borderId="0">
      <protection locked="0"/>
    </xf>
    <xf numFmtId="165" fontId="34" fillId="0" borderId="0" applyFont="0" applyFill="0" applyBorder="0" applyAlignment="0" applyProtection="0"/>
    <xf numFmtId="9" fontId="8" fillId="0" borderId="0">
      <protection locked="0"/>
    </xf>
    <xf numFmtId="9" fontId="34" fillId="0" borderId="0" applyFont="0" applyFill="0" applyBorder="0" applyAlignment="0" applyProtection="0"/>
    <xf numFmtId="0" fontId="10" fillId="0" borderId="0">
      <alignment vertical="center"/>
    </xf>
    <xf numFmtId="9" fontId="5" fillId="0" borderId="0" applyFont="0" applyFill="0" applyBorder="0" applyAlignment="0" applyProtection="0"/>
    <xf numFmtId="0" fontId="34" fillId="0" borderId="0" applyNumberFormat="0" applyFill="0" applyBorder="0" applyProtection="0"/>
  </cellStyleXfs>
  <cellXfs count="442">
    <xf numFmtId="0" fontId="0" fillId="0" borderId="0" xfId="0"/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14" fontId="3" fillId="0" borderId="1" xfId="0" applyNumberFormat="1" applyFont="1" applyBorder="1"/>
    <xf numFmtId="0" fontId="3" fillId="3" borderId="1" xfId="0" applyFont="1" applyFill="1" applyBorder="1"/>
    <xf numFmtId="166" fontId="3" fillId="0" borderId="1" xfId="0" applyNumberFormat="1" applyFont="1" applyBorder="1"/>
    <xf numFmtId="167" fontId="3" fillId="0" borderId="1" xfId="1" applyNumberFormat="1" applyFont="1" applyBorder="1"/>
    <xf numFmtId="0" fontId="0" fillId="0" borderId="1" xfId="0" applyBorder="1"/>
    <xf numFmtId="0" fontId="3" fillId="0" borderId="5" xfId="0" applyFont="1" applyBorder="1"/>
    <xf numFmtId="14" fontId="3" fillId="0" borderId="6" xfId="0" applyNumberFormat="1" applyFont="1" applyBorder="1"/>
    <xf numFmtId="168" fontId="3" fillId="3" borderId="1" xfId="1" applyNumberFormat="1" applyFont="1" applyFill="1" applyBorder="1"/>
    <xf numFmtId="168" fontId="0" fillId="5" borderId="1" xfId="1" applyNumberFormat="1" applyFont="1" applyFill="1" applyBorder="1"/>
    <xf numFmtId="0" fontId="3" fillId="5" borderId="1" xfId="0" applyFont="1" applyFill="1" applyBorder="1"/>
    <xf numFmtId="165" fontId="3" fillId="7" borderId="1" xfId="1" applyFont="1" applyFill="1" applyBorder="1"/>
    <xf numFmtId="167" fontId="3" fillId="0" borderId="1" xfId="1" applyNumberFormat="1" applyFont="1" applyFill="1" applyBorder="1"/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167" fontId="3" fillId="6" borderId="1" xfId="1" applyNumberFormat="1" applyFont="1" applyFill="1" applyBorder="1"/>
    <xf numFmtId="167" fontId="3" fillId="0" borderId="1" xfId="0" applyNumberFormat="1" applyFont="1" applyBorder="1"/>
    <xf numFmtId="167" fontId="3" fillId="5" borderId="1" xfId="0" applyNumberFormat="1" applyFont="1" applyFill="1" applyBorder="1"/>
    <xf numFmtId="167" fontId="0" fillId="0" borderId="0" xfId="0" applyNumberFormat="1"/>
    <xf numFmtId="169" fontId="0" fillId="0" borderId="0" xfId="2" applyNumberFormat="1" applyFont="1"/>
    <xf numFmtId="0" fontId="6" fillId="0" borderId="1" xfId="0" applyFont="1" applyBorder="1"/>
    <xf numFmtId="167" fontId="3" fillId="6" borderId="6" xfId="1" applyNumberFormat="1" applyFont="1" applyFill="1" applyBorder="1"/>
    <xf numFmtId="0" fontId="7" fillId="0" borderId="1" xfId="0" applyFont="1" applyBorder="1"/>
    <xf numFmtId="167" fontId="7" fillId="0" borderId="1" xfId="0" applyNumberFormat="1" applyFont="1" applyBorder="1"/>
    <xf numFmtId="0" fontId="7" fillId="3" borderId="1" xfId="0" applyFont="1" applyFill="1" applyBorder="1"/>
    <xf numFmtId="167" fontId="7" fillId="0" borderId="1" xfId="1" applyNumberFormat="1" applyFont="1" applyFill="1" applyBorder="1"/>
    <xf numFmtId="170" fontId="0" fillId="0" borderId="0" xfId="0" applyNumberFormat="1"/>
    <xf numFmtId="166" fontId="7" fillId="0" borderId="1" xfId="0" applyNumberFormat="1" applyFont="1" applyBorder="1"/>
    <xf numFmtId="166" fontId="3" fillId="3" borderId="1" xfId="0" applyNumberFormat="1" applyFont="1" applyFill="1" applyBorder="1"/>
    <xf numFmtId="166" fontId="0" fillId="0" borderId="0" xfId="0" applyNumberFormat="1"/>
    <xf numFmtId="14" fontId="3" fillId="5" borderId="1" xfId="0" applyNumberFormat="1" applyFont="1" applyFill="1" applyBorder="1"/>
    <xf numFmtId="3" fontId="0" fillId="0" borderId="0" xfId="0" applyNumberFormat="1"/>
    <xf numFmtId="171" fontId="9" fillId="0" borderId="1" xfId="3" applyNumberFormat="1" applyFont="1" applyBorder="1" applyAlignment="1" applyProtection="1">
      <alignment horizontal="right" vertical="center"/>
    </xf>
    <xf numFmtId="2" fontId="0" fillId="0" borderId="0" xfId="0" applyNumberFormat="1"/>
    <xf numFmtId="3" fontId="0" fillId="3" borderId="0" xfId="0" applyNumberFormat="1" applyFill="1"/>
    <xf numFmtId="14" fontId="3" fillId="10" borderId="1" xfId="0" applyNumberFormat="1" applyFont="1" applyFill="1" applyBorder="1"/>
    <xf numFmtId="167" fontId="0" fillId="0" borderId="0" xfId="1" applyNumberFormat="1" applyFont="1"/>
    <xf numFmtId="172" fontId="0" fillId="0" borderId="0" xfId="0" applyNumberFormat="1"/>
    <xf numFmtId="167" fontId="3" fillId="7" borderId="1" xfId="1" applyNumberFormat="1" applyFont="1" applyFill="1" applyBorder="1"/>
    <xf numFmtId="167" fontId="3" fillId="3" borderId="1" xfId="1" applyNumberFormat="1" applyFont="1" applyFill="1" applyBorder="1"/>
    <xf numFmtId="167" fontId="0" fillId="5" borderId="1" xfId="1" applyNumberFormat="1" applyFont="1" applyFill="1" applyBorder="1"/>
    <xf numFmtId="171" fontId="11" fillId="0" borderId="1" xfId="4" applyNumberFormat="1" applyFont="1" applyBorder="1" applyAlignment="1">
      <alignment horizontal="right" vertical="center"/>
    </xf>
    <xf numFmtId="171" fontId="3" fillId="0" borderId="1" xfId="1" applyNumberFormat="1" applyFont="1" applyBorder="1"/>
    <xf numFmtId="171" fontId="12" fillId="4" borderId="1" xfId="5" applyNumberFormat="1" applyFont="1" applyFill="1" applyBorder="1" applyAlignment="1">
      <alignment horizontal="center" vertical="center"/>
    </xf>
    <xf numFmtId="173" fontId="13" fillId="0" borderId="1" xfId="4" applyNumberFormat="1" applyFont="1" applyBorder="1" applyAlignment="1">
      <alignment horizontal="right" vertical="center"/>
    </xf>
    <xf numFmtId="3" fontId="13" fillId="0" borderId="1" xfId="4" applyNumberFormat="1" applyFont="1" applyBorder="1" applyAlignment="1">
      <alignment horizontal="right" vertical="center"/>
    </xf>
    <xf numFmtId="4" fontId="13" fillId="0" borderId="1" xfId="4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vertical="center"/>
    </xf>
    <xf numFmtId="0" fontId="4" fillId="3" borderId="8" xfId="0" applyFont="1" applyFill="1" applyBorder="1" applyAlignment="1">
      <alignment horizontal="center"/>
    </xf>
    <xf numFmtId="0" fontId="3" fillId="3" borderId="3" xfId="0" applyFont="1" applyFill="1" applyBorder="1"/>
    <xf numFmtId="17" fontId="3" fillId="0" borderId="1" xfId="0" applyNumberFormat="1" applyFont="1" applyBorder="1" applyAlignment="1">
      <alignment horizontal="center"/>
    </xf>
    <xf numFmtId="0" fontId="3" fillId="11" borderId="1" xfId="0" applyFont="1" applyFill="1" applyBorder="1" applyAlignment="1">
      <alignment horizontal="center" vertical="center"/>
    </xf>
    <xf numFmtId="167" fontId="0" fillId="0" borderId="1" xfId="1" applyNumberFormat="1" applyFont="1" applyBorder="1" applyAlignment="1">
      <alignment horizontal="center" vertical="center"/>
    </xf>
    <xf numFmtId="167" fontId="16" fillId="0" borderId="1" xfId="1" applyNumberFormat="1" applyFont="1" applyBorder="1" applyAlignment="1">
      <alignment horizontal="center" vertical="center"/>
    </xf>
    <xf numFmtId="165" fontId="15" fillId="0" borderId="1" xfId="1" applyFont="1" applyBorder="1" applyAlignment="1">
      <alignment horizontal="center" vertical="center"/>
    </xf>
    <xf numFmtId="167" fontId="3" fillId="3" borderId="3" xfId="0" applyNumberFormat="1" applyFont="1" applyFill="1" applyBorder="1"/>
    <xf numFmtId="165" fontId="3" fillId="3" borderId="3" xfId="0" applyNumberFormat="1" applyFont="1" applyFill="1" applyBorder="1"/>
    <xf numFmtId="0" fontId="0" fillId="5" borderId="0" xfId="0" applyFill="1" applyAlignment="1">
      <alignment horizontal="center"/>
    </xf>
    <xf numFmtId="168" fontId="0" fillId="5" borderId="0" xfId="1" applyNumberFormat="1" applyFont="1" applyFill="1" applyBorder="1"/>
    <xf numFmtId="165" fontId="0" fillId="0" borderId="0" xfId="1" applyFont="1"/>
    <xf numFmtId="165" fontId="0" fillId="0" borderId="0" xfId="0" applyNumberFormat="1"/>
    <xf numFmtId="0" fontId="15" fillId="0" borderId="0" xfId="6" applyFont="1" applyAlignment="1">
      <alignment vertical="center"/>
    </xf>
    <xf numFmtId="41" fontId="17" fillId="0" borderId="0" xfId="7" applyFont="1" applyAlignment="1">
      <alignment vertical="center"/>
    </xf>
    <xf numFmtId="41" fontId="17" fillId="0" borderId="0" xfId="7" applyFont="1" applyAlignment="1">
      <alignment horizontal="center" vertical="center"/>
    </xf>
    <xf numFmtId="0" fontId="18" fillId="0" borderId="0" xfId="6" applyFont="1" applyAlignment="1">
      <alignment vertical="center"/>
    </xf>
    <xf numFmtId="0" fontId="19" fillId="0" borderId="0" xfId="8" applyFont="1"/>
    <xf numFmtId="41" fontId="20" fillId="0" borderId="0" xfId="7" applyFont="1" applyAlignment="1">
      <alignment horizontal="center" vertical="center"/>
    </xf>
    <xf numFmtId="41" fontId="20" fillId="0" borderId="0" xfId="7" applyFont="1" applyAlignment="1">
      <alignment vertical="center"/>
    </xf>
    <xf numFmtId="41" fontId="17" fillId="0" borderId="0" xfId="7" applyFont="1" applyBorder="1" applyAlignment="1">
      <alignment horizontal="center" vertical="center"/>
    </xf>
    <xf numFmtId="0" fontId="15" fillId="0" borderId="9" xfId="6" applyFont="1" applyBorder="1" applyAlignment="1">
      <alignment vertical="center"/>
    </xf>
    <xf numFmtId="41" fontId="17" fillId="0" borderId="10" xfId="7" applyFont="1" applyBorder="1" applyAlignment="1">
      <alignment vertical="center"/>
    </xf>
    <xf numFmtId="41" fontId="17" fillId="0" borderId="0" xfId="7" applyFont="1" applyBorder="1" applyAlignment="1">
      <alignment vertical="center"/>
    </xf>
    <xf numFmtId="41" fontId="17" fillId="0" borderId="14" xfId="7" applyFont="1" applyBorder="1" applyAlignment="1">
      <alignment vertical="center"/>
    </xf>
    <xf numFmtId="0" fontId="15" fillId="0" borderId="13" xfId="6" applyFont="1" applyBorder="1" applyAlignment="1">
      <alignment vertical="center"/>
    </xf>
    <xf numFmtId="0" fontId="25" fillId="0" borderId="0" xfId="6" applyFont="1" applyAlignment="1">
      <alignment vertical="center"/>
    </xf>
    <xf numFmtId="0" fontId="25" fillId="12" borderId="15" xfId="6" applyFont="1" applyFill="1" applyBorder="1" applyAlignment="1">
      <alignment horizontal="center" vertical="center" wrapText="1"/>
    </xf>
    <xf numFmtId="0" fontId="27" fillId="0" borderId="0" xfId="6" applyFont="1" applyAlignment="1">
      <alignment vertical="center"/>
    </xf>
    <xf numFmtId="0" fontId="25" fillId="12" borderId="19" xfId="6" applyFont="1" applyFill="1" applyBorder="1" applyAlignment="1">
      <alignment horizontal="center" vertical="center" wrapText="1"/>
    </xf>
    <xf numFmtId="0" fontId="25" fillId="4" borderId="1" xfId="6" applyFont="1" applyFill="1" applyBorder="1" applyAlignment="1">
      <alignment horizontal="center" vertical="center" wrapText="1"/>
    </xf>
    <xf numFmtId="0" fontId="25" fillId="0" borderId="18" xfId="6" applyFont="1" applyBorder="1" applyAlignment="1">
      <alignment horizontal="center" vertical="center" wrapText="1"/>
    </xf>
    <xf numFmtId="41" fontId="25" fillId="4" borderId="1" xfId="7" applyFont="1" applyFill="1" applyBorder="1" applyAlignment="1">
      <alignment horizontal="center" vertical="center" wrapText="1"/>
    </xf>
    <xf numFmtId="41" fontId="25" fillId="4" borderId="1" xfId="7" applyFont="1" applyFill="1" applyBorder="1" applyAlignment="1">
      <alignment vertical="center" wrapText="1"/>
    </xf>
    <xf numFmtId="41" fontId="25" fillId="4" borderId="1" xfId="7" applyFont="1" applyFill="1" applyBorder="1" applyAlignment="1">
      <alignment horizontal="center" vertical="center"/>
    </xf>
    <xf numFmtId="0" fontId="17" fillId="0" borderId="0" xfId="6" applyFont="1" applyAlignment="1">
      <alignment horizontal="center" vertical="center"/>
    </xf>
    <xf numFmtId="15" fontId="17" fillId="0" borderId="20" xfId="6" applyNumberFormat="1" applyFont="1" applyBorder="1" applyAlignment="1">
      <alignment horizontal="center" vertical="center"/>
    </xf>
    <xf numFmtId="171" fontId="17" fillId="0" borderId="1" xfId="9" applyNumberFormat="1" applyFont="1" applyBorder="1" applyAlignment="1">
      <alignment horizontal="center" vertical="center"/>
    </xf>
    <xf numFmtId="171" fontId="12" fillId="0" borderId="1" xfId="7" applyNumberFormat="1" applyFont="1" applyBorder="1" applyAlignment="1">
      <alignment horizontal="center" vertical="center"/>
    </xf>
    <xf numFmtId="171" fontId="17" fillId="0" borderId="1" xfId="7" applyNumberFormat="1" applyFont="1" applyBorder="1" applyAlignment="1">
      <alignment horizontal="center" vertical="center"/>
    </xf>
    <xf numFmtId="0" fontId="28" fillId="0" borderId="0" xfId="6" applyFont="1" applyAlignment="1">
      <alignment horizontal="center" vertical="center"/>
    </xf>
    <xf numFmtId="0" fontId="12" fillId="0" borderId="0" xfId="6" applyFont="1" applyAlignment="1">
      <alignment horizontal="center" vertical="center"/>
    </xf>
    <xf numFmtId="15" fontId="12" fillId="0" borderId="20" xfId="6" applyNumberFormat="1" applyFont="1" applyBorder="1" applyAlignment="1">
      <alignment horizontal="center" vertical="center"/>
    </xf>
    <xf numFmtId="171" fontId="12" fillId="0" borderId="1" xfId="9" applyNumberFormat="1" applyFont="1" applyBorder="1" applyAlignment="1">
      <alignment horizontal="center" vertical="center"/>
    </xf>
    <xf numFmtId="171" fontId="12" fillId="4" borderId="1" xfId="9" applyNumberFormat="1" applyFont="1" applyFill="1" applyBorder="1" applyAlignment="1">
      <alignment horizontal="center" vertical="center"/>
    </xf>
    <xf numFmtId="171" fontId="12" fillId="4" borderId="1" xfId="7" applyNumberFormat="1" applyFont="1" applyFill="1" applyBorder="1" applyAlignment="1">
      <alignment horizontal="center" vertical="center"/>
    </xf>
    <xf numFmtId="171" fontId="29" fillId="4" borderId="1" xfId="9" applyNumberFormat="1" applyFont="1" applyFill="1" applyBorder="1" applyAlignment="1">
      <alignment horizontal="center" vertical="center"/>
    </xf>
    <xf numFmtId="171" fontId="29" fillId="0" borderId="1" xfId="9" applyNumberFormat="1" applyFont="1" applyBorder="1" applyAlignment="1">
      <alignment horizontal="center" vertical="center"/>
    </xf>
    <xf numFmtId="171" fontId="29" fillId="4" borderId="1" xfId="7" applyNumberFormat="1" applyFont="1" applyFill="1" applyBorder="1" applyAlignment="1">
      <alignment horizontal="center" vertical="center"/>
    </xf>
    <xf numFmtId="171" fontId="29" fillId="0" borderId="1" xfId="7" applyNumberFormat="1" applyFont="1" applyBorder="1" applyAlignment="1">
      <alignment horizontal="center" vertical="center"/>
    </xf>
    <xf numFmtId="3" fontId="12" fillId="0" borderId="0" xfId="6" applyNumberFormat="1" applyFont="1" applyAlignment="1">
      <alignment horizontal="center" vertical="center"/>
    </xf>
    <xf numFmtId="0" fontId="17" fillId="0" borderId="0" xfId="6" applyFont="1" applyAlignment="1">
      <alignment vertical="center"/>
    </xf>
    <xf numFmtId="15" fontId="25" fillId="12" borderId="21" xfId="6" applyNumberFormat="1" applyFont="1" applyFill="1" applyBorder="1" applyAlignment="1">
      <alignment horizontal="center" vertical="center"/>
    </xf>
    <xf numFmtId="171" fontId="25" fillId="12" borderId="21" xfId="9" applyNumberFormat="1" applyFont="1" applyFill="1" applyBorder="1" applyAlignment="1">
      <alignment horizontal="center" vertical="center"/>
    </xf>
    <xf numFmtId="171" fontId="30" fillId="12" borderId="21" xfId="9" applyNumberFormat="1" applyFont="1" applyFill="1" applyBorder="1" applyAlignment="1">
      <alignment horizontal="center" vertical="center"/>
    </xf>
    <xf numFmtId="0" fontId="28" fillId="0" borderId="0" xfId="6" applyFont="1" applyAlignment="1">
      <alignment vertical="center"/>
    </xf>
    <xf numFmtId="41" fontId="28" fillId="0" borderId="0" xfId="7" applyFont="1" applyAlignment="1">
      <alignment vertical="center"/>
    </xf>
    <xf numFmtId="15" fontId="15" fillId="0" borderId="13" xfId="6" applyNumberFormat="1" applyFont="1" applyBorder="1" applyAlignment="1">
      <alignment horizontal="center" vertical="center"/>
    </xf>
    <xf numFmtId="37" fontId="15" fillId="0" borderId="0" xfId="9" applyNumberFormat="1" applyFont="1" applyBorder="1" applyAlignment="1">
      <alignment horizontal="center" vertical="center"/>
    </xf>
    <xf numFmtId="37" fontId="15" fillId="0" borderId="0" xfId="7" applyNumberFormat="1" applyFont="1" applyBorder="1" applyAlignment="1">
      <alignment horizontal="center" vertical="center"/>
    </xf>
    <xf numFmtId="167" fontId="15" fillId="0" borderId="0" xfId="10" applyNumberFormat="1" applyFont="1" applyBorder="1" applyAlignment="1">
      <alignment horizontal="center" vertical="center"/>
    </xf>
    <xf numFmtId="37" fontId="15" fillId="0" borderId="14" xfId="7" applyNumberFormat="1" applyFont="1" applyBorder="1" applyAlignment="1">
      <alignment horizontal="center" vertical="center"/>
    </xf>
    <xf numFmtId="41" fontId="18" fillId="0" borderId="0" xfId="7" applyFont="1" applyAlignment="1">
      <alignment vertical="center"/>
    </xf>
    <xf numFmtId="175" fontId="31" fillId="0" borderId="0" xfId="11" applyNumberFormat="1" applyFont="1" applyAlignment="1" applyProtection="1">
      <alignment vertical="center"/>
    </xf>
    <xf numFmtId="0" fontId="31" fillId="2" borderId="5" xfId="4" applyFont="1" applyFill="1" applyBorder="1" applyAlignment="1">
      <alignment horizontal="center" vertical="center"/>
    </xf>
    <xf numFmtId="0" fontId="31" fillId="2" borderId="22" xfId="4" applyFont="1" applyFill="1" applyBorder="1" applyAlignment="1">
      <alignment horizontal="center" vertical="center"/>
    </xf>
    <xf numFmtId="0" fontId="31" fillId="2" borderId="6" xfId="4" applyFont="1" applyFill="1" applyBorder="1" applyAlignment="1">
      <alignment horizontal="center" vertical="center"/>
    </xf>
    <xf numFmtId="0" fontId="31" fillId="0" borderId="7" xfId="4" applyFont="1" applyBorder="1">
      <alignment vertical="center"/>
    </xf>
    <xf numFmtId="0" fontId="32" fillId="2" borderId="1" xfId="4" applyFont="1" applyFill="1" applyBorder="1" applyAlignment="1">
      <alignment horizontal="center" vertical="center"/>
    </xf>
    <xf numFmtId="0" fontId="31" fillId="0" borderId="0" xfId="4" applyFont="1">
      <alignment vertical="center"/>
    </xf>
    <xf numFmtId="0" fontId="31" fillId="0" borderId="1" xfId="4" applyFont="1" applyBorder="1" applyAlignment="1">
      <alignment horizontal="center" vertical="center" wrapText="1"/>
    </xf>
    <xf numFmtId="176" fontId="31" fillId="0" borderId="1" xfId="4" applyNumberFormat="1" applyFont="1" applyBorder="1" applyAlignment="1">
      <alignment horizontal="center" vertical="center" wrapText="1"/>
    </xf>
    <xf numFmtId="176" fontId="31" fillId="0" borderId="7" xfId="4" applyNumberFormat="1" applyFont="1" applyBorder="1" applyAlignment="1">
      <alignment horizontal="left" vertical="center"/>
    </xf>
    <xf numFmtId="0" fontId="31" fillId="0" borderId="2" xfId="4" applyFont="1" applyBorder="1">
      <alignment vertical="center"/>
    </xf>
    <xf numFmtId="0" fontId="31" fillId="0" borderId="1" xfId="4" applyFont="1" applyBorder="1" applyAlignment="1">
      <alignment horizontal="center" vertical="center"/>
    </xf>
    <xf numFmtId="0" fontId="33" fillId="0" borderId="1" xfId="4" applyFont="1" applyBorder="1" applyAlignment="1">
      <alignment horizontal="center" vertical="center"/>
    </xf>
    <xf numFmtId="0" fontId="31" fillId="3" borderId="0" xfId="4" applyFont="1" applyFill="1">
      <alignment vertical="center"/>
    </xf>
    <xf numFmtId="171" fontId="31" fillId="3" borderId="0" xfId="4" applyNumberFormat="1" applyFont="1" applyFill="1">
      <alignment vertical="center"/>
    </xf>
    <xf numFmtId="0" fontId="9" fillId="0" borderId="1" xfId="4" applyFont="1" applyBorder="1" applyAlignment="1">
      <alignment horizontal="left" vertical="center"/>
    </xf>
    <xf numFmtId="0" fontId="9" fillId="0" borderId="1" xfId="4" applyFont="1" applyBorder="1" applyAlignment="1">
      <alignment horizontal="center" vertical="center"/>
    </xf>
    <xf numFmtId="177" fontId="9" fillId="0" borderId="1" xfId="3" applyNumberFormat="1" applyFont="1" applyBorder="1" applyAlignment="1" applyProtection="1">
      <alignment horizontal="right" vertical="center"/>
    </xf>
    <xf numFmtId="171" fontId="9" fillId="0" borderId="0" xfId="3" applyNumberFormat="1" applyFont="1" applyAlignment="1" applyProtection="1">
      <alignment horizontal="right" vertical="center"/>
    </xf>
    <xf numFmtId="176" fontId="31" fillId="0" borderId="0" xfId="4" applyNumberFormat="1" applyFont="1" applyAlignment="1">
      <alignment horizontal="left" vertical="center"/>
    </xf>
    <xf numFmtId="0" fontId="31" fillId="13" borderId="5" xfId="4" applyFont="1" applyFill="1" applyBorder="1">
      <alignment vertical="center"/>
    </xf>
    <xf numFmtId="0" fontId="31" fillId="13" borderId="22" xfId="4" applyFont="1" applyFill="1" applyBorder="1">
      <alignment vertical="center"/>
    </xf>
    <xf numFmtId="177" fontId="31" fillId="13" borderId="22" xfId="4" applyNumberFormat="1" applyFont="1" applyFill="1" applyBorder="1">
      <alignment vertical="center"/>
    </xf>
    <xf numFmtId="0" fontId="31" fillId="13" borderId="6" xfId="4" applyFont="1" applyFill="1" applyBorder="1">
      <alignment vertical="center"/>
    </xf>
    <xf numFmtId="167" fontId="31" fillId="0" borderId="0" xfId="12" applyNumberFormat="1" applyFont="1" applyAlignment="1">
      <alignment vertical="center"/>
    </xf>
    <xf numFmtId="177" fontId="9" fillId="0" borderId="1" xfId="3" applyNumberFormat="1" applyFont="1" applyBorder="1" applyAlignment="1">
      <alignment horizontal="right" vertical="center"/>
      <protection locked="0"/>
    </xf>
    <xf numFmtId="10" fontId="35" fillId="0" borderId="1" xfId="13" applyNumberFormat="1" applyFont="1" applyBorder="1" applyAlignment="1">
      <alignment horizontal="right" vertical="center"/>
      <protection locked="0"/>
    </xf>
    <xf numFmtId="171" fontId="9" fillId="0" borderId="1" xfId="4" applyNumberFormat="1" applyFont="1" applyBorder="1" applyAlignment="1">
      <alignment horizontal="right" vertical="center"/>
    </xf>
    <xf numFmtId="171" fontId="9" fillId="0" borderId="1" xfId="13" applyNumberFormat="1" applyFont="1" applyBorder="1" applyAlignment="1" applyProtection="1">
      <alignment horizontal="right" vertical="center"/>
    </xf>
    <xf numFmtId="177" fontId="9" fillId="0" borderId="1" xfId="13" applyNumberFormat="1" applyFont="1" applyBorder="1" applyAlignment="1" applyProtection="1">
      <alignment horizontal="right" vertical="center"/>
    </xf>
    <xf numFmtId="177" fontId="31" fillId="0" borderId="0" xfId="4" applyNumberFormat="1" applyFont="1">
      <alignment vertical="center"/>
    </xf>
    <xf numFmtId="3" fontId="31" fillId="0" borderId="0" xfId="4" applyNumberFormat="1" applyFont="1">
      <alignment vertical="center"/>
    </xf>
    <xf numFmtId="171" fontId="9" fillId="14" borderId="1" xfId="4" applyNumberFormat="1" applyFont="1" applyFill="1" applyBorder="1" applyAlignment="1" applyProtection="1">
      <alignment horizontal="right" vertical="center"/>
      <protection locked="0"/>
    </xf>
    <xf numFmtId="10" fontId="36" fillId="0" borderId="1" xfId="13" applyNumberFormat="1" applyFont="1" applyBorder="1" applyAlignment="1">
      <alignment horizontal="right" vertical="center"/>
      <protection locked="0"/>
    </xf>
    <xf numFmtId="10" fontId="9" fillId="0" borderId="1" xfId="13" applyNumberFormat="1" applyFont="1" applyBorder="1" applyAlignment="1">
      <alignment horizontal="right" vertical="center"/>
      <protection locked="0"/>
    </xf>
    <xf numFmtId="167" fontId="31" fillId="0" borderId="0" xfId="4" applyNumberFormat="1" applyFont="1">
      <alignment vertical="center"/>
    </xf>
    <xf numFmtId="0" fontId="31" fillId="0" borderId="5" xfId="4" applyFont="1" applyBorder="1">
      <alignment vertical="center"/>
    </xf>
    <xf numFmtId="177" fontId="31" fillId="0" borderId="22" xfId="3" applyNumberFormat="1" applyFont="1" applyBorder="1" applyAlignment="1" applyProtection="1">
      <alignment horizontal="center" vertical="center"/>
    </xf>
    <xf numFmtId="0" fontId="31" fillId="0" borderId="22" xfId="4" applyFont="1" applyBorder="1">
      <alignment vertical="center"/>
    </xf>
    <xf numFmtId="171" fontId="9" fillId="0" borderId="22" xfId="3" applyNumberFormat="1" applyFont="1" applyBorder="1" applyAlignment="1" applyProtection="1">
      <alignment horizontal="right" vertical="center"/>
    </xf>
    <xf numFmtId="0" fontId="9" fillId="0" borderId="5" xfId="4" applyFont="1" applyBorder="1" applyAlignment="1">
      <alignment horizontal="left" vertical="center"/>
    </xf>
    <xf numFmtId="171" fontId="36" fillId="0" borderId="1" xfId="13" applyNumberFormat="1" applyFont="1" applyBorder="1" applyAlignment="1">
      <alignment horizontal="right" vertical="center"/>
      <protection locked="0"/>
    </xf>
    <xf numFmtId="178" fontId="36" fillId="0" borderId="1" xfId="13" applyNumberFormat="1" applyFont="1" applyBorder="1" applyAlignment="1">
      <alignment horizontal="right" vertical="center"/>
      <protection locked="0"/>
    </xf>
    <xf numFmtId="0" fontId="31" fillId="15" borderId="5" xfId="4" applyFont="1" applyFill="1" applyBorder="1">
      <alignment vertical="center"/>
    </xf>
    <xf numFmtId="171" fontId="31" fillId="13" borderId="22" xfId="4" applyNumberFormat="1" applyFont="1" applyFill="1" applyBorder="1">
      <alignment vertical="center"/>
    </xf>
    <xf numFmtId="177" fontId="9" fillId="0" borderId="0" xfId="3" applyNumberFormat="1" applyFont="1" applyAlignment="1" applyProtection="1">
      <alignment vertical="center"/>
    </xf>
    <xf numFmtId="177" fontId="9" fillId="0" borderId="1" xfId="3" applyNumberFormat="1" applyFont="1" applyBorder="1" applyAlignment="1" applyProtection="1">
      <alignment vertical="center"/>
    </xf>
    <xf numFmtId="171" fontId="9" fillId="0" borderId="1" xfId="4" applyNumberFormat="1" applyFont="1" applyBorder="1" applyAlignment="1" applyProtection="1">
      <alignment horizontal="right" vertical="center"/>
      <protection locked="0"/>
    </xf>
    <xf numFmtId="177" fontId="9" fillId="0" borderId="1" xfId="13" applyNumberFormat="1" applyFont="1" applyBorder="1" applyAlignment="1">
      <alignment horizontal="right" vertical="center"/>
      <protection locked="0"/>
    </xf>
    <xf numFmtId="177" fontId="9" fillId="0" borderId="0" xfId="3" applyNumberFormat="1" applyFont="1" applyAlignment="1">
      <alignment vertical="center"/>
      <protection locked="0"/>
    </xf>
    <xf numFmtId="177" fontId="31" fillId="0" borderId="22" xfId="3" applyNumberFormat="1" applyFont="1" applyBorder="1" applyAlignment="1" applyProtection="1">
      <alignment horizontal="right" vertical="center"/>
    </xf>
    <xf numFmtId="43" fontId="9" fillId="0" borderId="0" xfId="3" applyFont="1" applyAlignment="1">
      <alignment vertical="center"/>
      <protection locked="0"/>
    </xf>
    <xf numFmtId="171" fontId="31" fillId="0" borderId="0" xfId="4" applyNumberFormat="1" applyFont="1">
      <alignment vertical="center"/>
    </xf>
    <xf numFmtId="179" fontId="9" fillId="0" borderId="0" xfId="3" applyNumberFormat="1" applyFont="1" applyAlignment="1">
      <alignment vertical="center"/>
      <protection locked="0"/>
    </xf>
    <xf numFmtId="0" fontId="31" fillId="15" borderId="22" xfId="4" applyFont="1" applyFill="1" applyBorder="1">
      <alignment vertical="center"/>
    </xf>
    <xf numFmtId="0" fontId="31" fillId="15" borderId="6" xfId="4" applyFont="1" applyFill="1" applyBorder="1">
      <alignment vertical="center"/>
    </xf>
    <xf numFmtId="10" fontId="31" fillId="0" borderId="0" xfId="14" applyNumberFormat="1" applyFont="1" applyAlignment="1" applyProtection="1">
      <alignment vertical="center"/>
      <protection locked="0"/>
    </xf>
    <xf numFmtId="0" fontId="31" fillId="0" borderId="1" xfId="15" applyFont="1" applyBorder="1" applyAlignment="1">
      <alignment horizontal="center" vertical="center"/>
    </xf>
    <xf numFmtId="9" fontId="31" fillId="0" borderId="0" xfId="14" applyFont="1" applyAlignment="1">
      <alignment vertical="center"/>
    </xf>
    <xf numFmtId="0" fontId="31" fillId="0" borderId="22" xfId="4" applyFont="1" applyBorder="1" applyAlignment="1">
      <alignment horizontal="left" vertical="center"/>
    </xf>
    <xf numFmtId="0" fontId="9" fillId="0" borderId="1" xfId="15" applyFont="1" applyBorder="1">
      <alignment vertical="center"/>
    </xf>
    <xf numFmtId="179" fontId="9" fillId="0" borderId="0" xfId="3" applyNumberFormat="1" applyFont="1" applyAlignment="1" applyProtection="1">
      <alignment vertical="center"/>
    </xf>
    <xf numFmtId="177" fontId="9" fillId="0" borderId="0" xfId="16" applyNumberFormat="1" applyFont="1" applyAlignment="1" applyProtection="1">
      <alignment vertical="center"/>
    </xf>
    <xf numFmtId="10" fontId="9" fillId="0" borderId="0" xfId="3" applyNumberFormat="1" applyFont="1" applyAlignment="1" applyProtection="1">
      <alignment vertical="center"/>
    </xf>
    <xf numFmtId="171" fontId="9" fillId="0" borderId="1" xfId="3" applyNumberFormat="1" applyFont="1" applyBorder="1" applyAlignment="1" applyProtection="1">
      <alignment horizontal="right" vertical="center" wrapText="1"/>
    </xf>
    <xf numFmtId="171" fontId="9" fillId="0" borderId="0" xfId="4" applyNumberFormat="1" applyFont="1" applyAlignment="1">
      <alignment horizontal="right" vertical="center"/>
    </xf>
    <xf numFmtId="0" fontId="9" fillId="0" borderId="22" xfId="15" applyFont="1" applyBorder="1">
      <alignment vertical="center"/>
    </xf>
    <xf numFmtId="177" fontId="9" fillId="0" borderId="22" xfId="3" applyNumberFormat="1" applyFont="1" applyBorder="1" applyAlignment="1" applyProtection="1">
      <alignment vertical="center"/>
    </xf>
    <xf numFmtId="10" fontId="9" fillId="0" borderId="22" xfId="13" applyNumberFormat="1" applyFont="1" applyBorder="1" applyAlignment="1">
      <alignment horizontal="center" vertical="center"/>
      <protection locked="0"/>
    </xf>
    <xf numFmtId="10" fontId="9" fillId="0" borderId="22" xfId="13" applyNumberFormat="1" applyFont="1" applyBorder="1" applyAlignment="1">
      <alignment horizontal="right" vertical="center"/>
      <protection locked="0"/>
    </xf>
    <xf numFmtId="177" fontId="9" fillId="0" borderId="22" xfId="13" applyNumberFormat="1" applyFont="1" applyBorder="1" applyAlignment="1">
      <alignment horizontal="right" vertical="center"/>
      <protection locked="0"/>
    </xf>
    <xf numFmtId="177" fontId="9" fillId="0" borderId="0" xfId="16" applyNumberFormat="1" applyFont="1" applyAlignment="1" applyProtection="1">
      <alignment horizontal="right" vertical="center"/>
      <protection locked="0"/>
    </xf>
    <xf numFmtId="0" fontId="9" fillId="0" borderId="1" xfId="4" applyFont="1" applyBorder="1" applyAlignment="1">
      <alignment horizontal="left" vertical="center" wrapText="1"/>
    </xf>
    <xf numFmtId="0" fontId="9" fillId="0" borderId="1" xfId="4" applyFont="1" applyBorder="1" applyAlignment="1">
      <alignment horizontal="center" vertical="center" wrapText="1"/>
    </xf>
    <xf numFmtId="177" fontId="9" fillId="0" borderId="1" xfId="3" applyNumberFormat="1" applyFont="1" applyBorder="1" applyAlignment="1">
      <alignment horizontal="right" vertical="center" wrapText="1"/>
      <protection locked="0"/>
    </xf>
    <xf numFmtId="175" fontId="31" fillId="0" borderId="0" xfId="11" applyNumberFormat="1" applyFont="1" applyAlignment="1" applyProtection="1">
      <alignment vertical="center" wrapText="1"/>
    </xf>
    <xf numFmtId="171" fontId="9" fillId="0" borderId="0" xfId="4" applyNumberFormat="1" applyFont="1" applyAlignment="1">
      <alignment horizontal="right" vertical="center" wrapText="1"/>
    </xf>
    <xf numFmtId="0" fontId="31" fillId="0" borderId="1" xfId="4" applyFont="1" applyBorder="1" applyAlignment="1">
      <alignment vertical="center" wrapText="1"/>
    </xf>
    <xf numFmtId="180" fontId="9" fillId="0" borderId="0" xfId="3" applyNumberFormat="1" applyFont="1" applyAlignment="1">
      <alignment vertical="center" wrapText="1"/>
      <protection locked="0"/>
    </xf>
    <xf numFmtId="0" fontId="31" fillId="0" borderId="0" xfId="4" applyFont="1" applyAlignment="1">
      <alignment vertical="center" wrapText="1"/>
    </xf>
    <xf numFmtId="171" fontId="37" fillId="0" borderId="0" xfId="4" applyNumberFormat="1" applyFont="1">
      <alignment vertical="center"/>
    </xf>
    <xf numFmtId="180" fontId="9" fillId="0" borderId="0" xfId="3" applyNumberFormat="1" applyFont="1" applyAlignment="1">
      <alignment vertical="center"/>
      <protection locked="0"/>
    </xf>
    <xf numFmtId="176" fontId="31" fillId="15" borderId="1" xfId="4" applyNumberFormat="1" applyFont="1" applyFill="1" applyBorder="1" applyAlignment="1">
      <alignment horizontal="left" vertical="center"/>
    </xf>
    <xf numFmtId="0" fontId="31" fillId="15" borderId="1" xfId="4" applyFont="1" applyFill="1" applyBorder="1">
      <alignment vertical="center"/>
    </xf>
    <xf numFmtId="176" fontId="9" fillId="0" borderId="1" xfId="4" applyNumberFormat="1" applyFont="1" applyBorder="1" applyAlignment="1">
      <alignment horizontal="left" vertical="center"/>
    </xf>
    <xf numFmtId="173" fontId="9" fillId="0" borderId="1" xfId="4" applyNumberFormat="1" applyFont="1" applyBorder="1" applyAlignment="1">
      <alignment horizontal="right" vertical="center"/>
    </xf>
    <xf numFmtId="173" fontId="9" fillId="0" borderId="1" xfId="13" applyNumberFormat="1" applyFont="1" applyBorder="1" applyAlignment="1" applyProtection="1">
      <alignment horizontal="right" vertical="center"/>
    </xf>
    <xf numFmtId="3" fontId="9" fillId="0" borderId="1" xfId="4" applyNumberFormat="1" applyFont="1" applyBorder="1">
      <alignment vertical="center"/>
    </xf>
    <xf numFmtId="0" fontId="9" fillId="0" borderId="22" xfId="4" applyFont="1" applyBorder="1" applyAlignment="1">
      <alignment horizontal="left" vertical="center"/>
    </xf>
    <xf numFmtId="0" fontId="9" fillId="0" borderId="22" xfId="4" applyFont="1" applyBorder="1" applyAlignment="1">
      <alignment horizontal="center" vertical="center"/>
    </xf>
    <xf numFmtId="177" fontId="9" fillId="0" borderId="22" xfId="3" applyNumberFormat="1" applyFont="1" applyBorder="1" applyAlignment="1">
      <alignment horizontal="right" vertical="center"/>
      <protection locked="0"/>
    </xf>
    <xf numFmtId="177" fontId="9" fillId="0" borderId="22" xfId="3" applyNumberFormat="1" applyFont="1" applyBorder="1" applyAlignment="1" applyProtection="1">
      <alignment horizontal="right" vertical="center"/>
    </xf>
    <xf numFmtId="180" fontId="9" fillId="3" borderId="0" xfId="3" applyNumberFormat="1" applyFont="1" applyFill="1" applyAlignment="1">
      <alignment vertical="center"/>
      <protection locked="0"/>
    </xf>
    <xf numFmtId="0" fontId="31" fillId="17" borderId="1" xfId="4" applyFont="1" applyFill="1" applyBorder="1">
      <alignment vertical="center"/>
    </xf>
    <xf numFmtId="0" fontId="9" fillId="0" borderId="1" xfId="4" applyFont="1" applyBorder="1">
      <alignment vertical="center"/>
    </xf>
    <xf numFmtId="9" fontId="9" fillId="0" borderId="1" xfId="13" applyFont="1" applyBorder="1" applyAlignment="1">
      <alignment horizontal="right" vertical="center"/>
      <protection locked="0"/>
    </xf>
    <xf numFmtId="177" fontId="9" fillId="0" borderId="1" xfId="4" applyNumberFormat="1" applyFont="1" applyBorder="1">
      <alignment vertical="center"/>
    </xf>
    <xf numFmtId="177" fontId="9" fillId="0" borderId="1" xfId="4" applyNumberFormat="1" applyFont="1" applyBorder="1" applyProtection="1">
      <alignment vertical="center"/>
      <protection locked="0"/>
    </xf>
    <xf numFmtId="171" fontId="9" fillId="0" borderId="1" xfId="3" applyNumberFormat="1" applyFont="1" applyBorder="1" applyAlignment="1">
      <alignment horizontal="right" vertical="center"/>
      <protection locked="0"/>
    </xf>
    <xf numFmtId="177" fontId="31" fillId="15" borderId="22" xfId="3" applyNumberFormat="1" applyFont="1" applyFill="1" applyBorder="1" applyAlignment="1" applyProtection="1">
      <alignment horizontal="right" vertical="center"/>
    </xf>
    <xf numFmtId="0" fontId="31" fillId="0" borderId="1" xfId="15" applyFont="1" applyBorder="1" applyAlignment="1">
      <alignment horizontal="center" vertical="center" wrapText="1"/>
    </xf>
    <xf numFmtId="0" fontId="31" fillId="0" borderId="5" xfId="15" applyFont="1" applyBorder="1" applyAlignment="1">
      <alignment horizontal="center" vertical="center" wrapText="1"/>
    </xf>
    <xf numFmtId="171" fontId="9" fillId="15" borderId="4" xfId="4" applyNumberFormat="1" applyFont="1" applyFill="1" applyBorder="1" applyAlignment="1">
      <alignment horizontal="right" vertical="center"/>
    </xf>
    <xf numFmtId="177" fontId="9" fillId="0" borderId="0" xfId="4" applyNumberFormat="1" applyFont="1" applyProtection="1">
      <alignment vertical="center"/>
      <protection locked="0"/>
    </xf>
    <xf numFmtId="181" fontId="9" fillId="0" borderId="1" xfId="3" applyNumberFormat="1" applyFont="1" applyBorder="1" applyAlignment="1">
      <alignment horizontal="right" vertical="center"/>
      <protection locked="0"/>
    </xf>
    <xf numFmtId="181" fontId="9" fillId="0" borderId="5" xfId="3" applyNumberFormat="1" applyFont="1" applyBorder="1" applyAlignment="1" applyProtection="1">
      <alignment horizontal="center" vertical="center"/>
    </xf>
    <xf numFmtId="0" fontId="31" fillId="0" borderId="6" xfId="15" applyFont="1" applyBorder="1" applyAlignment="1">
      <alignment horizontal="center" vertical="center" wrapText="1"/>
    </xf>
    <xf numFmtId="0" fontId="31" fillId="0" borderId="1" xfId="15" applyFont="1" applyBorder="1" applyAlignment="1">
      <alignment vertical="center" wrapText="1"/>
    </xf>
    <xf numFmtId="171" fontId="9" fillId="0" borderId="5" xfId="3" applyNumberFormat="1" applyFont="1" applyBorder="1" applyAlignment="1" applyProtection="1">
      <alignment horizontal="center" vertical="center"/>
    </xf>
    <xf numFmtId="181" fontId="9" fillId="0" borderId="6" xfId="3" applyNumberFormat="1" applyFont="1" applyBorder="1" applyAlignment="1" applyProtection="1">
      <alignment horizontal="center" vertical="center"/>
    </xf>
    <xf numFmtId="166" fontId="9" fillId="0" borderId="1" xfId="15" applyNumberFormat="1" applyFont="1" applyBorder="1">
      <alignment vertical="center"/>
    </xf>
    <xf numFmtId="182" fontId="9" fillId="0" borderId="5" xfId="13" applyNumberFormat="1" applyFont="1" applyBorder="1" applyAlignment="1">
      <alignment horizontal="center" vertical="center"/>
      <protection locked="0"/>
    </xf>
    <xf numFmtId="182" fontId="9" fillId="0" borderId="6" xfId="13" applyNumberFormat="1" applyFont="1" applyBorder="1" applyAlignment="1">
      <alignment horizontal="center" vertical="center"/>
      <protection locked="0"/>
    </xf>
    <xf numFmtId="171" fontId="9" fillId="0" borderId="6" xfId="3" applyNumberFormat="1" applyFont="1" applyBorder="1" applyAlignment="1" applyProtection="1">
      <alignment horizontal="center" vertical="center"/>
    </xf>
    <xf numFmtId="1" fontId="9" fillId="0" borderId="1" xfId="15" applyNumberFormat="1" applyFont="1" applyBorder="1">
      <alignment vertical="center"/>
    </xf>
    <xf numFmtId="177" fontId="31" fillId="0" borderId="1" xfId="3" applyNumberFormat="1" applyFont="1" applyBorder="1" applyAlignment="1" applyProtection="1">
      <alignment horizontal="right" vertical="center"/>
    </xf>
    <xf numFmtId="0" fontId="9" fillId="0" borderId="0" xfId="4" applyFont="1">
      <alignment vertical="center"/>
    </xf>
    <xf numFmtId="177" fontId="9" fillId="0" borderId="0" xfId="3" applyNumberFormat="1" applyFont="1" applyAlignment="1" applyProtection="1">
      <alignment horizontal="center" vertical="center"/>
    </xf>
    <xf numFmtId="177" fontId="9" fillId="0" borderId="0" xfId="3" applyNumberFormat="1" applyFont="1" applyAlignment="1" applyProtection="1">
      <alignment horizontal="left" vertical="center"/>
    </xf>
    <xf numFmtId="0" fontId="9" fillId="0" borderId="0" xfId="4" applyFont="1" applyAlignment="1">
      <alignment horizontal="left" vertical="center"/>
    </xf>
    <xf numFmtId="0" fontId="9" fillId="0" borderId="0" xfId="4" applyFont="1" applyAlignment="1">
      <alignment horizontal="center" vertical="center" wrapText="1"/>
    </xf>
    <xf numFmtId="177" fontId="9" fillId="0" borderId="0" xfId="3" applyNumberFormat="1" applyFont="1" applyAlignment="1">
      <alignment horizontal="right" vertical="center"/>
      <protection locked="0"/>
    </xf>
    <xf numFmtId="171" fontId="9" fillId="0" borderId="10" xfId="3" applyNumberFormat="1" applyFont="1" applyBorder="1" applyAlignment="1" applyProtection="1">
      <alignment horizontal="right" vertical="center"/>
    </xf>
    <xf numFmtId="0" fontId="31" fillId="0" borderId="10" xfId="4" applyFont="1" applyBorder="1">
      <alignment vertical="center"/>
    </xf>
    <xf numFmtId="176" fontId="9" fillId="0" borderId="10" xfId="15" applyNumberFormat="1" applyFont="1" applyBorder="1">
      <alignment vertical="center"/>
    </xf>
    <xf numFmtId="171" fontId="9" fillId="0" borderId="10" xfId="4" applyNumberFormat="1" applyFont="1" applyBorder="1" applyAlignment="1">
      <alignment horizontal="right" vertical="center"/>
    </xf>
    <xf numFmtId="171" fontId="9" fillId="0" borderId="10" xfId="13" applyNumberFormat="1" applyFont="1" applyBorder="1" applyAlignment="1" applyProtection="1">
      <alignment horizontal="right" vertical="center"/>
    </xf>
    <xf numFmtId="182" fontId="9" fillId="0" borderId="10" xfId="13" applyNumberFormat="1" applyFont="1" applyBorder="1" applyAlignment="1">
      <alignment horizontal="right" vertical="center"/>
      <protection locked="0"/>
    </xf>
    <xf numFmtId="171" fontId="9" fillId="0" borderId="10" xfId="4" applyNumberFormat="1" applyFont="1" applyBorder="1" applyAlignment="1" applyProtection="1">
      <alignment horizontal="right" vertical="center"/>
      <protection locked="0"/>
    </xf>
    <xf numFmtId="177" fontId="9" fillId="0" borderId="10" xfId="3" applyNumberFormat="1" applyFont="1" applyBorder="1" applyAlignment="1" applyProtection="1">
      <alignment vertical="center"/>
    </xf>
    <xf numFmtId="171" fontId="9" fillId="0" borderId="10" xfId="3" applyNumberFormat="1" applyFont="1" applyBorder="1" applyAlignment="1">
      <alignment horizontal="right" vertical="center"/>
      <protection locked="0"/>
    </xf>
    <xf numFmtId="177" fontId="9" fillId="0" borderId="10" xfId="4" applyNumberFormat="1" applyFont="1" applyBorder="1" applyProtection="1">
      <alignment vertical="center"/>
      <protection locked="0"/>
    </xf>
    <xf numFmtId="0" fontId="31" fillId="0" borderId="1" xfId="15" applyFont="1" applyBorder="1" applyAlignment="1" applyProtection="1">
      <alignment horizontal="center" vertical="center" wrapText="1"/>
      <protection locked="0"/>
    </xf>
    <xf numFmtId="0" fontId="31" fillId="0" borderId="1" xfId="15" applyFont="1" applyBorder="1" applyAlignment="1" applyProtection="1">
      <alignment horizontal="center" vertical="center"/>
      <protection locked="0"/>
    </xf>
    <xf numFmtId="0" fontId="31" fillId="0" borderId="1" xfId="4" applyFont="1" applyBorder="1">
      <alignment vertical="center"/>
    </xf>
    <xf numFmtId="177" fontId="9" fillId="0" borderId="1" xfId="3" applyNumberFormat="1" applyFont="1" applyBorder="1" applyAlignment="1">
      <alignment vertical="center"/>
      <protection locked="0"/>
    </xf>
    <xf numFmtId="0" fontId="31" fillId="0" borderId="1" xfId="15" applyFont="1" applyBorder="1">
      <alignment vertical="center"/>
    </xf>
    <xf numFmtId="43" fontId="9" fillId="0" borderId="1" xfId="15" applyNumberFormat="1" applyFont="1" applyBorder="1">
      <alignment vertical="center"/>
    </xf>
    <xf numFmtId="177" fontId="9" fillId="0" borderId="1" xfId="15" applyNumberFormat="1" applyFont="1" applyBorder="1">
      <alignment vertical="center"/>
    </xf>
    <xf numFmtId="0" fontId="9" fillId="0" borderId="0" xfId="4" applyFont="1" applyAlignment="1">
      <alignment horizontal="center" vertical="center"/>
    </xf>
    <xf numFmtId="177" fontId="9" fillId="0" borderId="0" xfId="3" applyNumberFormat="1" applyFont="1" applyAlignment="1" applyProtection="1">
      <alignment horizontal="right" vertical="center"/>
    </xf>
    <xf numFmtId="0" fontId="31" fillId="15" borderId="10" xfId="4" applyFont="1" applyFill="1" applyBorder="1">
      <alignment vertical="center"/>
    </xf>
    <xf numFmtId="0" fontId="31" fillId="0" borderId="0" xfId="4" applyFont="1" applyAlignment="1">
      <alignment horizontal="right" vertical="center"/>
    </xf>
    <xf numFmtId="0" fontId="31" fillId="0" borderId="0" xfId="4" applyFont="1" applyAlignment="1">
      <alignment horizontal="center" vertical="center"/>
    </xf>
    <xf numFmtId="0" fontId="31" fillId="0" borderId="9" xfId="4" applyFont="1" applyBorder="1" applyAlignment="1">
      <alignment horizontal="center" vertical="center"/>
    </xf>
    <xf numFmtId="0" fontId="31" fillId="0" borderId="10" xfId="4" applyFont="1" applyBorder="1" applyAlignment="1">
      <alignment horizontal="center" vertical="center"/>
    </xf>
    <xf numFmtId="41" fontId="31" fillId="0" borderId="1" xfId="11" applyFont="1" applyBorder="1" applyAlignment="1" applyProtection="1">
      <alignment horizontal="center" vertical="center"/>
    </xf>
    <xf numFmtId="0" fontId="9" fillId="0" borderId="22" xfId="4" applyFont="1" applyBorder="1">
      <alignment vertical="center"/>
    </xf>
    <xf numFmtId="183" fontId="39" fillId="18" borderId="24" xfId="17" applyNumberFormat="1" applyFont="1" applyFill="1" applyBorder="1" applyAlignment="1">
      <alignment horizontal="center" vertical="center"/>
    </xf>
    <xf numFmtId="177" fontId="9" fillId="0" borderId="25" xfId="3" applyNumberFormat="1" applyFont="1" applyBorder="1" applyAlignment="1" applyProtection="1">
      <alignment horizontal="center" vertical="center"/>
    </xf>
    <xf numFmtId="177" fontId="9" fillId="0" borderId="25" xfId="11" applyNumberFormat="1" applyFont="1" applyBorder="1" applyAlignment="1" applyProtection="1">
      <alignment vertical="center"/>
    </xf>
    <xf numFmtId="10" fontId="9" fillId="0" borderId="25" xfId="13" applyNumberFormat="1" applyFont="1" applyBorder="1" applyAlignment="1" applyProtection="1">
      <alignment vertical="center"/>
    </xf>
    <xf numFmtId="0" fontId="31" fillId="0" borderId="0" xfId="4" applyFont="1" applyProtection="1">
      <alignment vertical="center"/>
      <protection locked="0"/>
    </xf>
    <xf numFmtId="0" fontId="31" fillId="0" borderId="14" xfId="4" applyFont="1" applyBorder="1">
      <alignment vertical="center"/>
    </xf>
    <xf numFmtId="0" fontId="9" fillId="0" borderId="26" xfId="4" applyFont="1" applyBorder="1" applyAlignment="1">
      <alignment horizontal="left" vertical="center"/>
    </xf>
    <xf numFmtId="0" fontId="9" fillId="0" borderId="27" xfId="4" applyFont="1" applyBorder="1" applyAlignment="1">
      <alignment horizontal="center" vertical="center"/>
    </xf>
    <xf numFmtId="0" fontId="40" fillId="0" borderId="25" xfId="4" applyFont="1" applyBorder="1" applyAlignment="1">
      <alignment horizontal="center" vertical="center" wrapText="1"/>
    </xf>
    <xf numFmtId="171" fontId="9" fillId="0" borderId="25" xfId="3" applyNumberFormat="1" applyFont="1" applyBorder="1" applyAlignment="1" applyProtection="1">
      <alignment horizontal="right" vertical="center"/>
    </xf>
    <xf numFmtId="0" fontId="31" fillId="0" borderId="13" xfId="4" applyFont="1" applyBorder="1">
      <alignment vertical="center"/>
    </xf>
    <xf numFmtId="177" fontId="9" fillId="0" borderId="22" xfId="3" applyNumberFormat="1" applyFont="1" applyBorder="1" applyAlignment="1">
      <alignment vertical="center"/>
      <protection locked="0"/>
    </xf>
    <xf numFmtId="0" fontId="9" fillId="0" borderId="27" xfId="4" applyFont="1" applyBorder="1">
      <alignment vertical="center"/>
    </xf>
    <xf numFmtId="41" fontId="31" fillId="0" borderId="0" xfId="11" applyFont="1" applyAlignment="1" applyProtection="1">
      <alignment horizontal="right" vertical="center"/>
    </xf>
    <xf numFmtId="0" fontId="9" fillId="0" borderId="22" xfId="4" applyFont="1" applyBorder="1" applyAlignment="1">
      <alignment horizontal="right" vertical="center"/>
    </xf>
    <xf numFmtId="177" fontId="41" fillId="0" borderId="25" xfId="3" applyNumberFormat="1" applyFont="1" applyBorder="1" applyAlignment="1" applyProtection="1">
      <alignment horizontal="center" vertical="center"/>
    </xf>
    <xf numFmtId="3" fontId="9" fillId="0" borderId="0" xfId="4" applyNumberFormat="1" applyFont="1">
      <alignment vertical="center"/>
    </xf>
    <xf numFmtId="0" fontId="31" fillId="0" borderId="8" xfId="4" applyFont="1" applyBorder="1">
      <alignment vertical="center"/>
    </xf>
    <xf numFmtId="0" fontId="31" fillId="0" borderId="4" xfId="4" applyFont="1" applyBorder="1">
      <alignment vertical="center"/>
    </xf>
    <xf numFmtId="0" fontId="31" fillId="0" borderId="12" xfId="4" applyFont="1" applyBorder="1">
      <alignment vertical="center"/>
    </xf>
    <xf numFmtId="0" fontId="31" fillId="0" borderId="26" xfId="4" applyFont="1" applyBorder="1">
      <alignment vertical="center"/>
    </xf>
    <xf numFmtId="0" fontId="31" fillId="0" borderId="27" xfId="4" applyFont="1" applyBorder="1">
      <alignment vertical="center"/>
    </xf>
    <xf numFmtId="177" fontId="42" fillId="0" borderId="25" xfId="3" applyNumberFormat="1" applyFont="1" applyBorder="1" applyAlignment="1" applyProtection="1">
      <alignment horizontal="center" vertical="center"/>
    </xf>
    <xf numFmtId="177" fontId="31" fillId="0" borderId="25" xfId="11" applyNumberFormat="1" applyFont="1" applyBorder="1" applyAlignment="1" applyProtection="1">
      <alignment vertical="center"/>
    </xf>
    <xf numFmtId="10" fontId="31" fillId="0" borderId="25" xfId="13" applyNumberFormat="1" applyFont="1" applyBorder="1" applyAlignment="1" applyProtection="1">
      <alignment vertical="center"/>
    </xf>
    <xf numFmtId="177" fontId="31" fillId="0" borderId="0" xfId="3" applyNumberFormat="1" applyFont="1" applyAlignment="1" applyProtection="1">
      <alignment vertical="center"/>
    </xf>
    <xf numFmtId="177" fontId="31" fillId="0" borderId="0" xfId="3" applyNumberFormat="1" applyFont="1" applyAlignment="1" applyProtection="1">
      <alignment horizontal="right" vertical="center"/>
    </xf>
    <xf numFmtId="0" fontId="9" fillId="0" borderId="0" xfId="4" applyFont="1" applyAlignment="1">
      <alignment horizontal="right" vertical="center"/>
    </xf>
    <xf numFmtId="177" fontId="9" fillId="0" borderId="0" xfId="11" applyNumberFormat="1" applyFont="1" applyAlignment="1" applyProtection="1">
      <alignment vertical="center"/>
    </xf>
    <xf numFmtId="10" fontId="9" fillId="0" borderId="0" xfId="13" applyNumberFormat="1" applyFont="1" applyAlignment="1" applyProtection="1">
      <alignment vertical="center"/>
    </xf>
    <xf numFmtId="0" fontId="9" fillId="0" borderId="0" xfId="15" applyFont="1" applyAlignment="1">
      <alignment horizontal="left" vertical="center"/>
    </xf>
    <xf numFmtId="0" fontId="9" fillId="0" borderId="10" xfId="15" applyFont="1" applyBorder="1" applyAlignment="1">
      <alignment horizontal="left" vertical="center"/>
    </xf>
    <xf numFmtId="0" fontId="42" fillId="0" borderId="0" xfId="15" applyFont="1" applyAlignment="1">
      <alignment horizontal="center" vertical="center"/>
    </xf>
    <xf numFmtId="177" fontId="31" fillId="0" borderId="0" xfId="3" applyNumberFormat="1" applyFont="1" applyAlignment="1" applyProtection="1">
      <alignment horizontal="center" vertical="center"/>
    </xf>
    <xf numFmtId="171" fontId="9" fillId="0" borderId="0" xfId="4" applyNumberFormat="1" applyFont="1">
      <alignment vertical="center"/>
    </xf>
    <xf numFmtId="175" fontId="31" fillId="3" borderId="25" xfId="11" applyNumberFormat="1" applyFont="1" applyFill="1" applyBorder="1" applyAlignment="1" applyProtection="1">
      <alignment horizontal="center" vertical="center" wrapText="1"/>
    </xf>
    <xf numFmtId="177" fontId="31" fillId="3" borderId="25" xfId="3" applyNumberFormat="1" applyFont="1" applyFill="1" applyBorder="1" applyAlignment="1" applyProtection="1">
      <alignment horizontal="center" vertical="center" wrapText="1"/>
    </xf>
    <xf numFmtId="0" fontId="31" fillId="3" borderId="25" xfId="4" applyFont="1" applyFill="1" applyBorder="1" applyAlignment="1">
      <alignment horizontal="center" vertical="center" wrapText="1"/>
    </xf>
    <xf numFmtId="175" fontId="31" fillId="0" borderId="25" xfId="11" applyNumberFormat="1" applyFont="1" applyBorder="1" applyAlignment="1" applyProtection="1">
      <alignment horizontal="center" vertical="center"/>
    </xf>
    <xf numFmtId="184" fontId="37" fillId="0" borderId="27" xfId="3" applyNumberFormat="1" applyFont="1" applyBorder="1" applyAlignment="1" applyProtection="1">
      <alignment horizontal="center" vertical="center"/>
    </xf>
    <xf numFmtId="184" fontId="31" fillId="0" borderId="25" xfId="4" applyNumberFormat="1" applyFont="1" applyBorder="1" applyAlignment="1">
      <alignment horizontal="center" vertical="center"/>
    </xf>
    <xf numFmtId="2" fontId="37" fillId="0" borderId="25" xfId="4" applyNumberFormat="1" applyFont="1" applyBorder="1" applyAlignment="1">
      <alignment horizontal="center" vertical="center"/>
    </xf>
    <xf numFmtId="2" fontId="31" fillId="0" borderId="0" xfId="4" applyNumberFormat="1" applyFont="1" applyAlignment="1">
      <alignment horizontal="center" vertical="center"/>
    </xf>
    <xf numFmtId="184" fontId="31" fillId="0" borderId="11" xfId="3" applyNumberFormat="1" applyFont="1" applyBorder="1" applyAlignment="1" applyProtection="1">
      <alignment horizontal="center" vertical="center"/>
    </xf>
    <xf numFmtId="2" fontId="31" fillId="0" borderId="25" xfId="4" applyNumberFormat="1" applyFont="1" applyBorder="1" applyAlignment="1">
      <alignment horizontal="center" vertical="center"/>
    </xf>
    <xf numFmtId="185" fontId="31" fillId="0" borderId="28" xfId="3" applyNumberFormat="1" applyFont="1" applyBorder="1" applyAlignment="1" applyProtection="1">
      <alignment horizontal="center" vertical="center"/>
    </xf>
    <xf numFmtId="184" fontId="31" fillId="0" borderId="27" xfId="4" applyNumberFormat="1" applyFont="1" applyBorder="1" applyAlignment="1">
      <alignment horizontal="center" vertical="center"/>
    </xf>
    <xf numFmtId="184" fontId="31" fillId="0" borderId="28" xfId="3" applyNumberFormat="1" applyFont="1" applyBorder="1" applyAlignment="1" applyProtection="1">
      <alignment horizontal="center" vertical="center"/>
    </xf>
    <xf numFmtId="184" fontId="9" fillId="0" borderId="0" xfId="4" applyNumberFormat="1" applyFont="1">
      <alignment vertical="center"/>
    </xf>
    <xf numFmtId="185" fontId="37" fillId="0" borderId="28" xfId="3" applyNumberFormat="1" applyFont="1" applyBorder="1" applyAlignment="1" applyProtection="1">
      <alignment horizontal="center" vertical="center"/>
    </xf>
    <xf numFmtId="185" fontId="31" fillId="0" borderId="12" xfId="3" applyNumberFormat="1" applyFont="1" applyBorder="1" applyAlignment="1" applyProtection="1">
      <alignment horizontal="center" vertical="center"/>
    </xf>
    <xf numFmtId="185" fontId="31" fillId="0" borderId="27" xfId="3" applyNumberFormat="1" applyFont="1" applyBorder="1" applyAlignment="1" applyProtection="1">
      <alignment horizontal="center" vertical="center"/>
    </xf>
    <xf numFmtId="185" fontId="37" fillId="0" borderId="25" xfId="3" applyNumberFormat="1" applyFont="1" applyBorder="1" applyAlignment="1" applyProtection="1">
      <alignment horizontal="center" vertical="center"/>
    </xf>
    <xf numFmtId="177" fontId="31" fillId="0" borderId="0" xfId="4" applyNumberFormat="1" applyFont="1" applyProtection="1">
      <alignment vertical="center"/>
      <protection locked="0"/>
    </xf>
    <xf numFmtId="16" fontId="31" fillId="0" borderId="0" xfId="4" applyNumberFormat="1" applyFont="1">
      <alignment vertical="center"/>
    </xf>
    <xf numFmtId="171" fontId="31" fillId="0" borderId="0" xfId="4" applyNumberFormat="1" applyFont="1" applyAlignment="1">
      <alignment horizontal="center" vertical="center"/>
    </xf>
    <xf numFmtId="171" fontId="31" fillId="0" borderId="0" xfId="4" applyNumberFormat="1" applyFont="1" applyProtection="1">
      <alignment vertical="center"/>
      <protection locked="0"/>
    </xf>
    <xf numFmtId="41" fontId="31" fillId="0" borderId="0" xfId="4" applyNumberFormat="1" applyFont="1">
      <alignment vertical="center"/>
    </xf>
    <xf numFmtId="41" fontId="31" fillId="0" borderId="0" xfId="11" applyFont="1" applyAlignment="1" applyProtection="1">
      <alignment vertical="center"/>
    </xf>
    <xf numFmtId="174" fontId="31" fillId="0" borderId="0" xfId="4" applyNumberFormat="1" applyFont="1">
      <alignment vertical="center"/>
    </xf>
    <xf numFmtId="41" fontId="9" fillId="0" borderId="0" xfId="11" applyFont="1" applyAlignment="1" applyProtection="1">
      <alignment vertical="center"/>
    </xf>
    <xf numFmtId="0" fontId="25" fillId="12" borderId="15" xfId="6" applyFont="1" applyFill="1" applyBorder="1" applyAlignment="1">
      <alignment horizontal="center" vertical="center" wrapText="1"/>
    </xf>
    <xf numFmtId="0" fontId="25" fillId="12" borderId="18" xfId="6" applyFont="1" applyFill="1" applyBorder="1" applyAlignment="1">
      <alignment horizontal="center" vertical="center" wrapText="1"/>
    </xf>
    <xf numFmtId="41" fontId="25" fillId="12" borderId="16" xfId="7" applyFont="1" applyFill="1" applyBorder="1" applyAlignment="1">
      <alignment horizontal="center" vertical="center" wrapText="1"/>
    </xf>
    <xf numFmtId="41" fontId="25" fillId="12" borderId="16" xfId="7" applyFont="1" applyFill="1" applyBorder="1" applyAlignment="1">
      <alignment horizontal="center" vertical="center"/>
    </xf>
    <xf numFmtId="41" fontId="25" fillId="12" borderId="17" xfId="7" applyFont="1" applyFill="1" applyBorder="1" applyAlignment="1">
      <alignment horizontal="center" vertical="center"/>
    </xf>
    <xf numFmtId="41" fontId="20" fillId="0" borderId="0" xfId="7" applyFont="1" applyAlignment="1">
      <alignment horizontal="center" vertical="center"/>
    </xf>
    <xf numFmtId="0" fontId="21" fillId="0" borderId="1" xfId="8" applyFont="1" applyBorder="1" applyAlignment="1">
      <alignment horizontal="center" vertical="center"/>
    </xf>
    <xf numFmtId="0" fontId="22" fillId="0" borderId="9" xfId="8" applyFont="1" applyBorder="1" applyAlignment="1">
      <alignment horizontal="center" vertical="center"/>
    </xf>
    <xf numFmtId="0" fontId="22" fillId="0" borderId="10" xfId="8" applyFont="1" applyBorder="1" applyAlignment="1">
      <alignment horizontal="center" vertical="center"/>
    </xf>
    <xf numFmtId="0" fontId="22" fillId="0" borderId="11" xfId="8" applyFont="1" applyBorder="1" applyAlignment="1">
      <alignment horizontal="center" vertical="center"/>
    </xf>
    <xf numFmtId="0" fontId="22" fillId="0" borderId="8" xfId="8" applyFont="1" applyBorder="1" applyAlignment="1">
      <alignment horizontal="center" vertical="center"/>
    </xf>
    <xf numFmtId="0" fontId="22" fillId="0" borderId="4" xfId="8" applyFont="1" applyBorder="1" applyAlignment="1">
      <alignment horizontal="center" vertical="center"/>
    </xf>
    <xf numFmtId="0" fontId="22" fillId="0" borderId="12" xfId="8" applyFont="1" applyBorder="1" applyAlignment="1">
      <alignment horizontal="center" vertical="center"/>
    </xf>
    <xf numFmtId="0" fontId="19" fillId="0" borderId="9" xfId="8" applyFont="1" applyBorder="1" applyAlignment="1">
      <alignment horizontal="center" vertical="center"/>
    </xf>
    <xf numFmtId="0" fontId="19" fillId="0" borderId="10" xfId="8" applyFont="1" applyBorder="1" applyAlignment="1">
      <alignment horizontal="center" vertical="center"/>
    </xf>
    <xf numFmtId="0" fontId="19" fillId="0" borderId="11" xfId="8" applyFont="1" applyBorder="1" applyAlignment="1">
      <alignment horizontal="center" vertical="center"/>
    </xf>
    <xf numFmtId="0" fontId="19" fillId="0" borderId="8" xfId="8" applyFont="1" applyBorder="1" applyAlignment="1">
      <alignment horizontal="center" vertical="center"/>
    </xf>
    <xf numFmtId="0" fontId="19" fillId="0" borderId="4" xfId="8" applyFont="1" applyBorder="1" applyAlignment="1">
      <alignment horizontal="center" vertical="center"/>
    </xf>
    <xf numFmtId="0" fontId="19" fillId="0" borderId="12" xfId="8" applyFont="1" applyBorder="1" applyAlignment="1">
      <alignment horizontal="center" vertical="center"/>
    </xf>
    <xf numFmtId="0" fontId="22" fillId="0" borderId="9" xfId="8" applyFont="1" applyBorder="1" applyAlignment="1">
      <alignment horizontal="center" vertical="center" wrapText="1"/>
    </xf>
    <xf numFmtId="0" fontId="22" fillId="0" borderId="13" xfId="8" applyFont="1" applyBorder="1" applyAlignment="1">
      <alignment horizontal="center" vertical="center"/>
    </xf>
    <xf numFmtId="0" fontId="22" fillId="0" borderId="0" xfId="8" applyFont="1" applyAlignment="1">
      <alignment horizontal="center" vertical="center"/>
    </xf>
    <xf numFmtId="0" fontId="22" fillId="0" borderId="14" xfId="8" applyFont="1" applyBorder="1" applyAlignment="1">
      <alignment horizontal="center" vertical="center"/>
    </xf>
    <xf numFmtId="41" fontId="17" fillId="0" borderId="9" xfId="7" applyFont="1" applyBorder="1" applyAlignment="1">
      <alignment horizontal="center" vertical="center"/>
    </xf>
    <xf numFmtId="41" fontId="17" fillId="0" borderId="10" xfId="7" applyFont="1" applyBorder="1" applyAlignment="1">
      <alignment horizontal="center" vertical="center"/>
    </xf>
    <xf numFmtId="41" fontId="17" fillId="0" borderId="11" xfId="7" applyFont="1" applyBorder="1" applyAlignment="1">
      <alignment horizontal="center" vertical="center"/>
    </xf>
    <xf numFmtId="41" fontId="17" fillId="0" borderId="13" xfId="7" applyFont="1" applyBorder="1" applyAlignment="1">
      <alignment horizontal="center" vertical="center"/>
    </xf>
    <xf numFmtId="41" fontId="17" fillId="0" borderId="0" xfId="7" applyFont="1" applyBorder="1" applyAlignment="1">
      <alignment horizontal="center" vertical="center"/>
    </xf>
    <xf numFmtId="41" fontId="17" fillId="0" borderId="14" xfId="7" applyFont="1" applyBorder="1" applyAlignment="1">
      <alignment horizontal="center" vertical="center"/>
    </xf>
    <xf numFmtId="41" fontId="17" fillId="0" borderId="8" xfId="7" applyFont="1" applyBorder="1" applyAlignment="1">
      <alignment horizontal="center" vertical="center"/>
    </xf>
    <xf numFmtId="41" fontId="17" fillId="0" borderId="4" xfId="7" applyFont="1" applyBorder="1" applyAlignment="1">
      <alignment horizontal="center" vertical="center"/>
    </xf>
    <xf numFmtId="41" fontId="17" fillId="0" borderId="12" xfId="7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/>
    </xf>
    <xf numFmtId="0" fontId="4" fillId="7" borderId="6" xfId="0" applyFont="1" applyFill="1" applyBorder="1" applyAlignment="1">
      <alignment horizontal="center"/>
    </xf>
    <xf numFmtId="0" fontId="3" fillId="9" borderId="2" xfId="0" applyFont="1" applyFill="1" applyBorder="1" applyAlignment="1">
      <alignment horizontal="center" vertical="center" wrapText="1"/>
    </xf>
    <xf numFmtId="0" fontId="3" fillId="9" borderId="7" xfId="0" applyFont="1" applyFill="1" applyBorder="1" applyAlignment="1">
      <alignment horizontal="center" vertical="center" wrapText="1"/>
    </xf>
    <xf numFmtId="0" fontId="3" fillId="9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8" borderId="2" xfId="0" applyFont="1" applyFill="1" applyBorder="1" applyAlignment="1">
      <alignment horizontal="center" vertical="center"/>
    </xf>
    <xf numFmtId="0" fontId="3" fillId="8" borderId="7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 wrapText="1"/>
    </xf>
    <xf numFmtId="0" fontId="3" fillId="7" borderId="7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167" fontId="0" fillId="5" borderId="1" xfId="1" applyNumberFormat="1" applyFont="1" applyFill="1" applyBorder="1" applyAlignment="1">
      <alignment horizontal="center"/>
    </xf>
    <xf numFmtId="167" fontId="4" fillId="3" borderId="5" xfId="1" applyNumberFormat="1" applyFont="1" applyFill="1" applyBorder="1" applyAlignment="1">
      <alignment horizontal="center"/>
    </xf>
    <xf numFmtId="167" fontId="4" fillId="3" borderId="6" xfId="1" applyNumberFormat="1" applyFont="1" applyFill="1" applyBorder="1" applyAlignment="1">
      <alignment horizontal="center"/>
    </xf>
    <xf numFmtId="0" fontId="3" fillId="11" borderId="5" xfId="0" applyFont="1" applyFill="1" applyBorder="1" applyAlignment="1">
      <alignment horizontal="center" vertical="center"/>
    </xf>
    <xf numFmtId="0" fontId="3" fillId="11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177" fontId="31" fillId="2" borderId="26" xfId="3" applyNumberFormat="1" applyFont="1" applyFill="1" applyBorder="1" applyAlignment="1" applyProtection="1">
      <alignment horizontal="center" vertical="center"/>
    </xf>
    <xf numFmtId="177" fontId="31" fillId="2" borderId="22" xfId="3" applyNumberFormat="1" applyFont="1" applyFill="1" applyBorder="1" applyAlignment="1" applyProtection="1">
      <alignment horizontal="center" vertical="center"/>
    </xf>
    <xf numFmtId="177" fontId="31" fillId="2" borderId="27" xfId="3" applyNumberFormat="1" applyFont="1" applyFill="1" applyBorder="1" applyAlignment="1" applyProtection="1">
      <alignment horizontal="center" vertical="center"/>
    </xf>
    <xf numFmtId="0" fontId="31" fillId="0" borderId="0" xfId="4" applyFont="1" applyAlignment="1">
      <alignment horizontal="center" vertical="center"/>
    </xf>
    <xf numFmtId="176" fontId="31" fillId="2" borderId="26" xfId="15" applyNumberFormat="1" applyFont="1" applyFill="1" applyBorder="1" applyAlignment="1">
      <alignment horizontal="center" vertical="center"/>
    </xf>
    <xf numFmtId="176" fontId="31" fillId="2" borderId="22" xfId="15" applyNumberFormat="1" applyFont="1" applyFill="1" applyBorder="1" applyAlignment="1">
      <alignment horizontal="center" vertical="center"/>
    </xf>
    <xf numFmtId="176" fontId="31" fillId="2" borderId="27" xfId="15" applyNumberFormat="1" applyFont="1" applyFill="1" applyBorder="1" applyAlignment="1">
      <alignment horizontal="center" vertical="center"/>
    </xf>
    <xf numFmtId="0" fontId="42" fillId="0" borderId="26" xfId="15" applyFont="1" applyBorder="1" applyAlignment="1">
      <alignment horizontal="center" vertical="center"/>
    </xf>
    <xf numFmtId="0" fontId="42" fillId="0" borderId="22" xfId="15" applyFont="1" applyBorder="1" applyAlignment="1">
      <alignment horizontal="center" vertical="center"/>
    </xf>
    <xf numFmtId="0" fontId="42" fillId="0" borderId="27" xfId="15" applyFont="1" applyBorder="1" applyAlignment="1">
      <alignment horizontal="center" vertical="center"/>
    </xf>
    <xf numFmtId="0" fontId="42" fillId="0" borderId="25" xfId="15" applyFont="1" applyBorder="1" applyAlignment="1">
      <alignment horizontal="center" vertical="center"/>
    </xf>
    <xf numFmtId="0" fontId="42" fillId="6" borderId="26" xfId="15" applyFont="1" applyFill="1" applyBorder="1" applyAlignment="1">
      <alignment horizontal="center" vertical="center"/>
    </xf>
    <xf numFmtId="0" fontId="42" fillId="6" borderId="22" xfId="15" applyFont="1" applyFill="1" applyBorder="1" applyAlignment="1">
      <alignment horizontal="center" vertical="center"/>
    </xf>
    <xf numFmtId="0" fontId="42" fillId="6" borderId="27" xfId="15" applyFont="1" applyFill="1" applyBorder="1" applyAlignment="1">
      <alignment horizontal="center" vertical="center"/>
    </xf>
    <xf numFmtId="0" fontId="38" fillId="0" borderId="1" xfId="4" applyFont="1" applyBorder="1" applyAlignment="1">
      <alignment horizontal="center" vertical="center" wrapText="1"/>
    </xf>
    <xf numFmtId="0" fontId="38" fillId="0" borderId="25" xfId="4" applyFont="1" applyBorder="1" applyAlignment="1">
      <alignment horizontal="center" vertical="center" wrapText="1"/>
    </xf>
    <xf numFmtId="3" fontId="31" fillId="0" borderId="1" xfId="4" applyNumberFormat="1" applyFont="1" applyBorder="1" applyAlignment="1">
      <alignment horizontal="center" vertical="center"/>
    </xf>
    <xf numFmtId="3" fontId="31" fillId="0" borderId="25" xfId="4" applyNumberFormat="1" applyFont="1" applyBorder="1" applyAlignment="1">
      <alignment horizontal="center" vertical="center"/>
    </xf>
    <xf numFmtId="3" fontId="31" fillId="0" borderId="2" xfId="4" applyNumberFormat="1" applyFont="1" applyBorder="1" applyAlignment="1">
      <alignment horizontal="center" vertical="center"/>
    </xf>
    <xf numFmtId="3" fontId="31" fillId="0" borderId="3" xfId="4" applyNumberFormat="1" applyFont="1" applyBorder="1" applyAlignment="1">
      <alignment horizontal="center" vertical="center"/>
    </xf>
    <xf numFmtId="0" fontId="9" fillId="0" borderId="22" xfId="4" applyFont="1" applyBorder="1" applyAlignment="1">
      <alignment horizontal="center" vertical="center"/>
    </xf>
    <xf numFmtId="0" fontId="9" fillId="0" borderId="23" xfId="4" applyFont="1" applyBorder="1" applyAlignment="1">
      <alignment horizontal="center" vertical="center"/>
    </xf>
    <xf numFmtId="0" fontId="9" fillId="0" borderId="27" xfId="4" applyFont="1" applyBorder="1" applyAlignment="1">
      <alignment horizontal="center" vertical="center"/>
    </xf>
    <xf numFmtId="3" fontId="31" fillId="0" borderId="26" xfId="4" applyNumberFormat="1" applyFont="1" applyBorder="1" applyAlignment="1">
      <alignment horizontal="center" vertical="center"/>
    </xf>
    <xf numFmtId="3" fontId="31" fillId="0" borderId="27" xfId="4" applyNumberFormat="1" applyFont="1" applyBorder="1" applyAlignment="1">
      <alignment horizontal="center" vertical="center"/>
    </xf>
    <xf numFmtId="0" fontId="9" fillId="0" borderId="1" xfId="15" applyFont="1" applyBorder="1" applyAlignment="1" applyProtection="1">
      <alignment horizontal="left" vertical="center" wrapText="1"/>
      <protection locked="0"/>
    </xf>
    <xf numFmtId="0" fontId="31" fillId="0" borderId="5" xfId="4" applyFont="1" applyBorder="1" applyAlignment="1">
      <alignment horizontal="center" vertical="center"/>
    </xf>
    <xf numFmtId="0" fontId="31" fillId="0" borderId="6" xfId="4" applyFont="1" applyBorder="1" applyAlignment="1">
      <alignment horizontal="center" vertical="center"/>
    </xf>
    <xf numFmtId="0" fontId="31" fillId="0" borderId="1" xfId="4" applyFont="1" applyBorder="1" applyAlignment="1">
      <alignment horizontal="center" vertical="center"/>
    </xf>
    <xf numFmtId="0" fontId="31" fillId="16" borderId="5" xfId="4" applyFont="1" applyFill="1" applyBorder="1" applyAlignment="1">
      <alignment horizontal="center" vertical="center"/>
    </xf>
    <xf numFmtId="0" fontId="31" fillId="16" borderId="22" xfId="4" applyFont="1" applyFill="1" applyBorder="1" applyAlignment="1">
      <alignment horizontal="center" vertical="center"/>
    </xf>
    <xf numFmtId="0" fontId="31" fillId="16" borderId="6" xfId="4" applyFont="1" applyFill="1" applyBorder="1" applyAlignment="1">
      <alignment horizontal="center" vertical="center"/>
    </xf>
    <xf numFmtId="3" fontId="31" fillId="0" borderId="5" xfId="4" applyNumberFormat="1" applyFont="1" applyBorder="1" applyAlignment="1">
      <alignment horizontal="center" vertical="center"/>
    </xf>
    <xf numFmtId="3" fontId="31" fillId="0" borderId="6" xfId="4" applyNumberFormat="1" applyFont="1" applyBorder="1" applyAlignment="1">
      <alignment horizontal="center" vertical="center"/>
    </xf>
    <xf numFmtId="0" fontId="31" fillId="0" borderId="22" xfId="4" applyFont="1" applyBorder="1" applyAlignment="1">
      <alignment horizontal="center" vertical="center"/>
    </xf>
    <xf numFmtId="0" fontId="31" fillId="0" borderId="5" xfId="15" applyFont="1" applyBorder="1" applyAlignment="1" applyProtection="1">
      <alignment horizontal="center" vertical="center"/>
      <protection locked="0"/>
    </xf>
    <xf numFmtId="0" fontId="31" fillId="0" borderId="22" xfId="15" applyFont="1" applyBorder="1" applyAlignment="1" applyProtection="1">
      <alignment horizontal="center" vertical="center"/>
      <protection locked="0"/>
    </xf>
    <xf numFmtId="0" fontId="31" fillId="0" borderId="1" xfId="15" applyFont="1" applyBorder="1" applyAlignment="1" applyProtection="1">
      <alignment horizontal="center" vertical="center" wrapText="1"/>
      <protection locked="0"/>
    </xf>
    <xf numFmtId="176" fontId="9" fillId="0" borderId="1" xfId="15" applyNumberFormat="1" applyFont="1" applyBorder="1" applyAlignment="1">
      <alignment horizontal="left" vertical="center"/>
    </xf>
    <xf numFmtId="182" fontId="9" fillId="0" borderId="5" xfId="13" applyNumberFormat="1" applyFont="1" applyBorder="1" applyAlignment="1">
      <alignment horizontal="center" vertical="center"/>
      <protection locked="0"/>
    </xf>
    <xf numFmtId="182" fontId="9" fillId="0" borderId="6" xfId="13" applyNumberFormat="1" applyFont="1" applyBorder="1" applyAlignment="1">
      <alignment horizontal="center" vertical="center"/>
      <protection locked="0"/>
    </xf>
    <xf numFmtId="0" fontId="31" fillId="0" borderId="1" xfId="15" applyFont="1" applyBorder="1" applyAlignment="1" applyProtection="1">
      <alignment horizontal="center" vertical="center"/>
      <protection locked="0"/>
    </xf>
    <xf numFmtId="0" fontId="31" fillId="0" borderId="5" xfId="15" applyFont="1" applyBorder="1" applyAlignment="1">
      <alignment horizontal="left" vertical="center" wrapText="1"/>
    </xf>
    <xf numFmtId="0" fontId="31" fillId="0" borderId="22" xfId="15" applyFont="1" applyBorder="1" applyAlignment="1">
      <alignment horizontal="left" vertical="center" wrapText="1"/>
    </xf>
    <xf numFmtId="0" fontId="31" fillId="0" borderId="6" xfId="15" applyFont="1" applyBorder="1" applyAlignment="1">
      <alignment horizontal="left" vertical="center" wrapText="1"/>
    </xf>
    <xf numFmtId="0" fontId="31" fillId="0" borderId="1" xfId="15" applyFont="1" applyBorder="1" applyAlignment="1">
      <alignment horizontal="center" vertical="center" wrapText="1"/>
    </xf>
    <xf numFmtId="10" fontId="9" fillId="0" borderId="5" xfId="13" applyNumberFormat="1" applyFont="1" applyBorder="1" applyAlignment="1">
      <alignment horizontal="center" vertical="center"/>
      <protection locked="0"/>
    </xf>
    <xf numFmtId="10" fontId="9" fillId="0" borderId="6" xfId="13" applyNumberFormat="1" applyFont="1" applyBorder="1" applyAlignment="1">
      <alignment horizontal="center" vertical="center"/>
      <protection locked="0"/>
    </xf>
    <xf numFmtId="177" fontId="31" fillId="0" borderId="22" xfId="3" applyNumberFormat="1" applyFont="1" applyBorder="1" applyAlignment="1" applyProtection="1">
      <alignment horizontal="center" vertical="center"/>
    </xf>
    <xf numFmtId="177" fontId="31" fillId="0" borderId="6" xfId="3" applyNumberFormat="1" applyFont="1" applyBorder="1" applyAlignment="1" applyProtection="1">
      <alignment horizontal="center" vertical="center"/>
    </xf>
    <xf numFmtId="0" fontId="31" fillId="15" borderId="5" xfId="4" applyFont="1" applyFill="1" applyBorder="1" applyAlignment="1">
      <alignment horizontal="left" vertical="center"/>
    </xf>
    <xf numFmtId="0" fontId="31" fillId="15" borderId="22" xfId="4" applyFont="1" applyFill="1" applyBorder="1" applyAlignment="1">
      <alignment horizontal="left" vertical="center"/>
    </xf>
    <xf numFmtId="0" fontId="31" fillId="0" borderId="5" xfId="15" applyFont="1" applyBorder="1" applyAlignment="1">
      <alignment horizontal="center" vertical="center"/>
    </xf>
    <xf numFmtId="0" fontId="31" fillId="0" borderId="6" xfId="15" applyFont="1" applyBorder="1" applyAlignment="1">
      <alignment horizontal="center" vertical="center"/>
    </xf>
    <xf numFmtId="0" fontId="31" fillId="0" borderId="1" xfId="15" applyFont="1" applyBorder="1" applyAlignment="1">
      <alignment horizontal="center" vertical="center"/>
    </xf>
    <xf numFmtId="0" fontId="31" fillId="2" borderId="5" xfId="4" applyFont="1" applyFill="1" applyBorder="1" applyAlignment="1">
      <alignment horizontal="center" vertical="center"/>
    </xf>
    <xf numFmtId="0" fontId="31" fillId="2" borderId="22" xfId="4" applyFont="1" applyFill="1" applyBorder="1" applyAlignment="1">
      <alignment horizontal="center" vertical="center"/>
    </xf>
    <xf numFmtId="0" fontId="31" fillId="2" borderId="6" xfId="4" applyFont="1" applyFill="1" applyBorder="1" applyAlignment="1">
      <alignment horizontal="center" vertical="center"/>
    </xf>
  </cellXfs>
  <cellStyles count="18">
    <cellStyle name="Comma" xfId="1" builtinId="3"/>
    <cellStyle name="Comma [0]" xfId="5" builtinId="6"/>
    <cellStyle name="Comma [0] 2" xfId="7" xr:uid="{FEFD2B28-4E84-1F4F-BD3D-6596A0BA99F0}"/>
    <cellStyle name="Comma [0] 2 2" xfId="11" xr:uid="{9CB46A85-B6C8-4946-B084-B6ECC0637EB8}"/>
    <cellStyle name="Comma [0] 3" xfId="9" xr:uid="{77F9A981-DAC3-3546-97DB-ED795DC6C725}"/>
    <cellStyle name="Comma 2" xfId="10" xr:uid="{17050214-F8CB-3944-BE21-328E58F499E7}"/>
    <cellStyle name="Comma 2 2" xfId="3" xr:uid="{9A7E60B3-26E7-41E1-B054-97CC32A3A286}"/>
    <cellStyle name="Comma 3" xfId="12" xr:uid="{68931595-00BA-9143-B618-D1E6CBC90849}"/>
    <cellStyle name="Normal" xfId="0" builtinId="0"/>
    <cellStyle name="Normal 2" xfId="8" xr:uid="{753FCD53-6D51-6440-B4AB-033486BE55EF}"/>
    <cellStyle name="Normal 2 3" xfId="6" xr:uid="{8399BEF2-D4AD-114A-A833-0672225CA13D}"/>
    <cellStyle name="Normal 3" xfId="4" xr:uid="{9322C1C3-FB91-4F29-9B33-4799CFB1B543}"/>
    <cellStyle name="Normal 3 2" xfId="15" xr:uid="{958E8916-A9C0-4147-9BC5-6EBAA84E0F64}"/>
    <cellStyle name="Normal 4" xfId="17" xr:uid="{1D5042C6-BB69-0245-A4BF-31607AE977B3}"/>
    <cellStyle name="Percent" xfId="2" builtinId="5"/>
    <cellStyle name="Percent 2" xfId="14" xr:uid="{A0C83A85-09AA-7F47-A75C-65DA6F7515AA}"/>
    <cellStyle name="Percent 2 2" xfId="13" xr:uid="{7FCD55A8-23CA-A14C-9361-5530A25D2600}"/>
    <cellStyle name="Percent 2 3" xfId="16" xr:uid="{E2068E75-C536-1343-8929-EFEE396082AA}"/>
  </cellStyles>
  <dxfs count="2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FFFF"/>
      </font>
    </dxf>
    <dxf>
      <font>
        <color rgb="FFFFFFFF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FFFFFF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FFFFFF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FFFF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FFFFFF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FFFFFF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FFFFFF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FFFFFF"/>
      </font>
    </dxf>
    <dxf>
      <font>
        <color rgb="FFFFFFFF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FFFFFF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09.xml"/><Relationship Id="rId21" Type="http://schemas.openxmlformats.org/officeDocument/2006/relationships/externalLink" Target="externalLinks/externalLink13.xml"/><Relationship Id="rId42" Type="http://schemas.openxmlformats.org/officeDocument/2006/relationships/externalLink" Target="externalLinks/externalLink34.xml"/><Relationship Id="rId63" Type="http://schemas.openxmlformats.org/officeDocument/2006/relationships/externalLink" Target="externalLinks/externalLink55.xml"/><Relationship Id="rId84" Type="http://schemas.openxmlformats.org/officeDocument/2006/relationships/externalLink" Target="externalLinks/externalLink76.xml"/><Relationship Id="rId138" Type="http://schemas.openxmlformats.org/officeDocument/2006/relationships/externalLink" Target="externalLinks/externalLink130.xml"/><Relationship Id="rId159" Type="http://schemas.openxmlformats.org/officeDocument/2006/relationships/externalLink" Target="externalLinks/externalLink151.xml"/><Relationship Id="rId170" Type="http://schemas.openxmlformats.org/officeDocument/2006/relationships/externalLink" Target="externalLinks/externalLink162.xml"/><Relationship Id="rId191" Type="http://schemas.openxmlformats.org/officeDocument/2006/relationships/externalLink" Target="externalLinks/externalLink183.xml"/><Relationship Id="rId205" Type="http://schemas.openxmlformats.org/officeDocument/2006/relationships/externalLink" Target="externalLinks/externalLink197.xml"/><Relationship Id="rId107" Type="http://schemas.openxmlformats.org/officeDocument/2006/relationships/externalLink" Target="externalLinks/externalLink99.xml"/><Relationship Id="rId11" Type="http://schemas.openxmlformats.org/officeDocument/2006/relationships/externalLink" Target="externalLinks/externalLink3.xml"/><Relationship Id="rId32" Type="http://schemas.openxmlformats.org/officeDocument/2006/relationships/externalLink" Target="externalLinks/externalLink24.xml"/><Relationship Id="rId53" Type="http://schemas.openxmlformats.org/officeDocument/2006/relationships/externalLink" Target="externalLinks/externalLink45.xml"/><Relationship Id="rId74" Type="http://schemas.openxmlformats.org/officeDocument/2006/relationships/externalLink" Target="externalLinks/externalLink66.xml"/><Relationship Id="rId128" Type="http://schemas.openxmlformats.org/officeDocument/2006/relationships/externalLink" Target="externalLinks/externalLink120.xml"/><Relationship Id="rId149" Type="http://schemas.openxmlformats.org/officeDocument/2006/relationships/externalLink" Target="externalLinks/externalLink141.xml"/><Relationship Id="rId5" Type="http://schemas.openxmlformats.org/officeDocument/2006/relationships/worksheet" Target="worksheets/sheet5.xml"/><Relationship Id="rId95" Type="http://schemas.openxmlformats.org/officeDocument/2006/relationships/externalLink" Target="externalLinks/externalLink87.xml"/><Relationship Id="rId160" Type="http://schemas.openxmlformats.org/officeDocument/2006/relationships/externalLink" Target="externalLinks/externalLink152.xml"/><Relationship Id="rId181" Type="http://schemas.openxmlformats.org/officeDocument/2006/relationships/externalLink" Target="externalLinks/externalLink173.xml"/><Relationship Id="rId22" Type="http://schemas.openxmlformats.org/officeDocument/2006/relationships/externalLink" Target="externalLinks/externalLink14.xml"/><Relationship Id="rId43" Type="http://schemas.openxmlformats.org/officeDocument/2006/relationships/externalLink" Target="externalLinks/externalLink35.xml"/><Relationship Id="rId64" Type="http://schemas.openxmlformats.org/officeDocument/2006/relationships/externalLink" Target="externalLinks/externalLink56.xml"/><Relationship Id="rId118" Type="http://schemas.openxmlformats.org/officeDocument/2006/relationships/externalLink" Target="externalLinks/externalLink110.xml"/><Relationship Id="rId139" Type="http://schemas.openxmlformats.org/officeDocument/2006/relationships/externalLink" Target="externalLinks/externalLink131.xml"/><Relationship Id="rId85" Type="http://schemas.openxmlformats.org/officeDocument/2006/relationships/externalLink" Target="externalLinks/externalLink77.xml"/><Relationship Id="rId150" Type="http://schemas.openxmlformats.org/officeDocument/2006/relationships/externalLink" Target="externalLinks/externalLink142.xml"/><Relationship Id="rId171" Type="http://schemas.openxmlformats.org/officeDocument/2006/relationships/externalLink" Target="externalLinks/externalLink163.xml"/><Relationship Id="rId192" Type="http://schemas.openxmlformats.org/officeDocument/2006/relationships/externalLink" Target="externalLinks/externalLink184.xml"/><Relationship Id="rId206" Type="http://schemas.openxmlformats.org/officeDocument/2006/relationships/externalLink" Target="externalLinks/externalLink198.xml"/><Relationship Id="rId12" Type="http://schemas.openxmlformats.org/officeDocument/2006/relationships/externalLink" Target="externalLinks/externalLink4.xml"/><Relationship Id="rId33" Type="http://schemas.openxmlformats.org/officeDocument/2006/relationships/externalLink" Target="externalLinks/externalLink25.xml"/><Relationship Id="rId108" Type="http://schemas.openxmlformats.org/officeDocument/2006/relationships/externalLink" Target="externalLinks/externalLink100.xml"/><Relationship Id="rId129" Type="http://schemas.openxmlformats.org/officeDocument/2006/relationships/externalLink" Target="externalLinks/externalLink121.xml"/><Relationship Id="rId54" Type="http://schemas.openxmlformats.org/officeDocument/2006/relationships/externalLink" Target="externalLinks/externalLink46.xml"/><Relationship Id="rId75" Type="http://schemas.openxmlformats.org/officeDocument/2006/relationships/externalLink" Target="externalLinks/externalLink67.xml"/><Relationship Id="rId96" Type="http://schemas.openxmlformats.org/officeDocument/2006/relationships/externalLink" Target="externalLinks/externalLink88.xml"/><Relationship Id="rId140" Type="http://schemas.openxmlformats.org/officeDocument/2006/relationships/externalLink" Target="externalLinks/externalLink132.xml"/><Relationship Id="rId161" Type="http://schemas.openxmlformats.org/officeDocument/2006/relationships/externalLink" Target="externalLinks/externalLink153.xml"/><Relationship Id="rId182" Type="http://schemas.openxmlformats.org/officeDocument/2006/relationships/externalLink" Target="externalLinks/externalLink174.xml"/><Relationship Id="rId217" Type="http://schemas.microsoft.com/office/2017/10/relationships/person" Target="persons/person.xml"/><Relationship Id="rId6" Type="http://schemas.openxmlformats.org/officeDocument/2006/relationships/worksheet" Target="worksheets/sheet6.xml"/><Relationship Id="rId23" Type="http://schemas.openxmlformats.org/officeDocument/2006/relationships/externalLink" Target="externalLinks/externalLink15.xml"/><Relationship Id="rId119" Type="http://schemas.openxmlformats.org/officeDocument/2006/relationships/externalLink" Target="externalLinks/externalLink111.xml"/><Relationship Id="rId44" Type="http://schemas.openxmlformats.org/officeDocument/2006/relationships/externalLink" Target="externalLinks/externalLink36.xml"/><Relationship Id="rId65" Type="http://schemas.openxmlformats.org/officeDocument/2006/relationships/externalLink" Target="externalLinks/externalLink57.xml"/><Relationship Id="rId86" Type="http://schemas.openxmlformats.org/officeDocument/2006/relationships/externalLink" Target="externalLinks/externalLink78.xml"/><Relationship Id="rId130" Type="http://schemas.openxmlformats.org/officeDocument/2006/relationships/externalLink" Target="externalLinks/externalLink122.xml"/><Relationship Id="rId151" Type="http://schemas.openxmlformats.org/officeDocument/2006/relationships/externalLink" Target="externalLinks/externalLink143.xml"/><Relationship Id="rId172" Type="http://schemas.openxmlformats.org/officeDocument/2006/relationships/externalLink" Target="externalLinks/externalLink164.xml"/><Relationship Id="rId193" Type="http://schemas.openxmlformats.org/officeDocument/2006/relationships/externalLink" Target="externalLinks/externalLink185.xml"/><Relationship Id="rId207" Type="http://schemas.openxmlformats.org/officeDocument/2006/relationships/externalLink" Target="externalLinks/externalLink199.xml"/><Relationship Id="rId13" Type="http://schemas.openxmlformats.org/officeDocument/2006/relationships/externalLink" Target="externalLinks/externalLink5.xml"/><Relationship Id="rId109" Type="http://schemas.openxmlformats.org/officeDocument/2006/relationships/externalLink" Target="externalLinks/externalLink101.xml"/><Relationship Id="rId34" Type="http://schemas.openxmlformats.org/officeDocument/2006/relationships/externalLink" Target="externalLinks/externalLink26.xml"/><Relationship Id="rId55" Type="http://schemas.openxmlformats.org/officeDocument/2006/relationships/externalLink" Target="externalLinks/externalLink47.xml"/><Relationship Id="rId76" Type="http://schemas.openxmlformats.org/officeDocument/2006/relationships/externalLink" Target="externalLinks/externalLink68.xml"/><Relationship Id="rId97" Type="http://schemas.openxmlformats.org/officeDocument/2006/relationships/externalLink" Target="externalLinks/externalLink89.xml"/><Relationship Id="rId120" Type="http://schemas.openxmlformats.org/officeDocument/2006/relationships/externalLink" Target="externalLinks/externalLink112.xml"/><Relationship Id="rId141" Type="http://schemas.openxmlformats.org/officeDocument/2006/relationships/externalLink" Target="externalLinks/externalLink133.xml"/><Relationship Id="rId7" Type="http://schemas.openxmlformats.org/officeDocument/2006/relationships/worksheet" Target="worksheets/sheet7.xml"/><Relationship Id="rId162" Type="http://schemas.openxmlformats.org/officeDocument/2006/relationships/externalLink" Target="externalLinks/externalLink154.xml"/><Relationship Id="rId183" Type="http://schemas.openxmlformats.org/officeDocument/2006/relationships/externalLink" Target="externalLinks/externalLink175.xml"/><Relationship Id="rId24" Type="http://schemas.openxmlformats.org/officeDocument/2006/relationships/externalLink" Target="externalLinks/externalLink16.xml"/><Relationship Id="rId45" Type="http://schemas.openxmlformats.org/officeDocument/2006/relationships/externalLink" Target="externalLinks/externalLink37.xml"/><Relationship Id="rId66" Type="http://schemas.openxmlformats.org/officeDocument/2006/relationships/externalLink" Target="externalLinks/externalLink58.xml"/><Relationship Id="rId87" Type="http://schemas.openxmlformats.org/officeDocument/2006/relationships/externalLink" Target="externalLinks/externalLink79.xml"/><Relationship Id="rId110" Type="http://schemas.openxmlformats.org/officeDocument/2006/relationships/externalLink" Target="externalLinks/externalLink102.xml"/><Relationship Id="rId131" Type="http://schemas.openxmlformats.org/officeDocument/2006/relationships/externalLink" Target="externalLinks/externalLink123.xml"/><Relationship Id="rId152" Type="http://schemas.openxmlformats.org/officeDocument/2006/relationships/externalLink" Target="externalLinks/externalLink144.xml"/><Relationship Id="rId173" Type="http://schemas.openxmlformats.org/officeDocument/2006/relationships/externalLink" Target="externalLinks/externalLink165.xml"/><Relationship Id="rId194" Type="http://schemas.openxmlformats.org/officeDocument/2006/relationships/externalLink" Target="externalLinks/externalLink186.xml"/><Relationship Id="rId208" Type="http://schemas.openxmlformats.org/officeDocument/2006/relationships/externalLink" Target="externalLinks/externalLink200.xml"/><Relationship Id="rId19" Type="http://schemas.openxmlformats.org/officeDocument/2006/relationships/externalLink" Target="externalLinks/externalLink11.xml"/><Relationship Id="rId14" Type="http://schemas.openxmlformats.org/officeDocument/2006/relationships/externalLink" Target="externalLinks/externalLink6.xml"/><Relationship Id="rId30" Type="http://schemas.openxmlformats.org/officeDocument/2006/relationships/externalLink" Target="externalLinks/externalLink22.xml"/><Relationship Id="rId35" Type="http://schemas.openxmlformats.org/officeDocument/2006/relationships/externalLink" Target="externalLinks/externalLink27.xml"/><Relationship Id="rId56" Type="http://schemas.openxmlformats.org/officeDocument/2006/relationships/externalLink" Target="externalLinks/externalLink48.xml"/><Relationship Id="rId77" Type="http://schemas.openxmlformats.org/officeDocument/2006/relationships/externalLink" Target="externalLinks/externalLink69.xml"/><Relationship Id="rId100" Type="http://schemas.openxmlformats.org/officeDocument/2006/relationships/externalLink" Target="externalLinks/externalLink92.xml"/><Relationship Id="rId105" Type="http://schemas.openxmlformats.org/officeDocument/2006/relationships/externalLink" Target="externalLinks/externalLink97.xml"/><Relationship Id="rId126" Type="http://schemas.openxmlformats.org/officeDocument/2006/relationships/externalLink" Target="externalLinks/externalLink118.xml"/><Relationship Id="rId147" Type="http://schemas.openxmlformats.org/officeDocument/2006/relationships/externalLink" Target="externalLinks/externalLink139.xml"/><Relationship Id="rId168" Type="http://schemas.openxmlformats.org/officeDocument/2006/relationships/externalLink" Target="externalLinks/externalLink160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3.xml"/><Relationship Id="rId72" Type="http://schemas.openxmlformats.org/officeDocument/2006/relationships/externalLink" Target="externalLinks/externalLink64.xml"/><Relationship Id="rId93" Type="http://schemas.openxmlformats.org/officeDocument/2006/relationships/externalLink" Target="externalLinks/externalLink85.xml"/><Relationship Id="rId98" Type="http://schemas.openxmlformats.org/officeDocument/2006/relationships/externalLink" Target="externalLinks/externalLink90.xml"/><Relationship Id="rId121" Type="http://schemas.openxmlformats.org/officeDocument/2006/relationships/externalLink" Target="externalLinks/externalLink113.xml"/><Relationship Id="rId142" Type="http://schemas.openxmlformats.org/officeDocument/2006/relationships/externalLink" Target="externalLinks/externalLink134.xml"/><Relationship Id="rId163" Type="http://schemas.openxmlformats.org/officeDocument/2006/relationships/externalLink" Target="externalLinks/externalLink155.xml"/><Relationship Id="rId184" Type="http://schemas.openxmlformats.org/officeDocument/2006/relationships/externalLink" Target="externalLinks/externalLink176.xml"/><Relationship Id="rId189" Type="http://schemas.openxmlformats.org/officeDocument/2006/relationships/externalLink" Target="externalLinks/externalLink181.xml"/><Relationship Id="rId3" Type="http://schemas.openxmlformats.org/officeDocument/2006/relationships/worksheet" Target="worksheets/sheet3.xml"/><Relationship Id="rId214" Type="http://schemas.openxmlformats.org/officeDocument/2006/relationships/sharedStrings" Target="sharedStrings.xml"/><Relationship Id="rId25" Type="http://schemas.openxmlformats.org/officeDocument/2006/relationships/externalLink" Target="externalLinks/externalLink17.xml"/><Relationship Id="rId46" Type="http://schemas.openxmlformats.org/officeDocument/2006/relationships/externalLink" Target="externalLinks/externalLink38.xml"/><Relationship Id="rId67" Type="http://schemas.openxmlformats.org/officeDocument/2006/relationships/externalLink" Target="externalLinks/externalLink59.xml"/><Relationship Id="rId116" Type="http://schemas.openxmlformats.org/officeDocument/2006/relationships/externalLink" Target="externalLinks/externalLink108.xml"/><Relationship Id="rId137" Type="http://schemas.openxmlformats.org/officeDocument/2006/relationships/externalLink" Target="externalLinks/externalLink129.xml"/><Relationship Id="rId158" Type="http://schemas.openxmlformats.org/officeDocument/2006/relationships/externalLink" Target="externalLinks/externalLink150.xml"/><Relationship Id="rId20" Type="http://schemas.openxmlformats.org/officeDocument/2006/relationships/externalLink" Target="externalLinks/externalLink12.xml"/><Relationship Id="rId41" Type="http://schemas.openxmlformats.org/officeDocument/2006/relationships/externalLink" Target="externalLinks/externalLink33.xml"/><Relationship Id="rId62" Type="http://schemas.openxmlformats.org/officeDocument/2006/relationships/externalLink" Target="externalLinks/externalLink54.xml"/><Relationship Id="rId83" Type="http://schemas.openxmlformats.org/officeDocument/2006/relationships/externalLink" Target="externalLinks/externalLink75.xml"/><Relationship Id="rId88" Type="http://schemas.openxmlformats.org/officeDocument/2006/relationships/externalLink" Target="externalLinks/externalLink80.xml"/><Relationship Id="rId111" Type="http://schemas.openxmlformats.org/officeDocument/2006/relationships/externalLink" Target="externalLinks/externalLink103.xml"/><Relationship Id="rId132" Type="http://schemas.openxmlformats.org/officeDocument/2006/relationships/externalLink" Target="externalLinks/externalLink124.xml"/><Relationship Id="rId153" Type="http://schemas.openxmlformats.org/officeDocument/2006/relationships/externalLink" Target="externalLinks/externalLink145.xml"/><Relationship Id="rId174" Type="http://schemas.openxmlformats.org/officeDocument/2006/relationships/externalLink" Target="externalLinks/externalLink166.xml"/><Relationship Id="rId179" Type="http://schemas.openxmlformats.org/officeDocument/2006/relationships/externalLink" Target="externalLinks/externalLink171.xml"/><Relationship Id="rId195" Type="http://schemas.openxmlformats.org/officeDocument/2006/relationships/externalLink" Target="externalLinks/externalLink187.xml"/><Relationship Id="rId209" Type="http://schemas.openxmlformats.org/officeDocument/2006/relationships/externalLink" Target="externalLinks/externalLink201.xml"/><Relationship Id="rId190" Type="http://schemas.openxmlformats.org/officeDocument/2006/relationships/externalLink" Target="externalLinks/externalLink182.xml"/><Relationship Id="rId204" Type="http://schemas.openxmlformats.org/officeDocument/2006/relationships/externalLink" Target="externalLinks/externalLink196.xml"/><Relationship Id="rId15" Type="http://schemas.openxmlformats.org/officeDocument/2006/relationships/externalLink" Target="externalLinks/externalLink7.xml"/><Relationship Id="rId36" Type="http://schemas.openxmlformats.org/officeDocument/2006/relationships/externalLink" Target="externalLinks/externalLink28.xml"/><Relationship Id="rId57" Type="http://schemas.openxmlformats.org/officeDocument/2006/relationships/externalLink" Target="externalLinks/externalLink49.xml"/><Relationship Id="rId106" Type="http://schemas.openxmlformats.org/officeDocument/2006/relationships/externalLink" Target="externalLinks/externalLink98.xml"/><Relationship Id="rId127" Type="http://schemas.openxmlformats.org/officeDocument/2006/relationships/externalLink" Target="externalLinks/externalLink119.xml"/><Relationship Id="rId10" Type="http://schemas.openxmlformats.org/officeDocument/2006/relationships/externalLink" Target="externalLinks/externalLink2.xml"/><Relationship Id="rId31" Type="http://schemas.openxmlformats.org/officeDocument/2006/relationships/externalLink" Target="externalLinks/externalLink23.xml"/><Relationship Id="rId52" Type="http://schemas.openxmlformats.org/officeDocument/2006/relationships/externalLink" Target="externalLinks/externalLink44.xml"/><Relationship Id="rId73" Type="http://schemas.openxmlformats.org/officeDocument/2006/relationships/externalLink" Target="externalLinks/externalLink65.xml"/><Relationship Id="rId78" Type="http://schemas.openxmlformats.org/officeDocument/2006/relationships/externalLink" Target="externalLinks/externalLink70.xml"/><Relationship Id="rId94" Type="http://schemas.openxmlformats.org/officeDocument/2006/relationships/externalLink" Target="externalLinks/externalLink86.xml"/><Relationship Id="rId99" Type="http://schemas.openxmlformats.org/officeDocument/2006/relationships/externalLink" Target="externalLinks/externalLink91.xml"/><Relationship Id="rId101" Type="http://schemas.openxmlformats.org/officeDocument/2006/relationships/externalLink" Target="externalLinks/externalLink93.xml"/><Relationship Id="rId122" Type="http://schemas.openxmlformats.org/officeDocument/2006/relationships/externalLink" Target="externalLinks/externalLink114.xml"/><Relationship Id="rId143" Type="http://schemas.openxmlformats.org/officeDocument/2006/relationships/externalLink" Target="externalLinks/externalLink135.xml"/><Relationship Id="rId148" Type="http://schemas.openxmlformats.org/officeDocument/2006/relationships/externalLink" Target="externalLinks/externalLink140.xml"/><Relationship Id="rId164" Type="http://schemas.openxmlformats.org/officeDocument/2006/relationships/externalLink" Target="externalLinks/externalLink156.xml"/><Relationship Id="rId169" Type="http://schemas.openxmlformats.org/officeDocument/2006/relationships/externalLink" Target="externalLinks/externalLink161.xml"/><Relationship Id="rId185" Type="http://schemas.openxmlformats.org/officeDocument/2006/relationships/externalLink" Target="externalLinks/externalLink177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80" Type="http://schemas.openxmlformats.org/officeDocument/2006/relationships/externalLink" Target="externalLinks/externalLink172.xml"/><Relationship Id="rId210" Type="http://schemas.openxmlformats.org/officeDocument/2006/relationships/externalLink" Target="externalLinks/externalLink202.xml"/><Relationship Id="rId215" Type="http://schemas.openxmlformats.org/officeDocument/2006/relationships/calcChain" Target="calcChain.xml"/><Relationship Id="rId26" Type="http://schemas.openxmlformats.org/officeDocument/2006/relationships/externalLink" Target="externalLinks/externalLink18.xml"/><Relationship Id="rId47" Type="http://schemas.openxmlformats.org/officeDocument/2006/relationships/externalLink" Target="externalLinks/externalLink39.xml"/><Relationship Id="rId68" Type="http://schemas.openxmlformats.org/officeDocument/2006/relationships/externalLink" Target="externalLinks/externalLink60.xml"/><Relationship Id="rId89" Type="http://schemas.openxmlformats.org/officeDocument/2006/relationships/externalLink" Target="externalLinks/externalLink81.xml"/><Relationship Id="rId112" Type="http://schemas.openxmlformats.org/officeDocument/2006/relationships/externalLink" Target="externalLinks/externalLink104.xml"/><Relationship Id="rId133" Type="http://schemas.openxmlformats.org/officeDocument/2006/relationships/externalLink" Target="externalLinks/externalLink125.xml"/><Relationship Id="rId154" Type="http://schemas.openxmlformats.org/officeDocument/2006/relationships/externalLink" Target="externalLinks/externalLink146.xml"/><Relationship Id="rId175" Type="http://schemas.openxmlformats.org/officeDocument/2006/relationships/externalLink" Target="externalLinks/externalLink167.xml"/><Relationship Id="rId196" Type="http://schemas.openxmlformats.org/officeDocument/2006/relationships/externalLink" Target="externalLinks/externalLink188.xml"/><Relationship Id="rId200" Type="http://schemas.openxmlformats.org/officeDocument/2006/relationships/externalLink" Target="externalLinks/externalLink192.xml"/><Relationship Id="rId16" Type="http://schemas.openxmlformats.org/officeDocument/2006/relationships/externalLink" Target="externalLinks/externalLink8.xml"/><Relationship Id="rId37" Type="http://schemas.openxmlformats.org/officeDocument/2006/relationships/externalLink" Target="externalLinks/externalLink29.xml"/><Relationship Id="rId58" Type="http://schemas.openxmlformats.org/officeDocument/2006/relationships/externalLink" Target="externalLinks/externalLink50.xml"/><Relationship Id="rId79" Type="http://schemas.openxmlformats.org/officeDocument/2006/relationships/externalLink" Target="externalLinks/externalLink71.xml"/><Relationship Id="rId102" Type="http://schemas.openxmlformats.org/officeDocument/2006/relationships/externalLink" Target="externalLinks/externalLink94.xml"/><Relationship Id="rId123" Type="http://schemas.openxmlformats.org/officeDocument/2006/relationships/externalLink" Target="externalLinks/externalLink115.xml"/><Relationship Id="rId144" Type="http://schemas.openxmlformats.org/officeDocument/2006/relationships/externalLink" Target="externalLinks/externalLink136.xml"/><Relationship Id="rId90" Type="http://schemas.openxmlformats.org/officeDocument/2006/relationships/externalLink" Target="externalLinks/externalLink82.xml"/><Relationship Id="rId165" Type="http://schemas.openxmlformats.org/officeDocument/2006/relationships/externalLink" Target="externalLinks/externalLink157.xml"/><Relationship Id="rId186" Type="http://schemas.openxmlformats.org/officeDocument/2006/relationships/externalLink" Target="externalLinks/externalLink178.xml"/><Relationship Id="rId211" Type="http://schemas.openxmlformats.org/officeDocument/2006/relationships/externalLink" Target="externalLinks/externalLink203.xml"/><Relationship Id="rId27" Type="http://schemas.openxmlformats.org/officeDocument/2006/relationships/externalLink" Target="externalLinks/externalLink19.xml"/><Relationship Id="rId48" Type="http://schemas.openxmlformats.org/officeDocument/2006/relationships/externalLink" Target="externalLinks/externalLink40.xml"/><Relationship Id="rId69" Type="http://schemas.openxmlformats.org/officeDocument/2006/relationships/externalLink" Target="externalLinks/externalLink61.xml"/><Relationship Id="rId113" Type="http://schemas.openxmlformats.org/officeDocument/2006/relationships/externalLink" Target="externalLinks/externalLink105.xml"/><Relationship Id="rId134" Type="http://schemas.openxmlformats.org/officeDocument/2006/relationships/externalLink" Target="externalLinks/externalLink126.xml"/><Relationship Id="rId80" Type="http://schemas.openxmlformats.org/officeDocument/2006/relationships/externalLink" Target="externalLinks/externalLink72.xml"/><Relationship Id="rId155" Type="http://schemas.openxmlformats.org/officeDocument/2006/relationships/externalLink" Target="externalLinks/externalLink147.xml"/><Relationship Id="rId176" Type="http://schemas.openxmlformats.org/officeDocument/2006/relationships/externalLink" Target="externalLinks/externalLink168.xml"/><Relationship Id="rId197" Type="http://schemas.openxmlformats.org/officeDocument/2006/relationships/externalLink" Target="externalLinks/externalLink189.xml"/><Relationship Id="rId201" Type="http://schemas.openxmlformats.org/officeDocument/2006/relationships/externalLink" Target="externalLinks/externalLink193.xml"/><Relationship Id="rId17" Type="http://schemas.openxmlformats.org/officeDocument/2006/relationships/externalLink" Target="externalLinks/externalLink9.xml"/><Relationship Id="rId38" Type="http://schemas.openxmlformats.org/officeDocument/2006/relationships/externalLink" Target="externalLinks/externalLink30.xml"/><Relationship Id="rId59" Type="http://schemas.openxmlformats.org/officeDocument/2006/relationships/externalLink" Target="externalLinks/externalLink51.xml"/><Relationship Id="rId103" Type="http://schemas.openxmlformats.org/officeDocument/2006/relationships/externalLink" Target="externalLinks/externalLink95.xml"/><Relationship Id="rId124" Type="http://schemas.openxmlformats.org/officeDocument/2006/relationships/externalLink" Target="externalLinks/externalLink116.xml"/><Relationship Id="rId70" Type="http://schemas.openxmlformats.org/officeDocument/2006/relationships/externalLink" Target="externalLinks/externalLink62.xml"/><Relationship Id="rId91" Type="http://schemas.openxmlformats.org/officeDocument/2006/relationships/externalLink" Target="externalLinks/externalLink83.xml"/><Relationship Id="rId145" Type="http://schemas.openxmlformats.org/officeDocument/2006/relationships/externalLink" Target="externalLinks/externalLink137.xml"/><Relationship Id="rId166" Type="http://schemas.openxmlformats.org/officeDocument/2006/relationships/externalLink" Target="externalLinks/externalLink158.xml"/><Relationship Id="rId187" Type="http://schemas.openxmlformats.org/officeDocument/2006/relationships/externalLink" Target="externalLinks/externalLink179.xml"/><Relationship Id="rId1" Type="http://schemas.openxmlformats.org/officeDocument/2006/relationships/worksheet" Target="worksheets/sheet1.xml"/><Relationship Id="rId212" Type="http://schemas.openxmlformats.org/officeDocument/2006/relationships/theme" Target="theme/theme1.xml"/><Relationship Id="rId28" Type="http://schemas.openxmlformats.org/officeDocument/2006/relationships/externalLink" Target="externalLinks/externalLink20.xml"/><Relationship Id="rId49" Type="http://schemas.openxmlformats.org/officeDocument/2006/relationships/externalLink" Target="externalLinks/externalLink41.xml"/><Relationship Id="rId114" Type="http://schemas.openxmlformats.org/officeDocument/2006/relationships/externalLink" Target="externalLinks/externalLink106.xml"/><Relationship Id="rId60" Type="http://schemas.openxmlformats.org/officeDocument/2006/relationships/externalLink" Target="externalLinks/externalLink52.xml"/><Relationship Id="rId81" Type="http://schemas.openxmlformats.org/officeDocument/2006/relationships/externalLink" Target="externalLinks/externalLink73.xml"/><Relationship Id="rId135" Type="http://schemas.openxmlformats.org/officeDocument/2006/relationships/externalLink" Target="externalLinks/externalLink127.xml"/><Relationship Id="rId156" Type="http://schemas.openxmlformats.org/officeDocument/2006/relationships/externalLink" Target="externalLinks/externalLink148.xml"/><Relationship Id="rId177" Type="http://schemas.openxmlformats.org/officeDocument/2006/relationships/externalLink" Target="externalLinks/externalLink169.xml"/><Relationship Id="rId198" Type="http://schemas.openxmlformats.org/officeDocument/2006/relationships/externalLink" Target="externalLinks/externalLink190.xml"/><Relationship Id="rId202" Type="http://schemas.openxmlformats.org/officeDocument/2006/relationships/externalLink" Target="externalLinks/externalLink194.xml"/><Relationship Id="rId18" Type="http://schemas.openxmlformats.org/officeDocument/2006/relationships/externalLink" Target="externalLinks/externalLink10.xml"/><Relationship Id="rId39" Type="http://schemas.openxmlformats.org/officeDocument/2006/relationships/externalLink" Target="externalLinks/externalLink31.xml"/><Relationship Id="rId50" Type="http://schemas.openxmlformats.org/officeDocument/2006/relationships/externalLink" Target="externalLinks/externalLink42.xml"/><Relationship Id="rId104" Type="http://schemas.openxmlformats.org/officeDocument/2006/relationships/externalLink" Target="externalLinks/externalLink96.xml"/><Relationship Id="rId125" Type="http://schemas.openxmlformats.org/officeDocument/2006/relationships/externalLink" Target="externalLinks/externalLink117.xml"/><Relationship Id="rId146" Type="http://schemas.openxmlformats.org/officeDocument/2006/relationships/externalLink" Target="externalLinks/externalLink138.xml"/><Relationship Id="rId167" Type="http://schemas.openxmlformats.org/officeDocument/2006/relationships/externalLink" Target="externalLinks/externalLink159.xml"/><Relationship Id="rId188" Type="http://schemas.openxmlformats.org/officeDocument/2006/relationships/externalLink" Target="externalLinks/externalLink180.xml"/><Relationship Id="rId71" Type="http://schemas.openxmlformats.org/officeDocument/2006/relationships/externalLink" Target="externalLinks/externalLink63.xml"/><Relationship Id="rId92" Type="http://schemas.openxmlformats.org/officeDocument/2006/relationships/externalLink" Target="externalLinks/externalLink84.xml"/><Relationship Id="rId213" Type="http://schemas.openxmlformats.org/officeDocument/2006/relationships/styles" Target="styles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1.xml"/><Relationship Id="rId40" Type="http://schemas.openxmlformats.org/officeDocument/2006/relationships/externalLink" Target="externalLinks/externalLink32.xml"/><Relationship Id="rId115" Type="http://schemas.openxmlformats.org/officeDocument/2006/relationships/externalLink" Target="externalLinks/externalLink107.xml"/><Relationship Id="rId136" Type="http://schemas.openxmlformats.org/officeDocument/2006/relationships/externalLink" Target="externalLinks/externalLink128.xml"/><Relationship Id="rId157" Type="http://schemas.openxmlformats.org/officeDocument/2006/relationships/externalLink" Target="externalLinks/externalLink149.xml"/><Relationship Id="rId178" Type="http://schemas.openxmlformats.org/officeDocument/2006/relationships/externalLink" Target="externalLinks/externalLink170.xml"/><Relationship Id="rId61" Type="http://schemas.openxmlformats.org/officeDocument/2006/relationships/externalLink" Target="externalLinks/externalLink53.xml"/><Relationship Id="rId82" Type="http://schemas.openxmlformats.org/officeDocument/2006/relationships/externalLink" Target="externalLinks/externalLink74.xml"/><Relationship Id="rId199" Type="http://schemas.openxmlformats.org/officeDocument/2006/relationships/externalLink" Target="externalLinks/externalLink191.xml"/><Relationship Id="rId203" Type="http://schemas.openxmlformats.org/officeDocument/2006/relationships/externalLink" Target="externalLinks/externalLink19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f9b15051c1c9645c/Documents/Rekap%20PK%20Gol%201-3%20Sms%201%20200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172A0225/Revisi%20Budget%20TH%202005%20lt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Sofy@n/Application%20Data/Microsoft/Excel/DOCUME~1/USER/LOCALS~1/Temp/Rar$DI01.688/REKLHLTT2005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FLASH/Water%20Management/LTT%202005/LHAREAC/REKLHLTT2005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D://2018/2018/Warnoto/data/laptop/Q2%202007/LTW2004/PPIC/Ppic%20harian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data1/Review%20Cost/EXF%20ANALISA%20BLN%20BERJALAN/RKP%20EXFACTORY/PICA%20EXF%20SEPT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PI/Warnoto/data/laptop/Q2%202007/LTW2004/PPIC/Ppic%20harian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D://2018/2018/data1/Review%20Cost/EXF%20ANALISA%20BLN%20BERJALAN/RKP%20EXFACTORY/PICA%20EXF%20SEPT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FLASH/Water%20Management/LTT%202005/LHLTT05/REKLHLTT2005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://2018/2018/FLASH/Water%20Management/LTT%202005/LHLTT05/REKLHLTT2005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D://2018/2018/Warnoto/data/laptop/Q2%202007/Dokumen%20ku/My%20Documents/ANDY%20SYARIF%20SARANSI/UMUM/Q-1%20LTT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PI/Warnoto/data/laptop/Q2%202007/Dokumen%20ku/My%20Documents/ANDY%20SYARIF%20SARANSI/UMUM/Q-1%20LT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D://2018/2018/data1/Always/HARIAN%202003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D://2018/2018/Warnoto/data/laptop/Q2%202007/Dokumen%20ku/My%20Documents/Q-1%202003/grafrev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data1/Always/HARIAN%202003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GR%20COST.WK4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A://GR%20COST.WK4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LTT%202005/LHAREAC/REKLHLTT2005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smb://Kkpa/d/UNI/ANDI%20SS/My%20Documents/Q-1%202003/grafrev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REPORT/REPORT%202019/UNI/ANDI%20SS/My%20Documents/Q-1%202003/grafrev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smb://Kkpa/d/REVIEW/2003/Q-4%202003/Q4%202003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smb://Kkpa/d/UNI/ANDI%20SS/My%20Documents/ANDY%20SYARIF%20SARANSI/UMUM/Q-1%20LTT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REPORT/REPORT%202019/UNI/ANDI%20SS/My%20Documents/ANDY%20SYARIF%20SARANSI/UMUM/Q-1%20LT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0000_Old_Time/2020%20PT%20Ekadura%20Indonesia/2020_EDI1_Teknik%20Infrastruktur/2018%20PT%20Eka%20Dura%20Indonesia%20On/Data%20Base%20PIMS/windows/TEMP/My%20Documents/bahan%20buku/form-pm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smb://Kkpa/d/Documents%20and%20Settings/oooo/Syafril/GR%20COST.WK4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smb://Kkpa/d/UNI/ANDI%20SS/PRESENTASI%20PABRIK%202003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REPORT/REPORT%202019/UNI/ANDI%20SS/PRESENTASI%20PABRIK%202003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UNI/ANDI%20SS/My%20Documents/Q-1%202003/grafrev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SYAFRIL/Data%20To%20All%20Teknik%202/data/laptop/Q2%202007/LTW2004/PPIC/Ppic%20harian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PREMI%20TEKNIK/april/Data%20P'%20Andi/review/2008/New%20Folder/LAP.%20BUL%20NOPEMBER%202008/data/laptop/Q2%202007/Dokumen%20ku/My%20Documents/Q-1%202003/grafrev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REVIEW/2003/Q-4%202003/Q4%202003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PREMI%20TEKNIK/april/Data%20P'%20Andi/review/2008/New%20Folder/LAP.%20BUL%20NOPEMBER%202008/data/laptop/Q2%202007/REVIEW/2005/Q1%202005/2003/Q-4%202003/Q4%202003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D://2018/2018/FLASH/Water%20Management/ADMINISTRASI/Uang/EXF%2005/Documents%20and%20Settings/HARINOTO/My%20Documents/ANGKUTAN%20TBS/Exfactory%20Cost%20LTT%202005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D://2018/2018/FLASH/Water%20Management/ADMINISTRASI/Uang/EXF%2005/EFC/Revisi%20Budget%20TH%202005%20ltt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SYAFRIL/Data%20To%20All%20Teknik%202/DOCUME~1/user/LOCALS~1/Temp/Rar$DI01.063/BGT07PSK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WM/materi%20REVIEW%205%20JAN%202009/KPI%20&amp;%20IPP/KPI%202007/KPI%20&amp;%20IPP/KPI%20September%202006/KPI%20DAN%20PK%20TEKNIK%20SEMESTER%201%202006/OKTOBER%20REVIEW/oktober/UNI/ANDI%20SS/My%20Documents/Q-1%202003/grafrev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17C607C3/REKLHLTT2005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Warnoto/data/laptop/Q2%202007/LTW2004/PPIC/Ppic%20harian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Sofy@n/Application%20Data/Microsoft/Excel/Users/aputro/Downloads/Monthly%20Repot%20SAI/grafrev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Adm/04.%20REVIEW%20ADM%20APR%202007/REVIEW/2003/Q-4%202003/Q4%202003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Data%20P'%20Andi/review/2008/New%20Folder/LAP.%20BUL%20NOPEMBER%202008/data/laptop/Q2%202007/LTW2004/PPIC/Ppic%20harian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Warnoto/data/laptop/Q2%202007/REVIEW/2005/Q1%202005/2003/Q-4%202003/Q4%202003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Sofy@n/Application%20Data/Microsoft/Excel/DATACENTER%20PROPERTY/TBM/2015%20PT.TBM/2015%20In%20Progress%20Baru/PPIC%202007/LTW2004/PPIC/Ppic%20harian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SYAFRIL/Data%20To%20All%20Teknik%202/data/laptop/Q2%202007/Data%20Pabrik/2005/Mill%20Manager/Review/HARIS.L/COMPLIT%20DATA%20PAB/REVIEW/DATA%20PENDUKUNG/PICA/PICA%20EXF%20SEPT%20PAB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TEKNIK%20PSK/presentasi%20teknik/LTT%202005/LHAREAC/REKLHLTT2005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Data%20Rapim%20Untuk%20Pak%20Gun/Project%20Improvement%20%20Area%20B-1/Water%20Management/FILELTT/LTT%202005/RAKER%202005/LTT%202005/LHAREAC/REKLHLTT2005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387130BF/Q-1%20LTT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Warnoto/data/laptop/Q2%202007/Dokumen%20ku/My%20Documents/ANDY%20SYARIF%20SARANSI/UMUM/Q-1%20LTT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Sdi-tan-nanik/kebun%20sdi%202011/data%20q-3%20%2004%20gsdi%20gsym/GSPP/ADM%20REVIEW%20Q%201%202008/PROJECT%2030TON-HA%20DAN%20POLINASI%2007%2008%20GSPP/PROYEK%20WTR%20MNGMNT%2030T%20POLINASI%2007%2008%20GSPP%20(OK)/DATA%20BASE%20SPP%20TAN/DATA%20BASE%2007/Review%20Mei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JALAN/Data%20jalan%202009/LTT%202005/LHAREAC/REKLHLTT2005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Sofy@n/Application%20Data/Microsoft/Excel/Bank%20Data/DB-PT.ANA/Q2_2009/DOCUME~1/USER/LOCALS~1/Temp/Rar$DI01.688/REKLHLTT2005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Data%20P'%20Andi/review/2008/New%20Folder/LAP.%20BUL%20NOPEMBER%202008/data/laptop/Q2%202007/Dokumen%20ku/My%20Documents/ANDY%20SYARIF%20SARANSI/UMUM/Q-1%20LTT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Warnoto/data/laptop/Q2%202007/Dokumen%20ku/My%20Documents/Q-1%202003/grafrev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JALAN/Data%20jalan%202009/LTT%202005/LHLTT05/REKLHLTT2005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TEKNIK%20PSK/presentasi%20teknik/LTT%202005/LHLTT05/REKLHLTT2005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Adm/04.%20REVIEW%20ADM%20APR%202007/UNI/ANDI%20SS/My%20Documents/ANDY%20SYARIF%20SARANSI/UMUM/Q-1%20LTT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PREMI%20TEKNIK/april/Data%20P'%20Andi/review/2008/New%20Folder/LAP.%20BUL%20NOPEMBER%202008/data/laptop/Q2%202007/Data%20Pabrik/2005/Mill%20Manager/Review/HARIS.L/COMPLIT%20DATA%20PAB/REVIEW/DATA%20PENDUKUNG/PICA/PICA%20EXF%20SEPT%20PAB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6E6DAE2D/REKLHLTT2005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Data%20P'%20Andi/review/2008/New%20Folder/LAP.%20BUL%20NOPEMBER%202008/data/laptop/Q2%202007/REVIEW/2005/Q1%202005/2003/Q-4%202003/Q4%202003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Sofy@n/Application%20Data/Microsoft/Excel/B@nk%20Data/KPI/2009/DOCUME~1/USER/LOCALS~1/Temp/Rar$DI01.688/REKLHLTT2005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LTT%202005/LHLTT05/REKLHLTT2005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D://2018/2018/TEKNIK%20PSK/presentasi%20teknik/LTT%202005/LHLTT05/REKLHLTT2005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Data%20P'%20Andi/review/2008/New%20Folder/LAP.%20BUL%20NOPEMBER%202008/data/laptop/Q2%202007/Dokumen%20ku/My%20Documents/Q-1%202003/grafrev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Adm/04.%20REVIEW%20ADM%20APR%202007/UNI/ANDI%20SS/PRESENTASI%20PABRIK%202003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Sofy@n/Application%20Data/Microsoft/Excel/Users/aputro/Downloads/EFC-SDI%20Maret%2005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Adm/04.%20REVIEW%20ADM%20APR%202007/UNI/ANDI%20SS/My%20Documents/Q-1%202003/grafrev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Sofy@n/Application%20Data/Microsoft/Excel/DATACENTER%20PROPERTY/TBM/2015%20PT.TBM/2015%20In%20Progress%20Baru/PPIC%202007/LTW2004/PPIC/Suport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Sofy@n/Application%20Data/Microsoft/Excel/Users/aputro/Downloads/Monthly%20Repot%20SAI/PRESENTASI%20PABRIK%202003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05851922/PICA%20EXF%20SEPT%20PAB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Data%20P'%20Andi/review/2008/New%20Folder/LAP.%20BUL%20NOPEMBER%202008/data/laptop/Q2%202007/Data%20Pabrik/2005/Mill%20Manager/Review/HARIS.L/COMPLIT%20DATA%20PAB/REVIEW/DATA%20PENDUKUNG/PICA/PICA%20EXF%20SEPT%20PAB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SYAFRIL/Data%20To%20All%20Teknik%202/data/laptop/Q2%202007/DATA-DATA/ZUNAIDI/Ppic%20harian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WM/materi%20REVIEW%205%20JAN%202009/KPI%20&amp;%20IPP/KPI%202007/KPI%20&amp;%20IPP/KPI%20September%202006/KPI%20DAN%20PK%20TEKNIK%20SEMESTER%201%202006/OKTOBER%20REVIEW/oktober/UNI/ANDI%20SS/My%20Documents/ANDY%20SYARIF%20SARANSI/UMUM/Q-1%20LTT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Data%20Rapim%20Untuk%20Pak%20Gun/Project%20Improvement%20%20Area%20B-1/Water%20Management/LTT%202005/LHLTT05/REKLHLTT2005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UNI/ANDI%20SS/My%20Documents/ANDY%20SYARIF%20SARANSI/UMUM/Q-1%20LTT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WM/materi%20REVIEW%205%20JAN%202009/KPI%20&amp;%20IPP/KPI%202007/KPI%20&amp;%20IPP/KPI%20September%202006/KPI%20DAN%20PK%20TEKNIK%20SEMESTER%201%202006/OKTOBER%20REVIEW/oktober/REVIEW/2003/Q-4%202003/Q4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data1/Review%20Cost/EXF%20ANALISA%20BLN%20BERJALAN/RKP%20EXFACTORY/PICA%20EXF%20SEPT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data1/Always/HARIAN%202003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Warnoto/data/laptop/Q2%202007/Data%20Pabrik/2005/Mill%20Manager/Review/HARIS.L/COMPLIT%20DATA%20PAB/REVIEW/DATA%20PENDUKUNG/PICA/PICA%20EXF%20SEPT%20PAB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Data%20P'%20Andi/review/2008/New%20Folder/LAP.%20BUL%20NOPEMBER%202008/data/laptop/Q2%202007/LTW2004/PPIC/Suport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3C163958/Q-1%20LTT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PREMI%20TEKNIK/april/Data%20P'%20Andi/review/2008/New%20Folder/LAP.%20BUL%20NOPEMBER%202008/data/laptop/Q2%202007/Dokumen%20ku/My%20Documents/ANDY%20SYARIF%20SARANSI/UMUM/Q-1%20LTT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PREMI%20TEKNIK/april/LTT%202005/LHAREAC/REKLHLTT2005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Sofy@n/Application%20Data/Microsoft/Excel/DATACENTER%20PROPERTY/TBM/2015%20PT.TBM/2015%20In%20Progress%20Baru/PPIC%202007/PPIC/6.Juni%6005/Data%20pabrik/Dokumen%20ku/My%20Documents/Q-1%202003/grafrev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PREMI%20TEKNIK/april/LTT%202005/LHLTT05/REKLHLTT2005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Sofy@n/Application%20Data/Microsoft/Excel/Bank%20Data/DB-PT.ANA/Q2_2009/data1/Always/HARIAN%202003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Sofy@n/Application%20Data/Microsoft/Excel/Users/aputro/Downloads/Monthly%20Repot%20SAI/spwk3903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Sofy@n/Application%20Data/Microsoft/Excel/PT.%20Agro%20Nusa%20Abadi/Review%202008/DOCUME~1/USER/LOCALS~1/Temp/Rar$DI01.688/REKLHLTT2005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Sofy@n/Application%20Data/Microsoft/Excel/Bank%20Data/DB-PT.ANA/Q2_2009/data1/Review%20Cost/EXF%20ANALISA%20BLN%20BERJALAN/RKP%20EXFACTORY/PICA%20EXF%20SEPT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Sofy@n/Application%20Data/Microsoft/Excel/data1/Always/HARIAN%202003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WM/materi%20REVIEW%205%20JAN%202009/KPI%20&amp;%20IPP/KPI%202007/KPI%20&amp;%20IPP/KPI%20September%202006/KPI%20DAN%20PK%20TEKNIK%20SEMESTER%201%202006/OKTOBER%20REVIEW/oktober/UNI/ANDI%20SS/PRESENTASI%20PABRIK%202003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Sofy@n/Application%20Data/Microsoft/Excel/data1/Review%20Cost/EXF%20ANALISA%20BLN%20BERJALAN/RKP%20EXFACTORY/PICA%20EXF%20SEPT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8BC25DE0/Q-1%20LTT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SYAFRIL/Data%20To%20All%20Teknik%202/data/laptop/Q2%202007/LTW2004/PPIC/Suport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Sofy@n/Application%20Data/Microsoft/Excel/Bank%20Data/DB-PT.ANA/Q2_2009/GUDANG/2008/MARET%20'08/Lap.%20MIV-03-2008/LMG--MG-IV-2008SJA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Sofy@n/Application%20Data/Microsoft/Excel/PT.%20Agro%20Nusa%20Abadi/Review%202008/GUDANG/2008/MARET%20'08/Lap.%20MIV-03-2008/LMG--MG-IV-2008SJA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UNI/ANDI%20SS/PRESENTASI%20PABRIK%202003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Sofy@n/Application%20Data/Microsoft/Excel/GUDANG/2008/MARET%20'08/Lap.%20MIV-03-2008/LMG--MG-IV-2008SJA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Sofy@n/Application%20Data/Microsoft/Excel/DATACENTER%20PROPERTY/TBM/2015%20PT.TBM/2015%20In%20Progress%20Baru/Users/ZYREX/AppData/Local/Temp/Rar$DI00.610/UNI/ANDI%20SS/PRESENTASI%20PABRIK%202003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PREMI%20TEKNIK/april/data1/Always/HARIAN%202003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PREMI%20TEKNIK/april/Data%20P'%20Andi/review/2008/New%20Folder/LAP.%20BUL%20NOPEMBER%202008/data/laptop/Q2%202007/LTW2004/PPIC/Suport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JALAN/Data%20jalan%202009/data1/Always/HARIAN%202003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Warnoto/data/laptop/Q2%202007/LTW2004/PPIC/Suport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PREMI%20TEKNIK/april/Data%20P'%20Andi/review/2008/New%20Folder/LAP.%20BUL%20NOPEMBER%202008/data/laptop/Q2%202007/LTW2004/PPIC/Ppic%20harian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D://2018/2018/review/2008/ADMINISTRASI/Uang/EXF%2005/Documents%20and%20Settings/HARINOTO/My%20Documents/ANGKUTAN%20TBS/Exfactory%20Cost%20LTT%202005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D://2018/2018/review/2008/ADMINISTRASI/Uang/EXF%2005/EFC/Revisi%20Budget%20TH%202005%20ltt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Sunaryo/c/Teknik%20Titip/A.A.PRIYONO/TEK/activite%202005.xlw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DATA%20Q2%20&amp;%20RAKER%20SLS%202004/Q2%202004%20(HARI%20PERTAMA)/Gudang/RekapGudang03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Kkpa/d/DOCUME~1/ESetyono/LOCALS~1/Temp/Rar$DI34.172/A-2revtpp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Sofy@n/Application%20Data/Microsoft/Excel/Users/aputro/Downloads/Monthly%20Repot%20SAI/REVIEW%202005%20INTI-2MARET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0000_Old_Time/2020%20PT%20Ekadura%20Indonesia/2020_EDI1_Teknik%20Infrastruktur/UNI/ANDI%2520SS/My%2520Documents/ANDY%2520SYARIF%2520SARANSI/UMUM/Q-1%2520LTT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data/z.%20SITE/LAPTOP/2010/PPK%20THN%202010/data%20abdi%20PPK%20PERKERASAN%20&amp;%20SISIP%20PERKERASAN/PPK%20Perkerasan%20A1%20Thn%202010/UNI/ANDI%20SS/My%20Documents/ANDY%20SYARIF%20SARANSI/UMUM/Q-1%20LTT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KERJAAN/PT%20LETAWA/BUDGET%202022/TEKNIK/01.%20FORM%20BUDGET%20CAPEX%20TEKNIK%202022%20HASIL%20PEMBAHASAN%20PLANNING%20CYCLE%2007092021.xlsx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Sofy@n/Application%20Data/Microsoft/Excel/AREA%20C2%202008/BULANAN/DATA%20PRESENTASE%20KEBUN%20progres%20Mei%202008/CAN/KAPRO/SalesP/2003/spwk3903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06%20Laporan%20Operasional%20Juni%202012%20DEDY.xlsx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06%20Laporan%20Operasional%20Juni%202012.xlsx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PREMI%20TEKNIK/april/4.%20DATA%20OPS%20PT.PSK%202013/LHM/04%20Laporan%20Operasional%20April%202013-revisi.xlsx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/ANIMATE/SECURE/Production/2D_REPNew2.4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Sofy@n/Application%20Data/Microsoft/Excel/Documents%20and%20Settings/yudha%20adi%20susanto/Desktop/juli%202009/Documents%20and%20Settings/Ridho/My%20Documents/PKPAN0605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Sofy@n/Application%20Data/Microsoft/Excel/PT%20SJA/LOTUSNOTE/@KEUANGAN/EXFACTORY%20COST%202007/Documents%20and%20Settings/Ridho/My%20Documents/PKPAN0605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Kkpa/d/My%20Documents/MY%20BOOK/Bulanan/Permohonan%20Dana%20Kebun%20KKPA%20TPP-2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Tanamansinp/pbna%20(c)/Documents%20and%20Settings/TNM-INP/My%20Documents/DATA%20INP/Q-3%202005%20on%20Suwahno%20(Suwahno)/a_Review_q_q-inp05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SYAFRIL/Data%20To%20All%20Teknik%202/data/laptop/Q2%202007/PPIC/6.Juni%6005/Data%20pabrik/ANALISA%20PPIC%20LTW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Kkpa/d/My%20Documents/MY%20BOOK/Bulanan/permohonan%20Droping%20Dana%20KKPA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04.%20KPI%20&amp;%20Bulanan%20SSG%202008/KPI%20SSG%202007/Review%20Bulanan/REVIEW%20AGUSTUS%2006%20PABRIK%20SLS-2/KPI%20ASISTEN/DATA%20BASE%20PABRIK/DATA%20PABRIK%20BULANAN/My%20BUNKER/My%20Documents/Maintenance/project/COSTHARIAN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PREMI%20TEKNIK/april/4.%20DATA%20OPS%20PT.PSK%202013/GAJI/03%20GAJI%20Maret%20%202013.xlsx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C://AHM/Lain-lain/Analisa%20Produksi/prod%20sd%20juni/identifikasi%20produksi.xlsx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0000_Old_Time/2020%20PT%20Ekadura%20Indonesia/2020_EDI1_Teknik%20Infrastruktur/2018%20PT%20Eka%20Dura%20Indonesia%20On/Data%20Base%20PIMS/windows/TEMP/F.%20HELEN%20S/Marketing%20Division/HSO%20Mkt%20Data%201998/In%20use/McForecast%20(SF-XI)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C://Users/FATHUR/AppData/Roaming/Microsoft/Excel/AFD-OA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C://DATA-DATA%20TEKNIK%202014/DATA%20TRANSPORT/Laporan%20Harian%20Transport%20JULI-DESI%20%202014%2022.xlsx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PT%20LTT/1.2015%20TEKNIK/(+)/11.%20Data%20Pheizometer%20PT.%20LTT%20%20Nopember%20%202012/Wm%202011/Pheizo_psk/PHEIZOMETER/KPI/KPI%20KTS%202007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SYAFRIL/Data%20To%20All%20Teknik%202/data/laptop/Q2%202007/Data%20Pabrik/2005/Mill%20Manager/Review/KEU2005/performance/LTW0305%20PERFM/GRAFIK%20Exf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/ANIMATE/SECURE/Production/BUDGETS/CCP&amp;C1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PRB%20TW1%202021%20FASILITAS%202021/DATA%20OGR%202021%20FASILITAS/VALIDASI%202021%20FASILITAS/Validasi/1.VALIDASI%20BANGUNAN%20Juli2020.xlsx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Sofy@n/Application%20Data/Microsoft/Excel/COST/New%20folder/Users/acer/Pictures/istiqamah/TBM%20OPERASIONAL/GAWIAN%202012/BA%20-%20BA/Contoh%20BA%20Gajian/BBT%202011/DU%20BHL%20PT%20CPN2%20JULI%2020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Sofy@n/Application%20Data/Microsoft/Excel/COST/BA%20DAN%20DU%20OF%20NOVEMBER%202013/04.periode%20april%202013/TBM%20OPERASIONAL/GAWIAN%202012/BA%20-%20BA/Contoh%20BA%20Gajian/BBT%202011/DU%20BHL%20PT%20CPN2%20JULI%202011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93C5BD21/Bum%20%2009%2005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Sofy@n/Application%20Data/Microsoft/Excel/Documents%20and%20Settings/yudha%20adi%20susanto/Desktop/juli%202009/DATA-DATA/Data%20HRGA/PICA/2007/Documents%20and%20Settings/Ridho/My%20Documents/PKPAN0605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D://2018/2018/review/2008/DATA%20Q%204%20TEKNIK%202006/Data%20eLTeTe/KEU/REVIEW/Q3%20LTT%2006/REVIEW%20JULI%202006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D://2018/2018/review/2008/DATA%20Q%204%20TEKNIK%202006/LTT01/REVIEW%202005/REV%20Q3%20TH%202005%20PT%20LTT/EXFACTORY%20COST%202005/Documents%20and%20Settings/HARINOTO/My%20Documents/ANGKUTAN%20TBS/Exfactory%20Cost%20LTT%202005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04A65F62/Exfactory%20Cost%20LTT%202005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Sofy@n/Application%20Data/Microsoft/Excel/data/REVIEW/Q3%202006/Cost%20Sd%20Q3%202006PSK/LTT%202006/REVIEW%20Th%202006/ADMINISTRASI/Uang/EXF%2005/EFC/Revisi%20Budget%20TH%202005%20ltt.xls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FILE%20KERJA/6.Teknik%20TPP/DATAREVIEW%202012/6.Teknik%20TPP/DATA%20TEK%20TPP/Update%20New/TEKNIK/Teknik%20Titip/A.A.PRIYONO/TEK/activite%202005.xlw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Kkpa/d/My%20Documents/MY%20BOOK/My%20Documents/TPP%20-%202%20KKPA%2003/My%20Book%20...!/Bulanan/permohonan%20Droping%20Dana%20KKPA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f9b15051c1c9645c/Documents/01.%20Tankos%20Januari%202009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Sofy@n/Application%20Data/Microsoft/Excel/AREA%20C2%202009/BUDGET%20TERBARU/BUDGET%20TERAKHIR_19%20FEB%202009/REKAP%20BUDGET%202009%20CELEBES2_PLAN%20B_REVISI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REPORT/REPORT%202019/Data/GHOST/Review-MM/QUARTAL%201/GRAF%202004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Sofy@n/Application%20Data/Microsoft/Excel/Users/aputro/Downloads/Monthly%20Repot%20SAI/06%20TBS%20JUNI%20%20PKS%20GSPP%202015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REPORT/REPORT%202019/Documents%20and%20Settings/Ekaseni/My%20Documents/REVIEW%20Ka.PABRIK%20SLS-1/Tahun%202005/REVIEW%20Q3%20PABRIK%20SLS-1%202005/QUARTAL%201/GRAF%202004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Sofy@n/Application%20Data/Microsoft/Excel/Rangking%20Tanam%20DES%20%2008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Sofy@n/Application%20Data/Microsoft/Excel/DATA%20THN%202008/DATA%20REVIEW%20%202008/DATA%20REVIEW/Review%20Q4%20TH%202006/Data%20eLTeTe/KEU/REVIEW/Q3%20LTT%2006/REVIEW%20ADMIN%20Jul%2006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Sofy@n/Application%20Data/Microsoft/Excel/Project%202012/Data%20pendukung%202012/Monitoring%20HA%20statement/HRGA%202009%20(YUSRI)/17.%20Catu%20Beras/03%20ANA%20DU-Umum%200208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Carmas004/books/SE9BOOKS/Chartsmmce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Documents%20and%20Settings/TPP-TEK-AMIRUDDIN/My%20Documents/UNI/ANDI%20SS/My%20Documents/ANDY%20SYARIF%20SARANSI/UMUM/Q-1%20LTT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Documents%20and%20Settings/Bernardus%20PT.AAL%20Tbk/My%20Documents/Job%20Pabrik/Data%20Review/2005/UNI/ANDI%20SS/My%20Documents/Q-1%202003/grafrev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533B4931/POTENSI%20AND%20LOSS%20CROP.xls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Kkpa/C/My%20Documents/TPP%20-%202%20KKPA%2003/My%20Book%20...!/Bulanan/permohonan%20Droping%20Dana%20KKPA.xls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Kkpa/d/UNI/ANDI%20SS/My%20Documents/ANDY%20SYARIF%20SARANSI/UMUM/Q-1%20LTT.xls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Sdi-tan-nanik/kebun%20sdi%202011/data%20q-3%20%2004%20gsdi%20gsym/GSPP/DATA%20BASE%20SPP%20TAN/DATA%20BASE%2007/Review%20Mei%202007/EFC/Revisi%20Budget%20TH%202005%20ltt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D://2018/2018/review/2008/DATA%20Q%204%20TEKNIK%202006/Data%20eLTeTe/KEU/REVIEW/Q2%20LTT%2006/EFC%20Jun%2006/Q4%20LTT%2005/EFC%20sd%20Des%2005/EFC/Revisi%20Budget%20TH%202005%20ltt.xls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D://2018/2018/review/2008/DATA%20Q%204%20TEKNIK%202006/Data%20eLTeTe/KEU/REVIEW/Q2%20LTT%2006/EFC%20Jun%2006/ADMINISTRASI/Uang/EXF%2005/EFC/Revisi%20Budget%20TH%202005%20ltt.xls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D://2018/2018/review/2008/DATA%20Q%204%20TEKNIK%202006/EFC/Revisi%20Budget%20TH%202005%20ltt.xls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D://2018/2018/review/2008/DATA%20Q%204%20TEKNIK%202006/Data%20eLTeTe/KEU/REVIEW/Q2%20LTT%2006/EFC%20Jun%2006/EFC/Revisi%20Budget%20TH%202005%20ltt.xls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Sofy@n/Application%20Data/Microsoft/Excel/Users/aputro/Downloads/Monthly%20Repot%20SAI/07_JULI_2011_DU_PHL_SYM.xls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C://1.%20DATABASE/2015/DATA%20BASE%202015/2.%20OPERATIONAL%20KEBUN%202015/1.%20PANEN%202015/Info%20Pendukung%20Panen%20&amp;%20Mekanisasi/MSA%20VERY%20NEW/PT%20Astra%20Agro%20Lestari/MEKANISASI/Mechanization%20Dashboard%20140513.xlsx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microsoft.com/office/2006/relationships/xlExternalLinkPath/xlPathMissing" Target="08_OA-%20GSDI.xls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Work/Draft_2021/Draft%20Budget%202021_03092020.xlsx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blok-gsym/c/teknik/New%20Folder/IBRAHIM%20.%20R/DATA-COST/Totok/PEBRUARI.xls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Kkpa/d/Documents%20and%20Settings/JST/My%20Documents/Doc.lain%20lain/My%20Documents/TPP%20-%202%20KKPA%2003/My%20Book%20...!/Bulanan/permohonan%20Droping%20Dana%20KKPA.xls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PT%20LTT/1.2015%20TEKNIK/(+)/11.%20Data%20Pheizometer%20PT.%20LTT%20%20Nopember%20%202012/Wm%202011/Pheizo_psk/PHEIZOMETER/Data%20lama%20E/BUKU/FFUNGSI/FUNGSI%20TERAPAN%20EXCEL/DISK/BAB08.xls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Sofy@n/Application%20Data/Microsoft/Excel/Documents%20and%20Settings/yudha%20adi%20susanto/Desktop/juli%202009/Documents%20and%20Settings/Aap%20Data/Personalia/Jamsostek/WW000781%2030012005.xls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Sofy@n/Application%20Data/Microsoft/Excel/DARI%20ARIF%20(SJA-1)/DEV%20COST%20UNTUK%20PAK%20FAUZI/Data%20untuk%20Pak%20Thomas/PT%20SJA/DATA%20KTU%202008/register-PPK%20C2%202007.xls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Tanamanbna/My%20Documents/Documents%20and%20Settings/PBNA/My%20Documents/LELO%202004/Harian%20panen%20BNA%2005'.xls" TargetMode="External"/></Relationships>
</file>

<file path=xl/externalLinks/_rels/externalLink1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UNI/Niar/FRM(X).DLL" TargetMode="External"/></Relationships>
</file>

<file path=xl/externalLinks/_rels/externalLink1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data/z.%20SITE/LAPTOP/2010/PPK%20THN%202010/data%20abdi%20PPK%20PERKERASAN%20&amp;%20SISIP%20PERKERASAN/PPK%20Perkerasan%20A1%20Thn%202010/UNI/Niar/FRM(X).DLL" TargetMode="External"/></Relationships>
</file>

<file path=xl/externalLinks/_rels/externalLink1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UNI/ANDI%20SS/LAPORAN/2003/JUM-KARY.XLS" TargetMode="External"/></Relationships>
</file>

<file path=xl/externalLinks/_rels/externalLink1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data/z.%20SITE/LAPTOP/2010/PPK%20THN%202010/data%20abdi%20PPK%20PERKERASAN%20&amp;%20SISIP%20PERKERASAN/PPK%20Perkerasan%20A1%20Thn%202010/UNI/ANDI%20SS/LAPORAN/2003/JUM-KARY.XLS" TargetMode="External"/></Relationships>
</file>

<file path=xl/externalLinks/_rels/externalLink1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Documents%20and%20Settings/Andy%20SS/Local%20Settings/Temp/Temporary%20Directory%201%20for%20Presentasi%20Q1.zip/ANDI%20SS/My%20Documents/ANDY%20SYARIF%20SARANSI/UMUM/Q-1%20LTT.xls" TargetMode="External"/></Relationships>
</file>

<file path=xl/externalLinks/_rels/externalLink1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2010/PPK/PPK%20Perkerasan/Documents%20and%20Settings/Andy%20SS/Local%20Settings/Temp/Temporary%20Directory%201%20for%20Presentasi%20Q1.zip/ANDI%20SS/My%20Documents/ANDY%20SYARIF%20SARANSI/UMU" TargetMode="External"/></Relationships>
</file>

<file path=xl/externalLinks/_rels/externalLink1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Kkpa/d/Documents%20and%20Settings/CHASIDI/My%20Documents/KKPA%20PT%20TPP%202006/DATA%20BASE%20KKPA%20SD%20JULI%202006/My%20Book%20...!/Bulanan/permohonan%20Droping%20Dana%20KKPA.xls" TargetMode="External"/></Relationships>
</file>

<file path=xl/externalLinks/_rels/externalLink1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Sofy@n/Application%20Data/Microsoft/Excel/COST/NOUN_/2014/JULI%202014/2.OB%20JULI%202014%20ABSEN/FORM%20HITUNG%20PPH21%20BHL%20%20UNTUK%20DIPERGUNAKAN%202013.xls" TargetMode="External"/></Relationships>
</file>

<file path=xl/externalLinks/_rels/externalLink1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Tanaman/My%20Documents/Documents%20and%20Settings/tr/My%20Documents/04.%20PRODUKSI/Kalender%20Panen%20BNA-INP/KALENDER%20PANEN%20%20BNA-INP%20Juni.xls" TargetMode="External"/></Relationships>
</file>

<file path=xl/externalLinks/_rels/externalLink1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GSPP2018/2019/buddet/BUDGET%20DEAL%20VIDCON%201-10-18/FIX%202019%20HO/1.8%20FORMAT%20BUDGET%20TEKNIK%202019-SPP%20(%20FIX).xlsx" TargetMode="External"/></Relationships>
</file>

<file path=xl/externalLinks/_rels/externalLink1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Documents%20and%20Settings/Bernardus%20PT.AAL%20Tbk/My%20Documents/Job%20Pabrik/Data%20Review/2005/REVIEW/2003/Q-4%202003/Q4%202003.xls" TargetMode="External"/></Relationships>
</file>

<file path=xl/externalLinks/_rels/externalLink1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Sdi-tan-nanik/kebun%20sdi%202011/data%20q-3%20%2004%20gsdi%20gsym/GSPP/DATA%20BASE%20SPP%20TAN/DATA%20BASE%2007/Review%20Mei%202007/INFRASTRUKTUR/Data%20Operasional/ADMINISTRASI/Uang/EXF%2005/EFC/Revisi%20Budget%20TH%202005%20ltt.xls" TargetMode="External"/></Relationships>
</file>

<file path=xl/externalLinks/_rels/externalLink1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PI/review/2008/DATA%20Q%204%20TEKNIK%202006/Data%20eLTeTe/KEU/REVIEW/Q2%20LTT%2006/EFC%20Jun%2006/LTT%202005/DATA%20REVIEW%20%202005/INFRASTRUKTUR/Data%20Operasional/ADMINISTRASI/Uang/EXF%2005/EFC/Revisi%20Budget%20TH%202005%20ltt.xls" TargetMode="External"/></Relationships>
</file>

<file path=xl/externalLinks/_rels/externalLink186.xml.rels><?xml version="1.0" encoding="UTF-8" standalone="yes"?>
<Relationships xmlns="http://schemas.openxmlformats.org/package/2006/relationships"><Relationship Id="rId1" Type="http://schemas.openxmlformats.org/officeDocument/2006/relationships/externalLinkPath" Target="D://2018/2018/FLASH/Progress%20Perbaikan/LTT%202005/DATA%20REVIEW%20%202005/INFRASTRUKTUR/Data%20Operasional/ADMINISTRASI/Uang/EXF%2005/EFC/Revisi%20Budget%20TH%202005%20ltt.xls" TargetMode="External"/></Relationships>
</file>

<file path=xl/externalLinks/_rels/externalLink1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_2020_WKP_KALTIM/10%20Laporan%20Teknik/5%20OHSD/OHSD%2005%202020/OHSD%20Site%20WKP%20M3%2005%202020_tris.xlsx" TargetMode="External"/></Relationships>
</file>

<file path=xl/externalLinks/_rels/externalLink1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0000_Old_Time/2020%20PT%20Ekadura%20Indonesia/2020_EDI1_Teknik%20Infrastruktur/DATA%2520BULANAN/Tanaman/Produksi%2520TBS~SLS/Monitoring/Bench%2520Mark%2520PT%2520KTU/POTENSI%2520AND%2520LOSS%2520CROP.xls" TargetMode="External"/></Relationships>
</file>

<file path=xl/externalLinks/_rels/externalLink1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Kkpa/c/My%20Documents/TPP%20-%202%20KKPA%2003/File%20D.upah/Upah%20Karyawan%20KKPA%20(%20D.U%20)%20Des'03.xls" TargetMode="External"/></Relationships>
</file>

<file path=xl/externalLinks/_rels/externalLink1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CHASIDI/My%20Documents/REVIEW%20TEKNIK/SUNARYO%20KPI%20NOVEMBER/UNI/ANDI%20SS/My%20Documents/ANDY%20SYARIF%20SARANSI/UMUM/Q-1%20LTT.xls" TargetMode="External"/></Relationships>
</file>

<file path=xl/externalLinks/_rels/externalLink1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C8276345/JULI%20MANUAL%20JAKARTA%202013%20(PLANT%20ONLY).xlsx" TargetMode="External"/></Relationships>
</file>

<file path=xl/externalLinks/_rels/externalLink1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KERJAAN/PT%20WKP/2020/WMS/Pekerjaan%20WMS%202020.xlsx" TargetMode="External"/></Relationships>
</file>

<file path=xl/externalLinks/_rels/externalLink1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0000_Old_Time/2020%20PT%20Ekadura%20Indonesia/2020_EDI1_Teknik%20Infrastruktur/04.%2520KPI%2520&amp;%2520Bulanan%2520SSG%25202008/KPI%2520SSG%25202007/UNI/ANDI%2520SS/My%2520Documents/ANDY%2520SYARIF%2520SARANSI/UMUM/Q-1%2520LTT.xls" TargetMode="External"/></Relationships>
</file>

<file path=xl/externalLinks/_rels/externalLink1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Gsite/harian%20erwin/Data-Laporan/Data-Laporan/Umum/Personalia/Personalia/Dabase%20Karyawan/MASTER%20DATA%20BASE%2004.xls" TargetMode="External"/></Relationships>
</file>

<file path=xl/externalLinks/_rels/externalLink1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D9027B5/MASTER%20DATA%20BASE%2004.xls" TargetMode="External"/></Relationships>
</file>

<file path=xl/externalLinks/_rels/externalLink1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Carmas004/books/2000%20CD/CH21FUNCTIONS.xls" TargetMode="External"/></Relationships>
</file>

<file path=xl/externalLinks/_rels/externalLink1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04.%20KPI%20&amp;%20Bulanan%20SSG%202008/KPI%20SSG%202007/Documents%20and%20Settings/M%20Join%20Zulfian/Recent/My%20Documents/UNI/ANDI%20SS/My%20Documents/Q-1%202003/grafrev.xls" TargetMode="External"/></Relationships>
</file>

<file path=xl/externalLinks/_rels/externalLink1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04.%20KPI%20&amp;%20Bulanan%20SSG%202008/KPI%20SSG%202007/Documents%20and%20Settings/M%20Join%20Zulfian/Recent/My%20Documents/REVIEW/2003/Q-4%202003/Q4%202003.xls" TargetMode="External"/></Relationships>
</file>

<file path=xl/externalLinks/_rels/externalLink19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/PT%20Wijaya%20Inti%20Nusantara%20Sawit/Data%20Center/LAPORAN%20HARIAN/2026/FILE/05.%20MEI/Daily%20Report%20Commerce%20MEI%202026.xlsx" TargetMode="External"/><Relationship Id="rId1" Type="http://schemas.openxmlformats.org/officeDocument/2006/relationships/externalLinkPath" Target="file:///D:/PT%20Wijaya%20Inti%20Nusantara%20Sawit/Data%20Center/LAPORAN%20HARIAN/2026/FILE/05.%20MEI/Daily%20Report%20Commerce%20MEI%202026.xlsx" TargetMode="External"/></Relationships>
</file>

<file path=xl/externalLinks/_rels/externalLink20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/PT%20WINS/LOGISTIK/WB/Laporan%20Hasil%20Timbangan%20SD%2031%20DESEMBER%202025%202025.xlsx" TargetMode="External"/><Relationship Id="rId1" Type="http://schemas.openxmlformats.org/officeDocument/2006/relationships/externalLinkPath" Target="file:///D:/PT%20WINS/LOGISTIK/WB/Laporan%20Hasil%20Timbangan%20SD%2031%20DESEMBER%202025%202025.xlsx" TargetMode="External"/></Relationships>
</file>

<file path=xl/externalLinks/_rels/externalLink20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/PT%20Wijaya%20Inti%20Nusantara%20Sawit/Data%20Center/LAPORAN%20HARIAN/2026/FILE/05.%20MEI/Laporan%20Harian%20Produksi%20MEI%202026.xlsx" TargetMode="External"/><Relationship Id="rId1" Type="http://schemas.openxmlformats.org/officeDocument/2006/relationships/externalLinkPath" Target="file:///D:/PT%20Wijaya%20Inti%20Nusantara%20Sawit/Data%20Center/LAPORAN%20HARIAN/2026/FILE/05.%20MEI/Laporan%20Harian%20Produksi%20MEI%202026.xlsx" TargetMode="External"/></Relationships>
</file>

<file path=xl/externalLinks/_rels/externalLink20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/PT%20Wijaya%20Inti%20Nusantara%20Sawit/Data%20Center/LAPORAN%20HARIAN/2026/FILE/Laporan%20Harian%20Produksi%20Januari%202026.xlsx" TargetMode="External"/><Relationship Id="rId1" Type="http://schemas.openxmlformats.org/officeDocument/2006/relationships/externalLinkPath" Target="file:///D:/PT%20Wijaya%20Inti%20Nusantara%20Sawit/Data%20Center/LAPORAN%20HARIAN/2026/FILE/Laporan%20Harian%20Produksi%20Januari%202026.xlsx" TargetMode="External"/></Relationships>
</file>

<file path=xl/externalLinks/_rels/externalLink20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Library/Containers/net.whatsapp.WhatsApp/Data/tmp/documents/84A50228-2FF8-441A-BDC5-2939B020FA24/Laporan%20Harian%20Produksi%20JUNI%202026.xlsx" TargetMode="External"/><Relationship Id="rId2" Type="http://schemas.openxmlformats.org/officeDocument/2006/relationships/externalLinkPath" Target="/Users/ariestotopayung/Library/Containers/net.whatsapp.WhatsApp/Data/tmp/documents/84A50228-2FF8-441A-BDC5-2939B020FA24/Laporan%20Harian%20Produksi%20JUNI%202026.xlsx" TargetMode="External"/><Relationship Id="rId1" Type="http://schemas.openxmlformats.org/officeDocument/2006/relationships/externalLinkPath" Target="/Users/ariestotopayung/Library/Containers/net.whatsapp.WhatsApp/Data/tmp/documents/84A50228-2FF8-441A-BDC5-2939B020FA24/Laporan%20Harian%20Produksi%20JUNI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mi"/>
      <sheetName val="Lembur"/>
      <sheetName val="Lembur + Premi"/>
      <sheetName val="Rekap Gaji"/>
      <sheetName val="Gaji05"/>
      <sheetName val="M_Person"/>
      <sheetName val="Staff"/>
      <sheetName val="Parameter Gaji"/>
      <sheetName val="PK Gol-1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E1" t="str">
            <v>KODE STS KARY</v>
          </cell>
        </row>
        <row r="2">
          <cell r="O2" t="str">
            <v>400</v>
          </cell>
          <cell r="P2" t="str">
            <v>PK INVEST.TAN</v>
          </cell>
        </row>
        <row r="3">
          <cell r="O3" t="str">
            <v>401</v>
          </cell>
          <cell r="P3" t="str">
            <v>PK RAWAT</v>
          </cell>
        </row>
        <row r="4">
          <cell r="O4" t="str">
            <v>402</v>
          </cell>
          <cell r="P4" t="str">
            <v>PK PANEN</v>
          </cell>
        </row>
        <row r="5">
          <cell r="O5" t="str">
            <v>423</v>
          </cell>
          <cell r="P5" t="str">
            <v>PK HPT</v>
          </cell>
        </row>
        <row r="6">
          <cell r="O6" t="str">
            <v>615</v>
          </cell>
          <cell r="P6" t="str">
            <v>PK UMUM</v>
          </cell>
        </row>
        <row r="7">
          <cell r="O7" t="str">
            <v>501</v>
          </cell>
          <cell r="P7" t="str">
            <v>PK RM KEBUN</v>
          </cell>
        </row>
        <row r="8">
          <cell r="O8" t="str">
            <v>405</v>
          </cell>
          <cell r="P8" t="str">
            <v>PK OLAH PABRIK</v>
          </cell>
        </row>
        <row r="9">
          <cell r="O9" t="str">
            <v>503</v>
          </cell>
          <cell r="P9" t="str">
            <v>PK RM PABRIK</v>
          </cell>
        </row>
        <row r="10">
          <cell r="O10" t="str">
            <v>425</v>
          </cell>
          <cell r="P10" t="str">
            <v>PK INVEST.BBT</v>
          </cell>
        </row>
      </sheetData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TRET_AFD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SIP"/>
      <sheetName val="BIBIT"/>
      <sheetName val="TBS 5 TH"/>
      <sheetName val="NPK Mg Bo"/>
      <sheetName val="TBS 05"/>
      <sheetName val="OUTPUT"/>
      <sheetName val="Plan VS Real Prod"/>
      <sheetName val="KEBOLER"/>
      <sheetName val="GRADING"/>
      <sheetName val="TANKOS 04"/>
      <sheetName val="TKKS 05"/>
      <sheetName val="STOCK"/>
      <sheetName val="PERKERASAN"/>
      <sheetName val="LKA"/>
      <sheetName val="COST"/>
      <sheetName val="LANGSIR"/>
      <sheetName val="LEMBUR"/>
      <sheetName val="CH"/>
      <sheetName val="TBS AFD"/>
      <sheetName val="TBS BLOK"/>
      <sheetName val="TANKOS"/>
      <sheetName val="check list"/>
      <sheetName val="graf C"/>
      <sheetName val="Graf Sisip"/>
      <sheetName val="Sheet1"/>
    </sheetNames>
    <sheetDataSet>
      <sheetData sheetId="0" refreshError="1">
        <row r="160">
          <cell r="B160" t="str">
            <v xml:space="preserve"> LTT</v>
          </cell>
          <cell r="CS160">
            <v>3381</v>
          </cell>
          <cell r="CT160">
            <v>4804</v>
          </cell>
          <cell r="CU160">
            <v>1.4208813960366755</v>
          </cell>
        </row>
        <row r="164">
          <cell r="C164" t="str">
            <v>A</v>
          </cell>
          <cell r="D164">
            <v>19</v>
          </cell>
          <cell r="CS164">
            <v>0</v>
          </cell>
          <cell r="CT164">
            <v>0</v>
          </cell>
          <cell r="CU164">
            <v>0</v>
          </cell>
          <cell r="CW164">
            <v>121.31913162691896</v>
          </cell>
        </row>
        <row r="165">
          <cell r="C165" t="str">
            <v>B</v>
          </cell>
          <cell r="D165">
            <v>18</v>
          </cell>
          <cell r="CS165">
            <v>0</v>
          </cell>
          <cell r="CT165">
            <v>0</v>
          </cell>
          <cell r="CU165">
            <v>0</v>
          </cell>
          <cell r="CW165">
            <v>122.18603383215923</v>
          </cell>
        </row>
        <row r="166">
          <cell r="C166" t="str">
            <v>C</v>
          </cell>
          <cell r="D166">
            <v>19</v>
          </cell>
          <cell r="CS166">
            <v>0</v>
          </cell>
          <cell r="CT166">
            <v>0</v>
          </cell>
          <cell r="CU166">
            <v>0</v>
          </cell>
          <cell r="CW166">
            <v>123.8346046736893</v>
          </cell>
        </row>
        <row r="167">
          <cell r="C167" t="str">
            <v>D</v>
          </cell>
          <cell r="D167">
            <v>14</v>
          </cell>
          <cell r="CS167">
            <v>0</v>
          </cell>
          <cell r="CT167">
            <v>0</v>
          </cell>
          <cell r="CU167">
            <v>0</v>
          </cell>
          <cell r="CW167">
            <v>135.37022979780554</v>
          </cell>
        </row>
        <row r="168">
          <cell r="C168" t="str">
            <v>E</v>
          </cell>
          <cell r="D168">
            <v>16</v>
          </cell>
          <cell r="CS168">
            <v>50</v>
          </cell>
          <cell r="CT168">
            <v>0</v>
          </cell>
          <cell r="CU168">
            <v>0</v>
          </cell>
          <cell r="CW168">
            <v>132.28359086777522</v>
          </cell>
        </row>
        <row r="169">
          <cell r="C169" t="str">
            <v>F</v>
          </cell>
          <cell r="D169">
            <v>16</v>
          </cell>
          <cell r="CS169">
            <v>2547</v>
          </cell>
          <cell r="CT169">
            <v>4265</v>
          </cell>
          <cell r="CU169">
            <v>1.6745190420102081</v>
          </cell>
          <cell r="CW169">
            <v>123.67964095851255</v>
          </cell>
        </row>
        <row r="170">
          <cell r="C170" t="str">
            <v>G</v>
          </cell>
          <cell r="D170">
            <v>6</v>
          </cell>
          <cell r="CS170">
            <v>534</v>
          </cell>
          <cell r="CT170">
            <v>539</v>
          </cell>
          <cell r="CU170">
            <v>1.0093632958801497</v>
          </cell>
          <cell r="CW170">
            <v>107.75002131469009</v>
          </cell>
        </row>
        <row r="171">
          <cell r="C171" t="str">
            <v>H</v>
          </cell>
          <cell r="D171">
            <v>8</v>
          </cell>
          <cell r="CS171">
            <v>250</v>
          </cell>
          <cell r="CT171">
            <v>0</v>
          </cell>
          <cell r="CU171">
            <v>0</v>
          </cell>
          <cell r="CW171">
            <v>132.03076923076924</v>
          </cell>
        </row>
        <row r="172">
          <cell r="C172" t="str">
            <v>I</v>
          </cell>
          <cell r="D172">
            <v>11</v>
          </cell>
          <cell r="CS172">
            <v>0</v>
          </cell>
          <cell r="CT172">
            <v>0</v>
          </cell>
          <cell r="CU172">
            <v>0</v>
          </cell>
          <cell r="CW172">
            <v>120.89888172858225</v>
          </cell>
        </row>
        <row r="173">
          <cell r="C173" t="str">
            <v>J</v>
          </cell>
          <cell r="D173">
            <v>11</v>
          </cell>
          <cell r="CS173">
            <v>0</v>
          </cell>
          <cell r="CT173">
            <v>0</v>
          </cell>
          <cell r="CU173">
            <v>0</v>
          </cell>
          <cell r="CW173">
            <v>119.98308518380112</v>
          </cell>
        </row>
        <row r="174">
          <cell r="C174" t="str">
            <v>K</v>
          </cell>
          <cell r="D174">
            <v>11</v>
          </cell>
          <cell r="CS174">
            <v>0</v>
          </cell>
          <cell r="CT174">
            <v>0</v>
          </cell>
          <cell r="CU174">
            <v>0</v>
          </cell>
          <cell r="CW174">
            <v>125.46322396361857</v>
          </cell>
        </row>
      </sheetData>
      <sheetData sheetId="1"/>
      <sheetData sheetId="2" refreshError="1"/>
      <sheetData sheetId="3" refreshError="1">
        <row r="160">
          <cell r="B160" t="str">
            <v xml:space="preserve"> LTT</v>
          </cell>
          <cell r="AJ160">
            <v>646394</v>
          </cell>
          <cell r="AK160">
            <v>647344</v>
          </cell>
          <cell r="AL160">
            <v>473536</v>
          </cell>
          <cell r="AM160">
            <v>400350</v>
          </cell>
          <cell r="AN160">
            <v>718032</v>
          </cell>
          <cell r="AO160">
            <v>701853</v>
          </cell>
          <cell r="AP160">
            <v>507392</v>
          </cell>
          <cell r="AQ160">
            <v>324050</v>
          </cell>
          <cell r="AR160">
            <v>0</v>
          </cell>
          <cell r="AS160">
            <v>0</v>
          </cell>
          <cell r="FU160">
            <v>100.14696918597636</v>
          </cell>
          <cell r="FV160">
            <v>84.544786457629399</v>
          </cell>
          <cell r="FW160">
            <v>97.746757804666089</v>
          </cell>
          <cell r="FX160">
            <v>63.865807896064588</v>
          </cell>
          <cell r="FY160">
            <v>0</v>
          </cell>
        </row>
        <row r="164">
          <cell r="C164" t="str">
            <v>A</v>
          </cell>
          <cell r="AJ164">
            <v>89705</v>
          </cell>
          <cell r="AK164">
            <v>89705</v>
          </cell>
          <cell r="AL164">
            <v>103856</v>
          </cell>
          <cell r="AM164">
            <v>91188</v>
          </cell>
          <cell r="AN164">
            <v>101323</v>
          </cell>
          <cell r="AO164">
            <v>101323</v>
          </cell>
          <cell r="AP164">
            <v>77753</v>
          </cell>
          <cell r="AQ164">
            <v>45875</v>
          </cell>
          <cell r="AR164">
            <v>0</v>
          </cell>
          <cell r="AS164">
            <v>0</v>
          </cell>
          <cell r="FU164">
            <v>100</v>
          </cell>
          <cell r="FV164">
            <v>87.802341703897696</v>
          </cell>
          <cell r="FW164">
            <v>100</v>
          </cell>
          <cell r="FX164">
            <v>59.0009388705259</v>
          </cell>
          <cell r="FY164">
            <v>0</v>
          </cell>
        </row>
        <row r="165">
          <cell r="C165" t="str">
            <v>B</v>
          </cell>
          <cell r="AJ165">
            <v>102460</v>
          </cell>
          <cell r="AK165">
            <v>102460</v>
          </cell>
          <cell r="AL165">
            <v>94075</v>
          </cell>
          <cell r="AM165">
            <v>94075</v>
          </cell>
          <cell r="AN165">
            <v>81007</v>
          </cell>
          <cell r="AO165">
            <v>81007</v>
          </cell>
          <cell r="AP165">
            <v>73987</v>
          </cell>
          <cell r="AQ165">
            <v>52983</v>
          </cell>
          <cell r="AR165">
            <v>0</v>
          </cell>
          <cell r="AS165">
            <v>0</v>
          </cell>
          <cell r="FU165">
            <v>100</v>
          </cell>
          <cell r="FV165">
            <v>100</v>
          </cell>
          <cell r="FW165">
            <v>100</v>
          </cell>
          <cell r="FX165">
            <v>71.611228999689132</v>
          </cell>
          <cell r="FY165">
            <v>0</v>
          </cell>
        </row>
        <row r="166">
          <cell r="C166" t="str">
            <v>C</v>
          </cell>
          <cell r="AJ166">
            <v>129238</v>
          </cell>
          <cell r="AK166">
            <v>129238</v>
          </cell>
          <cell r="AL166">
            <v>91105</v>
          </cell>
          <cell r="AM166">
            <v>86346</v>
          </cell>
          <cell r="AN166">
            <v>114280</v>
          </cell>
          <cell r="AO166">
            <v>114280</v>
          </cell>
          <cell r="AP166">
            <v>92168</v>
          </cell>
          <cell r="AQ166">
            <v>85257</v>
          </cell>
          <cell r="AR166">
            <v>0</v>
          </cell>
          <cell r="AS166">
            <v>0</v>
          </cell>
          <cell r="FU166">
            <v>100</v>
          </cell>
          <cell r="FV166">
            <v>94.776356950771088</v>
          </cell>
          <cell r="FW166">
            <v>100</v>
          </cell>
          <cell r="FX166">
            <v>92.501735960420106</v>
          </cell>
          <cell r="FY166">
            <v>0</v>
          </cell>
        </row>
        <row r="167">
          <cell r="C167" t="str">
            <v>D</v>
          </cell>
          <cell r="AJ167">
            <v>92832</v>
          </cell>
          <cell r="AK167">
            <v>92832</v>
          </cell>
          <cell r="AL167">
            <v>48791</v>
          </cell>
          <cell r="AM167">
            <v>48791</v>
          </cell>
          <cell r="AN167">
            <v>97442</v>
          </cell>
          <cell r="AO167">
            <v>97442</v>
          </cell>
          <cell r="AP167">
            <v>84435</v>
          </cell>
          <cell r="AQ167">
            <v>26108</v>
          </cell>
          <cell r="AR167">
            <v>0</v>
          </cell>
          <cell r="AS167">
            <v>0</v>
          </cell>
          <cell r="FU167">
            <v>100</v>
          </cell>
          <cell r="FV167">
            <v>100</v>
          </cell>
          <cell r="FW167">
            <v>100</v>
          </cell>
          <cell r="FX167">
            <v>30.92082667140404</v>
          </cell>
          <cell r="FY167">
            <v>0</v>
          </cell>
        </row>
        <row r="168">
          <cell r="C168" t="str">
            <v>E</v>
          </cell>
          <cell r="AJ168">
            <v>60614</v>
          </cell>
          <cell r="AK168">
            <v>60614</v>
          </cell>
          <cell r="AL168">
            <v>31767</v>
          </cell>
          <cell r="AM168">
            <v>31767</v>
          </cell>
          <cell r="AN168">
            <v>53253</v>
          </cell>
          <cell r="AO168">
            <v>53253</v>
          </cell>
          <cell r="AP168">
            <v>55877</v>
          </cell>
          <cell r="AQ168">
            <v>18213</v>
          </cell>
          <cell r="AR168">
            <v>0</v>
          </cell>
          <cell r="AS168">
            <v>0</v>
          </cell>
          <cell r="FU168">
            <v>100</v>
          </cell>
          <cell r="FV168">
            <v>100</v>
          </cell>
          <cell r="FW168">
            <v>100</v>
          </cell>
          <cell r="FX168">
            <v>32.594806449880984</v>
          </cell>
          <cell r="FY168">
            <v>0</v>
          </cell>
        </row>
        <row r="169">
          <cell r="C169" t="str">
            <v>F</v>
          </cell>
          <cell r="AJ169">
            <v>23721</v>
          </cell>
          <cell r="AK169">
            <v>24426</v>
          </cell>
          <cell r="AL169">
            <v>3759</v>
          </cell>
          <cell r="AM169">
            <v>0</v>
          </cell>
          <cell r="AN169">
            <v>69255</v>
          </cell>
          <cell r="AO169">
            <v>60816</v>
          </cell>
          <cell r="AP169">
            <v>20708</v>
          </cell>
          <cell r="AQ169">
            <v>5116</v>
          </cell>
          <cell r="AR169">
            <v>0</v>
          </cell>
          <cell r="AS169">
            <v>0</v>
          </cell>
          <cell r="FU169">
            <v>102.97205008220564</v>
          </cell>
          <cell r="FV169">
            <v>0</v>
          </cell>
          <cell r="FW169">
            <v>87.81459822395496</v>
          </cell>
          <cell r="FX169">
            <v>24.705427853969482</v>
          </cell>
          <cell r="FY169">
            <v>0</v>
          </cell>
        </row>
        <row r="170">
          <cell r="C170" t="str">
            <v>G</v>
          </cell>
          <cell r="AJ170">
            <v>6315</v>
          </cell>
          <cell r="AK170">
            <v>6560</v>
          </cell>
          <cell r="AL170">
            <v>0</v>
          </cell>
          <cell r="AM170">
            <v>0</v>
          </cell>
          <cell r="AN170">
            <v>11397</v>
          </cell>
          <cell r="AO170">
            <v>11533</v>
          </cell>
          <cell r="AP170">
            <v>2598</v>
          </cell>
          <cell r="AQ170">
            <v>2628</v>
          </cell>
          <cell r="AR170">
            <v>0</v>
          </cell>
          <cell r="AS170">
            <v>0</v>
          </cell>
          <cell r="FU170">
            <v>103.87965162311956</v>
          </cell>
          <cell r="FV170">
            <v>0</v>
          </cell>
          <cell r="FW170">
            <v>101.19329648153024</v>
          </cell>
          <cell r="FX170">
            <v>101.15473441108544</v>
          </cell>
          <cell r="FY170">
            <v>0</v>
          </cell>
        </row>
        <row r="171">
          <cell r="C171" t="str">
            <v>H</v>
          </cell>
          <cell r="AJ171">
            <v>18396</v>
          </cell>
          <cell r="AK171">
            <v>18396</v>
          </cell>
          <cell r="AL171">
            <v>43445</v>
          </cell>
          <cell r="AM171">
            <v>0</v>
          </cell>
          <cell r="AN171">
            <v>52463</v>
          </cell>
          <cell r="AO171">
            <v>44587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FU171">
            <v>100</v>
          </cell>
          <cell r="FV171">
            <v>0</v>
          </cell>
          <cell r="FW171">
            <v>84.987515010578889</v>
          </cell>
          <cell r="FX171">
            <v>0</v>
          </cell>
          <cell r="FY171">
            <v>0</v>
          </cell>
        </row>
        <row r="172">
          <cell r="C172" t="str">
            <v>I</v>
          </cell>
          <cell r="AJ172">
            <v>33039</v>
          </cell>
          <cell r="AK172">
            <v>33039</v>
          </cell>
          <cell r="AL172">
            <v>0</v>
          </cell>
          <cell r="AM172">
            <v>0</v>
          </cell>
          <cell r="AN172">
            <v>38905</v>
          </cell>
          <cell r="AO172">
            <v>38905</v>
          </cell>
          <cell r="AP172">
            <v>29840</v>
          </cell>
          <cell r="AQ172">
            <v>28389</v>
          </cell>
          <cell r="AR172">
            <v>0</v>
          </cell>
          <cell r="AS172">
            <v>0</v>
          </cell>
          <cell r="FU172">
            <v>100</v>
          </cell>
          <cell r="FV172">
            <v>0</v>
          </cell>
          <cell r="FW172">
            <v>100</v>
          </cell>
          <cell r="FX172">
            <v>95.137399463806972</v>
          </cell>
          <cell r="FY172">
            <v>0</v>
          </cell>
        </row>
        <row r="173">
          <cell r="C173" t="str">
            <v>J</v>
          </cell>
          <cell r="AJ173">
            <v>23520</v>
          </cell>
          <cell r="AK173">
            <v>23520</v>
          </cell>
          <cell r="AL173">
            <v>20419</v>
          </cell>
          <cell r="AM173">
            <v>19669</v>
          </cell>
          <cell r="AN173">
            <v>18604</v>
          </cell>
          <cell r="AO173">
            <v>18604</v>
          </cell>
          <cell r="AP173">
            <v>9301</v>
          </cell>
          <cell r="AQ173">
            <v>5000</v>
          </cell>
          <cell r="AR173">
            <v>0</v>
          </cell>
          <cell r="AS173">
            <v>0</v>
          </cell>
          <cell r="FU173">
            <v>100</v>
          </cell>
          <cell r="FV173">
            <v>96.326950389343253</v>
          </cell>
          <cell r="FW173">
            <v>100</v>
          </cell>
          <cell r="FX173">
            <v>53.7576604666165</v>
          </cell>
          <cell r="FY173">
            <v>0</v>
          </cell>
        </row>
        <row r="174">
          <cell r="C174" t="str">
            <v>K</v>
          </cell>
          <cell r="AJ174">
            <v>66554</v>
          </cell>
          <cell r="AK174">
            <v>66554</v>
          </cell>
          <cell r="AL174">
            <v>36319</v>
          </cell>
          <cell r="AM174">
            <v>28514</v>
          </cell>
          <cell r="AN174">
            <v>80103</v>
          </cell>
          <cell r="AO174">
            <v>80103</v>
          </cell>
          <cell r="AP174">
            <v>60725</v>
          </cell>
          <cell r="AQ174">
            <v>54481</v>
          </cell>
          <cell r="AR174">
            <v>0</v>
          </cell>
          <cell r="AS174">
            <v>0</v>
          </cell>
          <cell r="FU174">
            <v>100</v>
          </cell>
          <cell r="FV174">
            <v>78.509870866488612</v>
          </cell>
          <cell r="FW174">
            <v>100</v>
          </cell>
          <cell r="FX174">
            <v>89.717579250720462</v>
          </cell>
          <cell r="FY174">
            <v>0</v>
          </cell>
        </row>
      </sheetData>
      <sheetData sheetId="4" refreshError="1">
        <row r="161">
          <cell r="B161" t="str">
            <v xml:space="preserve"> LTT</v>
          </cell>
          <cell r="AG161">
            <v>5918</v>
          </cell>
          <cell r="AH161">
            <v>61185</v>
          </cell>
          <cell r="AI161">
            <v>46981</v>
          </cell>
          <cell r="AJ161">
            <v>0</v>
          </cell>
          <cell r="AK161">
            <v>54343</v>
          </cell>
        </row>
        <row r="165">
          <cell r="C165" t="str">
            <v>A</v>
          </cell>
          <cell r="AG165">
            <v>1064</v>
          </cell>
          <cell r="AH165">
            <v>9832</v>
          </cell>
          <cell r="AI165">
            <v>1166</v>
          </cell>
          <cell r="AJ165">
            <v>0</v>
          </cell>
          <cell r="AK165">
            <v>7391</v>
          </cell>
        </row>
        <row r="166">
          <cell r="C166" t="str">
            <v>B</v>
          </cell>
          <cell r="AG166">
            <v>0</v>
          </cell>
          <cell r="AH166">
            <v>6226</v>
          </cell>
          <cell r="AI166">
            <v>0</v>
          </cell>
          <cell r="AJ166">
            <v>0</v>
          </cell>
          <cell r="AK166">
            <v>401</v>
          </cell>
        </row>
        <row r="167">
          <cell r="C167" t="str">
            <v>C</v>
          </cell>
          <cell r="AG167">
            <v>0</v>
          </cell>
          <cell r="AH167">
            <v>7556</v>
          </cell>
          <cell r="AI167">
            <v>0</v>
          </cell>
          <cell r="AJ167">
            <v>0</v>
          </cell>
          <cell r="AK167">
            <v>3095</v>
          </cell>
        </row>
        <row r="168">
          <cell r="C168" t="str">
            <v>D</v>
          </cell>
          <cell r="AG168">
            <v>0</v>
          </cell>
          <cell r="AH168">
            <v>5397</v>
          </cell>
          <cell r="AI168">
            <v>4822</v>
          </cell>
          <cell r="AJ168">
            <v>0</v>
          </cell>
          <cell r="AK168">
            <v>9004</v>
          </cell>
        </row>
        <row r="169">
          <cell r="C169" t="str">
            <v>E</v>
          </cell>
          <cell r="AG169">
            <v>0</v>
          </cell>
          <cell r="AH169">
            <v>4878</v>
          </cell>
          <cell r="AI169">
            <v>1201</v>
          </cell>
          <cell r="AJ169">
            <v>0</v>
          </cell>
          <cell r="AK169">
            <v>3838</v>
          </cell>
        </row>
        <row r="170">
          <cell r="C170" t="str">
            <v>F</v>
          </cell>
          <cell r="AG170">
            <v>0</v>
          </cell>
          <cell r="AH170">
            <v>5352</v>
          </cell>
          <cell r="AI170">
            <v>4711</v>
          </cell>
          <cell r="AJ170">
            <v>0</v>
          </cell>
          <cell r="AK170">
            <v>9993</v>
          </cell>
        </row>
        <row r="171">
          <cell r="C171" t="str">
            <v>G</v>
          </cell>
          <cell r="AG171">
            <v>0</v>
          </cell>
          <cell r="AH171">
            <v>1907</v>
          </cell>
          <cell r="AI171">
            <v>1060</v>
          </cell>
          <cell r="AJ171">
            <v>0</v>
          </cell>
          <cell r="AK171">
            <v>985</v>
          </cell>
        </row>
        <row r="172">
          <cell r="C172" t="str">
            <v>H</v>
          </cell>
          <cell r="AG172">
            <v>0</v>
          </cell>
          <cell r="AH172">
            <v>8964</v>
          </cell>
          <cell r="AI172">
            <v>18440</v>
          </cell>
          <cell r="AJ172">
            <v>0</v>
          </cell>
          <cell r="AK172">
            <v>6344</v>
          </cell>
        </row>
        <row r="173">
          <cell r="C173" t="str">
            <v>I</v>
          </cell>
          <cell r="AG173">
            <v>2073</v>
          </cell>
          <cell r="AH173">
            <v>3919</v>
          </cell>
          <cell r="AI173">
            <v>6119</v>
          </cell>
          <cell r="AJ173">
            <v>0</v>
          </cell>
          <cell r="AK173">
            <v>4961</v>
          </cell>
        </row>
        <row r="174">
          <cell r="C174" t="str">
            <v>J</v>
          </cell>
          <cell r="AG174">
            <v>330</v>
          </cell>
          <cell r="AH174">
            <v>1719</v>
          </cell>
          <cell r="AI174">
            <v>717</v>
          </cell>
          <cell r="AJ174">
            <v>0</v>
          </cell>
          <cell r="AK174">
            <v>409</v>
          </cell>
        </row>
        <row r="175">
          <cell r="C175" t="str">
            <v>K</v>
          </cell>
          <cell r="AG175">
            <v>2451</v>
          </cell>
          <cell r="AH175">
            <v>5435</v>
          </cell>
          <cell r="AI175">
            <v>8745</v>
          </cell>
          <cell r="AJ175">
            <v>0</v>
          </cell>
          <cell r="AK175">
            <v>7922</v>
          </cell>
        </row>
      </sheetData>
      <sheetData sheetId="5" refreshError="1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SIP"/>
      <sheetName val="BIBIT"/>
      <sheetName val="TBS AFD"/>
      <sheetName val="NPK Mg Bo"/>
      <sheetName val="TBS BLOK"/>
      <sheetName val="TANKOS"/>
      <sheetName val="PERKERASAN"/>
      <sheetName val="LANGSIR"/>
      <sheetName val="LEMBUR"/>
      <sheetName val="KEBOLER"/>
      <sheetName val="CH"/>
      <sheetName val="check list"/>
      <sheetName val="graf C"/>
      <sheetName val="Graf Sisip"/>
      <sheetName val="TBS_AFD"/>
      <sheetName val="NPK_Mg_Bo"/>
      <sheetName val="TBS_BLOK"/>
      <sheetName val="check_list"/>
      <sheetName val="graf_C"/>
      <sheetName val="Graf_Sisip"/>
      <sheetName val="PREMI DRIVER"/>
      <sheetName val="DATABASE"/>
      <sheetName val="TBS 5 TH"/>
      <sheetName val="TBS 05"/>
      <sheetName val="OUTPUT"/>
      <sheetName val="Plan VS Real Prod"/>
      <sheetName val="GRADING"/>
      <sheetName val="TANKOS 04"/>
      <sheetName val="TKKS 05"/>
      <sheetName val="STOCK"/>
      <sheetName val="LKA"/>
      <sheetName val="COST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N  per Jam"/>
      <sheetName val="TAXREAL"/>
      <sheetName val="BREAK DOWN"/>
      <sheetName val="LOSSES"/>
      <sheetName val="GRD LTW"/>
      <sheetName val="GRD LTT"/>
      <sheetName val="GRD MMG"/>
      <sheetName val="FFA per jam"/>
      <sheetName val="CPO per PT "/>
      <sheetName val="Karung"/>
      <sheetName val="Analisa"/>
      <sheetName val="Sheet1"/>
      <sheetName val="Sheet2"/>
      <sheetName val="Sheet3"/>
      <sheetName val="TON__per_Jam"/>
      <sheetName val="BREAK_DOWN"/>
      <sheetName val="GRD_LTW"/>
      <sheetName val="GRD_LTT"/>
      <sheetName val="GRD_MMG"/>
      <sheetName val="FFA_per_jam"/>
      <sheetName val="CPO_per_PT_"/>
      <sheetName val="TON__per_Jam1"/>
      <sheetName val="BREAK_DOWN1"/>
      <sheetName val="GRD_LTW1"/>
      <sheetName val="GRD_LTT1"/>
      <sheetName val="GRD_MMG1"/>
      <sheetName val="FFA_per_jam1"/>
      <sheetName val="CPO_per_PT_1"/>
      <sheetName val="TON__per_Jam2"/>
      <sheetName val="BREAK_DOWN2"/>
      <sheetName val="GRD_LTW2"/>
      <sheetName val="GRD_LTT2"/>
      <sheetName val="GRD_MMG2"/>
      <sheetName val="FFA_per_jam2"/>
      <sheetName val="CPO_per_PT_2"/>
      <sheetName val="Olah"/>
      <sheetName val="cpo"/>
      <sheetName val="PRODUCTION REPORTS"/>
      <sheetName val="DATA LTW"/>
    </sheetNames>
    <sheetDataSet>
      <sheetData sheetId="0">
        <row r="7">
          <cell r="C7" t="str">
            <v>07 - 08</v>
          </cell>
          <cell r="D7" t="str">
            <v>08 - 09</v>
          </cell>
          <cell r="E7" t="str">
            <v>09 - 10</v>
          </cell>
          <cell r="F7" t="str">
            <v>10 - 11</v>
          </cell>
          <cell r="G7" t="str">
            <v>11 - 12</v>
          </cell>
          <cell r="H7" t="str">
            <v>12 - 13</v>
          </cell>
          <cell r="I7" t="str">
            <v>13 - 14</v>
          </cell>
          <cell r="J7" t="str">
            <v>14 - 15</v>
          </cell>
          <cell r="K7" t="str">
            <v>15 - 16</v>
          </cell>
          <cell r="L7" t="str">
            <v>16 - 17</v>
          </cell>
          <cell r="M7" t="str">
            <v>17 - 18</v>
          </cell>
          <cell r="N7" t="str">
            <v>18 - 19</v>
          </cell>
          <cell r="O7" t="str">
            <v>19 - 20</v>
          </cell>
          <cell r="P7" t="str">
            <v>20 - 21</v>
          </cell>
          <cell r="Q7" t="str">
            <v>21 - 22</v>
          </cell>
          <cell r="R7" t="str">
            <v>22 - 23</v>
          </cell>
          <cell r="S7" t="str">
            <v>23 - 24</v>
          </cell>
          <cell r="T7" t="str">
            <v>00 - 01</v>
          </cell>
          <cell r="U7" t="str">
            <v>01 - 02</v>
          </cell>
          <cell r="V7" t="str">
            <v>02 - 03</v>
          </cell>
          <cell r="W7" t="str">
            <v>03 - 04</v>
          </cell>
          <cell r="X7" t="str">
            <v>04 - 05</v>
          </cell>
          <cell r="Y7" t="str">
            <v>05 - 06</v>
          </cell>
          <cell r="Z7" t="str">
            <v>06 - 07</v>
          </cell>
        </row>
        <row r="8">
          <cell r="D8">
            <v>25.63</v>
          </cell>
          <cell r="E8">
            <v>21.89</v>
          </cell>
          <cell r="F8">
            <v>18.73</v>
          </cell>
          <cell r="G8">
            <v>37.619999999999997</v>
          </cell>
          <cell r="H8">
            <v>65.28</v>
          </cell>
          <cell r="I8">
            <v>44.41</v>
          </cell>
          <cell r="J8">
            <v>0</v>
          </cell>
          <cell r="K8">
            <v>67.819999999999993</v>
          </cell>
          <cell r="L8">
            <v>0</v>
          </cell>
          <cell r="M8">
            <v>67.040000000000006</v>
          </cell>
          <cell r="N8">
            <v>0</v>
          </cell>
          <cell r="O8">
            <v>61.23</v>
          </cell>
          <cell r="P8">
            <v>0</v>
          </cell>
          <cell r="Q8">
            <v>0</v>
          </cell>
          <cell r="R8">
            <v>58.11</v>
          </cell>
          <cell r="S8">
            <v>35.229999999999997</v>
          </cell>
          <cell r="T8">
            <v>62.96</v>
          </cell>
          <cell r="U8">
            <v>0</v>
          </cell>
          <cell r="V8">
            <v>38.94</v>
          </cell>
          <cell r="W8">
            <v>0</v>
          </cell>
          <cell r="X8">
            <v>33.869999999999997</v>
          </cell>
        </row>
        <row r="10">
          <cell r="D10">
            <v>64.36</v>
          </cell>
          <cell r="E10">
            <v>62.75</v>
          </cell>
          <cell r="F10">
            <v>19.84</v>
          </cell>
          <cell r="G10">
            <v>0</v>
          </cell>
          <cell r="H10">
            <v>0</v>
          </cell>
          <cell r="I10">
            <v>0</v>
          </cell>
          <cell r="J10">
            <v>66.94</v>
          </cell>
          <cell r="K10">
            <v>0</v>
          </cell>
          <cell r="L10">
            <v>71.67</v>
          </cell>
          <cell r="M10">
            <v>14.57</v>
          </cell>
          <cell r="N10">
            <v>78.03</v>
          </cell>
          <cell r="O10">
            <v>0</v>
          </cell>
          <cell r="P10">
            <v>0</v>
          </cell>
          <cell r="Q10">
            <v>65.58</v>
          </cell>
          <cell r="R10">
            <v>77.87</v>
          </cell>
          <cell r="S10">
            <v>0</v>
          </cell>
          <cell r="T10">
            <v>55.1</v>
          </cell>
          <cell r="U10">
            <v>0</v>
          </cell>
          <cell r="V10">
            <v>66.37</v>
          </cell>
          <cell r="W10">
            <v>0</v>
          </cell>
          <cell r="X10">
            <v>0</v>
          </cell>
          <cell r="Y10">
            <v>63.14</v>
          </cell>
        </row>
        <row r="11">
          <cell r="D11">
            <v>73.52</v>
          </cell>
          <cell r="E11">
            <v>79.63</v>
          </cell>
          <cell r="F11">
            <v>13.95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65.400000000000006</v>
          </cell>
          <cell r="L11">
            <v>0</v>
          </cell>
          <cell r="M11">
            <v>77.239999999999995</v>
          </cell>
          <cell r="N11">
            <v>0</v>
          </cell>
          <cell r="O11">
            <v>80.88</v>
          </cell>
          <cell r="P11">
            <v>0</v>
          </cell>
          <cell r="Q11">
            <v>68.930000000000007</v>
          </cell>
          <cell r="R11">
            <v>0</v>
          </cell>
          <cell r="S11">
            <v>70.16</v>
          </cell>
          <cell r="T11">
            <v>0</v>
          </cell>
          <cell r="U11">
            <v>73.09</v>
          </cell>
          <cell r="V11">
            <v>0</v>
          </cell>
          <cell r="W11">
            <v>55.74</v>
          </cell>
          <cell r="X11">
            <v>0</v>
          </cell>
          <cell r="Y11">
            <v>48.48</v>
          </cell>
          <cell r="Z11">
            <v>16.72</v>
          </cell>
        </row>
        <row r="12">
          <cell r="D12">
            <v>46.9</v>
          </cell>
          <cell r="E12">
            <v>17.04</v>
          </cell>
          <cell r="F12">
            <v>17.21</v>
          </cell>
          <cell r="G12">
            <v>61.03</v>
          </cell>
          <cell r="H12">
            <v>34.19</v>
          </cell>
          <cell r="I12">
            <v>55.92</v>
          </cell>
          <cell r="J12">
            <v>0</v>
          </cell>
          <cell r="K12">
            <v>0</v>
          </cell>
          <cell r="L12">
            <v>64.41</v>
          </cell>
          <cell r="M12">
            <v>86.27</v>
          </cell>
          <cell r="N12">
            <v>0</v>
          </cell>
          <cell r="O12">
            <v>0</v>
          </cell>
          <cell r="P12">
            <v>76.7</v>
          </cell>
          <cell r="Q12">
            <v>0</v>
          </cell>
          <cell r="R12">
            <v>0</v>
          </cell>
          <cell r="S12">
            <v>68.260000000000005</v>
          </cell>
          <cell r="T12">
            <v>0</v>
          </cell>
          <cell r="U12">
            <v>63.08</v>
          </cell>
          <cell r="V12">
            <v>0</v>
          </cell>
          <cell r="W12">
            <v>0</v>
          </cell>
          <cell r="X12">
            <v>62.83</v>
          </cell>
        </row>
        <row r="14">
          <cell r="D14">
            <v>65.989999999999995</v>
          </cell>
          <cell r="E14">
            <v>47.22</v>
          </cell>
          <cell r="F14">
            <v>46.13</v>
          </cell>
          <cell r="G14">
            <v>63.79</v>
          </cell>
          <cell r="H14">
            <v>6.72</v>
          </cell>
          <cell r="I14">
            <v>60.58</v>
          </cell>
          <cell r="J14">
            <v>62.19</v>
          </cell>
          <cell r="K14">
            <v>0</v>
          </cell>
          <cell r="L14">
            <v>58.38</v>
          </cell>
          <cell r="M14">
            <v>78.16</v>
          </cell>
          <cell r="N14">
            <v>69.16</v>
          </cell>
          <cell r="O14">
            <v>17.760000000000002</v>
          </cell>
          <cell r="P14">
            <v>68.19</v>
          </cell>
          <cell r="Q14">
            <v>66.989999999999995</v>
          </cell>
          <cell r="R14">
            <v>71.03</v>
          </cell>
          <cell r="S14">
            <v>44.11</v>
          </cell>
        </row>
        <row r="15">
          <cell r="D15">
            <v>14.66</v>
          </cell>
          <cell r="E15">
            <v>22.63</v>
          </cell>
          <cell r="F15">
            <v>25.78</v>
          </cell>
          <cell r="G15">
            <v>67.3</v>
          </cell>
          <cell r="H15">
            <v>60.26</v>
          </cell>
          <cell r="I15">
            <v>67.819999999999993</v>
          </cell>
          <cell r="J15">
            <v>66.150000000000006</v>
          </cell>
          <cell r="K15">
            <v>28.14</v>
          </cell>
          <cell r="L15">
            <v>71.510000000000005</v>
          </cell>
          <cell r="M15">
            <v>66.2</v>
          </cell>
          <cell r="N15">
            <v>59.15</v>
          </cell>
          <cell r="O15">
            <v>0</v>
          </cell>
          <cell r="P15">
            <v>66.94</v>
          </cell>
          <cell r="Q15">
            <v>37.17</v>
          </cell>
          <cell r="R15">
            <v>24.73</v>
          </cell>
          <cell r="S15">
            <v>53.77</v>
          </cell>
        </row>
        <row r="17">
          <cell r="D17">
            <v>38.57</v>
          </cell>
          <cell r="E17">
            <v>21.57</v>
          </cell>
          <cell r="F17">
            <v>0</v>
          </cell>
          <cell r="G17">
            <v>64.53</v>
          </cell>
          <cell r="H17">
            <v>62.14</v>
          </cell>
          <cell r="I17">
            <v>62.99</v>
          </cell>
          <cell r="J17">
            <v>71.83</v>
          </cell>
          <cell r="K17">
            <v>44.97</v>
          </cell>
          <cell r="L17">
            <v>71.63</v>
          </cell>
          <cell r="M17">
            <v>70.040000000000006</v>
          </cell>
          <cell r="N17">
            <v>78.78</v>
          </cell>
          <cell r="O17">
            <v>66.06</v>
          </cell>
          <cell r="P17">
            <v>64.209999999999994</v>
          </cell>
        </row>
        <row r="18">
          <cell r="D18">
            <v>15.51</v>
          </cell>
          <cell r="E18">
            <v>21.79</v>
          </cell>
          <cell r="F18">
            <v>38.74</v>
          </cell>
          <cell r="G18">
            <v>51.25</v>
          </cell>
          <cell r="H18">
            <v>61.21</v>
          </cell>
          <cell r="I18">
            <v>61.27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67.34</v>
          </cell>
          <cell r="O18">
            <v>60.97</v>
          </cell>
          <cell r="P18">
            <v>62.77</v>
          </cell>
          <cell r="Q18">
            <v>0</v>
          </cell>
          <cell r="R18">
            <v>66.930000000000007</v>
          </cell>
          <cell r="S18">
            <v>16.73</v>
          </cell>
          <cell r="T18">
            <v>65.86</v>
          </cell>
          <cell r="U18">
            <v>76.89</v>
          </cell>
          <cell r="V18">
            <v>31.47</v>
          </cell>
        </row>
        <row r="19">
          <cell r="D19">
            <v>24.47</v>
          </cell>
          <cell r="E19">
            <v>21.78</v>
          </cell>
          <cell r="F19">
            <v>24.76</v>
          </cell>
          <cell r="G19">
            <v>65.06</v>
          </cell>
          <cell r="H19">
            <v>60.27</v>
          </cell>
          <cell r="I19">
            <v>73.61</v>
          </cell>
          <cell r="J19">
            <v>18.579999999999998</v>
          </cell>
          <cell r="K19">
            <v>66.95</v>
          </cell>
          <cell r="L19">
            <v>21.64</v>
          </cell>
          <cell r="M19">
            <v>70.150000000000006</v>
          </cell>
          <cell r="N19">
            <v>60.47</v>
          </cell>
          <cell r="O19">
            <v>69.02</v>
          </cell>
          <cell r="P19">
            <v>49.31</v>
          </cell>
          <cell r="Q19">
            <v>64.489999999999995</v>
          </cell>
          <cell r="R19">
            <v>42.7</v>
          </cell>
        </row>
        <row r="21">
          <cell r="D21">
            <v>70.819999999999993</v>
          </cell>
          <cell r="E21">
            <v>65.92</v>
          </cell>
          <cell r="F21">
            <v>63.18</v>
          </cell>
          <cell r="G21">
            <v>61.34</v>
          </cell>
          <cell r="H21">
            <v>65.87</v>
          </cell>
          <cell r="I21">
            <v>30.3</v>
          </cell>
          <cell r="J21">
            <v>72.34</v>
          </cell>
          <cell r="K21">
            <v>73.760000000000005</v>
          </cell>
          <cell r="L21">
            <v>68.239999999999995</v>
          </cell>
          <cell r="M21">
            <v>0</v>
          </cell>
          <cell r="N21">
            <v>73.760000000000005</v>
          </cell>
          <cell r="O21">
            <v>54.71</v>
          </cell>
          <cell r="P21">
            <v>59.7</v>
          </cell>
          <cell r="Q21">
            <v>73.430000000000007</v>
          </cell>
          <cell r="R21">
            <v>65.58</v>
          </cell>
          <cell r="S21">
            <v>60.39</v>
          </cell>
          <cell r="T21">
            <v>47.07</v>
          </cell>
        </row>
        <row r="22">
          <cell r="D22">
            <v>0</v>
          </cell>
          <cell r="E22">
            <v>51.3</v>
          </cell>
          <cell r="F22">
            <v>0</v>
          </cell>
          <cell r="G22">
            <v>45.26</v>
          </cell>
          <cell r="H22">
            <v>45.73</v>
          </cell>
          <cell r="I22">
            <v>49.26</v>
          </cell>
          <cell r="J22">
            <v>64.7</v>
          </cell>
          <cell r="K22">
            <v>68.89</v>
          </cell>
          <cell r="L22">
            <v>68.91</v>
          </cell>
          <cell r="M22">
            <v>60.37</v>
          </cell>
          <cell r="N22">
            <v>34.4</v>
          </cell>
          <cell r="O22">
            <v>51.39</v>
          </cell>
          <cell r="P22">
            <v>65.31</v>
          </cell>
          <cell r="Q22">
            <v>54.59</v>
          </cell>
          <cell r="R22">
            <v>33.07</v>
          </cell>
        </row>
        <row r="24">
          <cell r="D24">
            <v>18.54</v>
          </cell>
          <cell r="E24">
            <v>20.64</v>
          </cell>
          <cell r="F24">
            <v>40.630000000000003</v>
          </cell>
          <cell r="G24">
            <v>48.56</v>
          </cell>
          <cell r="H24">
            <v>58.59</v>
          </cell>
          <cell r="I24">
            <v>72.349999999999994</v>
          </cell>
          <cell r="J24">
            <v>65.27</v>
          </cell>
          <cell r="K24">
            <v>66.599999999999994</v>
          </cell>
          <cell r="L24">
            <v>66.25</v>
          </cell>
          <cell r="M24">
            <v>56.85</v>
          </cell>
          <cell r="N24">
            <v>58</v>
          </cell>
          <cell r="O24">
            <v>33.4</v>
          </cell>
          <cell r="P24">
            <v>61.3</v>
          </cell>
          <cell r="Q24">
            <v>14.18</v>
          </cell>
        </row>
        <row r="25">
          <cell r="D25">
            <v>31.33</v>
          </cell>
          <cell r="E25">
            <v>19.07</v>
          </cell>
          <cell r="F25">
            <v>60.01</v>
          </cell>
          <cell r="G25">
            <v>59.04</v>
          </cell>
          <cell r="H25">
            <v>12.91</v>
          </cell>
          <cell r="I25">
            <v>7.32</v>
          </cell>
          <cell r="J25">
            <v>62.09</v>
          </cell>
          <cell r="K25">
            <v>76.62</v>
          </cell>
          <cell r="L25">
            <v>53.75</v>
          </cell>
          <cell r="M25">
            <v>44.49</v>
          </cell>
          <cell r="N25">
            <v>45.76</v>
          </cell>
          <cell r="O25">
            <v>60.64</v>
          </cell>
          <cell r="P25">
            <v>64.91</v>
          </cell>
          <cell r="Q25">
            <v>69.319999999999993</v>
          </cell>
        </row>
        <row r="28">
          <cell r="D28">
            <v>151.63</v>
          </cell>
          <cell r="E28">
            <v>73.62</v>
          </cell>
          <cell r="F28">
            <v>67.91</v>
          </cell>
          <cell r="G28">
            <v>50.97</v>
          </cell>
          <cell r="H28">
            <v>44.95</v>
          </cell>
          <cell r="I28">
            <v>34.5</v>
          </cell>
          <cell r="J28">
            <v>19.62</v>
          </cell>
          <cell r="K28">
            <v>0</v>
          </cell>
          <cell r="L28">
            <v>40.340000000000003</v>
          </cell>
          <cell r="M28">
            <v>58.01</v>
          </cell>
          <cell r="N28">
            <v>50.16</v>
          </cell>
          <cell r="O28">
            <v>34.619999999999997</v>
          </cell>
          <cell r="P28">
            <v>43.65</v>
          </cell>
          <cell r="Q28">
            <v>72.25</v>
          </cell>
          <cell r="R28">
            <v>78.41</v>
          </cell>
          <cell r="S28">
            <v>75.81</v>
          </cell>
          <cell r="T28">
            <v>59.11</v>
          </cell>
          <cell r="U28">
            <v>67.790000000000006</v>
          </cell>
          <cell r="V28">
            <v>63.1</v>
          </cell>
          <cell r="W28">
            <v>37.270000000000003</v>
          </cell>
          <cell r="X28">
            <v>24.94</v>
          </cell>
        </row>
        <row r="29">
          <cell r="D29">
            <v>26.65</v>
          </cell>
          <cell r="E29">
            <v>52.33</v>
          </cell>
          <cell r="F29">
            <v>40.94</v>
          </cell>
          <cell r="G29">
            <v>35.24</v>
          </cell>
          <cell r="H29">
            <v>48.18</v>
          </cell>
          <cell r="I29">
            <v>65.53</v>
          </cell>
          <cell r="J29">
            <v>84.52</v>
          </cell>
          <cell r="K29">
            <v>77.41</v>
          </cell>
          <cell r="L29">
            <v>64.73</v>
          </cell>
          <cell r="M29">
            <v>24.39</v>
          </cell>
          <cell r="N29">
            <v>47.15</v>
          </cell>
          <cell r="O29">
            <v>65.66</v>
          </cell>
          <cell r="P29">
            <v>67.650000000000006</v>
          </cell>
          <cell r="Q29">
            <v>60.85</v>
          </cell>
          <cell r="R29">
            <v>32.119999999999997</v>
          </cell>
        </row>
        <row r="31">
          <cell r="D31">
            <v>11.55</v>
          </cell>
          <cell r="E31">
            <v>34.79</v>
          </cell>
          <cell r="F31">
            <v>19.64</v>
          </cell>
          <cell r="G31">
            <v>47.32</v>
          </cell>
          <cell r="H31">
            <v>37.11</v>
          </cell>
          <cell r="I31">
            <v>60.54</v>
          </cell>
          <cell r="J31">
            <v>54.3</v>
          </cell>
          <cell r="K31">
            <v>67.150000000000006</v>
          </cell>
          <cell r="L31">
            <v>65</v>
          </cell>
          <cell r="M31">
            <v>66.400000000000006</v>
          </cell>
          <cell r="N31">
            <v>54.66</v>
          </cell>
          <cell r="O31">
            <v>44.09</v>
          </cell>
          <cell r="P31">
            <v>67.430000000000007</v>
          </cell>
          <cell r="Q31">
            <v>54.58</v>
          </cell>
          <cell r="R31">
            <v>16.559999999999999</v>
          </cell>
        </row>
        <row r="32">
          <cell r="D32">
            <v>0</v>
          </cell>
          <cell r="E32">
            <v>38.090000000000003</v>
          </cell>
          <cell r="F32">
            <v>32.299999999999997</v>
          </cell>
          <cell r="G32">
            <v>30.89</v>
          </cell>
          <cell r="H32">
            <v>0</v>
          </cell>
          <cell r="I32">
            <v>47.18</v>
          </cell>
          <cell r="J32">
            <v>55.7</v>
          </cell>
          <cell r="K32">
            <v>69.5</v>
          </cell>
          <cell r="L32">
            <v>61.42</v>
          </cell>
          <cell r="M32">
            <v>64.52</v>
          </cell>
          <cell r="N32">
            <v>57.89</v>
          </cell>
          <cell r="O32">
            <v>64.22</v>
          </cell>
          <cell r="P32">
            <v>66.63</v>
          </cell>
          <cell r="Q32">
            <v>64.900000000000006</v>
          </cell>
          <cell r="R32">
            <v>56.82</v>
          </cell>
          <cell r="S32">
            <v>31.39</v>
          </cell>
        </row>
        <row r="33">
          <cell r="D33">
            <v>4.75</v>
          </cell>
          <cell r="E33">
            <v>23.89</v>
          </cell>
          <cell r="F33">
            <v>10.71</v>
          </cell>
          <cell r="G33">
            <v>26.78</v>
          </cell>
          <cell r="H33">
            <v>65.81</v>
          </cell>
          <cell r="I33">
            <v>64.209999999999994</v>
          </cell>
          <cell r="J33">
            <v>76.66</v>
          </cell>
          <cell r="K33">
            <v>52.41</v>
          </cell>
          <cell r="L33">
            <v>48.01</v>
          </cell>
          <cell r="M33">
            <v>57.78</v>
          </cell>
          <cell r="N33">
            <v>64.13</v>
          </cell>
          <cell r="O33">
            <v>61.75</v>
          </cell>
          <cell r="P33">
            <v>61.32</v>
          </cell>
          <cell r="Q33">
            <v>19.13</v>
          </cell>
        </row>
        <row r="35">
          <cell r="D35">
            <v>64.459999999999994</v>
          </cell>
          <cell r="E35">
            <v>62.4</v>
          </cell>
          <cell r="F35">
            <v>67.099999999999994</v>
          </cell>
          <cell r="G35">
            <v>0</v>
          </cell>
          <cell r="H35">
            <v>0</v>
          </cell>
          <cell r="I35">
            <v>51.33</v>
          </cell>
          <cell r="J35">
            <v>67.88</v>
          </cell>
          <cell r="K35">
            <v>22.44</v>
          </cell>
          <cell r="L35">
            <v>71.27</v>
          </cell>
          <cell r="M35">
            <v>59.44</v>
          </cell>
          <cell r="N35">
            <v>60.59</v>
          </cell>
          <cell r="O35">
            <v>35.46</v>
          </cell>
          <cell r="P35">
            <v>42.3</v>
          </cell>
          <cell r="Q35">
            <v>39.26</v>
          </cell>
          <cell r="R35">
            <v>38.5</v>
          </cell>
          <cell r="S35">
            <v>68.89</v>
          </cell>
          <cell r="T35">
            <v>63.35</v>
          </cell>
          <cell r="U35">
            <v>65.83</v>
          </cell>
          <cell r="V35">
            <v>62.57</v>
          </cell>
          <cell r="W35">
            <v>34.18</v>
          </cell>
          <cell r="X35">
            <v>67.83</v>
          </cell>
          <cell r="Y35">
            <v>15.32</v>
          </cell>
        </row>
        <row r="36">
          <cell r="D36">
            <v>0</v>
          </cell>
          <cell r="E36">
            <v>47.74</v>
          </cell>
          <cell r="F36">
            <v>32.270000000000003</v>
          </cell>
          <cell r="G36">
            <v>52.04</v>
          </cell>
          <cell r="H36">
            <v>63.47</v>
          </cell>
          <cell r="I36">
            <v>66.239999999999995</v>
          </cell>
          <cell r="J36">
            <v>56.8</v>
          </cell>
          <cell r="K36">
            <v>68.010000000000005</v>
          </cell>
          <cell r="L36">
            <v>76.89</v>
          </cell>
          <cell r="M36">
            <v>41.81</v>
          </cell>
          <cell r="N36">
            <v>66.69</v>
          </cell>
          <cell r="O36">
            <v>63.49</v>
          </cell>
          <cell r="P36">
            <v>72.349999999999994</v>
          </cell>
          <cell r="Q36">
            <v>60.9</v>
          </cell>
          <cell r="R36">
            <v>58.69</v>
          </cell>
        </row>
        <row r="39">
          <cell r="D39">
            <v>0</v>
          </cell>
          <cell r="E39">
            <v>33.6</v>
          </cell>
          <cell r="F39">
            <v>0</v>
          </cell>
          <cell r="G39">
            <v>39.270000000000003</v>
          </cell>
          <cell r="H39">
            <v>65.84</v>
          </cell>
          <cell r="I39">
            <v>71.12</v>
          </cell>
          <cell r="J39">
            <v>61.71</v>
          </cell>
          <cell r="K39">
            <v>43.74</v>
          </cell>
          <cell r="L39">
            <v>46.79</v>
          </cell>
          <cell r="M39">
            <v>52.91</v>
          </cell>
          <cell r="N39">
            <v>70.180000000000007</v>
          </cell>
          <cell r="O39">
            <v>62.15</v>
          </cell>
          <cell r="P39">
            <v>88.09</v>
          </cell>
        </row>
        <row r="40">
          <cell r="D40">
            <v>20.28</v>
          </cell>
          <cell r="E40">
            <v>14</v>
          </cell>
          <cell r="F40">
            <v>0</v>
          </cell>
          <cell r="G40">
            <v>65.790000000000006</v>
          </cell>
          <cell r="H40">
            <v>42.28</v>
          </cell>
          <cell r="I40">
            <v>0</v>
          </cell>
          <cell r="J40">
            <v>72.73</v>
          </cell>
          <cell r="K40">
            <v>73.41</v>
          </cell>
          <cell r="L40">
            <v>36.6</v>
          </cell>
          <cell r="M40">
            <v>0</v>
          </cell>
          <cell r="N40">
            <v>78.819999999999993</v>
          </cell>
          <cell r="O40">
            <v>57.72</v>
          </cell>
          <cell r="P40">
            <v>43.21</v>
          </cell>
          <cell r="Q40">
            <v>76.7</v>
          </cell>
          <cell r="R40">
            <v>53.9</v>
          </cell>
          <cell r="S40">
            <v>15.1</v>
          </cell>
        </row>
        <row r="41">
          <cell r="D41">
            <v>12.5</v>
          </cell>
          <cell r="E41">
            <v>11.55</v>
          </cell>
          <cell r="F41">
            <v>28.33</v>
          </cell>
          <cell r="G41">
            <v>25.82</v>
          </cell>
          <cell r="H41">
            <v>56.43</v>
          </cell>
          <cell r="I41">
            <v>70.17</v>
          </cell>
          <cell r="J41">
            <v>34.15</v>
          </cell>
          <cell r="K41">
            <v>47.89</v>
          </cell>
          <cell r="L41">
            <v>85.71</v>
          </cell>
          <cell r="M41">
            <v>36.049999999999997</v>
          </cell>
          <cell r="N41">
            <v>84.44</v>
          </cell>
          <cell r="O41">
            <v>43.88</v>
          </cell>
          <cell r="P41">
            <v>63.26</v>
          </cell>
          <cell r="Q41">
            <v>20.96</v>
          </cell>
        </row>
        <row r="43">
          <cell r="D43">
            <v>26.3</v>
          </cell>
          <cell r="E43">
            <v>35.33</v>
          </cell>
          <cell r="F43">
            <v>40.22</v>
          </cell>
          <cell r="G43">
            <v>45.66</v>
          </cell>
          <cell r="H43">
            <v>70.48</v>
          </cell>
          <cell r="I43">
            <v>54.69</v>
          </cell>
          <cell r="J43">
            <v>67.59</v>
          </cell>
          <cell r="K43">
            <v>53.24</v>
          </cell>
          <cell r="L43">
            <v>59.71</v>
          </cell>
          <cell r="M43">
            <v>55.78</v>
          </cell>
          <cell r="N43">
            <v>49.94</v>
          </cell>
          <cell r="O43">
            <v>62.57</v>
          </cell>
          <cell r="P43">
            <v>64.819999999999993</v>
          </cell>
          <cell r="Q43">
            <v>43.64</v>
          </cell>
        </row>
        <row r="44">
          <cell r="D44">
            <v>19.309999999999999</v>
          </cell>
          <cell r="E44">
            <v>49.8</v>
          </cell>
          <cell r="F44">
            <v>26.23</v>
          </cell>
          <cell r="G44">
            <v>39.520000000000003</v>
          </cell>
          <cell r="H44">
            <v>59.62</v>
          </cell>
          <cell r="I44">
            <v>63.35</v>
          </cell>
          <cell r="J44">
            <v>67.260000000000005</v>
          </cell>
          <cell r="K44">
            <v>68.22</v>
          </cell>
          <cell r="L44">
            <v>38.799999999999997</v>
          </cell>
          <cell r="M44">
            <v>62.83</v>
          </cell>
          <cell r="N44">
            <v>69.77</v>
          </cell>
          <cell r="O44">
            <v>71.98</v>
          </cell>
          <cell r="P44">
            <v>67.97</v>
          </cell>
          <cell r="Q44">
            <v>53.53</v>
          </cell>
          <cell r="R44">
            <v>0</v>
          </cell>
          <cell r="S44">
            <v>34.049999999999997</v>
          </cell>
        </row>
        <row r="46">
          <cell r="E46">
            <v>34.659999999999997</v>
          </cell>
          <cell r="F46">
            <v>54.44</v>
          </cell>
          <cell r="G46">
            <v>40.909999999999997</v>
          </cell>
          <cell r="H46">
            <v>51.47</v>
          </cell>
          <cell r="I46">
            <v>46.65</v>
          </cell>
          <cell r="J46">
            <v>46.03</v>
          </cell>
          <cell r="K46">
            <v>44.68</v>
          </cell>
          <cell r="L46">
            <v>46.7</v>
          </cell>
          <cell r="M46">
            <v>75.31</v>
          </cell>
          <cell r="N46">
            <v>41.53</v>
          </cell>
          <cell r="O46">
            <v>41.72</v>
          </cell>
          <cell r="P46">
            <v>56.88</v>
          </cell>
          <cell r="Q46">
            <v>53.2</v>
          </cell>
          <cell r="R46">
            <v>61.32</v>
          </cell>
          <cell r="S46">
            <v>12.63</v>
          </cell>
          <cell r="T46">
            <v>43.32</v>
          </cell>
        </row>
        <row r="47">
          <cell r="D47">
            <v>10.34</v>
          </cell>
          <cell r="E47">
            <v>26.52</v>
          </cell>
          <cell r="F47">
            <v>37.51</v>
          </cell>
          <cell r="I47">
            <v>35.39</v>
          </cell>
          <cell r="J47">
            <v>52.92</v>
          </cell>
          <cell r="K47">
            <v>53.41</v>
          </cell>
          <cell r="L47">
            <v>39.24</v>
          </cell>
          <cell r="M47">
            <v>8.23</v>
          </cell>
          <cell r="N47">
            <v>45.33</v>
          </cell>
          <cell r="O47">
            <v>76.25</v>
          </cell>
          <cell r="P47">
            <v>61.42</v>
          </cell>
          <cell r="Q47">
            <v>54.22</v>
          </cell>
          <cell r="R47">
            <v>65.36</v>
          </cell>
          <cell r="S47">
            <v>46.45</v>
          </cell>
          <cell r="U47">
            <v>61.22</v>
          </cell>
        </row>
        <row r="48">
          <cell r="D48">
            <v>21.16</v>
          </cell>
          <cell r="E48">
            <v>4.91</v>
          </cell>
          <cell r="F48">
            <v>24.42</v>
          </cell>
          <cell r="G48">
            <v>60.63</v>
          </cell>
          <cell r="H48">
            <v>43.91</v>
          </cell>
          <cell r="I48">
            <v>64.59</v>
          </cell>
          <cell r="J48">
            <v>41.22</v>
          </cell>
          <cell r="K48">
            <v>75.11</v>
          </cell>
          <cell r="L48">
            <v>67.81</v>
          </cell>
          <cell r="M48">
            <v>71.03</v>
          </cell>
          <cell r="N48">
            <v>27.81</v>
          </cell>
          <cell r="O48">
            <v>38.76</v>
          </cell>
          <cell r="Q48">
            <v>59.84</v>
          </cell>
          <cell r="R48">
            <v>57.73</v>
          </cell>
          <cell r="S48">
            <v>68.819999999999993</v>
          </cell>
          <cell r="T48">
            <v>28.72</v>
          </cell>
        </row>
        <row r="50">
          <cell r="D50">
            <v>71.959999999999994</v>
          </cell>
          <cell r="E50">
            <v>59.23</v>
          </cell>
          <cell r="F50">
            <v>72.66</v>
          </cell>
          <cell r="G50">
            <v>50.93</v>
          </cell>
          <cell r="I50">
            <v>44.91</v>
          </cell>
          <cell r="J50">
            <v>49.88</v>
          </cell>
          <cell r="N50">
            <v>47.47</v>
          </cell>
          <cell r="P50">
            <v>46.91</v>
          </cell>
          <cell r="Q50">
            <v>34.32</v>
          </cell>
          <cell r="R50">
            <v>39.630000000000003</v>
          </cell>
          <cell r="S50">
            <v>41.92</v>
          </cell>
          <cell r="T50">
            <v>82.52</v>
          </cell>
          <cell r="U50">
            <v>40.75</v>
          </cell>
          <cell r="V50">
            <v>42.89</v>
          </cell>
          <cell r="W50">
            <v>45.62</v>
          </cell>
          <cell r="X50">
            <v>29.66</v>
          </cell>
          <cell r="Y50">
            <v>24.09</v>
          </cell>
        </row>
        <row r="51">
          <cell r="F51">
            <v>45.5</v>
          </cell>
          <cell r="G51">
            <v>59.15</v>
          </cell>
          <cell r="H51">
            <v>42.45</v>
          </cell>
          <cell r="I51">
            <v>56.42</v>
          </cell>
          <cell r="J51">
            <v>50.11</v>
          </cell>
          <cell r="K51">
            <v>11.87</v>
          </cell>
          <cell r="L51">
            <v>0</v>
          </cell>
          <cell r="M51">
            <v>39.4</v>
          </cell>
          <cell r="N51">
            <v>46.22</v>
          </cell>
          <cell r="O51">
            <v>79.180000000000007</v>
          </cell>
          <cell r="P51">
            <v>41.91</v>
          </cell>
          <cell r="Q51">
            <v>65.61</v>
          </cell>
          <cell r="R51">
            <v>48.02</v>
          </cell>
          <cell r="S51">
            <v>58.08</v>
          </cell>
          <cell r="V51">
            <v>52.92</v>
          </cell>
          <cell r="X51">
            <v>48.9</v>
          </cell>
          <cell r="Y51">
            <v>5.85</v>
          </cell>
          <cell r="Z51">
            <v>58.4</v>
          </cell>
        </row>
        <row r="55">
          <cell r="C55">
            <v>12.62</v>
          </cell>
          <cell r="E55">
            <v>71.37</v>
          </cell>
          <cell r="F55">
            <v>80.209999999999994</v>
          </cell>
          <cell r="G55">
            <v>18.25</v>
          </cell>
          <cell r="H55">
            <v>62.01</v>
          </cell>
          <cell r="I55">
            <v>57.67</v>
          </cell>
          <cell r="J55">
            <v>70.209999999999994</v>
          </cell>
          <cell r="K55">
            <v>67.7</v>
          </cell>
          <cell r="L55">
            <v>62.42</v>
          </cell>
          <cell r="M55">
            <v>24.24</v>
          </cell>
          <cell r="N55">
            <v>75.709999999999994</v>
          </cell>
          <cell r="O55">
            <v>81.650000000000006</v>
          </cell>
          <cell r="P55">
            <v>41.17</v>
          </cell>
          <cell r="Q55">
            <v>62.21</v>
          </cell>
          <cell r="R55">
            <v>68.84</v>
          </cell>
          <cell r="S55">
            <v>68.75</v>
          </cell>
          <cell r="T55">
            <v>69.91</v>
          </cell>
          <cell r="U55">
            <v>47.82</v>
          </cell>
          <cell r="V55">
            <v>45.07</v>
          </cell>
          <cell r="W55">
            <v>64.900000000000006</v>
          </cell>
          <cell r="X55">
            <v>51.19</v>
          </cell>
          <cell r="Y55">
            <v>29.34</v>
          </cell>
          <cell r="Z55">
            <v>6.24</v>
          </cell>
        </row>
        <row r="57">
          <cell r="D57">
            <v>36.92</v>
          </cell>
          <cell r="E57">
            <v>26.54</v>
          </cell>
          <cell r="F57">
            <v>52.45</v>
          </cell>
          <cell r="G57">
            <v>19.420000000000002</v>
          </cell>
          <cell r="H57">
            <v>48.59</v>
          </cell>
          <cell r="I57">
            <v>42.360000000000007</v>
          </cell>
          <cell r="J57">
            <v>12.15</v>
          </cell>
          <cell r="K57">
            <v>42.59</v>
          </cell>
          <cell r="L57">
            <v>65.33</v>
          </cell>
          <cell r="M57">
            <v>60.960000000000008</v>
          </cell>
          <cell r="N57">
            <v>43.81</v>
          </cell>
          <cell r="O57">
            <v>71.7</v>
          </cell>
          <cell r="P57">
            <v>94.579999999999984</v>
          </cell>
          <cell r="Q57">
            <v>75.900000000000006</v>
          </cell>
          <cell r="R57">
            <v>81.180000000000007</v>
          </cell>
          <cell r="S57">
            <v>24.680000000000003</v>
          </cell>
          <cell r="T57">
            <v>81.34</v>
          </cell>
          <cell r="U57">
            <v>49.65</v>
          </cell>
          <cell r="V57">
            <v>56.910000000000004</v>
          </cell>
          <cell r="W57">
            <v>38.250000000000007</v>
          </cell>
          <cell r="X57">
            <v>31.45</v>
          </cell>
        </row>
        <row r="58">
          <cell r="D58">
            <v>23.63</v>
          </cell>
          <cell r="E58">
            <v>27.6</v>
          </cell>
          <cell r="F58">
            <v>53.52</v>
          </cell>
          <cell r="G58">
            <v>68.19</v>
          </cell>
          <cell r="H58">
            <v>42.69</v>
          </cell>
          <cell r="I58">
            <v>51.62</v>
          </cell>
          <cell r="J58">
            <v>38.58</v>
          </cell>
          <cell r="K58">
            <v>37.9</v>
          </cell>
          <cell r="L58">
            <v>57.39</v>
          </cell>
          <cell r="M58">
            <v>50.63</v>
          </cell>
          <cell r="N58">
            <v>52.18</v>
          </cell>
          <cell r="O58">
            <v>63.06</v>
          </cell>
          <cell r="P58">
            <v>59.1</v>
          </cell>
          <cell r="Q58">
            <v>63.77</v>
          </cell>
          <cell r="R58">
            <v>44.81</v>
          </cell>
        </row>
        <row r="60">
          <cell r="D60">
            <v>14.35</v>
          </cell>
          <cell r="F60">
            <v>34.96</v>
          </cell>
          <cell r="G60">
            <v>55.79</v>
          </cell>
          <cell r="H60">
            <v>63.12</v>
          </cell>
          <cell r="I60">
            <v>66.09</v>
          </cell>
          <cell r="J60">
            <v>36.53</v>
          </cell>
          <cell r="K60">
            <v>74.72</v>
          </cell>
          <cell r="L60">
            <v>71.47</v>
          </cell>
          <cell r="M60">
            <v>63.65</v>
          </cell>
          <cell r="N60">
            <v>53.03</v>
          </cell>
          <cell r="O60">
            <v>59.46</v>
          </cell>
          <cell r="P60">
            <v>61.88</v>
          </cell>
        </row>
        <row r="61">
          <cell r="D61">
            <v>6.25</v>
          </cell>
          <cell r="F61">
            <v>28.29</v>
          </cell>
          <cell r="G61">
            <v>22.77</v>
          </cell>
          <cell r="I61">
            <v>26.72</v>
          </cell>
          <cell r="J61">
            <v>48.63</v>
          </cell>
          <cell r="K61">
            <v>61.51</v>
          </cell>
          <cell r="L61">
            <v>66.790000000000006</v>
          </cell>
          <cell r="M61">
            <v>47.87</v>
          </cell>
          <cell r="N61">
            <v>55.34</v>
          </cell>
          <cell r="O61">
            <v>45.06</v>
          </cell>
          <cell r="P61">
            <v>47.95</v>
          </cell>
          <cell r="Q61">
            <v>39.18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LTW"/>
      <sheetName val="REKAP"/>
      <sheetName val="FIXED"/>
      <sheetName val="VARIABLE"/>
      <sheetName val="PKRAWAT"/>
      <sheetName val="PORAWAT"/>
      <sheetName val="PK RM KEBUN"/>
      <sheetName val="PO RM KEBUN"/>
      <sheetName val="PK UMUM"/>
      <sheetName val="OVERHEAD"/>
      <sheetName val="PK PANEN"/>
      <sheetName val="PO PANEN"/>
      <sheetName val="TRANSPOR"/>
      <sheetName val="PK OLAH"/>
      <sheetName val="PO OLAH"/>
      <sheetName val="PK RM PAB"/>
      <sheetName val="PO RM PAB"/>
      <sheetName val="DATA_LTW"/>
      <sheetName val="PK_RM_KEBUN"/>
      <sheetName val="PO_RM_KEBUN"/>
      <sheetName val="PK_UMUM"/>
      <sheetName val="PK_PANEN"/>
      <sheetName val="PO_PANEN"/>
      <sheetName val="PK_OLAH"/>
      <sheetName val="PO_OLAH"/>
      <sheetName val="PK_RM_PAB"/>
      <sheetName val="PO_RM_PAB"/>
      <sheetName val="DATA_LTW1"/>
      <sheetName val="PK_RM_KEBUN1"/>
      <sheetName val="PO_RM_KEBUN1"/>
      <sheetName val="PK_UMUM1"/>
      <sheetName val="PK_PANEN1"/>
      <sheetName val="PO_PANEN1"/>
      <sheetName val="PK_OLAH1"/>
      <sheetName val="PO_OLAH1"/>
      <sheetName val="PK_RM_PAB1"/>
      <sheetName val="PO_RM_PAB1"/>
      <sheetName val="DATA_LTW2"/>
      <sheetName val="PK_RM_KEBUN2"/>
      <sheetName val="PO_RM_KEBUN2"/>
      <sheetName val="PK_UMUM2"/>
      <sheetName val="PK_PANEN2"/>
      <sheetName val="PO_PANEN2"/>
      <sheetName val="PK_OLAH2"/>
      <sheetName val="PO_OLAH2"/>
      <sheetName val="PK_RM_PAB2"/>
      <sheetName val="PO_RM_PAB2"/>
      <sheetName val="Karung"/>
      <sheetName val="NPK Mg Bo"/>
      <sheetName val="TBS 05"/>
      <sheetName val="SISIP"/>
      <sheetName val="LTW"/>
      <sheetName val="Langsir"/>
      <sheetName val="PK"/>
      <sheetName val="PABRIK (2)"/>
      <sheetName val="Data"/>
      <sheetName val="PO"/>
    </sheetNames>
    <sheetDataSet>
      <sheetData sheetId="0">
        <row r="4">
          <cell r="E4" t="str">
            <v>JAN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N  per Jam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LTW"/>
      <sheetName val="REKAP"/>
      <sheetName val="FIXED"/>
      <sheetName val="VARIABLE"/>
      <sheetName val="PKRAWAT"/>
      <sheetName val="PORAWAT"/>
      <sheetName val="PK RM KEBUN"/>
      <sheetName val="PO RM KEBUN"/>
      <sheetName val="PK UMUM"/>
      <sheetName val="OVERHEAD"/>
      <sheetName val="PK PANEN"/>
      <sheetName val="PO PANEN"/>
      <sheetName val="TRANSPOR"/>
      <sheetName val="PK OLAH"/>
      <sheetName val="PO OLAH"/>
      <sheetName val="PK RM PAB"/>
      <sheetName val="PO RM PAB"/>
      <sheetName val="DATA_LTW"/>
      <sheetName val="PK_RM_KEBUN"/>
      <sheetName val="PO_RM_KEBUN"/>
      <sheetName val="PK_UMUM"/>
      <sheetName val="PK_PANEN"/>
      <sheetName val="PO_PANEN"/>
      <sheetName val="PK_OLAH"/>
      <sheetName val="PO_OLAH"/>
      <sheetName val="PK_RM_PAB"/>
      <sheetName val="PO_RM_PAB"/>
      <sheetName val="DATA_LTW1"/>
      <sheetName val="PK_RM_KEBUN1"/>
      <sheetName val="PO_RM_KEBUN1"/>
      <sheetName val="PK_UMUM1"/>
      <sheetName val="PK_PANEN1"/>
      <sheetName val="PO_PANEN1"/>
      <sheetName val="PK_OLAH1"/>
      <sheetName val="PO_OLAH1"/>
      <sheetName val="PK_RM_PAB1"/>
      <sheetName val="PO_RM_PAB1"/>
      <sheetName val="DATA_LTW2"/>
      <sheetName val="PK_RM_KEBUN2"/>
      <sheetName val="PO_RM_KEBUN2"/>
      <sheetName val="PK_UMUM2"/>
      <sheetName val="PK_PANEN2"/>
      <sheetName val="PO_PANEN2"/>
      <sheetName val="PK_OLAH2"/>
      <sheetName val="PO_OLAH2"/>
      <sheetName val="PK_RM_PAB2"/>
      <sheetName val="PO_RM_PAB2"/>
      <sheetName val="TBS"/>
    </sheetNames>
    <sheetDataSet>
      <sheetData sheetId="0">
        <row r="4">
          <cell r="E4" t="str">
            <v>JAN</v>
          </cell>
          <cell r="F4" t="str">
            <v>FEB</v>
          </cell>
          <cell r="G4" t="str">
            <v>MAR</v>
          </cell>
          <cell r="H4" t="str">
            <v>APR</v>
          </cell>
          <cell r="I4" t="str">
            <v>MAY</v>
          </cell>
          <cell r="J4" t="str">
            <v>JUN</v>
          </cell>
          <cell r="K4" t="str">
            <v>JUL</v>
          </cell>
          <cell r="L4" t="str">
            <v>AUG</v>
          </cell>
          <cell r="M4" t="str">
            <v>SEP</v>
          </cell>
          <cell r="N4" t="str">
            <v>OCT</v>
          </cell>
          <cell r="O4" t="str">
            <v>NOV</v>
          </cell>
          <cell r="P4" t="str">
            <v>DEC</v>
          </cell>
          <cell r="R4" t="str">
            <v>JAN</v>
          </cell>
          <cell r="S4" t="str">
            <v>FEB</v>
          </cell>
          <cell r="T4" t="str">
            <v>MAR</v>
          </cell>
          <cell r="U4" t="str">
            <v>APR</v>
          </cell>
          <cell r="V4" t="str">
            <v>MAY</v>
          </cell>
          <cell r="W4" t="str">
            <v>JUN</v>
          </cell>
          <cell r="X4" t="str">
            <v>JUL</v>
          </cell>
          <cell r="Y4" t="str">
            <v>AUG</v>
          </cell>
          <cell r="Z4" t="str">
            <v>SEP</v>
          </cell>
          <cell r="AA4" t="str">
            <v>OCT</v>
          </cell>
          <cell r="AB4" t="str">
            <v>NOV</v>
          </cell>
          <cell r="AC4" t="str">
            <v>DEC</v>
          </cell>
        </row>
        <row r="39">
          <cell r="E39">
            <v>245.89081100000001</v>
          </cell>
          <cell r="F39">
            <v>346.33610700000003</v>
          </cell>
          <cell r="G39">
            <v>284.11378000000002</v>
          </cell>
          <cell r="H39">
            <v>292.79484200000002</v>
          </cell>
          <cell r="I39">
            <v>343.34488486647001</v>
          </cell>
          <cell r="J39">
            <v>345.67265635485785</v>
          </cell>
          <cell r="K39">
            <v>336.3616028075304</v>
          </cell>
          <cell r="L39">
            <v>334.03383131914245</v>
          </cell>
          <cell r="M39">
            <v>373.60578459061651</v>
          </cell>
          <cell r="N39">
            <v>393.00379391058505</v>
          </cell>
          <cell r="O39">
            <v>542.06128938852737</v>
          </cell>
          <cell r="P39">
            <v>798.28424286227062</v>
          </cell>
          <cell r="AE39">
            <v>245.89081100000001</v>
          </cell>
          <cell r="AF39">
            <v>346.33610700000003</v>
          </cell>
          <cell r="AG39">
            <v>284.11378000000002</v>
          </cell>
          <cell r="AH39">
            <v>292.79484200000002</v>
          </cell>
          <cell r="AI39">
            <v>265.61528800000002</v>
          </cell>
          <cell r="AJ39">
            <v>262.68983100000003</v>
          </cell>
          <cell r="AK39">
            <v>286.64793400000002</v>
          </cell>
          <cell r="AL39">
            <v>319.24912799999998</v>
          </cell>
          <cell r="AM39">
            <v>358.62071800000001</v>
          </cell>
          <cell r="AN39">
            <v>0</v>
          </cell>
          <cell r="AO39">
            <v>0</v>
          </cell>
          <cell r="AP39">
            <v>0</v>
          </cell>
          <cell r="BE39">
            <v>306.09375499999999</v>
          </cell>
          <cell r="BF39">
            <v>265.40304900000001</v>
          </cell>
          <cell r="BG39">
            <v>255.51337050000001</v>
          </cell>
          <cell r="BH39">
            <v>270.15665100000001</v>
          </cell>
          <cell r="BI39">
            <v>249.785121</v>
          </cell>
          <cell r="BJ39">
            <v>286.24304599999999</v>
          </cell>
          <cell r="BK39">
            <v>268.74688200000003</v>
          </cell>
          <cell r="BL39">
            <v>312.89266600000002</v>
          </cell>
          <cell r="BM39">
            <v>323.11842300000001</v>
          </cell>
          <cell r="BN39">
            <v>278.88033000000001</v>
          </cell>
          <cell r="BO39">
            <v>559.7769037999999</v>
          </cell>
          <cell r="BP39">
            <v>774.44940899999995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SIP"/>
      <sheetName val="BIBIT"/>
      <sheetName val="TBS 5 TH"/>
      <sheetName val="NPK Mg Bo"/>
      <sheetName val="TBS 05"/>
      <sheetName val="OUTPUT"/>
      <sheetName val="Plan VS Real Prod"/>
      <sheetName val="KEBOLER"/>
      <sheetName val="GRADING"/>
      <sheetName val="TANKOS 04"/>
      <sheetName val="TKKS 05"/>
      <sheetName val="STOCK"/>
      <sheetName val="PERKERASAN"/>
      <sheetName val="LKA"/>
      <sheetName val="COST"/>
      <sheetName val="LANGSIR"/>
      <sheetName val="LEMBUR"/>
      <sheetName val="CH"/>
      <sheetName val="TBS_5_TH"/>
      <sheetName val="NPK_Mg_Bo"/>
      <sheetName val="TBS_05"/>
      <sheetName val="Plan_VS_Real_Prod"/>
      <sheetName val="TANKOS_04"/>
      <sheetName val="TKKS_05"/>
      <sheetName val="TBS_5_TH1"/>
      <sheetName val="NPK_Mg_Bo1"/>
      <sheetName val="TBS_051"/>
      <sheetName val="Plan_VS_Real_Prod1"/>
      <sheetName val="TANKOS_041"/>
      <sheetName val="TKKS_051"/>
      <sheetName val="TBS_5_TH2"/>
      <sheetName val="NPK_Mg_Bo2"/>
      <sheetName val="TBS_052"/>
      <sheetName val="Plan_VS_Real_Prod2"/>
      <sheetName val="TANKOS_042"/>
      <sheetName val="TKKS_05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SIP"/>
      <sheetName val="BIBIT"/>
      <sheetName val="TBS 5 TH"/>
      <sheetName val="NPK Mg Bo"/>
      <sheetName val="TBS 05"/>
      <sheetName val="OUTPUT"/>
      <sheetName val="Plan VS Real Prod"/>
      <sheetName val="KEBOLER"/>
      <sheetName val="GRADING"/>
      <sheetName val="TANKOS 04"/>
      <sheetName val="TKKS 05"/>
      <sheetName val="STOCK"/>
      <sheetName val="PERKERASAN"/>
      <sheetName val="LKA"/>
      <sheetName val="COST"/>
      <sheetName val="LANGSIR"/>
      <sheetName val="LEMBUR"/>
      <sheetName val="CH"/>
      <sheetName val="TBS_5_TH"/>
      <sheetName val="NPK_Mg_Bo"/>
      <sheetName val="TBS_05"/>
      <sheetName val="Plan_VS_Real_Prod"/>
      <sheetName val="TANKOS_04"/>
      <sheetName val="TKKS_05"/>
      <sheetName val="TBS_5_TH1"/>
      <sheetName val="NPK_Mg_Bo1"/>
      <sheetName val="TBS_051"/>
      <sheetName val="Plan_VS_Real_Prod1"/>
      <sheetName val="TANKOS_041"/>
      <sheetName val="TKKS_051"/>
      <sheetName val="TBS_5_TH2"/>
      <sheetName val="NPK_Mg_Bo2"/>
      <sheetName val="TBS_052"/>
      <sheetName val="Plan_VS_Real_Prod2"/>
      <sheetName val="TANKOS_042"/>
      <sheetName val="TKKS_052"/>
      <sheetName val="TBS AFD"/>
      <sheetName val="TBS BLOK"/>
      <sheetName val="TANKOS"/>
      <sheetName val="check list"/>
      <sheetName val="graf C"/>
      <sheetName val="Graf Sisip"/>
      <sheetName val="Sheet1"/>
      <sheetName val="Olah"/>
      <sheetName val="Data SRL"/>
      <sheetName val="Data Prod_Graf"/>
      <sheetName val="PK RM"/>
      <sheetName val="TBS"/>
      <sheetName val="DATA LTW"/>
      <sheetName val="PABRIK (2)"/>
      <sheetName val="PO"/>
      <sheetName val="Data"/>
      <sheetName val="% Lbr vs GP"/>
      <sheetName val="PK"/>
      <sheetName val="LTW"/>
      <sheetName val="Sheet3"/>
    </sheetNames>
    <sheetDataSet>
      <sheetData sheetId="0">
        <row r="160">
          <cell r="B160" t="str">
            <v>LTT</v>
          </cell>
          <cell r="CS160">
            <v>3381</v>
          </cell>
          <cell r="CT160">
            <v>4804</v>
          </cell>
          <cell r="CU160">
            <v>1.4208813960366755</v>
          </cell>
        </row>
        <row r="164">
          <cell r="C164" t="str">
            <v>A</v>
          </cell>
          <cell r="D164">
            <v>19</v>
          </cell>
          <cell r="CS164">
            <v>0</v>
          </cell>
          <cell r="CT164">
            <v>0</v>
          </cell>
          <cell r="CU164">
            <v>0</v>
          </cell>
          <cell r="CW164">
            <v>121.31913162691896</v>
          </cell>
        </row>
        <row r="165">
          <cell r="C165" t="str">
            <v>B</v>
          </cell>
          <cell r="D165">
            <v>18</v>
          </cell>
          <cell r="CS165">
            <v>0</v>
          </cell>
          <cell r="CT165">
            <v>0</v>
          </cell>
          <cell r="CU165">
            <v>0</v>
          </cell>
          <cell r="CW165">
            <v>122.18603383215923</v>
          </cell>
        </row>
      </sheetData>
      <sheetData sheetId="1"/>
      <sheetData sheetId="2"/>
      <sheetData sheetId="3">
        <row r="160">
          <cell r="B160" t="str">
            <v>LTT</v>
          </cell>
          <cell r="AJ160">
            <v>646394</v>
          </cell>
          <cell r="AK160">
            <v>647344</v>
          </cell>
          <cell r="AL160">
            <v>473536</v>
          </cell>
          <cell r="AM160">
            <v>400350</v>
          </cell>
          <cell r="AN160">
            <v>718032</v>
          </cell>
          <cell r="AO160">
            <v>701853</v>
          </cell>
          <cell r="AP160">
            <v>507392</v>
          </cell>
          <cell r="AQ160">
            <v>324050</v>
          </cell>
          <cell r="AR160">
            <v>0</v>
          </cell>
          <cell r="AS160">
            <v>0</v>
          </cell>
          <cell r="FU160">
            <v>100.14696918597636</v>
          </cell>
          <cell r="FV160">
            <v>84.544786457629399</v>
          </cell>
          <cell r="FW160">
            <v>97.746757804666089</v>
          </cell>
          <cell r="FX160">
            <v>63.865807896064588</v>
          </cell>
          <cell r="FY160">
            <v>0</v>
          </cell>
        </row>
        <row r="164">
          <cell r="C164" t="str">
            <v>A</v>
          </cell>
          <cell r="AJ164">
            <v>89705</v>
          </cell>
          <cell r="AK164">
            <v>89705</v>
          </cell>
          <cell r="AL164">
            <v>103856</v>
          </cell>
          <cell r="AM164">
            <v>91188</v>
          </cell>
          <cell r="AN164">
            <v>101323</v>
          </cell>
          <cell r="AO164">
            <v>101323</v>
          </cell>
          <cell r="AP164">
            <v>77753</v>
          </cell>
          <cell r="AQ164">
            <v>45875</v>
          </cell>
          <cell r="AR164">
            <v>0</v>
          </cell>
          <cell r="AS164">
            <v>0</v>
          </cell>
          <cell r="FU164">
            <v>100</v>
          </cell>
          <cell r="FV164">
            <v>87.802341703897696</v>
          </cell>
          <cell r="FW164">
            <v>100</v>
          </cell>
          <cell r="FX164">
            <v>59.0009388705259</v>
          </cell>
          <cell r="FY164">
            <v>0</v>
          </cell>
        </row>
        <row r="165">
          <cell r="C165" t="str">
            <v>B</v>
          </cell>
          <cell r="AJ165">
            <v>102460</v>
          </cell>
          <cell r="AK165">
            <v>102460</v>
          </cell>
          <cell r="AL165">
            <v>94075</v>
          </cell>
          <cell r="AM165">
            <v>94075</v>
          </cell>
          <cell r="AN165">
            <v>81007</v>
          </cell>
          <cell r="AO165">
            <v>81007</v>
          </cell>
          <cell r="AP165">
            <v>73987</v>
          </cell>
          <cell r="AQ165">
            <v>52983</v>
          </cell>
          <cell r="AR165">
            <v>0</v>
          </cell>
          <cell r="AS165">
            <v>0</v>
          </cell>
          <cell r="FU165">
            <v>100</v>
          </cell>
          <cell r="FV165">
            <v>100</v>
          </cell>
          <cell r="FW165">
            <v>100</v>
          </cell>
          <cell r="FX165">
            <v>71.611228999689132</v>
          </cell>
          <cell r="FY165">
            <v>0</v>
          </cell>
        </row>
        <row r="166">
          <cell r="C166" t="str">
            <v>C</v>
          </cell>
          <cell r="AJ166">
            <v>129238</v>
          </cell>
          <cell r="AK166">
            <v>129238</v>
          </cell>
          <cell r="AL166">
            <v>91105</v>
          </cell>
          <cell r="AM166">
            <v>86346</v>
          </cell>
          <cell r="AN166">
            <v>114280</v>
          </cell>
          <cell r="AO166">
            <v>114280</v>
          </cell>
          <cell r="AP166">
            <v>92168</v>
          </cell>
          <cell r="AQ166">
            <v>85257</v>
          </cell>
          <cell r="AR166">
            <v>0</v>
          </cell>
          <cell r="AS166">
            <v>0</v>
          </cell>
          <cell r="FU166">
            <v>100</v>
          </cell>
          <cell r="FV166">
            <v>94.776356950771088</v>
          </cell>
          <cell r="FW166">
            <v>100</v>
          </cell>
          <cell r="FX166">
            <v>92.501735960420106</v>
          </cell>
          <cell r="FY166">
            <v>0</v>
          </cell>
        </row>
        <row r="167">
          <cell r="C167" t="str">
            <v>D</v>
          </cell>
          <cell r="AJ167">
            <v>92832</v>
          </cell>
          <cell r="AK167">
            <v>92832</v>
          </cell>
          <cell r="AL167">
            <v>48791</v>
          </cell>
          <cell r="AM167">
            <v>48791</v>
          </cell>
          <cell r="AN167">
            <v>97442</v>
          </cell>
          <cell r="AO167">
            <v>97442</v>
          </cell>
          <cell r="AP167">
            <v>84435</v>
          </cell>
          <cell r="AQ167">
            <v>26108</v>
          </cell>
          <cell r="AR167">
            <v>0</v>
          </cell>
          <cell r="AS167">
            <v>0</v>
          </cell>
          <cell r="FU167">
            <v>100</v>
          </cell>
          <cell r="FV167">
            <v>100</v>
          </cell>
          <cell r="FW167">
            <v>100</v>
          </cell>
          <cell r="FX167">
            <v>30.92082667140404</v>
          </cell>
          <cell r="FY167">
            <v>0</v>
          </cell>
        </row>
        <row r="168">
          <cell r="C168" t="str">
            <v>E</v>
          </cell>
          <cell r="AJ168">
            <v>60614</v>
          </cell>
          <cell r="AK168">
            <v>60614</v>
          </cell>
          <cell r="AL168">
            <v>31767</v>
          </cell>
          <cell r="AM168">
            <v>31767</v>
          </cell>
          <cell r="AN168">
            <v>53253</v>
          </cell>
          <cell r="AO168">
            <v>53253</v>
          </cell>
          <cell r="AP168">
            <v>55877</v>
          </cell>
          <cell r="AQ168">
            <v>18213</v>
          </cell>
          <cell r="AR168">
            <v>0</v>
          </cell>
          <cell r="AS168">
            <v>0</v>
          </cell>
          <cell r="FU168">
            <v>100</v>
          </cell>
          <cell r="FV168">
            <v>100</v>
          </cell>
          <cell r="FW168">
            <v>100</v>
          </cell>
          <cell r="FX168">
            <v>32.594806449880984</v>
          </cell>
          <cell r="FY168">
            <v>0</v>
          </cell>
        </row>
        <row r="169">
          <cell r="C169" t="str">
            <v>F</v>
          </cell>
          <cell r="AJ169">
            <v>23721</v>
          </cell>
          <cell r="AK169">
            <v>24426</v>
          </cell>
          <cell r="AL169">
            <v>3759</v>
          </cell>
          <cell r="AM169">
            <v>0</v>
          </cell>
          <cell r="AN169">
            <v>69255</v>
          </cell>
          <cell r="AO169">
            <v>60816</v>
          </cell>
          <cell r="AP169">
            <v>20708</v>
          </cell>
          <cell r="AQ169">
            <v>5116</v>
          </cell>
          <cell r="AR169">
            <v>0</v>
          </cell>
          <cell r="AS169">
            <v>0</v>
          </cell>
          <cell r="FU169">
            <v>102.97205008220564</v>
          </cell>
          <cell r="FV169">
            <v>0</v>
          </cell>
          <cell r="FW169">
            <v>87.81459822395496</v>
          </cell>
          <cell r="FX169">
            <v>24.705427853969482</v>
          </cell>
          <cell r="FY169">
            <v>0</v>
          </cell>
        </row>
        <row r="170">
          <cell r="C170" t="str">
            <v>G</v>
          </cell>
          <cell r="AJ170">
            <v>6315</v>
          </cell>
          <cell r="AK170">
            <v>6560</v>
          </cell>
          <cell r="AL170">
            <v>0</v>
          </cell>
          <cell r="AM170">
            <v>0</v>
          </cell>
          <cell r="AN170">
            <v>11397</v>
          </cell>
          <cell r="AO170">
            <v>11533</v>
          </cell>
          <cell r="AP170">
            <v>2598</v>
          </cell>
          <cell r="AQ170">
            <v>2628</v>
          </cell>
          <cell r="AR170">
            <v>0</v>
          </cell>
          <cell r="AS170">
            <v>0</v>
          </cell>
          <cell r="FU170">
            <v>103.87965162311956</v>
          </cell>
          <cell r="FV170">
            <v>0</v>
          </cell>
          <cell r="FW170">
            <v>101.19329648153024</v>
          </cell>
          <cell r="FX170">
            <v>101.15473441108544</v>
          </cell>
          <cell r="FY170">
            <v>0</v>
          </cell>
        </row>
        <row r="171">
          <cell r="C171" t="str">
            <v>H</v>
          </cell>
          <cell r="AJ171">
            <v>18396</v>
          </cell>
          <cell r="AK171">
            <v>18396</v>
          </cell>
          <cell r="AL171">
            <v>43445</v>
          </cell>
          <cell r="AM171">
            <v>0</v>
          </cell>
          <cell r="AN171">
            <v>52463</v>
          </cell>
          <cell r="AO171">
            <v>44587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FU171">
            <v>100</v>
          </cell>
          <cell r="FV171">
            <v>0</v>
          </cell>
          <cell r="FW171">
            <v>84.987515010578889</v>
          </cell>
          <cell r="FX171">
            <v>0</v>
          </cell>
          <cell r="FY171">
            <v>0</v>
          </cell>
        </row>
        <row r="172">
          <cell r="C172" t="str">
            <v>I</v>
          </cell>
          <cell r="AJ172">
            <v>33039</v>
          </cell>
          <cell r="AK172">
            <v>33039</v>
          </cell>
          <cell r="AL172">
            <v>0</v>
          </cell>
          <cell r="AM172">
            <v>0</v>
          </cell>
          <cell r="AN172">
            <v>38905</v>
          </cell>
          <cell r="AO172">
            <v>38905</v>
          </cell>
          <cell r="AP172">
            <v>29840</v>
          </cell>
          <cell r="AQ172">
            <v>28389</v>
          </cell>
          <cell r="AR172">
            <v>0</v>
          </cell>
          <cell r="AS172">
            <v>0</v>
          </cell>
          <cell r="FU172">
            <v>100</v>
          </cell>
          <cell r="FV172">
            <v>0</v>
          </cell>
          <cell r="FW172">
            <v>100</v>
          </cell>
          <cell r="FX172">
            <v>95.137399463806972</v>
          </cell>
          <cell r="FY172">
            <v>0</v>
          </cell>
        </row>
        <row r="173">
          <cell r="C173" t="str">
            <v>J</v>
          </cell>
          <cell r="AJ173">
            <v>23520</v>
          </cell>
          <cell r="AK173">
            <v>23520</v>
          </cell>
          <cell r="AL173">
            <v>20419</v>
          </cell>
          <cell r="AM173">
            <v>19669</v>
          </cell>
          <cell r="AN173">
            <v>18604</v>
          </cell>
          <cell r="AO173">
            <v>18604</v>
          </cell>
          <cell r="AP173">
            <v>9301</v>
          </cell>
          <cell r="AQ173">
            <v>5000</v>
          </cell>
          <cell r="AR173">
            <v>0</v>
          </cell>
          <cell r="AS173">
            <v>0</v>
          </cell>
          <cell r="FU173">
            <v>100</v>
          </cell>
          <cell r="FV173">
            <v>96.326950389343253</v>
          </cell>
          <cell r="FW173">
            <v>100</v>
          </cell>
          <cell r="FX173">
            <v>53.7576604666165</v>
          </cell>
          <cell r="FY173">
            <v>0</v>
          </cell>
        </row>
        <row r="174">
          <cell r="C174" t="str">
            <v>K</v>
          </cell>
          <cell r="AJ174">
            <v>66554</v>
          </cell>
          <cell r="AK174">
            <v>66554</v>
          </cell>
          <cell r="AL174">
            <v>36319</v>
          </cell>
          <cell r="AM174">
            <v>28514</v>
          </cell>
          <cell r="AN174">
            <v>80103</v>
          </cell>
          <cell r="AO174">
            <v>80103</v>
          </cell>
          <cell r="AP174">
            <v>60725</v>
          </cell>
          <cell r="AQ174">
            <v>54481</v>
          </cell>
          <cell r="AR174">
            <v>0</v>
          </cell>
          <cell r="AS174">
            <v>0</v>
          </cell>
          <cell r="FU174">
            <v>100</v>
          </cell>
          <cell r="FV174">
            <v>78.509870866488612</v>
          </cell>
          <cell r="FW174">
            <v>100</v>
          </cell>
          <cell r="FX174">
            <v>89.717579250720462</v>
          </cell>
          <cell r="FY174">
            <v>0</v>
          </cell>
        </row>
      </sheetData>
      <sheetData sheetId="4">
        <row r="161">
          <cell r="B161" t="str">
            <v>LTT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61">
          <cell r="B161" t="str">
            <v>LTT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il"/>
      <sheetName val="Data Prod_Graf"/>
      <sheetName val="GRAFTANKOS"/>
      <sheetName val="Data SRL"/>
      <sheetName val="Data Cost1"/>
      <sheetName val="land"/>
      <sheetName val="Dt Breakdown"/>
      <sheetName val="PK Olah"/>
      <sheetName val="PK RM"/>
      <sheetName val="Graf SRL"/>
      <sheetName val="KPI"/>
      <sheetName val="PCr"/>
      <sheetName val="Janload"/>
      <sheetName val="Feb"/>
      <sheetName val="Mar"/>
      <sheetName val="GRAF COST"/>
      <sheetName val="DATA COST"/>
      <sheetName val="CPO"/>
      <sheetName val="PABRIK"/>
      <sheetName val="LA02"/>
      <sheetName val="LA03"/>
      <sheetName val="LAJan"/>
      <sheetName val="LAFeb"/>
      <sheetName val="LAMar"/>
      <sheetName val="Peta"/>
      <sheetName val="Slow"/>
      <sheetName val="Fast"/>
      <sheetName val="Insurance"/>
      <sheetName val="Dead"/>
      <sheetName val="Olah"/>
      <sheetName val="Sheet1"/>
      <sheetName val="Bagan"/>
      <sheetName val="REKAP"/>
      <sheetName val="MONITOR"/>
      <sheetName val="BBM"/>
      <sheetName val="SOlar"/>
      <sheetName val="po-ho"/>
      <sheetName val="SPB-HO"/>
      <sheetName val="LAY"/>
      <sheetName val="Data_Prod_Graf"/>
      <sheetName val="Data_SRL"/>
      <sheetName val="Data_Cost1"/>
      <sheetName val="Dt_Breakdown"/>
      <sheetName val="PK_Olah"/>
      <sheetName val="PK_RM"/>
      <sheetName val="Graf_SRL"/>
      <sheetName val="GRAF_COST"/>
      <sheetName val="DATA_COST"/>
      <sheetName val="Data_Prod_Graf1"/>
      <sheetName val="Data_SRL1"/>
      <sheetName val="Data_Cost11"/>
      <sheetName val="Dt_Breakdown1"/>
      <sheetName val="PK_Olah1"/>
      <sheetName val="PK_RM1"/>
      <sheetName val="Graf_SRL1"/>
      <sheetName val="GRAF_COST1"/>
      <sheetName val="Data_Prod_Graf2"/>
      <sheetName val="Data_SRL2"/>
      <sheetName val="Data_Cost12"/>
      <sheetName val="Dt_Breakdown2"/>
      <sheetName val="PK_Olah2"/>
      <sheetName val="PK_RM2"/>
      <sheetName val="Graf_SRL2"/>
      <sheetName val="GRAF_COST2"/>
    </sheetNames>
    <sheetDataSet>
      <sheetData sheetId="0"/>
      <sheetData sheetId="1">
        <row r="3">
          <cell r="B3">
            <v>20.010000000000002</v>
          </cell>
          <cell r="C3">
            <v>21.69</v>
          </cell>
          <cell r="D3">
            <v>21.87</v>
          </cell>
          <cell r="E3">
            <v>22.58</v>
          </cell>
          <cell r="F3">
            <v>22.95</v>
          </cell>
          <cell r="G3">
            <v>23.4</v>
          </cell>
          <cell r="H3">
            <v>21.86</v>
          </cell>
          <cell r="I3">
            <v>22.8</v>
          </cell>
          <cell r="J3">
            <v>23.92</v>
          </cell>
          <cell r="K3">
            <v>23.65</v>
          </cell>
        </row>
        <row r="4">
          <cell r="B4">
            <v>23.28</v>
          </cell>
          <cell r="C4">
            <v>24.01</v>
          </cell>
          <cell r="D4">
            <v>23.49</v>
          </cell>
          <cell r="E4">
            <v>21.08</v>
          </cell>
          <cell r="F4">
            <v>19.649999999999999</v>
          </cell>
          <cell r="G4">
            <v>19.28</v>
          </cell>
          <cell r="H4">
            <v>18.649999999999999</v>
          </cell>
          <cell r="I4">
            <v>17.489999999999998</v>
          </cell>
          <cell r="J4">
            <v>20.5</v>
          </cell>
          <cell r="K4">
            <v>19.04</v>
          </cell>
        </row>
        <row r="5">
          <cell r="B5">
            <v>16.309999999999999</v>
          </cell>
          <cell r="C5">
            <v>16.72</v>
          </cell>
          <cell r="D5">
            <v>18.14</v>
          </cell>
          <cell r="E5">
            <v>20.14</v>
          </cell>
          <cell r="F5">
            <v>19.149999999999999</v>
          </cell>
          <cell r="G5">
            <v>21.02</v>
          </cell>
          <cell r="H5">
            <v>20.100000000000001</v>
          </cell>
          <cell r="I5">
            <v>22.01</v>
          </cell>
          <cell r="J5">
            <v>21.53</v>
          </cell>
          <cell r="K5">
            <v>21.6</v>
          </cell>
        </row>
        <row r="6">
          <cell r="B6">
            <v>21.52</v>
          </cell>
          <cell r="C6">
            <v>22.66</v>
          </cell>
          <cell r="D6">
            <v>21.93</v>
          </cell>
          <cell r="E6">
            <v>20.83</v>
          </cell>
          <cell r="F6">
            <v>22.03</v>
          </cell>
          <cell r="G6">
            <v>20.55</v>
          </cell>
          <cell r="H6">
            <v>18.38</v>
          </cell>
          <cell r="I6">
            <v>20.7</v>
          </cell>
          <cell r="J6">
            <v>20.96</v>
          </cell>
          <cell r="K6">
            <v>19.739999999999998</v>
          </cell>
        </row>
        <row r="11">
          <cell r="B11">
            <v>1</v>
          </cell>
          <cell r="C11">
            <v>2</v>
          </cell>
          <cell r="D11">
            <v>3</v>
          </cell>
          <cell r="E11">
            <v>4</v>
          </cell>
          <cell r="F11">
            <v>5</v>
          </cell>
          <cell r="G11">
            <v>6</v>
          </cell>
          <cell r="H11">
            <v>7</v>
          </cell>
          <cell r="I11">
            <v>8</v>
          </cell>
          <cell r="J11">
            <v>9</v>
          </cell>
          <cell r="K11">
            <v>10</v>
          </cell>
        </row>
        <row r="12">
          <cell r="F12">
            <v>1.58</v>
          </cell>
          <cell r="G12">
            <v>3.84</v>
          </cell>
          <cell r="H12">
            <v>4.21</v>
          </cell>
          <cell r="I12">
            <v>4.1500000000000004</v>
          </cell>
          <cell r="J12">
            <v>4.8099999999999996</v>
          </cell>
          <cell r="K12">
            <v>4.83</v>
          </cell>
        </row>
        <row r="13">
          <cell r="B13">
            <v>5.62</v>
          </cell>
          <cell r="C13">
            <v>4.91</v>
          </cell>
          <cell r="D13">
            <v>4.6500000000000004</v>
          </cell>
          <cell r="E13">
            <v>4.17</v>
          </cell>
          <cell r="F13">
            <v>3.79</v>
          </cell>
          <cell r="G13">
            <v>3.4</v>
          </cell>
          <cell r="H13">
            <v>4.0599999999999996</v>
          </cell>
          <cell r="I13">
            <v>4.04</v>
          </cell>
          <cell r="J13">
            <v>4.3</v>
          </cell>
          <cell r="K13">
            <v>4.2</v>
          </cell>
        </row>
        <row r="14">
          <cell r="B14">
            <v>4.01</v>
          </cell>
          <cell r="C14">
            <v>4.1900000000000004</v>
          </cell>
          <cell r="D14">
            <v>3.68</v>
          </cell>
          <cell r="E14">
            <v>3.79</v>
          </cell>
          <cell r="F14">
            <v>3.34</v>
          </cell>
          <cell r="G14">
            <v>3.11</v>
          </cell>
          <cell r="H14">
            <v>3.17</v>
          </cell>
          <cell r="I14">
            <v>3.49</v>
          </cell>
          <cell r="J14">
            <v>4.1900000000000004</v>
          </cell>
          <cell r="K14">
            <v>3.68</v>
          </cell>
        </row>
        <row r="15">
          <cell r="B15">
            <v>3.28</v>
          </cell>
          <cell r="C15">
            <v>3.57</v>
          </cell>
          <cell r="D15">
            <v>4.45</v>
          </cell>
          <cell r="E15">
            <v>4.3499999999999996</v>
          </cell>
          <cell r="F15">
            <v>4</v>
          </cell>
          <cell r="G15">
            <v>3.6</v>
          </cell>
          <cell r="H15">
            <v>3.41</v>
          </cell>
          <cell r="I15">
            <v>3.42</v>
          </cell>
          <cell r="J15">
            <v>3.59</v>
          </cell>
          <cell r="K15">
            <v>3.53</v>
          </cell>
        </row>
        <row r="20">
          <cell r="B20">
            <v>1</v>
          </cell>
          <cell r="C20">
            <v>2</v>
          </cell>
          <cell r="D20">
            <v>3</v>
          </cell>
          <cell r="E20">
            <v>4</v>
          </cell>
          <cell r="F20">
            <v>5</v>
          </cell>
          <cell r="G20">
            <v>6</v>
          </cell>
          <cell r="H20">
            <v>7</v>
          </cell>
          <cell r="I20">
            <v>8</v>
          </cell>
          <cell r="J20">
            <v>9</v>
          </cell>
          <cell r="K20">
            <v>10</v>
          </cell>
        </row>
        <row r="21">
          <cell r="B21">
            <v>21.97</v>
          </cell>
          <cell r="C21">
            <v>16.59</v>
          </cell>
          <cell r="D21">
            <v>16.55</v>
          </cell>
          <cell r="E21">
            <v>14.82</v>
          </cell>
          <cell r="F21">
            <v>19.670000000000002</v>
          </cell>
          <cell r="G21">
            <v>22.93</v>
          </cell>
          <cell r="H21">
            <v>22.76</v>
          </cell>
          <cell r="I21">
            <v>20.99</v>
          </cell>
          <cell r="J21">
            <v>21.71</v>
          </cell>
          <cell r="K21">
            <v>22.12</v>
          </cell>
        </row>
        <row r="22">
          <cell r="B22">
            <v>21.96</v>
          </cell>
          <cell r="C22">
            <v>22.98</v>
          </cell>
          <cell r="D22">
            <v>22.43</v>
          </cell>
          <cell r="E22">
            <v>22.2</v>
          </cell>
          <cell r="F22">
            <v>20.63</v>
          </cell>
          <cell r="G22">
            <v>21.07</v>
          </cell>
          <cell r="H22">
            <v>24.45</v>
          </cell>
          <cell r="I22">
            <v>26.07</v>
          </cell>
          <cell r="J22">
            <v>25.24</v>
          </cell>
          <cell r="K22">
            <v>27.6</v>
          </cell>
        </row>
        <row r="23">
          <cell r="B23">
            <v>27.95</v>
          </cell>
          <cell r="C23">
            <v>28.67</v>
          </cell>
          <cell r="D23">
            <v>28.03</v>
          </cell>
          <cell r="E23">
            <v>22.25</v>
          </cell>
          <cell r="F23">
            <v>20.48</v>
          </cell>
          <cell r="G23">
            <v>19.78</v>
          </cell>
          <cell r="H23">
            <v>20.3</v>
          </cell>
          <cell r="I23">
            <v>21.18</v>
          </cell>
          <cell r="J23">
            <v>21.81</v>
          </cell>
          <cell r="K23">
            <v>20.49</v>
          </cell>
        </row>
        <row r="24">
          <cell r="B24">
            <v>19.79</v>
          </cell>
          <cell r="C24">
            <v>17.940000000000001</v>
          </cell>
          <cell r="D24">
            <v>20.72</v>
          </cell>
          <cell r="E24">
            <v>20.149999999999999</v>
          </cell>
          <cell r="F24">
            <v>20.3</v>
          </cell>
          <cell r="G24">
            <v>19.07</v>
          </cell>
          <cell r="H24">
            <v>18.75</v>
          </cell>
          <cell r="I24">
            <v>21.79</v>
          </cell>
          <cell r="J24">
            <v>20.59</v>
          </cell>
          <cell r="K24">
            <v>18.760000000000002</v>
          </cell>
        </row>
      </sheetData>
      <sheetData sheetId="2"/>
      <sheetData sheetId="3">
        <row r="8">
          <cell r="AQ8">
            <v>36.159999999999997</v>
          </cell>
        </row>
        <row r="9">
          <cell r="N9">
            <v>22.370386266094417</v>
          </cell>
          <cell r="AQ9">
            <v>0</v>
          </cell>
          <cell r="AX9">
            <v>6.92</v>
          </cell>
          <cell r="BC9">
            <v>2.1100000000000003</v>
          </cell>
          <cell r="BH9">
            <v>1.82</v>
          </cell>
          <cell r="BJ9">
            <v>12.15</v>
          </cell>
          <cell r="BO9">
            <v>9.52</v>
          </cell>
          <cell r="BP9">
            <v>7.53</v>
          </cell>
          <cell r="CW9">
            <v>3.79</v>
          </cell>
        </row>
        <row r="10">
          <cell r="N10">
            <v>23.024687500000002</v>
          </cell>
          <cell r="AQ10">
            <v>0</v>
          </cell>
          <cell r="AX10">
            <v>4.47</v>
          </cell>
          <cell r="BC10">
            <v>2.04</v>
          </cell>
          <cell r="BH10">
            <v>1.51</v>
          </cell>
          <cell r="BJ10">
            <v>10.61</v>
          </cell>
          <cell r="BO10">
            <v>12.49</v>
          </cell>
          <cell r="BP10">
            <v>15.48</v>
          </cell>
          <cell r="CW10">
            <v>4.0599999999999996</v>
          </cell>
        </row>
        <row r="11">
          <cell r="N11">
            <v>24.014215686274511</v>
          </cell>
          <cell r="AQ11">
            <v>0</v>
          </cell>
          <cell r="AX11">
            <v>3.77</v>
          </cell>
          <cell r="BC11">
            <v>1.5899999999999999</v>
          </cell>
          <cell r="BH11">
            <v>1.48</v>
          </cell>
          <cell r="BJ11">
            <v>8</v>
          </cell>
          <cell r="BO11">
            <v>18.170000000000002</v>
          </cell>
          <cell r="BP11">
            <v>14.77</v>
          </cell>
          <cell r="CW11">
            <v>5.89</v>
          </cell>
        </row>
        <row r="12">
          <cell r="N12" t="e">
            <v>#DIV/0!</v>
          </cell>
          <cell r="AQ12">
            <v>0</v>
          </cell>
          <cell r="BC12">
            <v>0</v>
          </cell>
          <cell r="CW12">
            <v>5.82</v>
          </cell>
        </row>
        <row r="13">
          <cell r="N13">
            <v>23.011199999999999</v>
          </cell>
          <cell r="AQ13">
            <v>0</v>
          </cell>
          <cell r="AX13">
            <v>4.9800000000000004</v>
          </cell>
          <cell r="BC13">
            <v>1.56</v>
          </cell>
          <cell r="BH13">
            <v>1.19</v>
          </cell>
          <cell r="BJ13">
            <v>12.11</v>
          </cell>
          <cell r="BO13">
            <v>14.77</v>
          </cell>
          <cell r="BP13">
            <v>12.76</v>
          </cell>
        </row>
        <row r="14">
          <cell r="N14">
            <v>23.01</v>
          </cell>
          <cell r="AQ14">
            <v>0</v>
          </cell>
          <cell r="AX14">
            <v>4.9000000000000004</v>
          </cell>
          <cell r="BC14">
            <v>1.8499999999999999</v>
          </cell>
          <cell r="BH14">
            <v>1.3</v>
          </cell>
          <cell r="BJ14">
            <v>8.32</v>
          </cell>
          <cell r="BO14">
            <v>10.63</v>
          </cell>
          <cell r="BP14">
            <v>9.7200000000000006</v>
          </cell>
          <cell r="CW14">
            <v>5.13</v>
          </cell>
        </row>
        <row r="15">
          <cell r="N15">
            <v>23.455223880597014</v>
          </cell>
          <cell r="AQ15">
            <v>0</v>
          </cell>
          <cell r="AX15">
            <v>5.27</v>
          </cell>
          <cell r="BC15">
            <v>3.0100000000000002</v>
          </cell>
          <cell r="BH15">
            <v>1.21</v>
          </cell>
          <cell r="BJ15">
            <v>7.29</v>
          </cell>
          <cell r="BO15">
            <v>10.09</v>
          </cell>
          <cell r="BP15">
            <v>11.1</v>
          </cell>
          <cell r="CW15">
            <v>4.4800000000000004</v>
          </cell>
        </row>
        <row r="16">
          <cell r="N16">
            <v>23.402434782608694</v>
          </cell>
          <cell r="AQ16">
            <v>0</v>
          </cell>
          <cell r="AX16">
            <v>4.41</v>
          </cell>
          <cell r="BC16">
            <v>1.67</v>
          </cell>
          <cell r="BH16">
            <v>1.24</v>
          </cell>
          <cell r="BJ16">
            <v>11.44</v>
          </cell>
          <cell r="BO16">
            <v>9.84</v>
          </cell>
          <cell r="BP16">
            <v>9.11</v>
          </cell>
          <cell r="CW16">
            <v>3.47</v>
          </cell>
        </row>
        <row r="17">
          <cell r="N17">
            <v>24.190753424657537</v>
          </cell>
          <cell r="AQ17">
            <v>0</v>
          </cell>
          <cell r="AX17">
            <v>5.86</v>
          </cell>
          <cell r="BC17">
            <v>2.2000000000000002</v>
          </cell>
          <cell r="BH17">
            <v>1.79</v>
          </cell>
          <cell r="BJ17">
            <v>10.4</v>
          </cell>
          <cell r="BO17">
            <v>11.63</v>
          </cell>
          <cell r="BP17">
            <v>8.1</v>
          </cell>
          <cell r="CW17">
            <v>3.13</v>
          </cell>
        </row>
        <row r="18">
          <cell r="N18">
            <v>24.099999999999998</v>
          </cell>
          <cell r="AQ18">
            <v>0</v>
          </cell>
          <cell r="AX18">
            <v>4.9800000000000004</v>
          </cell>
          <cell r="BC18">
            <v>1.33</v>
          </cell>
          <cell r="BH18">
            <v>1.24</v>
          </cell>
          <cell r="BJ18">
            <v>8.82</v>
          </cell>
          <cell r="BO18">
            <v>12.23</v>
          </cell>
          <cell r="BP18">
            <v>9.76</v>
          </cell>
          <cell r="CW18">
            <v>4.08</v>
          </cell>
        </row>
        <row r="19">
          <cell r="N19" t="e">
            <v>#DIV/0!</v>
          </cell>
          <cell r="AQ19">
            <v>0</v>
          </cell>
          <cell r="BC19">
            <v>0</v>
          </cell>
          <cell r="CW19">
            <v>4.8600000000000003</v>
          </cell>
        </row>
        <row r="20">
          <cell r="N20">
            <v>24.120762711864405</v>
          </cell>
          <cell r="AQ20">
            <v>0</v>
          </cell>
          <cell r="AX20">
            <v>5.24</v>
          </cell>
          <cell r="BC20">
            <v>1.1200000000000001</v>
          </cell>
          <cell r="BH20">
            <v>1.49</v>
          </cell>
          <cell r="BJ20">
            <v>13.93</v>
          </cell>
          <cell r="BO20">
            <v>10.51</v>
          </cell>
          <cell r="BP20">
            <v>18.329999999999998</v>
          </cell>
        </row>
        <row r="21">
          <cell r="N21">
            <v>24.169886363636365</v>
          </cell>
          <cell r="AQ21">
            <v>0</v>
          </cell>
          <cell r="AX21">
            <v>4.87</v>
          </cell>
          <cell r="BC21">
            <v>1.65</v>
          </cell>
          <cell r="BH21">
            <v>1.23</v>
          </cell>
          <cell r="BJ21">
            <v>11.12</v>
          </cell>
          <cell r="BO21">
            <v>16.95</v>
          </cell>
          <cell r="BP21">
            <v>9.4499999999999993</v>
          </cell>
          <cell r="CW21">
            <v>4.49</v>
          </cell>
        </row>
        <row r="22">
          <cell r="N22">
            <v>24.11023890784983</v>
          </cell>
          <cell r="AQ22">
            <v>0</v>
          </cell>
          <cell r="AX22">
            <v>4.9000000000000004</v>
          </cell>
          <cell r="BC22">
            <v>3.29</v>
          </cell>
          <cell r="BH22">
            <v>1.42</v>
          </cell>
          <cell r="BJ22">
            <v>10.97</v>
          </cell>
          <cell r="BO22">
            <v>14.97</v>
          </cell>
          <cell r="BP22">
            <v>4</v>
          </cell>
          <cell r="CW22">
            <v>5.42</v>
          </cell>
        </row>
        <row r="23">
          <cell r="N23">
            <v>24.001420454545457</v>
          </cell>
          <cell r="AQ23">
            <v>0</v>
          </cell>
          <cell r="AX23">
            <v>4.49</v>
          </cell>
          <cell r="BC23">
            <v>3.12</v>
          </cell>
          <cell r="BH23">
            <v>1.38</v>
          </cell>
          <cell r="BJ23">
            <v>15.36</v>
          </cell>
          <cell r="BO23">
            <v>10.76</v>
          </cell>
          <cell r="BP23">
            <v>8.98</v>
          </cell>
          <cell r="CW23">
            <v>5.64</v>
          </cell>
        </row>
        <row r="24">
          <cell r="N24">
            <v>23.63259052924791</v>
          </cell>
          <cell r="AQ24">
            <v>0</v>
          </cell>
          <cell r="AX24">
            <v>4.91</v>
          </cell>
          <cell r="BC24">
            <v>2.46</v>
          </cell>
          <cell r="BH24">
            <v>1.28</v>
          </cell>
          <cell r="BJ24">
            <v>9.35</v>
          </cell>
          <cell r="BO24">
            <v>9.9700000000000006</v>
          </cell>
          <cell r="BP24">
            <v>11.07</v>
          </cell>
          <cell r="CW24">
            <v>5.69</v>
          </cell>
        </row>
        <row r="25">
          <cell r="N25">
            <v>23.219899665551839</v>
          </cell>
          <cell r="AQ25">
            <v>0</v>
          </cell>
          <cell r="AX25">
            <v>4.4000000000000004</v>
          </cell>
          <cell r="BC25">
            <v>1.04</v>
          </cell>
          <cell r="BH25">
            <v>1.18</v>
          </cell>
          <cell r="BJ25">
            <v>8.82</v>
          </cell>
          <cell r="BO25">
            <v>15.03</v>
          </cell>
          <cell r="BP25">
            <v>12.42</v>
          </cell>
          <cell r="CW25">
            <v>4.42</v>
          </cell>
        </row>
        <row r="26">
          <cell r="N26" t="e">
            <v>#DIV/0!</v>
          </cell>
          <cell r="AQ26">
            <v>0</v>
          </cell>
          <cell r="BC26">
            <v>0</v>
          </cell>
          <cell r="CW26">
            <v>4.47</v>
          </cell>
        </row>
        <row r="27">
          <cell r="N27">
            <v>23.52721179624665</v>
          </cell>
          <cell r="AQ27">
            <v>0</v>
          </cell>
          <cell r="AX27">
            <v>6.27</v>
          </cell>
          <cell r="BC27">
            <v>1.73</v>
          </cell>
          <cell r="BH27">
            <v>1.32</v>
          </cell>
          <cell r="BJ27">
            <v>11.88</v>
          </cell>
          <cell r="BO27">
            <v>11.7</v>
          </cell>
          <cell r="BP27">
            <v>13.97</v>
          </cell>
        </row>
        <row r="28">
          <cell r="N28">
            <v>24.020320855614973</v>
          </cell>
          <cell r="AQ28">
            <v>0</v>
          </cell>
          <cell r="AX28">
            <v>3.96</v>
          </cell>
          <cell r="BC28">
            <v>2.62</v>
          </cell>
          <cell r="BH28">
            <v>1.45</v>
          </cell>
          <cell r="BJ28">
            <v>10.199999999999999</v>
          </cell>
          <cell r="BO28">
            <v>9.9700000000000006</v>
          </cell>
          <cell r="BP28">
            <v>10.19</v>
          </cell>
          <cell r="CW28">
            <v>3.72</v>
          </cell>
        </row>
        <row r="29">
          <cell r="N29">
            <v>24.009909909909911</v>
          </cell>
          <cell r="AQ29">
            <v>0</v>
          </cell>
          <cell r="AX29">
            <v>5.7</v>
          </cell>
          <cell r="BC29">
            <v>2.83</v>
          </cell>
          <cell r="BH29">
            <v>1.56</v>
          </cell>
          <cell r="BJ29">
            <v>8.48</v>
          </cell>
          <cell r="BO29">
            <v>13.5</v>
          </cell>
          <cell r="BP29">
            <v>10.11</v>
          </cell>
          <cell r="CW29">
            <v>2.52</v>
          </cell>
        </row>
        <row r="30">
          <cell r="N30">
            <v>24.007400000000001</v>
          </cell>
          <cell r="AQ30">
            <v>0</v>
          </cell>
          <cell r="AX30">
            <v>4.41</v>
          </cell>
          <cell r="BC30">
            <v>2.58</v>
          </cell>
          <cell r="BH30">
            <v>1.32</v>
          </cell>
          <cell r="BJ30">
            <v>14.03</v>
          </cell>
          <cell r="BO30">
            <v>12.29</v>
          </cell>
          <cell r="BP30">
            <v>10.17</v>
          </cell>
          <cell r="CW30">
            <v>2.95</v>
          </cell>
        </row>
        <row r="31">
          <cell r="N31">
            <v>24.086554621848741</v>
          </cell>
          <cell r="AQ31">
            <v>0</v>
          </cell>
          <cell r="AX31">
            <v>6.95</v>
          </cell>
          <cell r="BC31">
            <v>0.32</v>
          </cell>
          <cell r="BH31">
            <v>1.61</v>
          </cell>
          <cell r="BJ31">
            <v>14.4</v>
          </cell>
          <cell r="BO31">
            <v>13.5</v>
          </cell>
          <cell r="BP31">
            <v>17.829999999999998</v>
          </cell>
          <cell r="CW31">
            <v>2.5499999999999998</v>
          </cell>
        </row>
        <row r="32">
          <cell r="N32">
            <v>24</v>
          </cell>
          <cell r="AQ32">
            <v>0</v>
          </cell>
          <cell r="AX32">
            <v>3.82</v>
          </cell>
          <cell r="BC32">
            <v>1.05</v>
          </cell>
          <cell r="BH32">
            <v>1.45</v>
          </cell>
          <cell r="BJ32">
            <v>9.39</v>
          </cell>
          <cell r="BO32">
            <v>23.38</v>
          </cell>
          <cell r="BP32">
            <v>2.63</v>
          </cell>
          <cell r="CW32">
            <v>3.04</v>
          </cell>
        </row>
        <row r="33">
          <cell r="N33" t="e">
            <v>#DIV/0!</v>
          </cell>
          <cell r="AQ33">
            <v>0</v>
          </cell>
          <cell r="BC33">
            <v>0</v>
          </cell>
          <cell r="CW33">
            <v>3.08</v>
          </cell>
        </row>
        <row r="34">
          <cell r="N34">
            <v>23.67989417989418</v>
          </cell>
          <cell r="AQ34">
            <v>0</v>
          </cell>
          <cell r="AX34">
            <v>3.85</v>
          </cell>
          <cell r="BC34">
            <v>1.49</v>
          </cell>
          <cell r="BH34">
            <v>1.38</v>
          </cell>
          <cell r="BJ34">
            <v>9.19</v>
          </cell>
          <cell r="BO34">
            <v>11.08</v>
          </cell>
          <cell r="BP34">
            <v>5.33</v>
          </cell>
          <cell r="CW34">
            <v>4.04</v>
          </cell>
        </row>
        <row r="35">
          <cell r="N35">
            <v>23.705067567567568</v>
          </cell>
          <cell r="AQ35">
            <v>0</v>
          </cell>
          <cell r="AX35">
            <v>3.62</v>
          </cell>
          <cell r="BC35">
            <v>1.05</v>
          </cell>
          <cell r="BH35">
            <v>1.58</v>
          </cell>
          <cell r="BJ35">
            <v>10.59</v>
          </cell>
          <cell r="BO35">
            <v>11.5</v>
          </cell>
          <cell r="BP35">
            <v>5.14</v>
          </cell>
          <cell r="CW35">
            <v>4.16</v>
          </cell>
        </row>
        <row r="36">
          <cell r="N36">
            <v>23.316917293233082</v>
          </cell>
          <cell r="AQ36">
            <v>0</v>
          </cell>
          <cell r="AX36">
            <v>4.21</v>
          </cell>
          <cell r="BC36">
            <v>1.4200000000000002</v>
          </cell>
          <cell r="BH36">
            <v>1.38</v>
          </cell>
          <cell r="BJ36">
            <v>12.05</v>
          </cell>
          <cell r="BO36">
            <v>10.51</v>
          </cell>
          <cell r="BP36">
            <v>8.74</v>
          </cell>
          <cell r="CW36">
            <v>3.35</v>
          </cell>
        </row>
        <row r="37">
          <cell r="N37">
            <v>23.104444444444443</v>
          </cell>
          <cell r="AQ37">
            <v>0</v>
          </cell>
          <cell r="AX37">
            <v>6.06</v>
          </cell>
          <cell r="BC37">
            <v>1.43</v>
          </cell>
          <cell r="BH37">
            <v>1.53</v>
          </cell>
          <cell r="BJ37">
            <v>13.22</v>
          </cell>
          <cell r="BO37">
            <v>8.9600000000000009</v>
          </cell>
          <cell r="BP37">
            <v>16.37</v>
          </cell>
          <cell r="CW37">
            <v>4.68</v>
          </cell>
        </row>
        <row r="38">
          <cell r="N38">
            <v>22.508814589665654</v>
          </cell>
          <cell r="AQ38">
            <v>0</v>
          </cell>
          <cell r="AX38">
            <v>4.3600000000000003</v>
          </cell>
          <cell r="BC38">
            <v>0.62</v>
          </cell>
          <cell r="BH38">
            <v>1.24</v>
          </cell>
          <cell r="BJ38">
            <v>6.14</v>
          </cell>
          <cell r="BO38">
            <v>7.72</v>
          </cell>
          <cell r="BP38">
            <v>18.14</v>
          </cell>
          <cell r="CW38">
            <v>5.58</v>
          </cell>
        </row>
        <row r="39">
          <cell r="AQ39">
            <v>0</v>
          </cell>
          <cell r="CW39">
            <v>3.73</v>
          </cell>
        </row>
        <row r="40">
          <cell r="AQ40">
            <v>0</v>
          </cell>
          <cell r="CW40">
            <v>4.8600000000000003</v>
          </cell>
        </row>
        <row r="41">
          <cell r="N41">
            <v>23.208189655172415</v>
          </cell>
          <cell r="AQ41">
            <v>0</v>
          </cell>
          <cell r="AX41">
            <v>5.82</v>
          </cell>
          <cell r="BC41">
            <v>1.9500000000000002</v>
          </cell>
          <cell r="BH41">
            <v>1.52</v>
          </cell>
          <cell r="BJ41">
            <v>9.75</v>
          </cell>
          <cell r="BO41">
            <v>5.85</v>
          </cell>
          <cell r="BP41">
            <v>37.56</v>
          </cell>
        </row>
        <row r="42">
          <cell r="N42">
            <v>23.013965087281797</v>
          </cell>
          <cell r="AQ42">
            <v>0</v>
          </cell>
          <cell r="AX42">
            <v>4.2699999999999996</v>
          </cell>
          <cell r="BC42">
            <v>1.56</v>
          </cell>
          <cell r="BH42">
            <v>1.29</v>
          </cell>
          <cell r="BJ42">
            <v>9.26</v>
          </cell>
          <cell r="BO42">
            <v>13.87</v>
          </cell>
          <cell r="BP42">
            <v>13.08</v>
          </cell>
          <cell r="CW42">
            <v>5.27</v>
          </cell>
        </row>
        <row r="43">
          <cell r="N43">
            <v>23.099999999999998</v>
          </cell>
          <cell r="AQ43">
            <v>0</v>
          </cell>
          <cell r="AX43">
            <v>4.47</v>
          </cell>
          <cell r="BC43">
            <v>1.3399999999999999</v>
          </cell>
          <cell r="BH43">
            <v>1.38</v>
          </cell>
          <cell r="BJ43">
            <v>14.32</v>
          </cell>
          <cell r="BO43">
            <v>14.24</v>
          </cell>
          <cell r="BP43">
            <v>9.68</v>
          </cell>
          <cell r="CW43">
            <v>4.68</v>
          </cell>
        </row>
        <row r="44">
          <cell r="N44">
            <v>23</v>
          </cell>
          <cell r="AQ44">
            <v>0</v>
          </cell>
          <cell r="AX44">
            <v>3.62</v>
          </cell>
          <cell r="BC44">
            <v>1.57</v>
          </cell>
          <cell r="BH44">
            <v>1.56</v>
          </cell>
          <cell r="BJ44">
            <v>7.7</v>
          </cell>
          <cell r="BO44">
            <v>13.67</v>
          </cell>
          <cell r="BP44">
            <v>7.07</v>
          </cell>
          <cell r="CW44">
            <v>4.79</v>
          </cell>
        </row>
        <row r="45">
          <cell r="N45">
            <v>22.151735015772871</v>
          </cell>
          <cell r="AQ45">
            <v>0</v>
          </cell>
          <cell r="AX45">
            <v>3.51</v>
          </cell>
          <cell r="BC45">
            <v>1.8399999999999999</v>
          </cell>
          <cell r="BH45">
            <v>1.39</v>
          </cell>
          <cell r="BJ45">
            <v>9.56</v>
          </cell>
          <cell r="BO45">
            <v>8.18</v>
          </cell>
          <cell r="BP45">
            <v>18.68</v>
          </cell>
          <cell r="CW45">
            <v>5.13</v>
          </cell>
        </row>
        <row r="46">
          <cell r="N46">
            <v>23.064976958525342</v>
          </cell>
          <cell r="AQ46">
            <v>0</v>
          </cell>
          <cell r="AX46">
            <v>2.59</v>
          </cell>
          <cell r="BC46">
            <v>1.44</v>
          </cell>
          <cell r="BH46">
            <v>1.1299999999999999</v>
          </cell>
          <cell r="BJ46">
            <v>8.39</v>
          </cell>
          <cell r="BO46">
            <v>10.08</v>
          </cell>
          <cell r="BP46">
            <v>14.91</v>
          </cell>
          <cell r="CW46">
            <v>5.2</v>
          </cell>
        </row>
        <row r="47">
          <cell r="AQ47">
            <v>0</v>
          </cell>
          <cell r="BC47">
            <v>0</v>
          </cell>
          <cell r="CW47">
            <v>5.65</v>
          </cell>
        </row>
        <row r="48">
          <cell r="N48">
            <v>22.575359712230217</v>
          </cell>
          <cell r="AQ48">
            <v>0</v>
          </cell>
          <cell r="AX48">
            <v>2.91</v>
          </cell>
          <cell r="BC48">
            <v>1.69</v>
          </cell>
          <cell r="BH48">
            <v>1.47</v>
          </cell>
          <cell r="BJ48">
            <v>9.3699999999999992</v>
          </cell>
          <cell r="BO48">
            <v>10.93</v>
          </cell>
          <cell r="BP48">
            <v>16.79</v>
          </cell>
        </row>
        <row r="49">
          <cell r="N49">
            <v>23.208103448275864</v>
          </cell>
          <cell r="AQ49">
            <v>0</v>
          </cell>
          <cell r="AX49">
            <v>4.5599999999999996</v>
          </cell>
          <cell r="BC49">
            <v>1</v>
          </cell>
          <cell r="BH49">
            <v>1.21</v>
          </cell>
          <cell r="BJ49">
            <v>8.1999999999999993</v>
          </cell>
          <cell r="BO49">
            <v>9.84</v>
          </cell>
          <cell r="BP49">
            <v>21.05</v>
          </cell>
          <cell r="CW49">
            <v>5.36</v>
          </cell>
        </row>
        <row r="50">
          <cell r="AQ50">
            <v>0</v>
          </cell>
          <cell r="BC50">
            <v>0</v>
          </cell>
          <cell r="CW50">
            <v>4.72</v>
          </cell>
        </row>
        <row r="51">
          <cell r="N51">
            <v>23.448837209302326</v>
          </cell>
          <cell r="AQ51">
            <v>0</v>
          </cell>
          <cell r="AX51">
            <v>3.51</v>
          </cell>
          <cell r="BC51">
            <v>1</v>
          </cell>
          <cell r="BH51">
            <v>1.52</v>
          </cell>
          <cell r="BJ51">
            <v>11.68</v>
          </cell>
          <cell r="BO51">
            <v>9.0500000000000007</v>
          </cell>
          <cell r="BP51">
            <v>21.69</v>
          </cell>
          <cell r="CW51">
            <v>4.7</v>
          </cell>
        </row>
        <row r="52">
          <cell r="N52">
            <v>23.668487394957985</v>
          </cell>
          <cell r="AQ52">
            <v>0</v>
          </cell>
          <cell r="AX52">
            <v>5.9</v>
          </cell>
          <cell r="BC52">
            <v>1.55</v>
          </cell>
          <cell r="BH52">
            <v>1.71</v>
          </cell>
          <cell r="BJ52">
            <v>7.64</v>
          </cell>
          <cell r="BO52">
            <v>8.42</v>
          </cell>
          <cell r="BP52">
            <v>15.46</v>
          </cell>
          <cell r="CW52">
            <v>8.9700000000000006</v>
          </cell>
        </row>
        <row r="53">
          <cell r="N53">
            <v>23.027488151658769</v>
          </cell>
          <cell r="AQ53">
            <v>0</v>
          </cell>
          <cell r="AX53">
            <v>7.08</v>
          </cell>
          <cell r="BC53">
            <v>1.84</v>
          </cell>
          <cell r="BH53">
            <v>1.24</v>
          </cell>
          <cell r="BJ53">
            <v>8.7200000000000006</v>
          </cell>
          <cell r="BO53">
            <v>14.25</v>
          </cell>
          <cell r="BP53">
            <v>8.7899999999999991</v>
          </cell>
          <cell r="CW53">
            <v>8.06</v>
          </cell>
        </row>
        <row r="54">
          <cell r="AQ54">
            <v>0</v>
          </cell>
          <cell r="BC54">
            <v>0</v>
          </cell>
          <cell r="CW54">
            <v>9.7899999999999991</v>
          </cell>
        </row>
        <row r="55">
          <cell r="N55">
            <v>23.073887814313345</v>
          </cell>
          <cell r="AQ55">
            <v>0</v>
          </cell>
          <cell r="AX55">
            <v>4.07</v>
          </cell>
          <cell r="BC55">
            <v>1.6600000000000001</v>
          </cell>
          <cell r="BH55">
            <v>1.45</v>
          </cell>
          <cell r="BJ55">
            <v>9.58</v>
          </cell>
          <cell r="BO55">
            <v>11.96</v>
          </cell>
          <cell r="BP55">
            <v>16.91</v>
          </cell>
        </row>
        <row r="56">
          <cell r="N56">
            <v>23.117695473251029</v>
          </cell>
          <cell r="AQ56">
            <v>0</v>
          </cell>
          <cell r="AX56">
            <v>4.8600000000000003</v>
          </cell>
          <cell r="BC56">
            <v>2.2599999999999998</v>
          </cell>
          <cell r="BH56">
            <v>1.49</v>
          </cell>
          <cell r="BJ56">
            <v>10.1</v>
          </cell>
          <cell r="BO56">
            <v>12.5</v>
          </cell>
          <cell r="BP56">
            <v>15.72</v>
          </cell>
          <cell r="CW56">
            <v>7.45</v>
          </cell>
        </row>
        <row r="57">
          <cell r="N57">
            <v>22.011083743842363</v>
          </cell>
          <cell r="AQ57">
            <v>0</v>
          </cell>
          <cell r="AX57">
            <v>3.96</v>
          </cell>
          <cell r="BC57">
            <v>1.87</v>
          </cell>
          <cell r="BH57">
            <v>1.43</v>
          </cell>
          <cell r="BJ57">
            <v>14.17</v>
          </cell>
          <cell r="BO57">
            <v>7.94</v>
          </cell>
          <cell r="BP57">
            <v>17.02</v>
          </cell>
          <cell r="CW57">
            <v>7.59</v>
          </cell>
        </row>
        <row r="58">
          <cell r="N58">
            <v>22.157015985790409</v>
          </cell>
          <cell r="AQ58">
            <v>12.420000000000002</v>
          </cell>
          <cell r="AX58">
            <v>4.49</v>
          </cell>
          <cell r="BC58">
            <v>1.37</v>
          </cell>
          <cell r="BH58">
            <v>1.31</v>
          </cell>
          <cell r="BJ58">
            <v>8.93</v>
          </cell>
          <cell r="BO58">
            <v>11.71</v>
          </cell>
          <cell r="BP58">
            <v>35.299999999999997</v>
          </cell>
          <cell r="CW58">
            <v>8.26</v>
          </cell>
        </row>
        <row r="59">
          <cell r="N59">
            <v>22.02478777589134</v>
          </cell>
          <cell r="AQ59">
            <v>0</v>
          </cell>
          <cell r="AX59">
            <v>5.0999999999999996</v>
          </cell>
          <cell r="BC59">
            <v>1.33</v>
          </cell>
          <cell r="BH59">
            <v>1.25</v>
          </cell>
          <cell r="BJ59">
            <v>14.26</v>
          </cell>
          <cell r="BO59">
            <v>10.93</v>
          </cell>
          <cell r="BP59">
            <v>31.34</v>
          </cell>
          <cell r="CW59">
            <v>8.59</v>
          </cell>
        </row>
        <row r="60">
          <cell r="N60">
            <v>22.8</v>
          </cell>
          <cell r="AQ60">
            <v>0</v>
          </cell>
          <cell r="AX60">
            <v>4.32</v>
          </cell>
          <cell r="BC60">
            <v>1.3399999999999999</v>
          </cell>
          <cell r="BH60">
            <v>1.36</v>
          </cell>
          <cell r="BJ60">
            <v>6.5</v>
          </cell>
          <cell r="BO60">
            <v>13.37</v>
          </cell>
          <cell r="BP60">
            <v>28.04</v>
          </cell>
        </row>
        <row r="61">
          <cell r="AQ61">
            <v>0</v>
          </cell>
          <cell r="CW61">
            <v>8.92</v>
          </cell>
        </row>
        <row r="62">
          <cell r="N62">
            <v>23.300614754098358</v>
          </cell>
          <cell r="AQ62">
            <v>0</v>
          </cell>
          <cell r="AX62">
            <v>2.91</v>
          </cell>
          <cell r="BC62">
            <v>1.42</v>
          </cell>
          <cell r="BH62">
            <v>1.43</v>
          </cell>
          <cell r="BJ62">
            <v>11.32</v>
          </cell>
          <cell r="BO62">
            <v>19.71</v>
          </cell>
          <cell r="BP62">
            <v>13.86</v>
          </cell>
          <cell r="CW62">
            <v>7.1</v>
          </cell>
        </row>
        <row r="63">
          <cell r="N63">
            <v>23.299483204134365</v>
          </cell>
          <cell r="AQ63">
            <v>0</v>
          </cell>
          <cell r="AX63">
            <v>2.97</v>
          </cell>
          <cell r="BC63">
            <v>2.0699999999999998</v>
          </cell>
          <cell r="BH63">
            <v>1.37</v>
          </cell>
          <cell r="BJ63">
            <v>8.98</v>
          </cell>
          <cell r="BO63">
            <v>10.4</v>
          </cell>
          <cell r="BP63">
            <v>40.69</v>
          </cell>
          <cell r="CW63">
            <v>13.35</v>
          </cell>
        </row>
        <row r="64">
          <cell r="N64">
            <v>23.4</v>
          </cell>
          <cell r="AQ64">
            <v>0</v>
          </cell>
          <cell r="AX64">
            <v>3.79</v>
          </cell>
          <cell r="BC64">
            <v>1.75</v>
          </cell>
          <cell r="BH64">
            <v>1.44</v>
          </cell>
          <cell r="BJ64">
            <v>7.41</v>
          </cell>
          <cell r="BO64">
            <v>20.53</v>
          </cell>
          <cell r="BP64">
            <v>6.94</v>
          </cell>
          <cell r="CW64">
            <v>8.6199999999999992</v>
          </cell>
        </row>
        <row r="65">
          <cell r="N65">
            <v>23.519747899159661</v>
          </cell>
          <cell r="AQ65">
            <v>0</v>
          </cell>
          <cell r="AX65">
            <v>4.88</v>
          </cell>
          <cell r="BC65">
            <v>1.01</v>
          </cell>
          <cell r="BH65">
            <v>1.67</v>
          </cell>
          <cell r="BJ65">
            <v>21.11</v>
          </cell>
          <cell r="BO65">
            <v>18.440000000000001</v>
          </cell>
          <cell r="BP65">
            <v>9.02</v>
          </cell>
          <cell r="CW65">
            <v>8.89</v>
          </cell>
        </row>
        <row r="66">
          <cell r="N66">
            <v>23.696193771626298</v>
          </cell>
          <cell r="AQ66">
            <v>0</v>
          </cell>
          <cell r="AX66">
            <v>4.8600000000000003</v>
          </cell>
          <cell r="BC66">
            <v>1.33</v>
          </cell>
          <cell r="BH66">
            <v>1.43</v>
          </cell>
          <cell r="BJ66">
            <v>9.42</v>
          </cell>
          <cell r="BO66">
            <v>16</v>
          </cell>
          <cell r="BP66">
            <v>7.36</v>
          </cell>
          <cell r="CW66">
            <v>10.26</v>
          </cell>
        </row>
        <row r="67">
          <cell r="N67" t="e">
            <v>#DIV/0!</v>
          </cell>
          <cell r="AQ67">
            <v>0</v>
          </cell>
          <cell r="BC67">
            <v>0</v>
          </cell>
        </row>
        <row r="68">
          <cell r="N68" t="e">
            <v>#DIV/0!</v>
          </cell>
          <cell r="AQ68">
            <v>0</v>
          </cell>
          <cell r="BC68">
            <v>0</v>
          </cell>
        </row>
        <row r="69">
          <cell r="N69" t="e">
            <v>#DIV/0!</v>
          </cell>
          <cell r="AQ69">
            <v>0</v>
          </cell>
          <cell r="BC69">
            <v>0</v>
          </cell>
        </row>
        <row r="70">
          <cell r="N70">
            <v>23.089898989898987</v>
          </cell>
          <cell r="AQ70">
            <v>0</v>
          </cell>
          <cell r="AX70">
            <v>3.11</v>
          </cell>
          <cell r="BC70">
            <v>2.42</v>
          </cell>
          <cell r="BH70">
            <v>1.31</v>
          </cell>
          <cell r="BJ70">
            <v>9.34</v>
          </cell>
          <cell r="BO70">
            <v>17.100000000000001</v>
          </cell>
          <cell r="BP70">
            <v>6.29</v>
          </cell>
          <cell r="CW70">
            <v>9.3800000000000008</v>
          </cell>
        </row>
        <row r="71">
          <cell r="N71" t="e">
            <v>#DIV/0!</v>
          </cell>
          <cell r="AQ71">
            <v>0</v>
          </cell>
          <cell r="BC71">
            <v>0</v>
          </cell>
          <cell r="CW71">
            <v>6.21</v>
          </cell>
        </row>
        <row r="72">
          <cell r="N72">
            <v>24.01039697542533</v>
          </cell>
          <cell r="AQ72">
            <v>0</v>
          </cell>
          <cell r="AX72">
            <v>6.41</v>
          </cell>
          <cell r="BC72">
            <v>0.89</v>
          </cell>
          <cell r="BH72">
            <v>1.3</v>
          </cell>
          <cell r="BJ72">
            <v>11.94</v>
          </cell>
          <cell r="BO72">
            <v>13.64</v>
          </cell>
          <cell r="BP72">
            <v>10.77</v>
          </cell>
        </row>
        <row r="73">
          <cell r="N73" t="e">
            <v>#DIV/0!</v>
          </cell>
          <cell r="AQ73">
            <v>0</v>
          </cell>
          <cell r="BC73">
            <v>0</v>
          </cell>
          <cell r="CW73">
            <v>7.43</v>
          </cell>
        </row>
        <row r="74">
          <cell r="N74">
            <v>24.200000000000003</v>
          </cell>
          <cell r="AQ74">
            <v>0</v>
          </cell>
          <cell r="AX74">
            <v>4.88</v>
          </cell>
          <cell r="BC74">
            <v>0.57000000000000006</v>
          </cell>
          <cell r="BH74">
            <v>1.25</v>
          </cell>
          <cell r="BJ74">
            <v>8.33</v>
          </cell>
          <cell r="BO74">
            <v>18.510000000000002</v>
          </cell>
          <cell r="BP74">
            <v>8.0500000000000007</v>
          </cell>
          <cell r="CW74">
            <v>8.23</v>
          </cell>
        </row>
        <row r="75">
          <cell r="N75">
            <v>24.219801980198021</v>
          </cell>
          <cell r="AQ75">
            <v>0</v>
          </cell>
          <cell r="AX75">
            <v>4.9400000000000004</v>
          </cell>
          <cell r="BC75">
            <v>0.82000000000000006</v>
          </cell>
          <cell r="BH75">
            <v>1.25</v>
          </cell>
          <cell r="BJ75">
            <v>16.45</v>
          </cell>
          <cell r="BO75">
            <v>16.329999999999998</v>
          </cell>
          <cell r="BP75">
            <v>7.87</v>
          </cell>
          <cell r="CW75">
            <v>7.6</v>
          </cell>
        </row>
        <row r="76">
          <cell r="N76">
            <v>24.03125</v>
          </cell>
          <cell r="AQ76">
            <v>0</v>
          </cell>
          <cell r="AX76">
            <v>4.25</v>
          </cell>
          <cell r="BC76">
            <v>1.36</v>
          </cell>
          <cell r="BH76">
            <v>1.37</v>
          </cell>
          <cell r="BJ76">
            <v>9.67</v>
          </cell>
          <cell r="BO76">
            <v>20.9</v>
          </cell>
          <cell r="BP76">
            <v>6.29</v>
          </cell>
          <cell r="CW76">
            <v>7.43</v>
          </cell>
        </row>
        <row r="77">
          <cell r="N77">
            <v>24</v>
          </cell>
          <cell r="AQ77">
            <v>0</v>
          </cell>
          <cell r="AX77">
            <v>3.85</v>
          </cell>
          <cell r="BC77">
            <v>0.59</v>
          </cell>
          <cell r="BH77">
            <v>1.1599999999999999</v>
          </cell>
          <cell r="BJ77">
            <v>5.8</v>
          </cell>
          <cell r="BO77">
            <v>22.47</v>
          </cell>
          <cell r="BP77">
            <v>7.76</v>
          </cell>
          <cell r="CW77">
            <v>7.68</v>
          </cell>
        </row>
        <row r="78">
          <cell r="N78" t="e">
            <v>#DIV/0!</v>
          </cell>
          <cell r="AQ78">
            <v>0</v>
          </cell>
          <cell r="BC78">
            <v>0</v>
          </cell>
          <cell r="CW78">
            <v>6.09</v>
          </cell>
        </row>
        <row r="79">
          <cell r="N79">
            <v>23.693069306930695</v>
          </cell>
          <cell r="AQ79">
            <v>0</v>
          </cell>
          <cell r="AX79">
            <v>4.5199999999999996</v>
          </cell>
          <cell r="BC79">
            <v>0.98</v>
          </cell>
          <cell r="BH79">
            <v>1.18</v>
          </cell>
          <cell r="BJ79">
            <v>12.54</v>
          </cell>
          <cell r="BO79">
            <v>13.91</v>
          </cell>
          <cell r="BP79">
            <v>7.8</v>
          </cell>
        </row>
        <row r="80">
          <cell r="N80">
            <v>23.51555023923445</v>
          </cell>
          <cell r="AQ80">
            <v>0</v>
          </cell>
          <cell r="AX80">
            <v>2.93</v>
          </cell>
          <cell r="BC80">
            <v>0.99</v>
          </cell>
          <cell r="BH80">
            <v>1.1000000000000001</v>
          </cell>
          <cell r="BJ80">
            <v>6.97</v>
          </cell>
          <cell r="BO80">
            <v>15.15</v>
          </cell>
          <cell r="BP80">
            <v>7.46</v>
          </cell>
          <cell r="CW80">
            <v>6.6</v>
          </cell>
        </row>
        <row r="81">
          <cell r="N81">
            <v>24</v>
          </cell>
          <cell r="AQ81">
            <v>0</v>
          </cell>
          <cell r="AX81">
            <v>4.2300000000000004</v>
          </cell>
          <cell r="BC81">
            <v>0.98000000000000009</v>
          </cell>
          <cell r="BH81">
            <v>1.1599999999999999</v>
          </cell>
          <cell r="BJ81">
            <v>10.28</v>
          </cell>
          <cell r="BO81">
            <v>16.809999999999999</v>
          </cell>
          <cell r="BP81">
            <v>8.6199999999999992</v>
          </cell>
          <cell r="CW81">
            <v>5.16</v>
          </cell>
        </row>
        <row r="82">
          <cell r="N82">
            <v>24.000000000000004</v>
          </cell>
          <cell r="AQ82">
            <v>0</v>
          </cell>
          <cell r="AX82">
            <v>4.2300000000000004</v>
          </cell>
          <cell r="BC82">
            <v>0.55000000000000004</v>
          </cell>
          <cell r="BH82">
            <v>1.21</v>
          </cell>
          <cell r="BJ82">
            <v>9.31</v>
          </cell>
          <cell r="BO82">
            <v>31.43</v>
          </cell>
          <cell r="BP82">
            <v>10.29</v>
          </cell>
          <cell r="CW82">
            <v>6.61</v>
          </cell>
        </row>
        <row r="83">
          <cell r="N83">
            <v>23.209623430962342</v>
          </cell>
          <cell r="AQ83">
            <v>7.7100000000000009</v>
          </cell>
          <cell r="AX83">
            <v>2.88</v>
          </cell>
          <cell r="BC83">
            <v>2.69</v>
          </cell>
          <cell r="BH83">
            <v>1.21</v>
          </cell>
          <cell r="BJ83">
            <v>8.11</v>
          </cell>
          <cell r="BO83">
            <v>19.420000000000002</v>
          </cell>
          <cell r="BP83">
            <v>7.42</v>
          </cell>
          <cell r="CW83">
            <v>5.26</v>
          </cell>
        </row>
        <row r="84">
          <cell r="N84">
            <v>23</v>
          </cell>
          <cell r="AQ84">
            <v>0</v>
          </cell>
          <cell r="AX84">
            <v>3.23</v>
          </cell>
          <cell r="BC84">
            <v>1.33</v>
          </cell>
          <cell r="BH84">
            <v>1.26</v>
          </cell>
          <cell r="BJ84">
            <v>8.86</v>
          </cell>
          <cell r="BO84">
            <v>13.8</v>
          </cell>
          <cell r="BP84">
            <v>8.1999999999999993</v>
          </cell>
        </row>
        <row r="85">
          <cell r="N85" t="e">
            <v>#DIV/0!</v>
          </cell>
          <cell r="AQ85">
            <v>0</v>
          </cell>
          <cell r="BC85">
            <v>0</v>
          </cell>
          <cell r="CW85">
            <v>7.45</v>
          </cell>
        </row>
        <row r="86">
          <cell r="N86">
            <v>23.01</v>
          </cell>
          <cell r="AQ86">
            <v>0</v>
          </cell>
          <cell r="AX86">
            <v>5.24</v>
          </cell>
          <cell r="BC86">
            <v>1.25</v>
          </cell>
          <cell r="BH86">
            <v>1.21</v>
          </cell>
          <cell r="BJ86">
            <v>7.68</v>
          </cell>
          <cell r="BO86">
            <v>10.15</v>
          </cell>
          <cell r="BP86">
            <v>10.3</v>
          </cell>
        </row>
        <row r="87">
          <cell r="N87">
            <v>22</v>
          </cell>
          <cell r="AQ87">
            <v>12.289999999999992</v>
          </cell>
          <cell r="AX87">
            <v>4.87</v>
          </cell>
          <cell r="BC87">
            <v>1.4100000000000001</v>
          </cell>
          <cell r="BH87">
            <v>1.1299999999999999</v>
          </cell>
          <cell r="BJ87">
            <v>9.8000000000000007</v>
          </cell>
          <cell r="CW87">
            <v>5.3</v>
          </cell>
        </row>
        <row r="88">
          <cell r="N88">
            <v>22.020042194092827</v>
          </cell>
          <cell r="AQ88">
            <v>0</v>
          </cell>
          <cell r="AX88">
            <v>5.43</v>
          </cell>
          <cell r="BC88">
            <v>1.0900000000000001</v>
          </cell>
          <cell r="BH88">
            <v>1.02</v>
          </cell>
          <cell r="BJ88">
            <v>10.55</v>
          </cell>
          <cell r="CW88">
            <v>6.17</v>
          </cell>
        </row>
        <row r="89">
          <cell r="N89">
            <v>22.1</v>
          </cell>
          <cell r="AQ89">
            <v>0</v>
          </cell>
          <cell r="AX89">
            <v>4.32</v>
          </cell>
          <cell r="BC89">
            <v>1.47</v>
          </cell>
          <cell r="BH89">
            <v>1.04</v>
          </cell>
          <cell r="BJ89">
            <v>11.02</v>
          </cell>
          <cell r="CW89">
            <v>7.4</v>
          </cell>
        </row>
        <row r="90">
          <cell r="N90">
            <v>22.698083067092654</v>
          </cell>
          <cell r="AQ90">
            <v>0</v>
          </cell>
          <cell r="AX90">
            <v>5.95</v>
          </cell>
          <cell r="BC90">
            <v>1.45</v>
          </cell>
          <cell r="BH90">
            <v>1.21</v>
          </cell>
          <cell r="BJ90">
            <v>11.3</v>
          </cell>
          <cell r="CW90">
            <v>7.61</v>
          </cell>
        </row>
        <row r="91">
          <cell r="N91">
            <v>22.470464135021096</v>
          </cell>
          <cell r="AQ91">
            <v>0</v>
          </cell>
          <cell r="AX91">
            <v>4.32</v>
          </cell>
          <cell r="BC91">
            <v>0.74</v>
          </cell>
          <cell r="BH91">
            <v>1.06</v>
          </cell>
          <cell r="BJ91">
            <v>11.15</v>
          </cell>
          <cell r="CW91">
            <v>6.86</v>
          </cell>
        </row>
        <row r="92">
          <cell r="N92" t="e">
            <v>#DIV/0!</v>
          </cell>
          <cell r="AQ92">
            <v>0</v>
          </cell>
          <cell r="BC92">
            <v>0</v>
          </cell>
          <cell r="CW92">
            <v>6.09</v>
          </cell>
        </row>
        <row r="93">
          <cell r="N93">
            <v>22.73719912472648</v>
          </cell>
          <cell r="AQ93">
            <v>0</v>
          </cell>
          <cell r="AX93">
            <v>3.35</v>
          </cell>
          <cell r="BC93">
            <v>0.57000000000000006</v>
          </cell>
          <cell r="BH93">
            <v>1.1599999999999999</v>
          </cell>
          <cell r="BJ93">
            <v>8.1300000000000008</v>
          </cell>
          <cell r="CW93">
            <v>5.72</v>
          </cell>
        </row>
        <row r="94">
          <cell r="N94">
            <v>23.023316062176168</v>
          </cell>
          <cell r="AQ94">
            <v>0</v>
          </cell>
          <cell r="AX94">
            <v>4.3600000000000003</v>
          </cell>
          <cell r="BC94">
            <v>1.17</v>
          </cell>
          <cell r="BH94">
            <v>1.25</v>
          </cell>
          <cell r="BJ94">
            <v>8.26</v>
          </cell>
          <cell r="CW94">
            <v>7.78</v>
          </cell>
        </row>
        <row r="95">
          <cell r="N95">
            <v>23.213602941176468</v>
          </cell>
          <cell r="AQ95">
            <v>0</v>
          </cell>
          <cell r="AX95">
            <v>4.17</v>
          </cell>
          <cell r="BC95">
            <v>1.07</v>
          </cell>
          <cell r="BH95">
            <v>1.53</v>
          </cell>
          <cell r="BJ95">
            <v>9.82</v>
          </cell>
          <cell r="CW95">
            <v>11.74</v>
          </cell>
        </row>
        <row r="96">
          <cell r="N96">
            <v>23.309917355371901</v>
          </cell>
          <cell r="AQ96">
            <v>0</v>
          </cell>
          <cell r="AX96">
            <v>5.23</v>
          </cell>
          <cell r="BC96">
            <v>0.47</v>
          </cell>
          <cell r="BH96">
            <v>1.26</v>
          </cell>
          <cell r="BJ96">
            <v>7.59</v>
          </cell>
          <cell r="CW96">
            <v>8.4600000000000009</v>
          </cell>
        </row>
        <row r="97">
          <cell r="N97">
            <v>23.249789029535865</v>
          </cell>
          <cell r="AQ97">
            <v>0</v>
          </cell>
          <cell r="AX97">
            <v>4.92</v>
          </cell>
          <cell r="BC97">
            <v>0.54</v>
          </cell>
          <cell r="BH97">
            <v>1.29</v>
          </cell>
          <cell r="BJ97">
            <v>14.55</v>
          </cell>
          <cell r="CW97">
            <v>11.31</v>
          </cell>
        </row>
        <row r="98">
          <cell r="N98">
            <v>22.397761194029854</v>
          </cell>
          <cell r="AQ98">
            <v>0</v>
          </cell>
          <cell r="AX98">
            <v>3.67</v>
          </cell>
          <cell r="BC98">
            <v>1.6600000000000001</v>
          </cell>
          <cell r="BH98">
            <v>1.31</v>
          </cell>
          <cell r="BJ98">
            <v>7.29</v>
          </cell>
        </row>
        <row r="99">
          <cell r="N99" t="e">
            <v>#DIV/0!</v>
          </cell>
          <cell r="AQ99">
            <v>0</v>
          </cell>
          <cell r="BC99">
            <v>0</v>
          </cell>
          <cell r="CW99">
            <v>13.42</v>
          </cell>
        </row>
        <row r="100">
          <cell r="N100">
            <v>22.896306068601582</v>
          </cell>
          <cell r="AQ100">
            <v>0</v>
          </cell>
          <cell r="AX100">
            <v>5.82</v>
          </cell>
          <cell r="BC100">
            <v>0.97</v>
          </cell>
          <cell r="BH100">
            <v>1.23</v>
          </cell>
          <cell r="BJ100">
            <v>7</v>
          </cell>
        </row>
        <row r="101">
          <cell r="AQ101">
            <v>0</v>
          </cell>
        </row>
        <row r="102">
          <cell r="AQ102">
            <v>0</v>
          </cell>
        </row>
        <row r="103">
          <cell r="AQ103">
            <v>0</v>
          </cell>
        </row>
        <row r="104">
          <cell r="AQ104">
            <v>0</v>
          </cell>
        </row>
        <row r="105">
          <cell r="AQ105">
            <v>0</v>
          </cell>
        </row>
        <row r="106">
          <cell r="AQ106">
            <v>0</v>
          </cell>
        </row>
        <row r="107">
          <cell r="AQ107">
            <v>0</v>
          </cell>
        </row>
        <row r="108">
          <cell r="AQ108">
            <v>0</v>
          </cell>
        </row>
        <row r="109">
          <cell r="AQ109">
            <v>0</v>
          </cell>
        </row>
        <row r="110">
          <cell r="AQ110">
            <v>0</v>
          </cell>
        </row>
        <row r="111">
          <cell r="AQ111">
            <v>0</v>
          </cell>
        </row>
        <row r="112">
          <cell r="AQ112">
            <v>0</v>
          </cell>
        </row>
        <row r="113">
          <cell r="AQ113">
            <v>0</v>
          </cell>
        </row>
        <row r="114">
          <cell r="AQ114">
            <v>0</v>
          </cell>
        </row>
        <row r="115">
          <cell r="AQ115">
            <v>0</v>
          </cell>
        </row>
        <row r="116">
          <cell r="AQ116">
            <v>0</v>
          </cell>
        </row>
        <row r="117">
          <cell r="AQ117">
            <v>0</v>
          </cell>
        </row>
        <row r="118">
          <cell r="AQ118">
            <v>0</v>
          </cell>
        </row>
        <row r="119">
          <cell r="AQ119">
            <v>0</v>
          </cell>
        </row>
        <row r="120">
          <cell r="AQ120">
            <v>0</v>
          </cell>
        </row>
        <row r="121">
          <cell r="AQ121">
            <v>0</v>
          </cell>
        </row>
        <row r="122">
          <cell r="AQ122">
            <v>0</v>
          </cell>
        </row>
        <row r="123">
          <cell r="AQ123">
            <v>0</v>
          </cell>
        </row>
        <row r="124">
          <cell r="AQ124">
            <v>0</v>
          </cell>
        </row>
        <row r="125">
          <cell r="AQ125">
            <v>0</v>
          </cell>
        </row>
        <row r="126">
          <cell r="AQ126">
            <v>0</v>
          </cell>
        </row>
        <row r="127">
          <cell r="AQ127">
            <v>0</v>
          </cell>
        </row>
        <row r="128">
          <cell r="AQ128">
            <v>0</v>
          </cell>
        </row>
        <row r="129">
          <cell r="AQ129">
            <v>0</v>
          </cell>
        </row>
        <row r="130">
          <cell r="AQ130">
            <v>0</v>
          </cell>
        </row>
        <row r="131">
          <cell r="AQ131">
            <v>0</v>
          </cell>
        </row>
        <row r="132">
          <cell r="AQ132">
            <v>0</v>
          </cell>
        </row>
        <row r="133">
          <cell r="AQ133">
            <v>0</v>
          </cell>
        </row>
        <row r="134">
          <cell r="AQ134">
            <v>0</v>
          </cell>
        </row>
        <row r="135">
          <cell r="AQ135">
            <v>0</v>
          </cell>
        </row>
        <row r="136">
          <cell r="AQ136">
            <v>0</v>
          </cell>
        </row>
        <row r="137">
          <cell r="AQ137">
            <v>0</v>
          </cell>
        </row>
        <row r="138">
          <cell r="AQ138">
            <v>0</v>
          </cell>
        </row>
        <row r="139">
          <cell r="AQ139">
            <v>0</v>
          </cell>
        </row>
        <row r="140">
          <cell r="AQ140">
            <v>0</v>
          </cell>
        </row>
        <row r="141">
          <cell r="AQ141">
            <v>20</v>
          </cell>
        </row>
        <row r="142">
          <cell r="AQ142">
            <v>20</v>
          </cell>
        </row>
        <row r="143">
          <cell r="AQ143">
            <v>0</v>
          </cell>
        </row>
        <row r="144">
          <cell r="AQ144">
            <v>0</v>
          </cell>
        </row>
        <row r="145">
          <cell r="AQ145">
            <v>0</v>
          </cell>
        </row>
        <row r="146">
          <cell r="AQ146">
            <v>0</v>
          </cell>
        </row>
        <row r="147">
          <cell r="AQ147">
            <v>0</v>
          </cell>
        </row>
        <row r="148">
          <cell r="AQ148">
            <v>0</v>
          </cell>
        </row>
        <row r="149">
          <cell r="AQ149">
            <v>0</v>
          </cell>
        </row>
        <row r="150">
          <cell r="AQ150">
            <v>0</v>
          </cell>
        </row>
        <row r="151">
          <cell r="AQ151">
            <v>37.099999999999994</v>
          </cell>
        </row>
        <row r="152">
          <cell r="AQ152">
            <v>12.859999999999985</v>
          </cell>
        </row>
        <row r="153">
          <cell r="AQ153">
            <v>0</v>
          </cell>
        </row>
        <row r="154">
          <cell r="AQ154">
            <v>0</v>
          </cell>
        </row>
        <row r="155">
          <cell r="AQ155">
            <v>0</v>
          </cell>
        </row>
        <row r="156">
          <cell r="AQ156">
            <v>0</v>
          </cell>
        </row>
        <row r="157">
          <cell r="AQ157">
            <v>0</v>
          </cell>
        </row>
        <row r="158">
          <cell r="AQ158">
            <v>6.93</v>
          </cell>
        </row>
        <row r="159">
          <cell r="AQ159">
            <v>9.519999999999996</v>
          </cell>
        </row>
        <row r="160">
          <cell r="AQ160">
            <v>9.519999999999996</v>
          </cell>
        </row>
        <row r="161">
          <cell r="AQ161">
            <v>0</v>
          </cell>
        </row>
        <row r="162">
          <cell r="AQ162">
            <v>0</v>
          </cell>
        </row>
        <row r="163">
          <cell r="AQ163">
            <v>0</v>
          </cell>
        </row>
        <row r="164">
          <cell r="AQ164">
            <v>0</v>
          </cell>
        </row>
        <row r="165">
          <cell r="AQ165">
            <v>0</v>
          </cell>
        </row>
        <row r="166">
          <cell r="AQ166">
            <v>0</v>
          </cell>
        </row>
        <row r="167">
          <cell r="AQ167">
            <v>0</v>
          </cell>
        </row>
        <row r="168">
          <cell r="AQ168">
            <v>0</v>
          </cell>
        </row>
        <row r="169">
          <cell r="AQ169">
            <v>0</v>
          </cell>
        </row>
        <row r="170">
          <cell r="AQ170">
            <v>0</v>
          </cell>
        </row>
        <row r="171">
          <cell r="AQ171">
            <v>0</v>
          </cell>
        </row>
        <row r="172">
          <cell r="AQ172">
            <v>0</v>
          </cell>
        </row>
        <row r="173">
          <cell r="AQ173">
            <v>0</v>
          </cell>
        </row>
        <row r="174">
          <cell r="AQ174">
            <v>0</v>
          </cell>
        </row>
        <row r="175">
          <cell r="AQ175">
            <v>0</v>
          </cell>
        </row>
        <row r="176">
          <cell r="AQ176">
            <v>13.839999999999996</v>
          </cell>
        </row>
        <row r="177">
          <cell r="AQ177">
            <v>13.839999999999996</v>
          </cell>
        </row>
        <row r="178">
          <cell r="AQ178">
            <v>0</v>
          </cell>
        </row>
        <row r="179">
          <cell r="AQ179">
            <v>0</v>
          </cell>
        </row>
        <row r="180">
          <cell r="AQ180">
            <v>0</v>
          </cell>
        </row>
        <row r="181">
          <cell r="AQ181">
            <v>0</v>
          </cell>
        </row>
        <row r="182">
          <cell r="AQ182">
            <v>0</v>
          </cell>
        </row>
        <row r="183">
          <cell r="AQ183">
            <v>26.629999999999995</v>
          </cell>
        </row>
        <row r="184">
          <cell r="AQ184">
            <v>26.629999999999995</v>
          </cell>
        </row>
        <row r="185">
          <cell r="AQ185">
            <v>0</v>
          </cell>
        </row>
        <row r="186">
          <cell r="AQ186">
            <v>0</v>
          </cell>
        </row>
        <row r="187">
          <cell r="AQ187">
            <v>0</v>
          </cell>
        </row>
        <row r="188">
          <cell r="AQ188">
            <v>8.5899999999999963</v>
          </cell>
        </row>
        <row r="189">
          <cell r="AQ189">
            <v>7.269999999999996</v>
          </cell>
        </row>
        <row r="190">
          <cell r="AQ190">
            <v>32.94</v>
          </cell>
        </row>
        <row r="191">
          <cell r="AQ191">
            <v>32.94</v>
          </cell>
        </row>
        <row r="192">
          <cell r="AQ192">
            <v>0</v>
          </cell>
        </row>
        <row r="193">
          <cell r="AQ193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Prod_Graf"/>
      <sheetName val="Data SRL"/>
      <sheetName val="Olah"/>
      <sheetName val="PK RM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TW"/>
      <sheetName val="Langsir"/>
      <sheetName val="Prod_Restan"/>
      <sheetName val="Circus"/>
      <sheetName val="Cost_TBS"/>
      <sheetName val="Cost_Jalan"/>
      <sheetName val="Mingguan Perkerasan"/>
      <sheetName val="Mingguan_Perkerasan"/>
      <sheetName val="Mingguan_Perkerasan1"/>
      <sheetName val="Mingguan_Perkerasan2"/>
    </sheetNames>
    <sheetDataSet>
      <sheetData sheetId="0"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</row>
        <row r="27">
          <cell r="C27">
            <v>4.0256243103849405</v>
          </cell>
          <cell r="D27">
            <v>2.7124751583308382</v>
          </cell>
          <cell r="E27">
            <v>6.9833720316190178</v>
          </cell>
          <cell r="F27">
            <v>3.5044610443291622</v>
          </cell>
          <cell r="G27">
            <v>2.9625718301007109</v>
          </cell>
          <cell r="H27">
            <v>1.5864528835676239</v>
          </cell>
          <cell r="I27">
            <v>3.5737717154732813</v>
          </cell>
          <cell r="J27">
            <v>19.675337061676338</v>
          </cell>
          <cell r="K27">
            <v>11.407703816779266</v>
          </cell>
          <cell r="L27">
            <v>10.391168117185444</v>
          </cell>
          <cell r="M27" t="e">
            <v>#DIV/0!</v>
          </cell>
          <cell r="N27" t="e">
            <v>#DIV/0!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roughput"/>
      <sheetName val="Data"/>
      <sheetName val="Rend~CPO"/>
      <sheetName val="FFA"/>
      <sheetName val="Rend~Kernel"/>
      <sheetName val="Breakdown"/>
      <sheetName val="PK Olah"/>
      <sheetName val="PO  Olah"/>
      <sheetName val="PK  RM"/>
      <sheetName val="PO  RM"/>
      <sheetName val="% Lbr vs GP"/>
      <sheetName val="Land Aplikasi"/>
      <sheetName val="Solar"/>
      <sheetName val="Smatr"/>
      <sheetName val="PK_Olah"/>
      <sheetName val="PO__Olah"/>
      <sheetName val="PK__RM"/>
      <sheetName val="PO__RM"/>
      <sheetName val="%_Lbr_vs_GP"/>
      <sheetName val="Land_Aplikasi"/>
      <sheetName val="PK_Olah1"/>
      <sheetName val="PO__Olah1"/>
      <sheetName val="PK__RM1"/>
      <sheetName val="PO__RM1"/>
      <sheetName val="%_Lbr_vs_GP1"/>
      <sheetName val="Land_Aplikasi1"/>
      <sheetName val="PK_Olah2"/>
      <sheetName val="PO__Olah2"/>
      <sheetName val="PK__RM2"/>
      <sheetName val="PO__RM2"/>
      <sheetName val="%_Lbr_vs_GP2"/>
      <sheetName val="Land_Aplikasi2"/>
      <sheetName val="TON  per Ja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TW"/>
      <sheetName val="Langsir"/>
      <sheetName val="Prod_Restan"/>
      <sheetName val="Circus"/>
      <sheetName val="Cost_TBS"/>
      <sheetName val="Cost_Jalan"/>
      <sheetName val="Mingguan Perkerasan"/>
      <sheetName val="Mingguan_Perkerasan"/>
      <sheetName val="Mingguan_Perkerasan1"/>
      <sheetName val="Mingguan_Perkerasan2"/>
      <sheetName val="TON  per Jam"/>
      <sheetName val="Karung"/>
      <sheetName val="PO"/>
      <sheetName val="cs pn"/>
      <sheetName val="DATA LTW"/>
      <sheetName val="TBS 05"/>
      <sheetName val="SISIP"/>
      <sheetName val="NPK Mg Bo"/>
      <sheetName val="TBS BLOK"/>
      <sheetName val="PK"/>
    </sheetNames>
    <sheetDataSet>
      <sheetData sheetId="0">
        <row r="15">
          <cell r="C15">
            <v>0</v>
          </cell>
        </row>
      </sheetData>
      <sheetData sheetId="1">
        <row r="384">
          <cell r="F384">
            <v>0</v>
          </cell>
        </row>
      </sheetData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"/>
      <sheetName val="PK"/>
      <sheetName val="PABRIK (2)"/>
      <sheetName val="FISIK RAB 2000"/>
      <sheetName val="Asumsi"/>
      <sheetName val="Data SRL"/>
      <sheetName val="Data Prod_Graf"/>
      <sheetName val="PABRIK_(2)"/>
      <sheetName val="FISIK_RAB_2000"/>
      <sheetName val="Data_SRL"/>
      <sheetName val="Data_Prod_Graf"/>
      <sheetName val="PABRIK_(2)1"/>
      <sheetName val="FISIK_RAB_20001"/>
      <sheetName val="Data_SRL1"/>
      <sheetName val="Data_Prod_Graf1"/>
      <sheetName val="PABRIK_(2)2"/>
      <sheetName val="FISIK_RAB_20002"/>
      <sheetName val="Data_SRL2"/>
      <sheetName val="Data_Prod_Graf2"/>
      <sheetName val="Data"/>
      <sheetName val="% Lbr vs GP"/>
      <sheetName val="TBS 05"/>
      <sheetName val="NPK Mg Bo"/>
      <sheetName val="SISIP"/>
      <sheetName val="TON  per Jam"/>
      <sheetName val="PENJELASAN"/>
      <sheetName val="Olah"/>
      <sheetName val="exf"/>
      <sheetName val="FISIK_RAB_20003"/>
      <sheetName val="PABRIK_(2)3"/>
      <sheetName val="Data_SRL3"/>
      <sheetName val="Data_Prod_Graf3"/>
      <sheetName val="TBS_05"/>
      <sheetName val="NPK_Mg_Bo"/>
      <sheetName val="TBS BLOK"/>
      <sheetName val="DATA LTW"/>
      <sheetName val="karung"/>
      <sheetName val="JSA"/>
      <sheetName val="MS"/>
      <sheetName val="PK RM"/>
      <sheetName val="STFEB"/>
      <sheetName val="CH_FL_QUAR"/>
      <sheetName val="BALANCE"/>
      <sheetName val="DATA_feed"/>
      <sheetName val="CH_FL_YEAR"/>
      <sheetName val="INC_FUN_FIN"/>
      <sheetName val="Identitas"/>
      <sheetName val="STD"/>
      <sheetName val="direct"/>
      <sheetName val="LTW"/>
      <sheetName val="Langsir"/>
      <sheetName val="Data kecelakaan"/>
    </sheetNames>
    <sheetDataSet>
      <sheetData sheetId="0" refreshError="1"/>
      <sheetData sheetId="1" refreshError="1">
        <row r="29">
          <cell r="B29">
            <v>37.61</v>
          </cell>
          <cell r="C29">
            <v>40.799999999999997</v>
          </cell>
          <cell r="D29">
            <v>47.17</v>
          </cell>
          <cell r="E29">
            <v>42.33</v>
          </cell>
          <cell r="F29">
            <v>34.99</v>
          </cell>
          <cell r="G29">
            <v>33.380000000000003</v>
          </cell>
          <cell r="H29">
            <v>35.14</v>
          </cell>
          <cell r="I29">
            <v>29.51</v>
          </cell>
          <cell r="J29">
            <v>23.82</v>
          </cell>
          <cell r="K29">
            <v>24.39</v>
          </cell>
          <cell r="L29">
            <v>38.700000000000003</v>
          </cell>
          <cell r="M29">
            <v>97.1</v>
          </cell>
        </row>
        <row r="63">
          <cell r="B63">
            <v>9.7100000000000009</v>
          </cell>
          <cell r="C63">
            <v>14.16</v>
          </cell>
          <cell r="D63">
            <v>13.4</v>
          </cell>
          <cell r="E63">
            <v>11.08</v>
          </cell>
          <cell r="F63">
            <v>13.29</v>
          </cell>
          <cell r="G63">
            <v>10.9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"/>
      <sheetName val="PK"/>
      <sheetName val="PABRIK (2)"/>
      <sheetName val="FISIK RAB 2000"/>
      <sheetName val="Asumsi"/>
      <sheetName val="Data SRL"/>
      <sheetName val="Data Prod_Graf"/>
      <sheetName val="PABRIK_(2)"/>
      <sheetName val="FISIK_RAB_2000"/>
      <sheetName val="Data_SRL"/>
      <sheetName val="Data_Prod_Graf"/>
      <sheetName val="PABRIK_(2)1"/>
      <sheetName val="FISIK_RAB_20001"/>
      <sheetName val="Data_SRL1"/>
      <sheetName val="Data_Prod_Graf1"/>
      <sheetName val="PABRIK_(2)2"/>
      <sheetName val="FISIK_RAB_20002"/>
      <sheetName val="Data_SRL2"/>
      <sheetName val="Data_Prod_Graf2"/>
      <sheetName val="Data"/>
      <sheetName val="% Lbr vs GP"/>
      <sheetName val="TBS 05"/>
      <sheetName val="NPK Mg Bo"/>
      <sheetName val="SISIP"/>
      <sheetName val="TON  per Jam"/>
      <sheetName val="PENJELASAN"/>
      <sheetName val="Olah"/>
      <sheetName val="exf"/>
      <sheetName val="FISIK_RAB_20003"/>
      <sheetName val="PABRIK_(2)3"/>
      <sheetName val="Data_SRL3"/>
      <sheetName val="Data_Prod_Graf3"/>
      <sheetName val="TBS_05"/>
      <sheetName val="NPK_Mg_Bo"/>
      <sheetName val="TBS BLOK"/>
      <sheetName val="DATA LTW"/>
      <sheetName val="karung"/>
      <sheetName val="JSA"/>
      <sheetName val="MS"/>
      <sheetName val="PK RM"/>
      <sheetName val="STFEB"/>
      <sheetName val="CH_FL_QUAR"/>
      <sheetName val="BALANCE"/>
      <sheetName val="DATA_feed"/>
      <sheetName val="CH_FL_YEAR"/>
      <sheetName val="INC_FUN_FIN"/>
      <sheetName val="Identitas"/>
      <sheetName val="STD"/>
      <sheetName val="direct"/>
      <sheetName val="LTW"/>
      <sheetName val="Langsir"/>
      <sheetName val="Data kecelakaan"/>
    </sheetNames>
    <sheetDataSet>
      <sheetData sheetId="0"/>
      <sheetData sheetId="1">
        <row r="29">
          <cell r="B29">
            <v>37.61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SIP"/>
      <sheetName val="BIBIT"/>
      <sheetName val="TBS AFD"/>
      <sheetName val="NPK Mg Bo"/>
      <sheetName val="TBS BLOK"/>
      <sheetName val="TANKOS"/>
      <sheetName val="PERKERASAN"/>
      <sheetName val="LANGSIR"/>
      <sheetName val="LEMBUR"/>
      <sheetName val="KEBOLER"/>
      <sheetName val="CH"/>
      <sheetName val="check list"/>
      <sheetName val="graf C"/>
      <sheetName val="Graf Sisip"/>
    </sheetNames>
    <sheetDataSet>
      <sheetData sheetId="0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roughput"/>
      <sheetName val="Data"/>
      <sheetName val="Rend~CPO"/>
      <sheetName val="FFA"/>
      <sheetName val="Rend~Kernel"/>
      <sheetName val="Breakdown"/>
      <sheetName val="PK Olah"/>
      <sheetName val="PO  Olah"/>
      <sheetName val="PK  RM"/>
      <sheetName val="PO  RM"/>
      <sheetName val="% Lbr vs GP"/>
      <sheetName val="Land Aplikasi"/>
      <sheetName val="Solar"/>
      <sheetName val="Smatr"/>
      <sheetName val="_ Lbr vs GP"/>
      <sheetName val="PK_Olah"/>
      <sheetName val="PO__Olah"/>
      <sheetName val="PK__RM"/>
      <sheetName val="PO__RM"/>
      <sheetName val="%_Lbr_vs_GP"/>
      <sheetName val="Land_Aplikasi"/>
      <sheetName val="__Lbr_vs_G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roughput"/>
      <sheetName val="Data"/>
      <sheetName val="Rend~CPO"/>
      <sheetName val="FFA"/>
      <sheetName val="Rend~Kernel"/>
      <sheetName val="Breakdown"/>
      <sheetName val="PK Olah"/>
      <sheetName val="PO  Olah"/>
      <sheetName val="PK  RM"/>
      <sheetName val="PO  RM"/>
      <sheetName val="% Lbr vs GP"/>
      <sheetName val="Land Aplikasi"/>
      <sheetName val="Solar"/>
      <sheetName val="Smatr"/>
      <sheetName val="PK_Olah"/>
      <sheetName val="PO__Olah"/>
      <sheetName val="PK__RM"/>
      <sheetName val="PO__RM"/>
      <sheetName val="%_Lbr_vs_GP"/>
      <sheetName val="Land_Aplikasi"/>
    </sheetNames>
    <sheetDataSet>
      <sheetData sheetId="0"/>
      <sheetData sheetId="1" refreshError="1">
        <row r="2">
          <cell r="A2">
            <v>1997</v>
          </cell>
          <cell r="B2">
            <v>2.82</v>
          </cell>
          <cell r="C2">
            <v>20.010000000000002</v>
          </cell>
          <cell r="E2">
            <v>21.97</v>
          </cell>
        </row>
        <row r="3">
          <cell r="A3">
            <v>2</v>
          </cell>
          <cell r="B3">
            <v>2.83</v>
          </cell>
          <cell r="C3">
            <v>21.69</v>
          </cell>
          <cell r="E3">
            <v>16.59</v>
          </cell>
        </row>
        <row r="4">
          <cell r="A4">
            <v>3</v>
          </cell>
          <cell r="B4">
            <v>2.66</v>
          </cell>
          <cell r="C4">
            <v>21.87</v>
          </cell>
          <cell r="E4">
            <v>16.55</v>
          </cell>
        </row>
        <row r="5">
          <cell r="A5">
            <v>4</v>
          </cell>
          <cell r="B5">
            <v>2.64</v>
          </cell>
          <cell r="C5">
            <v>22.58</v>
          </cell>
          <cell r="E5">
            <v>14.82</v>
          </cell>
        </row>
        <row r="6">
          <cell r="A6">
            <v>5</v>
          </cell>
          <cell r="B6">
            <v>2.91</v>
          </cell>
          <cell r="C6">
            <v>22.95</v>
          </cell>
          <cell r="D6">
            <v>1.58</v>
          </cell>
          <cell r="E6">
            <v>19.66</v>
          </cell>
        </row>
        <row r="7">
          <cell r="A7">
            <v>6</v>
          </cell>
          <cell r="B7">
            <v>2.37</v>
          </cell>
          <cell r="C7">
            <v>23.4</v>
          </cell>
          <cell r="D7">
            <v>3.84</v>
          </cell>
          <cell r="E7">
            <v>22.31</v>
          </cell>
        </row>
        <row r="8">
          <cell r="A8">
            <v>7</v>
          </cell>
          <cell r="B8">
            <v>2.23</v>
          </cell>
          <cell r="C8">
            <v>21.86</v>
          </cell>
          <cell r="D8">
            <v>4.21</v>
          </cell>
          <cell r="E8">
            <v>22.76</v>
          </cell>
        </row>
        <row r="9">
          <cell r="A9">
            <v>8</v>
          </cell>
          <cell r="B9">
            <v>2.97</v>
          </cell>
          <cell r="C9">
            <v>22.8</v>
          </cell>
          <cell r="D9">
            <v>4.1500000000000004</v>
          </cell>
          <cell r="E9">
            <v>21.01</v>
          </cell>
        </row>
        <row r="10">
          <cell r="A10">
            <v>9</v>
          </cell>
          <cell r="B10">
            <v>2.65</v>
          </cell>
          <cell r="C10">
            <v>23.92</v>
          </cell>
          <cell r="D10">
            <v>4.8099999999999996</v>
          </cell>
          <cell r="E10">
            <v>21.71</v>
          </cell>
        </row>
        <row r="11">
          <cell r="A11">
            <v>10</v>
          </cell>
          <cell r="B11">
            <v>2.72</v>
          </cell>
          <cell r="C11">
            <v>23.65</v>
          </cell>
          <cell r="D11">
            <v>4.83</v>
          </cell>
          <cell r="E11">
            <v>22.12</v>
          </cell>
        </row>
        <row r="12">
          <cell r="A12">
            <v>11</v>
          </cell>
          <cell r="B12">
            <v>2.69</v>
          </cell>
          <cell r="C12">
            <v>23.79</v>
          </cell>
          <cell r="D12">
            <v>4.8600000000000003</v>
          </cell>
          <cell r="E12">
            <v>21.22</v>
          </cell>
        </row>
        <row r="13">
          <cell r="A13">
            <v>12</v>
          </cell>
          <cell r="B13">
            <v>2.34</v>
          </cell>
          <cell r="C13">
            <v>23.65</v>
          </cell>
          <cell r="D13">
            <v>4.32</v>
          </cell>
          <cell r="E13">
            <v>21.81</v>
          </cell>
        </row>
        <row r="14">
          <cell r="A14">
            <v>1998</v>
          </cell>
          <cell r="B14">
            <v>2.59</v>
          </cell>
          <cell r="C14">
            <v>23.28</v>
          </cell>
          <cell r="D14">
            <v>5.62</v>
          </cell>
          <cell r="E14">
            <v>21.96</v>
          </cell>
        </row>
        <row r="15">
          <cell r="A15">
            <v>2</v>
          </cell>
          <cell r="B15">
            <v>2.68</v>
          </cell>
          <cell r="C15">
            <v>24.07</v>
          </cell>
          <cell r="D15">
            <v>4.91</v>
          </cell>
          <cell r="E15">
            <v>22.98</v>
          </cell>
        </row>
        <row r="16">
          <cell r="A16">
            <v>3</v>
          </cell>
          <cell r="B16">
            <v>2.11</v>
          </cell>
          <cell r="C16">
            <v>23.49</v>
          </cell>
          <cell r="D16">
            <v>4.6500000000000004</v>
          </cell>
          <cell r="E16">
            <v>22.43</v>
          </cell>
        </row>
        <row r="17">
          <cell r="A17">
            <v>4</v>
          </cell>
          <cell r="B17">
            <v>2.77</v>
          </cell>
          <cell r="C17">
            <v>21.08</v>
          </cell>
          <cell r="D17">
            <v>4.17</v>
          </cell>
          <cell r="E17">
            <v>22.2</v>
          </cell>
        </row>
        <row r="18">
          <cell r="A18">
            <v>5</v>
          </cell>
          <cell r="B18">
            <v>3.22</v>
          </cell>
          <cell r="C18">
            <v>19.649999999999999</v>
          </cell>
          <cell r="D18">
            <v>3.79</v>
          </cell>
          <cell r="E18">
            <v>20.63</v>
          </cell>
        </row>
        <row r="19">
          <cell r="A19">
            <v>6</v>
          </cell>
          <cell r="B19">
            <v>3.51</v>
          </cell>
          <cell r="C19">
            <v>19.28</v>
          </cell>
          <cell r="D19">
            <v>3.4</v>
          </cell>
          <cell r="E19">
            <v>21.07</v>
          </cell>
        </row>
        <row r="20">
          <cell r="A20">
            <v>7</v>
          </cell>
          <cell r="B20">
            <v>4.03</v>
          </cell>
          <cell r="C20">
            <v>18.649999999999999</v>
          </cell>
          <cell r="D20">
            <v>4.0599999999999996</v>
          </cell>
          <cell r="E20">
            <v>24.45</v>
          </cell>
        </row>
        <row r="21">
          <cell r="A21">
            <v>8</v>
          </cell>
          <cell r="B21">
            <v>5.05</v>
          </cell>
          <cell r="C21">
            <v>17.489999999999998</v>
          </cell>
          <cell r="D21">
            <v>4.04</v>
          </cell>
          <cell r="E21">
            <v>26.07</v>
          </cell>
        </row>
        <row r="22">
          <cell r="A22">
            <v>9</v>
          </cell>
          <cell r="B22">
            <v>6.44</v>
          </cell>
          <cell r="C22">
            <v>20.5</v>
          </cell>
          <cell r="D22">
            <v>4.3</v>
          </cell>
          <cell r="E22">
            <v>25.24</v>
          </cell>
        </row>
        <row r="23">
          <cell r="A23">
            <v>10</v>
          </cell>
          <cell r="B23">
            <v>7.27</v>
          </cell>
          <cell r="C23">
            <v>19.04</v>
          </cell>
          <cell r="D23">
            <v>4.2</v>
          </cell>
          <cell r="E23">
            <v>27.6</v>
          </cell>
        </row>
        <row r="24">
          <cell r="A24">
            <v>11</v>
          </cell>
          <cell r="B24">
            <v>7.17</v>
          </cell>
          <cell r="C24">
            <v>19.239999999999998</v>
          </cell>
          <cell r="D24">
            <v>4.3899999999999997</v>
          </cell>
          <cell r="E24">
            <v>27.42</v>
          </cell>
        </row>
        <row r="25">
          <cell r="A25">
            <v>12</v>
          </cell>
          <cell r="B25">
            <v>5.33</v>
          </cell>
          <cell r="C25">
            <v>19.29</v>
          </cell>
          <cell r="D25">
            <v>3.84</v>
          </cell>
          <cell r="E25">
            <v>26.37</v>
          </cell>
        </row>
        <row r="26">
          <cell r="A26">
            <v>1999</v>
          </cell>
          <cell r="B26">
            <v>4.03</v>
          </cell>
          <cell r="C26">
            <v>16.309999999999999</v>
          </cell>
          <cell r="D26">
            <v>4.01</v>
          </cell>
          <cell r="E26">
            <v>27.95</v>
          </cell>
        </row>
        <row r="27">
          <cell r="A27">
            <v>2</v>
          </cell>
          <cell r="B27">
            <v>3.27</v>
          </cell>
          <cell r="C27">
            <v>16.72</v>
          </cell>
          <cell r="D27">
            <v>4.1900000000000004</v>
          </cell>
          <cell r="E27">
            <v>28.67</v>
          </cell>
        </row>
        <row r="28">
          <cell r="A28">
            <v>3</v>
          </cell>
          <cell r="B28">
            <v>3.61</v>
          </cell>
          <cell r="C28">
            <v>18.14</v>
          </cell>
          <cell r="D28">
            <v>3.68</v>
          </cell>
          <cell r="E28">
            <v>28.03</v>
          </cell>
        </row>
        <row r="29">
          <cell r="A29">
            <v>4</v>
          </cell>
          <cell r="B29">
            <v>3.3</v>
          </cell>
          <cell r="C29">
            <v>20.14</v>
          </cell>
          <cell r="D29">
            <v>3.79</v>
          </cell>
          <cell r="E29">
            <v>22.25</v>
          </cell>
        </row>
        <row r="30">
          <cell r="A30">
            <v>5</v>
          </cell>
          <cell r="B30">
            <v>3.65</v>
          </cell>
          <cell r="C30">
            <v>19.149999999999999</v>
          </cell>
          <cell r="D30">
            <v>3.34</v>
          </cell>
          <cell r="E30">
            <v>20.48</v>
          </cell>
        </row>
        <row r="31">
          <cell r="A31">
            <v>6</v>
          </cell>
          <cell r="B31">
            <v>3.38</v>
          </cell>
          <cell r="C31">
            <v>21.02</v>
          </cell>
          <cell r="D31">
            <v>3.11</v>
          </cell>
          <cell r="E31">
            <v>19.78</v>
          </cell>
        </row>
        <row r="32">
          <cell r="A32">
            <v>7</v>
          </cell>
          <cell r="B32">
            <v>4.09</v>
          </cell>
          <cell r="C32">
            <v>20.100000000000001</v>
          </cell>
          <cell r="D32">
            <v>3.17</v>
          </cell>
          <cell r="E32">
            <v>20.3</v>
          </cell>
        </row>
        <row r="33">
          <cell r="A33">
            <v>8</v>
          </cell>
          <cell r="B33">
            <v>3.4</v>
          </cell>
          <cell r="C33">
            <v>22.01</v>
          </cell>
          <cell r="D33">
            <v>3.49</v>
          </cell>
          <cell r="E33">
            <v>21.18</v>
          </cell>
        </row>
        <row r="34">
          <cell r="A34">
            <v>9</v>
          </cell>
          <cell r="B34">
            <v>3.85</v>
          </cell>
          <cell r="C34">
            <v>21.53</v>
          </cell>
          <cell r="D34">
            <v>4.1900000000000004</v>
          </cell>
          <cell r="E34">
            <v>21.81</v>
          </cell>
        </row>
        <row r="35">
          <cell r="A35">
            <v>10</v>
          </cell>
          <cell r="B35">
            <v>3.8</v>
          </cell>
          <cell r="C35">
            <v>21.6</v>
          </cell>
          <cell r="D35">
            <v>3.68</v>
          </cell>
          <cell r="E35">
            <v>20.49</v>
          </cell>
        </row>
        <row r="36">
          <cell r="A36">
            <v>11</v>
          </cell>
          <cell r="B36">
            <v>4.5</v>
          </cell>
          <cell r="C36">
            <v>21.84</v>
          </cell>
          <cell r="D36">
            <v>3.78</v>
          </cell>
          <cell r="E36">
            <v>21.03</v>
          </cell>
        </row>
        <row r="37">
          <cell r="A37">
            <v>12</v>
          </cell>
          <cell r="B37">
            <v>2.78</v>
          </cell>
          <cell r="C37">
            <v>22.67</v>
          </cell>
          <cell r="D37">
            <v>3.44</v>
          </cell>
          <cell r="E37">
            <v>21.15</v>
          </cell>
        </row>
        <row r="38">
          <cell r="A38">
            <v>2000</v>
          </cell>
          <cell r="B38">
            <v>5.8</v>
          </cell>
          <cell r="C38">
            <v>21.52</v>
          </cell>
          <cell r="D38">
            <v>3.28</v>
          </cell>
          <cell r="E38">
            <v>19.79</v>
          </cell>
        </row>
        <row r="39">
          <cell r="A39">
            <v>2</v>
          </cell>
          <cell r="B39">
            <v>4.47</v>
          </cell>
          <cell r="C39">
            <v>22.66</v>
          </cell>
          <cell r="D39">
            <v>3.57</v>
          </cell>
          <cell r="E39">
            <v>17.940000000000001</v>
          </cell>
          <cell r="F39">
            <v>12.72</v>
          </cell>
          <cell r="G39">
            <v>18.8</v>
          </cell>
          <cell r="H39">
            <v>14.69</v>
          </cell>
          <cell r="I39">
            <v>5.79</v>
          </cell>
          <cell r="J39">
            <v>47.2</v>
          </cell>
          <cell r="K39">
            <v>2.5299999999999998</v>
          </cell>
        </row>
        <row r="40">
          <cell r="A40">
            <v>3</v>
          </cell>
          <cell r="B40">
            <v>3.14</v>
          </cell>
          <cell r="C40">
            <v>21.93</v>
          </cell>
          <cell r="D40">
            <v>4.45</v>
          </cell>
          <cell r="E40">
            <v>20.72</v>
          </cell>
          <cell r="F40">
            <v>13.33</v>
          </cell>
          <cell r="G40">
            <v>20.3</v>
          </cell>
          <cell r="H40">
            <v>13.07</v>
          </cell>
          <cell r="I40">
            <v>7.68</v>
          </cell>
          <cell r="J40">
            <v>19.100000000000001</v>
          </cell>
          <cell r="K40">
            <v>2.4300000000000002</v>
          </cell>
        </row>
        <row r="41">
          <cell r="A41">
            <v>4</v>
          </cell>
          <cell r="B41">
            <v>4.45</v>
          </cell>
          <cell r="C41">
            <v>20.83</v>
          </cell>
          <cell r="D41">
            <v>4.3499999999999996</v>
          </cell>
          <cell r="E41">
            <v>20.149999999999999</v>
          </cell>
          <cell r="F41">
            <v>12.06</v>
          </cell>
          <cell r="G41">
            <v>32.299999999999997</v>
          </cell>
          <cell r="H41">
            <v>14.25</v>
          </cell>
          <cell r="I41">
            <v>10.55</v>
          </cell>
          <cell r="J41">
            <v>66.599999999999994</v>
          </cell>
          <cell r="K41">
            <v>2.63</v>
          </cell>
        </row>
        <row r="42">
          <cell r="A42">
            <v>5</v>
          </cell>
          <cell r="B42">
            <v>3.32</v>
          </cell>
          <cell r="C42">
            <v>22.03</v>
          </cell>
          <cell r="D42">
            <v>4</v>
          </cell>
          <cell r="E42">
            <v>20.309999999999999</v>
          </cell>
          <cell r="F42">
            <v>8.32</v>
          </cell>
          <cell r="G42">
            <v>28.4</v>
          </cell>
          <cell r="H42">
            <v>13.17</v>
          </cell>
          <cell r="I42">
            <v>7.41</v>
          </cell>
          <cell r="J42">
            <v>45.7</v>
          </cell>
          <cell r="K42">
            <v>1.83</v>
          </cell>
        </row>
        <row r="43">
          <cell r="A43">
            <v>6</v>
          </cell>
          <cell r="B43">
            <v>6.12</v>
          </cell>
          <cell r="C43">
            <v>20.55</v>
          </cell>
          <cell r="D43">
            <v>3.6</v>
          </cell>
          <cell r="E43">
            <v>19.07</v>
          </cell>
          <cell r="F43">
            <v>20.27</v>
          </cell>
          <cell r="G43">
            <v>42.7</v>
          </cell>
          <cell r="H43">
            <v>19.29</v>
          </cell>
          <cell r="I43">
            <v>10.66</v>
          </cell>
          <cell r="J43">
            <v>21.6</v>
          </cell>
          <cell r="K43">
            <v>2.72</v>
          </cell>
        </row>
        <row r="44">
          <cell r="A44">
            <v>7</v>
          </cell>
          <cell r="B44">
            <v>8.67</v>
          </cell>
          <cell r="C44">
            <v>18.38</v>
          </cell>
          <cell r="D44">
            <v>3.42</v>
          </cell>
          <cell r="E44">
            <v>18.75</v>
          </cell>
          <cell r="F44">
            <v>35.25</v>
          </cell>
          <cell r="G44">
            <v>74.900000000000006</v>
          </cell>
          <cell r="H44">
            <v>17.239999999999998</v>
          </cell>
          <cell r="I44">
            <v>17.510000000000002</v>
          </cell>
          <cell r="J44">
            <v>21.5</v>
          </cell>
          <cell r="K44">
            <v>2.5499999999999998</v>
          </cell>
        </row>
        <row r="45">
          <cell r="A45">
            <v>8</v>
          </cell>
          <cell r="B45">
            <v>5.93</v>
          </cell>
          <cell r="C45">
            <v>20.7</v>
          </cell>
          <cell r="D45">
            <v>3.42</v>
          </cell>
          <cell r="E45">
            <v>21.79</v>
          </cell>
          <cell r="F45">
            <v>8.59</v>
          </cell>
          <cell r="G45">
            <v>39.799999999999997</v>
          </cell>
          <cell r="H45">
            <v>14.94</v>
          </cell>
          <cell r="I45">
            <v>18.399999999999999</v>
          </cell>
          <cell r="J45">
            <v>8.7100000000000009</v>
          </cell>
          <cell r="K45">
            <v>1.54</v>
          </cell>
        </row>
        <row r="46">
          <cell r="A46">
            <v>9</v>
          </cell>
          <cell r="B46">
            <v>3.05</v>
          </cell>
          <cell r="C46">
            <v>21.01</v>
          </cell>
          <cell r="D46">
            <v>3.59</v>
          </cell>
          <cell r="E46">
            <v>20.59</v>
          </cell>
          <cell r="F46">
            <v>11.12</v>
          </cell>
          <cell r="G46">
            <v>44.7</v>
          </cell>
          <cell r="H46">
            <v>12.35</v>
          </cell>
          <cell r="I46">
            <v>11.27</v>
          </cell>
          <cell r="J46">
            <v>18.100000000000001</v>
          </cell>
          <cell r="K46">
            <v>1.8</v>
          </cell>
        </row>
        <row r="47">
          <cell r="A47">
            <v>10</v>
          </cell>
          <cell r="B47">
            <v>4.4400000000000004</v>
          </cell>
          <cell r="C47">
            <v>19.739999999999998</v>
          </cell>
          <cell r="D47">
            <v>3.53</v>
          </cell>
          <cell r="E47">
            <v>18.760000000000002</v>
          </cell>
          <cell r="F47">
            <v>6.31</v>
          </cell>
          <cell r="G47">
            <v>48.7</v>
          </cell>
          <cell r="H47">
            <v>15.09</v>
          </cell>
          <cell r="I47">
            <v>11</v>
          </cell>
          <cell r="J47">
            <v>21.4</v>
          </cell>
          <cell r="K47">
            <v>2.42</v>
          </cell>
        </row>
        <row r="48">
          <cell r="A48">
            <v>11</v>
          </cell>
          <cell r="B48">
            <v>4.25</v>
          </cell>
          <cell r="C48">
            <v>20.64</v>
          </cell>
          <cell r="D48">
            <v>3.26</v>
          </cell>
          <cell r="E48">
            <v>20.260000000000002</v>
          </cell>
          <cell r="F48">
            <v>4.3600000000000003</v>
          </cell>
          <cell r="G48">
            <v>47.5</v>
          </cell>
          <cell r="H48">
            <v>21.87</v>
          </cell>
          <cell r="I48">
            <v>15.26</v>
          </cell>
          <cell r="J48">
            <v>36</v>
          </cell>
          <cell r="K48">
            <v>2.59</v>
          </cell>
        </row>
        <row r="49">
          <cell r="A49">
            <v>12</v>
          </cell>
          <cell r="B49">
            <v>4.49</v>
          </cell>
          <cell r="C49">
            <v>20.53</v>
          </cell>
          <cell r="D49">
            <v>2.92</v>
          </cell>
          <cell r="E49">
            <v>20.59</v>
          </cell>
          <cell r="F49">
            <v>0.57999999999999996</v>
          </cell>
          <cell r="G49">
            <v>78.8</v>
          </cell>
          <cell r="H49">
            <v>20.27</v>
          </cell>
          <cell r="I49">
            <v>26.03</v>
          </cell>
          <cell r="J49">
            <v>28.6</v>
          </cell>
          <cell r="K49">
            <v>2.93</v>
          </cell>
        </row>
        <row r="50">
          <cell r="A50">
            <v>2001</v>
          </cell>
          <cell r="B50">
            <v>5.75</v>
          </cell>
          <cell r="C50">
            <v>21.64</v>
          </cell>
          <cell r="D50">
            <v>3.35</v>
          </cell>
          <cell r="E50">
            <v>21.14</v>
          </cell>
          <cell r="F50">
            <v>4.24</v>
          </cell>
          <cell r="G50">
            <v>52.47</v>
          </cell>
          <cell r="H50">
            <v>17.59</v>
          </cell>
          <cell r="I50">
            <v>17.03</v>
          </cell>
          <cell r="J50">
            <v>22.68</v>
          </cell>
          <cell r="K50">
            <v>2.65</v>
          </cell>
        </row>
        <row r="51">
          <cell r="A51">
            <v>2</v>
          </cell>
          <cell r="B51">
            <v>4.49</v>
          </cell>
          <cell r="C51">
            <v>20.76</v>
          </cell>
          <cell r="D51">
            <v>4.0199999999999996</v>
          </cell>
          <cell r="E51">
            <v>24.11</v>
          </cell>
          <cell r="F51">
            <v>2.54</v>
          </cell>
          <cell r="G51">
            <v>54.41</v>
          </cell>
          <cell r="H51">
            <v>15.81</v>
          </cell>
          <cell r="I51">
            <v>20.43</v>
          </cell>
          <cell r="J51">
            <v>8.3800000000000008</v>
          </cell>
          <cell r="K51">
            <v>2.69</v>
          </cell>
          <cell r="L51">
            <v>2</v>
          </cell>
          <cell r="M51">
            <v>20.76</v>
          </cell>
          <cell r="N51">
            <v>23</v>
          </cell>
          <cell r="O51">
            <v>4.0199999999999996</v>
          </cell>
          <cell r="P51">
            <v>4.74</v>
          </cell>
          <cell r="Q51">
            <v>2.1800000000000002</v>
          </cell>
        </row>
        <row r="52">
          <cell r="A52">
            <v>3</v>
          </cell>
          <cell r="B52">
            <v>3.56</v>
          </cell>
          <cell r="C52">
            <v>21.7</v>
          </cell>
          <cell r="D52">
            <v>3.76</v>
          </cell>
          <cell r="E52">
            <v>24.35</v>
          </cell>
          <cell r="F52">
            <v>0.6</v>
          </cell>
          <cell r="G52">
            <v>47.69</v>
          </cell>
          <cell r="H52">
            <v>16.98</v>
          </cell>
          <cell r="I52">
            <v>17.3</v>
          </cell>
          <cell r="J52">
            <v>8.84</v>
          </cell>
          <cell r="K52">
            <v>2.15</v>
          </cell>
          <cell r="L52">
            <v>3</v>
          </cell>
          <cell r="M52">
            <v>21.7</v>
          </cell>
          <cell r="N52">
            <v>23</v>
          </cell>
          <cell r="O52">
            <v>3.76</v>
          </cell>
          <cell r="P52">
            <v>3.49</v>
          </cell>
          <cell r="Q52">
            <v>2.0499999999999998</v>
          </cell>
        </row>
        <row r="53">
          <cell r="A53">
            <v>4</v>
          </cell>
          <cell r="B53">
            <v>3.56</v>
          </cell>
          <cell r="C53">
            <v>20.84</v>
          </cell>
          <cell r="D53">
            <v>3.49</v>
          </cell>
          <cell r="E53">
            <v>24.3</v>
          </cell>
          <cell r="F53">
            <v>6.15</v>
          </cell>
          <cell r="G53">
            <v>50.47</v>
          </cell>
          <cell r="H53">
            <v>19.2</v>
          </cell>
          <cell r="I53">
            <v>16.2</v>
          </cell>
          <cell r="J53">
            <v>13.53</v>
          </cell>
          <cell r="K53">
            <v>2.15</v>
          </cell>
          <cell r="L53">
            <v>4</v>
          </cell>
          <cell r="M53">
            <v>20.84</v>
          </cell>
          <cell r="N53">
            <v>23.02</v>
          </cell>
          <cell r="O53">
            <v>3.49</v>
          </cell>
          <cell r="P53">
            <v>3.53</v>
          </cell>
          <cell r="Q53">
            <v>2.08</v>
          </cell>
        </row>
        <row r="54">
          <cell r="A54">
            <v>5</v>
          </cell>
          <cell r="B54">
            <v>3.12</v>
          </cell>
          <cell r="C54">
            <v>21.43</v>
          </cell>
          <cell r="D54">
            <v>3.46</v>
          </cell>
          <cell r="E54">
            <v>24.03</v>
          </cell>
          <cell r="F54">
            <v>0.78</v>
          </cell>
          <cell r="G54">
            <v>46.67</v>
          </cell>
          <cell r="H54">
            <v>20.98</v>
          </cell>
          <cell r="I54">
            <v>15.5</v>
          </cell>
          <cell r="J54">
            <v>16.079999999999998</v>
          </cell>
          <cell r="K54">
            <v>2.63</v>
          </cell>
          <cell r="L54">
            <v>5</v>
          </cell>
          <cell r="M54">
            <v>21.43</v>
          </cell>
          <cell r="N54">
            <v>23.21</v>
          </cell>
          <cell r="O54">
            <v>3.46</v>
          </cell>
          <cell r="P54">
            <v>3.04</v>
          </cell>
          <cell r="Q54">
            <v>2.35</v>
          </cell>
        </row>
        <row r="55">
          <cell r="A55">
            <v>6</v>
          </cell>
          <cell r="B55">
            <v>3.14</v>
          </cell>
          <cell r="C55">
            <v>21.01</v>
          </cell>
          <cell r="D55">
            <v>3.58</v>
          </cell>
          <cell r="E55">
            <v>24.82</v>
          </cell>
          <cell r="F55">
            <v>0.81</v>
          </cell>
          <cell r="G55">
            <v>44.14</v>
          </cell>
          <cell r="H55">
            <v>23.45</v>
          </cell>
          <cell r="I55">
            <v>9.8699999999999992</v>
          </cell>
          <cell r="J55">
            <v>18.93</v>
          </cell>
          <cell r="K55">
            <v>2.34</v>
          </cell>
          <cell r="L55">
            <v>6</v>
          </cell>
          <cell r="M55">
            <v>21.01</v>
          </cell>
          <cell r="N55">
            <v>22.83</v>
          </cell>
          <cell r="O55">
            <v>3.58</v>
          </cell>
          <cell r="P55">
            <v>3.18</v>
          </cell>
          <cell r="Q55">
            <v>2.72</v>
          </cell>
        </row>
        <row r="56">
          <cell r="A56">
            <v>7</v>
          </cell>
          <cell r="B56">
            <v>2.58</v>
          </cell>
          <cell r="C56">
            <v>21.38</v>
          </cell>
          <cell r="D56">
            <v>3.84</v>
          </cell>
          <cell r="E56">
            <v>25.08</v>
          </cell>
          <cell r="F56">
            <v>2.06</v>
          </cell>
          <cell r="G56">
            <v>46.17</v>
          </cell>
          <cell r="H56">
            <v>22.45</v>
          </cell>
          <cell r="I56">
            <v>29.96</v>
          </cell>
          <cell r="J56">
            <v>37.51</v>
          </cell>
          <cell r="K56">
            <v>2.34</v>
          </cell>
          <cell r="L56">
            <v>7</v>
          </cell>
          <cell r="M56">
            <v>21.38</v>
          </cell>
          <cell r="N56">
            <v>23.07</v>
          </cell>
          <cell r="O56">
            <v>3.84</v>
          </cell>
          <cell r="P56">
            <v>2.48</v>
          </cell>
          <cell r="Q56">
            <v>2.1</v>
          </cell>
        </row>
        <row r="57">
          <cell r="A57">
            <v>8</v>
          </cell>
          <cell r="B57">
            <v>2.56</v>
          </cell>
          <cell r="C57">
            <v>21.02</v>
          </cell>
          <cell r="D57">
            <v>3.79</v>
          </cell>
          <cell r="E57">
            <v>25.79</v>
          </cell>
          <cell r="F57">
            <v>0.59</v>
          </cell>
          <cell r="G57">
            <v>41.93</v>
          </cell>
          <cell r="H57">
            <v>40.28</v>
          </cell>
          <cell r="I57">
            <v>17.420000000000002</v>
          </cell>
          <cell r="J57">
            <v>30.55</v>
          </cell>
          <cell r="K57">
            <v>2.06</v>
          </cell>
          <cell r="L57">
            <v>8</v>
          </cell>
          <cell r="M57">
            <v>21.02</v>
          </cell>
          <cell r="N57">
            <v>23.44</v>
          </cell>
          <cell r="O57">
            <v>3.79</v>
          </cell>
          <cell r="P57">
            <v>2.63</v>
          </cell>
          <cell r="Q57">
            <v>2.65</v>
          </cell>
        </row>
        <row r="58">
          <cell r="A58">
            <v>9</v>
          </cell>
          <cell r="B58">
            <v>2.88</v>
          </cell>
          <cell r="C58">
            <v>22.27</v>
          </cell>
          <cell r="D58">
            <v>3.66</v>
          </cell>
          <cell r="E58">
            <v>25.28</v>
          </cell>
          <cell r="F58">
            <v>2.5</v>
          </cell>
          <cell r="G58">
            <v>43.17</v>
          </cell>
          <cell r="H58">
            <v>29.99</v>
          </cell>
          <cell r="I58">
            <v>11.25</v>
          </cell>
          <cell r="J58">
            <v>34.130000000000003</v>
          </cell>
          <cell r="K58">
            <v>2.5</v>
          </cell>
          <cell r="L58">
            <v>9</v>
          </cell>
          <cell r="M58">
            <v>22.27</v>
          </cell>
          <cell r="N58">
            <v>23.9</v>
          </cell>
          <cell r="O58">
            <v>3.66</v>
          </cell>
          <cell r="P58">
            <v>2.68</v>
          </cell>
          <cell r="Q58">
            <v>2.5099999999999998</v>
          </cell>
        </row>
        <row r="59">
          <cell r="A59">
            <v>10</v>
          </cell>
          <cell r="B59">
            <v>2.68</v>
          </cell>
          <cell r="C59">
            <v>22.36</v>
          </cell>
          <cell r="D59">
            <v>3.63</v>
          </cell>
          <cell r="E59">
            <v>24.86</v>
          </cell>
          <cell r="F59">
            <v>2.3199999999999998</v>
          </cell>
          <cell r="G59">
            <v>41.39</v>
          </cell>
          <cell r="H59">
            <v>21.83</v>
          </cell>
          <cell r="I59">
            <v>11.78</v>
          </cell>
          <cell r="J59">
            <v>63.94</v>
          </cell>
          <cell r="K59">
            <v>2.5299999999999998</v>
          </cell>
          <cell r="L59">
            <v>10</v>
          </cell>
          <cell r="M59">
            <v>22.36</v>
          </cell>
          <cell r="N59">
            <v>24.21</v>
          </cell>
          <cell r="O59">
            <v>3.63</v>
          </cell>
          <cell r="P59">
            <v>2.66</v>
          </cell>
          <cell r="Q59">
            <v>2.3199999999999998</v>
          </cell>
        </row>
        <row r="60">
          <cell r="A60">
            <v>11</v>
          </cell>
          <cell r="B60">
            <v>2.63</v>
          </cell>
          <cell r="C60">
            <v>22.5</v>
          </cell>
          <cell r="D60">
            <v>3.55</v>
          </cell>
          <cell r="E60">
            <v>25.53</v>
          </cell>
          <cell r="F60">
            <v>2.23</v>
          </cell>
          <cell r="G60">
            <v>57.16</v>
          </cell>
          <cell r="H60">
            <v>34.86</v>
          </cell>
          <cell r="I60">
            <v>12.19</v>
          </cell>
          <cell r="J60">
            <v>43.15</v>
          </cell>
          <cell r="K60">
            <v>2.1800000000000002</v>
          </cell>
          <cell r="L60">
            <v>11</v>
          </cell>
          <cell r="M60">
            <v>22.5</v>
          </cell>
          <cell r="N60">
            <v>24.05</v>
          </cell>
          <cell r="O60">
            <v>3.55</v>
          </cell>
          <cell r="P60">
            <v>2.66</v>
          </cell>
          <cell r="Q60">
            <v>2.39</v>
          </cell>
        </row>
        <row r="61">
          <cell r="A61">
            <v>12</v>
          </cell>
          <cell r="B61">
            <v>2.73</v>
          </cell>
          <cell r="C61">
            <v>22.18</v>
          </cell>
          <cell r="D61">
            <v>3.35</v>
          </cell>
          <cell r="E61">
            <v>26.02</v>
          </cell>
          <cell r="F61">
            <v>2.59</v>
          </cell>
          <cell r="G61">
            <v>85.78</v>
          </cell>
          <cell r="H61">
            <v>21.09</v>
          </cell>
          <cell r="I61">
            <v>19.07</v>
          </cell>
          <cell r="J61">
            <v>35.200000000000003</v>
          </cell>
          <cell r="K61">
            <v>2.8</v>
          </cell>
          <cell r="L61">
            <v>12</v>
          </cell>
          <cell r="M61">
            <v>22.18</v>
          </cell>
          <cell r="N61">
            <v>23.72</v>
          </cell>
          <cell r="O61">
            <v>3.35</v>
          </cell>
          <cell r="P61">
            <v>2.41</v>
          </cell>
          <cell r="Q61">
            <v>2.36</v>
          </cell>
        </row>
        <row r="62">
          <cell r="A62">
            <v>2002</v>
          </cell>
          <cell r="B62">
            <v>3.2</v>
          </cell>
          <cell r="C62">
            <v>22.58</v>
          </cell>
          <cell r="D62">
            <v>3.82</v>
          </cell>
          <cell r="E62">
            <v>25.44</v>
          </cell>
          <cell r="F62">
            <v>2.06</v>
          </cell>
          <cell r="G62">
            <v>37.61</v>
          </cell>
          <cell r="H62">
            <v>16.38</v>
          </cell>
          <cell r="I62">
            <v>14.19</v>
          </cell>
          <cell r="J62">
            <v>10.19</v>
          </cell>
          <cell r="K62">
            <v>2.29</v>
          </cell>
          <cell r="L62" t="str">
            <v>Jan</v>
          </cell>
          <cell r="M62">
            <v>3</v>
          </cell>
        </row>
        <row r="63">
          <cell r="A63">
            <v>2</v>
          </cell>
          <cell r="B63">
            <v>2.14</v>
          </cell>
          <cell r="C63">
            <v>23</v>
          </cell>
          <cell r="D63">
            <v>3.74</v>
          </cell>
          <cell r="E63">
            <v>25.91</v>
          </cell>
          <cell r="F63">
            <v>3.5</v>
          </cell>
          <cell r="G63">
            <v>40.75</v>
          </cell>
          <cell r="H63">
            <v>25.7</v>
          </cell>
          <cell r="I63">
            <v>11.34</v>
          </cell>
          <cell r="J63">
            <v>35.81</v>
          </cell>
          <cell r="K63">
            <v>2.78</v>
          </cell>
          <cell r="L63" t="str">
            <v>Feb</v>
          </cell>
          <cell r="M63">
            <v>3</v>
          </cell>
        </row>
        <row r="64">
          <cell r="A64">
            <v>3</v>
          </cell>
          <cell r="B64">
            <v>2.04</v>
          </cell>
          <cell r="C64">
            <v>23</v>
          </cell>
          <cell r="D64">
            <v>3.55</v>
          </cell>
          <cell r="E64">
            <v>26.36</v>
          </cell>
          <cell r="F64">
            <v>2.85</v>
          </cell>
          <cell r="G64">
            <v>47.17</v>
          </cell>
          <cell r="H64">
            <v>37.619999999999997</v>
          </cell>
          <cell r="I64">
            <v>11.64</v>
          </cell>
          <cell r="J64">
            <v>26.55</v>
          </cell>
          <cell r="K64">
            <v>2.83</v>
          </cell>
          <cell r="L64" t="str">
            <v>Mar</v>
          </cell>
          <cell r="M64">
            <v>3</v>
          </cell>
        </row>
        <row r="65">
          <cell r="A65">
            <v>4</v>
          </cell>
          <cell r="B65">
            <v>2.08</v>
          </cell>
          <cell r="C65">
            <v>23.02</v>
          </cell>
          <cell r="D65">
            <v>3.63</v>
          </cell>
          <cell r="E65">
            <v>27.76</v>
          </cell>
          <cell r="F65">
            <v>0</v>
          </cell>
          <cell r="G65">
            <v>42.33</v>
          </cell>
          <cell r="H65">
            <v>31.42</v>
          </cell>
          <cell r="I65">
            <v>10.87</v>
          </cell>
          <cell r="J65">
            <v>53.95</v>
          </cell>
          <cell r="K65">
            <v>2.81</v>
          </cell>
          <cell r="L65" t="str">
            <v>Apr</v>
          </cell>
          <cell r="M65">
            <v>3</v>
          </cell>
        </row>
        <row r="66">
          <cell r="A66">
            <v>5</v>
          </cell>
          <cell r="B66">
            <v>2.36</v>
          </cell>
          <cell r="C66">
            <v>23.21</v>
          </cell>
          <cell r="D66">
            <v>3.62</v>
          </cell>
          <cell r="E66">
            <v>30.51</v>
          </cell>
          <cell r="F66">
            <v>0.4</v>
          </cell>
          <cell r="G66">
            <v>34.99</v>
          </cell>
          <cell r="H66">
            <v>29.34</v>
          </cell>
          <cell r="I66">
            <v>9.99</v>
          </cell>
          <cell r="J66">
            <v>30.93</v>
          </cell>
          <cell r="K66">
            <v>2.68</v>
          </cell>
          <cell r="L66" t="str">
            <v>Mei</v>
          </cell>
          <cell r="M66">
            <v>3</v>
          </cell>
        </row>
        <row r="67">
          <cell r="A67">
            <v>6</v>
          </cell>
          <cell r="B67">
            <v>2.74</v>
          </cell>
          <cell r="C67">
            <v>22.83</v>
          </cell>
          <cell r="D67">
            <v>3.37</v>
          </cell>
          <cell r="E67">
            <v>29.3</v>
          </cell>
          <cell r="F67">
            <v>1.97</v>
          </cell>
          <cell r="G67">
            <v>33.380000000000003</v>
          </cell>
          <cell r="H67">
            <v>31.45</v>
          </cell>
          <cell r="I67">
            <v>17.61</v>
          </cell>
          <cell r="J67">
            <v>32.21</v>
          </cell>
          <cell r="K67">
            <v>3</v>
          </cell>
          <cell r="L67" t="str">
            <v>Juni</v>
          </cell>
          <cell r="M67">
            <v>3</v>
          </cell>
        </row>
        <row r="68">
          <cell r="A68">
            <v>7</v>
          </cell>
          <cell r="B68">
            <v>2.04</v>
          </cell>
          <cell r="C68">
            <v>23.07</v>
          </cell>
          <cell r="D68">
            <v>3.44</v>
          </cell>
          <cell r="E68">
            <v>28.66</v>
          </cell>
          <cell r="F68">
            <v>1.86</v>
          </cell>
          <cell r="G68">
            <v>35.14</v>
          </cell>
          <cell r="H68">
            <v>28.28</v>
          </cell>
          <cell r="I68">
            <v>9.6300000000000008</v>
          </cell>
          <cell r="J68">
            <v>40.520000000000003</v>
          </cell>
          <cell r="K68">
            <v>2.48</v>
          </cell>
          <cell r="L68" t="str">
            <v>Juli</v>
          </cell>
          <cell r="M68">
            <v>3</v>
          </cell>
        </row>
        <row r="69">
          <cell r="A69">
            <v>8</v>
          </cell>
          <cell r="B69">
            <v>2.61</v>
          </cell>
          <cell r="C69">
            <v>23.44</v>
          </cell>
          <cell r="D69">
            <v>3.69</v>
          </cell>
          <cell r="E69">
            <v>31.95</v>
          </cell>
          <cell r="F69">
            <v>0.56999999999999995</v>
          </cell>
          <cell r="G69">
            <v>29.51</v>
          </cell>
          <cell r="H69">
            <v>16.75</v>
          </cell>
          <cell r="I69">
            <v>8.11</v>
          </cell>
          <cell r="J69">
            <v>35.43</v>
          </cell>
          <cell r="K69">
            <v>1.37</v>
          </cell>
          <cell r="L69" t="str">
            <v>Agust</v>
          </cell>
          <cell r="M69">
            <v>3</v>
          </cell>
        </row>
        <row r="70">
          <cell r="A70">
            <v>9</v>
          </cell>
          <cell r="B70">
            <v>2.56</v>
          </cell>
          <cell r="C70">
            <v>23.9</v>
          </cell>
          <cell r="D70">
            <v>3.8</v>
          </cell>
          <cell r="E70">
            <v>35.700000000000003</v>
          </cell>
          <cell r="F70">
            <v>1.47</v>
          </cell>
          <cell r="G70">
            <v>23.82</v>
          </cell>
          <cell r="H70">
            <v>16.690000000000001</v>
          </cell>
          <cell r="I70">
            <v>11.21</v>
          </cell>
          <cell r="J70">
            <v>32.090000000000003</v>
          </cell>
          <cell r="K70">
            <v>0.9</v>
          </cell>
          <cell r="L70" t="str">
            <v>Sept.</v>
          </cell>
          <cell r="M70">
            <v>3</v>
          </cell>
        </row>
        <row r="71">
          <cell r="A71">
            <v>10</v>
          </cell>
          <cell r="B71">
            <v>2.3199999999999998</v>
          </cell>
          <cell r="C71">
            <v>24.21</v>
          </cell>
          <cell r="D71">
            <v>3.78</v>
          </cell>
          <cell r="E71">
            <v>35.43</v>
          </cell>
          <cell r="F71">
            <v>1.68</v>
          </cell>
          <cell r="G71">
            <v>24.39</v>
          </cell>
          <cell r="H71">
            <v>14.23</v>
          </cell>
          <cell r="I71">
            <v>7.42</v>
          </cell>
          <cell r="J71">
            <v>33.97</v>
          </cell>
          <cell r="K71">
            <v>0.99</v>
          </cell>
          <cell r="L71" t="str">
            <v>Okt.</v>
          </cell>
          <cell r="M71">
            <v>3</v>
          </cell>
        </row>
        <row r="72">
          <cell r="A72">
            <v>11</v>
          </cell>
          <cell r="B72">
            <v>2.39</v>
          </cell>
          <cell r="C72">
            <v>24.05</v>
          </cell>
          <cell r="D72">
            <v>3.52</v>
          </cell>
          <cell r="E72">
            <v>38.020000000000003</v>
          </cell>
          <cell r="F72">
            <v>0</v>
          </cell>
          <cell r="G72">
            <v>38.700000000000003</v>
          </cell>
          <cell r="H72">
            <v>21.7</v>
          </cell>
          <cell r="I72">
            <v>10.8</v>
          </cell>
          <cell r="J72">
            <v>36.75</v>
          </cell>
          <cell r="K72">
            <v>1.27</v>
          </cell>
          <cell r="L72" t="str">
            <v>Nov.</v>
          </cell>
          <cell r="M72">
            <v>3</v>
          </cell>
        </row>
        <row r="73">
          <cell r="A73">
            <v>12</v>
          </cell>
          <cell r="B73">
            <v>2.36</v>
          </cell>
          <cell r="C73">
            <v>23.72</v>
          </cell>
          <cell r="D73">
            <v>3.44</v>
          </cell>
          <cell r="E73">
            <v>40.049999999999997</v>
          </cell>
          <cell r="F73">
            <v>0</v>
          </cell>
          <cell r="G73">
            <v>97.1</v>
          </cell>
          <cell r="H73">
            <v>27.49</v>
          </cell>
          <cell r="I73">
            <v>23.01</v>
          </cell>
          <cell r="J73">
            <v>101.85</v>
          </cell>
          <cell r="K73">
            <v>1.73</v>
          </cell>
          <cell r="L73" t="str">
            <v>Des.</v>
          </cell>
          <cell r="M73">
            <v>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 refreshError="1">
        <row r="32">
          <cell r="B32">
            <v>92.699025494366509</v>
          </cell>
          <cell r="C32">
            <v>91.495061130591239</v>
          </cell>
          <cell r="D32">
            <v>90.234316588633433</v>
          </cell>
          <cell r="E32">
            <v>63.137755628174247</v>
          </cell>
          <cell r="F32">
            <v>57.32</v>
          </cell>
          <cell r="G32">
            <v>64.37</v>
          </cell>
          <cell r="H32">
            <v>50.691872272065062</v>
          </cell>
          <cell r="I32">
            <v>70.222360611674233</v>
          </cell>
          <cell r="J32">
            <v>57.571915132170858</v>
          </cell>
          <cell r="K32">
            <v>53.38</v>
          </cell>
          <cell r="L32">
            <v>44.77</v>
          </cell>
          <cell r="M32">
            <v>83.31</v>
          </cell>
        </row>
      </sheetData>
      <sheetData sheetId="1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Bagan"/>
      <sheetName val="KPI"/>
      <sheetName val="PCR"/>
      <sheetName val="OLAH VS OT"/>
      <sheetName val="OLAH VS OT (2)"/>
      <sheetName val="graflbr-gp"/>
      <sheetName val="PABRIK"/>
      <sheetName val="GRAF TBS VS COST"/>
      <sheetName val="LAY"/>
      <sheetName val="PL Des"/>
      <sheetName val="PL Nov"/>
      <sheetName val="PL Okt"/>
      <sheetName val="K.Mesin"/>
      <sheetName val="PICA"/>
      <sheetName val="SOLAR"/>
      <sheetName val="AN PK"/>
      <sheetName val="LD Okt"/>
      <sheetName val="LD Nov"/>
      <sheetName val="LD Des"/>
      <sheetName val="LA03"/>
      <sheetName val="GRAF SM"/>
      <sheetName val="PK"/>
      <sheetName val="PO"/>
      <sheetName val="Through"/>
      <sheetName val="Rend~CPO"/>
      <sheetName val="CH Vs Er"/>
      <sheetName val="Qlt CPO"/>
      <sheetName val="Rend~Kernel"/>
      <sheetName val="Qlt KRN"/>
      <sheetName val="FFA"/>
      <sheetName val="Br Dn"/>
      <sheetName val="ER Vs FFA"/>
      <sheetName val="Qlt Vs ER"/>
      <sheetName val="CPO Loss"/>
      <sheetName val="Proses Ctr"/>
      <sheetName val="Krn Loss"/>
      <sheetName val="BD"/>
      <sheetName val="Data"/>
      <sheetName val="NAMA"/>
      <sheetName val="MPP"/>
      <sheetName val="REKAP ST M"/>
      <sheetName val="PETA"/>
      <sheetName val="SRL1"/>
      <sheetName val="SRL2"/>
      <sheetName val="AREA"/>
      <sheetName val="PABRIK (2)"/>
      <sheetName val="Pab SRL 1"/>
      <sheetName val="PABRIK _2_"/>
      <sheetName val="OLAH_VS_OT"/>
      <sheetName val="OLAH_VS_OT_(2)"/>
      <sheetName val="GRAF_TBS_VS_COST"/>
      <sheetName val="PL_Des"/>
      <sheetName val="PL_Nov"/>
      <sheetName val="PL_Okt"/>
      <sheetName val="K_Mesin"/>
      <sheetName val="AN_PK"/>
      <sheetName val="LD_Okt"/>
      <sheetName val="LD_Nov"/>
      <sheetName val="LD_Des"/>
      <sheetName val="GRAF_SM"/>
      <sheetName val="CH_Vs_Er"/>
      <sheetName val="Qlt_CPO"/>
      <sheetName val="Qlt_KRN"/>
      <sheetName val="Br_Dn"/>
      <sheetName val="ER_Vs_FFA"/>
      <sheetName val="Qlt_Vs_ER"/>
      <sheetName val="CPO_Loss"/>
      <sheetName val="Proses_Ctr"/>
      <sheetName val="Krn_Loss"/>
      <sheetName val="REKAP_ST_M"/>
      <sheetName val="PABRIK_(2)"/>
      <sheetName val="Pab_SRL_1"/>
      <sheetName val="NPK Mg Bo"/>
      <sheetName val="TBS 05"/>
      <sheetName val="SISIP"/>
      <sheetName val="ocean voyage"/>
      <sheetName val="TON  per Jam"/>
      <sheetName val="Karu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>
        <row r="9">
          <cell r="A9" t="str">
            <v>Jan/01</v>
          </cell>
          <cell r="B9">
            <v>0</v>
          </cell>
          <cell r="C9">
            <v>0</v>
          </cell>
          <cell r="E9">
            <v>0</v>
          </cell>
          <cell r="F9">
            <v>0</v>
          </cell>
          <cell r="H9">
            <v>0</v>
          </cell>
          <cell r="I9">
            <v>0</v>
          </cell>
          <cell r="K9">
            <v>0</v>
          </cell>
          <cell r="L9">
            <v>0</v>
          </cell>
          <cell r="N9">
            <v>0</v>
          </cell>
          <cell r="O9">
            <v>0</v>
          </cell>
          <cell r="Q9">
            <v>0</v>
          </cell>
          <cell r="R9">
            <v>0</v>
          </cell>
          <cell r="T9">
            <v>0</v>
          </cell>
          <cell r="U9">
            <v>0</v>
          </cell>
          <cell r="W9">
            <v>0</v>
          </cell>
          <cell r="X9">
            <v>0</v>
          </cell>
          <cell r="AC9">
            <v>0</v>
          </cell>
          <cell r="AD9">
            <v>0</v>
          </cell>
          <cell r="AF9">
            <v>5</v>
          </cell>
        </row>
        <row r="10">
          <cell r="A10">
            <v>2</v>
          </cell>
          <cell r="B10">
            <v>2</v>
          </cell>
          <cell r="C10">
            <v>11</v>
          </cell>
          <cell r="E10">
            <v>6.75</v>
          </cell>
          <cell r="F10">
            <v>6.75</v>
          </cell>
          <cell r="H10">
            <v>5.166666666666667</v>
          </cell>
          <cell r="I10">
            <v>8.1666666666666661</v>
          </cell>
          <cell r="K10">
            <v>2.8636363636363638</v>
          </cell>
          <cell r="L10">
            <v>5.5454545454545459</v>
          </cell>
          <cell r="N10">
            <v>4.3333333333333339</v>
          </cell>
          <cell r="O10">
            <v>6.0555555555555554</v>
          </cell>
          <cell r="Q10">
            <v>3.5249999999999995</v>
          </cell>
          <cell r="R10">
            <v>5.7750000000000004</v>
          </cell>
          <cell r="T10">
            <v>15.448275862068966</v>
          </cell>
          <cell r="U10">
            <v>10.448275862068966</v>
          </cell>
          <cell r="W10">
            <v>16.434782608695652</v>
          </cell>
          <cell r="X10">
            <v>10.652173913043478</v>
          </cell>
          <cell r="AC10">
            <v>10.183673469387756</v>
          </cell>
          <cell r="AD10">
            <v>8.4489795918367339</v>
          </cell>
          <cell r="AF10">
            <v>5</v>
          </cell>
        </row>
        <row r="11">
          <cell r="A11">
            <v>3</v>
          </cell>
          <cell r="B11">
            <v>3.8</v>
          </cell>
          <cell r="C11">
            <v>5.2</v>
          </cell>
          <cell r="E11">
            <v>7.0000000000000009</v>
          </cell>
          <cell r="F11">
            <v>7.7142857142857135</v>
          </cell>
          <cell r="H11">
            <v>5.6666666666666661</v>
          </cell>
          <cell r="I11">
            <v>6.666666666666667</v>
          </cell>
          <cell r="K11">
            <v>2.8888888888888888</v>
          </cell>
          <cell r="L11">
            <v>4.9259259259259256</v>
          </cell>
          <cell r="N11">
            <v>4.1500000000000004</v>
          </cell>
          <cell r="O11">
            <v>6.6000000000000005</v>
          </cell>
          <cell r="Q11">
            <v>3.4255319148936167</v>
          </cell>
          <cell r="R11">
            <v>5.6382978723404253</v>
          </cell>
          <cell r="T11">
            <v>11.450000000000001</v>
          </cell>
          <cell r="U11">
            <v>12.65</v>
          </cell>
          <cell r="W11">
            <v>11.450000000000001</v>
          </cell>
          <cell r="X11">
            <v>12.65</v>
          </cell>
          <cell r="AC11">
            <v>6.9393939393939394</v>
          </cell>
          <cell r="AD11">
            <v>8.5959595959595951</v>
          </cell>
          <cell r="AF11">
            <v>5</v>
          </cell>
        </row>
        <row r="12">
          <cell r="A12">
            <v>4</v>
          </cell>
          <cell r="B12">
            <v>3.5000000000000004</v>
          </cell>
          <cell r="C12">
            <v>6.75</v>
          </cell>
          <cell r="E12">
            <v>4.4285714285714279</v>
          </cell>
          <cell r="F12">
            <v>6.4285714285714279</v>
          </cell>
          <cell r="H12">
            <v>4.0909090909090908</v>
          </cell>
          <cell r="I12">
            <v>6.5454545454545459</v>
          </cell>
          <cell r="K12">
            <v>4.125</v>
          </cell>
          <cell r="L12">
            <v>5.0625</v>
          </cell>
          <cell r="N12">
            <v>5.695652173913043</v>
          </cell>
          <cell r="O12">
            <v>4.4782608695652177</v>
          </cell>
          <cell r="Q12">
            <v>4.7818181818181813</v>
          </cell>
          <cell r="R12">
            <v>4.8181818181818183</v>
          </cell>
          <cell r="T12">
            <v>12.333333333333334</v>
          </cell>
          <cell r="U12">
            <v>14.444444444444443</v>
          </cell>
          <cell r="W12">
            <v>12.333333333333334</v>
          </cell>
          <cell r="X12">
            <v>14.444444444444443</v>
          </cell>
          <cell r="AC12">
            <v>7.3725490196078436</v>
          </cell>
          <cell r="AD12">
            <v>8.4019607843137258</v>
          </cell>
          <cell r="AF12">
            <v>5</v>
          </cell>
        </row>
        <row r="13">
          <cell r="A13">
            <v>5</v>
          </cell>
          <cell r="B13">
            <v>0</v>
          </cell>
          <cell r="C13">
            <v>0</v>
          </cell>
          <cell r="E13">
            <v>0</v>
          </cell>
          <cell r="F13">
            <v>0</v>
          </cell>
          <cell r="H13">
            <v>0</v>
          </cell>
          <cell r="I13">
            <v>0</v>
          </cell>
          <cell r="K13">
            <v>0</v>
          </cell>
          <cell r="L13">
            <v>0</v>
          </cell>
          <cell r="N13">
            <v>0</v>
          </cell>
          <cell r="O13">
            <v>0</v>
          </cell>
          <cell r="Q13">
            <v>0</v>
          </cell>
          <cell r="R13">
            <v>0</v>
          </cell>
          <cell r="T13">
            <v>0</v>
          </cell>
          <cell r="U13">
            <v>0</v>
          </cell>
          <cell r="W13">
            <v>0</v>
          </cell>
          <cell r="X13">
            <v>0</v>
          </cell>
          <cell r="AC13">
            <v>0</v>
          </cell>
          <cell r="AD13">
            <v>0</v>
          </cell>
          <cell r="AF13">
            <v>5</v>
          </cell>
        </row>
        <row r="14">
          <cell r="A14">
            <v>6</v>
          </cell>
          <cell r="B14">
            <v>4.5</v>
          </cell>
          <cell r="C14">
            <v>8.5</v>
          </cell>
          <cell r="E14">
            <v>7.0000000000000009</v>
          </cell>
          <cell r="F14">
            <v>6</v>
          </cell>
          <cell r="H14">
            <v>6.375</v>
          </cell>
          <cell r="I14">
            <v>6.625</v>
          </cell>
          <cell r="K14">
            <v>4.8620689655172411</v>
          </cell>
          <cell r="L14">
            <v>4.068965517241379</v>
          </cell>
          <cell r="N14">
            <v>3.8148148148148144</v>
          </cell>
          <cell r="O14">
            <v>6.7777777777777786</v>
          </cell>
          <cell r="Q14">
            <v>4.3571428571428577</v>
          </cell>
          <cell r="R14">
            <v>5.375</v>
          </cell>
          <cell r="T14">
            <v>14.212121212121213</v>
          </cell>
          <cell r="U14">
            <v>13.030303030303031</v>
          </cell>
          <cell r="W14">
            <v>0</v>
          </cell>
          <cell r="X14">
            <v>0</v>
          </cell>
          <cell r="AC14">
            <v>7.8762886597938149</v>
          </cell>
          <cell r="AD14">
            <v>8.0824742268041234</v>
          </cell>
          <cell r="AF14">
            <v>5</v>
          </cell>
        </row>
        <row r="15">
          <cell r="A15">
            <v>7</v>
          </cell>
          <cell r="B15">
            <v>0</v>
          </cell>
          <cell r="C15">
            <v>9</v>
          </cell>
          <cell r="E15">
            <v>7.875</v>
          </cell>
          <cell r="F15">
            <v>7.1249999999999991</v>
          </cell>
          <cell r="H15">
            <v>5.7272727272727275</v>
          </cell>
          <cell r="I15">
            <v>7.6363636363636367</v>
          </cell>
          <cell r="K15">
            <v>5.375</v>
          </cell>
          <cell r="L15">
            <v>3.65625</v>
          </cell>
          <cell r="N15">
            <v>6.1</v>
          </cell>
          <cell r="O15">
            <v>4.7333333333333334</v>
          </cell>
          <cell r="Q15">
            <v>5.725806451612903</v>
          </cell>
          <cell r="R15">
            <v>4.1774193548387091</v>
          </cell>
          <cell r="T15">
            <v>9.1428571428571423</v>
          </cell>
          <cell r="U15">
            <v>11.892857142857142</v>
          </cell>
          <cell r="W15">
            <v>0</v>
          </cell>
          <cell r="X15">
            <v>0</v>
          </cell>
          <cell r="AC15">
            <v>6.6732673267326739</v>
          </cell>
          <cell r="AD15">
            <v>6.6930693069306937</v>
          </cell>
          <cell r="AF15">
            <v>5</v>
          </cell>
        </row>
        <row r="16">
          <cell r="A16">
            <v>8</v>
          </cell>
          <cell r="B16">
            <v>0.66666666666666674</v>
          </cell>
          <cell r="C16">
            <v>9.3333333333333339</v>
          </cell>
          <cell r="E16">
            <v>7.625</v>
          </cell>
          <cell r="F16">
            <v>4.5</v>
          </cell>
          <cell r="H16">
            <v>5.7272727272727275</v>
          </cell>
          <cell r="I16">
            <v>5.8181818181818183</v>
          </cell>
          <cell r="K16">
            <v>5.5</v>
          </cell>
          <cell r="L16">
            <v>3.9444444444444442</v>
          </cell>
          <cell r="N16">
            <v>4.3999999999999995</v>
          </cell>
          <cell r="O16">
            <v>5.04</v>
          </cell>
          <cell r="Q16">
            <v>5.0491803278688527</v>
          </cell>
          <cell r="R16">
            <v>4.3934426229508192</v>
          </cell>
          <cell r="T16">
            <v>10.970588235294118</v>
          </cell>
          <cell r="U16">
            <v>10.441176470588236</v>
          </cell>
          <cell r="W16">
            <v>0</v>
          </cell>
          <cell r="X16">
            <v>0</v>
          </cell>
          <cell r="AC16">
            <v>7.0188679245283021</v>
          </cell>
          <cell r="AD16">
            <v>6.4811320754716979</v>
          </cell>
          <cell r="AF16">
            <v>5</v>
          </cell>
        </row>
        <row r="17">
          <cell r="A17">
            <v>9</v>
          </cell>
          <cell r="B17">
            <v>2.6</v>
          </cell>
          <cell r="C17">
            <v>9.1999999999999993</v>
          </cell>
          <cell r="E17">
            <v>7.6363636363636367</v>
          </cell>
          <cell r="F17">
            <v>6.0909090909090908</v>
          </cell>
          <cell r="H17">
            <v>6.0625</v>
          </cell>
          <cell r="I17">
            <v>7.0624999999999991</v>
          </cell>
          <cell r="K17">
            <v>2.71875</v>
          </cell>
          <cell r="L17">
            <v>4.1875</v>
          </cell>
          <cell r="N17">
            <v>4.6428571428571432</v>
          </cell>
          <cell r="O17">
            <v>5.4642857142857144</v>
          </cell>
          <cell r="Q17">
            <v>3.6166666666666667</v>
          </cell>
          <cell r="R17">
            <v>4.7833333333333332</v>
          </cell>
          <cell r="T17">
            <v>9.28125</v>
          </cell>
          <cell r="U17">
            <v>9.78125</v>
          </cell>
          <cell r="W17">
            <v>9.28125</v>
          </cell>
          <cell r="X17">
            <v>9.78125</v>
          </cell>
          <cell r="AC17">
            <v>6.4857142857142867</v>
          </cell>
          <cell r="AD17">
            <v>7.3285714285714292</v>
          </cell>
          <cell r="AF17">
            <v>5</v>
          </cell>
        </row>
        <row r="18">
          <cell r="A18">
            <v>10</v>
          </cell>
          <cell r="B18">
            <v>3</v>
          </cell>
          <cell r="C18">
            <v>5</v>
          </cell>
          <cell r="E18">
            <v>6</v>
          </cell>
          <cell r="F18">
            <v>7.0000000000000009</v>
          </cell>
          <cell r="H18">
            <v>5.4</v>
          </cell>
          <cell r="I18">
            <v>6.6000000000000005</v>
          </cell>
          <cell r="K18">
            <v>2.2903225806451615</v>
          </cell>
          <cell r="L18">
            <v>4.67741935483871</v>
          </cell>
          <cell r="N18">
            <v>4.0588235294117645</v>
          </cell>
          <cell r="O18">
            <v>6.2941176470588234</v>
          </cell>
          <cell r="Q18">
            <v>2.9166666666666665</v>
          </cell>
          <cell r="R18">
            <v>5.25</v>
          </cell>
          <cell r="T18">
            <v>9.1066224787155026</v>
          </cell>
          <cell r="U18">
            <v>12.463573510085139</v>
          </cell>
          <cell r="W18">
            <v>9.1066224787155026</v>
          </cell>
          <cell r="X18">
            <v>12.463573510085139</v>
          </cell>
          <cell r="AC18">
            <v>6.1752652557121213</v>
          </cell>
          <cell r="AD18">
            <v>8.9120305394936281</v>
          </cell>
          <cell r="AF18">
            <v>5</v>
          </cell>
        </row>
        <row r="19">
          <cell r="A19">
            <v>11</v>
          </cell>
          <cell r="B19">
            <v>1</v>
          </cell>
          <cell r="C19">
            <v>14.499999999999998</v>
          </cell>
          <cell r="E19">
            <v>6.25</v>
          </cell>
          <cell r="F19">
            <v>6</v>
          </cell>
          <cell r="H19">
            <v>5.2</v>
          </cell>
          <cell r="I19">
            <v>7.7</v>
          </cell>
          <cell r="K19">
            <v>3.0625</v>
          </cell>
          <cell r="L19">
            <v>5.4375</v>
          </cell>
          <cell r="N19">
            <v>2.2941176470588234</v>
          </cell>
          <cell r="O19">
            <v>5.6470588235294121</v>
          </cell>
          <cell r="Q19">
            <v>2.7959183673469385</v>
          </cell>
          <cell r="R19">
            <v>5.5102040816326534</v>
          </cell>
          <cell r="T19">
            <v>8.8648648648648649</v>
          </cell>
          <cell r="U19">
            <v>12.432432432432433</v>
          </cell>
          <cell r="W19">
            <v>8.8648648648648649</v>
          </cell>
          <cell r="X19">
            <v>12.432432432432433</v>
          </cell>
          <cell r="AC19">
            <v>6.3533834586466167</v>
          </cell>
          <cell r="AD19">
            <v>9.526315789473685</v>
          </cell>
          <cell r="AF19">
            <v>5</v>
          </cell>
        </row>
        <row r="20">
          <cell r="A20">
            <v>12</v>
          </cell>
          <cell r="B20">
            <v>4.5</v>
          </cell>
          <cell r="C20">
            <v>14.000000000000002</v>
          </cell>
          <cell r="E20">
            <v>5.2857142857142856</v>
          </cell>
          <cell r="F20">
            <v>4.2857142857142856</v>
          </cell>
          <cell r="H20">
            <v>5.1111111111111116</v>
          </cell>
          <cell r="I20">
            <v>6.4444444444444446</v>
          </cell>
          <cell r="K20">
            <v>4.7142857142857144</v>
          </cell>
          <cell r="L20">
            <v>5.1904761904761907</v>
          </cell>
          <cell r="N20">
            <v>4.3181818181818183</v>
          </cell>
          <cell r="O20">
            <v>4.1363636363636367</v>
          </cell>
          <cell r="Q20">
            <v>4.578125</v>
          </cell>
          <cell r="R20">
            <v>4.828125</v>
          </cell>
          <cell r="T20">
            <v>0</v>
          </cell>
          <cell r="U20">
            <v>0</v>
          </cell>
          <cell r="W20">
            <v>0</v>
          </cell>
          <cell r="X20">
            <v>0</v>
          </cell>
          <cell r="AC20">
            <v>4.6438356164383565</v>
          </cell>
          <cell r="AD20">
            <v>5.0273972602739727</v>
          </cell>
          <cell r="AF20">
            <v>5</v>
          </cell>
        </row>
        <row r="21">
          <cell r="A21">
            <v>13</v>
          </cell>
          <cell r="B21">
            <v>0</v>
          </cell>
          <cell r="C21">
            <v>0</v>
          </cell>
          <cell r="E21">
            <v>0</v>
          </cell>
          <cell r="F21">
            <v>0</v>
          </cell>
          <cell r="H21">
            <v>0</v>
          </cell>
          <cell r="I21">
            <v>0</v>
          </cell>
          <cell r="K21">
            <v>0</v>
          </cell>
          <cell r="L21">
            <v>0</v>
          </cell>
          <cell r="N21">
            <v>0</v>
          </cell>
          <cell r="O21">
            <v>0</v>
          </cell>
          <cell r="Q21">
            <v>0</v>
          </cell>
          <cell r="R21">
            <v>0</v>
          </cell>
          <cell r="T21">
            <v>19.040000000000003</v>
          </cell>
          <cell r="U21">
            <v>9.8000000000000007</v>
          </cell>
          <cell r="W21">
            <v>19.040000000000003</v>
          </cell>
          <cell r="X21">
            <v>9.8000000000000007</v>
          </cell>
          <cell r="AC21">
            <v>19.040000000000003</v>
          </cell>
          <cell r="AD21">
            <v>9.8000000000000007</v>
          </cell>
          <cell r="AF21">
            <v>5</v>
          </cell>
        </row>
        <row r="22">
          <cell r="A22">
            <v>14</v>
          </cell>
          <cell r="B22">
            <v>5.4</v>
          </cell>
          <cell r="C22">
            <v>6.8000000000000007</v>
          </cell>
          <cell r="E22">
            <v>5.4</v>
          </cell>
          <cell r="F22">
            <v>10.6</v>
          </cell>
          <cell r="H22">
            <v>5.4</v>
          </cell>
          <cell r="I22">
            <v>9.3333333333333339</v>
          </cell>
          <cell r="K22">
            <v>0</v>
          </cell>
          <cell r="L22">
            <v>0</v>
          </cell>
          <cell r="N22">
            <v>0</v>
          </cell>
          <cell r="O22">
            <v>0</v>
          </cell>
          <cell r="Q22">
            <v>0</v>
          </cell>
          <cell r="R22">
            <v>0</v>
          </cell>
          <cell r="T22">
            <v>9.3888888888888875</v>
          </cell>
          <cell r="U22">
            <v>16.777777777777779</v>
          </cell>
          <cell r="W22">
            <v>9.3888888888888875</v>
          </cell>
          <cell r="X22">
            <v>16.777777777777779</v>
          </cell>
          <cell r="AC22">
            <v>8.2156862745098032</v>
          </cell>
          <cell r="AD22">
            <v>14.588235294117647</v>
          </cell>
          <cell r="AF22">
            <v>5</v>
          </cell>
        </row>
        <row r="23">
          <cell r="A23">
            <v>15</v>
          </cell>
          <cell r="B23">
            <v>5</v>
          </cell>
          <cell r="C23">
            <v>5</v>
          </cell>
          <cell r="E23">
            <v>7.1249999999999991</v>
          </cell>
          <cell r="F23">
            <v>8.375</v>
          </cell>
          <cell r="H23">
            <v>6.5454545454545459</v>
          </cell>
          <cell r="I23">
            <v>7.4545454545454541</v>
          </cell>
          <cell r="K23">
            <v>3</v>
          </cell>
          <cell r="L23">
            <v>4.2105263157894735</v>
          </cell>
          <cell r="N23">
            <v>2.9090909090909092</v>
          </cell>
          <cell r="O23">
            <v>7.0909090909090908</v>
          </cell>
          <cell r="Q23">
            <v>2.9666666666666668</v>
          </cell>
          <cell r="R23">
            <v>5.2666666666666666</v>
          </cell>
          <cell r="T23">
            <v>4.1904761904761907</v>
          </cell>
          <cell r="U23">
            <v>13.666666666666666</v>
          </cell>
          <cell r="W23">
            <v>4.1904761904761907</v>
          </cell>
          <cell r="X23">
            <v>13.666666666666666</v>
          </cell>
          <cell r="AC23">
            <v>4.0602409638554215</v>
          </cell>
          <cell r="AD23">
            <v>9.8072289156626518</v>
          </cell>
          <cell r="AF23">
            <v>5</v>
          </cell>
        </row>
        <row r="24">
          <cell r="A24">
            <v>16</v>
          </cell>
          <cell r="B24">
            <v>2</v>
          </cell>
          <cell r="C24">
            <v>4</v>
          </cell>
          <cell r="E24">
            <v>4.7777777777777777</v>
          </cell>
          <cell r="F24">
            <v>8.2222222222222232</v>
          </cell>
          <cell r="H24">
            <v>4.5</v>
          </cell>
          <cell r="I24">
            <v>7.8</v>
          </cell>
          <cell r="K24">
            <v>5.4</v>
          </cell>
          <cell r="L24">
            <v>5.25</v>
          </cell>
          <cell r="N24">
            <v>3.64</v>
          </cell>
          <cell r="O24">
            <v>6.4799999999999995</v>
          </cell>
          <cell r="Q24">
            <v>4.4222222222222225</v>
          </cell>
          <cell r="R24">
            <v>5.9333333333333336</v>
          </cell>
          <cell r="T24">
            <v>9.15</v>
          </cell>
          <cell r="U24">
            <v>10.65</v>
          </cell>
          <cell r="W24">
            <v>9.15</v>
          </cell>
          <cell r="X24">
            <v>10.65</v>
          </cell>
          <cell r="AC24">
            <v>6.4210526315789469</v>
          </cell>
          <cell r="AD24">
            <v>8.1157894736842113</v>
          </cell>
          <cell r="AF24">
            <v>5</v>
          </cell>
        </row>
        <row r="25">
          <cell r="A25">
            <v>17</v>
          </cell>
          <cell r="B25">
            <v>3</v>
          </cell>
          <cell r="C25">
            <v>8.2000000000000011</v>
          </cell>
          <cell r="E25">
            <v>7.8333333333333339</v>
          </cell>
          <cell r="F25">
            <v>6.166666666666667</v>
          </cell>
          <cell r="H25">
            <v>5.6363636363636367</v>
          </cell>
          <cell r="I25">
            <v>7.0909090909090908</v>
          </cell>
          <cell r="K25">
            <v>4.5714285714285712</v>
          </cell>
          <cell r="L25">
            <v>3.9047619047619047</v>
          </cell>
          <cell r="N25">
            <v>4.6428571428571432</v>
          </cell>
          <cell r="O25">
            <v>4.1785714285714288</v>
          </cell>
          <cell r="Q25">
            <v>4.612244897959183</v>
          </cell>
          <cell r="R25">
            <v>4.0612244897959187</v>
          </cell>
          <cell r="T25">
            <v>12</v>
          </cell>
          <cell r="U25">
            <v>9.9230769230769234</v>
          </cell>
          <cell r="W25">
            <v>12</v>
          </cell>
          <cell r="X25">
            <v>9.9230769230769234</v>
          </cell>
          <cell r="AC25">
            <v>8.8695652173913029</v>
          </cell>
          <cell r="AD25">
            <v>7.6159420289855078</v>
          </cell>
          <cell r="AF25">
            <v>5</v>
          </cell>
        </row>
        <row r="26">
          <cell r="A26">
            <v>18</v>
          </cell>
          <cell r="B26">
            <v>1.6666666666666667</v>
          </cell>
          <cell r="C26">
            <v>14.333333333333334</v>
          </cell>
          <cell r="E26">
            <v>3.1428571428571432</v>
          </cell>
          <cell r="F26">
            <v>7.5714285714285721</v>
          </cell>
          <cell r="H26">
            <v>2.7</v>
          </cell>
          <cell r="I26">
            <v>9.6</v>
          </cell>
          <cell r="K26">
            <v>0</v>
          </cell>
          <cell r="L26">
            <v>0</v>
          </cell>
          <cell r="N26">
            <v>0</v>
          </cell>
          <cell r="O26">
            <v>0</v>
          </cell>
          <cell r="Q26">
            <v>0</v>
          </cell>
          <cell r="R26">
            <v>0</v>
          </cell>
          <cell r="T26">
            <v>10.82608695652174</v>
          </cell>
          <cell r="U26">
            <v>14.326086956521738</v>
          </cell>
          <cell r="W26">
            <v>10.82608695652174</v>
          </cell>
          <cell r="X26">
            <v>14.326086956521738</v>
          </cell>
          <cell r="AC26">
            <v>10.029411764705882</v>
          </cell>
          <cell r="AD26">
            <v>13.862745098039216</v>
          </cell>
          <cell r="AF26">
            <v>5</v>
          </cell>
        </row>
        <row r="27">
          <cell r="A27">
            <v>19</v>
          </cell>
          <cell r="B27">
            <v>0</v>
          </cell>
          <cell r="C27">
            <v>0</v>
          </cell>
          <cell r="E27">
            <v>0</v>
          </cell>
          <cell r="F27">
            <v>0</v>
          </cell>
          <cell r="H27">
            <v>0</v>
          </cell>
          <cell r="I27">
            <v>0</v>
          </cell>
          <cell r="K27">
            <v>0</v>
          </cell>
          <cell r="L27">
            <v>0</v>
          </cell>
          <cell r="N27">
            <v>0</v>
          </cell>
          <cell r="O27">
            <v>0</v>
          </cell>
          <cell r="Q27">
            <v>0</v>
          </cell>
          <cell r="R27">
            <v>0</v>
          </cell>
          <cell r="T27">
            <v>0</v>
          </cell>
          <cell r="U27">
            <v>0</v>
          </cell>
          <cell r="W27">
            <v>0</v>
          </cell>
          <cell r="X27">
            <v>0</v>
          </cell>
          <cell r="AC27">
            <v>0</v>
          </cell>
          <cell r="AD27">
            <v>0</v>
          </cell>
          <cell r="AF27">
            <v>5</v>
          </cell>
        </row>
        <row r="28">
          <cell r="A28">
            <v>20</v>
          </cell>
          <cell r="B28">
            <v>3.5000000000000004</v>
          </cell>
          <cell r="C28">
            <v>7.0000000000000009</v>
          </cell>
          <cell r="E28">
            <v>5.4</v>
          </cell>
          <cell r="F28">
            <v>9.3000000000000007</v>
          </cell>
          <cell r="H28">
            <v>5.083333333333333</v>
          </cell>
          <cell r="I28">
            <v>8.9166666666666679</v>
          </cell>
          <cell r="K28">
            <v>4.6875</v>
          </cell>
          <cell r="L28">
            <v>4.75</v>
          </cell>
          <cell r="N28">
            <v>5.8285714285714292</v>
          </cell>
          <cell r="O28">
            <v>5.8571428571428577</v>
          </cell>
          <cell r="Q28">
            <v>5.168674698795181</v>
          </cell>
          <cell r="R28">
            <v>5.2168674698795181</v>
          </cell>
          <cell r="T28">
            <v>14.48</v>
          </cell>
          <cell r="U28">
            <v>12</v>
          </cell>
          <cell r="W28">
            <v>14.48</v>
          </cell>
          <cell r="X28">
            <v>12</v>
          </cell>
          <cell r="AC28">
            <v>9.9384615384615387</v>
          </cell>
          <cell r="AD28">
            <v>8.9230769230769234</v>
          </cell>
          <cell r="AF28">
            <v>5</v>
          </cell>
        </row>
        <row r="29">
          <cell r="A29">
            <v>21</v>
          </cell>
          <cell r="B29">
            <v>2.75</v>
          </cell>
          <cell r="C29">
            <v>13.5</v>
          </cell>
          <cell r="E29">
            <v>4.2</v>
          </cell>
          <cell r="F29">
            <v>10.8</v>
          </cell>
          <cell r="H29">
            <v>3.5555555555555554</v>
          </cell>
          <cell r="I29">
            <v>12</v>
          </cell>
          <cell r="K29">
            <v>3.2</v>
          </cell>
          <cell r="L29">
            <v>4.9750000000000005</v>
          </cell>
          <cell r="N29">
            <v>4.84375</v>
          </cell>
          <cell r="O29">
            <v>5.53125</v>
          </cell>
          <cell r="Q29">
            <v>3.9305555555555558</v>
          </cell>
          <cell r="R29">
            <v>5.2222222222222223</v>
          </cell>
          <cell r="T29">
            <v>9.6451612903225801</v>
          </cell>
          <cell r="U29">
            <v>10.612903225806452</v>
          </cell>
          <cell r="W29">
            <v>9.6451612903225801</v>
          </cell>
          <cell r="X29">
            <v>10.612903225806452</v>
          </cell>
          <cell r="AC29">
            <v>6.3846153846153841</v>
          </cell>
          <cell r="AD29">
            <v>7.9860139860139858</v>
          </cell>
          <cell r="AF29">
            <v>5</v>
          </cell>
        </row>
        <row r="30">
          <cell r="A30">
            <v>22</v>
          </cell>
          <cell r="B30">
            <v>15</v>
          </cell>
          <cell r="C30">
            <v>9.6666666666666661</v>
          </cell>
          <cell r="E30">
            <v>5</v>
          </cell>
          <cell r="F30">
            <v>9.5</v>
          </cell>
          <cell r="H30">
            <v>8.3333333333333321</v>
          </cell>
          <cell r="I30">
            <v>9.5555555555555554</v>
          </cell>
          <cell r="K30">
            <v>3.0285714285714289</v>
          </cell>
          <cell r="L30">
            <v>6</v>
          </cell>
          <cell r="N30">
            <v>4.125</v>
          </cell>
          <cell r="O30">
            <v>6.3333333333333339</v>
          </cell>
          <cell r="Q30">
            <v>3.4745762711864407</v>
          </cell>
          <cell r="R30">
            <v>6.1355932203389827</v>
          </cell>
          <cell r="T30">
            <v>10.82608695652174</v>
          </cell>
          <cell r="U30">
            <v>11.565217391304348</v>
          </cell>
          <cell r="W30">
            <v>10.82608695652174</v>
          </cell>
          <cell r="X30">
            <v>11.565217391304348</v>
          </cell>
          <cell r="AC30">
            <v>6.8245614035087723</v>
          </cell>
          <cell r="AD30">
            <v>8.5964912280701764</v>
          </cell>
          <cell r="AF30">
            <v>5</v>
          </cell>
        </row>
        <row r="31">
          <cell r="A31">
            <v>23</v>
          </cell>
          <cell r="B31">
            <v>6.4</v>
          </cell>
          <cell r="C31">
            <v>9.1999999999999993</v>
          </cell>
          <cell r="E31">
            <v>5</v>
          </cell>
          <cell r="F31">
            <v>9.1666666666666661</v>
          </cell>
          <cell r="H31">
            <v>5.6363636363636367</v>
          </cell>
          <cell r="I31">
            <v>9.1818181818181817</v>
          </cell>
          <cell r="K31">
            <v>3.5135135135135136</v>
          </cell>
          <cell r="L31">
            <v>5.243243243243243</v>
          </cell>
          <cell r="N31">
            <v>4.1764705882352944</v>
          </cell>
          <cell r="O31">
            <v>5.1176470588235299</v>
          </cell>
          <cell r="Q31">
            <v>3.7222222222222219</v>
          </cell>
          <cell r="R31">
            <v>5.2037037037037033</v>
          </cell>
          <cell r="T31">
            <v>12.333333333333334</v>
          </cell>
          <cell r="U31">
            <v>10.777777777777779</v>
          </cell>
          <cell r="W31">
            <v>12.333333333333334</v>
          </cell>
          <cell r="X31">
            <v>10.777777777777779</v>
          </cell>
          <cell r="AC31">
            <v>5.8433734939759034</v>
          </cell>
          <cell r="AD31">
            <v>6.9397590361445785</v>
          </cell>
          <cell r="AF31">
            <v>5</v>
          </cell>
        </row>
        <row r="32">
          <cell r="A32">
            <v>24</v>
          </cell>
          <cell r="B32">
            <v>8.5</v>
          </cell>
          <cell r="C32">
            <v>8.5</v>
          </cell>
          <cell r="E32">
            <v>6.4</v>
          </cell>
          <cell r="F32">
            <v>8</v>
          </cell>
          <cell r="H32">
            <v>7.0000000000000009</v>
          </cell>
          <cell r="I32">
            <v>8.1428571428571441</v>
          </cell>
          <cell r="K32">
            <v>11.5</v>
          </cell>
          <cell r="L32">
            <v>14.833333333333334</v>
          </cell>
          <cell r="N32">
            <v>19.285714285714288</v>
          </cell>
          <cell r="O32">
            <v>12</v>
          </cell>
          <cell r="Q32">
            <v>15.692307692307692</v>
          </cell>
          <cell r="R32">
            <v>13.307692307692307</v>
          </cell>
          <cell r="T32">
            <v>13.5</v>
          </cell>
          <cell r="U32">
            <v>12.125</v>
          </cell>
          <cell r="W32">
            <v>13.5</v>
          </cell>
          <cell r="X32">
            <v>12.125</v>
          </cell>
          <cell r="AC32">
            <v>13.173076923076923</v>
          </cell>
          <cell r="AD32">
            <v>11.884615384615385</v>
          </cell>
          <cell r="AF32">
            <v>5</v>
          </cell>
        </row>
        <row r="33">
          <cell r="A33">
            <v>25</v>
          </cell>
          <cell r="B33">
            <v>7.0000000000000009</v>
          </cell>
          <cell r="C33">
            <v>7.6666666666666661</v>
          </cell>
          <cell r="E33">
            <v>7.1999999999999993</v>
          </cell>
          <cell r="F33">
            <v>8.2000000000000011</v>
          </cell>
          <cell r="H33">
            <v>7.1249999999999991</v>
          </cell>
          <cell r="I33">
            <v>8</v>
          </cell>
          <cell r="K33">
            <v>2</v>
          </cell>
          <cell r="L33">
            <v>4.0526315789473681</v>
          </cell>
          <cell r="N33">
            <v>1</v>
          </cell>
          <cell r="O33">
            <v>6.25</v>
          </cell>
          <cell r="Q33">
            <v>1.7037037037037037</v>
          </cell>
          <cell r="R33">
            <v>4.7037037037037033</v>
          </cell>
          <cell r="T33">
            <v>3</v>
          </cell>
          <cell r="U33">
            <v>23.857142857142858</v>
          </cell>
          <cell r="W33">
            <v>3</v>
          </cell>
          <cell r="X33">
            <v>23.857142857142858</v>
          </cell>
          <cell r="AC33">
            <v>2.9591836734693877</v>
          </cell>
          <cell r="AD33">
            <v>10.714285714285714</v>
          </cell>
          <cell r="AF33">
            <v>5</v>
          </cell>
        </row>
        <row r="34">
          <cell r="A34">
            <v>26</v>
          </cell>
          <cell r="B34">
            <v>0</v>
          </cell>
          <cell r="C34">
            <v>0</v>
          </cell>
          <cell r="E34">
            <v>0</v>
          </cell>
          <cell r="F34">
            <v>0</v>
          </cell>
          <cell r="H34">
            <v>0</v>
          </cell>
          <cell r="I34">
            <v>0</v>
          </cell>
          <cell r="K34">
            <v>0</v>
          </cell>
          <cell r="L34">
            <v>0</v>
          </cell>
          <cell r="N34">
            <v>0</v>
          </cell>
          <cell r="O34">
            <v>0</v>
          </cell>
          <cell r="Q34">
            <v>0</v>
          </cell>
          <cell r="R34">
            <v>0</v>
          </cell>
          <cell r="T34">
            <v>0</v>
          </cell>
          <cell r="U34">
            <v>0</v>
          </cell>
          <cell r="W34">
            <v>0</v>
          </cell>
          <cell r="X34">
            <v>0</v>
          </cell>
          <cell r="AC34">
            <v>0</v>
          </cell>
          <cell r="AD34">
            <v>0</v>
          </cell>
          <cell r="AF34">
            <v>5</v>
          </cell>
        </row>
        <row r="35">
          <cell r="A35">
            <v>27</v>
          </cell>
          <cell r="B35">
            <v>0</v>
          </cell>
          <cell r="C35">
            <v>0</v>
          </cell>
          <cell r="E35">
            <v>3.4285714285714288</v>
          </cell>
          <cell r="F35">
            <v>7.7142857142857135</v>
          </cell>
          <cell r="H35">
            <v>3.4285714285714288</v>
          </cell>
          <cell r="I35">
            <v>7.7142857142857135</v>
          </cell>
          <cell r="K35">
            <v>2.4444444444444446</v>
          </cell>
          <cell r="L35">
            <v>5.3333333333333339</v>
          </cell>
          <cell r="N35">
            <v>1.5333333333333332</v>
          </cell>
          <cell r="O35">
            <v>6.4666666666666668</v>
          </cell>
          <cell r="Q35">
            <v>2.0303030303030303</v>
          </cell>
          <cell r="R35">
            <v>5.8484848484848486</v>
          </cell>
          <cell r="T35">
            <v>6.9743589743589745</v>
          </cell>
          <cell r="U35">
            <v>10.512820512820513</v>
          </cell>
          <cell r="W35">
            <v>6.9743589743589745</v>
          </cell>
          <cell r="X35">
            <v>10.512820512820513</v>
          </cell>
          <cell r="AC35">
            <v>5.3813559322033893</v>
          </cell>
          <cell r="AD35">
            <v>9.0423728813559325</v>
          </cell>
          <cell r="AF35">
            <v>5</v>
          </cell>
        </row>
        <row r="36">
          <cell r="A36">
            <v>28</v>
          </cell>
          <cell r="B36">
            <v>5</v>
          </cell>
          <cell r="C36">
            <v>7.333333333333333</v>
          </cell>
          <cell r="E36">
            <v>10</v>
          </cell>
          <cell r="F36">
            <v>6.5</v>
          </cell>
          <cell r="H36">
            <v>8.3333333333333321</v>
          </cell>
          <cell r="I36">
            <v>6.7777777777777786</v>
          </cell>
          <cell r="K36">
            <v>2.5294117647058822</v>
          </cell>
          <cell r="L36">
            <v>5.1176470588235299</v>
          </cell>
          <cell r="N36">
            <v>1.5</v>
          </cell>
          <cell r="O36">
            <v>4.3999999999999995</v>
          </cell>
          <cell r="Q36">
            <v>2.1481481481481479</v>
          </cell>
          <cell r="R36">
            <v>4.8518518518518512</v>
          </cell>
          <cell r="T36">
            <v>5.9615384615384617</v>
          </cell>
          <cell r="U36">
            <v>10.730769230769232</v>
          </cell>
          <cell r="W36">
            <v>5.9615384615384617</v>
          </cell>
          <cell r="X36">
            <v>10.730769230769232</v>
          </cell>
          <cell r="AC36">
            <v>5.0340909090909092</v>
          </cell>
          <cell r="AD36">
            <v>8.5227272727272716</v>
          </cell>
          <cell r="AF36">
            <v>5</v>
          </cell>
        </row>
        <row r="37">
          <cell r="A37">
            <v>29</v>
          </cell>
          <cell r="B37">
            <v>4</v>
          </cell>
          <cell r="C37">
            <v>5.25</v>
          </cell>
          <cell r="E37">
            <v>4.375</v>
          </cell>
          <cell r="F37">
            <v>5.375</v>
          </cell>
          <cell r="H37">
            <v>4.25</v>
          </cell>
          <cell r="I37">
            <v>5.3333333333333339</v>
          </cell>
          <cell r="K37">
            <v>5.8666666666666663</v>
          </cell>
          <cell r="L37">
            <v>5.1333333333333337</v>
          </cell>
          <cell r="N37">
            <v>4</v>
          </cell>
          <cell r="O37">
            <v>4.4615384615384617</v>
          </cell>
          <cell r="Q37">
            <v>5</v>
          </cell>
          <cell r="R37">
            <v>4.8214285714285721</v>
          </cell>
          <cell r="T37">
            <v>8.7727272727272716</v>
          </cell>
          <cell r="U37">
            <v>11.454545454545455</v>
          </cell>
          <cell r="W37">
            <v>8.7727272727272716</v>
          </cell>
          <cell r="X37">
            <v>11.454545454545455</v>
          </cell>
          <cell r="AC37">
            <v>6.8690476190476186</v>
          </cell>
          <cell r="AD37">
            <v>8.3690476190476186</v>
          </cell>
          <cell r="AF37">
            <v>5</v>
          </cell>
        </row>
        <row r="38">
          <cell r="A38">
            <v>30</v>
          </cell>
          <cell r="B38">
            <v>0</v>
          </cell>
          <cell r="C38">
            <v>10</v>
          </cell>
          <cell r="E38">
            <v>4.4285714285714279</v>
          </cell>
          <cell r="F38">
            <v>8</v>
          </cell>
          <cell r="H38">
            <v>3.875</v>
          </cell>
          <cell r="I38">
            <v>8.25</v>
          </cell>
          <cell r="K38">
            <v>2.2666666666666666</v>
          </cell>
          <cell r="L38">
            <v>3.2</v>
          </cell>
          <cell r="N38">
            <v>7.5384615384615383</v>
          </cell>
          <cell r="O38">
            <v>4.4615384615384617</v>
          </cell>
          <cell r="Q38">
            <v>4.7142857142857144</v>
          </cell>
          <cell r="R38">
            <v>3.785714285714286</v>
          </cell>
          <cell r="T38">
            <v>20.454545454545457</v>
          </cell>
          <cell r="U38">
            <v>8.3636363636363633</v>
          </cell>
          <cell r="W38">
            <v>20.454545454545457</v>
          </cell>
          <cell r="X38">
            <v>8.3636363636363633</v>
          </cell>
          <cell r="AC38">
            <v>13.2875</v>
          </cell>
          <cell r="AD38">
            <v>6.75</v>
          </cell>
          <cell r="AF38">
            <v>5</v>
          </cell>
        </row>
        <row r="39">
          <cell r="A39">
            <v>31</v>
          </cell>
          <cell r="B39">
            <v>4</v>
          </cell>
          <cell r="C39">
            <v>14.000000000000002</v>
          </cell>
          <cell r="E39">
            <v>5.3333333333333339</v>
          </cell>
          <cell r="F39">
            <v>7.0000000000000009</v>
          </cell>
          <cell r="H39">
            <v>4.8888888888888893</v>
          </cell>
          <cell r="I39">
            <v>9.3333333333333339</v>
          </cell>
          <cell r="K39">
            <v>3.0833333333333335</v>
          </cell>
          <cell r="L39">
            <v>4.3333333333333339</v>
          </cell>
          <cell r="N39">
            <v>3.75</v>
          </cell>
          <cell r="O39">
            <v>4.5</v>
          </cell>
          <cell r="Q39">
            <v>3.4166666666666665</v>
          </cell>
          <cell r="R39">
            <v>4.416666666666667</v>
          </cell>
          <cell r="T39">
            <v>18.391304347826086</v>
          </cell>
          <cell r="U39">
            <v>8.304347826086957</v>
          </cell>
          <cell r="W39">
            <v>18.391304347826086</v>
          </cell>
          <cell r="X39">
            <v>8.304347826086957</v>
          </cell>
          <cell r="AC39">
            <v>12.30379746835443</v>
          </cell>
          <cell r="AD39">
            <v>7.2405063291139244</v>
          </cell>
          <cell r="AF39">
            <v>5</v>
          </cell>
        </row>
        <row r="40">
          <cell r="A40" t="str">
            <v>Feb/01</v>
          </cell>
          <cell r="B40">
            <v>0</v>
          </cell>
          <cell r="C40">
            <v>0</v>
          </cell>
          <cell r="E40">
            <v>0</v>
          </cell>
          <cell r="F40">
            <v>0</v>
          </cell>
          <cell r="H40">
            <v>0</v>
          </cell>
          <cell r="I40">
            <v>0</v>
          </cell>
          <cell r="K40">
            <v>0</v>
          </cell>
          <cell r="L40">
            <v>0</v>
          </cell>
          <cell r="N40">
            <v>0</v>
          </cell>
          <cell r="O40">
            <v>0</v>
          </cell>
          <cell r="Q40">
            <v>0</v>
          </cell>
          <cell r="R40">
            <v>0</v>
          </cell>
          <cell r="T40">
            <v>0</v>
          </cell>
          <cell r="U40">
            <v>0</v>
          </cell>
          <cell r="W40">
            <v>0</v>
          </cell>
          <cell r="X40">
            <v>0</v>
          </cell>
          <cell r="AC40">
            <v>0</v>
          </cell>
          <cell r="AD40">
            <v>0</v>
          </cell>
          <cell r="AF40">
            <v>5</v>
          </cell>
        </row>
        <row r="41">
          <cell r="A41">
            <v>2</v>
          </cell>
          <cell r="B41">
            <v>0</v>
          </cell>
          <cell r="C41">
            <v>0</v>
          </cell>
          <cell r="E41">
            <v>0</v>
          </cell>
          <cell r="F41">
            <v>0</v>
          </cell>
          <cell r="H41">
            <v>0</v>
          </cell>
          <cell r="I41">
            <v>0</v>
          </cell>
          <cell r="K41">
            <v>0</v>
          </cell>
          <cell r="L41">
            <v>0</v>
          </cell>
          <cell r="N41">
            <v>0</v>
          </cell>
          <cell r="O41">
            <v>0</v>
          </cell>
          <cell r="Q41">
            <v>0</v>
          </cell>
          <cell r="R41">
            <v>0</v>
          </cell>
          <cell r="T41">
            <v>0</v>
          </cell>
          <cell r="U41">
            <v>0</v>
          </cell>
          <cell r="W41">
            <v>0</v>
          </cell>
          <cell r="X41">
            <v>0</v>
          </cell>
          <cell r="AC41">
            <v>0</v>
          </cell>
          <cell r="AD41">
            <v>0</v>
          </cell>
          <cell r="AF41">
            <v>5</v>
          </cell>
        </row>
        <row r="42">
          <cell r="A42">
            <v>3</v>
          </cell>
          <cell r="B42">
            <v>13.750000000000002</v>
          </cell>
          <cell r="C42">
            <v>5.5</v>
          </cell>
          <cell r="E42">
            <v>5</v>
          </cell>
          <cell r="F42">
            <v>6.8571428571428577</v>
          </cell>
          <cell r="H42">
            <v>8.1818181818181817</v>
          </cell>
          <cell r="I42">
            <v>6.3636363636363633</v>
          </cell>
          <cell r="K42">
            <v>3.3250000000000002</v>
          </cell>
          <cell r="L42">
            <v>4.6749999999999998</v>
          </cell>
          <cell r="N42">
            <v>4.96</v>
          </cell>
          <cell r="O42">
            <v>4.5199999999999996</v>
          </cell>
          <cell r="Q42">
            <v>3.9538461538461536</v>
          </cell>
          <cell r="R42">
            <v>4.6153846153846159</v>
          </cell>
          <cell r="T42">
            <v>40.157894736842103</v>
          </cell>
          <cell r="U42">
            <v>5.447368421052631</v>
          </cell>
          <cell r="W42">
            <v>40.157894736842103</v>
          </cell>
          <cell r="X42">
            <v>5.447368421052631</v>
          </cell>
          <cell r="AC42">
            <v>22.361842105263158</v>
          </cell>
          <cell r="AD42">
            <v>5.1578947368421053</v>
          </cell>
          <cell r="AF42">
            <v>5</v>
          </cell>
        </row>
        <row r="43">
          <cell r="A43">
            <v>4</v>
          </cell>
          <cell r="B43">
            <v>9</v>
          </cell>
          <cell r="C43">
            <v>9.3333333333333339</v>
          </cell>
          <cell r="E43">
            <v>1.2142857142857142</v>
          </cell>
          <cell r="F43">
            <v>2.9285714285714288</v>
          </cell>
          <cell r="H43">
            <v>2.5882352941176472</v>
          </cell>
          <cell r="I43">
            <v>4.0588235294117645</v>
          </cell>
          <cell r="K43">
            <v>2.4230769230769229</v>
          </cell>
          <cell r="L43">
            <v>5.4615384615384617</v>
          </cell>
          <cell r="N43">
            <v>2.1428571428571428</v>
          </cell>
          <cell r="O43">
            <v>6.8095238095238102</v>
          </cell>
          <cell r="Q43">
            <v>2.2978723404255321</v>
          </cell>
          <cell r="R43">
            <v>6.0638297872340425</v>
          </cell>
          <cell r="T43">
            <v>13.461538461538462</v>
          </cell>
          <cell r="U43">
            <v>11.923076923076923</v>
          </cell>
          <cell r="W43">
            <v>13.461538461538462</v>
          </cell>
          <cell r="X43">
            <v>11.923076923076923</v>
          </cell>
          <cell r="AC43">
            <v>7.3448275862068968</v>
          </cell>
          <cell r="AD43">
            <v>8.3965517241379306</v>
          </cell>
          <cell r="AF43">
            <v>5</v>
          </cell>
        </row>
        <row r="44">
          <cell r="A44">
            <v>5</v>
          </cell>
          <cell r="B44">
            <v>3.6666666666666665</v>
          </cell>
          <cell r="C44">
            <v>7.6666666666666661</v>
          </cell>
          <cell r="E44">
            <v>4.1666666666666661</v>
          </cell>
          <cell r="F44">
            <v>8.8333333333333339</v>
          </cell>
          <cell r="H44">
            <v>4</v>
          </cell>
          <cell r="I44">
            <v>8.4444444444444446</v>
          </cell>
          <cell r="K44">
            <v>3.1176470588235294</v>
          </cell>
          <cell r="L44">
            <v>5.3529411764705879</v>
          </cell>
          <cell r="N44">
            <v>3</v>
          </cell>
          <cell r="O44">
            <v>6.5</v>
          </cell>
          <cell r="Q44">
            <v>3.0689655172413794</v>
          </cell>
          <cell r="R44">
            <v>5.8275862068965516</v>
          </cell>
          <cell r="T44">
            <v>11.25</v>
          </cell>
          <cell r="U44">
            <v>13.200000000000001</v>
          </cell>
          <cell r="W44">
            <v>11.25</v>
          </cell>
          <cell r="X44">
            <v>13.200000000000001</v>
          </cell>
          <cell r="AC44">
            <v>7.3717948717948723</v>
          </cell>
          <cell r="AD44">
            <v>9.9102564102564106</v>
          </cell>
          <cell r="AF44">
            <v>5</v>
          </cell>
        </row>
        <row r="45">
          <cell r="A45">
            <v>6</v>
          </cell>
          <cell r="B45">
            <v>9.5</v>
          </cell>
          <cell r="C45">
            <v>5.5</v>
          </cell>
          <cell r="E45">
            <v>5.5</v>
          </cell>
          <cell r="F45">
            <v>6.5</v>
          </cell>
          <cell r="H45">
            <v>6.833333333333333</v>
          </cell>
          <cell r="I45">
            <v>6.166666666666667</v>
          </cell>
          <cell r="K45">
            <v>3.3529411764705883</v>
          </cell>
          <cell r="L45">
            <v>5.4705882352941178</v>
          </cell>
          <cell r="N45">
            <v>3.2399999999999998</v>
          </cell>
          <cell r="O45">
            <v>5.24</v>
          </cell>
          <cell r="Q45">
            <v>3.2857142857142856</v>
          </cell>
          <cell r="R45">
            <v>5.3333333333333339</v>
          </cell>
          <cell r="T45">
            <v>7.4375</v>
          </cell>
          <cell r="U45">
            <v>15.75</v>
          </cell>
          <cell r="W45">
            <v>7.4375</v>
          </cell>
          <cell r="X45">
            <v>15.75</v>
          </cell>
          <cell r="AC45">
            <v>5.2124999999999995</v>
          </cell>
          <cell r="AD45">
            <v>9.5625</v>
          </cell>
          <cell r="AF45">
            <v>5</v>
          </cell>
        </row>
        <row r="46">
          <cell r="A46">
            <v>7</v>
          </cell>
          <cell r="B46">
            <v>14.666666666666666</v>
          </cell>
          <cell r="C46">
            <v>8.3333333333333321</v>
          </cell>
          <cell r="E46">
            <v>5.875</v>
          </cell>
          <cell r="F46">
            <v>6</v>
          </cell>
          <cell r="H46">
            <v>8.2727272727272734</v>
          </cell>
          <cell r="I46">
            <v>6.6363636363636358</v>
          </cell>
          <cell r="K46">
            <v>13</v>
          </cell>
          <cell r="L46">
            <v>11.200000000000001</v>
          </cell>
          <cell r="N46">
            <v>8.6666666666666679</v>
          </cell>
          <cell r="O46">
            <v>5.6666666666666661</v>
          </cell>
          <cell r="Q46">
            <v>11.375</v>
          </cell>
          <cell r="R46">
            <v>9.125</v>
          </cell>
          <cell r="T46">
            <v>17.041666666666664</v>
          </cell>
          <cell r="U46">
            <v>9.9166666666666661</v>
          </cell>
          <cell r="W46">
            <v>17.041666666666664</v>
          </cell>
          <cell r="X46">
            <v>9.9166666666666661</v>
          </cell>
          <cell r="AC46">
            <v>14.925373134328357</v>
          </cell>
          <cell r="AD46">
            <v>9.2835820895522385</v>
          </cell>
          <cell r="AF46">
            <v>5</v>
          </cell>
        </row>
        <row r="47">
          <cell r="A47">
            <v>8</v>
          </cell>
          <cell r="B47">
            <v>5</v>
          </cell>
          <cell r="C47">
            <v>7.0000000000000009</v>
          </cell>
          <cell r="E47">
            <v>5.875</v>
          </cell>
          <cell r="F47">
            <v>6.75</v>
          </cell>
          <cell r="H47">
            <v>5.7777777777777777</v>
          </cell>
          <cell r="I47">
            <v>6.7777777777777786</v>
          </cell>
          <cell r="K47">
            <v>4.4242424242424239</v>
          </cell>
          <cell r="L47">
            <v>3.4848484848484853</v>
          </cell>
          <cell r="N47">
            <v>5.5185185185185182</v>
          </cell>
          <cell r="O47">
            <v>4.4444444444444446</v>
          </cell>
          <cell r="Q47">
            <v>4.9166666666666661</v>
          </cell>
          <cell r="R47">
            <v>3.916666666666667</v>
          </cell>
          <cell r="T47">
            <v>19.225000000000001</v>
          </cell>
          <cell r="U47">
            <v>13.075000000000001</v>
          </cell>
          <cell r="W47">
            <v>19.225000000000001</v>
          </cell>
          <cell r="X47">
            <v>13.075000000000001</v>
          </cell>
          <cell r="AC47">
            <v>12.651006711409396</v>
          </cell>
          <cell r="AD47">
            <v>9.0067114093959724</v>
          </cell>
          <cell r="AF47">
            <v>5</v>
          </cell>
        </row>
        <row r="48">
          <cell r="A48">
            <v>9</v>
          </cell>
          <cell r="B48">
            <v>0</v>
          </cell>
          <cell r="C48">
            <v>0</v>
          </cell>
          <cell r="E48">
            <v>0</v>
          </cell>
          <cell r="F48">
            <v>0</v>
          </cell>
          <cell r="H48">
            <v>0</v>
          </cell>
          <cell r="I48">
            <v>0</v>
          </cell>
          <cell r="K48">
            <v>0</v>
          </cell>
          <cell r="L48">
            <v>0</v>
          </cell>
          <cell r="N48">
            <v>0</v>
          </cell>
          <cell r="O48">
            <v>0</v>
          </cell>
          <cell r="Q48">
            <v>0</v>
          </cell>
          <cell r="R48">
            <v>0</v>
          </cell>
          <cell r="T48">
            <v>0</v>
          </cell>
          <cell r="U48">
            <v>0</v>
          </cell>
          <cell r="W48">
            <v>0</v>
          </cell>
          <cell r="X48">
            <v>0</v>
          </cell>
          <cell r="AC48">
            <v>0</v>
          </cell>
          <cell r="AD48">
            <v>0</v>
          </cell>
          <cell r="AF48">
            <v>5</v>
          </cell>
        </row>
        <row r="49">
          <cell r="A49">
            <v>10</v>
          </cell>
          <cell r="B49">
            <v>0</v>
          </cell>
          <cell r="C49">
            <v>12</v>
          </cell>
          <cell r="E49">
            <v>15.333333333333332</v>
          </cell>
          <cell r="F49">
            <v>16</v>
          </cell>
          <cell r="H49">
            <v>11.5</v>
          </cell>
          <cell r="I49">
            <v>15</v>
          </cell>
          <cell r="K49">
            <v>5.3571428571428568</v>
          </cell>
          <cell r="L49">
            <v>3.8095238095238098</v>
          </cell>
          <cell r="N49">
            <v>6.1851851851851851</v>
          </cell>
          <cell r="O49">
            <v>5.1851851851851851</v>
          </cell>
          <cell r="Q49">
            <v>5.6811594202898554</v>
          </cell>
          <cell r="R49">
            <v>4.3478260869565215</v>
          </cell>
          <cell r="T49">
            <v>16.95918367346939</v>
          </cell>
          <cell r="U49">
            <v>10.040816326530612</v>
          </cell>
          <cell r="W49">
            <v>16.95918367346939</v>
          </cell>
          <cell r="X49">
            <v>10.040816326530612</v>
          </cell>
          <cell r="AC49">
            <v>12.280701754385964</v>
          </cell>
          <cell r="AD49">
            <v>7.859649122807018</v>
          </cell>
          <cell r="AF49">
            <v>5</v>
          </cell>
        </row>
        <row r="50">
          <cell r="A50">
            <v>11</v>
          </cell>
          <cell r="B50">
            <v>3.833333333333333</v>
          </cell>
          <cell r="C50">
            <v>2.166666666666667</v>
          </cell>
          <cell r="E50">
            <v>11.428571428571429</v>
          </cell>
          <cell r="F50">
            <v>12.857142857142856</v>
          </cell>
          <cell r="H50">
            <v>6.6315789473684212</v>
          </cell>
          <cell r="I50">
            <v>6.1052631578947363</v>
          </cell>
          <cell r="K50">
            <v>5.3529411764705879</v>
          </cell>
          <cell r="L50">
            <v>3.8529411764705883</v>
          </cell>
          <cell r="N50">
            <v>8.7391304347826093</v>
          </cell>
          <cell r="O50">
            <v>5.5652173913043477</v>
          </cell>
          <cell r="Q50">
            <v>6.7192982456140342</v>
          </cell>
          <cell r="R50">
            <v>4.5438596491228074</v>
          </cell>
          <cell r="T50">
            <v>19.571428571428569</v>
          </cell>
          <cell r="U50">
            <v>9.5</v>
          </cell>
          <cell r="W50">
            <v>19.571428571428569</v>
          </cell>
          <cell r="X50">
            <v>9.5</v>
          </cell>
          <cell r="AC50">
            <v>12.15909090909091</v>
          </cell>
          <cell r="AD50">
            <v>6.8712121212121211</v>
          </cell>
          <cell r="AF50">
            <v>5</v>
          </cell>
        </row>
        <row r="51">
          <cell r="A51">
            <v>12</v>
          </cell>
          <cell r="B51">
            <v>0</v>
          </cell>
          <cell r="C51">
            <v>0</v>
          </cell>
          <cell r="E51">
            <v>0</v>
          </cell>
          <cell r="F51">
            <v>0</v>
          </cell>
          <cell r="H51">
            <v>0</v>
          </cell>
          <cell r="I51">
            <v>0</v>
          </cell>
          <cell r="K51">
            <v>0</v>
          </cell>
          <cell r="L51">
            <v>0</v>
          </cell>
          <cell r="N51">
            <v>0</v>
          </cell>
          <cell r="O51">
            <v>0</v>
          </cell>
          <cell r="Q51">
            <v>0</v>
          </cell>
          <cell r="R51">
            <v>0</v>
          </cell>
          <cell r="T51">
            <v>0</v>
          </cell>
          <cell r="U51">
            <v>0</v>
          </cell>
          <cell r="W51">
            <v>0</v>
          </cell>
          <cell r="X51">
            <v>0</v>
          </cell>
          <cell r="AC51">
            <v>0</v>
          </cell>
          <cell r="AD51">
            <v>0</v>
          </cell>
          <cell r="AF51">
            <v>5</v>
          </cell>
        </row>
        <row r="52">
          <cell r="A52">
            <v>13</v>
          </cell>
          <cell r="B52">
            <v>5.5</v>
          </cell>
          <cell r="C52">
            <v>6.25</v>
          </cell>
          <cell r="E52">
            <v>5.8571428571428577</v>
          </cell>
          <cell r="F52">
            <v>11</v>
          </cell>
          <cell r="H52">
            <v>5.7272727272727275</v>
          </cell>
          <cell r="I52">
            <v>9.2727272727272734</v>
          </cell>
          <cell r="K52">
            <v>3.1875</v>
          </cell>
          <cell r="L52">
            <v>7.0624999999999991</v>
          </cell>
          <cell r="N52">
            <v>3.9285714285714284</v>
          </cell>
          <cell r="O52">
            <v>7.4285714285714288</v>
          </cell>
          <cell r="Q52">
            <v>3.5333333333333337</v>
          </cell>
          <cell r="R52">
            <v>7.2333333333333334</v>
          </cell>
          <cell r="T52">
            <v>18.533333333333331</v>
          </cell>
          <cell r="U52">
            <v>9.6666666666666661</v>
          </cell>
          <cell r="W52">
            <v>18.533333333333331</v>
          </cell>
          <cell r="X52">
            <v>9.6666666666666661</v>
          </cell>
          <cell r="AC52">
            <v>10.211267605633804</v>
          </cell>
          <cell r="AD52">
            <v>8.577464788732394</v>
          </cell>
          <cell r="AF52">
            <v>5</v>
          </cell>
        </row>
        <row r="53">
          <cell r="A53">
            <v>14</v>
          </cell>
          <cell r="B53">
            <v>7.0000000000000009</v>
          </cell>
          <cell r="C53">
            <v>13</v>
          </cell>
          <cell r="E53">
            <v>4.5714285714285712</v>
          </cell>
          <cell r="F53">
            <v>10.428571428571429</v>
          </cell>
          <cell r="H53">
            <v>5.3</v>
          </cell>
          <cell r="I53">
            <v>11.200000000000001</v>
          </cell>
          <cell r="K53">
            <v>8.884615384615385</v>
          </cell>
          <cell r="L53">
            <v>4.8461538461538458</v>
          </cell>
          <cell r="N53">
            <v>8.4</v>
          </cell>
          <cell r="O53">
            <v>5.4</v>
          </cell>
          <cell r="Q53">
            <v>8.75</v>
          </cell>
          <cell r="R53">
            <v>5</v>
          </cell>
          <cell r="T53">
            <v>15.285714285714286</v>
          </cell>
          <cell r="U53">
            <v>9.5714285714285712</v>
          </cell>
          <cell r="W53">
            <v>15.285714285714286</v>
          </cell>
          <cell r="X53">
            <v>9.5714285714285712</v>
          </cell>
          <cell r="AC53">
            <v>9.7000000000000011</v>
          </cell>
          <cell r="AD53">
            <v>7.1</v>
          </cell>
          <cell r="AF53">
            <v>5</v>
          </cell>
        </row>
        <row r="54">
          <cell r="A54">
            <v>15</v>
          </cell>
          <cell r="B54">
            <v>4</v>
          </cell>
          <cell r="C54">
            <v>15.333333333333332</v>
          </cell>
          <cell r="E54">
            <v>9.3333333333333339</v>
          </cell>
          <cell r="F54">
            <v>11.833333333333334</v>
          </cell>
          <cell r="H54">
            <v>7.5555555555555554</v>
          </cell>
          <cell r="I54">
            <v>13</v>
          </cell>
          <cell r="K54">
            <v>4.4705882352941178</v>
          </cell>
          <cell r="L54">
            <v>5.4411764705882355</v>
          </cell>
          <cell r="N54">
            <v>4.5454545454545459</v>
          </cell>
          <cell r="O54">
            <v>7.2727272727272725</v>
          </cell>
          <cell r="Q54">
            <v>4.4888888888888889</v>
          </cell>
          <cell r="R54">
            <v>5.8888888888888884</v>
          </cell>
          <cell r="T54">
            <v>11.095238095238095</v>
          </cell>
          <cell r="U54">
            <v>13.523809523809524</v>
          </cell>
          <cell r="W54">
            <v>11.095238095238095</v>
          </cell>
          <cell r="X54">
            <v>13.523809523809524</v>
          </cell>
          <cell r="AC54">
            <v>7.6666666666666661</v>
          </cell>
          <cell r="AD54">
            <v>9.8958333333333321</v>
          </cell>
          <cell r="AF54">
            <v>5</v>
          </cell>
        </row>
        <row r="55">
          <cell r="A55">
            <v>16</v>
          </cell>
          <cell r="B55">
            <v>0</v>
          </cell>
          <cell r="C55">
            <v>0</v>
          </cell>
          <cell r="E55">
            <v>0</v>
          </cell>
          <cell r="F55">
            <v>0</v>
          </cell>
          <cell r="H55">
            <v>0</v>
          </cell>
          <cell r="I55">
            <v>0</v>
          </cell>
          <cell r="K55">
            <v>0</v>
          </cell>
          <cell r="L55">
            <v>0</v>
          </cell>
          <cell r="N55">
            <v>0</v>
          </cell>
          <cell r="O55">
            <v>0</v>
          </cell>
          <cell r="Q55">
            <v>0</v>
          </cell>
          <cell r="R55">
            <v>0</v>
          </cell>
          <cell r="T55">
            <v>0</v>
          </cell>
          <cell r="U55">
            <v>0</v>
          </cell>
          <cell r="W55">
            <v>0</v>
          </cell>
          <cell r="X55">
            <v>0</v>
          </cell>
          <cell r="AC55">
            <v>0</v>
          </cell>
          <cell r="AD55">
            <v>0</v>
          </cell>
          <cell r="AF55">
            <v>5</v>
          </cell>
        </row>
        <row r="56">
          <cell r="A56">
            <v>17</v>
          </cell>
          <cell r="B56">
            <v>12.25</v>
          </cell>
          <cell r="C56">
            <v>3</v>
          </cell>
          <cell r="E56">
            <v>14.2</v>
          </cell>
          <cell r="F56">
            <v>6.7</v>
          </cell>
          <cell r="H56">
            <v>13.642857142857142</v>
          </cell>
          <cell r="I56">
            <v>5.6428571428571423</v>
          </cell>
          <cell r="K56">
            <v>6.3571428571428568</v>
          </cell>
          <cell r="L56">
            <v>4.0714285714285721</v>
          </cell>
          <cell r="N56">
            <v>8.2758620689655178</v>
          </cell>
          <cell r="O56">
            <v>5.2413793103448274</v>
          </cell>
          <cell r="Q56">
            <v>7.333333333333333</v>
          </cell>
          <cell r="R56">
            <v>4.666666666666667</v>
          </cell>
          <cell r="T56">
            <v>17.083333333333332</v>
          </cell>
          <cell r="U56">
            <v>11.833333333333334</v>
          </cell>
          <cell r="W56">
            <v>17.083333333333332</v>
          </cell>
          <cell r="X56">
            <v>11.833333333333334</v>
          </cell>
          <cell r="AC56">
            <v>13.467065868263472</v>
          </cell>
          <cell r="AD56">
            <v>8.8682634730538918</v>
          </cell>
          <cell r="AF56">
            <v>5</v>
          </cell>
        </row>
        <row r="57">
          <cell r="A57">
            <v>18</v>
          </cell>
          <cell r="B57">
            <v>12</v>
          </cell>
          <cell r="C57">
            <v>4</v>
          </cell>
          <cell r="E57">
            <v>11.166666666666666</v>
          </cell>
          <cell r="F57">
            <v>5.166666666666667</v>
          </cell>
          <cell r="H57">
            <v>11.285714285714285</v>
          </cell>
          <cell r="I57">
            <v>5</v>
          </cell>
          <cell r="K57">
            <v>4.9090909090909092</v>
          </cell>
          <cell r="L57">
            <v>5.4545454545454541</v>
          </cell>
          <cell r="N57">
            <v>5.2424242424242422</v>
          </cell>
          <cell r="O57">
            <v>6.3636363636363633</v>
          </cell>
          <cell r="Q57">
            <v>5.0757575757575761</v>
          </cell>
          <cell r="R57">
            <v>5.9090909090909092</v>
          </cell>
          <cell r="T57">
            <v>7.5454545454545459</v>
          </cell>
          <cell r="U57">
            <v>6.0909090909090908</v>
          </cell>
          <cell r="W57">
            <v>7.5454545454545459</v>
          </cell>
          <cell r="X57">
            <v>6.0909090909090908</v>
          </cell>
          <cell r="AC57">
            <v>6.1052631578947363</v>
          </cell>
          <cell r="AD57">
            <v>5.8842105263157896</v>
          </cell>
          <cell r="AF57">
            <v>5</v>
          </cell>
        </row>
        <row r="58">
          <cell r="A58">
            <v>19</v>
          </cell>
          <cell r="B58">
            <v>5.8000000000000007</v>
          </cell>
          <cell r="C58">
            <v>8.4</v>
          </cell>
          <cell r="E58">
            <v>9.4</v>
          </cell>
          <cell r="F58">
            <v>9.6</v>
          </cell>
          <cell r="H58">
            <v>7.6</v>
          </cell>
          <cell r="I58">
            <v>9</v>
          </cell>
          <cell r="K58">
            <v>3.2758620689655173</v>
          </cell>
          <cell r="L58">
            <v>6</v>
          </cell>
          <cell r="N58">
            <v>6.4090909090909083</v>
          </cell>
          <cell r="O58">
            <v>6.3636363636363633</v>
          </cell>
          <cell r="Q58">
            <v>4.6274509803921564</v>
          </cell>
          <cell r="R58">
            <v>6.1568627450980395</v>
          </cell>
          <cell r="T58">
            <v>19.2</v>
          </cell>
          <cell r="U58">
            <v>7.55</v>
          </cell>
          <cell r="W58">
            <v>19.2</v>
          </cell>
          <cell r="X58">
            <v>7.55</v>
          </cell>
          <cell r="AC58">
            <v>10.693069306930694</v>
          </cell>
          <cell r="AD58">
            <v>6.990099009900991</v>
          </cell>
          <cell r="AF58">
            <v>5</v>
          </cell>
        </row>
        <row r="59">
          <cell r="A59">
            <v>20</v>
          </cell>
          <cell r="B59">
            <v>2</v>
          </cell>
          <cell r="C59">
            <v>16</v>
          </cell>
          <cell r="E59">
            <v>15</v>
          </cell>
          <cell r="F59">
            <v>6</v>
          </cell>
          <cell r="H59">
            <v>11.75</v>
          </cell>
          <cell r="I59">
            <v>8.5</v>
          </cell>
          <cell r="K59">
            <v>5.0666666666666664</v>
          </cell>
          <cell r="L59">
            <v>4.5111111111111111</v>
          </cell>
          <cell r="N59">
            <v>8.3103448275862064</v>
          </cell>
          <cell r="O59">
            <v>5.1034482758620694</v>
          </cell>
          <cell r="Q59">
            <v>6.3378378378378386</v>
          </cell>
          <cell r="R59">
            <v>4.743243243243243</v>
          </cell>
          <cell r="T59">
            <v>28.416666666666668</v>
          </cell>
          <cell r="U59">
            <v>12.361111111111111</v>
          </cell>
          <cell r="W59">
            <v>28.416666666666668</v>
          </cell>
          <cell r="X59">
            <v>12.361111111111111</v>
          </cell>
          <cell r="AC59">
            <v>16.941558441558442</v>
          </cell>
          <cell r="AD59">
            <v>8.5</v>
          </cell>
          <cell r="AF59">
            <v>5</v>
          </cell>
        </row>
        <row r="60">
          <cell r="A60">
            <v>21</v>
          </cell>
          <cell r="B60">
            <v>7.0000000000000009</v>
          </cell>
          <cell r="C60">
            <v>14.000000000000002</v>
          </cell>
          <cell r="E60">
            <v>19.400000000000002</v>
          </cell>
          <cell r="F60">
            <v>7.0000000000000009</v>
          </cell>
          <cell r="H60">
            <v>14.75</v>
          </cell>
          <cell r="I60">
            <v>9.625</v>
          </cell>
          <cell r="K60">
            <v>5.6470588235294121</v>
          </cell>
          <cell r="L60">
            <v>6.8235294117647065</v>
          </cell>
          <cell r="N60">
            <v>4.8823529411764701</v>
          </cell>
          <cell r="O60">
            <v>7.882352941176471</v>
          </cell>
          <cell r="Q60">
            <v>5.3921568627450984</v>
          </cell>
          <cell r="R60">
            <v>7.1764705882352935</v>
          </cell>
          <cell r="T60">
            <v>32.513513513513516</v>
          </cell>
          <cell r="U60">
            <v>8.0810810810810807</v>
          </cell>
          <cell r="W60">
            <v>32.513513513513516</v>
          </cell>
          <cell r="X60">
            <v>8.0810810810810807</v>
          </cell>
          <cell r="AC60">
            <v>21.045112781954884</v>
          </cell>
          <cell r="AD60">
            <v>7.8270676691729326</v>
          </cell>
          <cell r="AF60">
            <v>5</v>
          </cell>
        </row>
        <row r="61">
          <cell r="A61">
            <v>22</v>
          </cell>
          <cell r="B61">
            <v>3.5000000000000004</v>
          </cell>
          <cell r="C61">
            <v>8.5</v>
          </cell>
          <cell r="E61">
            <v>8.1666666666666661</v>
          </cell>
          <cell r="F61">
            <v>11</v>
          </cell>
          <cell r="H61">
            <v>7.0000000000000009</v>
          </cell>
          <cell r="I61">
            <v>10.375</v>
          </cell>
          <cell r="K61">
            <v>6.8297872340425529</v>
          </cell>
          <cell r="L61">
            <v>5.5106382978723403</v>
          </cell>
          <cell r="N61">
            <v>6.6571428571428575</v>
          </cell>
          <cell r="O61">
            <v>5.8571428571428577</v>
          </cell>
          <cell r="Q61">
            <v>6.7560975609756104</v>
          </cell>
          <cell r="R61">
            <v>5.6585365853658542</v>
          </cell>
          <cell r="T61">
            <v>27.524999999999999</v>
          </cell>
          <cell r="U61">
            <v>12.25</v>
          </cell>
          <cell r="W61">
            <v>27.524999999999999</v>
          </cell>
          <cell r="X61">
            <v>12.25</v>
          </cell>
          <cell r="AC61">
            <v>16.541176470588233</v>
          </cell>
          <cell r="AD61">
            <v>8.9823529411764707</v>
          </cell>
          <cell r="AF61">
            <v>5</v>
          </cell>
        </row>
        <row r="62">
          <cell r="A62">
            <v>23</v>
          </cell>
          <cell r="B62">
            <v>0</v>
          </cell>
          <cell r="C62">
            <v>0</v>
          </cell>
          <cell r="E62">
            <v>0</v>
          </cell>
          <cell r="F62">
            <v>0</v>
          </cell>
          <cell r="H62">
            <v>0</v>
          </cell>
          <cell r="I62">
            <v>0</v>
          </cell>
          <cell r="K62">
            <v>0</v>
          </cell>
          <cell r="L62">
            <v>0</v>
          </cell>
          <cell r="N62">
            <v>0</v>
          </cell>
          <cell r="O62">
            <v>0</v>
          </cell>
          <cell r="Q62">
            <v>0</v>
          </cell>
          <cell r="R62">
            <v>0</v>
          </cell>
          <cell r="T62">
            <v>0</v>
          </cell>
          <cell r="U62">
            <v>0</v>
          </cell>
          <cell r="W62">
            <v>0</v>
          </cell>
          <cell r="X62">
            <v>0</v>
          </cell>
          <cell r="AC62">
            <v>0</v>
          </cell>
          <cell r="AD62">
            <v>0</v>
          </cell>
          <cell r="AF62">
            <v>5</v>
          </cell>
        </row>
        <row r="63">
          <cell r="A63">
            <v>24</v>
          </cell>
          <cell r="B63">
            <v>6.6000000000000005</v>
          </cell>
          <cell r="C63">
            <v>11.799999999999999</v>
          </cell>
          <cell r="E63">
            <v>11.636363636363637</v>
          </cell>
          <cell r="F63">
            <v>9.7272727272727266</v>
          </cell>
          <cell r="H63">
            <v>10.0625</v>
          </cell>
          <cell r="I63">
            <v>10.375</v>
          </cell>
          <cell r="K63">
            <v>6.4883720930232567</v>
          </cell>
          <cell r="L63">
            <v>5.0697674418604652</v>
          </cell>
          <cell r="N63">
            <v>5.5294117647058822</v>
          </cell>
          <cell r="O63">
            <v>5.0588235294117645</v>
          </cell>
          <cell r="Q63">
            <v>6.2166666666666668</v>
          </cell>
          <cell r="R63">
            <v>5.0666666666666664</v>
          </cell>
          <cell r="T63">
            <v>37.516129032258064</v>
          </cell>
          <cell r="U63">
            <v>11.741935483870968</v>
          </cell>
          <cell r="W63">
            <v>37.516129032258064</v>
          </cell>
          <cell r="X63">
            <v>11.741935483870968</v>
          </cell>
          <cell r="AC63">
            <v>20.724637681159418</v>
          </cell>
          <cell r="AD63">
            <v>8.6811594202898554</v>
          </cell>
          <cell r="AF63">
            <v>5</v>
          </cell>
        </row>
        <row r="64">
          <cell r="A64">
            <v>25</v>
          </cell>
          <cell r="B64">
            <v>2.666666666666667</v>
          </cell>
          <cell r="C64">
            <v>13.333333333333334</v>
          </cell>
          <cell r="E64">
            <v>8</v>
          </cell>
          <cell r="F64">
            <v>9</v>
          </cell>
          <cell r="H64">
            <v>6.666666666666667</v>
          </cell>
          <cell r="I64">
            <v>10.083333333333332</v>
          </cell>
          <cell r="K64">
            <v>4.4761904761904763</v>
          </cell>
          <cell r="L64">
            <v>5.0476190476190474</v>
          </cell>
          <cell r="N64">
            <v>15.461538461538463</v>
          </cell>
          <cell r="O64">
            <v>6</v>
          </cell>
          <cell r="Q64">
            <v>7.0727272727272723</v>
          </cell>
          <cell r="R64">
            <v>5.2727272727272725</v>
          </cell>
          <cell r="T64">
            <v>14.374999999999998</v>
          </cell>
          <cell r="U64">
            <v>20.5</v>
          </cell>
          <cell r="W64">
            <v>14.374999999999998</v>
          </cell>
          <cell r="X64">
            <v>20.5</v>
          </cell>
          <cell r="AC64">
            <v>8.4216867469879517</v>
          </cell>
          <cell r="AD64">
            <v>8.9036144578313259</v>
          </cell>
          <cell r="AF64">
            <v>5</v>
          </cell>
        </row>
        <row r="65">
          <cell r="A65">
            <v>26</v>
          </cell>
          <cell r="B65">
            <v>5</v>
          </cell>
          <cell r="C65">
            <v>16</v>
          </cell>
          <cell r="E65">
            <v>9</v>
          </cell>
          <cell r="F65">
            <v>19.857142857142858</v>
          </cell>
          <cell r="H65">
            <v>8.5</v>
          </cell>
          <cell r="I65">
            <v>19.375</v>
          </cell>
          <cell r="K65">
            <v>5.1111111111111116</v>
          </cell>
          <cell r="L65">
            <v>6</v>
          </cell>
          <cell r="N65">
            <v>3.166666666666667</v>
          </cell>
          <cell r="O65">
            <v>7.0000000000000009</v>
          </cell>
          <cell r="Q65">
            <v>4.3333333333333339</v>
          </cell>
          <cell r="R65">
            <v>6.4</v>
          </cell>
          <cell r="T65">
            <v>10.549999999999999</v>
          </cell>
          <cell r="U65">
            <v>19.2</v>
          </cell>
          <cell r="W65">
            <v>10.549999999999999</v>
          </cell>
          <cell r="X65">
            <v>19.2</v>
          </cell>
          <cell r="AC65">
            <v>8.8095238095238102</v>
          </cell>
          <cell r="AD65">
            <v>16.174603174603174</v>
          </cell>
          <cell r="AF65">
            <v>5</v>
          </cell>
        </row>
        <row r="66">
          <cell r="A66">
            <v>27</v>
          </cell>
          <cell r="B66">
            <v>4.5999999999999996</v>
          </cell>
          <cell r="C66">
            <v>11.200000000000001</v>
          </cell>
          <cell r="E66">
            <v>6.5</v>
          </cell>
          <cell r="F66">
            <v>14.374999999999998</v>
          </cell>
          <cell r="H66">
            <v>5.7692307692307692</v>
          </cell>
          <cell r="I66">
            <v>13.153846153846155</v>
          </cell>
          <cell r="K66">
            <v>1.7000000000000002</v>
          </cell>
          <cell r="L66">
            <v>9.9</v>
          </cell>
          <cell r="N66">
            <v>4.2</v>
          </cell>
          <cell r="O66">
            <v>5.6000000000000005</v>
          </cell>
          <cell r="Q66">
            <v>2.9499999999999997</v>
          </cell>
          <cell r="R66">
            <v>7.75</v>
          </cell>
          <cell r="T66">
            <v>7.6956521739130439</v>
          </cell>
          <cell r="U66">
            <v>17.086956521739129</v>
          </cell>
          <cell r="W66">
            <v>7.6956521739130439</v>
          </cell>
          <cell r="X66">
            <v>17.086956521739129</v>
          </cell>
          <cell r="AC66">
            <v>6.1772151898734178</v>
          </cell>
          <cell r="AD66">
            <v>14.075949367088608</v>
          </cell>
          <cell r="AF66">
            <v>5</v>
          </cell>
        </row>
        <row r="67">
          <cell r="A67">
            <v>28</v>
          </cell>
          <cell r="B67">
            <v>4.666666666666667</v>
          </cell>
          <cell r="C67">
            <v>15.333333333333332</v>
          </cell>
          <cell r="E67">
            <v>3.1428571428571432</v>
          </cell>
          <cell r="F67">
            <v>13</v>
          </cell>
          <cell r="H67">
            <v>3.5999999999999996</v>
          </cell>
          <cell r="I67">
            <v>13.700000000000001</v>
          </cell>
          <cell r="K67">
            <v>2.3043478260869565</v>
          </cell>
          <cell r="L67">
            <v>7.304347826086957</v>
          </cell>
          <cell r="N67">
            <v>1.6363636363636365</v>
          </cell>
          <cell r="O67">
            <v>9</v>
          </cell>
          <cell r="Q67">
            <v>2.0882352941176472</v>
          </cell>
          <cell r="R67">
            <v>7.8529411764705888</v>
          </cell>
          <cell r="T67">
            <v>7.384615384615385</v>
          </cell>
          <cell r="U67">
            <v>16.038461538461537</v>
          </cell>
          <cell r="W67">
            <v>7.384615384615385</v>
          </cell>
          <cell r="X67">
            <v>16.038461538461537</v>
          </cell>
          <cell r="AC67">
            <v>5.1145833333333339</v>
          </cell>
          <cell r="AD67">
            <v>12.895833333333334</v>
          </cell>
          <cell r="AF67">
            <v>5</v>
          </cell>
        </row>
        <row r="68">
          <cell r="A68">
            <v>29</v>
          </cell>
          <cell r="B68">
            <v>0</v>
          </cell>
          <cell r="C68">
            <v>0</v>
          </cell>
          <cell r="E68">
            <v>0</v>
          </cell>
          <cell r="F68">
            <v>0</v>
          </cell>
          <cell r="H68">
            <v>0</v>
          </cell>
          <cell r="I68">
            <v>0</v>
          </cell>
          <cell r="K68">
            <v>0</v>
          </cell>
          <cell r="L68">
            <v>0</v>
          </cell>
          <cell r="N68">
            <v>0</v>
          </cell>
          <cell r="O68">
            <v>0</v>
          </cell>
          <cell r="Q68">
            <v>0</v>
          </cell>
          <cell r="R68">
            <v>0</v>
          </cell>
          <cell r="T68">
            <v>0</v>
          </cell>
          <cell r="U68">
            <v>0</v>
          </cell>
          <cell r="W68">
            <v>0</v>
          </cell>
          <cell r="X68">
            <v>0</v>
          </cell>
          <cell r="AC68">
            <v>0</v>
          </cell>
          <cell r="AD68">
            <v>0</v>
          </cell>
          <cell r="AF68">
            <v>5</v>
          </cell>
        </row>
        <row r="69">
          <cell r="A69">
            <v>30</v>
          </cell>
          <cell r="B69">
            <v>0</v>
          </cell>
          <cell r="C69">
            <v>0</v>
          </cell>
          <cell r="E69">
            <v>0</v>
          </cell>
          <cell r="F69">
            <v>0</v>
          </cell>
          <cell r="H69">
            <v>0</v>
          </cell>
          <cell r="I69">
            <v>0</v>
          </cell>
          <cell r="K69">
            <v>0</v>
          </cell>
          <cell r="L69">
            <v>0</v>
          </cell>
          <cell r="N69">
            <v>0</v>
          </cell>
          <cell r="O69">
            <v>0</v>
          </cell>
          <cell r="Q69">
            <v>0</v>
          </cell>
          <cell r="R69">
            <v>0</v>
          </cell>
          <cell r="T69">
            <v>0</v>
          </cell>
          <cell r="U69">
            <v>0</v>
          </cell>
          <cell r="W69">
            <v>0</v>
          </cell>
          <cell r="X69">
            <v>0</v>
          </cell>
          <cell r="AC69">
            <v>0</v>
          </cell>
          <cell r="AD69">
            <v>0</v>
          </cell>
          <cell r="AF69">
            <v>5</v>
          </cell>
        </row>
        <row r="70">
          <cell r="A70">
            <v>31</v>
          </cell>
          <cell r="B70">
            <v>0</v>
          </cell>
          <cell r="C70">
            <v>0</v>
          </cell>
          <cell r="E70">
            <v>0</v>
          </cell>
          <cell r="F70">
            <v>0</v>
          </cell>
          <cell r="H70">
            <v>0</v>
          </cell>
          <cell r="I70">
            <v>0</v>
          </cell>
          <cell r="K70">
            <v>0</v>
          </cell>
          <cell r="L70">
            <v>0</v>
          </cell>
          <cell r="N70">
            <v>0</v>
          </cell>
          <cell r="O70">
            <v>0</v>
          </cell>
          <cell r="Q70">
            <v>0</v>
          </cell>
          <cell r="R70">
            <v>0</v>
          </cell>
          <cell r="T70">
            <v>0</v>
          </cell>
          <cell r="U70">
            <v>0</v>
          </cell>
          <cell r="W70">
            <v>0</v>
          </cell>
          <cell r="X70">
            <v>0</v>
          </cell>
          <cell r="AC70">
            <v>0</v>
          </cell>
          <cell r="AD70">
            <v>0</v>
          </cell>
          <cell r="AF70">
            <v>5</v>
          </cell>
        </row>
        <row r="71">
          <cell r="A71" t="str">
            <v>Mar/01</v>
          </cell>
          <cell r="B71">
            <v>18</v>
          </cell>
          <cell r="C71">
            <v>2</v>
          </cell>
          <cell r="E71">
            <v>12</v>
          </cell>
          <cell r="F71">
            <v>2.5</v>
          </cell>
          <cell r="H71">
            <v>13.200000000000001</v>
          </cell>
          <cell r="I71">
            <v>2.4</v>
          </cell>
          <cell r="K71">
            <v>5.6923076923076925</v>
          </cell>
          <cell r="L71">
            <v>1.2307692307692308</v>
          </cell>
          <cell r="N71">
            <v>6.166666666666667</v>
          </cell>
          <cell r="O71">
            <v>2.3333333333333335</v>
          </cell>
          <cell r="Q71">
            <v>5.92</v>
          </cell>
          <cell r="R71">
            <v>1.76</v>
          </cell>
          <cell r="T71">
            <v>6</v>
          </cell>
          <cell r="U71">
            <v>17.18181818181818</v>
          </cell>
          <cell r="W71">
            <v>6</v>
          </cell>
          <cell r="X71">
            <v>17.18181818181818</v>
          </cell>
          <cell r="AC71">
            <v>6.4594594594594597</v>
          </cell>
          <cell r="AD71">
            <v>10.972972972972974</v>
          </cell>
          <cell r="AF71">
            <v>5</v>
          </cell>
        </row>
        <row r="72">
          <cell r="A72">
            <v>2</v>
          </cell>
          <cell r="B72">
            <v>0</v>
          </cell>
          <cell r="C72">
            <v>0</v>
          </cell>
          <cell r="E72">
            <v>0</v>
          </cell>
          <cell r="F72">
            <v>0</v>
          </cell>
          <cell r="H72">
            <v>0</v>
          </cell>
          <cell r="I72">
            <v>0</v>
          </cell>
          <cell r="K72">
            <v>0</v>
          </cell>
          <cell r="L72">
            <v>0</v>
          </cell>
          <cell r="N72">
            <v>0</v>
          </cell>
          <cell r="O72">
            <v>0</v>
          </cell>
          <cell r="Q72">
            <v>0</v>
          </cell>
          <cell r="R72">
            <v>0</v>
          </cell>
          <cell r="T72">
            <v>0</v>
          </cell>
          <cell r="U72">
            <v>0</v>
          </cell>
          <cell r="W72">
            <v>0</v>
          </cell>
          <cell r="X72">
            <v>0</v>
          </cell>
          <cell r="AC72">
            <v>0</v>
          </cell>
          <cell r="AD72">
            <v>0</v>
          </cell>
          <cell r="AF72">
            <v>5</v>
          </cell>
        </row>
        <row r="73">
          <cell r="A73">
            <v>3</v>
          </cell>
          <cell r="B73">
            <v>7.333333333333333</v>
          </cell>
          <cell r="C73">
            <v>5.6666666666666661</v>
          </cell>
          <cell r="E73">
            <v>12.625</v>
          </cell>
          <cell r="F73">
            <v>4.125</v>
          </cell>
          <cell r="H73">
            <v>11.181818181818182</v>
          </cell>
          <cell r="I73">
            <v>4.5454545454545459</v>
          </cell>
          <cell r="K73">
            <v>6.68</v>
          </cell>
          <cell r="L73">
            <v>3.7199999999999998</v>
          </cell>
          <cell r="N73">
            <v>8.4666666666666668</v>
          </cell>
          <cell r="O73">
            <v>3.6333333333333337</v>
          </cell>
          <cell r="Q73">
            <v>7.6545454545454543</v>
          </cell>
          <cell r="R73">
            <v>3.6727272727272728</v>
          </cell>
          <cell r="T73">
            <v>10.127659574468085</v>
          </cell>
          <cell r="U73">
            <v>12.553191489361701</v>
          </cell>
          <cell r="W73">
            <v>10.127659574468085</v>
          </cell>
          <cell r="X73">
            <v>12.553191489361701</v>
          </cell>
          <cell r="AC73">
            <v>9.35</v>
          </cell>
          <cell r="AD73">
            <v>8.9499999999999993</v>
          </cell>
          <cell r="AF73">
            <v>5</v>
          </cell>
        </row>
        <row r="74">
          <cell r="A74">
            <v>4</v>
          </cell>
          <cell r="B74">
            <v>0</v>
          </cell>
          <cell r="C74">
            <v>0</v>
          </cell>
          <cell r="E74">
            <v>0</v>
          </cell>
          <cell r="F74">
            <v>0</v>
          </cell>
          <cell r="H74">
            <v>0</v>
          </cell>
          <cell r="I74">
            <v>0</v>
          </cell>
          <cell r="K74">
            <v>0</v>
          </cell>
          <cell r="L74">
            <v>0</v>
          </cell>
          <cell r="N74">
            <v>0</v>
          </cell>
          <cell r="O74">
            <v>0</v>
          </cell>
          <cell r="Q74">
            <v>0</v>
          </cell>
          <cell r="R74">
            <v>0</v>
          </cell>
          <cell r="T74">
            <v>0</v>
          </cell>
          <cell r="U74">
            <v>0</v>
          </cell>
          <cell r="W74">
            <v>0</v>
          </cell>
          <cell r="X74">
            <v>0</v>
          </cell>
          <cell r="AC74">
            <v>0</v>
          </cell>
          <cell r="AD74">
            <v>0</v>
          </cell>
          <cell r="AF74">
            <v>5</v>
          </cell>
        </row>
        <row r="75">
          <cell r="A75">
            <v>5</v>
          </cell>
          <cell r="B75">
            <v>4.3333333333333339</v>
          </cell>
          <cell r="C75">
            <v>4.3333333333333339</v>
          </cell>
          <cell r="E75">
            <v>2</v>
          </cell>
          <cell r="F75">
            <v>16.333333333333332</v>
          </cell>
          <cell r="H75">
            <v>2.7777777777777777</v>
          </cell>
          <cell r="I75">
            <v>12.333333333333334</v>
          </cell>
          <cell r="K75">
            <v>1.6666666666666667</v>
          </cell>
          <cell r="L75">
            <v>6.6333333333333329</v>
          </cell>
          <cell r="N75">
            <v>3.3142857142857141</v>
          </cell>
          <cell r="O75">
            <v>8.8285714285714292</v>
          </cell>
          <cell r="Q75">
            <v>2.5538461538461537</v>
          </cell>
          <cell r="R75">
            <v>7.815384615384616</v>
          </cell>
          <cell r="T75">
            <v>8.3720930232558146</v>
          </cell>
          <cell r="U75">
            <v>17.232558139534884</v>
          </cell>
          <cell r="W75">
            <v>8.3720930232558146</v>
          </cell>
          <cell r="X75">
            <v>17.232558139534884</v>
          </cell>
          <cell r="AC75">
            <v>5.6937500000000005</v>
          </cell>
          <cell r="AD75">
            <v>13.13125</v>
          </cell>
          <cell r="AF75">
            <v>5</v>
          </cell>
        </row>
        <row r="76">
          <cell r="A76">
            <v>6</v>
          </cell>
          <cell r="B76">
            <v>2.5151515151515151</v>
          </cell>
          <cell r="C76">
            <v>6.5151515151515156</v>
          </cell>
          <cell r="E76">
            <v>1.1142857142857143</v>
          </cell>
          <cell r="F76">
            <v>8.742857142857142</v>
          </cell>
          <cell r="H76">
            <v>1.7941176470588234</v>
          </cell>
          <cell r="I76">
            <v>7.6617647058823524</v>
          </cell>
          <cell r="K76">
            <v>0</v>
          </cell>
          <cell r="L76">
            <v>0</v>
          </cell>
          <cell r="N76">
            <v>0</v>
          </cell>
          <cell r="O76">
            <v>0</v>
          </cell>
          <cell r="Q76">
            <v>0</v>
          </cell>
          <cell r="R76">
            <v>0</v>
          </cell>
          <cell r="T76">
            <v>7.8666666666666663</v>
          </cell>
          <cell r="U76">
            <v>16.333333333333332</v>
          </cell>
          <cell r="W76">
            <v>8.2727272727272734</v>
          </cell>
          <cell r="X76">
            <v>16.878787878787879</v>
          </cell>
          <cell r="AC76">
            <v>4.8167938931297716</v>
          </cell>
          <cell r="AD76">
            <v>11.969465648854962</v>
          </cell>
          <cell r="AF76">
            <v>5</v>
          </cell>
        </row>
        <row r="77">
          <cell r="A77">
            <v>7</v>
          </cell>
          <cell r="B77">
            <v>2.0555555555555558</v>
          </cell>
          <cell r="C77">
            <v>8.0555555555555554</v>
          </cell>
          <cell r="E77">
            <v>1.7999999999999998</v>
          </cell>
          <cell r="F77">
            <v>7.1999999999999993</v>
          </cell>
          <cell r="H77">
            <v>1.8958333333333335</v>
          </cell>
          <cell r="I77">
            <v>7.5208333333333339</v>
          </cell>
          <cell r="K77">
            <v>0</v>
          </cell>
          <cell r="L77">
            <v>0</v>
          </cell>
          <cell r="N77">
            <v>0</v>
          </cell>
          <cell r="O77">
            <v>0</v>
          </cell>
          <cell r="Q77">
            <v>0</v>
          </cell>
          <cell r="R77">
            <v>0</v>
          </cell>
          <cell r="T77">
            <v>6.4761904761904754</v>
          </cell>
          <cell r="U77">
            <v>17.571428571428569</v>
          </cell>
          <cell r="W77">
            <v>6.4761904761904754</v>
          </cell>
          <cell r="X77">
            <v>17.571428571428569</v>
          </cell>
          <cell r="AC77">
            <v>4.0333333333333332</v>
          </cell>
          <cell r="AD77">
            <v>12.211111111111112</v>
          </cell>
          <cell r="AF77">
            <v>5</v>
          </cell>
        </row>
        <row r="78">
          <cell r="A78">
            <v>8</v>
          </cell>
          <cell r="B78">
            <v>0</v>
          </cell>
          <cell r="C78">
            <v>6.5</v>
          </cell>
          <cell r="E78">
            <v>4</v>
          </cell>
          <cell r="F78">
            <v>7.3999999999999995</v>
          </cell>
          <cell r="H78">
            <v>2.8571428571428572</v>
          </cell>
          <cell r="I78">
            <v>7.1428571428571423</v>
          </cell>
          <cell r="K78">
            <v>2.1724137931034484</v>
          </cell>
          <cell r="L78">
            <v>6.8275862068965516</v>
          </cell>
          <cell r="N78">
            <v>1.7999999999999998</v>
          </cell>
          <cell r="O78">
            <v>7.3999999999999995</v>
          </cell>
          <cell r="Q78">
            <v>2.0204081632653059</v>
          </cell>
          <cell r="R78">
            <v>7.0612244897959187</v>
          </cell>
          <cell r="T78">
            <v>7.764705882352942</v>
          </cell>
          <cell r="U78">
            <v>22.470588235294116</v>
          </cell>
          <cell r="W78">
            <v>7.764705882352942</v>
          </cell>
          <cell r="X78">
            <v>22.470588235294116</v>
          </cell>
          <cell r="AC78">
            <v>5.217741935483871</v>
          </cell>
          <cell r="AD78">
            <v>15.516129032258064</v>
          </cell>
          <cell r="AF78">
            <v>5</v>
          </cell>
        </row>
        <row r="79">
          <cell r="A79">
            <v>9</v>
          </cell>
          <cell r="B79">
            <v>0</v>
          </cell>
          <cell r="C79">
            <v>0</v>
          </cell>
          <cell r="E79">
            <v>0</v>
          </cell>
          <cell r="F79">
            <v>0</v>
          </cell>
          <cell r="H79">
            <v>0</v>
          </cell>
          <cell r="I79">
            <v>0</v>
          </cell>
          <cell r="K79">
            <v>0</v>
          </cell>
          <cell r="L79">
            <v>0</v>
          </cell>
          <cell r="N79">
            <v>0</v>
          </cell>
          <cell r="O79">
            <v>0</v>
          </cell>
          <cell r="Q79">
            <v>0</v>
          </cell>
          <cell r="R79">
            <v>0</v>
          </cell>
          <cell r="T79">
            <v>0</v>
          </cell>
          <cell r="U79">
            <v>0</v>
          </cell>
          <cell r="W79">
            <v>0</v>
          </cell>
          <cell r="X79">
            <v>0</v>
          </cell>
          <cell r="AC79">
            <v>0</v>
          </cell>
          <cell r="AD79">
            <v>0</v>
          </cell>
          <cell r="AF79">
            <v>5</v>
          </cell>
        </row>
        <row r="80">
          <cell r="A80">
            <v>10</v>
          </cell>
          <cell r="B80">
            <v>5</v>
          </cell>
          <cell r="C80">
            <v>5</v>
          </cell>
          <cell r="E80">
            <v>4.4285714285714279</v>
          </cell>
          <cell r="F80">
            <v>8.7142857142857153</v>
          </cell>
          <cell r="H80">
            <v>4.5999999999999996</v>
          </cell>
          <cell r="I80">
            <v>7.6</v>
          </cell>
          <cell r="K80">
            <v>4</v>
          </cell>
          <cell r="L80">
            <v>6.6470588235294112</v>
          </cell>
          <cell r="N80">
            <v>3.7058823529411762</v>
          </cell>
          <cell r="O80">
            <v>7.2647058823529411</v>
          </cell>
          <cell r="Q80">
            <v>3.8529411764705883</v>
          </cell>
          <cell r="R80">
            <v>6.9558823529411766</v>
          </cell>
          <cell r="T80">
            <v>7.8</v>
          </cell>
          <cell r="U80">
            <v>13.914285714285715</v>
          </cell>
          <cell r="W80">
            <v>7.8</v>
          </cell>
          <cell r="X80">
            <v>13.914285714285715</v>
          </cell>
          <cell r="AC80">
            <v>5.7702702702702702</v>
          </cell>
          <cell r="AD80">
            <v>10.29054054054054</v>
          </cell>
          <cell r="AF80">
            <v>5</v>
          </cell>
        </row>
        <row r="81">
          <cell r="A81">
            <v>11</v>
          </cell>
          <cell r="B81">
            <v>2.2608695652173916</v>
          </cell>
          <cell r="C81">
            <v>9.2173913043478262</v>
          </cell>
          <cell r="E81">
            <v>2.25</v>
          </cell>
          <cell r="F81">
            <v>8.5</v>
          </cell>
          <cell r="H81">
            <v>2.2564102564102564</v>
          </cell>
          <cell r="I81">
            <v>8.9230769230769234</v>
          </cell>
          <cell r="K81">
            <v>2.1052631578947367</v>
          </cell>
          <cell r="L81">
            <v>5.2130325814536338</v>
          </cell>
          <cell r="N81">
            <v>4.1666666666666661</v>
          </cell>
          <cell r="O81">
            <v>5.916666666666667</v>
          </cell>
          <cell r="Q81">
            <v>2.581888246628131</v>
          </cell>
          <cell r="R81">
            <v>5.3757225433526017</v>
          </cell>
          <cell r="T81">
            <v>7.4615384615384608</v>
          </cell>
          <cell r="U81">
            <v>15.153846153846153</v>
          </cell>
          <cell r="W81">
            <v>7.4615384615384608</v>
          </cell>
          <cell r="X81">
            <v>15.153846153846153</v>
          </cell>
          <cell r="AC81">
            <v>4.7866256049274085</v>
          </cell>
          <cell r="AD81">
            <v>10.153981522217334</v>
          </cell>
          <cell r="AF81">
            <v>5</v>
          </cell>
        </row>
        <row r="82">
          <cell r="A82">
            <v>12</v>
          </cell>
          <cell r="B82">
            <v>2.75</v>
          </cell>
          <cell r="C82">
            <v>8.75</v>
          </cell>
          <cell r="E82">
            <v>7.6666666666666661</v>
          </cell>
          <cell r="F82">
            <v>11.333333333333332</v>
          </cell>
          <cell r="H82">
            <v>4.8571428571428568</v>
          </cell>
          <cell r="I82">
            <v>9.8571428571428577</v>
          </cell>
          <cell r="K82">
            <v>1.4848484848484849</v>
          </cell>
          <cell r="L82">
            <v>6.0909090909090908</v>
          </cell>
          <cell r="N82">
            <v>3.4666666666666663</v>
          </cell>
          <cell r="O82">
            <v>7.4666666666666677</v>
          </cell>
          <cell r="Q82">
            <v>2.1041666666666665</v>
          </cell>
          <cell r="R82">
            <v>6.520833333333333</v>
          </cell>
          <cell r="T82">
            <v>8.6190476190476186</v>
          </cell>
          <cell r="U82">
            <v>16.80952380952381</v>
          </cell>
          <cell r="W82">
            <v>8.6190476190476186</v>
          </cell>
          <cell r="X82">
            <v>16.80952380952381</v>
          </cell>
          <cell r="AC82">
            <v>5.123711340206186</v>
          </cell>
          <cell r="AD82">
            <v>11.216494845360824</v>
          </cell>
          <cell r="AF82">
            <v>5</v>
          </cell>
        </row>
        <row r="83">
          <cell r="A83">
            <v>13</v>
          </cell>
          <cell r="B83">
            <v>4</v>
          </cell>
          <cell r="C83">
            <v>12</v>
          </cell>
          <cell r="E83">
            <v>4</v>
          </cell>
          <cell r="F83">
            <v>9.75</v>
          </cell>
          <cell r="H83">
            <v>4</v>
          </cell>
          <cell r="I83">
            <v>10.199999999999999</v>
          </cell>
          <cell r="K83">
            <v>2.2939068100358422</v>
          </cell>
          <cell r="L83">
            <v>5.913978494623656</v>
          </cell>
          <cell r="N83">
            <v>1.7999999999999998</v>
          </cell>
          <cell r="O83">
            <v>8.7999999999999989</v>
          </cell>
          <cell r="Q83">
            <v>2.1635883905013191</v>
          </cell>
          <cell r="R83">
            <v>6.6754617414248028</v>
          </cell>
          <cell r="T83">
            <v>10.285714285714285</v>
          </cell>
          <cell r="U83">
            <v>31.428571428571427</v>
          </cell>
          <cell r="W83">
            <v>10.285714285714285</v>
          </cell>
          <cell r="X83">
            <v>31.428571428571427</v>
          </cell>
          <cell r="AC83">
            <v>4.3233743409490337</v>
          </cell>
          <cell r="AD83">
            <v>13.075571177504393</v>
          </cell>
          <cell r="AF83">
            <v>5</v>
          </cell>
        </row>
        <row r="84">
          <cell r="A84">
            <v>14</v>
          </cell>
          <cell r="B84">
            <v>2</v>
          </cell>
          <cell r="C84">
            <v>7.0000000000000009</v>
          </cell>
          <cell r="E84">
            <v>3.6666666666666665</v>
          </cell>
          <cell r="F84">
            <v>6.833333333333333</v>
          </cell>
          <cell r="H84">
            <v>3.25</v>
          </cell>
          <cell r="I84">
            <v>6.8750000000000009</v>
          </cell>
          <cell r="K84">
            <v>2.8214285714285712</v>
          </cell>
          <cell r="L84">
            <v>4.9285714285714288</v>
          </cell>
          <cell r="N84">
            <v>2.7272727272727271</v>
          </cell>
          <cell r="O84">
            <v>8.9090909090909101</v>
          </cell>
          <cell r="Q84">
            <v>2.7948717948717947</v>
          </cell>
          <cell r="R84">
            <v>6.0512820512820511</v>
          </cell>
          <cell r="T84">
            <v>6.583333333333333</v>
          </cell>
          <cell r="U84">
            <v>19.416666666666664</v>
          </cell>
          <cell r="W84">
            <v>6.583333333333333</v>
          </cell>
          <cell r="X84">
            <v>19.416666666666664</v>
          </cell>
          <cell r="AC84">
            <v>4.1267605633802811</v>
          </cell>
          <cell r="AD84">
            <v>10.661971830985916</v>
          </cell>
          <cell r="AF84">
            <v>5</v>
          </cell>
        </row>
        <row r="85">
          <cell r="A85">
            <v>15</v>
          </cell>
          <cell r="B85">
            <v>4.3999999999999995</v>
          </cell>
          <cell r="C85">
            <v>6.4</v>
          </cell>
          <cell r="E85">
            <v>3.3333333333333335</v>
          </cell>
          <cell r="F85">
            <v>4</v>
          </cell>
          <cell r="H85">
            <v>3.8181818181818183</v>
          </cell>
          <cell r="I85">
            <v>5.0909090909090908</v>
          </cell>
          <cell r="K85">
            <v>3.4000000000000004</v>
          </cell>
          <cell r="L85">
            <v>4.1333333333333329</v>
          </cell>
          <cell r="N85">
            <v>4.833333333333333</v>
          </cell>
          <cell r="O85">
            <v>6.25</v>
          </cell>
          <cell r="Q85">
            <v>3.8095238095238098</v>
          </cell>
          <cell r="R85">
            <v>4.7380952380952381</v>
          </cell>
          <cell r="T85">
            <v>19.777777777777779</v>
          </cell>
          <cell r="U85">
            <v>14.333333333333334</v>
          </cell>
          <cell r="W85">
            <v>19.777777777777779</v>
          </cell>
          <cell r="X85">
            <v>14.333333333333334</v>
          </cell>
          <cell r="AC85">
            <v>10.269662921348315</v>
          </cell>
          <cell r="AD85">
            <v>8.6629213483146064</v>
          </cell>
          <cell r="AF85">
            <v>5</v>
          </cell>
        </row>
        <row r="86">
          <cell r="A86">
            <v>16</v>
          </cell>
          <cell r="B86">
            <v>8</v>
          </cell>
          <cell r="C86">
            <v>4</v>
          </cell>
          <cell r="E86">
            <v>7.0000000000000009</v>
          </cell>
          <cell r="F86">
            <v>9</v>
          </cell>
          <cell r="H86">
            <v>7.333333333333333</v>
          </cell>
          <cell r="I86">
            <v>7.333333333333333</v>
          </cell>
          <cell r="K86">
            <v>0</v>
          </cell>
          <cell r="L86">
            <v>0</v>
          </cell>
          <cell r="N86">
            <v>0</v>
          </cell>
          <cell r="O86">
            <v>0</v>
          </cell>
          <cell r="Q86">
            <v>0</v>
          </cell>
          <cell r="R86">
            <v>0</v>
          </cell>
          <cell r="T86">
            <v>0</v>
          </cell>
          <cell r="U86">
            <v>0</v>
          </cell>
          <cell r="W86">
            <v>0</v>
          </cell>
          <cell r="X86">
            <v>0</v>
          </cell>
          <cell r="AC86">
            <v>7.333333333333333</v>
          </cell>
          <cell r="AD86">
            <v>7.333333333333333</v>
          </cell>
          <cell r="AF86">
            <v>5</v>
          </cell>
        </row>
        <row r="87">
          <cell r="A87">
            <v>17</v>
          </cell>
          <cell r="B87">
            <v>3</v>
          </cell>
          <cell r="C87">
            <v>5</v>
          </cell>
          <cell r="E87">
            <v>3.3333333333333335</v>
          </cell>
          <cell r="F87">
            <v>6.666666666666667</v>
          </cell>
          <cell r="H87">
            <v>3.2857142857142856</v>
          </cell>
          <cell r="I87">
            <v>6.4285714285714279</v>
          </cell>
          <cell r="K87">
            <v>3.4285714285714288</v>
          </cell>
          <cell r="L87">
            <v>5</v>
          </cell>
          <cell r="N87">
            <v>2.3513513513513513</v>
          </cell>
          <cell r="O87">
            <v>6.756756756756757</v>
          </cell>
          <cell r="Q87">
            <v>2.8153846153846156</v>
          </cell>
          <cell r="R87">
            <v>6</v>
          </cell>
          <cell r="T87">
            <v>2.9333333333333331</v>
          </cell>
          <cell r="U87">
            <v>5.6666666666666661</v>
          </cell>
          <cell r="W87">
            <v>2.9333333333333331</v>
          </cell>
          <cell r="X87">
            <v>5.6666666666666661</v>
          </cell>
          <cell r="AC87">
            <v>2.90625</v>
          </cell>
          <cell r="AD87">
            <v>5.807291666666667</v>
          </cell>
          <cell r="AF87">
            <v>5</v>
          </cell>
        </row>
        <row r="88">
          <cell r="A88">
            <v>18</v>
          </cell>
          <cell r="B88">
            <v>2.666666666666667</v>
          </cell>
          <cell r="C88">
            <v>6.666666666666667</v>
          </cell>
          <cell r="E88">
            <v>4.1666666666666661</v>
          </cell>
          <cell r="F88">
            <v>6.3333333333333339</v>
          </cell>
          <cell r="H88">
            <v>3.6666666666666665</v>
          </cell>
          <cell r="I88">
            <v>6.4444444444444446</v>
          </cell>
          <cell r="K88">
            <v>2.8000000000000003</v>
          </cell>
          <cell r="L88">
            <v>4.1666666666666661</v>
          </cell>
          <cell r="N88">
            <v>3.0909090909090908</v>
          </cell>
          <cell r="O88">
            <v>5.3030303030303028</v>
          </cell>
          <cell r="Q88">
            <v>2.9523809523809526</v>
          </cell>
          <cell r="R88">
            <v>4.7619047619047619</v>
          </cell>
          <cell r="T88">
            <v>8.545454545454545</v>
          </cell>
          <cell r="U88">
            <v>10.151515151515152</v>
          </cell>
          <cell r="W88">
            <v>8.545454545454545</v>
          </cell>
          <cell r="X88">
            <v>10.151515151515152</v>
          </cell>
          <cell r="AC88">
            <v>5.6739130434782608</v>
          </cell>
          <cell r="AD88">
            <v>7.4492753623188417</v>
          </cell>
          <cell r="AF88">
            <v>5</v>
          </cell>
        </row>
        <row r="89">
          <cell r="A89">
            <v>19</v>
          </cell>
          <cell r="B89">
            <v>0</v>
          </cell>
          <cell r="C89">
            <v>0</v>
          </cell>
          <cell r="E89">
            <v>6</v>
          </cell>
          <cell r="F89">
            <v>7.5</v>
          </cell>
          <cell r="H89">
            <v>6</v>
          </cell>
          <cell r="I89">
            <v>7.5</v>
          </cell>
          <cell r="K89">
            <v>3.7370242214532867</v>
          </cell>
          <cell r="L89">
            <v>4.8788927335640135</v>
          </cell>
          <cell r="N89">
            <v>4.3571428571428577</v>
          </cell>
          <cell r="O89">
            <v>4.5357142857142856</v>
          </cell>
          <cell r="Q89">
            <v>4.0421792618629171</v>
          </cell>
          <cell r="R89">
            <v>4.7100175746924426</v>
          </cell>
          <cell r="T89">
            <v>16.71875</v>
          </cell>
          <cell r="U89">
            <v>8.375</v>
          </cell>
          <cell r="W89">
            <v>16.71875</v>
          </cell>
          <cell r="X89">
            <v>8.375</v>
          </cell>
          <cell r="AC89">
            <v>10.527974783293931</v>
          </cell>
          <cell r="AD89">
            <v>6.6903073286052006</v>
          </cell>
          <cell r="AF89">
            <v>5</v>
          </cell>
        </row>
        <row r="90">
          <cell r="A90">
            <v>20</v>
          </cell>
          <cell r="B90">
            <v>4.2</v>
          </cell>
          <cell r="C90">
            <v>4.2</v>
          </cell>
          <cell r="E90">
            <v>2.833333333333333</v>
          </cell>
          <cell r="F90">
            <v>4.5</v>
          </cell>
          <cell r="H90">
            <v>3.4545454545454546</v>
          </cell>
          <cell r="I90">
            <v>4.3636363636363642</v>
          </cell>
          <cell r="K90">
            <v>3.0789473684210527</v>
          </cell>
          <cell r="L90">
            <v>4.7368421052631584</v>
          </cell>
          <cell r="N90">
            <v>2.52</v>
          </cell>
          <cell r="O90">
            <v>4.92</v>
          </cell>
          <cell r="Q90">
            <v>2.8571428571428572</v>
          </cell>
          <cell r="R90">
            <v>4.8095238095238093</v>
          </cell>
          <cell r="T90">
            <v>14.875</v>
          </cell>
          <cell r="U90">
            <v>9.1999999999999993</v>
          </cell>
          <cell r="W90">
            <v>14.875</v>
          </cell>
          <cell r="X90">
            <v>9.1999999999999993</v>
          </cell>
          <cell r="AC90">
            <v>9.1428571428571423</v>
          </cell>
          <cell r="AD90">
            <v>7.0584415584415581</v>
          </cell>
          <cell r="AF90">
            <v>5</v>
          </cell>
        </row>
        <row r="91">
          <cell r="A91">
            <v>21</v>
          </cell>
          <cell r="B91">
            <v>0</v>
          </cell>
          <cell r="C91">
            <v>9</v>
          </cell>
          <cell r="E91">
            <v>7.5</v>
          </cell>
          <cell r="F91">
            <v>8.5</v>
          </cell>
          <cell r="H91">
            <v>5</v>
          </cell>
          <cell r="I91">
            <v>8.6666666666666679</v>
          </cell>
          <cell r="K91">
            <v>4.9444444444444446</v>
          </cell>
          <cell r="L91">
            <v>4.833333333333333</v>
          </cell>
          <cell r="N91">
            <v>5.9411764705882355</v>
          </cell>
          <cell r="O91">
            <v>4.9411764705882346</v>
          </cell>
          <cell r="Q91">
            <v>5.2641509433962268</v>
          </cell>
          <cell r="R91">
            <v>4.867924528301887</v>
          </cell>
          <cell r="T91">
            <v>11.62962962962963</v>
          </cell>
          <cell r="U91">
            <v>10.333333333333334</v>
          </cell>
          <cell r="W91">
            <v>11.62962962962963</v>
          </cell>
          <cell r="X91">
            <v>10.333333333333334</v>
          </cell>
          <cell r="AC91">
            <v>8.2920353982300874</v>
          </cell>
          <cell r="AD91">
            <v>7.6814159292035402</v>
          </cell>
          <cell r="AF91">
            <v>5</v>
          </cell>
        </row>
        <row r="92">
          <cell r="A92">
            <v>22</v>
          </cell>
          <cell r="B92">
            <v>5</v>
          </cell>
          <cell r="C92">
            <v>5.3333333333333339</v>
          </cell>
          <cell r="E92">
            <v>3.8</v>
          </cell>
          <cell r="F92">
            <v>5.8000000000000007</v>
          </cell>
          <cell r="H92">
            <v>4.25</v>
          </cell>
          <cell r="I92">
            <v>5.625</v>
          </cell>
          <cell r="K92">
            <v>4</v>
          </cell>
          <cell r="L92">
            <v>4.8205128205128203</v>
          </cell>
          <cell r="N92">
            <v>4.16</v>
          </cell>
          <cell r="O92">
            <v>5.64</v>
          </cell>
          <cell r="Q92">
            <v>4.0625</v>
          </cell>
          <cell r="R92">
            <v>5.140625</v>
          </cell>
          <cell r="T92">
            <v>14.636363636363637</v>
          </cell>
          <cell r="U92">
            <v>9.0303030303030294</v>
          </cell>
          <cell r="W92">
            <v>14.636363636363637</v>
          </cell>
          <cell r="X92">
            <v>9.0303030303030294</v>
          </cell>
          <cell r="AC92">
            <v>9.1304347826086953</v>
          </cell>
          <cell r="AD92">
            <v>7.0289855072463769</v>
          </cell>
          <cell r="AF92">
            <v>5</v>
          </cell>
        </row>
        <row r="93">
          <cell r="A93">
            <v>23</v>
          </cell>
          <cell r="B93">
            <v>0</v>
          </cell>
          <cell r="C93">
            <v>0</v>
          </cell>
          <cell r="E93">
            <v>4.75</v>
          </cell>
          <cell r="F93">
            <v>5.25</v>
          </cell>
          <cell r="H93">
            <v>4.75</v>
          </cell>
          <cell r="I93">
            <v>5.25</v>
          </cell>
          <cell r="K93">
            <v>0</v>
          </cell>
          <cell r="L93">
            <v>0</v>
          </cell>
          <cell r="N93">
            <v>0</v>
          </cell>
          <cell r="O93">
            <v>0</v>
          </cell>
          <cell r="Q93">
            <v>0</v>
          </cell>
          <cell r="R93">
            <v>0</v>
          </cell>
          <cell r="T93">
            <v>0</v>
          </cell>
          <cell r="U93">
            <v>0</v>
          </cell>
          <cell r="W93">
            <v>0</v>
          </cell>
          <cell r="X93">
            <v>0</v>
          </cell>
          <cell r="AC93">
            <v>4.75</v>
          </cell>
          <cell r="AD93">
            <v>5.25</v>
          </cell>
          <cell r="AF93">
            <v>5</v>
          </cell>
        </row>
        <row r="94">
          <cell r="A94">
            <v>24</v>
          </cell>
          <cell r="B94">
            <v>0</v>
          </cell>
          <cell r="C94">
            <v>0</v>
          </cell>
          <cell r="E94">
            <v>4</v>
          </cell>
          <cell r="F94">
            <v>2.6</v>
          </cell>
          <cell r="H94">
            <v>4</v>
          </cell>
          <cell r="I94">
            <v>2.6</v>
          </cell>
          <cell r="K94">
            <v>6.583333333333333</v>
          </cell>
          <cell r="L94">
            <v>4.2291666666666661</v>
          </cell>
          <cell r="N94">
            <v>10.24</v>
          </cell>
          <cell r="O94">
            <v>4.96</v>
          </cell>
          <cell r="Q94">
            <v>7.8356164383561646</v>
          </cell>
          <cell r="R94">
            <v>4.4794520547945211</v>
          </cell>
          <cell r="T94">
            <v>18.285714285714285</v>
          </cell>
          <cell r="U94">
            <v>15.333333333333332</v>
          </cell>
          <cell r="W94">
            <v>18.285714285714285</v>
          </cell>
          <cell r="X94">
            <v>15.333333333333332</v>
          </cell>
          <cell r="AC94">
            <v>11.333333333333332</v>
          </cell>
          <cell r="AD94">
            <v>8.2000000000000011</v>
          </cell>
          <cell r="AF94">
            <v>5</v>
          </cell>
        </row>
        <row r="95">
          <cell r="A95">
            <v>25</v>
          </cell>
          <cell r="B95">
            <v>4.5</v>
          </cell>
          <cell r="C95">
            <v>6</v>
          </cell>
          <cell r="E95">
            <v>6.4</v>
          </cell>
          <cell r="F95">
            <v>4.8</v>
          </cell>
          <cell r="H95">
            <v>5.8571428571428577</v>
          </cell>
          <cell r="I95">
            <v>5.1428571428571423</v>
          </cell>
          <cell r="K95">
            <v>6.1153846153846159</v>
          </cell>
          <cell r="L95">
            <v>4.365384615384615</v>
          </cell>
          <cell r="N95">
            <v>9.6666666666666661</v>
          </cell>
          <cell r="O95">
            <v>4.666666666666667</v>
          </cell>
          <cell r="Q95">
            <v>7.0285714285714285</v>
          </cell>
          <cell r="R95">
            <v>4.4428571428571431</v>
          </cell>
          <cell r="T95">
            <v>6.5</v>
          </cell>
          <cell r="U95">
            <v>12.5</v>
          </cell>
          <cell r="W95">
            <v>6.5</v>
          </cell>
          <cell r="X95">
            <v>12.5</v>
          </cell>
          <cell r="AC95">
            <v>6.849462365591398</v>
          </cell>
          <cell r="AD95">
            <v>5.881720430107527</v>
          </cell>
          <cell r="AF95">
            <v>5</v>
          </cell>
        </row>
        <row r="96">
          <cell r="A96">
            <v>26</v>
          </cell>
          <cell r="B96">
            <v>10.75</v>
          </cell>
          <cell r="C96">
            <v>4</v>
          </cell>
          <cell r="E96">
            <v>10.285714285714285</v>
          </cell>
          <cell r="F96">
            <v>5.5714285714285712</v>
          </cell>
          <cell r="H96">
            <v>10.454545454545453</v>
          </cell>
          <cell r="I96">
            <v>5</v>
          </cell>
          <cell r="K96">
            <v>3.4444444444444446</v>
          </cell>
          <cell r="L96">
            <v>5.2222222222222223</v>
          </cell>
          <cell r="N96">
            <v>4.6428571428571432</v>
          </cell>
          <cell r="O96">
            <v>6.0714285714285712</v>
          </cell>
          <cell r="Q96">
            <v>4.1739130434782616</v>
          </cell>
          <cell r="R96">
            <v>5.7391304347826084</v>
          </cell>
          <cell r="T96">
            <v>8.9166666666666679</v>
          </cell>
          <cell r="U96">
            <v>12.75</v>
          </cell>
          <cell r="W96">
            <v>8.9166666666666679</v>
          </cell>
          <cell r="X96">
            <v>12.75</v>
          </cell>
          <cell r="AC96">
            <v>7.3275862068965507</v>
          </cell>
          <cell r="AD96">
            <v>8.5</v>
          </cell>
          <cell r="AF96">
            <v>5</v>
          </cell>
        </row>
        <row r="97">
          <cell r="A97">
            <v>27</v>
          </cell>
          <cell r="B97">
            <v>0</v>
          </cell>
          <cell r="C97">
            <v>0</v>
          </cell>
          <cell r="E97">
            <v>9.625</v>
          </cell>
          <cell r="F97">
            <v>6.75</v>
          </cell>
          <cell r="H97">
            <v>9.625</v>
          </cell>
          <cell r="I97">
            <v>6.75</v>
          </cell>
          <cell r="K97">
            <v>3.7058823529411762</v>
          </cell>
          <cell r="L97">
            <v>6.9411764705882355</v>
          </cell>
          <cell r="N97">
            <v>1.7142857142857144</v>
          </cell>
          <cell r="O97">
            <v>7.4285714285714288</v>
          </cell>
          <cell r="Q97">
            <v>3.125</v>
          </cell>
          <cell r="R97">
            <v>7.083333333333333</v>
          </cell>
          <cell r="T97">
            <v>12.173913043478262</v>
          </cell>
          <cell r="U97">
            <v>16.608695652173914</v>
          </cell>
          <cell r="W97">
            <v>12.173913043478262</v>
          </cell>
          <cell r="X97">
            <v>16.608695652173914</v>
          </cell>
          <cell r="AC97">
            <v>9.1282051282051295</v>
          </cell>
          <cell r="AD97">
            <v>12.666666666666668</v>
          </cell>
          <cell r="AF97">
            <v>5</v>
          </cell>
        </row>
        <row r="98">
          <cell r="A98">
            <v>28</v>
          </cell>
          <cell r="B98">
            <v>8</v>
          </cell>
          <cell r="C98">
            <v>5</v>
          </cell>
          <cell r="E98">
            <v>10</v>
          </cell>
          <cell r="F98">
            <v>5.75</v>
          </cell>
          <cell r="H98">
            <v>9.1428571428571423</v>
          </cell>
          <cell r="I98">
            <v>5.4285714285714288</v>
          </cell>
          <cell r="K98">
            <v>2.5</v>
          </cell>
          <cell r="L98">
            <v>5.3125</v>
          </cell>
          <cell r="N98">
            <v>3.5000000000000004</v>
          </cell>
          <cell r="O98">
            <v>8.5833333333333339</v>
          </cell>
          <cell r="Q98">
            <v>2.9285714285714288</v>
          </cell>
          <cell r="R98">
            <v>6.7142857142857144</v>
          </cell>
          <cell r="T98">
            <v>7.3684210526315779</v>
          </cell>
          <cell r="U98">
            <v>17.842105263157894</v>
          </cell>
          <cell r="W98">
            <v>7.3684210526315779</v>
          </cell>
          <cell r="X98">
            <v>17.842105263157894</v>
          </cell>
          <cell r="AC98">
            <v>5.8356164383561646</v>
          </cell>
          <cell r="AD98">
            <v>12.383561643835616</v>
          </cell>
          <cell r="AF98">
            <v>5</v>
          </cell>
        </row>
        <row r="99">
          <cell r="A99">
            <v>29</v>
          </cell>
          <cell r="B99">
            <v>10</v>
          </cell>
          <cell r="C99">
            <v>10.333333333333334</v>
          </cell>
          <cell r="E99">
            <v>11.333333333333332</v>
          </cell>
          <cell r="F99">
            <v>7.333333333333333</v>
          </cell>
          <cell r="H99">
            <v>10.888888888888888</v>
          </cell>
          <cell r="I99">
            <v>8.3333333333333321</v>
          </cell>
          <cell r="K99">
            <v>4.0851063829787231</v>
          </cell>
          <cell r="L99">
            <v>5.7021276595744679</v>
          </cell>
          <cell r="N99">
            <v>3.3000000000000003</v>
          </cell>
          <cell r="O99">
            <v>6.9</v>
          </cell>
          <cell r="Q99">
            <v>3.7241379310344822</v>
          </cell>
          <cell r="R99">
            <v>6.2528735632183903</v>
          </cell>
          <cell r="T99">
            <v>12.2</v>
          </cell>
          <cell r="U99">
            <v>13.8</v>
          </cell>
          <cell r="W99">
            <v>12.2</v>
          </cell>
          <cell r="X99">
            <v>13.8</v>
          </cell>
          <cell r="AC99">
            <v>8.9711934156378597</v>
          </cell>
          <cell r="AD99">
            <v>10.2880658436214</v>
          </cell>
          <cell r="AF99">
            <v>5</v>
          </cell>
        </row>
        <row r="100">
          <cell r="A100">
            <v>30</v>
          </cell>
          <cell r="B100">
            <v>0</v>
          </cell>
          <cell r="C100">
            <v>0</v>
          </cell>
          <cell r="E100">
            <v>0</v>
          </cell>
          <cell r="F100">
            <v>0</v>
          </cell>
          <cell r="H100">
            <v>0</v>
          </cell>
          <cell r="I100">
            <v>0</v>
          </cell>
          <cell r="K100">
            <v>0</v>
          </cell>
          <cell r="L100">
            <v>0</v>
          </cell>
          <cell r="N100">
            <v>0</v>
          </cell>
          <cell r="O100">
            <v>0</v>
          </cell>
          <cell r="Q100">
            <v>0</v>
          </cell>
          <cell r="R100">
            <v>0</v>
          </cell>
          <cell r="T100">
            <v>0</v>
          </cell>
          <cell r="U100">
            <v>0</v>
          </cell>
          <cell r="W100">
            <v>0</v>
          </cell>
          <cell r="X100">
            <v>0</v>
          </cell>
          <cell r="AC100">
            <v>0</v>
          </cell>
          <cell r="AD100">
            <v>0</v>
          </cell>
          <cell r="AF100">
            <v>5</v>
          </cell>
        </row>
        <row r="101">
          <cell r="A101">
            <v>31</v>
          </cell>
          <cell r="B101">
            <v>12.333333333333334</v>
          </cell>
          <cell r="C101">
            <v>4.666666666666667</v>
          </cell>
          <cell r="E101">
            <v>7.0000000000000009</v>
          </cell>
          <cell r="F101">
            <v>6.25</v>
          </cell>
          <cell r="H101">
            <v>8.454545454545455</v>
          </cell>
          <cell r="I101">
            <v>5.8181818181818183</v>
          </cell>
          <cell r="K101">
            <v>3.3157894736842106</v>
          </cell>
          <cell r="L101">
            <v>5.2105263157894735</v>
          </cell>
          <cell r="N101">
            <v>4.2</v>
          </cell>
          <cell r="O101">
            <v>6.6000000000000005</v>
          </cell>
          <cell r="Q101">
            <v>3.6206896551724141</v>
          </cell>
          <cell r="R101">
            <v>5.6896551724137936</v>
          </cell>
          <cell r="T101">
            <v>10.62962962962963</v>
          </cell>
          <cell r="U101">
            <v>11.74074074074074</v>
          </cell>
          <cell r="W101">
            <v>10.62962962962963</v>
          </cell>
          <cell r="X101">
            <v>11.74074074074074</v>
          </cell>
          <cell r="AC101">
            <v>8.212765957446809</v>
          </cell>
          <cell r="AD101">
            <v>9.1808510638297864</v>
          </cell>
          <cell r="AF101">
            <v>5</v>
          </cell>
        </row>
        <row r="102">
          <cell r="A102" t="str">
            <v>Apr/01</v>
          </cell>
          <cell r="B102">
            <v>0</v>
          </cell>
          <cell r="C102">
            <v>0</v>
          </cell>
          <cell r="E102">
            <v>6.833333333333333</v>
          </cell>
          <cell r="F102">
            <v>6.5</v>
          </cell>
          <cell r="H102">
            <v>6.833333333333333</v>
          </cell>
          <cell r="I102">
            <v>6.5</v>
          </cell>
          <cell r="K102">
            <v>3.7058823529411762</v>
          </cell>
          <cell r="L102">
            <v>4.6470588235294121</v>
          </cell>
          <cell r="N102">
            <v>4.5</v>
          </cell>
          <cell r="O102">
            <v>5.3333333333333339</v>
          </cell>
          <cell r="Q102">
            <v>4.0344827586206895</v>
          </cell>
          <cell r="R102">
            <v>4.931034482758621</v>
          </cell>
          <cell r="T102">
            <v>13.714285714285715</v>
          </cell>
          <cell r="U102">
            <v>10.285714285714285</v>
          </cell>
          <cell r="W102">
            <v>13.714285714285715</v>
          </cell>
          <cell r="X102">
            <v>10.285714285714285</v>
          </cell>
          <cell r="AC102">
            <v>9.5324675324675319</v>
          </cell>
          <cell r="AD102">
            <v>7.9740259740259738</v>
          </cell>
          <cell r="AF102">
            <v>5</v>
          </cell>
        </row>
        <row r="103">
          <cell r="A103">
            <v>2</v>
          </cell>
          <cell r="B103">
            <v>0</v>
          </cell>
          <cell r="C103">
            <v>0</v>
          </cell>
          <cell r="E103">
            <v>0</v>
          </cell>
          <cell r="F103">
            <v>0</v>
          </cell>
          <cell r="H103">
            <v>0</v>
          </cell>
          <cell r="I103">
            <v>0</v>
          </cell>
          <cell r="K103">
            <v>0</v>
          </cell>
          <cell r="L103">
            <v>0</v>
          </cell>
          <cell r="N103">
            <v>0</v>
          </cell>
          <cell r="O103">
            <v>0</v>
          </cell>
          <cell r="Q103">
            <v>0</v>
          </cell>
          <cell r="R103">
            <v>0</v>
          </cell>
          <cell r="T103">
            <v>0</v>
          </cell>
          <cell r="U103">
            <v>0</v>
          </cell>
          <cell r="W103">
            <v>0</v>
          </cell>
          <cell r="X103">
            <v>0</v>
          </cell>
          <cell r="AC103">
            <v>0</v>
          </cell>
          <cell r="AD103">
            <v>0</v>
          </cell>
          <cell r="AF103">
            <v>5</v>
          </cell>
        </row>
        <row r="104">
          <cell r="A104">
            <v>3</v>
          </cell>
          <cell r="B104">
            <v>12</v>
          </cell>
          <cell r="C104">
            <v>4</v>
          </cell>
          <cell r="E104">
            <v>9.75</v>
          </cell>
          <cell r="F104">
            <v>4.75</v>
          </cell>
          <cell r="H104">
            <v>10.199999999999999</v>
          </cell>
          <cell r="I104">
            <v>4.5999999999999996</v>
          </cell>
          <cell r="K104">
            <v>3.6296296296296298</v>
          </cell>
          <cell r="L104">
            <v>5.4444444444444438</v>
          </cell>
          <cell r="N104">
            <v>5.9130434782608692</v>
          </cell>
          <cell r="O104">
            <v>7.4782608695652177</v>
          </cell>
          <cell r="Q104">
            <v>4.68</v>
          </cell>
          <cell r="R104">
            <v>6.38</v>
          </cell>
          <cell r="T104">
            <v>7.88</v>
          </cell>
          <cell r="U104">
            <v>11.52</v>
          </cell>
          <cell r="W104">
            <v>7.88</v>
          </cell>
          <cell r="X104">
            <v>11.52</v>
          </cell>
          <cell r="AC104">
            <v>6.4666666666666668</v>
          </cell>
          <cell r="AD104">
            <v>8.742857142857142</v>
          </cell>
          <cell r="AF104">
            <v>5</v>
          </cell>
        </row>
        <row r="105">
          <cell r="A105">
            <v>4</v>
          </cell>
          <cell r="B105">
            <v>16.600000000000001</v>
          </cell>
          <cell r="C105">
            <v>3</v>
          </cell>
          <cell r="E105">
            <v>9.5714285714285712</v>
          </cell>
          <cell r="F105">
            <v>7.7142857142857135</v>
          </cell>
          <cell r="H105">
            <v>12.5</v>
          </cell>
          <cell r="I105">
            <v>5.75</v>
          </cell>
          <cell r="K105">
            <v>3.7391304347826089</v>
          </cell>
          <cell r="L105">
            <v>8.6086956521739122</v>
          </cell>
          <cell r="N105">
            <v>5.8181818181818183</v>
          </cell>
          <cell r="O105">
            <v>6.3181818181818183</v>
          </cell>
          <cell r="Q105">
            <v>4.7555555555555555</v>
          </cell>
          <cell r="R105">
            <v>7.4888888888888889</v>
          </cell>
          <cell r="T105">
            <v>10.791666666666666</v>
          </cell>
          <cell r="U105">
            <v>14.916666666666668</v>
          </cell>
          <cell r="W105">
            <v>10.791666666666666</v>
          </cell>
          <cell r="X105">
            <v>14.916666666666668</v>
          </cell>
          <cell r="AC105">
            <v>8.4</v>
          </cell>
          <cell r="AD105">
            <v>10.685714285714285</v>
          </cell>
          <cell r="AF105">
            <v>5</v>
          </cell>
        </row>
        <row r="106">
          <cell r="A106">
            <v>5</v>
          </cell>
          <cell r="B106">
            <v>5.5</v>
          </cell>
          <cell r="C106">
            <v>3</v>
          </cell>
          <cell r="E106">
            <v>9</v>
          </cell>
          <cell r="F106">
            <v>9.4</v>
          </cell>
          <cell r="H106">
            <v>8</v>
          </cell>
          <cell r="I106">
            <v>7.5714285714285721</v>
          </cell>
          <cell r="K106">
            <v>3.25</v>
          </cell>
          <cell r="L106">
            <v>4.3999999999999995</v>
          </cell>
          <cell r="N106">
            <v>3.2380952380952377</v>
          </cell>
          <cell r="O106">
            <v>7.2857142857142856</v>
          </cell>
          <cell r="Q106">
            <v>3.2439024390243905</v>
          </cell>
          <cell r="R106">
            <v>5.8780487804878048</v>
          </cell>
          <cell r="T106">
            <v>9.4285714285714288</v>
          </cell>
          <cell r="U106">
            <v>15.857142857142856</v>
          </cell>
          <cell r="W106">
            <v>9.4285714285714288</v>
          </cell>
          <cell r="X106">
            <v>15.857142857142856</v>
          </cell>
          <cell r="AC106">
            <v>6.5</v>
          </cell>
          <cell r="AD106">
            <v>10.666666666666668</v>
          </cell>
          <cell r="AF106">
            <v>5</v>
          </cell>
        </row>
        <row r="107">
          <cell r="A107">
            <v>6</v>
          </cell>
          <cell r="B107">
            <v>0</v>
          </cell>
          <cell r="C107">
            <v>0</v>
          </cell>
          <cell r="E107">
            <v>0</v>
          </cell>
          <cell r="F107">
            <v>0</v>
          </cell>
          <cell r="H107">
            <v>0</v>
          </cell>
          <cell r="I107">
            <v>0</v>
          </cell>
          <cell r="K107">
            <v>0</v>
          </cell>
          <cell r="L107">
            <v>0</v>
          </cell>
          <cell r="N107">
            <v>0</v>
          </cell>
          <cell r="O107">
            <v>0</v>
          </cell>
          <cell r="Q107">
            <v>0</v>
          </cell>
          <cell r="R107">
            <v>0</v>
          </cell>
          <cell r="T107">
            <v>13.605263157894736</v>
          </cell>
          <cell r="U107">
            <v>10.710526315789473</v>
          </cell>
          <cell r="W107">
            <v>13.605263157894736</v>
          </cell>
          <cell r="X107">
            <v>10.710526315789473</v>
          </cell>
          <cell r="AC107">
            <v>13.605263157894736</v>
          </cell>
          <cell r="AD107">
            <v>10.710526315789473</v>
          </cell>
          <cell r="AF107">
            <v>5</v>
          </cell>
        </row>
        <row r="108">
          <cell r="A108">
            <v>7</v>
          </cell>
          <cell r="B108">
            <v>6</v>
          </cell>
          <cell r="C108">
            <v>9</v>
          </cell>
          <cell r="E108">
            <v>9.3333333333333339</v>
          </cell>
          <cell r="F108">
            <v>13.333333333333334</v>
          </cell>
          <cell r="H108">
            <v>8.5</v>
          </cell>
          <cell r="I108">
            <v>12.25</v>
          </cell>
          <cell r="K108">
            <v>7.2857142857142856</v>
          </cell>
          <cell r="L108">
            <v>4.4642857142857144</v>
          </cell>
          <cell r="N108">
            <v>6.870967741935484</v>
          </cell>
          <cell r="O108">
            <v>4.67741935483871</v>
          </cell>
          <cell r="Q108">
            <v>7.0677966101694913</v>
          </cell>
          <cell r="R108">
            <v>4.5762711864406782</v>
          </cell>
          <cell r="T108">
            <v>0</v>
          </cell>
          <cell r="U108">
            <v>0</v>
          </cell>
          <cell r="W108">
            <v>0</v>
          </cell>
          <cell r="X108">
            <v>0</v>
          </cell>
          <cell r="AC108">
            <v>7.1587301587301591</v>
          </cell>
          <cell r="AD108">
            <v>5.0634920634920633</v>
          </cell>
          <cell r="AF108">
            <v>5</v>
          </cell>
        </row>
        <row r="109">
          <cell r="A109">
            <v>8</v>
          </cell>
          <cell r="B109">
            <v>7.0000000000000009</v>
          </cell>
          <cell r="C109">
            <v>5.5</v>
          </cell>
          <cell r="E109">
            <v>5.8571428571428577</v>
          </cell>
          <cell r="F109">
            <v>5</v>
          </cell>
          <cell r="H109">
            <v>6.1111111111111107</v>
          </cell>
          <cell r="I109">
            <v>5.1111111111111116</v>
          </cell>
          <cell r="K109">
            <v>4.5</v>
          </cell>
          <cell r="L109">
            <v>4.0789473684210531</v>
          </cell>
          <cell r="N109">
            <v>6.5151515151515156</v>
          </cell>
          <cell r="O109">
            <v>4.6363636363636367</v>
          </cell>
          <cell r="Q109">
            <v>5.436619718309859</v>
          </cell>
          <cell r="R109">
            <v>4.3380281690140849</v>
          </cell>
          <cell r="T109">
            <v>11.105263157894738</v>
          </cell>
          <cell r="U109">
            <v>12.763157894736842</v>
          </cell>
          <cell r="W109">
            <v>11.105263157894738</v>
          </cell>
          <cell r="X109">
            <v>12.763157894736842</v>
          </cell>
          <cell r="AC109">
            <v>8.2371794871794872</v>
          </cell>
          <cell r="AD109">
            <v>8.4871794871794872</v>
          </cell>
          <cell r="AF109">
            <v>5</v>
          </cell>
        </row>
        <row r="110">
          <cell r="A110">
            <v>9</v>
          </cell>
          <cell r="B110">
            <v>14.000000000000002</v>
          </cell>
          <cell r="C110">
            <v>7.333333333333333</v>
          </cell>
          <cell r="E110">
            <v>5.8000000000000007</v>
          </cell>
          <cell r="F110">
            <v>5</v>
          </cell>
          <cell r="H110">
            <v>8.875</v>
          </cell>
          <cell r="I110">
            <v>5.875</v>
          </cell>
          <cell r="K110">
            <v>6.5555555555555562</v>
          </cell>
          <cell r="L110">
            <v>3.7037037037037033</v>
          </cell>
          <cell r="N110">
            <v>5.375</v>
          </cell>
          <cell r="O110">
            <v>4.84375</v>
          </cell>
          <cell r="Q110">
            <v>5.9152542372881349</v>
          </cell>
          <cell r="R110">
            <v>4.3220338983050848</v>
          </cell>
          <cell r="T110">
            <v>10.6875</v>
          </cell>
          <cell r="U110">
            <v>12.65625</v>
          </cell>
          <cell r="W110">
            <v>10.6875</v>
          </cell>
          <cell r="X110">
            <v>12.65625</v>
          </cell>
          <cell r="AC110">
            <v>8.4274809160305342</v>
          </cell>
          <cell r="AD110">
            <v>8.4885496183206115</v>
          </cell>
          <cell r="AF110">
            <v>5</v>
          </cell>
        </row>
        <row r="111">
          <cell r="A111">
            <v>10</v>
          </cell>
          <cell r="B111">
            <v>3.5000000000000004</v>
          </cell>
          <cell r="C111">
            <v>6.5</v>
          </cell>
          <cell r="E111">
            <v>5.6666666666666661</v>
          </cell>
          <cell r="F111">
            <v>4.1666666666666661</v>
          </cell>
          <cell r="H111">
            <v>5.125</v>
          </cell>
          <cell r="I111">
            <v>4.75</v>
          </cell>
          <cell r="K111">
            <v>5.9655172413793105</v>
          </cell>
          <cell r="L111">
            <v>4.4137931034482758</v>
          </cell>
          <cell r="N111">
            <v>5.458333333333333</v>
          </cell>
          <cell r="O111">
            <v>4.625</v>
          </cell>
          <cell r="Q111">
            <v>5.7358490566037732</v>
          </cell>
          <cell r="R111">
            <v>4.5094339622641515</v>
          </cell>
          <cell r="T111">
            <v>8.4090909090909083</v>
          </cell>
          <cell r="U111">
            <v>12.954545454545455</v>
          </cell>
          <cell r="W111">
            <v>8.4090909090909083</v>
          </cell>
          <cell r="X111">
            <v>12.954545454545455</v>
          </cell>
          <cell r="AC111">
            <v>6.8095238095238102</v>
          </cell>
          <cell r="AD111">
            <v>8.0666666666666664</v>
          </cell>
          <cell r="AF111">
            <v>5</v>
          </cell>
        </row>
        <row r="112">
          <cell r="A112">
            <v>11</v>
          </cell>
          <cell r="B112">
            <v>5.8000000000000007</v>
          </cell>
          <cell r="C112">
            <v>5</v>
          </cell>
          <cell r="E112">
            <v>7.5</v>
          </cell>
          <cell r="F112">
            <v>5.3333333333333339</v>
          </cell>
          <cell r="H112">
            <v>6.7272727272727275</v>
          </cell>
          <cell r="I112">
            <v>5.1818181818181817</v>
          </cell>
          <cell r="K112">
            <v>8.25</v>
          </cell>
          <cell r="L112">
            <v>3.3333333333333335</v>
          </cell>
          <cell r="N112">
            <v>8.3636363636363633</v>
          </cell>
          <cell r="O112">
            <v>3.8181818181818183</v>
          </cell>
          <cell r="Q112">
            <v>8.2857142857142847</v>
          </cell>
          <cell r="R112">
            <v>3.4857142857142858</v>
          </cell>
          <cell r="T112">
            <v>11.888888888888889</v>
          </cell>
          <cell r="U112">
            <v>10.888888888888888</v>
          </cell>
          <cell r="W112">
            <v>11.888888888888889</v>
          </cell>
          <cell r="X112">
            <v>10.888888888888888</v>
          </cell>
          <cell r="AC112">
            <v>9.6585365853658534</v>
          </cell>
          <cell r="AD112">
            <v>6.9634146341463419</v>
          </cell>
          <cell r="AF112">
            <v>5</v>
          </cell>
        </row>
        <row r="113">
          <cell r="A113">
            <v>12</v>
          </cell>
          <cell r="B113">
            <v>2</v>
          </cell>
          <cell r="C113">
            <v>8.5</v>
          </cell>
          <cell r="E113">
            <v>7.0000000000000009</v>
          </cell>
          <cell r="F113">
            <v>5.1428571428571423</v>
          </cell>
          <cell r="H113">
            <v>5.8888888888888884</v>
          </cell>
          <cell r="I113">
            <v>5.8888888888888884</v>
          </cell>
          <cell r="K113">
            <v>5.5744680851063828</v>
          </cell>
          <cell r="L113">
            <v>3.4680851063829787</v>
          </cell>
          <cell r="N113">
            <v>5.6111111111111107</v>
          </cell>
          <cell r="O113">
            <v>3.7777777777777777</v>
          </cell>
          <cell r="Q113">
            <v>5.5846153846153843</v>
          </cell>
          <cell r="R113">
            <v>3.5538461538461541</v>
          </cell>
          <cell r="T113">
            <v>0</v>
          </cell>
          <cell r="U113">
            <v>0</v>
          </cell>
          <cell r="W113">
            <v>0</v>
          </cell>
          <cell r="X113">
            <v>0</v>
          </cell>
          <cell r="AC113">
            <v>5.6216216216216219</v>
          </cell>
          <cell r="AD113">
            <v>3.8378378378378377</v>
          </cell>
          <cell r="AF113">
            <v>5</v>
          </cell>
        </row>
        <row r="114">
          <cell r="A114">
            <v>13</v>
          </cell>
          <cell r="B114">
            <v>0</v>
          </cell>
          <cell r="C114">
            <v>0</v>
          </cell>
          <cell r="E114">
            <v>0</v>
          </cell>
          <cell r="F114">
            <v>0</v>
          </cell>
          <cell r="H114">
            <v>0</v>
          </cell>
          <cell r="I114">
            <v>0</v>
          </cell>
          <cell r="K114">
            <v>0</v>
          </cell>
          <cell r="L114">
            <v>0</v>
          </cell>
          <cell r="N114">
            <v>0</v>
          </cell>
          <cell r="O114">
            <v>0</v>
          </cell>
          <cell r="Q114">
            <v>0</v>
          </cell>
          <cell r="R114">
            <v>0</v>
          </cell>
          <cell r="T114">
            <v>0</v>
          </cell>
          <cell r="U114">
            <v>0</v>
          </cell>
          <cell r="W114">
            <v>0</v>
          </cell>
          <cell r="X114">
            <v>0</v>
          </cell>
          <cell r="AC114">
            <v>0</v>
          </cell>
          <cell r="AD114">
            <v>0</v>
          </cell>
          <cell r="AF114">
            <v>5</v>
          </cell>
        </row>
        <row r="115">
          <cell r="A115">
            <v>14</v>
          </cell>
          <cell r="B115">
            <v>4</v>
          </cell>
          <cell r="C115">
            <v>6</v>
          </cell>
          <cell r="E115">
            <v>6.2857142857142865</v>
          </cell>
          <cell r="F115">
            <v>5.8571428571428577</v>
          </cell>
          <cell r="H115">
            <v>6</v>
          </cell>
          <cell r="I115">
            <v>5.875</v>
          </cell>
          <cell r="K115">
            <v>6.2962962962962958</v>
          </cell>
          <cell r="L115">
            <v>3.7592592592592595</v>
          </cell>
          <cell r="N115">
            <v>8.3157894736842106</v>
          </cell>
          <cell r="O115">
            <v>3.8947368421052633</v>
          </cell>
          <cell r="Q115">
            <v>6.8219178082191787</v>
          </cell>
          <cell r="R115">
            <v>3.7945205479452055</v>
          </cell>
          <cell r="T115">
            <v>14.142857142857142</v>
          </cell>
          <cell r="U115">
            <v>12.523809523809524</v>
          </cell>
          <cell r="W115">
            <v>14.142857142857142</v>
          </cell>
          <cell r="X115">
            <v>12.523809523809524</v>
          </cell>
          <cell r="AC115">
            <v>9.2682926829268286</v>
          </cell>
          <cell r="AD115">
            <v>6.9105691056910574</v>
          </cell>
          <cell r="AF115">
            <v>5</v>
          </cell>
        </row>
        <row r="116">
          <cell r="A116">
            <v>15</v>
          </cell>
          <cell r="B116">
            <v>6</v>
          </cell>
          <cell r="C116">
            <v>2.5</v>
          </cell>
          <cell r="E116">
            <v>7.0000000000000009</v>
          </cell>
          <cell r="F116">
            <v>4.2</v>
          </cell>
          <cell r="H116">
            <v>6.7142857142857144</v>
          </cell>
          <cell r="I116">
            <v>3.7142857142857144</v>
          </cell>
          <cell r="K116">
            <v>6.0882352941176467</v>
          </cell>
          <cell r="L116">
            <v>2.8823529411764706</v>
          </cell>
          <cell r="N116">
            <v>3.6999999999999997</v>
          </cell>
          <cell r="O116">
            <v>4.1000000000000005</v>
          </cell>
          <cell r="Q116">
            <v>5.5454545454545459</v>
          </cell>
          <cell r="R116">
            <v>3.1590909090909092</v>
          </cell>
          <cell r="T116">
            <v>6.1333333333333329</v>
          </cell>
          <cell r="U116">
            <v>9.8666666666666671</v>
          </cell>
          <cell r="W116">
            <v>6.1333333333333329</v>
          </cell>
          <cell r="X116">
            <v>9.8666666666666671</v>
          </cell>
          <cell r="AC116">
            <v>5.8641975308641969</v>
          </cell>
          <cell r="AD116">
            <v>5.6913580246913575</v>
          </cell>
          <cell r="AF116">
            <v>5</v>
          </cell>
        </row>
        <row r="117">
          <cell r="A117">
            <v>16</v>
          </cell>
          <cell r="B117">
            <v>8</v>
          </cell>
          <cell r="C117">
            <v>4.25</v>
          </cell>
          <cell r="E117">
            <v>4.875</v>
          </cell>
          <cell r="F117">
            <v>5</v>
          </cell>
          <cell r="H117">
            <v>5.916666666666667</v>
          </cell>
          <cell r="I117">
            <v>4.75</v>
          </cell>
          <cell r="K117">
            <v>4</v>
          </cell>
          <cell r="L117">
            <v>3.2692307692307696</v>
          </cell>
          <cell r="N117">
            <v>3.5172413793103452</v>
          </cell>
          <cell r="O117">
            <v>5.7586206896551726</v>
          </cell>
          <cell r="Q117">
            <v>3.7454545454545456</v>
          </cell>
          <cell r="R117">
            <v>4.581818181818182</v>
          </cell>
          <cell r="T117">
            <v>7.3666666666666671</v>
          </cell>
          <cell r="U117">
            <v>13.566666666666666</v>
          </cell>
          <cell r="W117">
            <v>7.3666666666666671</v>
          </cell>
          <cell r="X117">
            <v>13.566666666666666</v>
          </cell>
          <cell r="AC117">
            <v>5.6614173228346454</v>
          </cell>
          <cell r="AD117">
            <v>8.8425196850393704</v>
          </cell>
          <cell r="AF117">
            <v>5</v>
          </cell>
        </row>
        <row r="118">
          <cell r="A118">
            <v>17</v>
          </cell>
          <cell r="B118">
            <v>1.3333333333333335</v>
          </cell>
          <cell r="C118">
            <v>6.666666666666667</v>
          </cell>
          <cell r="E118">
            <v>5.125</v>
          </cell>
          <cell r="F118">
            <v>4.875</v>
          </cell>
          <cell r="H118">
            <v>4.0909090909090908</v>
          </cell>
          <cell r="I118">
            <v>5.3636363636363633</v>
          </cell>
          <cell r="K118">
            <v>4.3589743589743586</v>
          </cell>
          <cell r="L118">
            <v>3.7948717948717952</v>
          </cell>
          <cell r="N118">
            <v>3.3333333333333335</v>
          </cell>
          <cell r="O118">
            <v>5.0333333333333332</v>
          </cell>
          <cell r="Q118">
            <v>3.9130434782608701</v>
          </cell>
          <cell r="R118">
            <v>4.3333333333333339</v>
          </cell>
          <cell r="T118">
            <v>7.5526315789473681</v>
          </cell>
          <cell r="U118">
            <v>14.000000000000002</v>
          </cell>
          <cell r="W118">
            <v>7.5526315789473681</v>
          </cell>
          <cell r="X118">
            <v>14.000000000000002</v>
          </cell>
          <cell r="AC118">
            <v>5.6987179487179489</v>
          </cell>
          <cell r="AD118">
            <v>9.115384615384615</v>
          </cell>
          <cell r="AF118">
            <v>5</v>
          </cell>
        </row>
        <row r="119">
          <cell r="A119">
            <v>18</v>
          </cell>
          <cell r="B119">
            <v>0</v>
          </cell>
          <cell r="C119">
            <v>0</v>
          </cell>
          <cell r="E119">
            <v>0</v>
          </cell>
          <cell r="F119">
            <v>0</v>
          </cell>
          <cell r="H119">
            <v>0</v>
          </cell>
          <cell r="I119">
            <v>0</v>
          </cell>
          <cell r="K119">
            <v>0</v>
          </cell>
          <cell r="L119">
            <v>0</v>
          </cell>
          <cell r="N119">
            <v>0</v>
          </cell>
          <cell r="O119">
            <v>0</v>
          </cell>
          <cell r="Q119">
            <v>0</v>
          </cell>
          <cell r="R119">
            <v>0</v>
          </cell>
          <cell r="T119">
            <v>0</v>
          </cell>
          <cell r="U119">
            <v>0</v>
          </cell>
          <cell r="W119">
            <v>0</v>
          </cell>
          <cell r="X119">
            <v>0</v>
          </cell>
          <cell r="AC119">
            <v>0</v>
          </cell>
          <cell r="AD119">
            <v>0</v>
          </cell>
          <cell r="AF119">
            <v>5</v>
          </cell>
        </row>
        <row r="120">
          <cell r="A120">
            <v>19</v>
          </cell>
          <cell r="B120">
            <v>0</v>
          </cell>
          <cell r="C120">
            <v>0</v>
          </cell>
          <cell r="E120">
            <v>4.2222222222222223</v>
          </cell>
          <cell r="F120">
            <v>6.2222222222222223</v>
          </cell>
          <cell r="H120">
            <v>4.2222222222222223</v>
          </cell>
          <cell r="I120">
            <v>6.2222222222222223</v>
          </cell>
          <cell r="K120">
            <v>2.975609756097561</v>
          </cell>
          <cell r="L120">
            <v>4.1463414634146343</v>
          </cell>
          <cell r="N120">
            <v>3.7777777777777777</v>
          </cell>
          <cell r="O120">
            <v>5.8888888888888884</v>
          </cell>
          <cell r="Q120">
            <v>3.3506493506493507</v>
          </cell>
          <cell r="R120">
            <v>4.9610389610389616</v>
          </cell>
          <cell r="T120">
            <v>11.799999999999999</v>
          </cell>
          <cell r="U120">
            <v>11.181818181818182</v>
          </cell>
          <cell r="W120">
            <v>11.799999999999999</v>
          </cell>
          <cell r="X120">
            <v>11.181818181818182</v>
          </cell>
          <cell r="AC120">
            <v>8.1326530612244898</v>
          </cell>
          <cell r="AD120">
            <v>8.5102040816326525</v>
          </cell>
          <cell r="AF120">
            <v>5</v>
          </cell>
        </row>
        <row r="121">
          <cell r="A121">
            <v>20</v>
          </cell>
          <cell r="B121">
            <v>0</v>
          </cell>
          <cell r="C121">
            <v>0</v>
          </cell>
          <cell r="E121">
            <v>0</v>
          </cell>
          <cell r="F121">
            <v>0</v>
          </cell>
          <cell r="H121">
            <v>0</v>
          </cell>
          <cell r="I121">
            <v>0</v>
          </cell>
          <cell r="K121">
            <v>0</v>
          </cell>
          <cell r="L121">
            <v>0</v>
          </cell>
          <cell r="N121">
            <v>0</v>
          </cell>
          <cell r="O121">
            <v>0</v>
          </cell>
          <cell r="Q121">
            <v>0</v>
          </cell>
          <cell r="R121">
            <v>0</v>
          </cell>
          <cell r="T121">
            <v>0</v>
          </cell>
          <cell r="U121">
            <v>0</v>
          </cell>
          <cell r="W121">
            <v>0</v>
          </cell>
          <cell r="X121">
            <v>0</v>
          </cell>
          <cell r="AC121">
            <v>0</v>
          </cell>
          <cell r="AD121">
            <v>0</v>
          </cell>
          <cell r="AF121">
            <v>5</v>
          </cell>
        </row>
        <row r="122">
          <cell r="A122">
            <v>21</v>
          </cell>
          <cell r="B122">
            <v>2</v>
          </cell>
          <cell r="C122">
            <v>8.5</v>
          </cell>
          <cell r="E122">
            <v>3.7777777777777777</v>
          </cell>
          <cell r="F122">
            <v>3.7777777777777777</v>
          </cell>
          <cell r="H122">
            <v>3.4545454545454546</v>
          </cell>
          <cell r="I122">
            <v>4.6363636363636367</v>
          </cell>
          <cell r="K122">
            <v>2.7244582043343657</v>
          </cell>
          <cell r="L122">
            <v>4.4788441692466456</v>
          </cell>
          <cell r="N122">
            <v>3.8918918918918917</v>
          </cell>
          <cell r="O122">
            <v>5.756756756756757</v>
          </cell>
          <cell r="Q122">
            <v>3.2299590403744882</v>
          </cell>
          <cell r="R122">
            <v>5.0321825629022818</v>
          </cell>
          <cell r="T122">
            <v>8.2926829268292686</v>
          </cell>
          <cell r="U122">
            <v>12.195121951219512</v>
          </cell>
          <cell r="W122">
            <v>8.2926829268292686</v>
          </cell>
          <cell r="X122">
            <v>12.195121951219512</v>
          </cell>
          <cell r="AC122">
            <v>5.5701877276548055</v>
          </cell>
          <cell r="AD122">
            <v>8.2992434855701873</v>
          </cell>
          <cell r="AF122">
            <v>5</v>
          </cell>
        </row>
        <row r="123">
          <cell r="A123">
            <v>22</v>
          </cell>
          <cell r="B123">
            <v>8.5</v>
          </cell>
          <cell r="C123">
            <v>5</v>
          </cell>
          <cell r="E123">
            <v>4</v>
          </cell>
          <cell r="F123">
            <v>3.5999999999999996</v>
          </cell>
          <cell r="H123">
            <v>6</v>
          </cell>
          <cell r="I123">
            <v>4.2222222222222223</v>
          </cell>
          <cell r="K123">
            <v>2.4259259259259256</v>
          </cell>
          <cell r="L123">
            <v>4.6481481481481488</v>
          </cell>
          <cell r="N123">
            <v>3.5151515151515147</v>
          </cell>
          <cell r="O123">
            <v>4.8181818181818183</v>
          </cell>
          <cell r="Q123">
            <v>2.8390804597701149</v>
          </cell>
          <cell r="R123">
            <v>4.7126436781609193</v>
          </cell>
          <cell r="T123">
            <v>11.952380952380953</v>
          </cell>
          <cell r="U123">
            <v>10.523809523809524</v>
          </cell>
          <cell r="W123">
            <v>11.952380952380953</v>
          </cell>
          <cell r="X123">
            <v>10.523809523809524</v>
          </cell>
          <cell r="AC123">
            <v>5.8188405797101446</v>
          </cell>
          <cell r="AD123">
            <v>6.4492753623188399</v>
          </cell>
          <cell r="AF123">
            <v>5</v>
          </cell>
        </row>
        <row r="124">
          <cell r="A124">
            <v>23</v>
          </cell>
          <cell r="B124">
            <v>1.5</v>
          </cell>
          <cell r="C124">
            <v>4</v>
          </cell>
          <cell r="E124">
            <v>11</v>
          </cell>
          <cell r="F124">
            <v>4.666666666666667</v>
          </cell>
          <cell r="H124">
            <v>8.625</v>
          </cell>
          <cell r="I124">
            <v>4.5</v>
          </cell>
          <cell r="K124">
            <v>3.4683544303797471</v>
          </cell>
          <cell r="L124">
            <v>5.924050632911392</v>
          </cell>
          <cell r="N124">
            <v>3.6190476190476191</v>
          </cell>
          <cell r="O124">
            <v>5.1428571428571423</v>
          </cell>
          <cell r="Q124">
            <v>3.5206611570247932</v>
          </cell>
          <cell r="R124">
            <v>5.6528925619834709</v>
          </cell>
          <cell r="T124">
            <v>17.625</v>
          </cell>
          <cell r="U124">
            <v>11.8125</v>
          </cell>
          <cell r="W124">
            <v>17.625</v>
          </cell>
          <cell r="X124">
            <v>11.8125</v>
          </cell>
          <cell r="AC124">
            <v>8.4179104477611943</v>
          </cell>
          <cell r="AD124">
            <v>7.5223880597014929</v>
          </cell>
          <cell r="AF124">
            <v>5</v>
          </cell>
        </row>
        <row r="125">
          <cell r="A125">
            <v>24</v>
          </cell>
          <cell r="B125">
            <v>3</v>
          </cell>
          <cell r="C125">
            <v>4</v>
          </cell>
          <cell r="E125">
            <v>5.833333333333333</v>
          </cell>
          <cell r="F125">
            <v>4.1666666666666661</v>
          </cell>
          <cell r="H125">
            <v>5.125</v>
          </cell>
          <cell r="I125">
            <v>4.125</v>
          </cell>
          <cell r="K125">
            <v>1.978723404255319</v>
          </cell>
          <cell r="L125">
            <v>4.1702127659574471</v>
          </cell>
          <cell r="N125">
            <v>4.5789473684210522</v>
          </cell>
          <cell r="O125">
            <v>3.7894736842105265</v>
          </cell>
          <cell r="Q125">
            <v>2.7272727272727271</v>
          </cell>
          <cell r="R125">
            <v>4.0606060606060606</v>
          </cell>
          <cell r="T125">
            <v>12.2</v>
          </cell>
          <cell r="U125">
            <v>15.866666666666667</v>
          </cell>
          <cell r="W125">
            <v>12.2</v>
          </cell>
          <cell r="X125">
            <v>15.866666666666667</v>
          </cell>
          <cell r="AC125">
            <v>5.6442307692307692</v>
          </cell>
          <cell r="AD125">
            <v>7.4711538461538467</v>
          </cell>
          <cell r="AF125">
            <v>5</v>
          </cell>
        </row>
        <row r="126">
          <cell r="A126">
            <v>25</v>
          </cell>
          <cell r="B126">
            <v>3</v>
          </cell>
          <cell r="C126">
            <v>4.2</v>
          </cell>
          <cell r="E126">
            <v>9.8148148148148149</v>
          </cell>
          <cell r="F126">
            <v>6.1111111111111107</v>
          </cell>
          <cell r="H126">
            <v>6.5384615384615392</v>
          </cell>
          <cell r="I126">
            <v>5.1923076923076925</v>
          </cell>
          <cell r="K126">
            <v>1.6961130742049468</v>
          </cell>
          <cell r="L126">
            <v>3.1802120141342751</v>
          </cell>
          <cell r="N126">
            <v>1.8333333333333333</v>
          </cell>
          <cell r="O126">
            <v>5.3333333333333339</v>
          </cell>
          <cell r="Q126">
            <v>1.7201166180758016</v>
          </cell>
          <cell r="R126">
            <v>3.5568513119533525</v>
          </cell>
          <cell r="T126">
            <v>4</v>
          </cell>
          <cell r="U126">
            <v>9.5</v>
          </cell>
          <cell r="W126">
            <v>4</v>
          </cell>
          <cell r="X126">
            <v>9.5</v>
          </cell>
          <cell r="AC126">
            <v>2.9363449691991788</v>
          </cell>
          <cell r="AD126">
            <v>4.3942505133470231</v>
          </cell>
          <cell r="AF126">
            <v>5</v>
          </cell>
        </row>
        <row r="127">
          <cell r="A127">
            <v>26</v>
          </cell>
          <cell r="B127">
            <v>2.3333333333333335</v>
          </cell>
          <cell r="C127">
            <v>5.6666666666666661</v>
          </cell>
          <cell r="E127">
            <v>7.8333333333333339</v>
          </cell>
          <cell r="F127">
            <v>4</v>
          </cell>
          <cell r="H127">
            <v>6</v>
          </cell>
          <cell r="I127">
            <v>4.5555555555555554</v>
          </cell>
          <cell r="K127">
            <v>3.1818181818181817</v>
          </cell>
          <cell r="L127">
            <v>3.5454545454545454</v>
          </cell>
          <cell r="N127">
            <v>2.0909090909090908</v>
          </cell>
          <cell r="O127">
            <v>4.1818181818181817</v>
          </cell>
          <cell r="Q127">
            <v>2.6363636363636362</v>
          </cell>
          <cell r="R127">
            <v>3.8636363636363633</v>
          </cell>
          <cell r="T127">
            <v>0</v>
          </cell>
          <cell r="U127">
            <v>0</v>
          </cell>
          <cell r="W127">
            <v>0</v>
          </cell>
          <cell r="X127">
            <v>0</v>
          </cell>
          <cell r="AC127">
            <v>3.612903225806452</v>
          </cell>
          <cell r="AD127">
            <v>4.064516129032258</v>
          </cell>
          <cell r="AF127">
            <v>5</v>
          </cell>
        </row>
        <row r="128">
          <cell r="A128">
            <v>27</v>
          </cell>
          <cell r="B128">
            <v>0</v>
          </cell>
          <cell r="C128">
            <v>0</v>
          </cell>
          <cell r="E128">
            <v>0</v>
          </cell>
          <cell r="F128">
            <v>0</v>
          </cell>
          <cell r="H128">
            <v>0</v>
          </cell>
          <cell r="I128">
            <v>0</v>
          </cell>
          <cell r="K128">
            <v>0</v>
          </cell>
          <cell r="L128">
            <v>0</v>
          </cell>
          <cell r="N128">
            <v>0</v>
          </cell>
          <cell r="O128">
            <v>0</v>
          </cell>
          <cell r="Q128">
            <v>0</v>
          </cell>
          <cell r="R128">
            <v>0</v>
          </cell>
          <cell r="T128">
            <v>0</v>
          </cell>
          <cell r="U128">
            <v>0</v>
          </cell>
          <cell r="W128">
            <v>0</v>
          </cell>
          <cell r="X128">
            <v>0</v>
          </cell>
          <cell r="AC128">
            <v>0</v>
          </cell>
          <cell r="AD128">
            <v>0</v>
          </cell>
          <cell r="AF128">
            <v>5</v>
          </cell>
        </row>
        <row r="129">
          <cell r="A129">
            <v>28</v>
          </cell>
          <cell r="B129">
            <v>1</v>
          </cell>
          <cell r="C129">
            <v>8</v>
          </cell>
          <cell r="E129">
            <v>0.32075471698113206</v>
          </cell>
          <cell r="F129">
            <v>0.79245283018867918</v>
          </cell>
          <cell r="H129">
            <v>0.34545454545454546</v>
          </cell>
          <cell r="I129">
            <v>1.0545454545454545</v>
          </cell>
          <cell r="K129">
            <v>1.1199999999999999</v>
          </cell>
          <cell r="L129">
            <v>4.3600000000000003</v>
          </cell>
          <cell r="N129">
            <v>2.25</v>
          </cell>
          <cell r="O129">
            <v>5.3125</v>
          </cell>
          <cell r="Q129">
            <v>1.5609756097560976</v>
          </cell>
          <cell r="R129">
            <v>4.7317073170731705</v>
          </cell>
          <cell r="T129">
            <v>0</v>
          </cell>
          <cell r="U129">
            <v>0</v>
          </cell>
          <cell r="W129">
            <v>0</v>
          </cell>
          <cell r="X129">
            <v>0</v>
          </cell>
          <cell r="AC129">
            <v>0.86458333333333337</v>
          </cell>
          <cell r="AD129">
            <v>2.625</v>
          </cell>
          <cell r="AF129">
            <v>5</v>
          </cell>
        </row>
        <row r="130">
          <cell r="A130">
            <v>29</v>
          </cell>
          <cell r="B130">
            <v>5.6666666666666661</v>
          </cell>
          <cell r="C130">
            <v>5.6666666666666661</v>
          </cell>
          <cell r="E130">
            <v>3.6666666666666665</v>
          </cell>
          <cell r="F130">
            <v>7.0000000000000009</v>
          </cell>
          <cell r="H130">
            <v>4.3333333333333339</v>
          </cell>
          <cell r="I130">
            <v>6.5555555555555562</v>
          </cell>
          <cell r="K130">
            <v>1.6949152542372881</v>
          </cell>
          <cell r="L130">
            <v>4.9931287219422815</v>
          </cell>
          <cell r="N130">
            <v>3.7692307692307692</v>
          </cell>
          <cell r="O130">
            <v>3.9230769230769229</v>
          </cell>
          <cell r="Q130">
            <v>2.4691358024691357</v>
          </cell>
          <cell r="R130">
            <v>4.5937410278495552</v>
          </cell>
          <cell r="T130">
            <v>6.6363636363636358</v>
          </cell>
          <cell r="U130">
            <v>15.454545454545453</v>
          </cell>
          <cell r="W130">
            <v>6.6363636363636358</v>
          </cell>
          <cell r="X130">
            <v>15.454545454545453</v>
          </cell>
          <cell r="AC130">
            <v>4.7478082659683478</v>
          </cell>
          <cell r="AD130">
            <v>10.235682568598428</v>
          </cell>
          <cell r="AF130">
            <v>5</v>
          </cell>
        </row>
        <row r="131">
          <cell r="A131">
            <v>30</v>
          </cell>
          <cell r="B131">
            <v>7.166666666666667</v>
          </cell>
          <cell r="C131">
            <v>5.6666666666666661</v>
          </cell>
          <cell r="E131">
            <v>2.4</v>
          </cell>
          <cell r="F131">
            <v>6.2</v>
          </cell>
          <cell r="H131">
            <v>5</v>
          </cell>
          <cell r="I131">
            <v>5.9090909090909092</v>
          </cell>
          <cell r="K131">
            <v>1.9123505976095616</v>
          </cell>
          <cell r="L131">
            <v>4.2231075697211153</v>
          </cell>
          <cell r="N131">
            <v>5.6923076923076925</v>
          </cell>
          <cell r="O131">
            <v>5.6923076923076925</v>
          </cell>
          <cell r="Q131">
            <v>3.8356164383561646</v>
          </cell>
          <cell r="R131">
            <v>4.9706457925636007</v>
          </cell>
          <cell r="T131">
            <v>0</v>
          </cell>
          <cell r="U131">
            <v>0</v>
          </cell>
          <cell r="W131">
            <v>0</v>
          </cell>
          <cell r="X131">
            <v>0</v>
          </cell>
          <cell r="AC131">
            <v>4.1860465116279073</v>
          </cell>
          <cell r="AD131">
            <v>5.2530779753761969</v>
          </cell>
          <cell r="AF131">
            <v>5</v>
          </cell>
        </row>
        <row r="132">
          <cell r="A132">
            <v>31</v>
          </cell>
          <cell r="B132">
            <v>0</v>
          </cell>
          <cell r="C132">
            <v>0</v>
          </cell>
          <cell r="E132">
            <v>0</v>
          </cell>
          <cell r="F132">
            <v>0</v>
          </cell>
          <cell r="H132">
            <v>0</v>
          </cell>
          <cell r="I132">
            <v>0</v>
          </cell>
          <cell r="K132">
            <v>0</v>
          </cell>
          <cell r="L132">
            <v>0</v>
          </cell>
          <cell r="N132">
            <v>0</v>
          </cell>
          <cell r="O132">
            <v>0</v>
          </cell>
          <cell r="Q132">
            <v>0</v>
          </cell>
          <cell r="R132">
            <v>0</v>
          </cell>
          <cell r="T132">
            <v>0</v>
          </cell>
          <cell r="U132">
            <v>0</v>
          </cell>
          <cell r="W132">
            <v>0</v>
          </cell>
          <cell r="X132">
            <v>0</v>
          </cell>
          <cell r="AC132">
            <v>0</v>
          </cell>
          <cell r="AD132">
            <v>0</v>
          </cell>
          <cell r="AF132">
            <v>5</v>
          </cell>
        </row>
        <row r="133">
          <cell r="A133" t="str">
            <v>Mei/01</v>
          </cell>
          <cell r="B133">
            <v>3.5000000000000004</v>
          </cell>
          <cell r="C133">
            <v>11</v>
          </cell>
          <cell r="E133">
            <v>5.5714285714285712</v>
          </cell>
          <cell r="F133">
            <v>7.1428571428571423</v>
          </cell>
          <cell r="H133">
            <v>5.1111111111111116</v>
          </cell>
          <cell r="I133">
            <v>8</v>
          </cell>
          <cell r="K133">
            <v>1.7777777777777777</v>
          </cell>
          <cell r="L133">
            <v>3.6111111111111107</v>
          </cell>
          <cell r="N133">
            <v>2.125</v>
          </cell>
          <cell r="O133">
            <v>6.5</v>
          </cell>
          <cell r="Q133">
            <v>1.8846153846153846</v>
          </cell>
          <cell r="R133">
            <v>4.5</v>
          </cell>
          <cell r="T133">
            <v>6.7647058823529411</v>
          </cell>
          <cell r="U133">
            <v>15.470588235294116</v>
          </cell>
          <cell r="W133">
            <v>6.7647058823529411</v>
          </cell>
          <cell r="X133">
            <v>15.470588235294116</v>
          </cell>
          <cell r="AC133">
            <v>4.7101449275362324</v>
          </cell>
          <cell r="AD133">
            <v>10.362318840579709</v>
          </cell>
          <cell r="AF133">
            <v>5</v>
          </cell>
        </row>
        <row r="134">
          <cell r="A134">
            <v>2</v>
          </cell>
          <cell r="B134">
            <v>0</v>
          </cell>
          <cell r="C134">
            <v>5</v>
          </cell>
          <cell r="E134">
            <v>5</v>
          </cell>
          <cell r="F134">
            <v>6.75</v>
          </cell>
          <cell r="H134">
            <v>3.3333333333333335</v>
          </cell>
          <cell r="I134">
            <v>6.166666666666667</v>
          </cell>
          <cell r="K134">
            <v>21.8125</v>
          </cell>
          <cell r="L134">
            <v>4.1875</v>
          </cell>
          <cell r="N134">
            <v>3.4210526315789478</v>
          </cell>
          <cell r="O134">
            <v>4.5789473684210522</v>
          </cell>
          <cell r="Q134">
            <v>11.828571428571429</v>
          </cell>
          <cell r="R134">
            <v>4.3999999999999995</v>
          </cell>
          <cell r="T134">
            <v>9</v>
          </cell>
          <cell r="U134">
            <v>13.647058823529413</v>
          </cell>
          <cell r="W134">
            <v>9</v>
          </cell>
          <cell r="X134">
            <v>13.647058823529413</v>
          </cell>
          <cell r="AC134">
            <v>9.8666666666666671</v>
          </cell>
          <cell r="AD134">
            <v>8.7333333333333325</v>
          </cell>
          <cell r="AF134">
            <v>5</v>
          </cell>
        </row>
        <row r="135">
          <cell r="A135">
            <v>3</v>
          </cell>
          <cell r="B135">
            <v>1</v>
          </cell>
          <cell r="C135">
            <v>5</v>
          </cell>
          <cell r="E135">
            <v>4.5999999999999996</v>
          </cell>
          <cell r="F135">
            <v>4.5999999999999996</v>
          </cell>
          <cell r="H135">
            <v>3.5714285714285712</v>
          </cell>
          <cell r="I135">
            <v>4.7142857142857144</v>
          </cell>
          <cell r="K135">
            <v>3.201970443349754</v>
          </cell>
          <cell r="L135">
            <v>4.7290640394088674</v>
          </cell>
          <cell r="N135">
            <v>4</v>
          </cell>
          <cell r="O135">
            <v>5.1818181818181817</v>
          </cell>
          <cell r="Q135">
            <v>3.4824281150159746</v>
          </cell>
          <cell r="R135">
            <v>4.8881789137380194</v>
          </cell>
          <cell r="T135">
            <v>38.411764705882348</v>
          </cell>
          <cell r="U135">
            <v>13.647058823529413</v>
          </cell>
          <cell r="W135">
            <v>38.411764705882348</v>
          </cell>
          <cell r="X135">
            <v>13.647058823529413</v>
          </cell>
          <cell r="AC135">
            <v>19.91701244813278</v>
          </cell>
          <cell r="AD135">
            <v>8.9903181189488244</v>
          </cell>
          <cell r="AF135">
            <v>5</v>
          </cell>
        </row>
        <row r="136">
          <cell r="A136">
            <v>4</v>
          </cell>
          <cell r="B136">
            <v>0</v>
          </cell>
          <cell r="C136">
            <v>0</v>
          </cell>
          <cell r="E136">
            <v>0</v>
          </cell>
          <cell r="F136">
            <v>0</v>
          </cell>
          <cell r="H136">
            <v>0</v>
          </cell>
          <cell r="I136">
            <v>0</v>
          </cell>
          <cell r="K136">
            <v>0</v>
          </cell>
          <cell r="L136">
            <v>0</v>
          </cell>
          <cell r="N136">
            <v>0</v>
          </cell>
          <cell r="O136">
            <v>0</v>
          </cell>
          <cell r="Q136">
            <v>0</v>
          </cell>
          <cell r="R136">
            <v>0</v>
          </cell>
          <cell r="T136">
            <v>0</v>
          </cell>
          <cell r="U136">
            <v>0</v>
          </cell>
          <cell r="W136">
            <v>0</v>
          </cell>
          <cell r="X136">
            <v>0</v>
          </cell>
          <cell r="AC136">
            <v>0</v>
          </cell>
          <cell r="AD136">
            <v>0</v>
          </cell>
          <cell r="AF136">
            <v>5</v>
          </cell>
        </row>
        <row r="137">
          <cell r="A137">
            <v>5</v>
          </cell>
          <cell r="B137">
            <v>2.666666666666667</v>
          </cell>
          <cell r="C137">
            <v>3.6666666666666665</v>
          </cell>
          <cell r="E137">
            <v>10</v>
          </cell>
          <cell r="F137">
            <v>5.3333333333333339</v>
          </cell>
          <cell r="H137">
            <v>6.3333333333333339</v>
          </cell>
          <cell r="I137">
            <v>4.5</v>
          </cell>
          <cell r="K137">
            <v>5.3714285714285719</v>
          </cell>
          <cell r="L137">
            <v>3.2</v>
          </cell>
          <cell r="N137">
            <v>5.8620689655172411</v>
          </cell>
          <cell r="O137">
            <v>4.4482758620689653</v>
          </cell>
          <cell r="Q137">
            <v>5.59375</v>
          </cell>
          <cell r="R137">
            <v>3.765625</v>
          </cell>
          <cell r="T137">
            <v>17.357142857142858</v>
          </cell>
          <cell r="U137">
            <v>9.5</v>
          </cell>
          <cell r="W137">
            <v>17.357142857142858</v>
          </cell>
          <cell r="X137">
            <v>9.5</v>
          </cell>
          <cell r="AC137">
            <v>9</v>
          </cell>
          <cell r="AD137">
            <v>5.4489795918367347</v>
          </cell>
          <cell r="AF137">
            <v>5</v>
          </cell>
        </row>
        <row r="138">
          <cell r="A138">
            <v>6</v>
          </cell>
          <cell r="B138">
            <v>4.666666666666667</v>
          </cell>
          <cell r="C138">
            <v>4.666666666666667</v>
          </cell>
          <cell r="E138">
            <v>6.833333333333333</v>
          </cell>
          <cell r="F138">
            <v>4.3333333333333339</v>
          </cell>
          <cell r="H138">
            <v>6.1111111111111107</v>
          </cell>
          <cell r="I138">
            <v>4.4444444444444446</v>
          </cell>
          <cell r="K138">
            <v>5.3103448275862064</v>
          </cell>
          <cell r="L138">
            <v>2.896551724137931</v>
          </cell>
          <cell r="N138">
            <v>4.16</v>
          </cell>
          <cell r="O138">
            <v>3.4799999999999995</v>
          </cell>
          <cell r="Q138">
            <v>4.7777777777777777</v>
          </cell>
          <cell r="R138">
            <v>3.166666666666667</v>
          </cell>
          <cell r="T138">
            <v>0</v>
          </cell>
          <cell r="U138">
            <v>0</v>
          </cell>
          <cell r="W138">
            <v>0</v>
          </cell>
          <cell r="X138">
            <v>0</v>
          </cell>
          <cell r="AC138">
            <v>4.9682539682539684</v>
          </cell>
          <cell r="AD138">
            <v>3.3492063492063489</v>
          </cell>
          <cell r="AF138">
            <v>5</v>
          </cell>
        </row>
        <row r="139">
          <cell r="A139">
            <v>7</v>
          </cell>
          <cell r="B139">
            <v>3.6666666666666665</v>
          </cell>
          <cell r="C139">
            <v>4.3333333333333339</v>
          </cell>
          <cell r="E139">
            <v>7.0000000000000009</v>
          </cell>
          <cell r="F139">
            <v>2.1999999999999997</v>
          </cell>
          <cell r="H139">
            <v>5.75</v>
          </cell>
          <cell r="I139">
            <v>3</v>
          </cell>
          <cell r="K139">
            <v>1.8275862068965518</v>
          </cell>
          <cell r="L139">
            <v>2.7586206896551726</v>
          </cell>
          <cell r="N139">
            <v>1.8800000000000001</v>
          </cell>
          <cell r="O139">
            <v>3.4799999999999995</v>
          </cell>
          <cell r="Q139">
            <v>1.8518518518518516</v>
          </cell>
          <cell r="R139">
            <v>3.0925925925925926</v>
          </cell>
          <cell r="T139">
            <v>13.625000000000002</v>
          </cell>
          <cell r="U139">
            <v>9.4583333333333339</v>
          </cell>
          <cell r="W139">
            <v>13.625000000000002</v>
          </cell>
          <cell r="X139">
            <v>9.4583333333333339</v>
          </cell>
          <cell r="AC139">
            <v>7.2727272727272725</v>
          </cell>
          <cell r="AD139">
            <v>5.8636363636363642</v>
          </cell>
          <cell r="AF139">
            <v>5</v>
          </cell>
        </row>
        <row r="140">
          <cell r="A140">
            <v>8</v>
          </cell>
          <cell r="B140">
            <v>5</v>
          </cell>
          <cell r="C140">
            <v>6</v>
          </cell>
          <cell r="E140">
            <v>12</v>
          </cell>
          <cell r="F140">
            <v>3</v>
          </cell>
          <cell r="H140">
            <v>10</v>
          </cell>
          <cell r="I140">
            <v>3.8571428571428568</v>
          </cell>
          <cell r="K140">
            <v>3.5094339622641511</v>
          </cell>
          <cell r="L140">
            <v>2.2641509433962264</v>
          </cell>
          <cell r="N140">
            <v>3.64</v>
          </cell>
          <cell r="O140">
            <v>3.88</v>
          </cell>
          <cell r="Q140">
            <v>3.5728155339805827</v>
          </cell>
          <cell r="R140">
            <v>3.0485436893203883</v>
          </cell>
          <cell r="T140">
            <v>8.1363636363636367</v>
          </cell>
          <cell r="U140">
            <v>9.8636363636363633</v>
          </cell>
          <cell r="W140">
            <v>8.1363636363636367</v>
          </cell>
          <cell r="X140">
            <v>9.8636363636363633</v>
          </cell>
          <cell r="AC140">
            <v>5.9707317073170731</v>
          </cell>
          <cell r="AD140">
            <v>6.0292682926829269</v>
          </cell>
          <cell r="AF140">
            <v>5</v>
          </cell>
        </row>
        <row r="141">
          <cell r="A141">
            <v>9</v>
          </cell>
          <cell r="B141">
            <v>4.5</v>
          </cell>
          <cell r="C141">
            <v>5</v>
          </cell>
          <cell r="E141">
            <v>7.2499999999999991</v>
          </cell>
          <cell r="F141">
            <v>1.25</v>
          </cell>
          <cell r="H141">
            <v>6.3333333333333339</v>
          </cell>
          <cell r="I141">
            <v>2.5</v>
          </cell>
          <cell r="K141">
            <v>6.6153846153846159</v>
          </cell>
          <cell r="L141">
            <v>2.9615384615384617</v>
          </cell>
          <cell r="N141">
            <v>4.7894736842105257</v>
          </cell>
          <cell r="O141">
            <v>4.9473684210526319</v>
          </cell>
          <cell r="Q141">
            <v>5.8444444444444441</v>
          </cell>
          <cell r="R141">
            <v>3.8</v>
          </cell>
          <cell r="T141">
            <v>17.383500000000002</v>
          </cell>
          <cell r="U141">
            <v>9.7000000000000011</v>
          </cell>
          <cell r="W141">
            <v>17.383500000000002</v>
          </cell>
          <cell r="X141">
            <v>9.7000000000000011</v>
          </cell>
          <cell r="AC141">
            <v>10.948791208791208</v>
          </cell>
          <cell r="AD141">
            <v>6.3076923076923075</v>
          </cell>
          <cell r="AF141">
            <v>5</v>
          </cell>
        </row>
        <row r="142">
          <cell r="A142">
            <v>10</v>
          </cell>
          <cell r="B142">
            <v>6.5</v>
          </cell>
          <cell r="C142">
            <v>2</v>
          </cell>
          <cell r="E142">
            <v>6.8750000000000009</v>
          </cell>
          <cell r="F142">
            <v>3.5000000000000004</v>
          </cell>
          <cell r="H142">
            <v>6.75</v>
          </cell>
          <cell r="I142">
            <v>3</v>
          </cell>
          <cell r="K142">
            <v>5.096774193548387</v>
          </cell>
          <cell r="L142">
            <v>1.9677419354838708</v>
          </cell>
          <cell r="N142">
            <v>5.083333333333333</v>
          </cell>
          <cell r="O142">
            <v>3.208333333333333</v>
          </cell>
          <cell r="Q142">
            <v>5.0909090909090908</v>
          </cell>
          <cell r="R142">
            <v>2.5090909090909093</v>
          </cell>
          <cell r="T142">
            <v>0</v>
          </cell>
          <cell r="U142">
            <v>0</v>
          </cell>
          <cell r="W142">
            <v>0</v>
          </cell>
          <cell r="X142">
            <v>0</v>
          </cell>
          <cell r="AC142">
            <v>5.388059701492538</v>
          </cell>
          <cell r="AD142">
            <v>2.5970149253731343</v>
          </cell>
          <cell r="AF142">
            <v>5</v>
          </cell>
        </row>
        <row r="143">
          <cell r="A143">
            <v>11</v>
          </cell>
          <cell r="B143">
            <v>0</v>
          </cell>
          <cell r="C143">
            <v>0</v>
          </cell>
          <cell r="E143">
            <v>0</v>
          </cell>
          <cell r="F143">
            <v>0</v>
          </cell>
          <cell r="H143">
            <v>0</v>
          </cell>
          <cell r="I143">
            <v>0</v>
          </cell>
          <cell r="K143">
            <v>0</v>
          </cell>
          <cell r="L143">
            <v>0</v>
          </cell>
          <cell r="N143">
            <v>0</v>
          </cell>
          <cell r="O143">
            <v>0</v>
          </cell>
          <cell r="Q143">
            <v>0</v>
          </cell>
          <cell r="R143">
            <v>0</v>
          </cell>
          <cell r="T143">
            <v>0</v>
          </cell>
          <cell r="U143">
            <v>0</v>
          </cell>
          <cell r="W143">
            <v>0</v>
          </cell>
          <cell r="X143">
            <v>0</v>
          </cell>
          <cell r="AC143">
            <v>0</v>
          </cell>
          <cell r="AD143">
            <v>0</v>
          </cell>
          <cell r="AF143">
            <v>5</v>
          </cell>
        </row>
        <row r="144">
          <cell r="A144">
            <v>12</v>
          </cell>
          <cell r="B144">
            <v>24.333333333333336</v>
          </cell>
          <cell r="C144">
            <v>3.3333333333333335</v>
          </cell>
          <cell r="E144">
            <v>7.6666666666666661</v>
          </cell>
          <cell r="F144">
            <v>2.666666666666667</v>
          </cell>
          <cell r="H144">
            <v>13.222222222222221</v>
          </cell>
          <cell r="I144">
            <v>2.8888888888888888</v>
          </cell>
          <cell r="K144">
            <v>7.8175895765472303</v>
          </cell>
          <cell r="L144">
            <v>2.225841476655809</v>
          </cell>
          <cell r="N144">
            <v>5.8999999999999995</v>
          </cell>
          <cell r="O144">
            <v>3.6999999999999997</v>
          </cell>
          <cell r="Q144">
            <v>7.1428571428571423</v>
          </cell>
          <cell r="R144">
            <v>2.744546094299789</v>
          </cell>
          <cell r="T144">
            <v>0</v>
          </cell>
          <cell r="U144">
            <v>0</v>
          </cell>
          <cell r="W144">
            <v>0</v>
          </cell>
          <cell r="X144">
            <v>0</v>
          </cell>
          <cell r="AC144">
            <v>7.973876063183476</v>
          </cell>
          <cell r="AD144">
            <v>2.7642770352369381</v>
          </cell>
          <cell r="AF144">
            <v>5</v>
          </cell>
        </row>
        <row r="145">
          <cell r="A145">
            <v>13</v>
          </cell>
          <cell r="B145">
            <v>14.249999999999998</v>
          </cell>
          <cell r="C145">
            <v>3.5000000000000004</v>
          </cell>
          <cell r="E145">
            <v>7.2727272727272725</v>
          </cell>
          <cell r="F145">
            <v>3.0909090909090908</v>
          </cell>
          <cell r="H145">
            <v>9.1333333333333329</v>
          </cell>
          <cell r="I145">
            <v>3.2</v>
          </cell>
          <cell r="K145">
            <v>9.0769230769230766</v>
          </cell>
          <cell r="L145">
            <v>2.2115384615384617</v>
          </cell>
          <cell r="N145">
            <v>7.1818181818181825</v>
          </cell>
          <cell r="O145">
            <v>4.2727272727272725</v>
          </cell>
          <cell r="Q145">
            <v>8.513513513513514</v>
          </cell>
          <cell r="R145">
            <v>2.8243243243243241</v>
          </cell>
          <cell r="T145">
            <v>32.1875</v>
          </cell>
          <cell r="U145">
            <v>6.375</v>
          </cell>
          <cell r="W145">
            <v>32.1875</v>
          </cell>
          <cell r="X145">
            <v>6.375</v>
          </cell>
          <cell r="AC145">
            <v>14.851239669421487</v>
          </cell>
          <cell r="AD145">
            <v>3.8099173553719008</v>
          </cell>
          <cell r="AF145">
            <v>5</v>
          </cell>
        </row>
        <row r="146">
          <cell r="A146">
            <v>14</v>
          </cell>
          <cell r="B146">
            <v>1.65625</v>
          </cell>
          <cell r="C146">
            <v>4</v>
          </cell>
          <cell r="E146">
            <v>1.125</v>
          </cell>
          <cell r="F146">
            <v>5.875</v>
          </cell>
          <cell r="H146">
            <v>1.55</v>
          </cell>
          <cell r="I146">
            <v>4.375</v>
          </cell>
          <cell r="K146">
            <v>0</v>
          </cell>
          <cell r="L146">
            <v>0</v>
          </cell>
          <cell r="N146">
            <v>0</v>
          </cell>
          <cell r="O146">
            <v>0</v>
          </cell>
          <cell r="Q146">
            <v>0</v>
          </cell>
          <cell r="R146">
            <v>0</v>
          </cell>
          <cell r="T146">
            <v>0</v>
          </cell>
          <cell r="U146">
            <v>0</v>
          </cell>
          <cell r="W146">
            <v>0</v>
          </cell>
          <cell r="X146">
            <v>0</v>
          </cell>
          <cell r="AC146">
            <v>1.55</v>
          </cell>
          <cell r="AD146">
            <v>4.375</v>
          </cell>
          <cell r="AF146">
            <v>5</v>
          </cell>
        </row>
        <row r="147">
          <cell r="A147">
            <v>15</v>
          </cell>
          <cell r="B147">
            <v>0</v>
          </cell>
          <cell r="C147">
            <v>0</v>
          </cell>
          <cell r="E147">
            <v>0</v>
          </cell>
          <cell r="F147">
            <v>0</v>
          </cell>
          <cell r="H147">
            <v>0</v>
          </cell>
          <cell r="I147">
            <v>0</v>
          </cell>
          <cell r="K147">
            <v>0</v>
          </cell>
          <cell r="L147">
            <v>0</v>
          </cell>
          <cell r="N147">
            <v>0</v>
          </cell>
          <cell r="O147">
            <v>0</v>
          </cell>
          <cell r="Q147">
            <v>0</v>
          </cell>
          <cell r="R147">
            <v>0</v>
          </cell>
          <cell r="T147">
            <v>0</v>
          </cell>
          <cell r="U147">
            <v>0</v>
          </cell>
          <cell r="W147">
            <v>0</v>
          </cell>
          <cell r="X147">
            <v>0</v>
          </cell>
          <cell r="AC147">
            <v>0</v>
          </cell>
          <cell r="AD147">
            <v>0</v>
          </cell>
          <cell r="AF147">
            <v>5</v>
          </cell>
        </row>
        <row r="148">
          <cell r="A148">
            <v>16</v>
          </cell>
          <cell r="B148">
            <v>1.5</v>
          </cell>
          <cell r="C148">
            <v>6</v>
          </cell>
          <cell r="E148">
            <v>7.5789473684210531</v>
          </cell>
          <cell r="F148">
            <v>1.5789473684210527</v>
          </cell>
          <cell r="H148">
            <v>7.0000000000000009</v>
          </cell>
          <cell r="I148">
            <v>2</v>
          </cell>
          <cell r="K148">
            <v>8.0227272727272734</v>
          </cell>
          <cell r="L148">
            <v>1.8636363636363635</v>
          </cell>
          <cell r="N148">
            <v>7.5937500000000009</v>
          </cell>
          <cell r="O148">
            <v>3.96875</v>
          </cell>
          <cell r="Q148">
            <v>7.8421052631578947</v>
          </cell>
          <cell r="R148">
            <v>2.75</v>
          </cell>
          <cell r="T148">
            <v>26.5</v>
          </cell>
          <cell r="U148">
            <v>6.2142857142857144</v>
          </cell>
          <cell r="W148">
            <v>26.5</v>
          </cell>
          <cell r="X148">
            <v>6.2142857142857144</v>
          </cell>
          <cell r="AC148">
            <v>14.555555555555555</v>
          </cell>
          <cell r="AD148">
            <v>3.9150326797385624</v>
          </cell>
          <cell r="AF148">
            <v>5</v>
          </cell>
        </row>
        <row r="149">
          <cell r="A149">
            <v>17</v>
          </cell>
          <cell r="B149">
            <v>8.3333333333333321</v>
          </cell>
          <cell r="C149">
            <v>5.3333333333333339</v>
          </cell>
          <cell r="E149">
            <v>4.666666666666667</v>
          </cell>
          <cell r="F149">
            <v>4.666666666666667</v>
          </cell>
          <cell r="H149">
            <v>5.583333333333333</v>
          </cell>
          <cell r="I149">
            <v>4.833333333333333</v>
          </cell>
          <cell r="K149">
            <v>11.813953488372093</v>
          </cell>
          <cell r="L149">
            <v>1.8837209302325582</v>
          </cell>
          <cell r="N149">
            <v>5.8611111111111116</v>
          </cell>
          <cell r="O149">
            <v>4.083333333333333</v>
          </cell>
          <cell r="Q149">
            <v>9.1012658227848107</v>
          </cell>
          <cell r="R149">
            <v>2.8860759493670884</v>
          </cell>
          <cell r="T149">
            <v>0</v>
          </cell>
          <cell r="U149">
            <v>0</v>
          </cell>
          <cell r="W149">
            <v>12.724137931034482</v>
          </cell>
          <cell r="X149">
            <v>10.827586206896552</v>
          </cell>
          <cell r="AC149">
            <v>9.625</v>
          </cell>
          <cell r="AD149">
            <v>5</v>
          </cell>
          <cell r="AF149">
            <v>5</v>
          </cell>
        </row>
        <row r="150">
          <cell r="A150">
            <v>18</v>
          </cell>
          <cell r="B150">
            <v>0</v>
          </cell>
          <cell r="C150">
            <v>0</v>
          </cell>
          <cell r="E150">
            <v>0</v>
          </cell>
          <cell r="F150">
            <v>0</v>
          </cell>
          <cell r="H150">
            <v>0</v>
          </cell>
          <cell r="I150">
            <v>0</v>
          </cell>
          <cell r="K150">
            <v>0</v>
          </cell>
          <cell r="L150">
            <v>0</v>
          </cell>
          <cell r="N150">
            <v>0</v>
          </cell>
          <cell r="O150">
            <v>0</v>
          </cell>
          <cell r="Q150">
            <v>0</v>
          </cell>
          <cell r="R150">
            <v>0</v>
          </cell>
          <cell r="T150">
            <v>0</v>
          </cell>
          <cell r="U150">
            <v>0</v>
          </cell>
          <cell r="W150">
            <v>0</v>
          </cell>
          <cell r="X150">
            <v>0</v>
          </cell>
          <cell r="AC150">
            <v>0</v>
          </cell>
          <cell r="AD150">
            <v>0</v>
          </cell>
          <cell r="AF150">
            <v>5</v>
          </cell>
        </row>
        <row r="151">
          <cell r="A151">
            <v>19</v>
          </cell>
          <cell r="B151">
            <v>3</v>
          </cell>
          <cell r="C151">
            <v>5</v>
          </cell>
          <cell r="E151">
            <v>6.8888888888888893</v>
          </cell>
          <cell r="F151">
            <v>5.1111111111111116</v>
          </cell>
          <cell r="H151">
            <v>6.5</v>
          </cell>
          <cell r="I151">
            <v>5.0999999999999996</v>
          </cell>
          <cell r="K151">
            <v>7.7916666666666661</v>
          </cell>
          <cell r="L151">
            <v>2.6875</v>
          </cell>
          <cell r="N151">
            <v>6.0487804878048781</v>
          </cell>
          <cell r="O151">
            <v>4.5365853658536581</v>
          </cell>
          <cell r="Q151">
            <v>6.98876404494382</v>
          </cell>
          <cell r="R151">
            <v>3.5393258426966292</v>
          </cell>
          <cell r="T151">
            <v>0</v>
          </cell>
          <cell r="U151">
            <v>0</v>
          </cell>
          <cell r="W151">
            <v>0</v>
          </cell>
          <cell r="X151">
            <v>0</v>
          </cell>
          <cell r="AC151">
            <v>6.9393939393939394</v>
          </cell>
          <cell r="AD151">
            <v>3.6969696969696972</v>
          </cell>
          <cell r="AF151">
            <v>5</v>
          </cell>
        </row>
        <row r="152">
          <cell r="A152">
            <v>20</v>
          </cell>
          <cell r="B152">
            <v>5</v>
          </cell>
          <cell r="C152">
            <v>5.6666666666666661</v>
          </cell>
          <cell r="E152">
            <v>6</v>
          </cell>
          <cell r="F152">
            <v>4.75</v>
          </cell>
          <cell r="H152">
            <v>5.7272727272727275</v>
          </cell>
          <cell r="I152">
            <v>5</v>
          </cell>
          <cell r="K152">
            <v>4.1578947368421053</v>
          </cell>
          <cell r="L152">
            <v>3.8596491228070176</v>
          </cell>
          <cell r="N152">
            <v>4.8421052631578947</v>
          </cell>
          <cell r="O152">
            <v>4.526315789473685</v>
          </cell>
          <cell r="Q152">
            <v>4.4315789473684211</v>
          </cell>
          <cell r="R152">
            <v>4.1263157894736846</v>
          </cell>
          <cell r="T152">
            <v>9.0857142857142854</v>
          </cell>
          <cell r="U152">
            <v>13.685714285714285</v>
          </cell>
          <cell r="W152">
            <v>9.0857142857142854</v>
          </cell>
          <cell r="X152">
            <v>13.685714285714285</v>
          </cell>
          <cell r="AC152">
            <v>6.3636363636363633</v>
          </cell>
          <cell r="AD152">
            <v>7.9829545454545459</v>
          </cell>
          <cell r="AF152">
            <v>5</v>
          </cell>
        </row>
        <row r="153">
          <cell r="A153">
            <v>21</v>
          </cell>
          <cell r="B153">
            <v>5</v>
          </cell>
          <cell r="C153">
            <v>4.3999999999999995</v>
          </cell>
          <cell r="E153">
            <v>3.5714285714285712</v>
          </cell>
          <cell r="F153">
            <v>5.7142857142857144</v>
          </cell>
          <cell r="H153">
            <v>4.1666666666666661</v>
          </cell>
          <cell r="I153">
            <v>5.166666666666667</v>
          </cell>
          <cell r="K153">
            <v>6.2727272727272725</v>
          </cell>
          <cell r="L153">
            <v>4.5999999999999996</v>
          </cell>
          <cell r="N153">
            <v>3.2647058823529411</v>
          </cell>
          <cell r="O153">
            <v>5.4705882352941178</v>
          </cell>
          <cell r="Q153">
            <v>5.1235955056179776</v>
          </cell>
          <cell r="R153">
            <v>4.9325842696629216</v>
          </cell>
          <cell r="T153">
            <v>0</v>
          </cell>
          <cell r="U153">
            <v>0</v>
          </cell>
          <cell r="W153">
            <v>8.5555555555555554</v>
          </cell>
          <cell r="X153">
            <v>15.194444444444443</v>
          </cell>
          <cell r="AC153">
            <v>5.9416058394160585</v>
          </cell>
          <cell r="AD153">
            <v>7.6496350364963508</v>
          </cell>
          <cell r="AF153">
            <v>5</v>
          </cell>
        </row>
        <row r="154">
          <cell r="A154">
            <v>22</v>
          </cell>
          <cell r="B154">
            <v>1</v>
          </cell>
          <cell r="C154">
            <v>7.0000000000000009</v>
          </cell>
          <cell r="E154">
            <v>3.4285714285714288</v>
          </cell>
          <cell r="F154">
            <v>4.4285714285714279</v>
          </cell>
          <cell r="H154">
            <v>2.7</v>
          </cell>
          <cell r="I154">
            <v>5.2</v>
          </cell>
          <cell r="K154">
            <v>3.1875</v>
          </cell>
          <cell r="L154">
            <v>5.3125</v>
          </cell>
          <cell r="N154">
            <v>3.25</v>
          </cell>
          <cell r="O154">
            <v>6.5</v>
          </cell>
          <cell r="Q154">
            <v>3.208333333333333</v>
          </cell>
          <cell r="R154">
            <v>5.708333333333333</v>
          </cell>
          <cell r="T154">
            <v>0</v>
          </cell>
          <cell r="U154">
            <v>0</v>
          </cell>
          <cell r="W154">
            <v>10.52</v>
          </cell>
          <cell r="X154">
            <v>10.4</v>
          </cell>
          <cell r="AC154">
            <v>4.8691588785046731</v>
          </cell>
          <cell r="AD154">
            <v>6.7570093457943932</v>
          </cell>
          <cell r="AF154">
            <v>5</v>
          </cell>
        </row>
        <row r="155">
          <cell r="A155">
            <v>23</v>
          </cell>
          <cell r="B155">
            <v>5.6666666666666661</v>
          </cell>
          <cell r="C155">
            <v>6</v>
          </cell>
          <cell r="E155">
            <v>5.125</v>
          </cell>
          <cell r="F155">
            <v>4.625</v>
          </cell>
          <cell r="H155">
            <v>5.2727272727272725</v>
          </cell>
          <cell r="I155">
            <v>5</v>
          </cell>
          <cell r="K155">
            <v>3.2380952380952377</v>
          </cell>
          <cell r="L155">
            <v>4.1666666666666661</v>
          </cell>
          <cell r="N155">
            <v>1.7826086956521738</v>
          </cell>
          <cell r="O155">
            <v>5.6521739130434785</v>
          </cell>
          <cell r="Q155">
            <v>2.7230769230769232</v>
          </cell>
          <cell r="R155">
            <v>4.6923076923076925</v>
          </cell>
          <cell r="T155">
            <v>11.058823529411764</v>
          </cell>
          <cell r="U155">
            <v>16.588235294117649</v>
          </cell>
          <cell r="W155">
            <v>11.058823529411764</v>
          </cell>
          <cell r="X155">
            <v>16.588235294117649</v>
          </cell>
          <cell r="AC155">
            <v>5.5545454545454547</v>
          </cell>
          <cell r="AD155">
            <v>8.4</v>
          </cell>
          <cell r="AF155">
            <v>5</v>
          </cell>
        </row>
        <row r="156">
          <cell r="A156">
            <v>24</v>
          </cell>
          <cell r="B156">
            <v>2.3333333333333335</v>
          </cell>
          <cell r="C156">
            <v>7.0000000000000009</v>
          </cell>
          <cell r="E156">
            <v>5.5</v>
          </cell>
          <cell r="F156">
            <v>4.5</v>
          </cell>
          <cell r="H156">
            <v>4.7692307692307692</v>
          </cell>
          <cell r="I156">
            <v>5.0769230769230766</v>
          </cell>
          <cell r="K156">
            <v>2.3272727272727272</v>
          </cell>
          <cell r="L156">
            <v>4.2727272727272725</v>
          </cell>
          <cell r="N156">
            <v>2.3571428571428572</v>
          </cell>
          <cell r="O156">
            <v>3.5000000000000004</v>
          </cell>
          <cell r="Q156">
            <v>2.3333333333333335</v>
          </cell>
          <cell r="R156">
            <v>4.1159420289855069</v>
          </cell>
          <cell r="T156">
            <v>16.545454545454547</v>
          </cell>
          <cell r="U156">
            <v>15</v>
          </cell>
          <cell r="W156">
            <v>16.545454545454547</v>
          </cell>
          <cell r="X156">
            <v>15</v>
          </cell>
          <cell r="AC156">
            <v>5.6442307692307692</v>
          </cell>
          <cell r="AD156">
            <v>6.5384615384615392</v>
          </cell>
          <cell r="AF156">
            <v>5</v>
          </cell>
        </row>
        <row r="157">
          <cell r="A157">
            <v>25</v>
          </cell>
          <cell r="B157">
            <v>0</v>
          </cell>
          <cell r="C157">
            <v>0</v>
          </cell>
          <cell r="E157">
            <v>0</v>
          </cell>
          <cell r="F157">
            <v>0</v>
          </cell>
          <cell r="H157">
            <v>0</v>
          </cell>
          <cell r="I157">
            <v>0</v>
          </cell>
          <cell r="K157">
            <v>0</v>
          </cell>
          <cell r="L157">
            <v>0</v>
          </cell>
          <cell r="N157">
            <v>0</v>
          </cell>
          <cell r="O157">
            <v>0</v>
          </cell>
          <cell r="Q157">
            <v>0</v>
          </cell>
          <cell r="R157">
            <v>0</v>
          </cell>
          <cell r="T157">
            <v>0</v>
          </cell>
          <cell r="U157">
            <v>0</v>
          </cell>
          <cell r="W157">
            <v>0</v>
          </cell>
          <cell r="X157">
            <v>0</v>
          </cell>
          <cell r="AC157">
            <v>0</v>
          </cell>
          <cell r="AD157">
            <v>0</v>
          </cell>
          <cell r="AF157">
            <v>5</v>
          </cell>
        </row>
        <row r="158">
          <cell r="A158">
            <v>26</v>
          </cell>
          <cell r="B158">
            <v>2.5</v>
          </cell>
          <cell r="C158">
            <v>4.25</v>
          </cell>
          <cell r="E158">
            <v>4.7777777777777777</v>
          </cell>
          <cell r="F158">
            <v>5.5555555555555554</v>
          </cell>
          <cell r="H158">
            <v>4.0769230769230766</v>
          </cell>
          <cell r="I158">
            <v>5.1538461538461542</v>
          </cell>
          <cell r="K158">
            <v>2.9378531073446328</v>
          </cell>
          <cell r="L158">
            <v>5.2542372881355925</v>
          </cell>
          <cell r="N158">
            <v>1.2857142857142856</v>
          </cell>
          <cell r="O158">
            <v>7.9285714285714279</v>
          </cell>
          <cell r="Q158">
            <v>2.2082018927444795</v>
          </cell>
          <cell r="R158">
            <v>6.4353312302839107</v>
          </cell>
          <cell r="T158">
            <v>0</v>
          </cell>
          <cell r="U158">
            <v>0</v>
          </cell>
          <cell r="W158">
            <v>4.1111111111111116</v>
          </cell>
          <cell r="X158">
            <v>12.555555555555555</v>
          </cell>
          <cell r="AC158">
            <v>2.9795158286778398</v>
          </cell>
          <cell r="AD158">
            <v>7.1508379888268152</v>
          </cell>
          <cell r="AF158">
            <v>5</v>
          </cell>
        </row>
        <row r="159">
          <cell r="A159">
            <v>27</v>
          </cell>
          <cell r="B159">
            <v>2</v>
          </cell>
          <cell r="C159">
            <v>9</v>
          </cell>
          <cell r="E159">
            <v>4.1428571428571423</v>
          </cell>
          <cell r="F159">
            <v>5.5714285714285712</v>
          </cell>
          <cell r="H159">
            <v>3.6666666666666665</v>
          </cell>
          <cell r="I159">
            <v>6.3333333333333339</v>
          </cell>
          <cell r="K159">
            <v>1.6875</v>
          </cell>
          <cell r="L159">
            <v>6.25</v>
          </cell>
          <cell r="N159">
            <v>3.3333333333333335</v>
          </cell>
          <cell r="O159">
            <v>6.8421052631578956</v>
          </cell>
          <cell r="Q159">
            <v>2.1198156682027647</v>
          </cell>
          <cell r="R159">
            <v>6.4055299539170507</v>
          </cell>
          <cell r="T159">
            <v>0</v>
          </cell>
          <cell r="U159">
            <v>0</v>
          </cell>
          <cell r="W159">
            <v>6.666666666666667</v>
          </cell>
          <cell r="X159">
            <v>9</v>
          </cell>
          <cell r="AC159">
            <v>3.242506811989101</v>
          </cell>
          <cell r="AD159">
            <v>6.8119891008174394</v>
          </cell>
          <cell r="AF159">
            <v>5</v>
          </cell>
        </row>
        <row r="160">
          <cell r="A160">
            <v>28</v>
          </cell>
          <cell r="B160">
            <v>0</v>
          </cell>
          <cell r="C160">
            <v>0</v>
          </cell>
          <cell r="E160">
            <v>0</v>
          </cell>
          <cell r="F160">
            <v>0</v>
          </cell>
          <cell r="H160">
            <v>0</v>
          </cell>
          <cell r="I160">
            <v>0</v>
          </cell>
          <cell r="K160">
            <v>0</v>
          </cell>
          <cell r="L160">
            <v>0</v>
          </cell>
          <cell r="N160">
            <v>0</v>
          </cell>
          <cell r="O160">
            <v>0</v>
          </cell>
          <cell r="Q160">
            <v>0</v>
          </cell>
          <cell r="R160">
            <v>0</v>
          </cell>
          <cell r="T160">
            <v>0</v>
          </cell>
          <cell r="U160">
            <v>0</v>
          </cell>
          <cell r="W160">
            <v>5</v>
          </cell>
          <cell r="X160">
            <v>12.6</v>
          </cell>
          <cell r="AC160">
            <v>5</v>
          </cell>
          <cell r="AD160">
            <v>12.6</v>
          </cell>
          <cell r="AF160">
            <v>5</v>
          </cell>
        </row>
        <row r="161">
          <cell r="A161">
            <v>29</v>
          </cell>
          <cell r="B161">
            <v>0</v>
          </cell>
          <cell r="C161">
            <v>0</v>
          </cell>
          <cell r="E161">
            <v>0</v>
          </cell>
          <cell r="F161">
            <v>0</v>
          </cell>
          <cell r="H161">
            <v>0</v>
          </cell>
          <cell r="I161">
            <v>0</v>
          </cell>
          <cell r="K161">
            <v>0</v>
          </cell>
          <cell r="L161">
            <v>0</v>
          </cell>
          <cell r="N161">
            <v>0</v>
          </cell>
          <cell r="O161">
            <v>0</v>
          </cell>
          <cell r="Q161">
            <v>0</v>
          </cell>
          <cell r="R161">
            <v>0</v>
          </cell>
          <cell r="T161">
            <v>0</v>
          </cell>
          <cell r="U161">
            <v>0</v>
          </cell>
          <cell r="W161">
            <v>0</v>
          </cell>
          <cell r="X161">
            <v>0</v>
          </cell>
          <cell r="AC161">
            <v>0</v>
          </cell>
          <cell r="AD161">
            <v>0</v>
          </cell>
          <cell r="AF161">
            <v>5</v>
          </cell>
        </row>
        <row r="162">
          <cell r="A162">
            <v>30</v>
          </cell>
          <cell r="B162">
            <v>0</v>
          </cell>
          <cell r="C162">
            <v>4.5</v>
          </cell>
          <cell r="E162">
            <v>3.833333333333333</v>
          </cell>
          <cell r="F162">
            <v>3.3333333333333335</v>
          </cell>
          <cell r="H162">
            <v>2.875</v>
          </cell>
          <cell r="I162">
            <v>3.6249999999999996</v>
          </cell>
          <cell r="K162">
            <v>1.7333333333333332</v>
          </cell>
          <cell r="L162">
            <v>3.5999999999999996</v>
          </cell>
          <cell r="N162">
            <v>0.84615384615384615</v>
          </cell>
          <cell r="O162">
            <v>4.8461538461538458</v>
          </cell>
          <cell r="Q162">
            <v>1.4651162790697674</v>
          </cell>
          <cell r="R162">
            <v>3.9767441860465116</v>
          </cell>
          <cell r="T162">
            <v>0</v>
          </cell>
          <cell r="U162">
            <v>0</v>
          </cell>
          <cell r="W162">
            <v>8.2083333333333321</v>
          </cell>
          <cell r="X162">
            <v>9.75</v>
          </cell>
          <cell r="AC162">
            <v>3.7733333333333334</v>
          </cell>
          <cell r="AD162">
            <v>5.7866666666666662</v>
          </cell>
          <cell r="AF162">
            <v>5</v>
          </cell>
        </row>
        <row r="163">
          <cell r="A163">
            <v>31</v>
          </cell>
          <cell r="B163">
            <v>3.4000000000000004</v>
          </cell>
          <cell r="C163">
            <v>3.8</v>
          </cell>
          <cell r="E163">
            <v>2.4444444444444446</v>
          </cell>
          <cell r="F163">
            <v>3</v>
          </cell>
          <cell r="H163">
            <v>2.7857142857142856</v>
          </cell>
          <cell r="I163">
            <v>3.2857142857142856</v>
          </cell>
          <cell r="K163">
            <v>1.0483870967741937</v>
          </cell>
          <cell r="L163">
            <v>4.032258064516129</v>
          </cell>
          <cell r="N163">
            <v>2.875</v>
          </cell>
          <cell r="O163">
            <v>2.125</v>
          </cell>
          <cell r="Q163">
            <v>1.7647058823529411</v>
          </cell>
          <cell r="R163">
            <v>3.2843137254901964</v>
          </cell>
          <cell r="T163">
            <v>10.125</v>
          </cell>
          <cell r="U163">
            <v>12.25</v>
          </cell>
          <cell r="W163">
            <v>0</v>
          </cell>
          <cell r="X163">
            <v>0</v>
          </cell>
          <cell r="AC163">
            <v>3.6792452830188678</v>
          </cell>
          <cell r="AD163">
            <v>4.9764150943396226</v>
          </cell>
          <cell r="AF163">
            <v>5</v>
          </cell>
        </row>
        <row r="164">
          <cell r="A164" t="str">
            <v>Jun/01</v>
          </cell>
          <cell r="B164">
            <v>0</v>
          </cell>
          <cell r="C164">
            <v>0</v>
          </cell>
          <cell r="E164">
            <v>0</v>
          </cell>
          <cell r="F164">
            <v>0</v>
          </cell>
          <cell r="H164">
            <v>0</v>
          </cell>
          <cell r="I164">
            <v>0</v>
          </cell>
          <cell r="K164">
            <v>0</v>
          </cell>
          <cell r="L164">
            <v>0</v>
          </cell>
          <cell r="N164">
            <v>0</v>
          </cell>
          <cell r="O164">
            <v>0</v>
          </cell>
          <cell r="Q164">
            <v>0</v>
          </cell>
          <cell r="R164">
            <v>0</v>
          </cell>
          <cell r="T164">
            <v>0</v>
          </cell>
          <cell r="U164">
            <v>0</v>
          </cell>
          <cell r="W164">
            <v>0</v>
          </cell>
          <cell r="X164">
            <v>0</v>
          </cell>
          <cell r="AC164">
            <v>0</v>
          </cell>
          <cell r="AD164">
            <v>0</v>
          </cell>
          <cell r="AF164">
            <v>5</v>
          </cell>
        </row>
        <row r="165">
          <cell r="A165">
            <v>2</v>
          </cell>
          <cell r="B165">
            <v>0.66666666666666674</v>
          </cell>
          <cell r="C165">
            <v>6.666666666666667</v>
          </cell>
          <cell r="E165">
            <v>2.8571428571428572</v>
          </cell>
          <cell r="F165">
            <v>4.1428571428571423</v>
          </cell>
          <cell r="H165">
            <v>2.1999999999999997</v>
          </cell>
          <cell r="I165">
            <v>4.9000000000000004</v>
          </cell>
          <cell r="K165">
            <v>2.2916666666666665</v>
          </cell>
          <cell r="L165">
            <v>4.416666666666667</v>
          </cell>
          <cell r="N165">
            <v>2.2631578947368425</v>
          </cell>
          <cell r="O165">
            <v>4.1578947368421053</v>
          </cell>
          <cell r="Q165">
            <v>2.2790697674418601</v>
          </cell>
          <cell r="R165">
            <v>4.3023255813953494</v>
          </cell>
          <cell r="T165">
            <v>0</v>
          </cell>
          <cell r="U165">
            <v>0</v>
          </cell>
          <cell r="W165">
            <v>10.823529411764705</v>
          </cell>
          <cell r="X165">
            <v>9.8823529411764692</v>
          </cell>
          <cell r="AC165">
            <v>4.3428571428571425</v>
          </cell>
          <cell r="AD165">
            <v>5.7428571428571429</v>
          </cell>
          <cell r="AF165">
            <v>5</v>
          </cell>
        </row>
        <row r="166">
          <cell r="A166">
            <v>3</v>
          </cell>
          <cell r="B166">
            <v>1.3333333333333335</v>
          </cell>
          <cell r="C166">
            <v>4.3333333333333339</v>
          </cell>
          <cell r="E166">
            <v>1.875</v>
          </cell>
          <cell r="F166">
            <v>4.75</v>
          </cell>
          <cell r="H166">
            <v>1.7272727272727273</v>
          </cell>
          <cell r="I166">
            <v>4.6363636363636367</v>
          </cell>
          <cell r="K166">
            <v>1</v>
          </cell>
          <cell r="L166">
            <v>4.0434782608695654</v>
          </cell>
          <cell r="N166">
            <v>2.2352941176470589</v>
          </cell>
          <cell r="O166">
            <v>4.6470588235294121</v>
          </cell>
          <cell r="Q166">
            <v>1.5249999999999999</v>
          </cell>
          <cell r="R166">
            <v>4.3</v>
          </cell>
          <cell r="T166">
            <v>0</v>
          </cell>
          <cell r="U166">
            <v>0</v>
          </cell>
          <cell r="W166">
            <v>9.6363636363636367</v>
          </cell>
          <cell r="X166">
            <v>10.818181818181818</v>
          </cell>
          <cell r="AC166">
            <v>3</v>
          </cell>
          <cell r="AD166">
            <v>5.5161290322580641</v>
          </cell>
          <cell r="AF166">
            <v>5</v>
          </cell>
        </row>
        <row r="167">
          <cell r="A167">
            <v>4</v>
          </cell>
          <cell r="B167">
            <v>3.7313432835820892</v>
          </cell>
          <cell r="C167">
            <v>5.9701492537313428</v>
          </cell>
          <cell r="E167">
            <v>3.2857142857142856</v>
          </cell>
          <cell r="F167">
            <v>4.5714285714285712</v>
          </cell>
          <cell r="H167">
            <v>3.4090909090909087</v>
          </cell>
          <cell r="I167">
            <v>4.9586776859504136</v>
          </cell>
          <cell r="K167">
            <v>1.7376681614349778</v>
          </cell>
          <cell r="L167">
            <v>2.9708520179372195</v>
          </cell>
          <cell r="N167">
            <v>1.3333333333333335</v>
          </cell>
          <cell r="O167">
            <v>5.833333333333333</v>
          </cell>
          <cell r="Q167">
            <v>1.6359060402684564</v>
          </cell>
          <cell r="R167">
            <v>3.6912751677852351</v>
          </cell>
          <cell r="T167">
            <v>0</v>
          </cell>
          <cell r="U167">
            <v>0</v>
          </cell>
          <cell r="W167">
            <v>10.571428571428571</v>
          </cell>
          <cell r="X167">
            <v>12.857142857142856</v>
          </cell>
          <cell r="AC167">
            <v>4.6296296296296298</v>
          </cell>
          <cell r="AD167">
            <v>6.6498316498316505</v>
          </cell>
          <cell r="AF167">
            <v>5</v>
          </cell>
        </row>
        <row r="168">
          <cell r="A168">
            <v>5</v>
          </cell>
          <cell r="B168">
            <v>5</v>
          </cell>
          <cell r="C168">
            <v>8</v>
          </cell>
          <cell r="E168">
            <v>2</v>
          </cell>
          <cell r="F168">
            <v>6.2</v>
          </cell>
          <cell r="H168">
            <v>2.5</v>
          </cell>
          <cell r="I168">
            <v>6.5</v>
          </cell>
          <cell r="K168">
            <v>2.5294117647058822</v>
          </cell>
          <cell r="L168">
            <v>3.882352941176471</v>
          </cell>
          <cell r="N168">
            <v>2.1818181818181821</v>
          </cell>
          <cell r="O168">
            <v>4.3636363636363642</v>
          </cell>
          <cell r="Q168">
            <v>2.3928571428571428</v>
          </cell>
          <cell r="R168">
            <v>4.0714285714285721</v>
          </cell>
          <cell r="T168">
            <v>7.1818181818181825</v>
          </cell>
          <cell r="U168">
            <v>12.363636363636363</v>
          </cell>
          <cell r="W168">
            <v>0</v>
          </cell>
          <cell r="X168">
            <v>0</v>
          </cell>
          <cell r="AC168">
            <v>3.5777777777777775</v>
          </cell>
          <cell r="AD168">
            <v>6.4222222222222225</v>
          </cell>
          <cell r="AF168">
            <v>5</v>
          </cell>
        </row>
        <row r="169">
          <cell r="A169">
            <v>6</v>
          </cell>
          <cell r="B169">
            <v>0</v>
          </cell>
          <cell r="C169">
            <v>0</v>
          </cell>
          <cell r="E169">
            <v>5</v>
          </cell>
          <cell r="F169">
            <v>4</v>
          </cell>
          <cell r="H169">
            <v>5</v>
          </cell>
          <cell r="I169">
            <v>4</v>
          </cell>
          <cell r="K169">
            <v>1.7142857142857144</v>
          </cell>
          <cell r="L169">
            <v>3</v>
          </cell>
          <cell r="N169">
            <v>1.2083333333333333</v>
          </cell>
          <cell r="O169">
            <v>4.1666666666666661</v>
          </cell>
          <cell r="Q169">
            <v>1.4807692307692308</v>
          </cell>
          <cell r="R169">
            <v>3.5384615384615383</v>
          </cell>
          <cell r="T169">
            <v>4.3333333333333339</v>
          </cell>
          <cell r="U169">
            <v>11.111111111111111</v>
          </cell>
          <cell r="W169">
            <v>4.3333333333333339</v>
          </cell>
          <cell r="X169">
            <v>11.111111111111111</v>
          </cell>
          <cell r="AC169">
            <v>2.7</v>
          </cell>
          <cell r="AD169">
            <v>6.5777777777777784</v>
          </cell>
          <cell r="AF169">
            <v>5</v>
          </cell>
        </row>
        <row r="170">
          <cell r="A170">
            <v>7</v>
          </cell>
          <cell r="B170">
            <v>1.2</v>
          </cell>
          <cell r="C170">
            <v>6.6000000000000005</v>
          </cell>
          <cell r="E170">
            <v>3</v>
          </cell>
          <cell r="F170">
            <v>4.8888888888888893</v>
          </cell>
          <cell r="H170">
            <v>2.3571428571428572</v>
          </cell>
          <cell r="I170">
            <v>5.5</v>
          </cell>
          <cell r="K170">
            <v>1.0380622837370241</v>
          </cell>
          <cell r="L170">
            <v>4.6020761245674739</v>
          </cell>
          <cell r="N170">
            <v>1.7500000000000002</v>
          </cell>
          <cell r="O170">
            <v>4.8611111111111116</v>
          </cell>
          <cell r="Q170">
            <v>1.4329738058551618</v>
          </cell>
          <cell r="R170">
            <v>4.7457627118644066</v>
          </cell>
          <cell r="T170">
            <v>4.7777777777777777</v>
          </cell>
          <cell r="U170">
            <v>9.7222222222222232</v>
          </cell>
          <cell r="W170">
            <v>4.7777777777777777</v>
          </cell>
          <cell r="X170">
            <v>9.7222222222222232</v>
          </cell>
          <cell r="AC170">
            <v>2.5935596170583115</v>
          </cell>
          <cell r="AD170">
            <v>6.3968668407310707</v>
          </cell>
          <cell r="AF170">
            <v>5</v>
          </cell>
        </row>
        <row r="171">
          <cell r="A171">
            <v>8</v>
          </cell>
          <cell r="B171">
            <v>0</v>
          </cell>
          <cell r="C171">
            <v>0</v>
          </cell>
          <cell r="E171">
            <v>0</v>
          </cell>
          <cell r="F171">
            <v>0</v>
          </cell>
          <cell r="H171">
            <v>0</v>
          </cell>
          <cell r="I171">
            <v>0</v>
          </cell>
          <cell r="K171">
            <v>0</v>
          </cell>
          <cell r="L171">
            <v>0</v>
          </cell>
          <cell r="N171">
            <v>0</v>
          </cell>
          <cell r="O171">
            <v>0</v>
          </cell>
          <cell r="Q171">
            <v>0</v>
          </cell>
          <cell r="R171">
            <v>0</v>
          </cell>
          <cell r="T171">
            <v>0</v>
          </cell>
          <cell r="U171">
            <v>0</v>
          </cell>
          <cell r="W171">
            <v>0</v>
          </cell>
          <cell r="X171">
            <v>0</v>
          </cell>
          <cell r="AC171">
            <v>0</v>
          </cell>
          <cell r="AD171">
            <v>0</v>
          </cell>
          <cell r="AF171">
            <v>5</v>
          </cell>
        </row>
        <row r="172">
          <cell r="A172">
            <v>9</v>
          </cell>
          <cell r="B172">
            <v>3.3333333333333335</v>
          </cell>
          <cell r="C172">
            <v>4.666666666666667</v>
          </cell>
          <cell r="E172">
            <v>3.6249999999999996</v>
          </cell>
          <cell r="F172">
            <v>11.375</v>
          </cell>
          <cell r="H172">
            <v>3.5454545454545454</v>
          </cell>
          <cell r="I172">
            <v>9.5454545454545467</v>
          </cell>
          <cell r="K172">
            <v>2.0681818181818183</v>
          </cell>
          <cell r="L172">
            <v>3.0454545454545454</v>
          </cell>
          <cell r="N172">
            <v>2.09375</v>
          </cell>
          <cell r="O172">
            <v>4.28125</v>
          </cell>
          <cell r="Q172">
            <v>2.0789473684210527</v>
          </cell>
          <cell r="R172">
            <v>3.5657894736842102</v>
          </cell>
          <cell r="T172">
            <v>7.7826086956521738</v>
          </cell>
          <cell r="U172">
            <v>8.2173913043478262</v>
          </cell>
          <cell r="W172">
            <v>7.7826086956521738</v>
          </cell>
          <cell r="X172">
            <v>8.2173913043478262</v>
          </cell>
          <cell r="AC172">
            <v>4.1729323308270683</v>
          </cell>
          <cell r="AD172">
            <v>5.6691729323308273</v>
          </cell>
          <cell r="AF172">
            <v>5</v>
          </cell>
        </row>
        <row r="173">
          <cell r="A173">
            <v>10</v>
          </cell>
          <cell r="B173">
            <v>2</v>
          </cell>
          <cell r="C173">
            <v>5.3333333333333339</v>
          </cell>
          <cell r="E173">
            <v>2.25</v>
          </cell>
          <cell r="F173">
            <v>5.75</v>
          </cell>
          <cell r="H173">
            <v>2.1818181818181821</v>
          </cell>
          <cell r="I173">
            <v>5.6363636363636367</v>
          </cell>
          <cell r="K173">
            <v>2.4827586206896552</v>
          </cell>
          <cell r="L173">
            <v>3.0344827586206895</v>
          </cell>
          <cell r="N173">
            <v>2.7586206896551726</v>
          </cell>
          <cell r="O173">
            <v>4.1724137931034484</v>
          </cell>
          <cell r="Q173">
            <v>2.6206896551724137</v>
          </cell>
          <cell r="R173">
            <v>3.6034482758620685</v>
          </cell>
          <cell r="T173">
            <v>8.1304347826086953</v>
          </cell>
          <cell r="U173">
            <v>9</v>
          </cell>
          <cell r="W173">
            <v>8.1304347826086953</v>
          </cell>
          <cell r="X173">
            <v>9</v>
          </cell>
          <cell r="AC173">
            <v>4.7826086956521738</v>
          </cell>
          <cell r="AD173">
            <v>5.9565217391304346</v>
          </cell>
          <cell r="AF173">
            <v>5</v>
          </cell>
        </row>
        <row r="174">
          <cell r="A174">
            <v>11</v>
          </cell>
          <cell r="B174">
            <v>1.3333333333333335</v>
          </cell>
          <cell r="C174">
            <v>6.3333333333333339</v>
          </cell>
          <cell r="E174">
            <v>3</v>
          </cell>
          <cell r="F174">
            <v>6.5714285714285712</v>
          </cell>
          <cell r="H174">
            <v>2.5</v>
          </cell>
          <cell r="I174">
            <v>6.5</v>
          </cell>
          <cell r="K174">
            <v>0</v>
          </cell>
          <cell r="L174">
            <v>0</v>
          </cell>
          <cell r="N174">
            <v>0</v>
          </cell>
          <cell r="O174">
            <v>0</v>
          </cell>
          <cell r="Q174">
            <v>0</v>
          </cell>
          <cell r="R174">
            <v>0</v>
          </cell>
          <cell r="T174">
            <v>9.9444444444444446</v>
          </cell>
          <cell r="U174">
            <v>11</v>
          </cell>
          <cell r="W174">
            <v>9.9444444444444446</v>
          </cell>
          <cell r="X174">
            <v>11</v>
          </cell>
          <cell r="AC174">
            <v>8.3260869565217384</v>
          </cell>
          <cell r="AD174">
            <v>10.021739130434783</v>
          </cell>
          <cell r="AF174">
            <v>5</v>
          </cell>
        </row>
        <row r="175">
          <cell r="A175">
            <v>12</v>
          </cell>
          <cell r="B175">
            <v>3.6666666666666665</v>
          </cell>
          <cell r="C175">
            <v>5.3333333333333339</v>
          </cell>
          <cell r="E175">
            <v>2.1428571428571428</v>
          </cell>
          <cell r="F175">
            <v>6</v>
          </cell>
          <cell r="H175">
            <v>2.6</v>
          </cell>
          <cell r="I175">
            <v>5.8000000000000007</v>
          </cell>
          <cell r="K175">
            <v>1.9444444444444444</v>
          </cell>
          <cell r="L175">
            <v>3.7777777777777777</v>
          </cell>
          <cell r="N175">
            <v>2</v>
          </cell>
          <cell r="O175">
            <v>4.3999999999999995</v>
          </cell>
          <cell r="Q175">
            <v>1.9642857142857142</v>
          </cell>
          <cell r="R175">
            <v>4</v>
          </cell>
          <cell r="T175">
            <v>11.4375</v>
          </cell>
          <cell r="U175">
            <v>8.5</v>
          </cell>
          <cell r="W175">
            <v>0</v>
          </cell>
          <cell r="X175">
            <v>0</v>
          </cell>
          <cell r="AC175">
            <v>3.8902439024390243</v>
          </cell>
          <cell r="AD175">
            <v>5.0975609756097562</v>
          </cell>
          <cell r="AF175">
            <v>5</v>
          </cell>
        </row>
        <row r="176">
          <cell r="A176">
            <v>13</v>
          </cell>
          <cell r="B176">
            <v>0</v>
          </cell>
          <cell r="C176">
            <v>7.2222222222222214</v>
          </cell>
          <cell r="E176">
            <v>2.3333333333333335</v>
          </cell>
          <cell r="F176">
            <v>9</v>
          </cell>
          <cell r="H176">
            <v>1.4583333333333333</v>
          </cell>
          <cell r="I176">
            <v>8.3333333333333321</v>
          </cell>
          <cell r="K176">
            <v>2.3333333333333335</v>
          </cell>
          <cell r="L176">
            <v>3.6666666666666665</v>
          </cell>
          <cell r="N176">
            <v>2.4</v>
          </cell>
          <cell r="O176">
            <v>3.9</v>
          </cell>
          <cell r="Q176">
            <v>2.3636363636363638</v>
          </cell>
          <cell r="R176">
            <v>3.7727272727272729</v>
          </cell>
          <cell r="T176">
            <v>10.4</v>
          </cell>
          <cell r="U176">
            <v>8.7999999999999989</v>
          </cell>
          <cell r="W176">
            <v>10.4</v>
          </cell>
          <cell r="X176">
            <v>8.7999999999999989</v>
          </cell>
          <cell r="AC176">
            <v>5.7051282051282053</v>
          </cell>
          <cell r="AD176">
            <v>6.3888888888888884</v>
          </cell>
          <cell r="AF176">
            <v>5</v>
          </cell>
        </row>
        <row r="177">
          <cell r="A177">
            <v>14</v>
          </cell>
          <cell r="B177">
            <v>0</v>
          </cell>
          <cell r="C177">
            <v>10</v>
          </cell>
          <cell r="E177">
            <v>2.014388489208633</v>
          </cell>
          <cell r="F177">
            <v>7.0503597122302155</v>
          </cell>
          <cell r="H177">
            <v>1.564245810055866</v>
          </cell>
          <cell r="I177">
            <v>7.7094972067039107</v>
          </cell>
          <cell r="K177">
            <v>1.53125</v>
          </cell>
          <cell r="L177">
            <v>4.09375</v>
          </cell>
          <cell r="N177">
            <v>1.625</v>
          </cell>
          <cell r="O177">
            <v>5.5</v>
          </cell>
          <cell r="Q177">
            <v>1.55</v>
          </cell>
          <cell r="R177">
            <v>4.375</v>
          </cell>
          <cell r="T177">
            <v>7.7272727272727266</v>
          </cell>
          <cell r="U177">
            <v>10.181818181818182</v>
          </cell>
          <cell r="W177">
            <v>7.7272727272727266</v>
          </cell>
          <cell r="X177">
            <v>10.181818181818182</v>
          </cell>
          <cell r="AC177">
            <v>3.4672304439746302</v>
          </cell>
          <cell r="AD177">
            <v>6.5961945031712474</v>
          </cell>
          <cell r="AF177">
            <v>5</v>
          </cell>
        </row>
        <row r="178">
          <cell r="A178">
            <v>15</v>
          </cell>
          <cell r="B178">
            <v>0</v>
          </cell>
          <cell r="C178">
            <v>0</v>
          </cell>
          <cell r="E178">
            <v>0</v>
          </cell>
          <cell r="F178">
            <v>0</v>
          </cell>
          <cell r="H178">
            <v>0</v>
          </cell>
          <cell r="I178">
            <v>0</v>
          </cell>
          <cell r="K178">
            <v>0</v>
          </cell>
          <cell r="L178">
            <v>0</v>
          </cell>
          <cell r="N178">
            <v>0</v>
          </cell>
          <cell r="O178">
            <v>0</v>
          </cell>
          <cell r="Q178">
            <v>0</v>
          </cell>
          <cell r="R178">
            <v>0</v>
          </cell>
          <cell r="T178">
            <v>0</v>
          </cell>
          <cell r="U178">
            <v>0</v>
          </cell>
          <cell r="W178">
            <v>0</v>
          </cell>
          <cell r="X178">
            <v>0</v>
          </cell>
          <cell r="AC178">
            <v>0</v>
          </cell>
          <cell r="AD178">
            <v>0</v>
          </cell>
          <cell r="AF178">
            <v>5</v>
          </cell>
        </row>
        <row r="179">
          <cell r="A179">
            <v>16</v>
          </cell>
          <cell r="B179">
            <v>0.5</v>
          </cell>
          <cell r="C179">
            <v>7.5</v>
          </cell>
          <cell r="E179">
            <v>1.625</v>
          </cell>
          <cell r="F179">
            <v>9.25</v>
          </cell>
          <cell r="H179">
            <v>1.25</v>
          </cell>
          <cell r="I179">
            <v>8.6666666666666679</v>
          </cell>
          <cell r="K179">
            <v>1.145975443383356</v>
          </cell>
          <cell r="L179">
            <v>4.1746248294679402</v>
          </cell>
          <cell r="N179">
            <v>1.3478260869565217</v>
          </cell>
          <cell r="O179">
            <v>5.6521739130434785</v>
          </cell>
          <cell r="Q179">
            <v>1.2238055322715844</v>
          </cell>
          <cell r="R179">
            <v>4.7443419949706618</v>
          </cell>
          <cell r="T179">
            <v>5.8260869565217392</v>
          </cell>
          <cell r="U179">
            <v>10.956521739130434</v>
          </cell>
          <cell r="W179">
            <v>5.8260869565217392</v>
          </cell>
          <cell r="X179">
            <v>10.956521739130434</v>
          </cell>
          <cell r="AC179">
            <v>3.0259243518912027</v>
          </cell>
          <cell r="AD179">
            <v>7.5733106672333195</v>
          </cell>
          <cell r="AF179">
            <v>5</v>
          </cell>
        </row>
        <row r="180">
          <cell r="A180">
            <v>17</v>
          </cell>
          <cell r="B180">
            <v>0</v>
          </cell>
          <cell r="C180">
            <v>3.75</v>
          </cell>
          <cell r="E180">
            <v>3.6666666666666665</v>
          </cell>
          <cell r="F180">
            <v>5.3333333333333339</v>
          </cell>
          <cell r="H180">
            <v>1.5714285714285716</v>
          </cell>
          <cell r="I180">
            <v>4.4285714285714279</v>
          </cell>
          <cell r="K180">
            <v>1.2285714285714284</v>
          </cell>
          <cell r="L180">
            <v>4.6857142857142851</v>
          </cell>
          <cell r="N180">
            <v>2.4444444444444446</v>
          </cell>
          <cell r="O180">
            <v>5.3333333333333339</v>
          </cell>
          <cell r="Q180">
            <v>1.641509433962264</v>
          </cell>
          <cell r="R180">
            <v>4.9056603773584913</v>
          </cell>
          <cell r="T180">
            <v>6.4137931034482758</v>
          </cell>
          <cell r="U180">
            <v>10.241379310344827</v>
          </cell>
          <cell r="W180">
            <v>6.4137931034482758</v>
          </cell>
          <cell r="X180">
            <v>10.241379310344827</v>
          </cell>
          <cell r="AC180">
            <v>3.9830508474576267</v>
          </cell>
          <cell r="AD180">
            <v>7.5</v>
          </cell>
          <cell r="AF180">
            <v>5</v>
          </cell>
        </row>
        <row r="181">
          <cell r="A181">
            <v>18</v>
          </cell>
          <cell r="B181">
            <v>3</v>
          </cell>
          <cell r="C181">
            <v>3.5000000000000004</v>
          </cell>
          <cell r="E181">
            <v>1.4285714285714286</v>
          </cell>
          <cell r="F181">
            <v>6</v>
          </cell>
          <cell r="H181">
            <v>1.7777777777777777</v>
          </cell>
          <cell r="I181">
            <v>5.4444444444444438</v>
          </cell>
          <cell r="K181">
            <v>1.7407407407407407</v>
          </cell>
          <cell r="L181">
            <v>4.1851851851851851</v>
          </cell>
          <cell r="N181">
            <v>1.4243323442136497</v>
          </cell>
          <cell r="O181">
            <v>4.2729970326409497</v>
          </cell>
          <cell r="Q181">
            <v>1.619156214367161</v>
          </cell>
          <cell r="R181">
            <v>4.2189281641961234</v>
          </cell>
          <cell r="T181">
            <v>7.48</v>
          </cell>
          <cell r="U181">
            <v>8.5599999999999987</v>
          </cell>
          <cell r="W181">
            <v>7.48</v>
          </cell>
          <cell r="X181">
            <v>8.5599999999999987</v>
          </cell>
          <cell r="AC181">
            <v>4.4822557122022362</v>
          </cell>
          <cell r="AD181">
            <v>6.4365580943121046</v>
          </cell>
          <cell r="AF181">
            <v>5</v>
          </cell>
        </row>
        <row r="182">
          <cell r="A182">
            <v>19</v>
          </cell>
          <cell r="B182">
            <v>3.5000000000000004</v>
          </cell>
          <cell r="C182">
            <v>2</v>
          </cell>
          <cell r="E182">
            <v>2.6</v>
          </cell>
          <cell r="F182">
            <v>4</v>
          </cell>
          <cell r="H182">
            <v>2.8571428571428572</v>
          </cell>
          <cell r="I182">
            <v>3.4285714285714288</v>
          </cell>
          <cell r="K182">
            <v>1.9444444444444444</v>
          </cell>
          <cell r="L182">
            <v>3.9930555555555554</v>
          </cell>
          <cell r="N182">
            <v>12.879999999999999</v>
          </cell>
          <cell r="O182">
            <v>4.84</v>
          </cell>
          <cell r="Q182">
            <v>7.0260223048327131</v>
          </cell>
          <cell r="R182">
            <v>4.3866171003717476</v>
          </cell>
          <cell r="T182">
            <v>6.9556144850671648</v>
          </cell>
          <cell r="U182">
            <v>10.085641003347389</v>
          </cell>
          <cell r="W182">
            <v>6.9556144850671648</v>
          </cell>
          <cell r="X182">
            <v>10.085641003347389</v>
          </cell>
          <cell r="AC182">
            <v>6.7224687751624437</v>
          </cell>
          <cell r="AD182">
            <v>6.7786453944534948</v>
          </cell>
          <cell r="AF182">
            <v>5</v>
          </cell>
        </row>
        <row r="183">
          <cell r="A183">
            <v>20</v>
          </cell>
          <cell r="B183">
            <v>5</v>
          </cell>
          <cell r="C183">
            <v>4.5</v>
          </cell>
          <cell r="E183">
            <v>2.5</v>
          </cell>
          <cell r="F183">
            <v>5.5</v>
          </cell>
          <cell r="H183">
            <v>3.3333333333333335</v>
          </cell>
          <cell r="I183">
            <v>5.166666666666667</v>
          </cell>
          <cell r="K183">
            <v>2</v>
          </cell>
          <cell r="L183">
            <v>3.258064516129032</v>
          </cell>
          <cell r="N183">
            <v>2.25</v>
          </cell>
          <cell r="O183">
            <v>4.75</v>
          </cell>
          <cell r="Q183">
            <v>2.1090909090909089</v>
          </cell>
          <cell r="R183">
            <v>3.9090909090909092</v>
          </cell>
          <cell r="T183">
            <v>10.913043478260869</v>
          </cell>
          <cell r="U183">
            <v>8.9130434782608692</v>
          </cell>
          <cell r="W183">
            <v>0</v>
          </cell>
          <cell r="X183">
            <v>0</v>
          </cell>
          <cell r="AC183">
            <v>4.6071428571428568</v>
          </cell>
          <cell r="AD183">
            <v>5.3690476190476195</v>
          </cell>
          <cell r="AF183">
            <v>5</v>
          </cell>
        </row>
        <row r="184">
          <cell r="A184">
            <v>21</v>
          </cell>
          <cell r="B184">
            <v>5</v>
          </cell>
          <cell r="C184">
            <v>3</v>
          </cell>
          <cell r="E184">
            <v>2.5</v>
          </cell>
          <cell r="F184">
            <v>6</v>
          </cell>
          <cell r="H184">
            <v>3</v>
          </cell>
          <cell r="I184">
            <v>5.4</v>
          </cell>
          <cell r="K184">
            <v>2.7508090614886731</v>
          </cell>
          <cell r="L184">
            <v>3.5275080906148863</v>
          </cell>
          <cell r="N184">
            <v>2.7333333333333334</v>
          </cell>
          <cell r="O184">
            <v>4.2</v>
          </cell>
          <cell r="Q184">
            <v>2.7422003284072249</v>
          </cell>
          <cell r="R184">
            <v>3.8587848932676518</v>
          </cell>
          <cell r="T184">
            <v>3.7777777777777777</v>
          </cell>
          <cell r="U184">
            <v>6.1111111111111107</v>
          </cell>
          <cell r="W184">
            <v>3.7777777777777777</v>
          </cell>
          <cell r="X184">
            <v>6.1111111111111107</v>
          </cell>
          <cell r="AC184">
            <v>2.9797377830750893</v>
          </cell>
          <cell r="AD184">
            <v>4.4338498212157331</v>
          </cell>
          <cell r="AF184">
            <v>5</v>
          </cell>
        </row>
        <row r="185">
          <cell r="A185">
            <v>22</v>
          </cell>
          <cell r="B185">
            <v>0</v>
          </cell>
          <cell r="C185">
            <v>0</v>
          </cell>
          <cell r="E185">
            <v>0</v>
          </cell>
          <cell r="F185">
            <v>0</v>
          </cell>
          <cell r="H185">
            <v>0</v>
          </cell>
          <cell r="I185">
            <v>0</v>
          </cell>
          <cell r="K185">
            <v>0</v>
          </cell>
          <cell r="L185">
            <v>0</v>
          </cell>
          <cell r="N185">
            <v>0</v>
          </cell>
          <cell r="O185">
            <v>0</v>
          </cell>
          <cell r="Q185">
            <v>0</v>
          </cell>
          <cell r="R185">
            <v>0</v>
          </cell>
          <cell r="T185">
            <v>0</v>
          </cell>
          <cell r="U185">
            <v>0</v>
          </cell>
          <cell r="W185">
            <v>0</v>
          </cell>
          <cell r="X185">
            <v>0</v>
          </cell>
          <cell r="AC185">
            <v>0</v>
          </cell>
          <cell r="AD185">
            <v>0</v>
          </cell>
          <cell r="AF185">
            <v>5</v>
          </cell>
        </row>
        <row r="186">
          <cell r="A186">
            <v>23</v>
          </cell>
          <cell r="B186">
            <v>4</v>
          </cell>
          <cell r="C186">
            <v>5</v>
          </cell>
          <cell r="E186">
            <v>6.666666666666667</v>
          </cell>
          <cell r="F186">
            <v>3.1111111111111112</v>
          </cell>
          <cell r="H186">
            <v>6.1818181818181817</v>
          </cell>
          <cell r="I186">
            <v>3.4545454545454546</v>
          </cell>
          <cell r="K186">
            <v>5.2549019607843137</v>
          </cell>
          <cell r="L186">
            <v>2.9607843137254903</v>
          </cell>
          <cell r="N186">
            <v>5.5777777777777784</v>
          </cell>
          <cell r="O186">
            <v>3.844444444444445</v>
          </cell>
          <cell r="Q186">
            <v>5.40625</v>
          </cell>
          <cell r="R186">
            <v>3.375</v>
          </cell>
          <cell r="T186">
            <v>14.516129032258066</v>
          </cell>
          <cell r="U186">
            <v>8.2903225806451619</v>
          </cell>
          <cell r="W186">
            <v>14.516129032258066</v>
          </cell>
          <cell r="X186">
            <v>8.2903225806451619</v>
          </cell>
          <cell r="AC186">
            <v>8.7988165680473376</v>
          </cell>
          <cell r="AD186">
            <v>5.1834319526627217</v>
          </cell>
          <cell r="AF186">
            <v>5</v>
          </cell>
        </row>
        <row r="187">
          <cell r="A187">
            <v>24</v>
          </cell>
          <cell r="B187">
            <v>3.5000000000000004</v>
          </cell>
          <cell r="C187">
            <v>4.5</v>
          </cell>
          <cell r="E187">
            <v>2.9530201342281881</v>
          </cell>
          <cell r="F187">
            <v>3.8926174496644297</v>
          </cell>
          <cell r="H187">
            <v>3.14410480349345</v>
          </cell>
          <cell r="I187">
            <v>4.1048034934497819</v>
          </cell>
          <cell r="K187">
            <v>4.78</v>
          </cell>
          <cell r="L187">
            <v>2.58</v>
          </cell>
          <cell r="N187">
            <v>4.5999999999999996</v>
          </cell>
          <cell r="O187">
            <v>3.9</v>
          </cell>
          <cell r="Q187">
            <v>4.7125000000000004</v>
          </cell>
          <cell r="R187">
            <v>3.0750000000000002</v>
          </cell>
          <cell r="T187">
            <v>16.260869565217391</v>
          </cell>
          <cell r="U187">
            <v>7.9130434782608701</v>
          </cell>
          <cell r="W187">
            <v>16.260869565217391</v>
          </cell>
          <cell r="X187">
            <v>7.9130434782608701</v>
          </cell>
          <cell r="AC187">
            <v>8.446707893779557</v>
          </cell>
          <cell r="AD187">
            <v>4.7799199708985087</v>
          </cell>
          <cell r="AF187">
            <v>5</v>
          </cell>
        </row>
        <row r="188">
          <cell r="A188">
            <v>25</v>
          </cell>
          <cell r="B188">
            <v>2.666666666666667</v>
          </cell>
          <cell r="C188">
            <v>4</v>
          </cell>
          <cell r="E188">
            <v>3.4615384615384617</v>
          </cell>
          <cell r="F188">
            <v>3.1538461538461537</v>
          </cell>
          <cell r="H188">
            <v>3.3125</v>
          </cell>
          <cell r="I188">
            <v>3.3125</v>
          </cell>
          <cell r="K188">
            <v>4.8510638297872344</v>
          </cell>
          <cell r="L188">
            <v>2.4468085106382977</v>
          </cell>
          <cell r="N188">
            <v>8.2222222222222232</v>
          </cell>
          <cell r="O188">
            <v>3.1111111111111112</v>
          </cell>
          <cell r="Q188">
            <v>5.3928571428571432</v>
          </cell>
          <cell r="R188">
            <v>2.5535714285714288</v>
          </cell>
          <cell r="T188">
            <v>11.285714285714285</v>
          </cell>
          <cell r="U188">
            <v>8.5714285714285712</v>
          </cell>
          <cell r="W188">
            <v>11.285714285714285</v>
          </cell>
          <cell r="X188">
            <v>8.5714285714285712</v>
          </cell>
          <cell r="AC188">
            <v>5.9651162790697674</v>
          </cell>
          <cell r="AD188">
            <v>3.6744186046511627</v>
          </cell>
          <cell r="AF188">
            <v>5</v>
          </cell>
        </row>
        <row r="189">
          <cell r="A189">
            <v>26</v>
          </cell>
          <cell r="B189">
            <v>3.5999999999999996</v>
          </cell>
          <cell r="C189">
            <v>3.8</v>
          </cell>
          <cell r="E189">
            <v>3.5999999999999996</v>
          </cell>
          <cell r="F189">
            <v>2.8000000000000003</v>
          </cell>
          <cell r="H189">
            <v>3.5999999999999996</v>
          </cell>
          <cell r="I189">
            <v>3.3000000000000003</v>
          </cell>
          <cell r="K189">
            <v>2.5</v>
          </cell>
          <cell r="L189">
            <v>2.3333333333333335</v>
          </cell>
          <cell r="N189">
            <v>3.5000000000000004</v>
          </cell>
          <cell r="O189">
            <v>4.3999999999999995</v>
          </cell>
          <cell r="Q189">
            <v>2.9545454545454546</v>
          </cell>
          <cell r="R189">
            <v>3.2727272727272729</v>
          </cell>
          <cell r="T189">
            <v>11.600000000000001</v>
          </cell>
          <cell r="U189">
            <v>6</v>
          </cell>
          <cell r="W189">
            <v>11.600000000000001</v>
          </cell>
          <cell r="X189">
            <v>6</v>
          </cell>
          <cell r="AC189">
            <v>5.166666666666667</v>
          </cell>
          <cell r="AD189">
            <v>3.9285714285714284</v>
          </cell>
          <cell r="AF189">
            <v>5</v>
          </cell>
        </row>
        <row r="190">
          <cell r="A190">
            <v>27</v>
          </cell>
          <cell r="B190">
            <v>6</v>
          </cell>
          <cell r="C190">
            <v>4</v>
          </cell>
          <cell r="E190">
            <v>5.7777777777777777</v>
          </cell>
          <cell r="F190">
            <v>2.8888888888888888</v>
          </cell>
          <cell r="H190">
            <v>5.8181818181818183</v>
          </cell>
          <cell r="I190">
            <v>3.0909090909090908</v>
          </cell>
          <cell r="K190">
            <v>3.9545454545454541</v>
          </cell>
          <cell r="L190">
            <v>1.5909090909090908</v>
          </cell>
          <cell r="N190">
            <v>4.3571428571428577</v>
          </cell>
          <cell r="O190">
            <v>4.2857142857142856</v>
          </cell>
          <cell r="Q190">
            <v>4.1111111111111116</v>
          </cell>
          <cell r="R190">
            <v>2.6388888888888888</v>
          </cell>
          <cell r="T190">
            <v>9.384615384615385</v>
          </cell>
          <cell r="U190">
            <v>8.3076923076923084</v>
          </cell>
          <cell r="W190">
            <v>0</v>
          </cell>
          <cell r="X190">
            <v>0</v>
          </cell>
          <cell r="AC190">
            <v>5.5666666666666673</v>
          </cell>
          <cell r="AD190">
            <v>3.95</v>
          </cell>
          <cell r="AF190">
            <v>5</v>
          </cell>
        </row>
        <row r="191">
          <cell r="A191">
            <v>28</v>
          </cell>
          <cell r="B191">
            <v>4.5</v>
          </cell>
          <cell r="C191">
            <v>3</v>
          </cell>
          <cell r="E191">
            <v>5.0999999999999996</v>
          </cell>
          <cell r="F191">
            <v>3.5000000000000004</v>
          </cell>
          <cell r="H191">
            <v>5</v>
          </cell>
          <cell r="I191">
            <v>3.4166666666666665</v>
          </cell>
          <cell r="K191">
            <v>3.8695652173913042</v>
          </cell>
          <cell r="L191">
            <v>2.9130434782608696</v>
          </cell>
          <cell r="N191">
            <v>6.166666666666667</v>
          </cell>
          <cell r="O191">
            <v>9.8333333333333321</v>
          </cell>
          <cell r="Q191">
            <v>4.3448275862068968</v>
          </cell>
          <cell r="R191">
            <v>4.3448275862068968</v>
          </cell>
          <cell r="T191">
            <v>8.75</v>
          </cell>
          <cell r="U191">
            <v>9.5</v>
          </cell>
          <cell r="W191">
            <v>0</v>
          </cell>
          <cell r="X191">
            <v>0</v>
          </cell>
          <cell r="AC191">
            <v>5.7192982456140351</v>
          </cell>
          <cell r="AD191">
            <v>5.5964912280701755</v>
          </cell>
          <cell r="AF191">
            <v>5</v>
          </cell>
        </row>
        <row r="192">
          <cell r="A192">
            <v>29</v>
          </cell>
          <cell r="B192">
            <v>0</v>
          </cell>
          <cell r="C192">
            <v>0</v>
          </cell>
          <cell r="E192">
            <v>0</v>
          </cell>
          <cell r="F192">
            <v>0</v>
          </cell>
          <cell r="H192">
            <v>0</v>
          </cell>
          <cell r="I192">
            <v>0</v>
          </cell>
          <cell r="K192">
            <v>0</v>
          </cell>
          <cell r="L192">
            <v>0</v>
          </cell>
          <cell r="N192">
            <v>0</v>
          </cell>
          <cell r="O192">
            <v>0</v>
          </cell>
          <cell r="Q192">
            <v>0</v>
          </cell>
          <cell r="R192">
            <v>0</v>
          </cell>
          <cell r="T192">
            <v>0</v>
          </cell>
          <cell r="U192">
            <v>0</v>
          </cell>
          <cell r="W192">
            <v>0</v>
          </cell>
          <cell r="X192">
            <v>0</v>
          </cell>
          <cell r="AC192">
            <v>0</v>
          </cell>
          <cell r="AD192">
            <v>0</v>
          </cell>
          <cell r="AF192">
            <v>5</v>
          </cell>
        </row>
        <row r="193">
          <cell r="A193">
            <v>30</v>
          </cell>
          <cell r="B193">
            <v>3</v>
          </cell>
          <cell r="C193">
            <v>3.5000000000000004</v>
          </cell>
          <cell r="E193">
            <v>8.25</v>
          </cell>
          <cell r="F193">
            <v>3.5833333333333335</v>
          </cell>
          <cell r="H193">
            <v>6.9375000000000009</v>
          </cell>
          <cell r="I193">
            <v>3.5624999999999996</v>
          </cell>
          <cell r="K193">
            <v>6.5251989389920428</v>
          </cell>
          <cell r="L193">
            <v>2.5198938992042441</v>
          </cell>
          <cell r="N193">
            <v>5.9444444444444446</v>
          </cell>
          <cell r="O193">
            <v>5.5555555555555554</v>
          </cell>
          <cell r="Q193">
            <v>6.3375224416517053</v>
          </cell>
          <cell r="R193">
            <v>3.5008976660682229</v>
          </cell>
          <cell r="T193">
            <v>10.434782608695652</v>
          </cell>
          <cell r="U193">
            <v>9.304347826086957</v>
          </cell>
          <cell r="W193">
            <v>10.434782608695652</v>
          </cell>
          <cell r="X193">
            <v>9.304347826086957</v>
          </cell>
          <cell r="AC193">
            <v>8.0203908241291426</v>
          </cell>
          <cell r="AD193">
            <v>5.777400169923534</v>
          </cell>
          <cell r="AF193">
            <v>5</v>
          </cell>
        </row>
        <row r="194">
          <cell r="A194">
            <v>31</v>
          </cell>
          <cell r="B194">
            <v>0</v>
          </cell>
          <cell r="C194">
            <v>0</v>
          </cell>
          <cell r="E194">
            <v>0</v>
          </cell>
          <cell r="F194">
            <v>0</v>
          </cell>
          <cell r="H194">
            <v>0</v>
          </cell>
          <cell r="I194">
            <v>0</v>
          </cell>
          <cell r="K194">
            <v>0</v>
          </cell>
          <cell r="L194">
            <v>0</v>
          </cell>
          <cell r="N194">
            <v>0</v>
          </cell>
          <cell r="O194">
            <v>0</v>
          </cell>
          <cell r="Q194">
            <v>0</v>
          </cell>
          <cell r="R194">
            <v>0</v>
          </cell>
          <cell r="T194">
            <v>0</v>
          </cell>
          <cell r="U194">
            <v>0</v>
          </cell>
          <cell r="W194">
            <v>0</v>
          </cell>
          <cell r="X194">
            <v>0</v>
          </cell>
          <cell r="AC194">
            <v>0</v>
          </cell>
          <cell r="AD194">
            <v>0</v>
          </cell>
          <cell r="AF194">
            <v>5</v>
          </cell>
        </row>
        <row r="195">
          <cell r="A195" t="str">
            <v>Jul/01</v>
          </cell>
          <cell r="B195">
            <v>0</v>
          </cell>
          <cell r="C195">
            <v>4</v>
          </cell>
          <cell r="E195">
            <v>2.25</v>
          </cell>
          <cell r="F195">
            <v>5.75</v>
          </cell>
          <cell r="H195">
            <v>1.7999999999999998</v>
          </cell>
          <cell r="I195">
            <v>5.4</v>
          </cell>
          <cell r="K195">
            <v>5.045454545454545</v>
          </cell>
          <cell r="L195">
            <v>2.2727272727272729</v>
          </cell>
          <cell r="N195">
            <v>3.5714285714285712</v>
          </cell>
          <cell r="O195">
            <v>3.1904761904761907</v>
          </cell>
          <cell r="Q195">
            <v>4.3255813953488369</v>
          </cell>
          <cell r="R195">
            <v>2.7209302325581395</v>
          </cell>
          <cell r="T195">
            <v>9.1052631578947363</v>
          </cell>
          <cell r="U195">
            <v>8.7894736842105257</v>
          </cell>
          <cell r="W195">
            <v>9.1052631578947363</v>
          </cell>
          <cell r="X195">
            <v>8.7894736842105257</v>
          </cell>
          <cell r="AC195">
            <v>6.2906976744186052</v>
          </cell>
          <cell r="AD195">
            <v>5.558139534883721</v>
          </cell>
          <cell r="AF195">
            <v>5</v>
          </cell>
        </row>
        <row r="196">
          <cell r="A196">
            <v>2</v>
          </cell>
          <cell r="B196">
            <v>5.2</v>
          </cell>
          <cell r="C196">
            <v>3</v>
          </cell>
          <cell r="E196">
            <v>4.2</v>
          </cell>
          <cell r="F196">
            <v>5</v>
          </cell>
          <cell r="H196">
            <v>4.7</v>
          </cell>
          <cell r="I196">
            <v>4</v>
          </cell>
          <cell r="K196">
            <v>3.4444444444444446</v>
          </cell>
          <cell r="L196">
            <v>2</v>
          </cell>
          <cell r="N196">
            <v>2.6315789473684208</v>
          </cell>
          <cell r="O196">
            <v>3.5789473684210522</v>
          </cell>
          <cell r="Q196">
            <v>3.0270270270270272</v>
          </cell>
          <cell r="R196">
            <v>2.810810810810811</v>
          </cell>
          <cell r="T196">
            <v>8.4375</v>
          </cell>
          <cell r="U196">
            <v>9.125</v>
          </cell>
          <cell r="W196">
            <v>8.4375</v>
          </cell>
          <cell r="X196">
            <v>9.125</v>
          </cell>
          <cell r="AC196">
            <v>5.4303797468354436</v>
          </cell>
          <cell r="AD196">
            <v>5.518987341772152</v>
          </cell>
          <cell r="AF196">
            <v>5</v>
          </cell>
        </row>
        <row r="197">
          <cell r="A197">
            <v>3</v>
          </cell>
          <cell r="B197">
            <v>3.25</v>
          </cell>
          <cell r="C197">
            <v>4.25</v>
          </cell>
          <cell r="E197">
            <v>2.833333333333333</v>
          </cell>
          <cell r="F197">
            <v>3.6666666666666665</v>
          </cell>
          <cell r="H197">
            <v>3</v>
          </cell>
          <cell r="I197">
            <v>3.9</v>
          </cell>
          <cell r="K197">
            <v>4.8097030531158511</v>
          </cell>
          <cell r="L197">
            <v>2.9276453366792135</v>
          </cell>
          <cell r="N197">
            <v>6.4782608695652177</v>
          </cell>
          <cell r="O197">
            <v>3.9130434782608701</v>
          </cell>
          <cell r="Q197">
            <v>5.6277979108931993</v>
          </cell>
          <cell r="R197">
            <v>3.4107866126625455</v>
          </cell>
          <cell r="T197">
            <v>16.454545454545453</v>
          </cell>
          <cell r="U197">
            <v>6.7272727272727275</v>
          </cell>
          <cell r="W197">
            <v>16.454545454545453</v>
          </cell>
          <cell r="X197">
            <v>6.7272727272727275</v>
          </cell>
          <cell r="AC197">
            <v>10.088197403626994</v>
          </cell>
          <cell r="AD197">
            <v>4.9053612129620454</v>
          </cell>
          <cell r="AF197">
            <v>5</v>
          </cell>
        </row>
        <row r="198">
          <cell r="A198">
            <v>4</v>
          </cell>
          <cell r="B198">
            <v>2.5</v>
          </cell>
          <cell r="C198">
            <v>6.25</v>
          </cell>
          <cell r="E198">
            <v>3.25</v>
          </cell>
          <cell r="F198">
            <v>3.25</v>
          </cell>
          <cell r="H198">
            <v>2.875</v>
          </cell>
          <cell r="I198">
            <v>4.75</v>
          </cell>
          <cell r="K198">
            <v>8</v>
          </cell>
          <cell r="L198">
            <v>2.0476190476190479</v>
          </cell>
          <cell r="N198">
            <v>1</v>
          </cell>
          <cell r="O198">
            <v>7.2499999999999991</v>
          </cell>
          <cell r="Q198">
            <v>6.88</v>
          </cell>
          <cell r="R198">
            <v>2.88</v>
          </cell>
          <cell r="T198">
            <v>11.047619047619047</v>
          </cell>
          <cell r="U198">
            <v>7.2857142857142856</v>
          </cell>
          <cell r="W198">
            <v>11.047619047619047</v>
          </cell>
          <cell r="X198">
            <v>7.2857142857142856</v>
          </cell>
          <cell r="AC198">
            <v>8.7866666666666671</v>
          </cell>
          <cell r="AD198">
            <v>5.5466666666666669</v>
          </cell>
          <cell r="AF198">
            <v>5</v>
          </cell>
        </row>
        <row r="199">
          <cell r="A199">
            <v>5</v>
          </cell>
          <cell r="B199">
            <v>0</v>
          </cell>
          <cell r="C199">
            <v>1</v>
          </cell>
          <cell r="E199">
            <v>6.75</v>
          </cell>
          <cell r="F199">
            <v>2.875</v>
          </cell>
          <cell r="H199">
            <v>6</v>
          </cell>
          <cell r="I199">
            <v>2.666666666666667</v>
          </cell>
          <cell r="K199">
            <v>3.1954887218045109</v>
          </cell>
          <cell r="L199">
            <v>2.3684210526315792</v>
          </cell>
          <cell r="N199">
            <v>3.875</v>
          </cell>
          <cell r="O199">
            <v>3.5000000000000004</v>
          </cell>
          <cell r="Q199">
            <v>3.352601156069364</v>
          </cell>
          <cell r="R199">
            <v>2.6300578034682083</v>
          </cell>
          <cell r="T199">
            <v>12</v>
          </cell>
          <cell r="U199">
            <v>9</v>
          </cell>
          <cell r="W199">
            <v>12</v>
          </cell>
          <cell r="X199">
            <v>9</v>
          </cell>
          <cell r="AC199">
            <v>7.4484536082474229</v>
          </cell>
          <cell r="AD199">
            <v>5.4252577319587632</v>
          </cell>
          <cell r="AF199">
            <v>5</v>
          </cell>
        </row>
        <row r="200">
          <cell r="A200">
            <v>6</v>
          </cell>
          <cell r="B200">
            <v>0</v>
          </cell>
          <cell r="C200">
            <v>0</v>
          </cell>
          <cell r="E200">
            <v>0</v>
          </cell>
          <cell r="F200">
            <v>0</v>
          </cell>
          <cell r="H200">
            <v>0</v>
          </cell>
          <cell r="I200">
            <v>0</v>
          </cell>
          <cell r="K200">
            <v>0</v>
          </cell>
          <cell r="L200">
            <v>0</v>
          </cell>
          <cell r="N200">
            <v>0</v>
          </cell>
          <cell r="O200">
            <v>0</v>
          </cell>
          <cell r="Q200">
            <v>0</v>
          </cell>
          <cell r="R200">
            <v>0</v>
          </cell>
          <cell r="T200">
            <v>0</v>
          </cell>
          <cell r="U200">
            <v>0</v>
          </cell>
          <cell r="W200">
            <v>0</v>
          </cell>
          <cell r="X200">
            <v>0</v>
          </cell>
          <cell r="AC200">
            <v>0</v>
          </cell>
          <cell r="AD200">
            <v>0</v>
          </cell>
          <cell r="AF200">
            <v>5</v>
          </cell>
        </row>
        <row r="201">
          <cell r="A201">
            <v>7</v>
          </cell>
          <cell r="B201">
            <v>7.2519083969465647</v>
          </cell>
          <cell r="C201">
            <v>3.8167938931297711</v>
          </cell>
          <cell r="E201">
            <v>8</v>
          </cell>
          <cell r="F201">
            <v>2.75</v>
          </cell>
          <cell r="H201">
            <v>7.7039274924471295</v>
          </cell>
          <cell r="I201">
            <v>3.1722054380664653</v>
          </cell>
          <cell r="K201">
            <v>3.8536585365853657</v>
          </cell>
          <cell r="L201">
            <v>2.4390243902439024</v>
          </cell>
          <cell r="N201">
            <v>3.52</v>
          </cell>
          <cell r="O201">
            <v>4.68</v>
          </cell>
          <cell r="Q201">
            <v>3.7272727272727271</v>
          </cell>
          <cell r="R201">
            <v>3.2878787878787876</v>
          </cell>
          <cell r="T201">
            <v>11.3125</v>
          </cell>
          <cell r="U201">
            <v>9.21875</v>
          </cell>
          <cell r="W201">
            <v>11.3125</v>
          </cell>
          <cell r="X201">
            <v>9.21875</v>
          </cell>
          <cell r="AC201">
            <v>7.4732835602400822</v>
          </cell>
          <cell r="AD201">
            <v>6.0606060606060606</v>
          </cell>
          <cell r="AF201">
            <v>5</v>
          </cell>
        </row>
        <row r="202">
          <cell r="A202">
            <v>8</v>
          </cell>
          <cell r="B202">
            <v>0</v>
          </cell>
          <cell r="C202">
            <v>7.0000000000000009</v>
          </cell>
          <cell r="E202">
            <v>7.0000000000000009</v>
          </cell>
          <cell r="F202">
            <v>4.3999999999999995</v>
          </cell>
          <cell r="H202">
            <v>5.833333333333333</v>
          </cell>
          <cell r="I202">
            <v>4.833333333333333</v>
          </cell>
          <cell r="K202">
            <v>3.125</v>
          </cell>
          <cell r="L202">
            <v>2.4500000000000002</v>
          </cell>
          <cell r="N202">
            <v>4.4583333333333339</v>
          </cell>
          <cell r="O202">
            <v>3.4583333333333335</v>
          </cell>
          <cell r="Q202">
            <v>3.6249999999999996</v>
          </cell>
          <cell r="R202">
            <v>2.828125</v>
          </cell>
          <cell r="T202">
            <v>20.150000000000002</v>
          </cell>
          <cell r="U202">
            <v>8.35</v>
          </cell>
          <cell r="W202">
            <v>20.150000000000002</v>
          </cell>
          <cell r="X202">
            <v>8.35</v>
          </cell>
          <cell r="AC202">
            <v>9.754545454545454</v>
          </cell>
          <cell r="AD202">
            <v>4.9454545454545453</v>
          </cell>
          <cell r="AF202">
            <v>5</v>
          </cell>
        </row>
        <row r="203">
          <cell r="A203">
            <v>9</v>
          </cell>
          <cell r="B203">
            <v>13</v>
          </cell>
          <cell r="C203">
            <v>2.3333333333333335</v>
          </cell>
          <cell r="E203">
            <v>1.6666666666666667</v>
          </cell>
          <cell r="F203">
            <v>3</v>
          </cell>
          <cell r="H203">
            <v>7.333333333333333</v>
          </cell>
          <cell r="I203">
            <v>2.666666666666667</v>
          </cell>
          <cell r="K203">
            <v>6.4004876562023778</v>
          </cell>
          <cell r="L203">
            <v>2.0725388601036272</v>
          </cell>
          <cell r="N203">
            <v>5.6785714285714288</v>
          </cell>
          <cell r="O203">
            <v>3.25</v>
          </cell>
          <cell r="Q203">
            <v>6.0680809077454363</v>
          </cell>
          <cell r="R203">
            <v>2.6147015293537246</v>
          </cell>
          <cell r="T203">
            <v>13.103448275862069</v>
          </cell>
          <cell r="U203">
            <v>7.3793103448275863</v>
          </cell>
          <cell r="W203">
            <v>13.103448275862069</v>
          </cell>
          <cell r="X203">
            <v>7.3793103448275863</v>
          </cell>
          <cell r="AC203">
            <v>9.3982853937985738</v>
          </cell>
          <cell r="AD203">
            <v>4.8313436423363516</v>
          </cell>
          <cell r="AF203">
            <v>5</v>
          </cell>
        </row>
        <row r="204">
          <cell r="A204">
            <v>10</v>
          </cell>
          <cell r="B204">
            <v>16</v>
          </cell>
          <cell r="C204">
            <v>4.5</v>
          </cell>
          <cell r="E204">
            <v>6.7142857142857144</v>
          </cell>
          <cell r="F204">
            <v>3.8571428571428568</v>
          </cell>
          <cell r="H204">
            <v>8.7777777777777768</v>
          </cell>
          <cell r="I204">
            <v>4</v>
          </cell>
          <cell r="K204">
            <v>5.6000000000000005</v>
          </cell>
          <cell r="L204">
            <v>2.4666666666666668</v>
          </cell>
          <cell r="N204">
            <v>6.32</v>
          </cell>
          <cell r="O204">
            <v>3</v>
          </cell>
          <cell r="Q204">
            <v>5.9272727272727277</v>
          </cell>
          <cell r="R204">
            <v>2.7090909090909094</v>
          </cell>
          <cell r="T204">
            <v>19.578947368421051</v>
          </cell>
          <cell r="U204">
            <v>7.9473684210526319</v>
          </cell>
          <cell r="W204">
            <v>19.578947368421051</v>
          </cell>
          <cell r="X204">
            <v>7.9473684210526319</v>
          </cell>
          <cell r="AC204">
            <v>11.26470588235294</v>
          </cell>
          <cell r="AD204">
            <v>4.7745098039215685</v>
          </cell>
          <cell r="AF204">
            <v>5</v>
          </cell>
        </row>
        <row r="205">
          <cell r="A205">
            <v>11</v>
          </cell>
          <cell r="B205">
            <v>8</v>
          </cell>
          <cell r="C205">
            <v>1.6666666666666667</v>
          </cell>
          <cell r="E205">
            <v>12.857142857142856</v>
          </cell>
          <cell r="F205">
            <v>2.7142857142857144</v>
          </cell>
          <cell r="H205">
            <v>11.4</v>
          </cell>
          <cell r="I205">
            <v>2.4</v>
          </cell>
          <cell r="K205">
            <v>15.495495495495495</v>
          </cell>
          <cell r="L205">
            <v>3.5135135135135136</v>
          </cell>
          <cell r="N205">
            <v>5.695652173913043</v>
          </cell>
          <cell r="O205">
            <v>3.0869565217391304</v>
          </cell>
          <cell r="Q205">
            <v>8.8856304985337236</v>
          </cell>
          <cell r="R205">
            <v>3.225806451612903</v>
          </cell>
          <cell r="T205">
            <v>23.277777777777779</v>
          </cell>
          <cell r="U205">
            <v>5.0555555555555554</v>
          </cell>
          <cell r="W205">
            <v>23.277777777777779</v>
          </cell>
          <cell r="X205">
            <v>5.0555555555555554</v>
          </cell>
          <cell r="AC205">
            <v>15.667915106117352</v>
          </cell>
          <cell r="AD205">
            <v>3.9450686641697881</v>
          </cell>
          <cell r="AF205">
            <v>5</v>
          </cell>
        </row>
        <row r="206">
          <cell r="A206">
            <v>12</v>
          </cell>
          <cell r="B206">
            <v>17.2</v>
          </cell>
          <cell r="C206">
            <v>3.4000000000000004</v>
          </cell>
          <cell r="E206">
            <v>6.2222222222222223</v>
          </cell>
          <cell r="F206">
            <v>4.8888888888888893</v>
          </cell>
          <cell r="H206">
            <v>10.142857142857142</v>
          </cell>
          <cell r="I206">
            <v>4.3571428571428577</v>
          </cell>
          <cell r="K206">
            <v>7.1730769230769234</v>
          </cell>
          <cell r="L206">
            <v>1.903846153846154</v>
          </cell>
          <cell r="N206">
            <v>7.8</v>
          </cell>
          <cell r="O206">
            <v>3.16</v>
          </cell>
          <cell r="Q206">
            <v>7.3766233766233773</v>
          </cell>
          <cell r="R206">
            <v>2.3116883116883113</v>
          </cell>
          <cell r="T206">
            <v>20.115384615384617</v>
          </cell>
          <cell r="U206">
            <v>6.3846153846153841</v>
          </cell>
          <cell r="W206">
            <v>20.115384615384617</v>
          </cell>
          <cell r="X206">
            <v>6.3846153846153841</v>
          </cell>
          <cell r="AC206">
            <v>12.27972027972028</v>
          </cell>
          <cell r="AD206">
            <v>3.9930069930069929</v>
          </cell>
          <cell r="AF206">
            <v>5</v>
          </cell>
        </row>
        <row r="207">
          <cell r="A207">
            <v>13</v>
          </cell>
          <cell r="B207">
            <v>0</v>
          </cell>
          <cell r="C207">
            <v>0</v>
          </cell>
          <cell r="E207">
            <v>0</v>
          </cell>
          <cell r="F207">
            <v>0</v>
          </cell>
          <cell r="H207">
            <v>0</v>
          </cell>
          <cell r="I207">
            <v>0</v>
          </cell>
          <cell r="K207">
            <v>0</v>
          </cell>
          <cell r="L207">
            <v>0</v>
          </cell>
          <cell r="N207">
            <v>0</v>
          </cell>
          <cell r="O207">
            <v>0</v>
          </cell>
          <cell r="Q207">
            <v>0</v>
          </cell>
          <cell r="R207">
            <v>0</v>
          </cell>
          <cell r="T207">
            <v>0</v>
          </cell>
          <cell r="U207">
            <v>0</v>
          </cell>
          <cell r="W207">
            <v>0</v>
          </cell>
          <cell r="X207">
            <v>0</v>
          </cell>
          <cell r="AC207">
            <v>0</v>
          </cell>
          <cell r="AD207">
            <v>0</v>
          </cell>
          <cell r="AF207">
            <v>5</v>
          </cell>
        </row>
        <row r="208">
          <cell r="A208">
            <v>14</v>
          </cell>
          <cell r="B208">
            <v>0</v>
          </cell>
          <cell r="C208">
            <v>0</v>
          </cell>
          <cell r="E208">
            <v>3.166666666666667</v>
          </cell>
          <cell r="F208">
            <v>2.666666666666667</v>
          </cell>
          <cell r="H208">
            <v>3.166666666666667</v>
          </cell>
          <cell r="I208">
            <v>2.666666666666667</v>
          </cell>
          <cell r="K208">
            <v>9.375</v>
          </cell>
          <cell r="L208">
            <v>1.7812499999999998</v>
          </cell>
          <cell r="N208">
            <v>5.3103448275862064</v>
          </cell>
          <cell r="O208">
            <v>3.5517241379310347</v>
          </cell>
          <cell r="Q208">
            <v>7.442622950819672</v>
          </cell>
          <cell r="R208">
            <v>2.622950819672131</v>
          </cell>
          <cell r="T208">
            <v>23.111111111111111</v>
          </cell>
          <cell r="U208">
            <v>7.7407407407407414</v>
          </cell>
          <cell r="W208">
            <v>8.7222222222222232</v>
          </cell>
          <cell r="X208">
            <v>2.0555555555555558</v>
          </cell>
          <cell r="AC208">
            <v>11.196428571428571</v>
          </cell>
          <cell r="AD208">
            <v>3.7678571428571428</v>
          </cell>
          <cell r="AF208">
            <v>5</v>
          </cell>
        </row>
        <row r="209">
          <cell r="A209">
            <v>15</v>
          </cell>
          <cell r="B209">
            <v>8.25</v>
          </cell>
          <cell r="C209">
            <v>3.75</v>
          </cell>
          <cell r="E209">
            <v>6.5</v>
          </cell>
          <cell r="F209">
            <v>3.833333333333333</v>
          </cell>
          <cell r="H209">
            <v>7.1999999999999993</v>
          </cell>
          <cell r="I209">
            <v>3.8</v>
          </cell>
          <cell r="K209">
            <v>5.5681818181818183</v>
          </cell>
          <cell r="L209">
            <v>3.3636363636363638</v>
          </cell>
          <cell r="N209">
            <v>3.4347826086956523</v>
          </cell>
          <cell r="O209">
            <v>3.7391304347826089</v>
          </cell>
          <cell r="Q209">
            <v>4.8358208955223878</v>
          </cell>
          <cell r="R209">
            <v>3.4925373134328357</v>
          </cell>
          <cell r="T209">
            <v>25.352941176470591</v>
          </cell>
          <cell r="U209">
            <v>7.4117647058823524</v>
          </cell>
          <cell r="W209">
            <v>25.352941176470591</v>
          </cell>
          <cell r="X209">
            <v>7.4117647058823524</v>
          </cell>
          <cell r="AC209">
            <v>11.333333333333332</v>
          </cell>
          <cell r="AD209">
            <v>4.7207207207207205</v>
          </cell>
          <cell r="AF209">
            <v>5</v>
          </cell>
        </row>
        <row r="210">
          <cell r="A210">
            <v>16</v>
          </cell>
          <cell r="B210">
            <v>2.5</v>
          </cell>
          <cell r="C210">
            <v>7.2499999999999991</v>
          </cell>
          <cell r="E210">
            <v>6</v>
          </cell>
          <cell r="F210">
            <v>3.5714285714285712</v>
          </cell>
          <cell r="H210">
            <v>4.7272727272727275</v>
          </cell>
          <cell r="I210">
            <v>4.9090909090909092</v>
          </cell>
          <cell r="K210">
            <v>2.7608695652173916</v>
          </cell>
          <cell r="L210">
            <v>3.6956521739130435</v>
          </cell>
          <cell r="N210">
            <v>4.4210526315789469</v>
          </cell>
          <cell r="O210">
            <v>5.5</v>
          </cell>
          <cell r="Q210">
            <v>3.5119047619047619</v>
          </cell>
          <cell r="R210">
            <v>4.5119047619047619</v>
          </cell>
          <cell r="T210">
            <v>14.73076923076923</v>
          </cell>
          <cell r="U210">
            <v>10</v>
          </cell>
          <cell r="W210">
            <v>14.73076923076923</v>
          </cell>
          <cell r="X210">
            <v>10</v>
          </cell>
          <cell r="AC210">
            <v>7.5714285714285721</v>
          </cell>
          <cell r="AD210">
            <v>6.4829931972789119</v>
          </cell>
          <cell r="AF210">
            <v>5</v>
          </cell>
        </row>
        <row r="211">
          <cell r="A211">
            <v>17</v>
          </cell>
          <cell r="B211">
            <v>5</v>
          </cell>
          <cell r="C211">
            <v>6.75</v>
          </cell>
          <cell r="E211">
            <v>6</v>
          </cell>
          <cell r="F211">
            <v>4.75</v>
          </cell>
          <cell r="H211">
            <v>5.6666666666666661</v>
          </cell>
          <cell r="I211">
            <v>5.416666666666667</v>
          </cell>
          <cell r="K211">
            <v>2.6304347826086958</v>
          </cell>
          <cell r="L211">
            <v>4.195652173913043</v>
          </cell>
          <cell r="N211">
            <v>2.4210526315789473</v>
          </cell>
          <cell r="O211">
            <v>6.0789473684210522</v>
          </cell>
          <cell r="Q211">
            <v>2.5357142857142856</v>
          </cell>
          <cell r="R211">
            <v>5.0476190476190474</v>
          </cell>
          <cell r="T211">
            <v>7.88</v>
          </cell>
          <cell r="U211">
            <v>9.9599999999999991</v>
          </cell>
          <cell r="W211">
            <v>7.88</v>
          </cell>
          <cell r="X211">
            <v>9.9599999999999991</v>
          </cell>
          <cell r="AC211">
            <v>4.6232876712328768</v>
          </cell>
          <cell r="AD211">
            <v>6.7602739726027403</v>
          </cell>
          <cell r="AF211">
            <v>5</v>
          </cell>
        </row>
        <row r="212">
          <cell r="A212">
            <v>18</v>
          </cell>
          <cell r="B212">
            <v>3.25</v>
          </cell>
          <cell r="C212">
            <v>6.25</v>
          </cell>
          <cell r="E212">
            <v>3.5000000000000004</v>
          </cell>
          <cell r="F212">
            <v>6.5</v>
          </cell>
          <cell r="H212">
            <v>3.375</v>
          </cell>
          <cell r="I212">
            <v>6.375</v>
          </cell>
          <cell r="K212">
            <v>3.1818181818181817</v>
          </cell>
          <cell r="L212">
            <v>3.939393939393939</v>
          </cell>
          <cell r="N212">
            <v>3.6708860759493671</v>
          </cell>
          <cell r="O212">
            <v>5.2531645569620258</v>
          </cell>
          <cell r="Q212">
            <v>3.3401639344262297</v>
          </cell>
          <cell r="R212">
            <v>4.3647540983606552</v>
          </cell>
          <cell r="T212">
            <v>12</v>
          </cell>
          <cell r="U212">
            <v>11.5</v>
          </cell>
          <cell r="W212">
            <v>12</v>
          </cell>
          <cell r="X212">
            <v>11.5</v>
          </cell>
          <cell r="AC212">
            <v>8.4064327485380126</v>
          </cell>
          <cell r="AD212">
            <v>8.654970760233919</v>
          </cell>
          <cell r="AF212">
            <v>5</v>
          </cell>
        </row>
        <row r="213">
          <cell r="A213">
            <v>19</v>
          </cell>
          <cell r="B213">
            <v>4.6153846153846159</v>
          </cell>
          <cell r="C213">
            <v>4.6153846153846159</v>
          </cell>
          <cell r="E213">
            <v>5.3333333333333339</v>
          </cell>
          <cell r="F213">
            <v>5.3333333333333339</v>
          </cell>
          <cell r="H213">
            <v>5.0505050505050502</v>
          </cell>
          <cell r="I213">
            <v>5.0505050505050502</v>
          </cell>
          <cell r="K213">
            <v>2.7777777777777777</v>
          </cell>
          <cell r="L213">
            <v>5.6666666666666661</v>
          </cell>
          <cell r="N213">
            <v>2.4482758620689657</v>
          </cell>
          <cell r="O213">
            <v>7.4137931034482758</v>
          </cell>
          <cell r="Q213">
            <v>2.6307692307692307</v>
          </cell>
          <cell r="R213">
            <v>6.4461538461538463</v>
          </cell>
          <cell r="T213">
            <v>11.076923076923077</v>
          </cell>
          <cell r="U213">
            <v>13.358974358974359</v>
          </cell>
          <cell r="W213">
            <v>11.076923076923077</v>
          </cell>
          <cell r="X213">
            <v>13.358974358974359</v>
          </cell>
          <cell r="AC213">
            <v>7.09614126880314</v>
          </cell>
          <cell r="AD213">
            <v>9.8822759973839123</v>
          </cell>
          <cell r="AF213">
            <v>5</v>
          </cell>
        </row>
        <row r="214">
          <cell r="A214">
            <v>20</v>
          </cell>
          <cell r="B214">
            <v>0</v>
          </cell>
          <cell r="C214">
            <v>0</v>
          </cell>
          <cell r="E214">
            <v>0</v>
          </cell>
          <cell r="F214">
            <v>0</v>
          </cell>
          <cell r="H214">
            <v>0</v>
          </cell>
          <cell r="I214">
            <v>0</v>
          </cell>
          <cell r="K214">
            <v>0</v>
          </cell>
          <cell r="L214">
            <v>0</v>
          </cell>
          <cell r="N214">
            <v>0</v>
          </cell>
          <cell r="O214">
            <v>0</v>
          </cell>
          <cell r="Q214">
            <v>0</v>
          </cell>
          <cell r="R214">
            <v>0</v>
          </cell>
          <cell r="T214">
            <v>0</v>
          </cell>
          <cell r="U214">
            <v>0</v>
          </cell>
          <cell r="W214">
            <v>0</v>
          </cell>
          <cell r="X214">
            <v>0</v>
          </cell>
          <cell r="AC214">
            <v>0</v>
          </cell>
          <cell r="AD214">
            <v>0</v>
          </cell>
          <cell r="AF214">
            <v>5</v>
          </cell>
        </row>
        <row r="215">
          <cell r="A215">
            <v>21</v>
          </cell>
          <cell r="B215">
            <v>4</v>
          </cell>
          <cell r="C215">
            <v>6</v>
          </cell>
          <cell r="E215">
            <v>5.5</v>
          </cell>
          <cell r="F215">
            <v>4.5</v>
          </cell>
          <cell r="H215">
            <v>5.2</v>
          </cell>
          <cell r="I215">
            <v>4.8</v>
          </cell>
          <cell r="K215">
            <v>3.3389830508474576</v>
          </cell>
          <cell r="L215">
            <v>5.9152542372881349</v>
          </cell>
          <cell r="N215">
            <v>3.2</v>
          </cell>
          <cell r="O215">
            <v>7.166666666666667</v>
          </cell>
          <cell r="Q215">
            <v>3.292134831460674</v>
          </cell>
          <cell r="R215">
            <v>6.3370786516853936</v>
          </cell>
          <cell r="T215">
            <v>13.027777777777777</v>
          </cell>
          <cell r="U215">
            <v>13</v>
          </cell>
          <cell r="W215">
            <v>13.027777777777777</v>
          </cell>
          <cell r="X215">
            <v>13</v>
          </cell>
          <cell r="AC215">
            <v>7.572289156626506</v>
          </cell>
          <cell r="AD215">
            <v>9.1807228915662655</v>
          </cell>
          <cell r="AF215">
            <v>5</v>
          </cell>
        </row>
        <row r="216">
          <cell r="A216">
            <v>22</v>
          </cell>
          <cell r="B216">
            <v>3</v>
          </cell>
          <cell r="C216">
            <v>4.5</v>
          </cell>
          <cell r="E216">
            <v>4.833333333333333</v>
          </cell>
          <cell r="F216">
            <v>4.833333333333333</v>
          </cell>
          <cell r="H216">
            <v>4.375</v>
          </cell>
          <cell r="I216">
            <v>4.75</v>
          </cell>
          <cell r="K216">
            <v>3.716981132075472</v>
          </cell>
          <cell r="L216">
            <v>3.5283018867924532</v>
          </cell>
          <cell r="N216">
            <v>2.4333333333333331</v>
          </cell>
          <cell r="O216">
            <v>7.333333333333333</v>
          </cell>
          <cell r="Q216">
            <v>3.2530120481927707</v>
          </cell>
          <cell r="R216">
            <v>4.9036144578313259</v>
          </cell>
          <cell r="T216">
            <v>8.6052631578947363</v>
          </cell>
          <cell r="U216">
            <v>14.000000000000002</v>
          </cell>
          <cell r="W216">
            <v>8.6052631578947363</v>
          </cell>
          <cell r="X216">
            <v>14.000000000000002</v>
          </cell>
          <cell r="AC216">
            <v>5.7425149700598803</v>
          </cell>
          <cell r="AD216">
            <v>9.0359281437125745</v>
          </cell>
          <cell r="AF216">
            <v>5</v>
          </cell>
        </row>
        <row r="217">
          <cell r="A217">
            <v>23</v>
          </cell>
          <cell r="B217">
            <v>3</v>
          </cell>
          <cell r="C217">
            <v>10</v>
          </cell>
          <cell r="E217">
            <v>5</v>
          </cell>
          <cell r="F217">
            <v>11.200000000000001</v>
          </cell>
          <cell r="H217">
            <v>4.25</v>
          </cell>
          <cell r="I217">
            <v>10.75</v>
          </cell>
          <cell r="K217">
            <v>5.3</v>
          </cell>
          <cell r="L217">
            <v>13.066666666666665</v>
          </cell>
          <cell r="N217">
            <v>5.0666666666666664</v>
          </cell>
          <cell r="O217">
            <v>19.866666666666667</v>
          </cell>
          <cell r="Q217">
            <v>5.2222222222222223</v>
          </cell>
          <cell r="R217">
            <v>15.333333333333332</v>
          </cell>
          <cell r="T217">
            <v>18.74285714285714</v>
          </cell>
          <cell r="U217">
            <v>15.857142857142856</v>
          </cell>
          <cell r="W217">
            <v>18.74285714285714</v>
          </cell>
          <cell r="X217">
            <v>15.857142857142856</v>
          </cell>
          <cell r="AC217">
            <v>12.853658536585366</v>
          </cell>
          <cell r="AD217">
            <v>15.333333333333332</v>
          </cell>
          <cell r="AF217">
            <v>5</v>
          </cell>
        </row>
        <row r="218">
          <cell r="A218">
            <v>24</v>
          </cell>
          <cell r="B218">
            <v>16.333333333333332</v>
          </cell>
          <cell r="C218">
            <v>4.666666666666667</v>
          </cell>
          <cell r="E218">
            <v>4.833333333333333</v>
          </cell>
          <cell r="F218">
            <v>6.5</v>
          </cell>
          <cell r="H218">
            <v>8.6666666666666679</v>
          </cell>
          <cell r="I218">
            <v>5.8888888888888884</v>
          </cell>
          <cell r="K218">
            <v>2.875</v>
          </cell>
          <cell r="L218">
            <v>8.8125</v>
          </cell>
          <cell r="N218">
            <v>4.7857142857142856</v>
          </cell>
          <cell r="O218">
            <v>17.071428571428569</v>
          </cell>
          <cell r="Q218">
            <v>3.4565217391304346</v>
          </cell>
          <cell r="R218">
            <v>11.326086956521738</v>
          </cell>
          <cell r="T218">
            <v>13.913043478260869</v>
          </cell>
          <cell r="U218">
            <v>24.565217391304348</v>
          </cell>
          <cell r="W218">
            <v>13.913043478260869</v>
          </cell>
          <cell r="X218">
            <v>24.565217391304348</v>
          </cell>
          <cell r="AC218">
            <v>8.6831683168316829</v>
          </cell>
          <cell r="AD218">
            <v>16.871287128712872</v>
          </cell>
          <cell r="AF218">
            <v>5</v>
          </cell>
        </row>
        <row r="219">
          <cell r="A219">
            <v>25</v>
          </cell>
          <cell r="B219">
            <v>10.1010101010101</v>
          </cell>
          <cell r="C219">
            <v>5.0505050505050502</v>
          </cell>
          <cell r="E219">
            <v>6</v>
          </cell>
          <cell r="F219">
            <v>3</v>
          </cell>
          <cell r="H219">
            <v>8.0402010050251249</v>
          </cell>
          <cell r="I219">
            <v>4.0201005025125625</v>
          </cell>
          <cell r="K219">
            <v>1.2839506172839505</v>
          </cell>
          <cell r="L219">
            <v>2.1234567901234569</v>
          </cell>
          <cell r="N219">
            <v>2.3333333333333335</v>
          </cell>
          <cell r="O219">
            <v>24.333333333333336</v>
          </cell>
          <cell r="Q219">
            <v>1.3563218390804597</v>
          </cell>
          <cell r="R219">
            <v>3.6551724137931036</v>
          </cell>
          <cell r="T219">
            <v>3.1111111111111112</v>
          </cell>
          <cell r="U219">
            <v>28.333333333333332</v>
          </cell>
          <cell r="W219">
            <v>3.1111111111111112</v>
          </cell>
          <cell r="X219">
            <v>28.333333333333332</v>
          </cell>
          <cell r="AC219">
            <v>2.4158885430561732</v>
          </cell>
          <cell r="AD219">
            <v>10.271231658514896</v>
          </cell>
          <cell r="AF219">
            <v>5</v>
          </cell>
        </row>
        <row r="220">
          <cell r="A220">
            <v>26</v>
          </cell>
          <cell r="B220">
            <v>2</v>
          </cell>
          <cell r="C220">
            <v>14.000000000000002</v>
          </cell>
          <cell r="E220">
            <v>5.166666666666667</v>
          </cell>
          <cell r="F220">
            <v>3.5000000000000004</v>
          </cell>
          <cell r="H220">
            <v>4.7142857142857144</v>
          </cell>
          <cell r="I220">
            <v>5</v>
          </cell>
          <cell r="K220">
            <v>1.76</v>
          </cell>
          <cell r="L220">
            <v>7.08</v>
          </cell>
          <cell r="N220">
            <v>0.83333333333333337</v>
          </cell>
          <cell r="O220">
            <v>12.666666666666668</v>
          </cell>
          <cell r="Q220">
            <v>1.4594594594594594</v>
          </cell>
          <cell r="R220">
            <v>8.8918918918918912</v>
          </cell>
          <cell r="T220">
            <v>6</v>
          </cell>
          <cell r="U220">
            <v>20.111111111111111</v>
          </cell>
          <cell r="W220">
            <v>6</v>
          </cell>
          <cell r="X220">
            <v>20.111111111111111</v>
          </cell>
          <cell r="AC220">
            <v>3.1451612903225805</v>
          </cell>
          <cell r="AD220">
            <v>11.709677419354838</v>
          </cell>
          <cell r="AF220">
            <v>5</v>
          </cell>
        </row>
        <row r="221">
          <cell r="A221">
            <v>27</v>
          </cell>
          <cell r="B221">
            <v>0</v>
          </cell>
          <cell r="C221">
            <v>0</v>
          </cell>
          <cell r="E221">
            <v>0</v>
          </cell>
          <cell r="F221">
            <v>0</v>
          </cell>
          <cell r="H221">
            <v>0</v>
          </cell>
          <cell r="I221">
            <v>0</v>
          </cell>
          <cell r="K221">
            <v>0</v>
          </cell>
          <cell r="L221">
            <v>0</v>
          </cell>
          <cell r="N221">
            <v>0</v>
          </cell>
          <cell r="O221">
            <v>0</v>
          </cell>
          <cell r="Q221">
            <v>0</v>
          </cell>
          <cell r="R221">
            <v>0</v>
          </cell>
          <cell r="T221">
            <v>0</v>
          </cell>
          <cell r="U221">
            <v>0</v>
          </cell>
          <cell r="W221">
            <v>0</v>
          </cell>
          <cell r="X221">
            <v>0</v>
          </cell>
          <cell r="AC221">
            <v>0</v>
          </cell>
          <cell r="AD221">
            <v>0</v>
          </cell>
          <cell r="AF221">
            <v>5</v>
          </cell>
        </row>
        <row r="222">
          <cell r="A222">
            <v>28</v>
          </cell>
          <cell r="B222">
            <v>11</v>
          </cell>
          <cell r="C222">
            <v>5.6666666666666661</v>
          </cell>
          <cell r="E222">
            <v>11.5</v>
          </cell>
          <cell r="F222">
            <v>2</v>
          </cell>
          <cell r="H222">
            <v>11.200000000000001</v>
          </cell>
          <cell r="I222">
            <v>4.2</v>
          </cell>
          <cell r="K222">
            <v>2.4827586206896552</v>
          </cell>
          <cell r="L222">
            <v>3.9655172413793105</v>
          </cell>
          <cell r="N222">
            <v>3.0384615384615383</v>
          </cell>
          <cell r="O222">
            <v>6.6923076923076916</v>
          </cell>
          <cell r="Q222">
            <v>2.7454545454545451</v>
          </cell>
          <cell r="R222">
            <v>5.2545454545454549</v>
          </cell>
          <cell r="T222">
            <v>9.5384615384615383</v>
          </cell>
          <cell r="U222">
            <v>13.615384615384615</v>
          </cell>
          <cell r="W222">
            <v>9.5384615384615383</v>
          </cell>
          <cell r="X222">
            <v>13.615384615384615</v>
          </cell>
          <cell r="AC222">
            <v>6.2767857142857135</v>
          </cell>
          <cell r="AD222">
            <v>9.0892857142857135</v>
          </cell>
          <cell r="AF222">
            <v>5</v>
          </cell>
        </row>
        <row r="223">
          <cell r="A223">
            <v>29</v>
          </cell>
          <cell r="B223">
            <v>6</v>
          </cell>
          <cell r="C223">
            <v>5.5</v>
          </cell>
          <cell r="E223">
            <v>2.3333333333333335</v>
          </cell>
          <cell r="F223">
            <v>4.666666666666667</v>
          </cell>
          <cell r="H223">
            <v>3.8</v>
          </cell>
          <cell r="I223">
            <v>5</v>
          </cell>
          <cell r="K223">
            <v>5</v>
          </cell>
          <cell r="L223">
            <v>3.0869565217391304</v>
          </cell>
          <cell r="N223">
            <v>2.666666666666667</v>
          </cell>
          <cell r="O223">
            <v>7.1999999999999993</v>
          </cell>
          <cell r="Q223">
            <v>4.0789473684210531</v>
          </cell>
          <cell r="R223">
            <v>4.7105263157894735</v>
          </cell>
          <cell r="T223">
            <v>12.392857142857142</v>
          </cell>
          <cell r="U223">
            <v>16.464285714285715</v>
          </cell>
          <cell r="W223">
            <v>12.392857142857142</v>
          </cell>
          <cell r="X223">
            <v>16.464285714285715</v>
          </cell>
          <cell r="AC223">
            <v>8.7676767676767664</v>
          </cell>
          <cell r="AD223">
            <v>11.373737373737374</v>
          </cell>
          <cell r="AF223">
            <v>5</v>
          </cell>
        </row>
        <row r="224">
          <cell r="A224">
            <v>30</v>
          </cell>
          <cell r="B224">
            <v>0</v>
          </cell>
          <cell r="C224">
            <v>0</v>
          </cell>
          <cell r="E224">
            <v>0</v>
          </cell>
          <cell r="F224">
            <v>0</v>
          </cell>
          <cell r="H224">
            <v>0</v>
          </cell>
          <cell r="I224">
            <v>0</v>
          </cell>
          <cell r="K224">
            <v>0</v>
          </cell>
          <cell r="L224">
            <v>0</v>
          </cell>
          <cell r="N224">
            <v>0</v>
          </cell>
          <cell r="O224">
            <v>0</v>
          </cell>
          <cell r="Q224">
            <v>0</v>
          </cell>
          <cell r="R224">
            <v>0</v>
          </cell>
          <cell r="T224">
            <v>0</v>
          </cell>
          <cell r="U224">
            <v>0</v>
          </cell>
          <cell r="W224">
            <v>0</v>
          </cell>
          <cell r="X224">
            <v>0</v>
          </cell>
          <cell r="AC224">
            <v>0</v>
          </cell>
          <cell r="AD224">
            <v>0</v>
          </cell>
          <cell r="AF224">
            <v>5</v>
          </cell>
        </row>
        <row r="225">
          <cell r="A225">
            <v>31</v>
          </cell>
          <cell r="B225">
            <v>0</v>
          </cell>
          <cell r="C225">
            <v>0</v>
          </cell>
          <cell r="E225">
            <v>0</v>
          </cell>
          <cell r="F225">
            <v>0</v>
          </cell>
          <cell r="H225">
            <v>0</v>
          </cell>
          <cell r="I225">
            <v>0</v>
          </cell>
          <cell r="K225">
            <v>0</v>
          </cell>
          <cell r="L225">
            <v>0</v>
          </cell>
          <cell r="N225">
            <v>0</v>
          </cell>
          <cell r="O225">
            <v>0</v>
          </cell>
          <cell r="Q225">
            <v>0</v>
          </cell>
          <cell r="R225">
            <v>0</v>
          </cell>
          <cell r="T225">
            <v>0</v>
          </cell>
          <cell r="U225">
            <v>0</v>
          </cell>
          <cell r="W225">
            <v>0</v>
          </cell>
          <cell r="X225">
            <v>0</v>
          </cell>
          <cell r="AC225">
            <v>0</v>
          </cell>
          <cell r="AD225">
            <v>0</v>
          </cell>
          <cell r="AF225">
            <v>5</v>
          </cell>
        </row>
        <row r="226">
          <cell r="A226" t="str">
            <v>Ags/01</v>
          </cell>
          <cell r="B226">
            <v>0</v>
          </cell>
          <cell r="C226">
            <v>0</v>
          </cell>
          <cell r="E226">
            <v>0</v>
          </cell>
          <cell r="F226">
            <v>0</v>
          </cell>
          <cell r="H226">
            <v>0</v>
          </cell>
          <cell r="I226">
            <v>0</v>
          </cell>
          <cell r="K226">
            <v>0</v>
          </cell>
          <cell r="L226">
            <v>0</v>
          </cell>
          <cell r="N226">
            <v>0</v>
          </cell>
          <cell r="O226">
            <v>0</v>
          </cell>
          <cell r="Q226">
            <v>0</v>
          </cell>
          <cell r="R226">
            <v>0</v>
          </cell>
          <cell r="T226">
            <v>0</v>
          </cell>
          <cell r="U226">
            <v>0</v>
          </cell>
          <cell r="W226">
            <v>0</v>
          </cell>
          <cell r="X226">
            <v>0</v>
          </cell>
          <cell r="AC226">
            <v>0</v>
          </cell>
          <cell r="AD226">
            <v>0</v>
          </cell>
          <cell r="AF226">
            <v>5</v>
          </cell>
        </row>
        <row r="227">
          <cell r="A227">
            <v>2</v>
          </cell>
          <cell r="B227">
            <v>13.142857142857142</v>
          </cell>
          <cell r="C227">
            <v>1.7142857142857144</v>
          </cell>
          <cell r="E227">
            <v>3.8571428571428568</v>
          </cell>
          <cell r="F227">
            <v>4</v>
          </cell>
          <cell r="H227">
            <v>5.7142857142857144</v>
          </cell>
          <cell r="I227">
            <v>3.5428571428571427</v>
          </cell>
          <cell r="K227">
            <v>1.5357142857142858</v>
          </cell>
          <cell r="L227">
            <v>4.6428571428571432</v>
          </cell>
          <cell r="N227">
            <v>2.7058823529411762</v>
          </cell>
          <cell r="O227">
            <v>8.4117647058823533</v>
          </cell>
          <cell r="Q227">
            <v>1.9777777777777776</v>
          </cell>
          <cell r="R227">
            <v>6.0666666666666664</v>
          </cell>
          <cell r="T227">
            <v>12.192307692307693</v>
          </cell>
          <cell r="U227">
            <v>14.692307692307693</v>
          </cell>
          <cell r="W227">
            <v>12.192307692307693</v>
          </cell>
          <cell r="X227">
            <v>14.692307692307693</v>
          </cell>
          <cell r="AC227">
            <v>7.3096926713947994</v>
          </cell>
          <cell r="AD227">
            <v>10.099290780141844</v>
          </cell>
          <cell r="AF227">
            <v>5</v>
          </cell>
        </row>
        <row r="228">
          <cell r="A228">
            <v>3</v>
          </cell>
          <cell r="B228">
            <v>0</v>
          </cell>
          <cell r="C228">
            <v>0</v>
          </cell>
          <cell r="E228">
            <v>0</v>
          </cell>
          <cell r="F228">
            <v>0</v>
          </cell>
          <cell r="H228">
            <v>0</v>
          </cell>
          <cell r="I228">
            <v>0</v>
          </cell>
          <cell r="K228">
            <v>0</v>
          </cell>
          <cell r="L228">
            <v>0</v>
          </cell>
          <cell r="N228">
            <v>0</v>
          </cell>
          <cell r="O228">
            <v>0</v>
          </cell>
          <cell r="Q228">
            <v>0</v>
          </cell>
          <cell r="R228">
            <v>0</v>
          </cell>
          <cell r="T228">
            <v>0</v>
          </cell>
          <cell r="U228">
            <v>0</v>
          </cell>
          <cell r="W228">
            <v>0</v>
          </cell>
          <cell r="X228">
            <v>0</v>
          </cell>
          <cell r="AC228">
            <v>0</v>
          </cell>
          <cell r="AD228">
            <v>0</v>
          </cell>
          <cell r="AF228">
            <v>5</v>
          </cell>
        </row>
        <row r="229">
          <cell r="A229">
            <v>4</v>
          </cell>
          <cell r="B229">
            <v>2.5</v>
          </cell>
          <cell r="C229">
            <v>2.5</v>
          </cell>
          <cell r="E229">
            <v>4.1666666666666661</v>
          </cell>
          <cell r="F229">
            <v>5.833333333333333</v>
          </cell>
          <cell r="H229">
            <v>3.75</v>
          </cell>
          <cell r="I229">
            <v>5</v>
          </cell>
          <cell r="K229">
            <v>4.7391304347826093</v>
          </cell>
          <cell r="L229">
            <v>8.6521739130434785</v>
          </cell>
          <cell r="N229">
            <v>5.3</v>
          </cell>
          <cell r="O229">
            <v>11.600000000000001</v>
          </cell>
          <cell r="Q229">
            <v>5</v>
          </cell>
          <cell r="R229">
            <v>10.023255813953488</v>
          </cell>
          <cell r="T229">
            <v>14.75</v>
          </cell>
          <cell r="U229">
            <v>24.714285714285715</v>
          </cell>
          <cell r="W229">
            <v>14.75</v>
          </cell>
          <cell r="X229">
            <v>24.714285714285715</v>
          </cell>
          <cell r="AC229">
            <v>10.009345794392525</v>
          </cell>
          <cell r="AD229">
            <v>17.33644859813084</v>
          </cell>
          <cell r="AF229">
            <v>5</v>
          </cell>
        </row>
        <row r="230">
          <cell r="A230">
            <v>5</v>
          </cell>
          <cell r="B230">
            <v>8.3333333333333321</v>
          </cell>
          <cell r="C230">
            <v>4.666666666666667</v>
          </cell>
          <cell r="E230">
            <v>3</v>
          </cell>
          <cell r="F230">
            <v>6.833333333333333</v>
          </cell>
          <cell r="H230">
            <v>4.7777777777777777</v>
          </cell>
          <cell r="I230">
            <v>6.1111111111111107</v>
          </cell>
          <cell r="K230">
            <v>2.1052631578947367</v>
          </cell>
          <cell r="L230">
            <v>4.1578947368421053</v>
          </cell>
          <cell r="N230">
            <v>4.3333333333333339</v>
          </cell>
          <cell r="O230">
            <v>12</v>
          </cell>
          <cell r="Q230">
            <v>2.4090909090909092</v>
          </cell>
          <cell r="R230">
            <v>5.2272727272727266</v>
          </cell>
          <cell r="T230">
            <v>15.181818181818182</v>
          </cell>
          <cell r="U230">
            <v>15.272727272727273</v>
          </cell>
          <cell r="W230">
            <v>15.181818181818182</v>
          </cell>
          <cell r="X230">
            <v>15.272727272727273</v>
          </cell>
          <cell r="AC230">
            <v>11.319587628865978</v>
          </cell>
          <cell r="AD230">
            <v>12.144329896907216</v>
          </cell>
          <cell r="AF230">
            <v>5</v>
          </cell>
        </row>
        <row r="231">
          <cell r="A231">
            <v>6</v>
          </cell>
          <cell r="B231">
            <v>0.5</v>
          </cell>
          <cell r="C231">
            <v>3</v>
          </cell>
          <cell r="E231">
            <v>5.5</v>
          </cell>
          <cell r="F231">
            <v>4</v>
          </cell>
          <cell r="H231">
            <v>4.25</v>
          </cell>
          <cell r="I231">
            <v>3.75</v>
          </cell>
          <cell r="K231">
            <v>3.4594594594594597</v>
          </cell>
          <cell r="L231">
            <v>6.1621621621621623</v>
          </cell>
          <cell r="N231">
            <v>2.0952380952380953</v>
          </cell>
          <cell r="O231">
            <v>7.7142857142857135</v>
          </cell>
          <cell r="Q231">
            <v>2.9655172413793105</v>
          </cell>
          <cell r="R231">
            <v>6.7241379310344822</v>
          </cell>
          <cell r="T231">
            <v>7.764705882352942</v>
          </cell>
          <cell r="U231">
            <v>16.382352941176471</v>
          </cell>
          <cell r="W231">
            <v>7.764705882352942</v>
          </cell>
          <cell r="X231">
            <v>16.382352941176471</v>
          </cell>
          <cell r="AC231">
            <v>5.4776119402985071</v>
          </cell>
          <cell r="AD231">
            <v>11.447761194029852</v>
          </cell>
          <cell r="AF231">
            <v>5</v>
          </cell>
        </row>
        <row r="232">
          <cell r="A232">
            <v>7</v>
          </cell>
          <cell r="B232">
            <v>3.5000000000000004</v>
          </cell>
          <cell r="C232">
            <v>3.5000000000000004</v>
          </cell>
          <cell r="E232">
            <v>4.8</v>
          </cell>
          <cell r="F232">
            <v>5.6000000000000005</v>
          </cell>
          <cell r="H232">
            <v>4.4285714285714279</v>
          </cell>
          <cell r="I232">
            <v>5</v>
          </cell>
          <cell r="K232">
            <v>2.7142857142857144</v>
          </cell>
          <cell r="L232">
            <v>4.7714285714285714</v>
          </cell>
          <cell r="N232">
            <v>2.5789473684210527</v>
          </cell>
          <cell r="O232">
            <v>7.1052631578947363</v>
          </cell>
          <cell r="Q232">
            <v>2.666666666666667</v>
          </cell>
          <cell r="R232">
            <v>5.5925925925925926</v>
          </cell>
          <cell r="T232">
            <v>6.9333333333333327</v>
          </cell>
          <cell r="U232">
            <v>19.166666666666668</v>
          </cell>
          <cell r="W232">
            <v>6.9333333333333327</v>
          </cell>
          <cell r="X232">
            <v>19.166666666666668</v>
          </cell>
          <cell r="AC232">
            <v>4.884297520661157</v>
          </cell>
          <cell r="AD232">
            <v>12.289256198347108</v>
          </cell>
          <cell r="AF232">
            <v>5</v>
          </cell>
        </row>
        <row r="233">
          <cell r="A233">
            <v>8</v>
          </cell>
          <cell r="B233">
            <v>1.5</v>
          </cell>
          <cell r="C233">
            <v>4.5</v>
          </cell>
          <cell r="E233">
            <v>7.0000000000000009</v>
          </cell>
          <cell r="F233">
            <v>3</v>
          </cell>
          <cell r="H233">
            <v>4.8</v>
          </cell>
          <cell r="I233">
            <v>3.5999999999999996</v>
          </cell>
          <cell r="K233">
            <v>3.2857142857142856</v>
          </cell>
          <cell r="L233">
            <v>4.3571428571428577</v>
          </cell>
          <cell r="N233">
            <v>2.6262626262626263</v>
          </cell>
          <cell r="O233">
            <v>4.9831649831649827</v>
          </cell>
          <cell r="Q233">
            <v>3.057176196032672</v>
          </cell>
          <cell r="R233">
            <v>4.5740956826137689</v>
          </cell>
          <cell r="T233">
            <v>7.9687499999999991</v>
          </cell>
          <cell r="U233">
            <v>16.59375</v>
          </cell>
          <cell r="W233">
            <v>7.9687499999999991</v>
          </cell>
          <cell r="X233">
            <v>16.59375</v>
          </cell>
          <cell r="AC233">
            <v>5.9454626732230667</v>
          </cell>
          <cell r="AD233">
            <v>11.408135896289675</v>
          </cell>
          <cell r="AF233">
            <v>5</v>
          </cell>
        </row>
        <row r="234">
          <cell r="A234">
            <v>9</v>
          </cell>
          <cell r="B234">
            <v>8.5</v>
          </cell>
          <cell r="C234">
            <v>3.5000000000000004</v>
          </cell>
          <cell r="E234">
            <v>12.333333333333334</v>
          </cell>
          <cell r="F234">
            <v>4.666666666666667</v>
          </cell>
          <cell r="H234">
            <v>10.142857142857142</v>
          </cell>
          <cell r="I234">
            <v>4</v>
          </cell>
          <cell r="K234">
            <v>3.5789473684210522</v>
          </cell>
          <cell r="L234">
            <v>6.2631578947368425</v>
          </cell>
          <cell r="N234">
            <v>3.9696969696969697</v>
          </cell>
          <cell r="O234">
            <v>6.5757575757575752</v>
          </cell>
          <cell r="Q234">
            <v>3.8269230769230771</v>
          </cell>
          <cell r="R234">
            <v>6.4615384615384617</v>
          </cell>
          <cell r="T234">
            <v>10.586956521739129</v>
          </cell>
          <cell r="U234">
            <v>15.67391304347826</v>
          </cell>
          <cell r="W234">
            <v>10.586956521739129</v>
          </cell>
          <cell r="X234">
            <v>15.67391304347826</v>
          </cell>
          <cell r="AC234">
            <v>8.2384105960264886</v>
          </cell>
          <cell r="AD234">
            <v>11.960264900662251</v>
          </cell>
          <cell r="AF234">
            <v>5</v>
          </cell>
        </row>
        <row r="235">
          <cell r="A235">
            <v>10</v>
          </cell>
          <cell r="B235">
            <v>0</v>
          </cell>
          <cell r="C235">
            <v>0</v>
          </cell>
          <cell r="E235">
            <v>0</v>
          </cell>
          <cell r="F235">
            <v>0</v>
          </cell>
          <cell r="H235">
            <v>0</v>
          </cell>
          <cell r="I235">
            <v>0</v>
          </cell>
          <cell r="K235">
            <v>0</v>
          </cell>
          <cell r="L235">
            <v>0</v>
          </cell>
          <cell r="N235">
            <v>0</v>
          </cell>
          <cell r="O235">
            <v>0</v>
          </cell>
          <cell r="Q235">
            <v>0</v>
          </cell>
          <cell r="R235">
            <v>0</v>
          </cell>
          <cell r="T235">
            <v>0</v>
          </cell>
          <cell r="U235">
            <v>0</v>
          </cell>
          <cell r="W235">
            <v>0</v>
          </cell>
          <cell r="X235">
            <v>0</v>
          </cell>
          <cell r="AC235">
            <v>0</v>
          </cell>
          <cell r="AD235">
            <v>0</v>
          </cell>
          <cell r="AF235">
            <v>5</v>
          </cell>
        </row>
        <row r="236">
          <cell r="A236">
            <v>11</v>
          </cell>
          <cell r="B236">
            <v>6.5</v>
          </cell>
          <cell r="C236">
            <v>5.5</v>
          </cell>
          <cell r="E236">
            <v>5.625</v>
          </cell>
          <cell r="F236">
            <v>2.375</v>
          </cell>
          <cell r="H236">
            <v>5.916666666666667</v>
          </cell>
          <cell r="I236">
            <v>3.4166666666666665</v>
          </cell>
          <cell r="K236">
            <v>3.024390243902439</v>
          </cell>
          <cell r="L236">
            <v>4.2682926829268295</v>
          </cell>
          <cell r="N236">
            <v>3.7352941176470589</v>
          </cell>
          <cell r="O236">
            <v>5.5588235294117645</v>
          </cell>
          <cell r="Q236">
            <v>3.3466666666666667</v>
          </cell>
          <cell r="R236">
            <v>4.8533333333333335</v>
          </cell>
          <cell r="T236">
            <v>11.795918367346939</v>
          </cell>
          <cell r="U236">
            <v>14.020408163265305</v>
          </cell>
          <cell r="W236">
            <v>11.795918367346939</v>
          </cell>
          <cell r="X236">
            <v>14.020408163265305</v>
          </cell>
          <cell r="AC236">
            <v>7.9891891891891884</v>
          </cell>
          <cell r="AD236">
            <v>9.6162162162162161</v>
          </cell>
          <cell r="AF236">
            <v>5</v>
          </cell>
        </row>
        <row r="237">
          <cell r="A237">
            <v>12</v>
          </cell>
          <cell r="B237">
            <v>8.5</v>
          </cell>
          <cell r="C237">
            <v>4</v>
          </cell>
          <cell r="E237">
            <v>3.5000000000000004</v>
          </cell>
          <cell r="F237">
            <v>3.6666666666666665</v>
          </cell>
          <cell r="H237">
            <v>4.75</v>
          </cell>
          <cell r="I237">
            <v>3.75</v>
          </cell>
          <cell r="K237">
            <v>2.6451612903225805</v>
          </cell>
          <cell r="L237">
            <v>5.3548387096774199</v>
          </cell>
          <cell r="N237">
            <v>12</v>
          </cell>
          <cell r="O237">
            <v>10.875</v>
          </cell>
          <cell r="Q237">
            <v>4.5641025641025648</v>
          </cell>
          <cell r="R237">
            <v>6.4871794871794872</v>
          </cell>
          <cell r="T237">
            <v>13.714285714285715</v>
          </cell>
          <cell r="U237">
            <v>12.142857142857142</v>
          </cell>
          <cell r="W237">
            <v>13.714285714285715</v>
          </cell>
          <cell r="X237">
            <v>12.142857142857142</v>
          </cell>
          <cell r="AC237">
            <v>10.442748091603054</v>
          </cell>
          <cell r="AD237">
            <v>9.9465648854961835</v>
          </cell>
          <cell r="AF237">
            <v>5</v>
          </cell>
        </row>
        <row r="238">
          <cell r="A238">
            <v>13</v>
          </cell>
          <cell r="B238">
            <v>6</v>
          </cell>
          <cell r="C238">
            <v>4</v>
          </cell>
          <cell r="E238">
            <v>2.25</v>
          </cell>
          <cell r="F238">
            <v>4.25</v>
          </cell>
          <cell r="H238">
            <v>3.2727272727272729</v>
          </cell>
          <cell r="I238">
            <v>4.1818181818181817</v>
          </cell>
          <cell r="K238">
            <v>3.6666666666666665</v>
          </cell>
          <cell r="L238">
            <v>3.3703703703703702</v>
          </cell>
          <cell r="N238">
            <v>3.9545454545454541</v>
          </cell>
          <cell r="O238">
            <v>6.2727272727272725</v>
          </cell>
          <cell r="Q238">
            <v>3.7959183673469385</v>
          </cell>
          <cell r="R238">
            <v>4.6734693877551017</v>
          </cell>
          <cell r="T238">
            <v>11.607142857142858</v>
          </cell>
          <cell r="U238">
            <v>15.785714285714286</v>
          </cell>
          <cell r="W238">
            <v>11.607142857142858</v>
          </cell>
          <cell r="X238">
            <v>15.785714285714286</v>
          </cell>
          <cell r="AC238">
            <v>7.5172413793103452</v>
          </cell>
          <cell r="AD238">
            <v>9.9913793103448274</v>
          </cell>
          <cell r="AF238">
            <v>5</v>
          </cell>
        </row>
        <row r="239">
          <cell r="A239">
            <v>14</v>
          </cell>
          <cell r="B239">
            <v>5</v>
          </cell>
          <cell r="C239">
            <v>6.5</v>
          </cell>
          <cell r="E239">
            <v>3.8571428571428568</v>
          </cell>
          <cell r="F239">
            <v>3.8571428571428568</v>
          </cell>
          <cell r="H239">
            <v>4.1111111111111116</v>
          </cell>
          <cell r="I239">
            <v>4.4444444444444446</v>
          </cell>
          <cell r="K239">
            <v>4.0769230769230766</v>
          </cell>
          <cell r="L239">
            <v>4.3076923076923075</v>
          </cell>
          <cell r="N239">
            <v>5.0476190476190474</v>
          </cell>
          <cell r="O239">
            <v>1.9523809523809523</v>
          </cell>
          <cell r="Q239">
            <v>4.416666666666667</v>
          </cell>
          <cell r="R239">
            <v>3.4833333333333334</v>
          </cell>
          <cell r="T239">
            <v>11.294117647058824</v>
          </cell>
          <cell r="U239">
            <v>15.941176470588236</v>
          </cell>
          <cell r="W239">
            <v>11.294117647058824</v>
          </cell>
          <cell r="X239">
            <v>15.941176470588236</v>
          </cell>
          <cell r="AC239">
            <v>7.8102189781021902</v>
          </cell>
          <cell r="AD239">
            <v>9.7299270072992705</v>
          </cell>
          <cell r="AF239">
            <v>5</v>
          </cell>
        </row>
        <row r="240">
          <cell r="A240">
            <v>15</v>
          </cell>
          <cell r="B240">
            <v>1</v>
          </cell>
          <cell r="C240">
            <v>2</v>
          </cell>
          <cell r="E240">
            <v>4.2</v>
          </cell>
          <cell r="F240">
            <v>2.8000000000000003</v>
          </cell>
          <cell r="H240">
            <v>3.6666666666666665</v>
          </cell>
          <cell r="I240">
            <v>2.666666666666667</v>
          </cell>
          <cell r="K240">
            <v>2.3333333333333335</v>
          </cell>
          <cell r="L240">
            <v>4.8571428571428568</v>
          </cell>
          <cell r="N240">
            <v>3.0909090909090908</v>
          </cell>
          <cell r="O240">
            <v>5.5454545454545459</v>
          </cell>
          <cell r="Q240">
            <v>2.59375</v>
          </cell>
          <cell r="R240">
            <v>5.09375</v>
          </cell>
          <cell r="T240">
            <v>7.4444444444444438</v>
          </cell>
          <cell r="U240">
            <v>14.814814814814813</v>
          </cell>
          <cell r="W240">
            <v>7.4444444444444438</v>
          </cell>
          <cell r="X240">
            <v>14.814814814814813</v>
          </cell>
          <cell r="AC240">
            <v>5.5108695652173907</v>
          </cell>
          <cell r="AD240">
            <v>10.641304347826088</v>
          </cell>
          <cell r="AF240">
            <v>5</v>
          </cell>
        </row>
        <row r="241">
          <cell r="A241">
            <v>16</v>
          </cell>
          <cell r="B241">
            <v>1.25</v>
          </cell>
          <cell r="C241">
            <v>4.25</v>
          </cell>
          <cell r="E241">
            <v>4.8163636363636364</v>
          </cell>
          <cell r="F241">
            <v>4.8163636363636364</v>
          </cell>
          <cell r="H241">
            <v>3.865333333333334</v>
          </cell>
          <cell r="I241">
            <v>4.6653333333333329</v>
          </cell>
          <cell r="K241">
            <v>3.693877551020408</v>
          </cell>
          <cell r="L241">
            <v>3.7551020408163263</v>
          </cell>
          <cell r="N241">
            <v>5.0588235294117645</v>
          </cell>
          <cell r="O241">
            <v>11.058823529411764</v>
          </cell>
          <cell r="Q241">
            <v>4.045454545454545</v>
          </cell>
          <cell r="R241">
            <v>5.6363636363636367</v>
          </cell>
          <cell r="T241">
            <v>6.2641509433962268</v>
          </cell>
          <cell r="U241">
            <v>12.471698113207546</v>
          </cell>
          <cell r="W241">
            <v>6.2641509433962268</v>
          </cell>
          <cell r="X241">
            <v>12.471698113207546</v>
          </cell>
          <cell r="AC241">
            <v>5.2886631016042784</v>
          </cell>
          <cell r="AD241">
            <v>9.4330481283422465</v>
          </cell>
          <cell r="AF241">
            <v>5</v>
          </cell>
        </row>
        <row r="242">
          <cell r="A242">
            <v>17</v>
          </cell>
          <cell r="B242">
            <v>0</v>
          </cell>
          <cell r="C242">
            <v>0</v>
          </cell>
          <cell r="E242">
            <v>0</v>
          </cell>
          <cell r="F242">
            <v>0</v>
          </cell>
          <cell r="H242">
            <v>0</v>
          </cell>
          <cell r="I242">
            <v>0</v>
          </cell>
          <cell r="K242">
            <v>0</v>
          </cell>
          <cell r="L242">
            <v>0</v>
          </cell>
          <cell r="N242">
            <v>0</v>
          </cell>
          <cell r="O242">
            <v>0</v>
          </cell>
          <cell r="Q242">
            <v>0</v>
          </cell>
          <cell r="R242">
            <v>0</v>
          </cell>
          <cell r="T242">
            <v>0</v>
          </cell>
          <cell r="U242">
            <v>0</v>
          </cell>
          <cell r="W242">
            <v>0</v>
          </cell>
          <cell r="X242">
            <v>0</v>
          </cell>
          <cell r="AC242">
            <v>0</v>
          </cell>
          <cell r="AD242">
            <v>0</v>
          </cell>
          <cell r="AF242">
            <v>5</v>
          </cell>
        </row>
        <row r="243">
          <cell r="A243">
            <v>18</v>
          </cell>
          <cell r="B243">
            <v>0</v>
          </cell>
          <cell r="C243">
            <v>0</v>
          </cell>
          <cell r="E243">
            <v>0</v>
          </cell>
          <cell r="F243">
            <v>0</v>
          </cell>
          <cell r="H243">
            <v>0</v>
          </cell>
          <cell r="I243">
            <v>0</v>
          </cell>
          <cell r="K243">
            <v>0</v>
          </cell>
          <cell r="L243">
            <v>0</v>
          </cell>
          <cell r="N243">
            <v>0</v>
          </cell>
          <cell r="O243">
            <v>0</v>
          </cell>
          <cell r="Q243">
            <v>0</v>
          </cell>
          <cell r="R243">
            <v>0</v>
          </cell>
          <cell r="T243">
            <v>0</v>
          </cell>
          <cell r="U243">
            <v>0</v>
          </cell>
          <cell r="W243">
            <v>0</v>
          </cell>
          <cell r="X243">
            <v>0</v>
          </cell>
          <cell r="AC243">
            <v>0</v>
          </cell>
          <cell r="AD243">
            <v>0</v>
          </cell>
          <cell r="AF243">
            <v>5</v>
          </cell>
        </row>
        <row r="244">
          <cell r="A244">
            <v>19</v>
          </cell>
          <cell r="B244">
            <v>0</v>
          </cell>
          <cell r="C244">
            <v>0</v>
          </cell>
          <cell r="E244">
            <v>13.875000000000002</v>
          </cell>
          <cell r="F244">
            <v>5.25</v>
          </cell>
          <cell r="H244">
            <v>13.875000000000002</v>
          </cell>
          <cell r="I244">
            <v>5.25</v>
          </cell>
          <cell r="K244">
            <v>7.3703703703703702</v>
          </cell>
          <cell r="L244">
            <v>3.4814814814814814</v>
          </cell>
          <cell r="N244">
            <v>10.918918918918919</v>
          </cell>
          <cell r="O244">
            <v>5.0540540540540535</v>
          </cell>
          <cell r="Q244">
            <v>8.8131868131868139</v>
          </cell>
          <cell r="R244">
            <v>4.1208791208791204</v>
          </cell>
          <cell r="T244">
            <v>13.969230769230769</v>
          </cell>
          <cell r="U244">
            <v>12.492307692307692</v>
          </cell>
          <cell r="W244">
            <v>13.969230769230769</v>
          </cell>
          <cell r="X244">
            <v>12.492307692307692</v>
          </cell>
          <cell r="AC244">
            <v>11.91703056768559</v>
          </cell>
          <cell r="AD244">
            <v>8.9126637554585155</v>
          </cell>
          <cell r="AF244">
            <v>5</v>
          </cell>
        </row>
        <row r="245">
          <cell r="A245">
            <v>20</v>
          </cell>
          <cell r="B245">
            <v>10</v>
          </cell>
          <cell r="C245">
            <v>5</v>
          </cell>
          <cell r="E245">
            <v>15.428571428571427</v>
          </cell>
          <cell r="F245">
            <v>3.7142857142857144</v>
          </cell>
          <cell r="H245">
            <v>14.75</v>
          </cell>
          <cell r="I245">
            <v>3.875</v>
          </cell>
          <cell r="K245">
            <v>8.212765957446809</v>
          </cell>
          <cell r="L245">
            <v>3.4042553191489362</v>
          </cell>
          <cell r="N245">
            <v>9.0606060606060606</v>
          </cell>
          <cell r="O245">
            <v>4</v>
          </cell>
          <cell r="Q245">
            <v>8.5625</v>
          </cell>
          <cell r="R245">
            <v>3.65</v>
          </cell>
          <cell r="T245">
            <v>20.704918032786885</v>
          </cell>
          <cell r="U245">
            <v>9.3770491803278695</v>
          </cell>
          <cell r="W245">
            <v>20.704918032786885</v>
          </cell>
          <cell r="X245">
            <v>9.3770491803278695</v>
          </cell>
          <cell r="AC245">
            <v>15.852380952380951</v>
          </cell>
          <cell r="AD245">
            <v>6.9857142857142858</v>
          </cell>
          <cell r="AF245">
            <v>5</v>
          </cell>
        </row>
        <row r="246">
          <cell r="A246">
            <v>21</v>
          </cell>
          <cell r="B246">
            <v>16.5</v>
          </cell>
          <cell r="C246">
            <v>1</v>
          </cell>
          <cell r="E246">
            <v>9.8000000000000007</v>
          </cell>
          <cell r="F246">
            <v>2.8000000000000003</v>
          </cell>
          <cell r="H246">
            <v>13.454545454545455</v>
          </cell>
          <cell r="I246">
            <v>1.8181818181818181</v>
          </cell>
          <cell r="K246">
            <v>9.6086956521739122</v>
          </cell>
          <cell r="L246">
            <v>3.4782608695652173</v>
          </cell>
          <cell r="N246">
            <v>12.214285714285714</v>
          </cell>
          <cell r="O246">
            <v>4.0714285714285721</v>
          </cell>
          <cell r="Q246">
            <v>10.594594594594595</v>
          </cell>
          <cell r="R246">
            <v>3.7027027027027031</v>
          </cell>
          <cell r="T246">
            <v>18</v>
          </cell>
          <cell r="U246">
            <v>10.444444444444445</v>
          </cell>
          <cell r="W246">
            <v>18</v>
          </cell>
          <cell r="X246">
            <v>10.444444444444445</v>
          </cell>
          <cell r="AC246">
            <v>15.165876777251185</v>
          </cell>
          <cell r="AD246">
            <v>7.6303317535545023</v>
          </cell>
          <cell r="AF246">
            <v>5</v>
          </cell>
        </row>
        <row r="247">
          <cell r="A247">
            <v>22</v>
          </cell>
          <cell r="B247">
            <v>0</v>
          </cell>
          <cell r="C247">
            <v>0</v>
          </cell>
          <cell r="E247">
            <v>17.5</v>
          </cell>
          <cell r="F247">
            <v>2.5</v>
          </cell>
          <cell r="H247">
            <v>17.5</v>
          </cell>
          <cell r="I247">
            <v>2.5</v>
          </cell>
          <cell r="K247">
            <v>13.722222222222221</v>
          </cell>
          <cell r="L247">
            <v>4.3333333333333339</v>
          </cell>
          <cell r="N247">
            <v>15.666666666666668</v>
          </cell>
          <cell r="O247">
            <v>4.3333333333333339</v>
          </cell>
          <cell r="Q247">
            <v>14.43859649122807</v>
          </cell>
          <cell r="R247">
            <v>4.3333333333333339</v>
          </cell>
          <cell r="T247">
            <v>27.586956521739133</v>
          </cell>
          <cell r="U247">
            <v>10.978260869565219</v>
          </cell>
          <cell r="W247">
            <v>27.586956521739133</v>
          </cell>
          <cell r="X247">
            <v>10.978260869565219</v>
          </cell>
          <cell r="AC247">
            <v>22.424836601307192</v>
          </cell>
          <cell r="AD247">
            <v>8.2810457516339859</v>
          </cell>
          <cell r="AF247">
            <v>5</v>
          </cell>
        </row>
        <row r="248">
          <cell r="A248">
            <v>23</v>
          </cell>
          <cell r="B248">
            <v>14.857142857142858</v>
          </cell>
          <cell r="C248">
            <v>0.7142857142857143</v>
          </cell>
          <cell r="E248">
            <v>20.599999999999998</v>
          </cell>
          <cell r="F248">
            <v>2.1999999999999997</v>
          </cell>
          <cell r="H248">
            <v>18.235294117647058</v>
          </cell>
          <cell r="I248">
            <v>1.588235294117647</v>
          </cell>
          <cell r="K248">
            <v>13.136986301369863</v>
          </cell>
          <cell r="L248">
            <v>3.4794520547945207</v>
          </cell>
          <cell r="N248">
            <v>12.35</v>
          </cell>
          <cell r="O248">
            <v>5.3250000000000002</v>
          </cell>
          <cell r="Q248">
            <v>12.858407079646017</v>
          </cell>
          <cell r="R248">
            <v>4.1327433628318584</v>
          </cell>
          <cell r="T248">
            <v>34.876543209876544</v>
          </cell>
          <cell r="U248">
            <v>9.0864197530864192</v>
          </cell>
          <cell r="W248">
            <v>34.876543209876544</v>
          </cell>
          <cell r="X248">
            <v>9.0864197530864192</v>
          </cell>
          <cell r="AC248">
            <v>25.386986301369863</v>
          </cell>
          <cell r="AD248">
            <v>6.7328767123287667</v>
          </cell>
          <cell r="AF248">
            <v>5</v>
          </cell>
        </row>
        <row r="249">
          <cell r="A249">
            <v>24</v>
          </cell>
          <cell r="B249">
            <v>0</v>
          </cell>
          <cell r="C249">
            <v>0</v>
          </cell>
          <cell r="E249">
            <v>0</v>
          </cell>
          <cell r="F249">
            <v>0</v>
          </cell>
          <cell r="H249">
            <v>0</v>
          </cell>
          <cell r="I249">
            <v>0</v>
          </cell>
          <cell r="K249">
            <v>0</v>
          </cell>
          <cell r="L249">
            <v>0</v>
          </cell>
          <cell r="N249">
            <v>0</v>
          </cell>
          <cell r="O249">
            <v>0</v>
          </cell>
          <cell r="Q249">
            <v>0</v>
          </cell>
          <cell r="R249">
            <v>0</v>
          </cell>
          <cell r="T249">
            <v>0</v>
          </cell>
          <cell r="U249">
            <v>0</v>
          </cell>
          <cell r="W249">
            <v>0</v>
          </cell>
          <cell r="X249">
            <v>0</v>
          </cell>
          <cell r="AC249">
            <v>0</v>
          </cell>
          <cell r="AD249">
            <v>0</v>
          </cell>
          <cell r="AF249">
            <v>5</v>
          </cell>
        </row>
        <row r="250">
          <cell r="A250">
            <v>25</v>
          </cell>
          <cell r="B250">
            <v>6.75</v>
          </cell>
          <cell r="C250">
            <v>2.25</v>
          </cell>
          <cell r="E250">
            <v>8.6666666666666679</v>
          </cell>
          <cell r="F250">
            <v>2.7777777777777777</v>
          </cell>
          <cell r="H250">
            <v>8.0769230769230766</v>
          </cell>
          <cell r="I250">
            <v>2.6153846153846154</v>
          </cell>
          <cell r="K250">
            <v>15.808510638297873</v>
          </cell>
          <cell r="L250">
            <v>3.042553191489362</v>
          </cell>
          <cell r="N250">
            <v>17.869158878504674</v>
          </cell>
          <cell r="O250">
            <v>3.7383177570093453</v>
          </cell>
          <cell r="Q250">
            <v>16.55593220338983</v>
          </cell>
          <cell r="R250">
            <v>3.2949152542372877</v>
          </cell>
          <cell r="T250">
            <v>51.449999999999996</v>
          </cell>
          <cell r="U250">
            <v>6.4750000000000005</v>
          </cell>
          <cell r="W250">
            <v>51.449999999999996</v>
          </cell>
          <cell r="X250">
            <v>6.4750000000000005</v>
          </cell>
          <cell r="AC250">
            <v>32.635682158920538</v>
          </cell>
          <cell r="AD250">
            <v>4.7676161919040476</v>
          </cell>
          <cell r="AF250">
            <v>5</v>
          </cell>
        </row>
        <row r="251">
          <cell r="A251">
            <v>26</v>
          </cell>
          <cell r="B251">
            <v>6</v>
          </cell>
          <cell r="C251">
            <v>5.6666666666666661</v>
          </cell>
          <cell r="E251">
            <v>7.333333333333333</v>
          </cell>
          <cell r="F251">
            <v>5.833333333333333</v>
          </cell>
          <cell r="H251">
            <v>6.8888888888888893</v>
          </cell>
          <cell r="I251">
            <v>5.7777777777777777</v>
          </cell>
          <cell r="K251">
            <v>6.0526315789473681</v>
          </cell>
          <cell r="L251">
            <v>4.6315789473684212</v>
          </cell>
          <cell r="N251">
            <v>4.2222222222222223</v>
          </cell>
          <cell r="O251">
            <v>12.388888888888889</v>
          </cell>
          <cell r="Q251">
            <v>5.1621621621621623</v>
          </cell>
          <cell r="R251">
            <v>8.4054054054054053</v>
          </cell>
          <cell r="T251">
            <v>19.033333333333331</v>
          </cell>
          <cell r="U251">
            <v>10.4</v>
          </cell>
          <cell r="W251">
            <v>19.033333333333331</v>
          </cell>
          <cell r="X251">
            <v>10.4</v>
          </cell>
          <cell r="AC251">
            <v>13.160377358490566</v>
          </cell>
          <cell r="AD251">
            <v>9.3113207547169807</v>
          </cell>
          <cell r="AF251">
            <v>5</v>
          </cell>
        </row>
        <row r="252">
          <cell r="A252">
            <v>27</v>
          </cell>
          <cell r="B252">
            <v>5</v>
          </cell>
          <cell r="C252">
            <v>4</v>
          </cell>
          <cell r="E252">
            <v>12.625</v>
          </cell>
          <cell r="F252">
            <v>4.75</v>
          </cell>
          <cell r="H252">
            <v>11.1</v>
          </cell>
          <cell r="I252">
            <v>4.5999999999999996</v>
          </cell>
          <cell r="K252">
            <v>5.0370370370370372</v>
          </cell>
          <cell r="L252">
            <v>4.3333333333333339</v>
          </cell>
          <cell r="N252">
            <v>5.4</v>
          </cell>
          <cell r="O252">
            <v>7.3999999999999995</v>
          </cell>
          <cell r="Q252">
            <v>5.1351351351351351</v>
          </cell>
          <cell r="R252">
            <v>5.1621621621621623</v>
          </cell>
          <cell r="T252">
            <v>13.892857142857142</v>
          </cell>
          <cell r="U252">
            <v>13.392857142857142</v>
          </cell>
          <cell r="W252">
            <v>13.892857142857142</v>
          </cell>
          <cell r="X252">
            <v>13.392857142857142</v>
          </cell>
          <cell r="AC252">
            <v>10.475728155339805</v>
          </cell>
          <cell r="AD252">
            <v>9.5825242718446599</v>
          </cell>
          <cell r="AF252">
            <v>5</v>
          </cell>
        </row>
        <row r="253">
          <cell r="A253">
            <v>28</v>
          </cell>
          <cell r="B253">
            <v>12</v>
          </cell>
          <cell r="C253">
            <v>4.25</v>
          </cell>
          <cell r="E253">
            <v>13.600000000000001</v>
          </cell>
          <cell r="F253">
            <v>6.8000000000000007</v>
          </cell>
          <cell r="H253">
            <v>12.888888888888889</v>
          </cell>
          <cell r="I253">
            <v>5.6666666666666661</v>
          </cell>
          <cell r="K253">
            <v>4.666666666666667</v>
          </cell>
          <cell r="L253">
            <v>4.5</v>
          </cell>
          <cell r="N253">
            <v>3.7142857142857144</v>
          </cell>
          <cell r="O253">
            <v>11.190476190476192</v>
          </cell>
          <cell r="Q253">
            <v>4.2745098039215685</v>
          </cell>
          <cell r="R253">
            <v>7.2549019607843146</v>
          </cell>
          <cell r="T253">
            <v>11.971428571428572</v>
          </cell>
          <cell r="U253">
            <v>16.942857142857143</v>
          </cell>
          <cell r="W253">
            <v>11.971428571428572</v>
          </cell>
          <cell r="X253">
            <v>16.942857142857143</v>
          </cell>
          <cell r="AC253">
            <v>9.0153846153846153</v>
          </cell>
          <cell r="AD253">
            <v>12.361538461538462</v>
          </cell>
          <cell r="AF253">
            <v>5</v>
          </cell>
        </row>
        <row r="254">
          <cell r="A254">
            <v>29</v>
          </cell>
          <cell r="B254">
            <v>8.6666666666666679</v>
          </cell>
          <cell r="C254">
            <v>3.3333333333333335</v>
          </cell>
          <cell r="E254">
            <v>9.5</v>
          </cell>
          <cell r="F254">
            <v>4.875</v>
          </cell>
          <cell r="H254">
            <v>9.2727272727272734</v>
          </cell>
          <cell r="I254">
            <v>4.454545454545455</v>
          </cell>
          <cell r="K254">
            <v>4.16</v>
          </cell>
          <cell r="L254">
            <v>5.48</v>
          </cell>
          <cell r="N254">
            <v>2.7333333333333334</v>
          </cell>
          <cell r="O254">
            <v>9.8000000000000007</v>
          </cell>
          <cell r="Q254">
            <v>3.6249999999999996</v>
          </cell>
          <cell r="R254">
            <v>7.1</v>
          </cell>
          <cell r="T254">
            <v>9.7560975609756095</v>
          </cell>
          <cell r="U254">
            <v>16.341463414634148</v>
          </cell>
          <cell r="W254">
            <v>9.7560975609756095</v>
          </cell>
          <cell r="X254">
            <v>16.341463414634148</v>
          </cell>
          <cell r="AC254">
            <v>7.8721804511278197</v>
          </cell>
          <cell r="AD254">
            <v>12.578947368421053</v>
          </cell>
          <cell r="AF254">
            <v>5</v>
          </cell>
        </row>
        <row r="255">
          <cell r="A255">
            <v>30</v>
          </cell>
          <cell r="B255">
            <v>3</v>
          </cell>
          <cell r="C255">
            <v>6.5</v>
          </cell>
          <cell r="E255">
            <v>9.5555555555555554</v>
          </cell>
          <cell r="F255">
            <v>3.4444444444444446</v>
          </cell>
          <cell r="H255">
            <v>7.5384615384615383</v>
          </cell>
          <cell r="I255">
            <v>4.384615384615385</v>
          </cell>
          <cell r="K255">
            <v>3.8636363636363633</v>
          </cell>
          <cell r="L255">
            <v>3.4090909090909087</v>
          </cell>
          <cell r="N255">
            <v>4.4117647058823533</v>
          </cell>
          <cell r="O255">
            <v>6.7058823529411766</v>
          </cell>
          <cell r="Q255">
            <v>4.1025641025641022</v>
          </cell>
          <cell r="R255">
            <v>4.8461538461538458</v>
          </cell>
          <cell r="T255">
            <v>10.489795918367346</v>
          </cell>
          <cell r="U255">
            <v>18.142857142857142</v>
          </cell>
          <cell r="W255">
            <v>10.489795918367346</v>
          </cell>
          <cell r="X255">
            <v>18.142857142857142</v>
          </cell>
          <cell r="AC255">
            <v>8.5733333333333324</v>
          </cell>
          <cell r="AD255">
            <v>13.493333333333332</v>
          </cell>
          <cell r="AF255">
            <v>5</v>
          </cell>
        </row>
        <row r="256">
          <cell r="A256">
            <v>31</v>
          </cell>
          <cell r="B256">
            <v>0</v>
          </cell>
          <cell r="C256">
            <v>0</v>
          </cell>
          <cell r="E256">
            <v>0</v>
          </cell>
          <cell r="F256">
            <v>0</v>
          </cell>
          <cell r="H256">
            <v>0</v>
          </cell>
          <cell r="I256">
            <v>0</v>
          </cell>
          <cell r="K256">
            <v>0</v>
          </cell>
          <cell r="L256">
            <v>0</v>
          </cell>
          <cell r="N256">
            <v>0</v>
          </cell>
          <cell r="O256">
            <v>0</v>
          </cell>
          <cell r="Q256">
            <v>0</v>
          </cell>
          <cell r="R256">
            <v>0</v>
          </cell>
          <cell r="T256">
            <v>0</v>
          </cell>
          <cell r="U256">
            <v>0</v>
          </cell>
          <cell r="W256">
            <v>0</v>
          </cell>
          <cell r="X256">
            <v>0</v>
          </cell>
          <cell r="AC256">
            <v>0</v>
          </cell>
          <cell r="AD256">
            <v>0</v>
          </cell>
          <cell r="AF256">
            <v>5</v>
          </cell>
        </row>
        <row r="257">
          <cell r="A257" t="str">
            <v>Sep/01</v>
          </cell>
          <cell r="B257">
            <v>6</v>
          </cell>
          <cell r="C257">
            <v>3</v>
          </cell>
          <cell r="E257">
            <v>4.2233333333333336</v>
          </cell>
          <cell r="F257">
            <v>15.00111111111111</v>
          </cell>
          <cell r="H257">
            <v>4.5463636363636368</v>
          </cell>
          <cell r="I257">
            <v>12.819090909090908</v>
          </cell>
          <cell r="K257">
            <v>7.3444827586206891</v>
          </cell>
          <cell r="L257">
            <v>3.584827586206897</v>
          </cell>
          <cell r="N257">
            <v>12.913478260869566</v>
          </cell>
          <cell r="O257">
            <v>6.2621739130434779</v>
          </cell>
          <cell r="Q257">
            <v>9.8076923076923084</v>
          </cell>
          <cell r="R257">
            <v>4.7690384615384618</v>
          </cell>
          <cell r="T257">
            <v>16.097903225806451</v>
          </cell>
          <cell r="U257">
            <v>15.872419354838707</v>
          </cell>
          <cell r="W257">
            <v>16.097903225806451</v>
          </cell>
          <cell r="X257">
            <v>15.872419354838707</v>
          </cell>
          <cell r="AC257">
            <v>13.669251336898395</v>
          </cell>
          <cell r="AD257">
            <v>12.60524064171123</v>
          </cell>
          <cell r="AF257">
            <v>5</v>
          </cell>
        </row>
        <row r="258">
          <cell r="A258">
            <v>2</v>
          </cell>
          <cell r="B258">
            <v>4.5</v>
          </cell>
          <cell r="C258">
            <v>10.5</v>
          </cell>
          <cell r="E258">
            <v>5.4285714285714288</v>
          </cell>
          <cell r="F258">
            <v>7.1442857142857159</v>
          </cell>
          <cell r="H258">
            <v>5.0909090909090908</v>
          </cell>
          <cell r="I258">
            <v>8.3645454545454552</v>
          </cell>
          <cell r="K258">
            <v>6.289677419354839</v>
          </cell>
          <cell r="L258">
            <v>3.6783870967741938</v>
          </cell>
          <cell r="N258">
            <v>8.2796000000000003</v>
          </cell>
          <cell r="O258">
            <v>5.0407999999999999</v>
          </cell>
          <cell r="Q258">
            <v>7.1780357142857145</v>
          </cell>
          <cell r="R258">
            <v>4.2866071428571431</v>
          </cell>
          <cell r="T258">
            <v>14.424249999999999</v>
          </cell>
          <cell r="U258">
            <v>10.600999999999999</v>
          </cell>
          <cell r="W258">
            <v>14.424249999999999</v>
          </cell>
          <cell r="X258">
            <v>10.600999999999999</v>
          </cell>
          <cell r="AC258">
            <v>10.965374149659866</v>
          </cell>
          <cell r="AD258">
            <v>8.028163265306123</v>
          </cell>
          <cell r="AF258">
            <v>5</v>
          </cell>
        </row>
        <row r="259">
          <cell r="A259">
            <v>3</v>
          </cell>
          <cell r="B259">
            <v>4.25</v>
          </cell>
          <cell r="C259">
            <v>6.75</v>
          </cell>
          <cell r="E259">
            <v>4.33</v>
          </cell>
          <cell r="F259">
            <v>6.660000000000001</v>
          </cell>
          <cell r="H259">
            <v>4.2842857142857147</v>
          </cell>
          <cell r="I259">
            <v>6.7114285714285726</v>
          </cell>
          <cell r="K259">
            <v>3.7882142857142855</v>
          </cell>
          <cell r="L259">
            <v>3.4278571428571429</v>
          </cell>
          <cell r="N259">
            <v>7.44</v>
          </cell>
          <cell r="O259">
            <v>5.5612499999999994</v>
          </cell>
          <cell r="Q259">
            <v>5.1161363636363637</v>
          </cell>
          <cell r="R259">
            <v>4.2036363636363632</v>
          </cell>
          <cell r="T259">
            <v>15.416666666666668</v>
          </cell>
          <cell r="U259">
            <v>13.639166666666666</v>
          </cell>
          <cell r="W259">
            <v>15.416666666666668</v>
          </cell>
          <cell r="X259">
            <v>13.639166666666666</v>
          </cell>
          <cell r="AC259">
            <v>11.098373983739837</v>
          </cell>
          <cell r="AD259">
            <v>9.8695934959349607</v>
          </cell>
          <cell r="AF259">
            <v>5</v>
          </cell>
        </row>
        <row r="260">
          <cell r="A260">
            <v>4</v>
          </cell>
          <cell r="B260">
            <v>8.6666666666666679</v>
          </cell>
          <cell r="C260">
            <v>5.6666666666666661</v>
          </cell>
          <cell r="E260">
            <v>5.833333333333333</v>
          </cell>
          <cell r="F260">
            <v>4.5</v>
          </cell>
          <cell r="H260">
            <v>6.7777777777777786</v>
          </cell>
          <cell r="I260">
            <v>4.8888888888888893</v>
          </cell>
          <cell r="K260">
            <v>4.2512499999999998</v>
          </cell>
          <cell r="L260">
            <v>4.3774999999999995</v>
          </cell>
          <cell r="N260">
            <v>9.2506249999999994</v>
          </cell>
          <cell r="O260">
            <v>3.4387499999999993</v>
          </cell>
          <cell r="Q260">
            <v>5.9177083333333327</v>
          </cell>
          <cell r="R260">
            <v>4.0645833333333323</v>
          </cell>
          <cell r="T260">
            <v>13.685937500000001</v>
          </cell>
          <cell r="U260">
            <v>14.686250000000001</v>
          </cell>
          <cell r="W260">
            <v>13.685937500000001</v>
          </cell>
          <cell r="X260">
            <v>14.686250000000001</v>
          </cell>
          <cell r="AC260">
            <v>10.090495867768595</v>
          </cell>
          <cell r="AD260">
            <v>9.7439669421487594</v>
          </cell>
          <cell r="AF260">
            <v>5</v>
          </cell>
        </row>
        <row r="261">
          <cell r="A261">
            <v>5</v>
          </cell>
          <cell r="B261">
            <v>9</v>
          </cell>
          <cell r="C261">
            <v>1</v>
          </cell>
          <cell r="E261">
            <v>3.4009999999999998</v>
          </cell>
          <cell r="F261">
            <v>12.3</v>
          </cell>
          <cell r="H261">
            <v>4.3341666666666665</v>
          </cell>
          <cell r="I261">
            <v>10.416666666666668</v>
          </cell>
          <cell r="K261">
            <v>5.2871428571428574</v>
          </cell>
          <cell r="L261">
            <v>4.0961904761904773</v>
          </cell>
          <cell r="N261">
            <v>7.0909090909090908</v>
          </cell>
          <cell r="O261">
            <v>2.3636363636363638</v>
          </cell>
          <cell r="Q261">
            <v>5.9071875</v>
          </cell>
          <cell r="R261">
            <v>3.5006250000000003</v>
          </cell>
          <cell r="T261">
            <v>13.731951219512196</v>
          </cell>
          <cell r="U261">
            <v>11.121463414634148</v>
          </cell>
          <cell r="W261">
            <v>13.731951219512196</v>
          </cell>
          <cell r="X261">
            <v>11.121463414634148</v>
          </cell>
          <cell r="AC261">
            <v>10.84968253968254</v>
          </cell>
          <cell r="AD261">
            <v>9.1188888888888897</v>
          </cell>
          <cell r="AF261">
            <v>5</v>
          </cell>
        </row>
        <row r="262">
          <cell r="A262">
            <v>6</v>
          </cell>
          <cell r="B262">
            <v>8.6666666666666679</v>
          </cell>
          <cell r="C262">
            <v>6</v>
          </cell>
          <cell r="E262">
            <v>4.7777777777777777</v>
          </cell>
          <cell r="F262">
            <v>5.2222222222222223</v>
          </cell>
          <cell r="H262">
            <v>5.75</v>
          </cell>
          <cell r="I262">
            <v>5.416666666666667</v>
          </cell>
          <cell r="K262">
            <v>6.0865217391304345</v>
          </cell>
          <cell r="L262">
            <v>3.2604347826086952</v>
          </cell>
          <cell r="N262">
            <v>7.177142857142857</v>
          </cell>
          <cell r="O262">
            <v>3.5035714285714281</v>
          </cell>
          <cell r="Q262">
            <v>6.4991891891891891</v>
          </cell>
          <cell r="R262">
            <v>3.3524324324324324</v>
          </cell>
          <cell r="T262">
            <v>14.593333333333334</v>
          </cell>
          <cell r="U262">
            <v>10.259074074074075</v>
          </cell>
          <cell r="W262">
            <v>14.593333333333334</v>
          </cell>
          <cell r="X262">
            <v>10.259074074074075</v>
          </cell>
          <cell r="AC262">
            <v>10.958865979381443</v>
          </cell>
          <cell r="AD262">
            <v>7.3250515463917516</v>
          </cell>
          <cell r="AF262">
            <v>5</v>
          </cell>
        </row>
        <row r="263">
          <cell r="A263">
            <v>7</v>
          </cell>
          <cell r="B263">
            <v>0</v>
          </cell>
          <cell r="C263">
            <v>0</v>
          </cell>
          <cell r="E263">
            <v>0</v>
          </cell>
          <cell r="F263">
            <v>0</v>
          </cell>
          <cell r="H263">
            <v>0</v>
          </cell>
          <cell r="I263">
            <v>0</v>
          </cell>
          <cell r="K263">
            <v>0</v>
          </cell>
          <cell r="L263">
            <v>0</v>
          </cell>
          <cell r="N263">
            <v>0</v>
          </cell>
          <cell r="O263">
            <v>0</v>
          </cell>
          <cell r="Q263">
            <v>0</v>
          </cell>
          <cell r="R263">
            <v>0</v>
          </cell>
          <cell r="T263">
            <v>0</v>
          </cell>
          <cell r="U263">
            <v>0</v>
          </cell>
          <cell r="W263">
            <v>0</v>
          </cell>
          <cell r="X263">
            <v>0</v>
          </cell>
          <cell r="AC263">
            <v>0</v>
          </cell>
          <cell r="AD263">
            <v>0</v>
          </cell>
          <cell r="AF263">
            <v>5</v>
          </cell>
        </row>
        <row r="264">
          <cell r="A264">
            <v>8</v>
          </cell>
          <cell r="B264">
            <v>4</v>
          </cell>
          <cell r="C264">
            <v>4</v>
          </cell>
          <cell r="E264">
            <v>5.5714285714285712</v>
          </cell>
          <cell r="F264">
            <v>6</v>
          </cell>
          <cell r="H264">
            <v>5.2222222222222223</v>
          </cell>
          <cell r="I264">
            <v>5.5555555555555554</v>
          </cell>
          <cell r="K264">
            <v>4.5367441860465121</v>
          </cell>
          <cell r="L264">
            <v>4.7209302325581399</v>
          </cell>
          <cell r="N264">
            <v>7.0632258064516122</v>
          </cell>
          <cell r="O264">
            <v>4.7109677419354838</v>
          </cell>
          <cell r="Q264">
            <v>5.5951351351351351</v>
          </cell>
          <cell r="R264">
            <v>4.7167567567567561</v>
          </cell>
          <cell r="T264">
            <v>12.241612903225807</v>
          </cell>
          <cell r="U264">
            <v>14.499838709677421</v>
          </cell>
          <cell r="W264">
            <v>12.241612903225807</v>
          </cell>
          <cell r="X264">
            <v>14.499838709677421</v>
          </cell>
          <cell r="AC264">
            <v>9.5603864734299524</v>
          </cell>
          <cell r="AD264">
            <v>10.613623188405796</v>
          </cell>
          <cell r="AF264">
            <v>5</v>
          </cell>
        </row>
        <row r="265">
          <cell r="A265">
            <v>9</v>
          </cell>
          <cell r="B265">
            <v>8</v>
          </cell>
          <cell r="C265">
            <v>2</v>
          </cell>
          <cell r="E265">
            <v>6.375</v>
          </cell>
          <cell r="F265">
            <v>8</v>
          </cell>
          <cell r="H265">
            <v>6.5555555555555562</v>
          </cell>
          <cell r="I265">
            <v>7.333333333333333</v>
          </cell>
          <cell r="K265">
            <v>4.8273913043478265</v>
          </cell>
          <cell r="L265">
            <v>5.45695652173913</v>
          </cell>
          <cell r="N265">
            <v>6.2107894736842102</v>
          </cell>
          <cell r="O265">
            <v>4.6057894736842107</v>
          </cell>
          <cell r="Q265">
            <v>5.4532142857142851</v>
          </cell>
          <cell r="R265">
            <v>5.0719047619047615</v>
          </cell>
          <cell r="T265">
            <v>13.702592592592595</v>
          </cell>
          <cell r="U265">
            <v>10.759444444444444</v>
          </cell>
          <cell r="W265">
            <v>13.702592592592595</v>
          </cell>
          <cell r="X265">
            <v>10.759444444444444</v>
          </cell>
          <cell r="AC265">
            <v>9.9350746268656724</v>
          </cell>
          <cell r="AD265">
            <v>8.2291542288557213</v>
          </cell>
          <cell r="AF265">
            <v>5</v>
          </cell>
        </row>
        <row r="266">
          <cell r="A266">
            <v>10</v>
          </cell>
          <cell r="B266">
            <v>4.666666666666667</v>
          </cell>
          <cell r="C266">
            <v>9.6666666666666661</v>
          </cell>
          <cell r="E266">
            <v>4.1666666666666661</v>
          </cell>
          <cell r="F266">
            <v>8.1666666666666661</v>
          </cell>
          <cell r="H266">
            <v>4.3333333333333339</v>
          </cell>
          <cell r="I266">
            <v>8.6666666666666679</v>
          </cell>
          <cell r="K266">
            <v>4.3578571428571431</v>
          </cell>
          <cell r="L266">
            <v>5.286428571428571</v>
          </cell>
          <cell r="N266">
            <v>5.6071428571428568</v>
          </cell>
          <cell r="O266">
            <v>5.5371428571428574</v>
          </cell>
          <cell r="Q266">
            <v>4.982499999999999</v>
          </cell>
          <cell r="R266">
            <v>5.4117857142857133</v>
          </cell>
          <cell r="T266">
            <v>11.999622641509434</v>
          </cell>
          <cell r="U266">
            <v>12.583018867924531</v>
          </cell>
          <cell r="W266">
            <v>11.999622641509434</v>
          </cell>
          <cell r="X266">
            <v>12.583018867924531</v>
          </cell>
          <cell r="AC266">
            <v>9.2981286549707605</v>
          </cell>
          <cell r="AD266">
            <v>10.028421052631579</v>
          </cell>
          <cell r="AF266">
            <v>5</v>
          </cell>
        </row>
        <row r="267">
          <cell r="A267">
            <v>11</v>
          </cell>
          <cell r="B267">
            <v>3</v>
          </cell>
          <cell r="C267">
            <v>6</v>
          </cell>
          <cell r="E267">
            <v>5.665</v>
          </cell>
          <cell r="F267">
            <v>6.5</v>
          </cell>
          <cell r="H267">
            <v>4.9381818181818176</v>
          </cell>
          <cell r="I267">
            <v>6.3636363636363633</v>
          </cell>
          <cell r="K267">
            <v>4.2681081081081071</v>
          </cell>
          <cell r="L267">
            <v>5.4608108108108109</v>
          </cell>
          <cell r="N267">
            <v>5.7692307692307692</v>
          </cell>
          <cell r="O267">
            <v>5.1896153846153847</v>
          </cell>
          <cell r="Q267">
            <v>4.8876190476190473</v>
          </cell>
          <cell r="R267">
            <v>5.3488888888888892</v>
          </cell>
          <cell r="T267">
            <v>13.857959183673469</v>
          </cell>
          <cell r="U267">
            <v>12.163040816326532</v>
          </cell>
          <cell r="W267">
            <v>13.857959183673469</v>
          </cell>
          <cell r="X267">
            <v>12.163040816326532</v>
          </cell>
          <cell r="AC267">
            <v>10.001860465116279</v>
          </cell>
          <cell r="AD267">
            <v>9.2962674418604667</v>
          </cell>
          <cell r="AF267">
            <v>5</v>
          </cell>
        </row>
        <row r="268">
          <cell r="A268">
            <v>12</v>
          </cell>
          <cell r="B268">
            <v>4</v>
          </cell>
          <cell r="C268">
            <v>3</v>
          </cell>
          <cell r="E268">
            <v>5.7474999999999996</v>
          </cell>
          <cell r="F268">
            <v>7.7525000000000013</v>
          </cell>
          <cell r="H268">
            <v>5.3979999999999997</v>
          </cell>
          <cell r="I268">
            <v>6.8020000000000014</v>
          </cell>
          <cell r="K268">
            <v>4.7512499999999998</v>
          </cell>
          <cell r="L268">
            <v>4.6556249999999997</v>
          </cell>
          <cell r="N268">
            <v>5.3888888888888893</v>
          </cell>
          <cell r="O268">
            <v>7.4455555555555568</v>
          </cell>
          <cell r="Q268">
            <v>4.9807999999999995</v>
          </cell>
          <cell r="R268">
            <v>5.66</v>
          </cell>
          <cell r="T268">
            <v>13.202727272727275</v>
          </cell>
          <cell r="U268">
            <v>9.1820454545454542</v>
          </cell>
          <cell r="W268">
            <v>13.202727272727275</v>
          </cell>
          <cell r="X268">
            <v>9.1820454545454542</v>
          </cell>
          <cell r="AC268">
            <v>10.055034965034967</v>
          </cell>
          <cell r="AD268">
            <v>7.8673426573426575</v>
          </cell>
          <cell r="AF268">
            <v>5</v>
          </cell>
        </row>
        <row r="269">
          <cell r="A269">
            <v>13</v>
          </cell>
          <cell r="B269">
            <v>3.7142857142857144</v>
          </cell>
          <cell r="C269">
            <v>9.5699999999999985</v>
          </cell>
          <cell r="E269">
            <v>4.3999999999999995</v>
          </cell>
          <cell r="F269">
            <v>11.600000000000001</v>
          </cell>
          <cell r="H269">
            <v>4.117647058823529</v>
          </cell>
          <cell r="I269">
            <v>10.764117647058825</v>
          </cell>
          <cell r="K269">
            <v>4.6927777777777777</v>
          </cell>
          <cell r="L269">
            <v>6.1380555555555558</v>
          </cell>
          <cell r="N269">
            <v>5.1543749999999999</v>
          </cell>
          <cell r="O269">
            <v>6.9678124999999991</v>
          </cell>
          <cell r="Q269">
            <v>4.91</v>
          </cell>
          <cell r="R269">
            <v>6.5285294117647048</v>
          </cell>
          <cell r="T269">
            <v>13.407272727272728</v>
          </cell>
          <cell r="U269">
            <v>10.454545454545453</v>
          </cell>
          <cell r="W269">
            <v>13.407272727272728</v>
          </cell>
          <cell r="X269">
            <v>10.454545454545453</v>
          </cell>
          <cell r="AC269">
            <v>9.1544508670520255</v>
          </cell>
          <cell r="AD269">
            <v>8.9417919075144514</v>
          </cell>
          <cell r="AF269">
            <v>5</v>
          </cell>
        </row>
        <row r="270">
          <cell r="A270">
            <v>14</v>
          </cell>
          <cell r="B270">
            <v>0</v>
          </cell>
          <cell r="C270">
            <v>0</v>
          </cell>
          <cell r="E270">
            <v>0</v>
          </cell>
          <cell r="F270">
            <v>0</v>
          </cell>
          <cell r="H270">
            <v>0</v>
          </cell>
          <cell r="I270">
            <v>0</v>
          </cell>
          <cell r="K270">
            <v>0</v>
          </cell>
          <cell r="L270">
            <v>0</v>
          </cell>
          <cell r="N270">
            <v>0</v>
          </cell>
          <cell r="O270">
            <v>0</v>
          </cell>
          <cell r="Q270">
            <v>0</v>
          </cell>
          <cell r="R270">
            <v>0</v>
          </cell>
          <cell r="T270">
            <v>0</v>
          </cell>
          <cell r="U270">
            <v>0</v>
          </cell>
          <cell r="W270">
            <v>0</v>
          </cell>
          <cell r="X270">
            <v>0</v>
          </cell>
          <cell r="AC270">
            <v>0</v>
          </cell>
          <cell r="AD270">
            <v>0</v>
          </cell>
          <cell r="AF270">
            <v>5</v>
          </cell>
        </row>
        <row r="271">
          <cell r="A271">
            <v>15</v>
          </cell>
          <cell r="B271">
            <v>4</v>
          </cell>
          <cell r="C271">
            <v>10</v>
          </cell>
          <cell r="E271">
            <v>3.8571428571428568</v>
          </cell>
          <cell r="F271">
            <v>11.857142857142858</v>
          </cell>
          <cell r="H271">
            <v>3.875</v>
          </cell>
          <cell r="I271">
            <v>11.625</v>
          </cell>
          <cell r="K271">
            <v>3.7344444444444442</v>
          </cell>
          <cell r="L271">
            <v>7.7339999999999991</v>
          </cell>
          <cell r="N271">
            <v>5.5264705882352949</v>
          </cell>
          <cell r="O271">
            <v>5.7088235294117649</v>
          </cell>
          <cell r="Q271">
            <v>4.225806451612903</v>
          </cell>
          <cell r="R271">
            <v>7.1787096774193548</v>
          </cell>
          <cell r="T271">
            <v>15.144354838709678</v>
          </cell>
          <cell r="U271">
            <v>11.371129032258064</v>
          </cell>
          <cell r="W271">
            <v>15.144354838709678</v>
          </cell>
          <cell r="X271">
            <v>11.371129032258064</v>
          </cell>
          <cell r="AC271">
            <v>11.190206185567011</v>
          </cell>
          <cell r="AD271">
            <v>10.041752577319588</v>
          </cell>
          <cell r="AF271">
            <v>5</v>
          </cell>
        </row>
        <row r="272">
          <cell r="A272">
            <v>16</v>
          </cell>
          <cell r="B272">
            <v>6</v>
          </cell>
          <cell r="C272">
            <v>6.4</v>
          </cell>
          <cell r="E272">
            <v>3.1414285714285715</v>
          </cell>
          <cell r="F272">
            <v>9.855714285714285</v>
          </cell>
          <cell r="H272">
            <v>4.3325000000000005</v>
          </cell>
          <cell r="I272">
            <v>8.4158333333333335</v>
          </cell>
          <cell r="K272">
            <v>4.0618749999999997</v>
          </cell>
          <cell r="L272">
            <v>6.897708333333334</v>
          </cell>
          <cell r="N272">
            <v>7.7407407407407396</v>
          </cell>
          <cell r="O272">
            <v>4.5166666666666666</v>
          </cell>
          <cell r="Q272">
            <v>5.3862666666666659</v>
          </cell>
          <cell r="R272">
            <v>6.0405333333333342</v>
          </cell>
          <cell r="T272">
            <v>15.833166666666667</v>
          </cell>
          <cell r="U272">
            <v>6.3169999999999993</v>
          </cell>
          <cell r="W272">
            <v>15.833166666666667</v>
          </cell>
          <cell r="X272">
            <v>6.3169999999999993</v>
          </cell>
          <cell r="AC272">
            <v>11.381352657004831</v>
          </cell>
          <cell r="AD272">
            <v>6.3385024154589367</v>
          </cell>
          <cell r="AF272">
            <v>5</v>
          </cell>
        </row>
        <row r="273">
          <cell r="A273">
            <v>17</v>
          </cell>
          <cell r="B273">
            <v>6</v>
          </cell>
          <cell r="C273">
            <v>17.5</v>
          </cell>
          <cell r="E273">
            <v>4.1275000000000004</v>
          </cell>
          <cell r="F273">
            <v>15.625</v>
          </cell>
          <cell r="H273">
            <v>4.5020000000000007</v>
          </cell>
          <cell r="I273">
            <v>16</v>
          </cell>
          <cell r="K273">
            <v>4.6409523809523803</v>
          </cell>
          <cell r="L273">
            <v>4.8826190476190474</v>
          </cell>
          <cell r="N273">
            <v>7.2139285714285712</v>
          </cell>
          <cell r="O273">
            <v>5.3225000000000007</v>
          </cell>
          <cell r="Q273">
            <v>5.6701428571428565</v>
          </cell>
          <cell r="R273">
            <v>5.0585714285714287</v>
          </cell>
          <cell r="T273">
            <v>16.467833333333331</v>
          </cell>
          <cell r="U273">
            <v>6.2350000000000003</v>
          </cell>
          <cell r="W273">
            <v>16.467833333333331</v>
          </cell>
          <cell r="X273">
            <v>6.2350000000000003</v>
          </cell>
          <cell r="AC273">
            <v>12.090349999999999</v>
          </cell>
          <cell r="AD273">
            <v>6.3115000000000006</v>
          </cell>
          <cell r="AF273">
            <v>5</v>
          </cell>
        </row>
        <row r="274">
          <cell r="A274">
            <v>18</v>
          </cell>
          <cell r="B274">
            <v>4.5</v>
          </cell>
          <cell r="C274">
            <v>7.0000000000000009</v>
          </cell>
          <cell r="E274">
            <v>3.4000000000000004</v>
          </cell>
          <cell r="F274">
            <v>16.5</v>
          </cell>
          <cell r="H274">
            <v>3.7142857142857144</v>
          </cell>
          <cell r="I274">
            <v>13.785714285714285</v>
          </cell>
          <cell r="K274">
            <v>5.1097222222222216</v>
          </cell>
          <cell r="L274">
            <v>5.0825000000000005</v>
          </cell>
          <cell r="N274">
            <v>7.3134285714285703</v>
          </cell>
          <cell r="O274">
            <v>4.0294285714285714</v>
          </cell>
          <cell r="Q274">
            <v>6.1960563380281686</v>
          </cell>
          <cell r="R274">
            <v>4.563380281690141</v>
          </cell>
          <cell r="T274">
            <v>13.472105263157896</v>
          </cell>
          <cell r="U274">
            <v>6.8243859649122811</v>
          </cell>
          <cell r="W274">
            <v>13.472105263157896</v>
          </cell>
          <cell r="X274">
            <v>6.8243859649122811</v>
          </cell>
          <cell r="AC274">
            <v>10.189648241206031</v>
          </cell>
          <cell r="AD274">
            <v>6.5074371859296489</v>
          </cell>
          <cell r="AF274">
            <v>5</v>
          </cell>
        </row>
        <row r="275">
          <cell r="A275">
            <v>19</v>
          </cell>
          <cell r="B275">
            <v>8</v>
          </cell>
          <cell r="C275">
            <v>4.5</v>
          </cell>
          <cell r="E275">
            <v>5.25</v>
          </cell>
          <cell r="F275">
            <v>8.75</v>
          </cell>
          <cell r="H275">
            <v>5.8000000000000007</v>
          </cell>
          <cell r="I275">
            <v>7.9</v>
          </cell>
          <cell r="K275">
            <v>3.7935294117647067</v>
          </cell>
          <cell r="L275">
            <v>6.6491176470588238</v>
          </cell>
          <cell r="N275">
            <v>6.2707692307692309</v>
          </cell>
          <cell r="O275">
            <v>5.2692307692307692</v>
          </cell>
          <cell r="Q275">
            <v>4.8670000000000009</v>
          </cell>
          <cell r="R275">
            <v>6.0511666666666661</v>
          </cell>
          <cell r="T275">
            <v>12.7190625</v>
          </cell>
          <cell r="U275">
            <v>7.015625</v>
          </cell>
          <cell r="W275">
            <v>12.7190625</v>
          </cell>
          <cell r="X275">
            <v>7.015625</v>
          </cell>
          <cell r="AC275">
            <v>9.9902020202020196</v>
          </cell>
          <cell r="AD275">
            <v>6.7680303030303017</v>
          </cell>
          <cell r="AF275">
            <v>5</v>
          </cell>
        </row>
        <row r="276">
          <cell r="A276">
            <v>20</v>
          </cell>
          <cell r="B276">
            <v>2.5024999999999999</v>
          </cell>
          <cell r="C276">
            <v>8.2475000000000005</v>
          </cell>
          <cell r="E276">
            <v>5.3333333333333339</v>
          </cell>
          <cell r="F276">
            <v>7.0816666666666652</v>
          </cell>
          <cell r="H276">
            <v>4.6256250000000003</v>
          </cell>
          <cell r="I276">
            <v>7.3731249999999999</v>
          </cell>
          <cell r="K276">
            <v>5.2186666666666666</v>
          </cell>
          <cell r="L276">
            <v>7.0696666666666674</v>
          </cell>
          <cell r="N276">
            <v>6.9099999999999993</v>
          </cell>
          <cell r="O276">
            <v>4.1233333333333331</v>
          </cell>
          <cell r="Q276">
            <v>5.8188172043010749</v>
          </cell>
          <cell r="R276">
            <v>6.024193548387097</v>
          </cell>
          <cell r="T276">
            <v>12.794565217391307</v>
          </cell>
          <cell r="U276">
            <v>8.436195652173911</v>
          </cell>
          <cell r="W276">
            <v>12.794565217391307</v>
          </cell>
          <cell r="X276">
            <v>8.436195652173911</v>
          </cell>
          <cell r="AC276">
            <v>10.134334470989762</v>
          </cell>
          <cell r="AD276">
            <v>7.6125597269624565</v>
          </cell>
          <cell r="AF276">
            <v>5</v>
          </cell>
        </row>
        <row r="277">
          <cell r="A277">
            <v>21</v>
          </cell>
          <cell r="B277">
            <v>0</v>
          </cell>
          <cell r="C277">
            <v>0</v>
          </cell>
          <cell r="E277">
            <v>0</v>
          </cell>
          <cell r="F277">
            <v>0</v>
          </cell>
          <cell r="H277">
            <v>0</v>
          </cell>
          <cell r="I277">
            <v>0</v>
          </cell>
          <cell r="K277">
            <v>0</v>
          </cell>
          <cell r="L277">
            <v>0</v>
          </cell>
          <cell r="N277">
            <v>0</v>
          </cell>
          <cell r="O277">
            <v>0</v>
          </cell>
          <cell r="Q277">
            <v>0</v>
          </cell>
          <cell r="R277">
            <v>0</v>
          </cell>
          <cell r="T277">
            <v>0</v>
          </cell>
          <cell r="U277">
            <v>0</v>
          </cell>
          <cell r="W277">
            <v>0</v>
          </cell>
          <cell r="X277">
            <v>0</v>
          </cell>
          <cell r="AC277">
            <v>0</v>
          </cell>
          <cell r="AD277">
            <v>0</v>
          </cell>
          <cell r="AF277">
            <v>5</v>
          </cell>
        </row>
        <row r="278">
          <cell r="A278">
            <v>22</v>
          </cell>
          <cell r="B278">
            <v>0</v>
          </cell>
          <cell r="C278">
            <v>0</v>
          </cell>
          <cell r="E278">
            <v>0</v>
          </cell>
          <cell r="F278">
            <v>0</v>
          </cell>
          <cell r="H278">
            <v>0</v>
          </cell>
          <cell r="I278">
            <v>0</v>
          </cell>
          <cell r="K278">
            <v>0</v>
          </cell>
          <cell r="L278">
            <v>0</v>
          </cell>
          <cell r="N278">
            <v>0</v>
          </cell>
          <cell r="O278">
            <v>0</v>
          </cell>
          <cell r="Q278">
            <v>0</v>
          </cell>
          <cell r="R278">
            <v>0</v>
          </cell>
          <cell r="T278">
            <v>0</v>
          </cell>
          <cell r="U278">
            <v>0</v>
          </cell>
          <cell r="W278">
            <v>0</v>
          </cell>
          <cell r="X278">
            <v>0</v>
          </cell>
          <cell r="AC278">
            <v>0</v>
          </cell>
          <cell r="AD278">
            <v>0</v>
          </cell>
          <cell r="AF278">
            <v>5</v>
          </cell>
        </row>
        <row r="279">
          <cell r="A279">
            <v>23</v>
          </cell>
          <cell r="B279">
            <v>3</v>
          </cell>
          <cell r="C279">
            <v>14.000000000000002</v>
          </cell>
          <cell r="E279">
            <v>4</v>
          </cell>
          <cell r="F279">
            <v>12.25</v>
          </cell>
          <cell r="H279">
            <v>3.8</v>
          </cell>
          <cell r="I279">
            <v>12.6</v>
          </cell>
          <cell r="K279">
            <v>4.1584210526315797</v>
          </cell>
          <cell r="L279">
            <v>11.018596491228069</v>
          </cell>
          <cell r="N279">
            <v>4.0847222222222221</v>
          </cell>
          <cell r="O279">
            <v>14.693055555555556</v>
          </cell>
          <cell r="Q279">
            <v>4.1298924731182804</v>
          </cell>
          <cell r="R279">
            <v>12.440967741935484</v>
          </cell>
          <cell r="T279">
            <v>9.480649350649351</v>
          </cell>
          <cell r="U279">
            <v>22.581818181818182</v>
          </cell>
          <cell r="W279">
            <v>9.480649350649351</v>
          </cell>
          <cell r="X279">
            <v>22.581818181818182</v>
          </cell>
          <cell r="AC279">
            <v>7.3932539682539682</v>
          </cell>
          <cell r="AD279">
            <v>18.641309523809525</v>
          </cell>
          <cell r="AF279">
            <v>5</v>
          </cell>
        </row>
        <row r="280">
          <cell r="A280">
            <v>24</v>
          </cell>
          <cell r="B280">
            <v>4</v>
          </cell>
          <cell r="C280">
            <v>5</v>
          </cell>
          <cell r="E280">
            <v>4.168333333333333</v>
          </cell>
          <cell r="F280">
            <v>8.25</v>
          </cell>
          <cell r="H280">
            <v>4.134666666666666</v>
          </cell>
          <cell r="I280">
            <v>7.6</v>
          </cell>
          <cell r="K280">
            <v>3.8174999999999999</v>
          </cell>
          <cell r="L280">
            <v>9.6377272727272736</v>
          </cell>
          <cell r="N280">
            <v>5.0012499999999998</v>
          </cell>
          <cell r="O280">
            <v>11.8125</v>
          </cell>
          <cell r="Q280">
            <v>4.3159210526315785</v>
          </cell>
          <cell r="R280">
            <v>10.553421052631579</v>
          </cell>
          <cell r="T280">
            <v>8.1584313725490194</v>
          </cell>
          <cell r="U280">
            <v>27.255098039215685</v>
          </cell>
          <cell r="W280">
            <v>8.1584313725490194</v>
          </cell>
          <cell r="X280">
            <v>27.255098039215685</v>
          </cell>
          <cell r="AC280">
            <v>6.3325906735751296</v>
          </cell>
          <cell r="AD280">
            <v>19.150673575129534</v>
          </cell>
          <cell r="AF280">
            <v>5</v>
          </cell>
        </row>
        <row r="281">
          <cell r="A281">
            <v>25</v>
          </cell>
          <cell r="B281">
            <v>6.666666666666667</v>
          </cell>
          <cell r="C281">
            <v>5.6666666666666661</v>
          </cell>
          <cell r="E281">
            <v>5.2745454545454535</v>
          </cell>
          <cell r="F281">
            <v>7.5454545454545459</v>
          </cell>
          <cell r="H281">
            <v>5.572857142857143</v>
          </cell>
          <cell r="I281">
            <v>7.1428571428571423</v>
          </cell>
          <cell r="K281">
            <v>3.0228888888888887</v>
          </cell>
          <cell r="L281">
            <v>9.0471111111111124</v>
          </cell>
          <cell r="N281">
            <v>4.0975000000000001</v>
          </cell>
          <cell r="O281">
            <v>10.297499999999999</v>
          </cell>
          <cell r="Q281">
            <v>3.353538461538462</v>
          </cell>
          <cell r="R281">
            <v>9.4318461538461538</v>
          </cell>
          <cell r="T281">
            <v>11.001428571428571</v>
          </cell>
          <cell r="U281">
            <v>6.2842857142857147</v>
          </cell>
          <cell r="W281">
            <v>11.001428571428571</v>
          </cell>
          <cell r="X281">
            <v>6.2842857142857147</v>
          </cell>
          <cell r="AC281">
            <v>5.6452336448598128</v>
          </cell>
          <cell r="AD281">
            <v>8.308691588785047</v>
          </cell>
          <cell r="AF281">
            <v>5</v>
          </cell>
        </row>
        <row r="282">
          <cell r="A282">
            <v>26</v>
          </cell>
          <cell r="B282">
            <v>3.4975000000000001</v>
          </cell>
          <cell r="C282">
            <v>9.2525000000000013</v>
          </cell>
          <cell r="E282">
            <v>6.666666666666667</v>
          </cell>
          <cell r="F282">
            <v>5.5</v>
          </cell>
          <cell r="H282">
            <v>5.399</v>
          </cell>
          <cell r="I282">
            <v>7.0010000000000003</v>
          </cell>
          <cell r="K282">
            <v>3.6185714285714288</v>
          </cell>
          <cell r="L282">
            <v>5.7633333333333336</v>
          </cell>
          <cell r="N282">
            <v>7.0000000000000009</v>
          </cell>
          <cell r="O282">
            <v>3.6249999999999996</v>
          </cell>
          <cell r="Q282">
            <v>4.5513793103448279</v>
          </cell>
          <cell r="R282">
            <v>5.1734482758620697</v>
          </cell>
          <cell r="T282">
            <v>10.000243902439024</v>
          </cell>
          <cell r="U282">
            <v>9.4890243902439018</v>
          </cell>
          <cell r="W282">
            <v>10.000243902439024</v>
          </cell>
          <cell r="X282">
            <v>9.4890243902439018</v>
          </cell>
          <cell r="AC282">
            <v>8.3140495867768607</v>
          </cell>
          <cell r="AD282">
            <v>8.2490909090909081</v>
          </cell>
          <cell r="AF282">
            <v>5</v>
          </cell>
        </row>
        <row r="283">
          <cell r="A283">
            <v>27</v>
          </cell>
          <cell r="B283">
            <v>3</v>
          </cell>
          <cell r="C283">
            <v>10</v>
          </cell>
          <cell r="E283">
            <v>5.165</v>
          </cell>
          <cell r="F283">
            <v>5.5</v>
          </cell>
          <cell r="H283">
            <v>4.8557142857142859</v>
          </cell>
          <cell r="I283">
            <v>6.1428571428571432</v>
          </cell>
          <cell r="K283">
            <v>4.0033333333333339</v>
          </cell>
          <cell r="L283">
            <v>5.888148148148149</v>
          </cell>
          <cell r="N283">
            <v>5.2371428571428567</v>
          </cell>
          <cell r="O283">
            <v>6.1466666666666665</v>
          </cell>
          <cell r="Q283">
            <v>4.5431249999999999</v>
          </cell>
          <cell r="R283">
            <v>6.0012500000000006</v>
          </cell>
          <cell r="T283">
            <v>12.763529411764708</v>
          </cell>
          <cell r="U283">
            <v>6.4133333333333349</v>
          </cell>
          <cell r="W283">
            <v>12.763529411764708</v>
          </cell>
          <cell r="X283">
            <v>6.4133333333333349</v>
          </cell>
          <cell r="AC283">
            <v>9.682500000000001</v>
          </cell>
          <cell r="AD283">
            <v>6.269634146341466</v>
          </cell>
          <cell r="AF283">
            <v>5</v>
          </cell>
        </row>
        <row r="284">
          <cell r="A284">
            <v>28</v>
          </cell>
          <cell r="B284">
            <v>9.33</v>
          </cell>
          <cell r="C284">
            <v>3</v>
          </cell>
          <cell r="E284">
            <v>5.9974999999999996</v>
          </cell>
          <cell r="F284">
            <v>5.2524999999999995</v>
          </cell>
          <cell r="H284">
            <v>7.4257142857142853</v>
          </cell>
          <cell r="I284">
            <v>4.2871428571428565</v>
          </cell>
          <cell r="K284">
            <v>3.8</v>
          </cell>
          <cell r="L284">
            <v>4.1333333333333329</v>
          </cell>
          <cell r="N284">
            <v>6.6677777777777782</v>
          </cell>
          <cell r="O284">
            <v>6</v>
          </cell>
          <cell r="Q284">
            <v>4.8754166666666672</v>
          </cell>
          <cell r="R284">
            <v>4.833333333333333</v>
          </cell>
          <cell r="T284">
            <v>12.658780487804878</v>
          </cell>
          <cell r="U284">
            <v>7.4373170731707319</v>
          </cell>
          <cell r="W284">
            <v>12.658780487804878</v>
          </cell>
          <cell r="X284">
            <v>7.4373170731707319</v>
          </cell>
          <cell r="AC284">
            <v>10.68150442477876</v>
          </cell>
          <cell r="AD284">
            <v>6.6891150442477869</v>
          </cell>
          <cell r="AF284">
            <v>5</v>
          </cell>
        </row>
        <row r="285">
          <cell r="A285">
            <v>29</v>
          </cell>
          <cell r="B285">
            <v>10.798</v>
          </cell>
          <cell r="C285">
            <v>5.8000000000000007</v>
          </cell>
          <cell r="E285">
            <v>7.7979999999999992</v>
          </cell>
          <cell r="F285">
            <v>6.4</v>
          </cell>
          <cell r="H285">
            <v>9.298</v>
          </cell>
          <cell r="I285">
            <v>6.1</v>
          </cell>
          <cell r="K285">
            <v>3.6925641025641034</v>
          </cell>
          <cell r="L285">
            <v>5.7982051282051277</v>
          </cell>
          <cell r="N285">
            <v>5.5192000000000005</v>
          </cell>
          <cell r="O285">
            <v>5.5972</v>
          </cell>
          <cell r="Q285">
            <v>4.4060937500000001</v>
          </cell>
          <cell r="R285">
            <v>5.7196875</v>
          </cell>
          <cell r="T285">
            <v>13.696071428571429</v>
          </cell>
          <cell r="U285">
            <v>6.1794642857142863</v>
          </cell>
          <cell r="W285">
            <v>13.696071428571429</v>
          </cell>
          <cell r="X285">
            <v>6.1794642857142863</v>
          </cell>
          <cell r="AC285">
            <v>10.263064516129033</v>
          </cell>
          <cell r="AD285">
            <v>6.0169892473118285</v>
          </cell>
          <cell r="AF285">
            <v>5</v>
          </cell>
        </row>
        <row r="286">
          <cell r="A286">
            <v>30</v>
          </cell>
          <cell r="B286">
            <v>7.0000000000000009</v>
          </cell>
          <cell r="C286">
            <v>8.1666666666666661</v>
          </cell>
          <cell r="E286">
            <v>7.6989999999999998</v>
          </cell>
          <cell r="F286">
            <v>5.5990000000000002</v>
          </cell>
          <cell r="H286">
            <v>7.4368750000000015</v>
          </cell>
          <cell r="I286">
            <v>6.5618750000000006</v>
          </cell>
          <cell r="K286">
            <v>3.6919230769230769</v>
          </cell>
          <cell r="L286">
            <v>4.9626923076923077</v>
          </cell>
          <cell r="N286">
            <v>5.7296153846153848</v>
          </cell>
          <cell r="O286">
            <v>4.3084615384615388</v>
          </cell>
          <cell r="Q286">
            <v>4.7107692307692304</v>
          </cell>
          <cell r="R286">
            <v>4.6355769230769237</v>
          </cell>
          <cell r="T286">
            <v>13.397499999999999</v>
          </cell>
          <cell r="U286">
            <v>6.1454166666666667</v>
          </cell>
          <cell r="W286">
            <v>13.397499999999999</v>
          </cell>
          <cell r="X286">
            <v>6.1454166666666667</v>
          </cell>
          <cell r="AC286">
            <v>10.061646341463414</v>
          </cell>
          <cell r="AD286">
            <v>5.7073170731707323</v>
          </cell>
          <cell r="AF286">
            <v>5</v>
          </cell>
        </row>
        <row r="287">
          <cell r="A287">
            <v>31</v>
          </cell>
          <cell r="B287">
            <v>15.5</v>
          </cell>
          <cell r="C287">
            <v>2.5</v>
          </cell>
          <cell r="E287">
            <v>5.25</v>
          </cell>
          <cell r="F287">
            <v>4.5</v>
          </cell>
          <cell r="H287">
            <v>8.6666666666666679</v>
          </cell>
          <cell r="I287">
            <v>3.833333333333333</v>
          </cell>
          <cell r="K287">
            <v>0</v>
          </cell>
          <cell r="L287">
            <v>0</v>
          </cell>
          <cell r="N287">
            <v>0</v>
          </cell>
          <cell r="O287">
            <v>0</v>
          </cell>
          <cell r="Q287">
            <v>0</v>
          </cell>
          <cell r="R287">
            <v>0</v>
          </cell>
          <cell r="T287">
            <v>0</v>
          </cell>
          <cell r="U287">
            <v>0</v>
          </cell>
          <cell r="W287">
            <v>0</v>
          </cell>
          <cell r="X287">
            <v>0</v>
          </cell>
          <cell r="AC287">
            <v>8.6666666666666679</v>
          </cell>
          <cell r="AD287">
            <v>3.833333333333333</v>
          </cell>
          <cell r="AF287">
            <v>5</v>
          </cell>
        </row>
        <row r="288">
          <cell r="A288" t="str">
            <v>Okt/01</v>
          </cell>
        </row>
        <row r="289">
          <cell r="A289">
            <v>2</v>
          </cell>
        </row>
        <row r="290">
          <cell r="A290">
            <v>3</v>
          </cell>
        </row>
        <row r="291">
          <cell r="A291">
            <v>4</v>
          </cell>
        </row>
        <row r="292">
          <cell r="A292">
            <v>5</v>
          </cell>
        </row>
        <row r="293">
          <cell r="A293">
            <v>6</v>
          </cell>
        </row>
        <row r="294">
          <cell r="A294">
            <v>7</v>
          </cell>
        </row>
        <row r="295">
          <cell r="A295">
            <v>8</v>
          </cell>
        </row>
        <row r="296">
          <cell r="A296">
            <v>9</v>
          </cell>
        </row>
        <row r="297">
          <cell r="A297">
            <v>10</v>
          </cell>
        </row>
        <row r="298">
          <cell r="A298">
            <v>11</v>
          </cell>
        </row>
        <row r="299">
          <cell r="A299">
            <v>12</v>
          </cell>
        </row>
        <row r="300">
          <cell r="A300">
            <v>13</v>
          </cell>
        </row>
        <row r="301">
          <cell r="A301">
            <v>14</v>
          </cell>
        </row>
        <row r="302">
          <cell r="A302">
            <v>15</v>
          </cell>
        </row>
        <row r="303">
          <cell r="A303">
            <v>16</v>
          </cell>
        </row>
        <row r="304">
          <cell r="A304">
            <v>17</v>
          </cell>
        </row>
        <row r="305">
          <cell r="A305">
            <v>18</v>
          </cell>
        </row>
        <row r="306">
          <cell r="A306">
            <v>19</v>
          </cell>
        </row>
        <row r="307">
          <cell r="A307">
            <v>20</v>
          </cell>
        </row>
        <row r="308">
          <cell r="A308">
            <v>21</v>
          </cell>
        </row>
        <row r="309">
          <cell r="A309">
            <v>22</v>
          </cell>
        </row>
        <row r="310">
          <cell r="A310">
            <v>23</v>
          </cell>
        </row>
        <row r="311">
          <cell r="A311">
            <v>24</v>
          </cell>
        </row>
        <row r="312">
          <cell r="A312">
            <v>25</v>
          </cell>
        </row>
        <row r="313">
          <cell r="A313">
            <v>26</v>
          </cell>
        </row>
        <row r="314">
          <cell r="A314">
            <v>27</v>
          </cell>
        </row>
        <row r="315">
          <cell r="A315">
            <v>28</v>
          </cell>
        </row>
        <row r="316">
          <cell r="A316">
            <v>29</v>
          </cell>
        </row>
        <row r="317">
          <cell r="A317">
            <v>30</v>
          </cell>
        </row>
        <row r="318">
          <cell r="A318">
            <v>31</v>
          </cell>
        </row>
        <row r="319">
          <cell r="A319" t="str">
            <v>Nov/01</v>
          </cell>
        </row>
        <row r="320">
          <cell r="A320">
            <v>2</v>
          </cell>
        </row>
        <row r="321">
          <cell r="A321">
            <v>3</v>
          </cell>
        </row>
        <row r="322">
          <cell r="A322">
            <v>4</v>
          </cell>
        </row>
        <row r="323">
          <cell r="A323">
            <v>5</v>
          </cell>
        </row>
        <row r="324">
          <cell r="A324">
            <v>6</v>
          </cell>
        </row>
        <row r="325">
          <cell r="A325">
            <v>7</v>
          </cell>
        </row>
        <row r="326">
          <cell r="A326">
            <v>8</v>
          </cell>
        </row>
        <row r="327">
          <cell r="A327">
            <v>9</v>
          </cell>
        </row>
        <row r="328">
          <cell r="A328">
            <v>10</v>
          </cell>
        </row>
        <row r="329">
          <cell r="A329">
            <v>11</v>
          </cell>
        </row>
        <row r="330">
          <cell r="A330">
            <v>12</v>
          </cell>
        </row>
        <row r="331">
          <cell r="A331">
            <v>13</v>
          </cell>
        </row>
        <row r="332">
          <cell r="A332">
            <v>14</v>
          </cell>
        </row>
        <row r="333">
          <cell r="A333">
            <v>15</v>
          </cell>
        </row>
        <row r="334">
          <cell r="A334">
            <v>16</v>
          </cell>
        </row>
        <row r="335">
          <cell r="A335">
            <v>17</v>
          </cell>
        </row>
        <row r="336">
          <cell r="A336">
            <v>18</v>
          </cell>
        </row>
        <row r="337">
          <cell r="A337">
            <v>19</v>
          </cell>
        </row>
        <row r="338">
          <cell r="A338">
            <v>20</v>
          </cell>
        </row>
        <row r="339">
          <cell r="A339">
            <v>21</v>
          </cell>
        </row>
        <row r="340">
          <cell r="A340">
            <v>22</v>
          </cell>
        </row>
        <row r="341">
          <cell r="A341">
            <v>23</v>
          </cell>
        </row>
        <row r="342">
          <cell r="A342">
            <v>24</v>
          </cell>
        </row>
        <row r="343">
          <cell r="A343">
            <v>25</v>
          </cell>
        </row>
        <row r="344">
          <cell r="A344">
            <v>26</v>
          </cell>
        </row>
        <row r="345">
          <cell r="A345">
            <v>27</v>
          </cell>
        </row>
        <row r="346">
          <cell r="A346">
            <v>28</v>
          </cell>
        </row>
        <row r="347">
          <cell r="A347">
            <v>29</v>
          </cell>
        </row>
        <row r="348">
          <cell r="A348">
            <v>30</v>
          </cell>
        </row>
        <row r="349">
          <cell r="A349">
            <v>31</v>
          </cell>
        </row>
        <row r="350">
          <cell r="A350" t="str">
            <v>Des/01</v>
          </cell>
        </row>
        <row r="351">
          <cell r="A351">
            <v>2</v>
          </cell>
        </row>
        <row r="352">
          <cell r="A352">
            <v>3</v>
          </cell>
        </row>
        <row r="353">
          <cell r="A353">
            <v>4</v>
          </cell>
        </row>
        <row r="354">
          <cell r="A354">
            <v>5</v>
          </cell>
        </row>
        <row r="355">
          <cell r="A355">
            <v>6</v>
          </cell>
        </row>
        <row r="356">
          <cell r="A356">
            <v>7</v>
          </cell>
        </row>
        <row r="357">
          <cell r="A357">
            <v>8</v>
          </cell>
        </row>
        <row r="358">
          <cell r="A358">
            <v>9</v>
          </cell>
        </row>
        <row r="359">
          <cell r="A359">
            <v>10</v>
          </cell>
        </row>
        <row r="360">
          <cell r="A360">
            <v>11</v>
          </cell>
        </row>
        <row r="361">
          <cell r="A361">
            <v>12</v>
          </cell>
        </row>
        <row r="362">
          <cell r="A362">
            <v>13</v>
          </cell>
        </row>
        <row r="363">
          <cell r="A363">
            <v>14</v>
          </cell>
        </row>
        <row r="364">
          <cell r="A364">
            <v>15</v>
          </cell>
        </row>
        <row r="365">
          <cell r="A365">
            <v>16</v>
          </cell>
        </row>
        <row r="366">
          <cell r="A366">
            <v>17</v>
          </cell>
        </row>
        <row r="367">
          <cell r="A367">
            <v>18</v>
          </cell>
        </row>
        <row r="368">
          <cell r="A368">
            <v>19</v>
          </cell>
        </row>
        <row r="369">
          <cell r="A369">
            <v>20</v>
          </cell>
        </row>
        <row r="370">
          <cell r="A370">
            <v>21</v>
          </cell>
        </row>
        <row r="371">
          <cell r="A371">
            <v>22</v>
          </cell>
        </row>
        <row r="372">
          <cell r="A372">
            <v>23</v>
          </cell>
        </row>
        <row r="373">
          <cell r="A373">
            <v>24</v>
          </cell>
        </row>
        <row r="374">
          <cell r="A374">
            <v>25</v>
          </cell>
        </row>
        <row r="375">
          <cell r="A375">
            <v>26</v>
          </cell>
        </row>
        <row r="376">
          <cell r="A376">
            <v>27</v>
          </cell>
        </row>
        <row r="377">
          <cell r="A377">
            <v>28</v>
          </cell>
        </row>
        <row r="378">
          <cell r="A378">
            <v>29</v>
          </cell>
        </row>
        <row r="379">
          <cell r="A379">
            <v>30</v>
          </cell>
        </row>
        <row r="380">
          <cell r="A380">
            <v>31</v>
          </cell>
        </row>
      </sheetData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il"/>
      <sheetName val="Data Prod_Graf"/>
      <sheetName val="GRAFTANKOS"/>
      <sheetName val="Data SRL"/>
      <sheetName val="Data Cost1"/>
      <sheetName val="land"/>
      <sheetName val="Dt Breakdown"/>
      <sheetName val="PK Olah"/>
      <sheetName val="PK RM"/>
      <sheetName val="Graf SRL"/>
      <sheetName val="KPI"/>
      <sheetName val="PCr"/>
      <sheetName val="Janload"/>
      <sheetName val="Feb"/>
      <sheetName val="Mar"/>
      <sheetName val="GRAF COST"/>
      <sheetName val="DATA COST"/>
      <sheetName val="CPO"/>
      <sheetName val="PABRIK"/>
      <sheetName val="LA02"/>
      <sheetName val="LA03"/>
      <sheetName val="LAJan"/>
      <sheetName val="LAFeb"/>
      <sheetName val="LAMar"/>
      <sheetName val="Peta"/>
      <sheetName val="Slow"/>
      <sheetName val="Fast"/>
      <sheetName val="Insurance"/>
      <sheetName val="Dead"/>
      <sheetName val="Olah"/>
      <sheetName val="Sheet1"/>
      <sheetName val="Bagan"/>
      <sheetName val="REKAP"/>
      <sheetName val="MONITOR"/>
      <sheetName val="BBM"/>
      <sheetName val="SOlar"/>
      <sheetName val="po-ho"/>
      <sheetName val="SPB-HO"/>
      <sheetName val="L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il"/>
      <sheetName val="Data Prod_Graf"/>
      <sheetName val="GRAFTANKOS"/>
      <sheetName val="Data SRL"/>
      <sheetName val="Data Cost1"/>
      <sheetName val="land"/>
      <sheetName val="Dt Breakdown"/>
      <sheetName val="PK Olah"/>
      <sheetName val="PK RM"/>
      <sheetName val="Graf SRL"/>
      <sheetName val="KPI"/>
      <sheetName val="PCr"/>
      <sheetName val="Janload"/>
      <sheetName val="Feb"/>
      <sheetName val="Mar"/>
      <sheetName val="GRAF COST"/>
      <sheetName val="DATA COST"/>
      <sheetName val="CPO"/>
      <sheetName val="PABRIK"/>
      <sheetName val="LA02"/>
      <sheetName val="LA03"/>
      <sheetName val="LAJan"/>
      <sheetName val="LAFeb"/>
      <sheetName val="LAMar"/>
      <sheetName val="Peta"/>
      <sheetName val="Slow"/>
      <sheetName val="Fast"/>
      <sheetName val="Insurance"/>
      <sheetName val="Dead"/>
      <sheetName val="Olah"/>
      <sheetName val="Sheet1"/>
      <sheetName val="Bagan"/>
      <sheetName val="REKAP"/>
      <sheetName val="MONITOR"/>
      <sheetName val="BBM"/>
      <sheetName val="SOlar"/>
      <sheetName val="po-ho"/>
      <sheetName val="SPB-HO"/>
      <sheetName val="LAY"/>
      <sheetName val="Data_Prod_Graf"/>
      <sheetName val="Data_SRL"/>
      <sheetName val="Data_Cost1"/>
      <sheetName val="Dt_Breakdown"/>
      <sheetName val="PK_Olah"/>
      <sheetName val="PK_RM"/>
      <sheetName val="Graf_SRL"/>
      <sheetName val="GRAF_COST"/>
      <sheetName val="DATA_COST"/>
      <sheetName val="HPT"/>
    </sheetNames>
    <sheetDataSet>
      <sheetData sheetId="0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>
        <row r="1">
          <cell r="A1" t="str">
            <v>DAFTAR STOCK MATERIAL &amp; SPARE PART</v>
          </cell>
        </row>
        <row r="4">
          <cell r="A4" t="str">
            <v>No.</v>
          </cell>
          <cell r="B4" t="str">
            <v>Nomor</v>
          </cell>
          <cell r="D4" t="str">
            <v>KODE</v>
          </cell>
          <cell r="G4" t="str">
            <v>NAMA</v>
          </cell>
          <cell r="H4" t="str">
            <v>SPESIFIKASI</v>
          </cell>
          <cell r="J4" t="str">
            <v>STN</v>
          </cell>
          <cell r="K4" t="str">
            <v>STOCK</v>
          </cell>
          <cell r="L4" t="str">
            <v>T    T    G</v>
          </cell>
          <cell r="AQ4" t="str">
            <v/>
          </cell>
          <cell r="AR4" t="str">
            <v>Nomor</v>
          </cell>
          <cell r="AT4" t="str">
            <v>S    K   B</v>
          </cell>
          <cell r="BZ4" t="str">
            <v>STOCK</v>
          </cell>
          <cell r="CA4" t="str">
            <v>HARGA</v>
          </cell>
        </row>
        <row r="5">
          <cell r="A5" t="str">
            <v>Urt</v>
          </cell>
          <cell r="B5" t="str">
            <v>RAK</v>
          </cell>
          <cell r="D5" t="str">
            <v>BARANG</v>
          </cell>
          <cell r="G5" t="str">
            <v>BARANG</v>
          </cell>
          <cell r="H5" t="str">
            <v>BARANG</v>
          </cell>
          <cell r="J5" t="str">
            <v/>
          </cell>
          <cell r="K5" t="str">
            <v>AWAL</v>
          </cell>
          <cell r="L5">
            <v>26</v>
          </cell>
          <cell r="M5">
            <v>27</v>
          </cell>
          <cell r="N5">
            <v>28</v>
          </cell>
          <cell r="O5">
            <v>29</v>
          </cell>
          <cell r="P5">
            <v>30</v>
          </cell>
          <cell r="Q5">
            <v>31</v>
          </cell>
          <cell r="R5" t="str">
            <v xml:space="preserve"> 1</v>
          </cell>
          <cell r="S5" t="str">
            <v xml:space="preserve"> 2</v>
          </cell>
          <cell r="T5" t="str">
            <v xml:space="preserve"> 3</v>
          </cell>
          <cell r="U5" t="str">
            <v xml:space="preserve"> 4</v>
          </cell>
          <cell r="V5" t="str">
            <v xml:space="preserve"> 5</v>
          </cell>
          <cell r="W5" t="str">
            <v xml:space="preserve"> 6</v>
          </cell>
          <cell r="X5" t="str">
            <v xml:space="preserve"> 7</v>
          </cell>
          <cell r="Y5" t="str">
            <v xml:space="preserve"> 8</v>
          </cell>
          <cell r="Z5" t="str">
            <v xml:space="preserve"> 9</v>
          </cell>
          <cell r="AA5">
            <v>10</v>
          </cell>
          <cell r="AB5">
            <v>11</v>
          </cell>
          <cell r="AC5">
            <v>12</v>
          </cell>
          <cell r="AD5">
            <v>13</v>
          </cell>
          <cell r="AE5">
            <v>14</v>
          </cell>
          <cell r="AF5">
            <v>15</v>
          </cell>
          <cell r="AG5">
            <v>16</v>
          </cell>
          <cell r="AH5">
            <v>17</v>
          </cell>
          <cell r="AI5">
            <v>18</v>
          </cell>
          <cell r="AJ5">
            <v>19</v>
          </cell>
          <cell r="AK5">
            <v>20</v>
          </cell>
          <cell r="AL5">
            <v>21</v>
          </cell>
          <cell r="AM5">
            <v>22</v>
          </cell>
          <cell r="AN5">
            <v>23</v>
          </cell>
          <cell r="AO5">
            <v>24</v>
          </cell>
          <cell r="AP5">
            <v>25</v>
          </cell>
          <cell r="AQ5" t="str">
            <v>TTL-TTG</v>
          </cell>
          <cell r="AR5" t="str">
            <v>PO/SPB</v>
          </cell>
          <cell r="AS5" t="str">
            <v>TTG</v>
          </cell>
          <cell r="AT5">
            <v>26</v>
          </cell>
          <cell r="AU5">
            <v>27</v>
          </cell>
          <cell r="AV5">
            <v>28</v>
          </cell>
          <cell r="AW5">
            <v>29</v>
          </cell>
          <cell r="AX5">
            <v>30</v>
          </cell>
          <cell r="AY5">
            <v>31</v>
          </cell>
          <cell r="AZ5">
            <v>1</v>
          </cell>
          <cell r="BA5">
            <v>2</v>
          </cell>
          <cell r="BB5">
            <v>3</v>
          </cell>
          <cell r="BC5">
            <v>4</v>
          </cell>
          <cell r="BD5">
            <v>5</v>
          </cell>
          <cell r="BE5">
            <v>6</v>
          </cell>
          <cell r="BF5">
            <v>7</v>
          </cell>
          <cell r="BG5">
            <v>8</v>
          </cell>
          <cell r="BH5">
            <v>9</v>
          </cell>
          <cell r="BI5">
            <v>10</v>
          </cell>
          <cell r="BJ5">
            <v>11</v>
          </cell>
          <cell r="BK5">
            <v>12</v>
          </cell>
          <cell r="BL5">
            <v>13</v>
          </cell>
          <cell r="BM5">
            <v>14</v>
          </cell>
          <cell r="BN5">
            <v>15</v>
          </cell>
          <cell r="BO5">
            <v>16</v>
          </cell>
          <cell r="BP5">
            <v>17</v>
          </cell>
          <cell r="BQ5">
            <v>18</v>
          </cell>
          <cell r="BR5">
            <v>19</v>
          </cell>
          <cell r="BS5">
            <v>20</v>
          </cell>
          <cell r="BT5">
            <v>21</v>
          </cell>
          <cell r="BU5">
            <v>22</v>
          </cell>
          <cell r="BV5">
            <v>23</v>
          </cell>
          <cell r="BW5">
            <v>24</v>
          </cell>
          <cell r="BX5">
            <v>25</v>
          </cell>
          <cell r="BY5" t="str">
            <v>TTL-SKB</v>
          </cell>
          <cell r="BZ5" t="str">
            <v>AKHIR</v>
          </cell>
          <cell r="CA5" t="str">
            <v>STN</v>
          </cell>
        </row>
        <row r="6">
          <cell r="A6">
            <v>1</v>
          </cell>
          <cell r="D6" t="str">
            <v>9400-</v>
          </cell>
          <cell r="E6" t="str">
            <v>05.K.033</v>
          </cell>
          <cell r="G6" t="str">
            <v>Air Accu</v>
          </cell>
          <cell r="H6" t="str">
            <v xml:space="preserve"> Zuur</v>
          </cell>
          <cell r="J6" t="str">
            <v>Ltr</v>
          </cell>
          <cell r="K6">
            <v>35</v>
          </cell>
          <cell r="AR6" t="str">
            <v>007</v>
          </cell>
          <cell r="BZ6">
            <v>35</v>
          </cell>
          <cell r="CA6">
            <v>2000</v>
          </cell>
        </row>
        <row r="8">
          <cell r="A8">
            <v>2</v>
          </cell>
          <cell r="D8" t="str">
            <v>9400-</v>
          </cell>
          <cell r="E8" t="str">
            <v>03.B.002</v>
          </cell>
          <cell r="G8" t="str">
            <v>Alkohol</v>
          </cell>
          <cell r="J8" t="str">
            <v>Ltr</v>
          </cell>
          <cell r="K8">
            <v>0</v>
          </cell>
          <cell r="AR8" t="str">
            <v>0458</v>
          </cell>
          <cell r="BZ8">
            <v>0</v>
          </cell>
          <cell r="CA8">
            <v>9750</v>
          </cell>
        </row>
        <row r="9">
          <cell r="A9">
            <v>3</v>
          </cell>
          <cell r="D9" t="str">
            <v>9400-</v>
          </cell>
          <cell r="E9" t="str">
            <v>03.B.002</v>
          </cell>
          <cell r="G9" t="str">
            <v>Alkohol</v>
          </cell>
          <cell r="J9" t="str">
            <v>Ltr</v>
          </cell>
          <cell r="K9">
            <v>200</v>
          </cell>
          <cell r="AS9" t="str">
            <v>0458</v>
          </cell>
          <cell r="BZ9">
            <v>200</v>
          </cell>
          <cell r="CA9">
            <v>12500</v>
          </cell>
        </row>
        <row r="11">
          <cell r="A11">
            <v>4</v>
          </cell>
          <cell r="D11" t="str">
            <v>9400-</v>
          </cell>
          <cell r="E11" t="str">
            <v xml:space="preserve"> 02.A.001</v>
          </cell>
          <cell r="G11" t="str">
            <v>Aluminium Sulfate</v>
          </cell>
          <cell r="J11" t="str">
            <v>Kg</v>
          </cell>
          <cell r="K11">
            <v>950</v>
          </cell>
          <cell r="AR11" t="str">
            <v>305</v>
          </cell>
          <cell r="AS11" t="str">
            <v>679/02</v>
          </cell>
          <cell r="BY11">
            <v>950</v>
          </cell>
          <cell r="BZ11">
            <v>0</v>
          </cell>
          <cell r="CA11">
            <v>1600</v>
          </cell>
        </row>
        <row r="12">
          <cell r="A12">
            <v>5</v>
          </cell>
          <cell r="D12" t="str">
            <v>9400-</v>
          </cell>
          <cell r="E12" t="str">
            <v xml:space="preserve"> 02.A.001</v>
          </cell>
          <cell r="G12" t="str">
            <v>Aluminium Sulfate</v>
          </cell>
          <cell r="J12" t="str">
            <v>Kg</v>
          </cell>
          <cell r="K12">
            <v>0</v>
          </cell>
          <cell r="AQ12">
            <v>1200</v>
          </cell>
          <cell r="AR12" t="str">
            <v>045</v>
          </cell>
          <cell r="AS12" t="str">
            <v>138/03</v>
          </cell>
          <cell r="BY12">
            <v>100</v>
          </cell>
          <cell r="BZ12">
            <v>1100</v>
          </cell>
          <cell r="CA12">
            <v>1500</v>
          </cell>
        </row>
        <row r="14">
          <cell r="A14">
            <v>6</v>
          </cell>
          <cell r="D14" t="str">
            <v>9400-</v>
          </cell>
          <cell r="E14" t="str">
            <v>05.I.079</v>
          </cell>
          <cell r="G14" t="str">
            <v>Amplot</v>
          </cell>
          <cell r="H14" t="str">
            <v>Coklat</v>
          </cell>
          <cell r="J14" t="str">
            <v>Box</v>
          </cell>
          <cell r="K14">
            <v>0</v>
          </cell>
          <cell r="BZ14">
            <v>0</v>
          </cell>
          <cell r="CA14">
            <v>11500</v>
          </cell>
        </row>
        <row r="15">
          <cell r="A15">
            <v>7</v>
          </cell>
          <cell r="D15" t="str">
            <v>9400-</v>
          </cell>
          <cell r="E15" t="str">
            <v>05.I.079</v>
          </cell>
          <cell r="G15" t="str">
            <v>Amplot  Sedang</v>
          </cell>
          <cell r="J15" t="str">
            <v>Box</v>
          </cell>
          <cell r="K15">
            <v>0</v>
          </cell>
          <cell r="BZ15">
            <v>0</v>
          </cell>
          <cell r="CA15">
            <v>14500</v>
          </cell>
        </row>
        <row r="16">
          <cell r="A16">
            <v>8</v>
          </cell>
          <cell r="D16" t="str">
            <v>9400-</v>
          </cell>
          <cell r="E16" t="str">
            <v>05.I.065</v>
          </cell>
          <cell r="G16" t="str">
            <v>Amplot Tali</v>
          </cell>
          <cell r="J16" t="str">
            <v>Lbr</v>
          </cell>
          <cell r="K16">
            <v>0</v>
          </cell>
          <cell r="BZ16">
            <v>0</v>
          </cell>
          <cell r="CA16">
            <v>1000</v>
          </cell>
        </row>
        <row r="18">
          <cell r="A18">
            <v>9</v>
          </cell>
          <cell r="D18" t="str">
            <v>9400-</v>
          </cell>
          <cell r="E18" t="str">
            <v>05.K.115</v>
          </cell>
          <cell r="G18" t="str">
            <v>Angkong</v>
          </cell>
          <cell r="H18" t="str">
            <v/>
          </cell>
          <cell r="J18" t="str">
            <v>Pc</v>
          </cell>
          <cell r="K18">
            <v>0</v>
          </cell>
          <cell r="AR18" t="str">
            <v>289</v>
          </cell>
          <cell r="AS18" t="str">
            <v>636</v>
          </cell>
          <cell r="BZ18">
            <v>0</v>
          </cell>
          <cell r="CA18">
            <v>126500</v>
          </cell>
        </row>
        <row r="19">
          <cell r="A19">
            <v>10</v>
          </cell>
          <cell r="G19" t="str">
            <v>APAR</v>
          </cell>
          <cell r="H19" t="str">
            <v>Jenis  Air  @ 9Kg</v>
          </cell>
          <cell r="J19" t="str">
            <v>Tbg</v>
          </cell>
          <cell r="K19">
            <v>0</v>
          </cell>
          <cell r="AR19" t="str">
            <v>165</v>
          </cell>
          <cell r="BZ19">
            <v>0</v>
          </cell>
          <cell r="CA19">
            <v>271650</v>
          </cell>
        </row>
        <row r="20">
          <cell r="A20">
            <v>11</v>
          </cell>
          <cell r="G20" t="str">
            <v>APAR</v>
          </cell>
          <cell r="H20" t="str">
            <v>Jenis  Powder @ 9Kg</v>
          </cell>
          <cell r="J20" t="str">
            <v>Tbg</v>
          </cell>
          <cell r="K20">
            <v>0</v>
          </cell>
          <cell r="AR20" t="str">
            <v>165</v>
          </cell>
          <cell r="BZ20">
            <v>0</v>
          </cell>
          <cell r="CA20">
            <v>419220</v>
          </cell>
        </row>
        <row r="21">
          <cell r="A21">
            <v>12</v>
          </cell>
          <cell r="D21" t="str">
            <v xml:space="preserve"> 9400-</v>
          </cell>
          <cell r="E21" t="str">
            <v>05.K.2656</v>
          </cell>
          <cell r="G21" t="str">
            <v>Apron Dada</v>
          </cell>
          <cell r="H21" t="str">
            <v/>
          </cell>
          <cell r="J21" t="str">
            <v>Pc</v>
          </cell>
          <cell r="K21">
            <v>0</v>
          </cell>
          <cell r="BZ21">
            <v>0</v>
          </cell>
          <cell r="CA21">
            <v>150000</v>
          </cell>
        </row>
        <row r="23">
          <cell r="A23">
            <v>13</v>
          </cell>
          <cell r="D23" t="str">
            <v>9400-</v>
          </cell>
          <cell r="E23" t="str">
            <v>05.K.1968</v>
          </cell>
          <cell r="G23" t="str">
            <v xml:space="preserve">Batrey </v>
          </cell>
          <cell r="H23" t="str">
            <v>Besar/1,5V</v>
          </cell>
          <cell r="J23" t="str">
            <v>Pc</v>
          </cell>
          <cell r="K23">
            <v>0</v>
          </cell>
          <cell r="BZ23">
            <v>0</v>
          </cell>
          <cell r="CA23">
            <v>1750</v>
          </cell>
        </row>
        <row r="24">
          <cell r="A24">
            <v>14</v>
          </cell>
          <cell r="D24" t="str">
            <v>9400-</v>
          </cell>
          <cell r="E24" t="str">
            <v>05.K.1849</v>
          </cell>
          <cell r="G24" t="str">
            <v>Battery</v>
          </cell>
          <cell r="H24" t="str">
            <v xml:space="preserve"> 9V Segi-4</v>
          </cell>
          <cell r="J24" t="str">
            <v>Pc</v>
          </cell>
          <cell r="K24">
            <v>9</v>
          </cell>
          <cell r="AR24" t="str">
            <v>776</v>
          </cell>
          <cell r="AS24" t="str">
            <v>274/00</v>
          </cell>
          <cell r="BZ24">
            <v>9</v>
          </cell>
          <cell r="CA24">
            <v>3500</v>
          </cell>
        </row>
        <row r="26">
          <cell r="A26">
            <v>15</v>
          </cell>
          <cell r="D26" t="str">
            <v>9400-</v>
          </cell>
          <cell r="G26" t="str">
            <v>Benang Jahit Karung</v>
          </cell>
          <cell r="J26" t="str">
            <v>Roll</v>
          </cell>
          <cell r="K26">
            <v>261</v>
          </cell>
          <cell r="AR26" t="str">
            <v>0811</v>
          </cell>
          <cell r="BY26">
            <v>50</v>
          </cell>
          <cell r="BZ26">
            <v>211</v>
          </cell>
          <cell r="CA26">
            <v>5000</v>
          </cell>
        </row>
        <row r="27">
          <cell r="A27">
            <v>16</v>
          </cell>
          <cell r="D27" t="str">
            <v>9400-</v>
          </cell>
          <cell r="E27" t="str">
            <v>05.K.1150</v>
          </cell>
          <cell r="G27" t="str">
            <v>Buku</v>
          </cell>
          <cell r="J27" t="str">
            <v>Bk</v>
          </cell>
          <cell r="K27">
            <v>0</v>
          </cell>
          <cell r="BZ27">
            <v>0</v>
          </cell>
          <cell r="CA27">
            <v>4500</v>
          </cell>
        </row>
        <row r="28">
          <cell r="A28">
            <v>17</v>
          </cell>
          <cell r="D28" t="str">
            <v>9400-</v>
          </cell>
          <cell r="E28" t="str">
            <v>05.K.1150</v>
          </cell>
          <cell r="G28" t="str">
            <v>Buku</v>
          </cell>
          <cell r="J28" t="str">
            <v>Bk</v>
          </cell>
          <cell r="K28">
            <v>0</v>
          </cell>
          <cell r="AR28" t="str">
            <v>236</v>
          </cell>
          <cell r="AS28" t="str">
            <v>606</v>
          </cell>
          <cell r="BZ28">
            <v>0</v>
          </cell>
          <cell r="CA28">
            <v>4000</v>
          </cell>
        </row>
        <row r="29">
          <cell r="A29">
            <v>18</v>
          </cell>
          <cell r="D29" t="str">
            <v>9400-</v>
          </cell>
          <cell r="E29" t="str">
            <v>05.K.1366</v>
          </cell>
          <cell r="G29" t="str">
            <v>Buku Folio</v>
          </cell>
          <cell r="J29" t="str">
            <v>Bk</v>
          </cell>
          <cell r="K29">
            <v>0</v>
          </cell>
          <cell r="AR29" t="str">
            <v>236</v>
          </cell>
          <cell r="AS29" t="str">
            <v>606</v>
          </cell>
          <cell r="BZ29">
            <v>0</v>
          </cell>
          <cell r="CA29">
            <v>6500</v>
          </cell>
        </row>
        <row r="30">
          <cell r="A30">
            <v>19</v>
          </cell>
          <cell r="D30" t="str">
            <v>9400-</v>
          </cell>
          <cell r="E30" t="str">
            <v>05.K.2193</v>
          </cell>
          <cell r="G30" t="str">
            <v>Carbon Folio</v>
          </cell>
          <cell r="J30" t="str">
            <v>Rim</v>
          </cell>
          <cell r="K30">
            <v>0</v>
          </cell>
          <cell r="BZ30">
            <v>0</v>
          </cell>
          <cell r="CA30">
            <v>27500</v>
          </cell>
        </row>
        <row r="32">
          <cell r="A32">
            <v>20</v>
          </cell>
          <cell r="D32" t="str">
            <v>9400-</v>
          </cell>
          <cell r="E32" t="str">
            <v>02.E.001</v>
          </cell>
          <cell r="G32" t="str">
            <v>Caustic Soda</v>
          </cell>
          <cell r="J32" t="str">
            <v>Kg</v>
          </cell>
          <cell r="K32">
            <v>125</v>
          </cell>
          <cell r="AR32" t="str">
            <v>321/Mut.</v>
          </cell>
          <cell r="AS32" t="str">
            <v>075</v>
          </cell>
          <cell r="BZ32">
            <v>125</v>
          </cell>
          <cell r="CA32">
            <v>5700</v>
          </cell>
        </row>
        <row r="33">
          <cell r="A33">
            <v>21</v>
          </cell>
          <cell r="D33" t="str">
            <v>9400-</v>
          </cell>
          <cell r="E33" t="str">
            <v>05.K.2186</v>
          </cell>
          <cell r="G33" t="str">
            <v>Disket Komputer</v>
          </cell>
          <cell r="H33" t="str">
            <v>HD 1/2"</v>
          </cell>
          <cell r="J33" t="str">
            <v>Dos</v>
          </cell>
          <cell r="K33">
            <v>0</v>
          </cell>
          <cell r="AR33" t="str">
            <v>164</v>
          </cell>
          <cell r="AS33" t="str">
            <v>316/02</v>
          </cell>
          <cell r="BZ33">
            <v>0</v>
          </cell>
          <cell r="CA33">
            <v>52500</v>
          </cell>
        </row>
        <row r="34">
          <cell r="A34">
            <v>22</v>
          </cell>
          <cell r="D34" t="str">
            <v xml:space="preserve"> 9400-</v>
          </cell>
          <cell r="E34" t="str">
            <v>05.K.658</v>
          </cell>
          <cell r="G34" t="str">
            <v>Ear Plug</v>
          </cell>
          <cell r="H34" t="str">
            <v xml:space="preserve"> Head Pone</v>
          </cell>
          <cell r="J34" t="str">
            <v>Pc</v>
          </cell>
          <cell r="K34">
            <v>0</v>
          </cell>
          <cell r="AR34" t="str">
            <v>219</v>
          </cell>
          <cell r="BZ34">
            <v>0</v>
          </cell>
          <cell r="CA34">
            <v>25000</v>
          </cell>
        </row>
        <row r="35">
          <cell r="A35">
            <v>23</v>
          </cell>
          <cell r="D35" t="str">
            <v>9400-</v>
          </cell>
          <cell r="G35" t="str">
            <v>File Box</v>
          </cell>
          <cell r="J35" t="str">
            <v>Pc</v>
          </cell>
          <cell r="K35">
            <v>0</v>
          </cell>
          <cell r="AR35" t="str">
            <v>255</v>
          </cell>
          <cell r="AS35" t="str">
            <v>563/02</v>
          </cell>
          <cell r="BZ35">
            <v>0</v>
          </cell>
          <cell r="CA35">
            <v>8500</v>
          </cell>
        </row>
        <row r="36">
          <cell r="A36">
            <v>24</v>
          </cell>
          <cell r="D36" t="str">
            <v>9400-</v>
          </cell>
          <cell r="E36" t="str">
            <v>05.I.005</v>
          </cell>
          <cell r="G36" t="str">
            <v>Form  Surat Jalan</v>
          </cell>
          <cell r="J36" t="str">
            <v>Bk</v>
          </cell>
          <cell r="K36">
            <v>0</v>
          </cell>
          <cell r="AR36" t="str">
            <v>269</v>
          </cell>
          <cell r="AS36" t="str">
            <v>691</v>
          </cell>
          <cell r="BZ36">
            <v>0</v>
          </cell>
          <cell r="CA36">
            <v>15000</v>
          </cell>
        </row>
        <row r="37">
          <cell r="A37">
            <v>25</v>
          </cell>
          <cell r="D37" t="str">
            <v>9400-</v>
          </cell>
          <cell r="E37" t="str">
            <v>05.I.094</v>
          </cell>
          <cell r="G37" t="str">
            <v>Form  TTG</v>
          </cell>
          <cell r="J37" t="str">
            <v>Bk</v>
          </cell>
          <cell r="K37">
            <v>0</v>
          </cell>
          <cell r="AR37" t="str">
            <v>049</v>
          </cell>
          <cell r="BZ37">
            <v>0</v>
          </cell>
          <cell r="CA37">
            <v>15000</v>
          </cell>
        </row>
        <row r="38">
          <cell r="A38">
            <v>26</v>
          </cell>
          <cell r="D38" t="str">
            <v>9400-</v>
          </cell>
          <cell r="E38" t="str">
            <v>05.I.026</v>
          </cell>
          <cell r="G38" t="str">
            <v>Form Blanko St. Press</v>
          </cell>
          <cell r="J38" t="str">
            <v>Bk</v>
          </cell>
          <cell r="K38">
            <v>0</v>
          </cell>
          <cell r="BZ38">
            <v>0</v>
          </cell>
          <cell r="CA38">
            <v>15000</v>
          </cell>
        </row>
        <row r="39">
          <cell r="A39">
            <v>27</v>
          </cell>
          <cell r="D39" t="str">
            <v>9400-</v>
          </cell>
          <cell r="E39" t="str">
            <v>05.I.026</v>
          </cell>
          <cell r="G39" t="str">
            <v>Form Blanko ST.Press</v>
          </cell>
          <cell r="J39" t="str">
            <v>Bk</v>
          </cell>
          <cell r="K39">
            <v>0</v>
          </cell>
          <cell r="BZ39">
            <v>0</v>
          </cell>
          <cell r="CA39">
            <v>15000</v>
          </cell>
        </row>
        <row r="40">
          <cell r="A40">
            <v>28</v>
          </cell>
          <cell r="D40" t="str">
            <v>9400-</v>
          </cell>
          <cell r="E40" t="str">
            <v>05.I.027</v>
          </cell>
          <cell r="G40" t="str">
            <v>Form Blanko Steriliser</v>
          </cell>
          <cell r="J40" t="str">
            <v>Bk</v>
          </cell>
          <cell r="K40">
            <v>0</v>
          </cell>
          <cell r="BZ40">
            <v>0</v>
          </cell>
          <cell r="CA40">
            <v>15000</v>
          </cell>
        </row>
        <row r="41">
          <cell r="A41">
            <v>29</v>
          </cell>
          <cell r="D41" t="str">
            <v>9400-</v>
          </cell>
          <cell r="E41" t="str">
            <v>05.K.024</v>
          </cell>
          <cell r="G41" t="str">
            <v>Form Bon Permintaan Barang</v>
          </cell>
          <cell r="H41" t="str">
            <v xml:space="preserve"> NCR 2 Fly</v>
          </cell>
          <cell r="J41" t="str">
            <v>Bk</v>
          </cell>
          <cell r="K41">
            <v>0</v>
          </cell>
          <cell r="BZ41">
            <v>0</v>
          </cell>
          <cell r="CA41">
            <v>7500</v>
          </cell>
        </row>
        <row r="42">
          <cell r="A42">
            <v>30</v>
          </cell>
          <cell r="D42" t="str">
            <v>9400-</v>
          </cell>
          <cell r="E42" t="str">
            <v>05.I.009</v>
          </cell>
          <cell r="G42" t="str">
            <v>Form Catatan Mesin Diesel</v>
          </cell>
          <cell r="J42" t="str">
            <v>Bk</v>
          </cell>
          <cell r="K42">
            <v>0</v>
          </cell>
          <cell r="BZ42">
            <v>0</v>
          </cell>
          <cell r="CA42">
            <v>15000</v>
          </cell>
        </row>
        <row r="43">
          <cell r="A43">
            <v>31</v>
          </cell>
          <cell r="D43" t="str">
            <v>9400-</v>
          </cell>
          <cell r="E43" t="str">
            <v>05.I.008</v>
          </cell>
          <cell r="G43" t="str">
            <v>Form Catatan Turbine</v>
          </cell>
          <cell r="J43" t="str">
            <v>Bk</v>
          </cell>
          <cell r="K43">
            <v>0</v>
          </cell>
          <cell r="BZ43">
            <v>0</v>
          </cell>
          <cell r="CA43">
            <v>15000</v>
          </cell>
        </row>
        <row r="44">
          <cell r="A44">
            <v>32</v>
          </cell>
          <cell r="D44" t="str">
            <v>9400-</v>
          </cell>
          <cell r="E44" t="str">
            <v>05.I.003</v>
          </cell>
          <cell r="G44" t="str">
            <v>Form Nota Penerimaan</v>
          </cell>
          <cell r="H44" t="str">
            <v xml:space="preserve"> TBS</v>
          </cell>
          <cell r="J44" t="str">
            <v>Bk</v>
          </cell>
          <cell r="K44">
            <v>0</v>
          </cell>
          <cell r="AR44" t="str">
            <v>099/269</v>
          </cell>
          <cell r="AS44" t="str">
            <v>640</v>
          </cell>
          <cell r="BZ44">
            <v>0</v>
          </cell>
          <cell r="CA44">
            <v>15000</v>
          </cell>
        </row>
        <row r="45">
          <cell r="A45">
            <v>33</v>
          </cell>
          <cell r="D45" t="str">
            <v>9400-</v>
          </cell>
          <cell r="E45" t="str">
            <v>05.I.004</v>
          </cell>
          <cell r="G45" t="str">
            <v>Form Nota Pengeluaran</v>
          </cell>
          <cell r="H45" t="str">
            <v>JJG Kosong</v>
          </cell>
          <cell r="J45" t="str">
            <v>Bk</v>
          </cell>
          <cell r="K45">
            <v>0</v>
          </cell>
          <cell r="AR45" t="str">
            <v>269</v>
          </cell>
          <cell r="AS45" t="str">
            <v>557-566</v>
          </cell>
          <cell r="BZ45">
            <v>0</v>
          </cell>
          <cell r="CA45">
            <v>15000</v>
          </cell>
        </row>
        <row r="46">
          <cell r="A46">
            <v>34</v>
          </cell>
          <cell r="D46" t="str">
            <v>9400-</v>
          </cell>
          <cell r="E46" t="str">
            <v>05.I.004</v>
          </cell>
          <cell r="G46" t="str">
            <v>Form Nota Pengeluaran</v>
          </cell>
          <cell r="J46" t="str">
            <v>Bk</v>
          </cell>
          <cell r="K46">
            <v>0</v>
          </cell>
          <cell r="BZ46">
            <v>0</v>
          </cell>
        </row>
        <row r="47">
          <cell r="A47">
            <v>35</v>
          </cell>
          <cell r="D47" t="str">
            <v>9400-</v>
          </cell>
          <cell r="G47" t="str">
            <v>Form SPB</v>
          </cell>
          <cell r="J47" t="str">
            <v>Bk</v>
          </cell>
          <cell r="K47">
            <v>0</v>
          </cell>
          <cell r="BZ47">
            <v>0</v>
          </cell>
          <cell r="CA47">
            <v>15000</v>
          </cell>
        </row>
        <row r="48">
          <cell r="A48">
            <v>36</v>
          </cell>
          <cell r="D48" t="str">
            <v>9400-</v>
          </cell>
          <cell r="E48" t="str">
            <v>05.K.1342</v>
          </cell>
          <cell r="G48" t="str">
            <v>Form SPM</v>
          </cell>
          <cell r="J48" t="str">
            <v>Bk</v>
          </cell>
          <cell r="K48">
            <v>0</v>
          </cell>
          <cell r="BZ48">
            <v>0</v>
          </cell>
          <cell r="CA48">
            <v>15000</v>
          </cell>
        </row>
        <row r="49">
          <cell r="A49">
            <v>37</v>
          </cell>
          <cell r="D49" t="str">
            <v>9400-</v>
          </cell>
          <cell r="E49" t="str">
            <v>05.I.044</v>
          </cell>
          <cell r="G49" t="str">
            <v>Form ST. Kernel</v>
          </cell>
          <cell r="J49" t="str">
            <v>Bk</v>
          </cell>
          <cell r="K49">
            <v>0</v>
          </cell>
          <cell r="BZ49">
            <v>0</v>
          </cell>
          <cell r="CA49">
            <v>15000</v>
          </cell>
        </row>
        <row r="52">
          <cell r="A52">
            <v>38</v>
          </cell>
          <cell r="D52" t="str">
            <v>9400-</v>
          </cell>
          <cell r="E52" t="str">
            <v>02.C.001</v>
          </cell>
          <cell r="G52" t="str">
            <v>Garam</v>
          </cell>
          <cell r="J52" t="str">
            <v>Zak</v>
          </cell>
          <cell r="K52">
            <v>15</v>
          </cell>
          <cell r="AR52" t="str">
            <v>192/305</v>
          </cell>
          <cell r="AS52" t="str">
            <v>654</v>
          </cell>
          <cell r="BY52">
            <v>15</v>
          </cell>
          <cell r="BZ52">
            <v>0</v>
          </cell>
          <cell r="CA52">
            <v>21000</v>
          </cell>
        </row>
        <row r="53">
          <cell r="A53">
            <v>39</v>
          </cell>
          <cell r="D53" t="str">
            <v>9400-</v>
          </cell>
          <cell r="E53" t="str">
            <v>02.C.001</v>
          </cell>
          <cell r="G53" t="str">
            <v>Garam</v>
          </cell>
          <cell r="J53" t="str">
            <v>Kg</v>
          </cell>
          <cell r="K53">
            <v>2000</v>
          </cell>
          <cell r="AR53" t="str">
            <v>Bambap03</v>
          </cell>
          <cell r="AS53" t="str">
            <v>045</v>
          </cell>
          <cell r="BY53">
            <v>50</v>
          </cell>
          <cell r="BZ53">
            <v>1950</v>
          </cell>
          <cell r="CA53">
            <v>320</v>
          </cell>
        </row>
        <row r="55">
          <cell r="A55">
            <v>40</v>
          </cell>
          <cell r="D55" t="str">
            <v>9400-</v>
          </cell>
          <cell r="E55" t="str">
            <v>03.C.002</v>
          </cell>
          <cell r="G55" t="str">
            <v xml:space="preserve">Glass Micro Fibre Filter </v>
          </cell>
          <cell r="J55" t="str">
            <v>Box</v>
          </cell>
          <cell r="K55">
            <v>0</v>
          </cell>
          <cell r="AR55" t="str">
            <v>002486</v>
          </cell>
          <cell r="AS55" t="str">
            <v>574/02</v>
          </cell>
          <cell r="BZ55">
            <v>0</v>
          </cell>
          <cell r="CA55">
            <v>133650</v>
          </cell>
        </row>
        <row r="56">
          <cell r="A56">
            <v>41</v>
          </cell>
          <cell r="D56" t="str">
            <v>9400-</v>
          </cell>
          <cell r="E56" t="str">
            <v>01.E.050</v>
          </cell>
          <cell r="G56" t="str">
            <v xml:space="preserve">Grease </v>
          </cell>
          <cell r="H56" t="str">
            <v>Protect</v>
          </cell>
          <cell r="J56" t="str">
            <v>Kg</v>
          </cell>
          <cell r="K56">
            <v>0</v>
          </cell>
          <cell r="BZ56">
            <v>0</v>
          </cell>
          <cell r="CA56">
            <v>130000</v>
          </cell>
        </row>
        <row r="57">
          <cell r="A57">
            <v>42</v>
          </cell>
          <cell r="D57" t="str">
            <v>9400-</v>
          </cell>
          <cell r="G57" t="str">
            <v xml:space="preserve">Grease </v>
          </cell>
          <cell r="H57" t="str">
            <v>Renolit MO2ED MP</v>
          </cell>
          <cell r="J57" t="str">
            <v>Pail</v>
          </cell>
          <cell r="K57">
            <v>1</v>
          </cell>
          <cell r="AR57" t="str">
            <v>238</v>
          </cell>
          <cell r="AS57" t="str">
            <v>576/02</v>
          </cell>
          <cell r="BY57">
            <v>1</v>
          </cell>
          <cell r="BZ57">
            <v>0</v>
          </cell>
          <cell r="CA57">
            <v>1090100</v>
          </cell>
        </row>
        <row r="58">
          <cell r="A58">
            <v>43</v>
          </cell>
          <cell r="D58" t="str">
            <v>9400-</v>
          </cell>
          <cell r="G58" t="str">
            <v xml:space="preserve">Grease </v>
          </cell>
          <cell r="H58" t="str">
            <v>S-58 #3 NA</v>
          </cell>
          <cell r="J58" t="str">
            <v>Pail</v>
          </cell>
          <cell r="K58">
            <v>1</v>
          </cell>
          <cell r="AR58" t="str">
            <v>238</v>
          </cell>
          <cell r="AS58" t="str">
            <v>576/02</v>
          </cell>
          <cell r="BY58">
            <v>1</v>
          </cell>
          <cell r="BZ58">
            <v>0</v>
          </cell>
          <cell r="CA58">
            <v>589600</v>
          </cell>
        </row>
        <row r="59">
          <cell r="A59">
            <v>44</v>
          </cell>
          <cell r="D59" t="str">
            <v>9400-</v>
          </cell>
          <cell r="E59" t="str">
            <v>01.E.025</v>
          </cell>
          <cell r="G59" t="str">
            <v xml:space="preserve">Grease </v>
          </cell>
          <cell r="H59" t="str">
            <v>SKF LGHT 3/5</v>
          </cell>
          <cell r="J59" t="str">
            <v>Kg</v>
          </cell>
          <cell r="K59">
            <v>0</v>
          </cell>
          <cell r="AR59" t="str">
            <v>130</v>
          </cell>
          <cell r="BZ59">
            <v>0</v>
          </cell>
          <cell r="CA59">
            <v>120000</v>
          </cell>
        </row>
        <row r="60">
          <cell r="A60">
            <v>45</v>
          </cell>
          <cell r="D60" t="str">
            <v>9400-</v>
          </cell>
          <cell r="E60" t="str">
            <v>01.E.012</v>
          </cell>
          <cell r="G60" t="str">
            <v xml:space="preserve">Grease </v>
          </cell>
          <cell r="H60" t="str">
            <v>States</v>
          </cell>
          <cell r="J60" t="str">
            <v>Pail</v>
          </cell>
          <cell r="K60">
            <v>0</v>
          </cell>
          <cell r="AR60" t="str">
            <v>130</v>
          </cell>
          <cell r="BZ60">
            <v>0</v>
          </cell>
          <cell r="CA60">
            <v>275000</v>
          </cell>
        </row>
        <row r="61">
          <cell r="A61">
            <v>46</v>
          </cell>
          <cell r="D61" t="str">
            <v>9400-</v>
          </cell>
          <cell r="E61" t="str">
            <v>01.E.010</v>
          </cell>
          <cell r="G61" t="str">
            <v xml:space="preserve">Grease Alfania </v>
          </cell>
          <cell r="H61" t="str">
            <v xml:space="preserve"> R.3</v>
          </cell>
          <cell r="J61" t="str">
            <v>Kg</v>
          </cell>
          <cell r="K61">
            <v>0</v>
          </cell>
          <cell r="BZ61">
            <v>0</v>
          </cell>
          <cell r="CA61">
            <v>18330</v>
          </cell>
        </row>
        <row r="63">
          <cell r="A63">
            <v>47</v>
          </cell>
          <cell r="D63" t="str">
            <v>9400-</v>
          </cell>
          <cell r="E63" t="str">
            <v>03.B.260</v>
          </cell>
          <cell r="G63" t="str">
            <v>H2SO4</v>
          </cell>
          <cell r="J63" t="str">
            <v>Ltr</v>
          </cell>
          <cell r="K63">
            <v>5</v>
          </cell>
          <cell r="AR63" t="str">
            <v>1548</v>
          </cell>
          <cell r="BZ63">
            <v>5</v>
          </cell>
          <cell r="CA63">
            <v>37200</v>
          </cell>
        </row>
        <row r="64">
          <cell r="A64">
            <v>48</v>
          </cell>
          <cell r="D64" t="str">
            <v>9400-</v>
          </cell>
          <cell r="E64" t="str">
            <v>05.K.1539</v>
          </cell>
          <cell r="G64" t="str">
            <v>Isi  Staples</v>
          </cell>
          <cell r="H64" t="str">
            <v xml:space="preserve"> Besar</v>
          </cell>
          <cell r="J64" t="str">
            <v>Box</v>
          </cell>
          <cell r="K64">
            <v>0</v>
          </cell>
          <cell r="BZ64">
            <v>0</v>
          </cell>
          <cell r="CA64">
            <v>40000</v>
          </cell>
        </row>
        <row r="65">
          <cell r="A65">
            <v>49</v>
          </cell>
          <cell r="D65" t="str">
            <v>9400-</v>
          </cell>
          <cell r="E65" t="str">
            <v>05.K.2451</v>
          </cell>
          <cell r="G65" t="str">
            <v>Isi  Staples</v>
          </cell>
          <cell r="H65" t="str">
            <v xml:space="preserve"> Kecil  No. 10</v>
          </cell>
          <cell r="J65" t="str">
            <v>Box</v>
          </cell>
          <cell r="K65">
            <v>0</v>
          </cell>
          <cell r="AR65" t="str">
            <v>236</v>
          </cell>
          <cell r="BZ65">
            <v>0</v>
          </cell>
          <cell r="CA65">
            <v>25000</v>
          </cell>
        </row>
        <row r="66">
          <cell r="A66">
            <v>50</v>
          </cell>
          <cell r="D66" t="str">
            <v>9400-</v>
          </cell>
          <cell r="E66" t="str">
            <v>05.K.281</v>
          </cell>
          <cell r="G66" t="str">
            <v xml:space="preserve">Isolasi Ban </v>
          </cell>
          <cell r="H66" t="str">
            <v>Bening</v>
          </cell>
          <cell r="J66" t="str">
            <v>Roll</v>
          </cell>
          <cell r="K66">
            <v>0</v>
          </cell>
          <cell r="AR66" t="str">
            <v>255</v>
          </cell>
          <cell r="AS66" t="str">
            <v>563/02</v>
          </cell>
          <cell r="BZ66">
            <v>0</v>
          </cell>
          <cell r="CA66">
            <v>7500</v>
          </cell>
        </row>
        <row r="67">
          <cell r="A67">
            <v>51</v>
          </cell>
          <cell r="D67" t="str">
            <v>9400-</v>
          </cell>
          <cell r="E67" t="str">
            <v>05.K.150</v>
          </cell>
          <cell r="G67" t="str">
            <v xml:space="preserve">Isolasi Ban </v>
          </cell>
          <cell r="H67" t="str">
            <v>Hitam</v>
          </cell>
          <cell r="J67" t="str">
            <v>Roll</v>
          </cell>
          <cell r="K67">
            <v>0</v>
          </cell>
          <cell r="AR67" t="str">
            <v>255</v>
          </cell>
          <cell r="AS67" t="str">
            <v>563/02</v>
          </cell>
          <cell r="BZ67">
            <v>0</v>
          </cell>
          <cell r="CA67">
            <v>7500</v>
          </cell>
        </row>
        <row r="69">
          <cell r="A69">
            <v>52</v>
          </cell>
          <cell r="D69" t="str">
            <v>9400-</v>
          </cell>
          <cell r="E69" t="str">
            <v>05.K.2495</v>
          </cell>
          <cell r="G69" t="str">
            <v>Jarum mesin Jahit</v>
          </cell>
          <cell r="J69" t="str">
            <v>Box</v>
          </cell>
          <cell r="K69">
            <v>80</v>
          </cell>
          <cell r="AR69" t="str">
            <v>311</v>
          </cell>
          <cell r="AS69" t="str">
            <v>700/02</v>
          </cell>
          <cell r="BZ69">
            <v>80</v>
          </cell>
          <cell r="CA69">
            <v>3500</v>
          </cell>
        </row>
        <row r="70">
          <cell r="A70">
            <v>53</v>
          </cell>
          <cell r="D70" t="str">
            <v>9400-</v>
          </cell>
          <cell r="E70" t="str">
            <v>05.K.138</v>
          </cell>
          <cell r="G70" t="str">
            <v>Kain Majun</v>
          </cell>
          <cell r="H70" t="str">
            <v/>
          </cell>
          <cell r="J70" t="str">
            <v>Kg</v>
          </cell>
          <cell r="K70">
            <v>30</v>
          </cell>
          <cell r="AR70" t="str">
            <v>009</v>
          </cell>
          <cell r="AS70" t="str">
            <v>059/03</v>
          </cell>
          <cell r="BZ70">
            <v>30</v>
          </cell>
          <cell r="CA70">
            <v>3500</v>
          </cell>
        </row>
        <row r="71">
          <cell r="A71">
            <v>54</v>
          </cell>
          <cell r="D71" t="str">
            <v>9400-</v>
          </cell>
          <cell r="E71" t="str">
            <v>03.B.067</v>
          </cell>
          <cell r="G71" t="str">
            <v>Kalium Iodida</v>
          </cell>
          <cell r="J71" t="str">
            <v>Kg</v>
          </cell>
          <cell r="K71">
            <v>1</v>
          </cell>
          <cell r="AR71" t="str">
            <v>1548</v>
          </cell>
          <cell r="BZ71">
            <v>1</v>
          </cell>
          <cell r="CA71">
            <v>465360</v>
          </cell>
        </row>
        <row r="72">
          <cell r="A72">
            <v>55</v>
          </cell>
          <cell r="D72" t="str">
            <v>9400-</v>
          </cell>
          <cell r="E72" t="str">
            <v>05.K.730</v>
          </cell>
          <cell r="G72" t="str">
            <v>Kartu ABsen</v>
          </cell>
          <cell r="J72" t="str">
            <v>Dos</v>
          </cell>
          <cell r="K72">
            <v>0</v>
          </cell>
          <cell r="AR72" t="str">
            <v>236</v>
          </cell>
          <cell r="AS72" t="str">
            <v>484/02</v>
          </cell>
          <cell r="BZ72">
            <v>0</v>
          </cell>
          <cell r="CA72">
            <v>16500</v>
          </cell>
        </row>
        <row r="73">
          <cell r="A73">
            <v>56</v>
          </cell>
          <cell r="D73" t="str">
            <v>9400-</v>
          </cell>
          <cell r="E73" t="str">
            <v xml:space="preserve"> 05.K.2356</v>
          </cell>
          <cell r="G73" t="str">
            <v>Karung Plastik</v>
          </cell>
          <cell r="J73" t="str">
            <v>Lbr</v>
          </cell>
          <cell r="K73">
            <v>6550</v>
          </cell>
          <cell r="AR73" t="str">
            <v>009</v>
          </cell>
          <cell r="AS73" t="str">
            <v>089/03</v>
          </cell>
          <cell r="BY73">
            <v>6550</v>
          </cell>
          <cell r="BZ73">
            <v>0</v>
          </cell>
          <cell r="CA73">
            <v>1025</v>
          </cell>
        </row>
        <row r="74">
          <cell r="A74">
            <v>57</v>
          </cell>
          <cell r="D74" t="str">
            <v>9400-</v>
          </cell>
          <cell r="G74" t="str">
            <v>Karung Plastik</v>
          </cell>
          <cell r="J74" t="str">
            <v>Lbr</v>
          </cell>
          <cell r="K74">
            <v>0</v>
          </cell>
          <cell r="AQ74">
            <v>5000</v>
          </cell>
          <cell r="AR74" t="str">
            <v>009</v>
          </cell>
          <cell r="AS74" t="str">
            <v>144/03</v>
          </cell>
          <cell r="BZ74">
            <v>5000</v>
          </cell>
          <cell r="CA74">
            <v>1075</v>
          </cell>
        </row>
        <row r="76">
          <cell r="A76">
            <v>58</v>
          </cell>
          <cell r="D76" t="str">
            <v>9400-</v>
          </cell>
          <cell r="E76" t="str">
            <v>05.K.096</v>
          </cell>
          <cell r="G76" t="str">
            <v xml:space="preserve">Kayu Bakar </v>
          </cell>
          <cell r="J76" t="str">
            <v>M3</v>
          </cell>
          <cell r="K76">
            <v>0</v>
          </cell>
          <cell r="AR76" t="str">
            <v>104</v>
          </cell>
          <cell r="BZ76">
            <v>0</v>
          </cell>
          <cell r="CA76">
            <v>50000</v>
          </cell>
        </row>
        <row r="77">
          <cell r="A77">
            <v>59</v>
          </cell>
          <cell r="D77" t="str">
            <v>9400-</v>
          </cell>
          <cell r="G77" t="str">
            <v>Kertas  Jilid</v>
          </cell>
          <cell r="H77" t="str">
            <v>Karton</v>
          </cell>
          <cell r="J77" t="str">
            <v>Rim</v>
          </cell>
          <cell r="K77">
            <v>0</v>
          </cell>
          <cell r="AR77" t="str">
            <v>255</v>
          </cell>
          <cell r="AS77" t="str">
            <v>564/02</v>
          </cell>
          <cell r="BZ77">
            <v>0</v>
          </cell>
          <cell r="CA77">
            <v>22500</v>
          </cell>
        </row>
        <row r="78">
          <cell r="A78">
            <v>60</v>
          </cell>
          <cell r="D78" t="str">
            <v>9400-</v>
          </cell>
          <cell r="E78" t="str">
            <v>05.I.038</v>
          </cell>
          <cell r="G78" t="str">
            <v>Kertas Buram</v>
          </cell>
          <cell r="J78" t="str">
            <v>Rim</v>
          </cell>
          <cell r="K78">
            <v>0</v>
          </cell>
          <cell r="AR78" t="str">
            <v>005</v>
          </cell>
          <cell r="AS78" t="str">
            <v>269/02</v>
          </cell>
          <cell r="BZ78">
            <v>0</v>
          </cell>
          <cell r="CA78">
            <v>8000</v>
          </cell>
        </row>
        <row r="79">
          <cell r="A79">
            <v>61</v>
          </cell>
          <cell r="D79" t="str">
            <v>9400-</v>
          </cell>
          <cell r="G79" t="str">
            <v xml:space="preserve">Kertas Continuous </v>
          </cell>
          <cell r="H79" t="str">
            <v xml:space="preserve"> 1 Ply</v>
          </cell>
          <cell r="J79" t="str">
            <v>Dos</v>
          </cell>
          <cell r="K79">
            <v>0</v>
          </cell>
          <cell r="AR79" t="str">
            <v>255</v>
          </cell>
          <cell r="AS79" t="str">
            <v>564/02</v>
          </cell>
          <cell r="BZ79">
            <v>0</v>
          </cell>
          <cell r="CA79">
            <v>95000</v>
          </cell>
        </row>
        <row r="80">
          <cell r="A80">
            <v>62</v>
          </cell>
          <cell r="D80" t="str">
            <v>9400-</v>
          </cell>
          <cell r="G80" t="str">
            <v xml:space="preserve">Kertas Continuous </v>
          </cell>
          <cell r="H80" t="str">
            <v xml:space="preserve"> 2 Ply</v>
          </cell>
          <cell r="J80" t="str">
            <v>Dos</v>
          </cell>
          <cell r="K80">
            <v>0</v>
          </cell>
          <cell r="AR80" t="str">
            <v>255</v>
          </cell>
          <cell r="AS80" t="str">
            <v>564/02</v>
          </cell>
          <cell r="BZ80">
            <v>0</v>
          </cell>
          <cell r="CA80">
            <v>145000</v>
          </cell>
        </row>
        <row r="81">
          <cell r="A81">
            <v>63</v>
          </cell>
          <cell r="D81" t="str">
            <v>9400-</v>
          </cell>
          <cell r="E81" t="str">
            <v>05.I.037</v>
          </cell>
          <cell r="G81" t="str">
            <v>Kertas HVS</v>
          </cell>
          <cell r="H81" t="str">
            <v xml:space="preserve"> 70 Grm</v>
          </cell>
          <cell r="J81" t="str">
            <v>Rim</v>
          </cell>
          <cell r="K81">
            <v>3</v>
          </cell>
          <cell r="AR81" t="str">
            <v>236/303</v>
          </cell>
          <cell r="AS81" t="str">
            <v>606/659</v>
          </cell>
          <cell r="BZ81">
            <v>3</v>
          </cell>
          <cell r="CA81">
            <v>23500</v>
          </cell>
        </row>
        <row r="82">
          <cell r="A82">
            <v>64</v>
          </cell>
          <cell r="D82" t="str">
            <v>9400-</v>
          </cell>
          <cell r="G82" t="str">
            <v>Kertas Warna</v>
          </cell>
          <cell r="H82" t="str">
            <v xml:space="preserve"> 60 Gr</v>
          </cell>
          <cell r="J82" t="str">
            <v>Rim</v>
          </cell>
          <cell r="K82">
            <v>0</v>
          </cell>
          <cell r="AR82" t="str">
            <v>255</v>
          </cell>
          <cell r="AS82" t="str">
            <v>563/02</v>
          </cell>
          <cell r="BZ82">
            <v>0</v>
          </cell>
          <cell r="CA82">
            <v>22500</v>
          </cell>
        </row>
        <row r="83">
          <cell r="A83">
            <v>65</v>
          </cell>
          <cell r="D83" t="str">
            <v>9400-</v>
          </cell>
          <cell r="E83" t="str">
            <v>05.I.022</v>
          </cell>
          <cell r="G83" t="str">
            <v>Laporan Harian Shift</v>
          </cell>
          <cell r="J83" t="str">
            <v>Bk</v>
          </cell>
          <cell r="K83">
            <v>0</v>
          </cell>
          <cell r="BZ83">
            <v>0</v>
          </cell>
          <cell r="CA83">
            <v>15000</v>
          </cell>
        </row>
        <row r="86">
          <cell r="A86">
            <v>66</v>
          </cell>
          <cell r="D86" t="str">
            <v>9400-</v>
          </cell>
          <cell r="E86" t="str">
            <v>01.A.001</v>
          </cell>
          <cell r="G86" t="str">
            <v>M/Solar</v>
          </cell>
          <cell r="J86" t="str">
            <v>Ltr</v>
          </cell>
          <cell r="K86">
            <v>0</v>
          </cell>
          <cell r="AR86" t="str">
            <v>154</v>
          </cell>
          <cell r="AS86" t="str">
            <v>526/02</v>
          </cell>
          <cell r="BZ86">
            <v>0</v>
          </cell>
          <cell r="CA86">
            <v>1938</v>
          </cell>
        </row>
        <row r="87">
          <cell r="A87">
            <v>67</v>
          </cell>
          <cell r="D87" t="str">
            <v>9400-</v>
          </cell>
          <cell r="E87" t="str">
            <v>01.A.001</v>
          </cell>
          <cell r="G87" t="str">
            <v>M/Solar</v>
          </cell>
          <cell r="J87" t="str">
            <v>Ltr</v>
          </cell>
          <cell r="K87">
            <v>2502</v>
          </cell>
          <cell r="AQ87">
            <v>10000</v>
          </cell>
          <cell r="AR87" t="str">
            <v>002</v>
          </cell>
          <cell r="AS87" t="str">
            <v>142/145</v>
          </cell>
          <cell r="BY87">
            <v>5659</v>
          </cell>
          <cell r="BZ87">
            <v>6843</v>
          </cell>
          <cell r="CA87">
            <v>1803</v>
          </cell>
        </row>
        <row r="88">
          <cell r="A88">
            <v>68</v>
          </cell>
          <cell r="D88" t="str">
            <v>9400-</v>
          </cell>
          <cell r="E88" t="str">
            <v>01.A.001</v>
          </cell>
          <cell r="G88" t="str">
            <v>M/Solar</v>
          </cell>
          <cell r="J88" t="str">
            <v>Ltr</v>
          </cell>
          <cell r="K88">
            <v>0</v>
          </cell>
          <cell r="AR88" t="str">
            <v>258</v>
          </cell>
          <cell r="AS88" t="str">
            <v>578/02</v>
          </cell>
          <cell r="BZ88">
            <v>0</v>
          </cell>
          <cell r="CA88">
            <v>1587</v>
          </cell>
        </row>
        <row r="89">
          <cell r="A89">
            <v>69</v>
          </cell>
          <cell r="D89" t="str">
            <v>9400-</v>
          </cell>
          <cell r="E89" t="str">
            <v>01.A.001</v>
          </cell>
          <cell r="G89" t="str">
            <v>M/Solar</v>
          </cell>
          <cell r="J89" t="str">
            <v>Ltr</v>
          </cell>
          <cell r="K89">
            <v>0</v>
          </cell>
          <cell r="AR89" t="str">
            <v>002</v>
          </cell>
          <cell r="AS89" t="str">
            <v>006/03</v>
          </cell>
          <cell r="BK89">
            <v>173</v>
          </cell>
          <cell r="BL89">
            <v>577</v>
          </cell>
          <cell r="BM89">
            <v>520</v>
          </cell>
          <cell r="BN89">
            <v>481</v>
          </cell>
          <cell r="BO89">
            <v>656</v>
          </cell>
          <cell r="BP89">
            <v>494</v>
          </cell>
          <cell r="BQ89">
            <v>390</v>
          </cell>
          <cell r="BZ89">
            <v>0</v>
          </cell>
          <cell r="CA89">
            <v>2043</v>
          </cell>
        </row>
        <row r="91">
          <cell r="A91">
            <v>70</v>
          </cell>
          <cell r="D91" t="str">
            <v xml:space="preserve"> 9400-</v>
          </cell>
          <cell r="E91" t="str">
            <v>05.K.009</v>
          </cell>
          <cell r="G91" t="str">
            <v>Masker Debu</v>
          </cell>
          <cell r="H91" t="str">
            <v>Plastik</v>
          </cell>
          <cell r="J91" t="str">
            <v>Pc</v>
          </cell>
          <cell r="K91">
            <v>0</v>
          </cell>
          <cell r="AR91" t="str">
            <v>219</v>
          </cell>
          <cell r="AS91" t="str">
            <v>550/02</v>
          </cell>
          <cell r="BZ91">
            <v>0</v>
          </cell>
          <cell r="CA91">
            <v>3000</v>
          </cell>
        </row>
        <row r="92">
          <cell r="A92">
            <v>71</v>
          </cell>
          <cell r="D92" t="str">
            <v>9400-</v>
          </cell>
          <cell r="E92" t="str">
            <v>31.F.001</v>
          </cell>
          <cell r="G92" t="str">
            <v xml:space="preserve">Meteran Sounding </v>
          </cell>
          <cell r="H92" t="str">
            <v xml:space="preserve"> 20Mtr Long</v>
          </cell>
          <cell r="J92" t="str">
            <v>Pc</v>
          </cell>
          <cell r="K92">
            <v>0</v>
          </cell>
          <cell r="AR92" t="str">
            <v>1940</v>
          </cell>
          <cell r="BZ92">
            <v>0</v>
          </cell>
          <cell r="CA92">
            <v>880000</v>
          </cell>
        </row>
        <row r="93">
          <cell r="A93">
            <v>72</v>
          </cell>
          <cell r="D93" t="str">
            <v>9400-</v>
          </cell>
          <cell r="E93" t="str">
            <v xml:space="preserve"> 04.A.002</v>
          </cell>
          <cell r="G93" t="str">
            <v xml:space="preserve">Nalco </v>
          </cell>
          <cell r="H93" t="str">
            <v xml:space="preserve"> 19 / 2811</v>
          </cell>
          <cell r="J93" t="str">
            <v>Kg</v>
          </cell>
          <cell r="K93">
            <v>0</v>
          </cell>
          <cell r="AR93" t="str">
            <v>173</v>
          </cell>
          <cell r="AS93" t="str">
            <v>481/02</v>
          </cell>
          <cell r="BZ93">
            <v>0</v>
          </cell>
          <cell r="CA93">
            <v>17836.5</v>
          </cell>
        </row>
        <row r="94">
          <cell r="A94">
            <v>73</v>
          </cell>
          <cell r="D94" t="str">
            <v>9400-</v>
          </cell>
          <cell r="E94" t="str">
            <v xml:space="preserve"> 04.D.002</v>
          </cell>
          <cell r="G94" t="str">
            <v xml:space="preserve">Nalco </v>
          </cell>
          <cell r="H94" t="str">
            <v xml:space="preserve"> 8257 / 3273</v>
          </cell>
          <cell r="J94" t="str">
            <v>Kg</v>
          </cell>
          <cell r="K94">
            <v>0</v>
          </cell>
          <cell r="AR94" t="str">
            <v>173</v>
          </cell>
          <cell r="BZ94">
            <v>0</v>
          </cell>
          <cell r="CA94">
            <v>38582.5</v>
          </cell>
        </row>
        <row r="95">
          <cell r="A95">
            <v>74</v>
          </cell>
          <cell r="D95" t="str">
            <v>9400-</v>
          </cell>
          <cell r="E95" t="str">
            <v>03.B.003</v>
          </cell>
          <cell r="G95" t="str">
            <v>N-Hexane Tehnis</v>
          </cell>
          <cell r="H95" t="str">
            <v/>
          </cell>
          <cell r="J95" t="str">
            <v>Ltr</v>
          </cell>
          <cell r="K95">
            <v>23.5</v>
          </cell>
          <cell r="AR95" t="str">
            <v>044</v>
          </cell>
          <cell r="BY95">
            <v>22</v>
          </cell>
          <cell r="BZ95">
            <v>1.5</v>
          </cell>
          <cell r="CA95">
            <v>9500</v>
          </cell>
        </row>
        <row r="96">
          <cell r="A96">
            <v>75</v>
          </cell>
          <cell r="D96" t="str">
            <v>9400-</v>
          </cell>
          <cell r="E96" t="str">
            <v>03.B.003</v>
          </cell>
          <cell r="G96" t="str">
            <v>N-Hexane Tehnis</v>
          </cell>
          <cell r="H96" t="str">
            <v/>
          </cell>
          <cell r="J96" t="str">
            <v>Ltr</v>
          </cell>
          <cell r="K96">
            <v>200</v>
          </cell>
          <cell r="AR96" t="str">
            <v>304</v>
          </cell>
          <cell r="AS96" t="str">
            <v>678</v>
          </cell>
          <cell r="BZ96">
            <v>200</v>
          </cell>
          <cell r="CA96">
            <v>10000</v>
          </cell>
        </row>
        <row r="100">
          <cell r="A100">
            <v>76</v>
          </cell>
          <cell r="D100" t="str">
            <v>9400-</v>
          </cell>
          <cell r="E100" t="str">
            <v>01.D.003</v>
          </cell>
          <cell r="G100" t="str">
            <v xml:space="preserve">Olie  Meditran </v>
          </cell>
          <cell r="H100" t="str">
            <v xml:space="preserve"> Sae  10</v>
          </cell>
          <cell r="J100" t="str">
            <v>Ltr</v>
          </cell>
          <cell r="K100">
            <v>118</v>
          </cell>
          <cell r="AR100" t="str">
            <v>007</v>
          </cell>
          <cell r="AS100" t="str">
            <v>216/02</v>
          </cell>
          <cell r="BY100">
            <v>34</v>
          </cell>
          <cell r="BZ100">
            <v>84</v>
          </cell>
          <cell r="CA100">
            <v>9330</v>
          </cell>
        </row>
        <row r="101">
          <cell r="A101">
            <v>77</v>
          </cell>
          <cell r="D101" t="str">
            <v>9400-</v>
          </cell>
          <cell r="E101" t="str">
            <v>01.D.001</v>
          </cell>
          <cell r="G101" t="str">
            <v xml:space="preserve">Olie  Meditran </v>
          </cell>
          <cell r="H101" t="str">
            <v xml:space="preserve"> Sae  30</v>
          </cell>
          <cell r="J101" t="str">
            <v>Ltr</v>
          </cell>
          <cell r="K101">
            <v>0</v>
          </cell>
          <cell r="AQ101">
            <v>209</v>
          </cell>
          <cell r="AR101" t="str">
            <v>023</v>
          </cell>
          <cell r="AS101" t="str">
            <v>209/03</v>
          </cell>
          <cell r="BY101">
            <v>108.5</v>
          </cell>
          <cell r="BZ101">
            <v>100.5</v>
          </cell>
          <cell r="CA101">
            <v>9515</v>
          </cell>
        </row>
        <row r="102">
          <cell r="A102">
            <v>78</v>
          </cell>
          <cell r="D102" t="str">
            <v>9400-</v>
          </cell>
          <cell r="E102" t="str">
            <v>01.D.002</v>
          </cell>
          <cell r="G102" t="str">
            <v xml:space="preserve">Olie  Meditran </v>
          </cell>
          <cell r="H102" t="str">
            <v xml:space="preserve"> Sae  40</v>
          </cell>
          <cell r="J102" t="str">
            <v>Ltr</v>
          </cell>
          <cell r="K102">
            <v>28</v>
          </cell>
          <cell r="AQ102">
            <v>209</v>
          </cell>
          <cell r="AR102" t="str">
            <v>023</v>
          </cell>
          <cell r="AS102" t="str">
            <v>107/03</v>
          </cell>
          <cell r="BY102">
            <v>8</v>
          </cell>
          <cell r="BZ102">
            <v>229</v>
          </cell>
          <cell r="CA102">
            <v>9515</v>
          </cell>
        </row>
        <row r="103">
          <cell r="A103">
            <v>79</v>
          </cell>
          <cell r="D103" t="str">
            <v>9400-</v>
          </cell>
          <cell r="E103" t="str">
            <v>01.A.005</v>
          </cell>
          <cell r="G103" t="str">
            <v>Olie  Mesran</v>
          </cell>
          <cell r="H103" t="str">
            <v xml:space="preserve"> Super S.20/50</v>
          </cell>
          <cell r="J103" t="str">
            <v>Ltr</v>
          </cell>
          <cell r="K103">
            <v>0</v>
          </cell>
          <cell r="AQ103">
            <v>209</v>
          </cell>
          <cell r="AR103" t="str">
            <v>023</v>
          </cell>
          <cell r="AS103" t="str">
            <v>107/03</v>
          </cell>
          <cell r="BY103">
            <v>99</v>
          </cell>
          <cell r="BZ103">
            <v>110</v>
          </cell>
          <cell r="CA103">
            <v>10450</v>
          </cell>
        </row>
        <row r="104">
          <cell r="A104">
            <v>80</v>
          </cell>
          <cell r="D104" t="str">
            <v>9400-</v>
          </cell>
          <cell r="E104" t="str">
            <v>01.F.001</v>
          </cell>
          <cell r="G104" t="str">
            <v>Olie Shell</v>
          </cell>
          <cell r="H104" t="str">
            <v xml:space="preserve"> Omala 320</v>
          </cell>
          <cell r="J104" t="str">
            <v>Ltr</v>
          </cell>
          <cell r="K104">
            <v>263</v>
          </cell>
          <cell r="AR104" t="str">
            <v>260</v>
          </cell>
          <cell r="AS104" t="str">
            <v>616</v>
          </cell>
          <cell r="BY104">
            <v>215</v>
          </cell>
          <cell r="BZ104">
            <v>48</v>
          </cell>
          <cell r="CA104">
            <v>18500</v>
          </cell>
        </row>
        <row r="105">
          <cell r="A105">
            <v>81</v>
          </cell>
          <cell r="D105" t="str">
            <v>9400-</v>
          </cell>
          <cell r="E105" t="str">
            <v>01.F.001</v>
          </cell>
          <cell r="G105" t="str">
            <v>Olie Shell</v>
          </cell>
          <cell r="H105" t="str">
            <v xml:space="preserve"> Omala 320</v>
          </cell>
          <cell r="J105" t="str">
            <v>Ltr</v>
          </cell>
          <cell r="K105">
            <v>0</v>
          </cell>
          <cell r="AQ105">
            <v>400</v>
          </cell>
          <cell r="AR105" t="str">
            <v>023</v>
          </cell>
          <cell r="AS105" t="str">
            <v>107/03</v>
          </cell>
          <cell r="BZ105">
            <v>400</v>
          </cell>
          <cell r="CA105">
            <v>19140</v>
          </cell>
        </row>
        <row r="106">
          <cell r="A106">
            <v>81</v>
          </cell>
          <cell r="D106" t="str">
            <v>9400-</v>
          </cell>
          <cell r="E106" t="str">
            <v>01.A.016</v>
          </cell>
          <cell r="G106" t="str">
            <v>Olie Shell</v>
          </cell>
          <cell r="H106" t="str">
            <v xml:space="preserve"> Rored 140</v>
          </cell>
          <cell r="J106" t="str">
            <v>Ltr</v>
          </cell>
          <cell r="K106">
            <v>184</v>
          </cell>
          <cell r="BZ106">
            <v>184</v>
          </cell>
          <cell r="CA106">
            <v>4750</v>
          </cell>
        </row>
        <row r="107">
          <cell r="A107">
            <v>82</v>
          </cell>
          <cell r="D107" t="str">
            <v>9400-</v>
          </cell>
          <cell r="E107" t="str">
            <v>01.F.014</v>
          </cell>
          <cell r="G107" t="str">
            <v>Olie Shell</v>
          </cell>
          <cell r="H107" t="str">
            <v xml:space="preserve"> Tellus  68</v>
          </cell>
          <cell r="J107" t="str">
            <v>Ltr</v>
          </cell>
          <cell r="K107">
            <v>696</v>
          </cell>
          <cell r="AR107" t="str">
            <v>168/260</v>
          </cell>
          <cell r="AS107" t="str">
            <v>244/617</v>
          </cell>
          <cell r="BY107">
            <v>209</v>
          </cell>
          <cell r="BZ107">
            <v>487</v>
          </cell>
          <cell r="CA107">
            <v>17500</v>
          </cell>
        </row>
        <row r="108">
          <cell r="A108">
            <v>83</v>
          </cell>
          <cell r="D108" t="str">
            <v>9400-</v>
          </cell>
          <cell r="E108" t="str">
            <v>01.F.003</v>
          </cell>
          <cell r="G108" t="str">
            <v>Olie Shell</v>
          </cell>
          <cell r="H108" t="str">
            <v xml:space="preserve"> Tellus 100</v>
          </cell>
          <cell r="J108" t="str">
            <v>Ltr</v>
          </cell>
          <cell r="K108">
            <v>179.5</v>
          </cell>
          <cell r="AR108" t="str">
            <v>014</v>
          </cell>
          <cell r="BZ108">
            <v>179.5</v>
          </cell>
          <cell r="CA108">
            <v>16500</v>
          </cell>
        </row>
        <row r="109">
          <cell r="A109">
            <v>84</v>
          </cell>
          <cell r="D109" t="str">
            <v>9400-</v>
          </cell>
          <cell r="E109" t="str">
            <v>01.F.005</v>
          </cell>
          <cell r="G109" t="str">
            <v>Olie Shell</v>
          </cell>
          <cell r="H109" t="str">
            <v xml:space="preserve"> Turbo T.68</v>
          </cell>
          <cell r="J109" t="str">
            <v>Ltr</v>
          </cell>
          <cell r="K109">
            <v>0</v>
          </cell>
          <cell r="AQ109">
            <v>400</v>
          </cell>
          <cell r="AR109" t="str">
            <v>107</v>
          </cell>
          <cell r="AS109" t="str">
            <v>023/03</v>
          </cell>
          <cell r="BY109">
            <v>5</v>
          </cell>
          <cell r="BZ109">
            <v>395</v>
          </cell>
          <cell r="CA109">
            <v>16500</v>
          </cell>
        </row>
        <row r="110">
          <cell r="A110">
            <v>85</v>
          </cell>
          <cell r="D110" t="str">
            <v>9400-</v>
          </cell>
          <cell r="E110" t="str">
            <v>01.F.005</v>
          </cell>
          <cell r="G110" t="str">
            <v>Olie Shell</v>
          </cell>
          <cell r="H110" t="str">
            <v xml:space="preserve"> Turbo T.68</v>
          </cell>
          <cell r="J110" t="str">
            <v>Ltr</v>
          </cell>
          <cell r="K110">
            <v>0</v>
          </cell>
          <cell r="AR110" t="str">
            <v>023</v>
          </cell>
          <cell r="AS110" t="str">
            <v>107/03</v>
          </cell>
          <cell r="BZ110">
            <v>0</v>
          </cell>
          <cell r="CA110">
            <v>16500</v>
          </cell>
        </row>
        <row r="112">
          <cell r="A112">
            <v>85</v>
          </cell>
          <cell r="D112" t="str">
            <v>9400-</v>
          </cell>
          <cell r="E112" t="str">
            <v>05.I.001</v>
          </cell>
          <cell r="G112" t="str">
            <v>Pita Printer</v>
          </cell>
          <cell r="H112" t="str">
            <v xml:space="preserve"> LQ. 2170</v>
          </cell>
          <cell r="J112" t="str">
            <v>Pc</v>
          </cell>
          <cell r="K112">
            <v>0</v>
          </cell>
          <cell r="AR112" t="str">
            <v>126/139</v>
          </cell>
          <cell r="BZ112">
            <v>0</v>
          </cell>
          <cell r="CA112">
            <v>30000</v>
          </cell>
        </row>
        <row r="113">
          <cell r="A113">
            <v>86</v>
          </cell>
          <cell r="D113" t="str">
            <v>9400-</v>
          </cell>
          <cell r="G113" t="str">
            <v>Plastik Transparan</v>
          </cell>
          <cell r="H113" t="str">
            <v xml:space="preserve"> Fotocopy</v>
          </cell>
          <cell r="J113" t="str">
            <v>Rim</v>
          </cell>
          <cell r="K113">
            <v>0</v>
          </cell>
          <cell r="AR113" t="str">
            <v>236</v>
          </cell>
          <cell r="BZ113">
            <v>0</v>
          </cell>
          <cell r="CA113">
            <v>225000</v>
          </cell>
        </row>
        <row r="114">
          <cell r="A114">
            <v>87</v>
          </cell>
          <cell r="D114" t="str">
            <v>9400-</v>
          </cell>
          <cell r="E114" t="str">
            <v>05.H.001</v>
          </cell>
          <cell r="G114" t="str">
            <v>Polypropyline Rope</v>
          </cell>
          <cell r="H114" t="str">
            <v xml:space="preserve"> 2" Nylon</v>
          </cell>
          <cell r="J114" t="str">
            <v>Roll</v>
          </cell>
          <cell r="K114">
            <v>0</v>
          </cell>
          <cell r="AQ114">
            <v>1</v>
          </cell>
          <cell r="AR114" t="str">
            <v>026</v>
          </cell>
          <cell r="AS114" t="str">
            <v>141/03</v>
          </cell>
          <cell r="BZ114">
            <v>1</v>
          </cell>
          <cell r="CA114">
            <v>3800000</v>
          </cell>
        </row>
        <row r="115">
          <cell r="A115">
            <v>88</v>
          </cell>
          <cell r="D115" t="str">
            <v>9400-</v>
          </cell>
          <cell r="E115" t="str">
            <v>05.H.003</v>
          </cell>
          <cell r="G115" t="str">
            <v>Polypropyline Rope</v>
          </cell>
          <cell r="H115" t="str">
            <v xml:space="preserve"> 2.5" Sutra</v>
          </cell>
          <cell r="J115" t="str">
            <v>Mtr</v>
          </cell>
          <cell r="K115">
            <v>0</v>
          </cell>
          <cell r="BZ115">
            <v>0</v>
          </cell>
          <cell r="CA115">
            <v>36818</v>
          </cell>
        </row>
        <row r="116">
          <cell r="A116">
            <v>89</v>
          </cell>
          <cell r="D116" t="str">
            <v>9400-</v>
          </cell>
          <cell r="G116" t="str">
            <v>Preasure Card Rotoherm</v>
          </cell>
          <cell r="H116" t="str">
            <v xml:space="preserve"> (0-150) Psi</v>
          </cell>
          <cell r="J116" t="str">
            <v>Lbr</v>
          </cell>
          <cell r="K116">
            <v>709</v>
          </cell>
          <cell r="AR116" t="str">
            <v>269</v>
          </cell>
          <cell r="AS116" t="str">
            <v>567/691</v>
          </cell>
          <cell r="BE116">
            <v>12</v>
          </cell>
          <cell r="BF116">
            <v>3</v>
          </cell>
          <cell r="BG116">
            <v>3</v>
          </cell>
          <cell r="BI116">
            <v>13</v>
          </cell>
          <cell r="BJ116">
            <v>3</v>
          </cell>
          <cell r="BM116">
            <v>3</v>
          </cell>
          <cell r="BN116">
            <v>3</v>
          </cell>
          <cell r="BO116">
            <v>3</v>
          </cell>
          <cell r="BP116">
            <v>6</v>
          </cell>
          <cell r="BZ116">
            <v>709</v>
          </cell>
          <cell r="CA116">
            <v>350</v>
          </cell>
        </row>
        <row r="117">
          <cell r="A117">
            <v>90</v>
          </cell>
          <cell r="D117" t="str">
            <v>9400-</v>
          </cell>
          <cell r="G117" t="str">
            <v>Printer Electromik</v>
          </cell>
          <cell r="H117" t="str">
            <v>LX-300+ c/w Jumper</v>
          </cell>
          <cell r="J117" t="str">
            <v>Unt</v>
          </cell>
          <cell r="K117">
            <v>0</v>
          </cell>
          <cell r="AR117" t="str">
            <v>284</v>
          </cell>
          <cell r="AS117" t="str">
            <v>586/02</v>
          </cell>
          <cell r="BZ117">
            <v>0</v>
          </cell>
          <cell r="CA117">
            <v>3036000</v>
          </cell>
        </row>
        <row r="118">
          <cell r="A118">
            <v>91</v>
          </cell>
          <cell r="D118" t="str">
            <v>9400-</v>
          </cell>
          <cell r="E118" t="str">
            <v>14.E.001</v>
          </cell>
          <cell r="G118" t="str">
            <v>Resin Softener Relite</v>
          </cell>
          <cell r="H118" t="str">
            <v/>
          </cell>
          <cell r="J118" t="str">
            <v>Kg</v>
          </cell>
          <cell r="K118">
            <v>0</v>
          </cell>
          <cell r="AR118" t="str">
            <v>1505</v>
          </cell>
          <cell r="BZ118">
            <v>0</v>
          </cell>
          <cell r="CA118">
            <v>26000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>
        <row r="3">
          <cell r="B3">
            <v>20.010000000000002</v>
          </cell>
          <cell r="C3">
            <v>21.69</v>
          </cell>
          <cell r="D3">
            <v>21.87</v>
          </cell>
          <cell r="E3">
            <v>22.58</v>
          </cell>
          <cell r="F3">
            <v>22.95</v>
          </cell>
          <cell r="G3">
            <v>23.4</v>
          </cell>
          <cell r="H3">
            <v>21.86</v>
          </cell>
          <cell r="I3">
            <v>22.8</v>
          </cell>
          <cell r="J3">
            <v>23.92</v>
          </cell>
          <cell r="K3">
            <v>23.65</v>
          </cell>
          <cell r="L3">
            <v>23.79</v>
          </cell>
          <cell r="M3">
            <v>23.65</v>
          </cell>
        </row>
        <row r="4">
          <cell r="B4">
            <v>23.28</v>
          </cell>
          <cell r="C4">
            <v>24.01</v>
          </cell>
          <cell r="D4">
            <v>23.49</v>
          </cell>
          <cell r="E4">
            <v>21.08</v>
          </cell>
          <cell r="F4">
            <v>19.649999999999999</v>
          </cell>
          <cell r="G4">
            <v>19.28</v>
          </cell>
          <cell r="H4">
            <v>18.649999999999999</v>
          </cell>
          <cell r="I4">
            <v>17.489999999999998</v>
          </cell>
          <cell r="J4">
            <v>20.5</v>
          </cell>
          <cell r="K4">
            <v>19.04</v>
          </cell>
          <cell r="L4">
            <v>19.239999999999998</v>
          </cell>
          <cell r="M4">
            <v>19.29</v>
          </cell>
        </row>
        <row r="5">
          <cell r="B5">
            <v>16.309999999999999</v>
          </cell>
          <cell r="C5">
            <v>16.72</v>
          </cell>
          <cell r="D5">
            <v>18.14</v>
          </cell>
          <cell r="E5">
            <v>20.14</v>
          </cell>
          <cell r="F5">
            <v>19.149999999999999</v>
          </cell>
          <cell r="G5">
            <v>21.02</v>
          </cell>
          <cell r="H5">
            <v>20.100000000000001</v>
          </cell>
          <cell r="I5">
            <v>22.01</v>
          </cell>
          <cell r="J5">
            <v>21.53</v>
          </cell>
          <cell r="K5">
            <v>21.6</v>
          </cell>
          <cell r="L5">
            <v>21.84</v>
          </cell>
          <cell r="M5">
            <v>22.67</v>
          </cell>
        </row>
        <row r="6">
          <cell r="B6">
            <v>21.52</v>
          </cell>
          <cell r="C6">
            <v>22.66</v>
          </cell>
          <cell r="D6">
            <v>21.93</v>
          </cell>
          <cell r="E6">
            <v>20.83</v>
          </cell>
          <cell r="F6">
            <v>22.03</v>
          </cell>
          <cell r="G6">
            <v>20.55</v>
          </cell>
          <cell r="H6">
            <v>18.38</v>
          </cell>
          <cell r="I6">
            <v>20.7</v>
          </cell>
          <cell r="J6">
            <v>20.96</v>
          </cell>
          <cell r="K6">
            <v>19.739999999999998</v>
          </cell>
          <cell r="L6">
            <v>20.64</v>
          </cell>
          <cell r="M6">
            <v>20.53</v>
          </cell>
        </row>
        <row r="7">
          <cell r="B7">
            <v>21.64</v>
          </cell>
          <cell r="C7">
            <v>20.77</v>
          </cell>
          <cell r="D7">
            <v>21.7</v>
          </cell>
          <cell r="E7">
            <v>20.84</v>
          </cell>
          <cell r="F7">
            <v>21.43</v>
          </cell>
          <cell r="G7">
            <v>21.01</v>
          </cell>
          <cell r="H7">
            <v>21.38</v>
          </cell>
          <cell r="I7">
            <v>20.99</v>
          </cell>
        </row>
        <row r="11">
          <cell r="B11">
            <v>1</v>
          </cell>
          <cell r="C11">
            <v>2</v>
          </cell>
          <cell r="D11">
            <v>3</v>
          </cell>
          <cell r="E11">
            <v>4</v>
          </cell>
          <cell r="F11">
            <v>5</v>
          </cell>
          <cell r="G11">
            <v>6</v>
          </cell>
          <cell r="H11">
            <v>7</v>
          </cell>
          <cell r="I11">
            <v>8</v>
          </cell>
          <cell r="J11">
            <v>9</v>
          </cell>
          <cell r="K11">
            <v>10</v>
          </cell>
          <cell r="L11">
            <v>11</v>
          </cell>
          <cell r="M11">
            <v>12</v>
          </cell>
        </row>
        <row r="12">
          <cell r="B12">
            <v>5</v>
          </cell>
          <cell r="F12">
            <v>1.58</v>
          </cell>
          <cell r="G12">
            <v>3.84</v>
          </cell>
          <cell r="H12">
            <v>4.21</v>
          </cell>
          <cell r="I12">
            <v>4.1500000000000004</v>
          </cell>
          <cell r="J12">
            <v>4.8099999999999996</v>
          </cell>
          <cell r="K12">
            <v>4.83</v>
          </cell>
          <cell r="L12">
            <v>4.8600000000000003</v>
          </cell>
          <cell r="M12">
            <v>4.32</v>
          </cell>
        </row>
        <row r="14">
          <cell r="B14">
            <v>4.01</v>
          </cell>
          <cell r="C14">
            <v>4.1900000000000004</v>
          </cell>
          <cell r="D14">
            <v>3.68</v>
          </cell>
          <cell r="E14">
            <v>3.79</v>
          </cell>
          <cell r="F14">
            <v>3.34</v>
          </cell>
          <cell r="G14">
            <v>3.11</v>
          </cell>
          <cell r="H14">
            <v>3.17</v>
          </cell>
          <cell r="I14">
            <v>3.49</v>
          </cell>
          <cell r="J14">
            <v>4.1900000000000004</v>
          </cell>
          <cell r="K14">
            <v>3.68</v>
          </cell>
          <cell r="L14">
            <v>3.78</v>
          </cell>
          <cell r="M14">
            <v>3.44</v>
          </cell>
        </row>
        <row r="15">
          <cell r="B15">
            <v>3.28</v>
          </cell>
          <cell r="C15">
            <v>3.57</v>
          </cell>
          <cell r="D15">
            <v>4.45</v>
          </cell>
          <cell r="E15">
            <v>4.3499999999999996</v>
          </cell>
          <cell r="F15">
            <v>4</v>
          </cell>
          <cell r="G15">
            <v>3.6</v>
          </cell>
          <cell r="H15">
            <v>3.41</v>
          </cell>
          <cell r="I15">
            <v>3.42</v>
          </cell>
          <cell r="J15">
            <v>3.59</v>
          </cell>
          <cell r="K15">
            <v>3.53</v>
          </cell>
          <cell r="L15">
            <v>3.26</v>
          </cell>
          <cell r="M15">
            <v>3.92</v>
          </cell>
        </row>
        <row r="16">
          <cell r="B16">
            <v>3.35</v>
          </cell>
          <cell r="C16">
            <v>4.03</v>
          </cell>
          <cell r="D16">
            <v>3.76</v>
          </cell>
          <cell r="E16">
            <v>3.49</v>
          </cell>
          <cell r="F16">
            <v>3.46</v>
          </cell>
          <cell r="G16">
            <v>3.58</v>
          </cell>
          <cell r="H16">
            <v>3.84</v>
          </cell>
          <cell r="I16">
            <v>3.8</v>
          </cell>
          <cell r="J16">
            <v>43.960244648318046</v>
          </cell>
          <cell r="L16">
            <v>6.93</v>
          </cell>
          <cell r="M16">
            <v>134.56399999999999</v>
          </cell>
        </row>
        <row r="17">
          <cell r="B17">
            <v>10</v>
          </cell>
          <cell r="C17">
            <v>427.61</v>
          </cell>
          <cell r="D17">
            <v>292</v>
          </cell>
          <cell r="F17">
            <v>7.1</v>
          </cell>
          <cell r="G17">
            <v>7.56</v>
          </cell>
          <cell r="H17">
            <v>7.56</v>
          </cell>
          <cell r="J17">
            <v>38.624338624338627</v>
          </cell>
          <cell r="L17">
            <v>7.68</v>
          </cell>
          <cell r="M17">
            <v>70.637</v>
          </cell>
        </row>
        <row r="21">
          <cell r="B21">
            <v>21.97</v>
          </cell>
          <cell r="C21">
            <v>16.59</v>
          </cell>
          <cell r="D21">
            <v>16.55</v>
          </cell>
          <cell r="E21">
            <v>14.82</v>
          </cell>
          <cell r="F21">
            <v>19.670000000000002</v>
          </cell>
          <cell r="G21">
            <v>22.93</v>
          </cell>
          <cell r="H21">
            <v>22.76</v>
          </cell>
          <cell r="I21">
            <v>20.99</v>
          </cell>
          <cell r="J21">
            <v>21.71</v>
          </cell>
          <cell r="K21">
            <v>22.12</v>
          </cell>
          <cell r="L21">
            <v>21.22</v>
          </cell>
          <cell r="M21">
            <v>21.81</v>
          </cell>
        </row>
        <row r="22">
          <cell r="B22">
            <v>21.96</v>
          </cell>
          <cell r="C22">
            <v>22.98</v>
          </cell>
          <cell r="D22">
            <v>22.43</v>
          </cell>
          <cell r="E22">
            <v>22.2</v>
          </cell>
          <cell r="F22">
            <v>20.63</v>
          </cell>
          <cell r="G22">
            <v>21.07</v>
          </cell>
          <cell r="H22">
            <v>24.45</v>
          </cell>
          <cell r="I22">
            <v>26.07</v>
          </cell>
          <cell r="J22">
            <v>25.24</v>
          </cell>
          <cell r="K22">
            <v>27.6</v>
          </cell>
          <cell r="L22">
            <v>27.42</v>
          </cell>
          <cell r="M22">
            <v>26.37</v>
          </cell>
        </row>
        <row r="23">
          <cell r="B23">
            <v>27.95</v>
          </cell>
          <cell r="C23">
            <v>28.67</v>
          </cell>
          <cell r="D23">
            <v>28.03</v>
          </cell>
          <cell r="E23">
            <v>22.25</v>
          </cell>
          <cell r="F23">
            <v>20.48</v>
          </cell>
          <cell r="G23">
            <v>19.78</v>
          </cell>
          <cell r="H23">
            <v>20.3</v>
          </cell>
          <cell r="I23">
            <v>21.18</v>
          </cell>
          <cell r="J23">
            <v>21.81</v>
          </cell>
          <cell r="K23">
            <v>20.49</v>
          </cell>
          <cell r="L23">
            <v>21.03</v>
          </cell>
          <cell r="M23">
            <v>21.15</v>
          </cell>
        </row>
        <row r="24">
          <cell r="B24">
            <v>19.79</v>
          </cell>
          <cell r="C24">
            <v>17.940000000000001</v>
          </cell>
          <cell r="D24">
            <v>20.72</v>
          </cell>
          <cell r="E24">
            <v>20.149999999999999</v>
          </cell>
          <cell r="F24">
            <v>20.3</v>
          </cell>
          <cell r="G24">
            <v>19.07</v>
          </cell>
          <cell r="H24">
            <v>18.75</v>
          </cell>
          <cell r="I24">
            <v>21.79</v>
          </cell>
          <cell r="J24">
            <v>20.59</v>
          </cell>
          <cell r="K24">
            <v>18.760000000000002</v>
          </cell>
          <cell r="L24">
            <v>20.29</v>
          </cell>
          <cell r="M24">
            <v>20.59</v>
          </cell>
        </row>
        <row r="25">
          <cell r="B25">
            <v>21.14</v>
          </cell>
          <cell r="C25">
            <v>24.11</v>
          </cell>
          <cell r="D25">
            <v>24.35</v>
          </cell>
          <cell r="E25">
            <v>24.3</v>
          </cell>
          <cell r="F25">
            <v>24.03</v>
          </cell>
          <cell r="G25">
            <v>24.82</v>
          </cell>
          <cell r="H25">
            <v>25.08</v>
          </cell>
          <cell r="I25">
            <v>25.81</v>
          </cell>
          <cell r="J25">
            <v>52.594547053649961</v>
          </cell>
          <cell r="L25">
            <v>10.63</v>
          </cell>
          <cell r="M25">
            <v>138.85499999999999</v>
          </cell>
        </row>
        <row r="26">
          <cell r="B26">
            <v>19</v>
          </cell>
          <cell r="J26" t="e">
            <v>#DIV/0!</v>
          </cell>
        </row>
        <row r="29">
          <cell r="B29">
            <v>21.52</v>
          </cell>
          <cell r="C29">
            <v>22.66</v>
          </cell>
          <cell r="D29">
            <v>21.93</v>
          </cell>
          <cell r="E29">
            <v>20.83</v>
          </cell>
          <cell r="F29">
            <v>22.03</v>
          </cell>
          <cell r="G29">
            <v>20.55</v>
          </cell>
          <cell r="H29">
            <v>18.38</v>
          </cell>
          <cell r="I29">
            <v>20.7</v>
          </cell>
          <cell r="J29">
            <v>21.01</v>
          </cell>
          <cell r="K29">
            <v>19.739999999999998</v>
          </cell>
          <cell r="L29">
            <v>20.64</v>
          </cell>
          <cell r="M29">
            <v>20.53</v>
          </cell>
        </row>
        <row r="30">
          <cell r="B30">
            <v>21.64</v>
          </cell>
          <cell r="C30">
            <v>20.77</v>
          </cell>
          <cell r="D30">
            <v>21.7</v>
          </cell>
          <cell r="E30">
            <v>20.84</v>
          </cell>
          <cell r="F30">
            <v>21.43</v>
          </cell>
          <cell r="G30">
            <v>21.01</v>
          </cell>
          <cell r="H30">
            <v>21.38</v>
          </cell>
          <cell r="I30">
            <v>20.99</v>
          </cell>
          <cell r="J30">
            <v>40.983606557377051</v>
          </cell>
          <cell r="L30">
            <v>7.04</v>
          </cell>
          <cell r="M30">
            <v>120.03700000000001</v>
          </cell>
        </row>
        <row r="31">
          <cell r="B31">
            <v>5.8</v>
          </cell>
          <cell r="C31">
            <v>4.47</v>
          </cell>
          <cell r="D31">
            <v>3.14</v>
          </cell>
          <cell r="E31">
            <v>4.45</v>
          </cell>
          <cell r="F31">
            <v>3.32</v>
          </cell>
          <cell r="G31">
            <v>6.12</v>
          </cell>
          <cell r="H31">
            <v>8.67</v>
          </cell>
          <cell r="I31">
            <v>5.93</v>
          </cell>
          <cell r="J31">
            <v>3.05</v>
          </cell>
          <cell r="K31">
            <v>4.4400000000000004</v>
          </cell>
          <cell r="L31">
            <v>4.25</v>
          </cell>
          <cell r="M31">
            <v>4.49</v>
          </cell>
        </row>
        <row r="32">
          <cell r="B32">
            <v>5.75</v>
          </cell>
          <cell r="C32">
            <v>4.49</v>
          </cell>
          <cell r="D32">
            <v>3.56</v>
          </cell>
          <cell r="E32">
            <v>3.56</v>
          </cell>
          <cell r="F32">
            <v>3.12</v>
          </cell>
          <cell r="G32">
            <v>3.14</v>
          </cell>
          <cell r="H32">
            <v>2.58</v>
          </cell>
          <cell r="I32">
            <v>2.63</v>
          </cell>
          <cell r="J32">
            <v>37.601296596434359</v>
          </cell>
          <cell r="L32">
            <v>9.67</v>
          </cell>
          <cell r="M32">
            <v>55.68</v>
          </cell>
        </row>
        <row r="33">
          <cell r="B33">
            <v>26</v>
          </cell>
          <cell r="J33" t="e">
            <v>#DIV/0!</v>
          </cell>
        </row>
      </sheetData>
      <sheetData sheetId="40" refreshError="1">
        <row r="8">
          <cell r="B8" t="str">
            <v>JAN/1</v>
          </cell>
          <cell r="S8">
            <v>227.49700000000001</v>
          </cell>
          <cell r="T8">
            <v>227.49700000000001</v>
          </cell>
          <cell r="AB8">
            <v>17.631</v>
          </cell>
          <cell r="AQ8">
            <v>36.159999999999997</v>
          </cell>
          <cell r="CS8">
            <v>40</v>
          </cell>
          <cell r="CT8">
            <v>3</v>
          </cell>
        </row>
        <row r="9">
          <cell r="B9">
            <v>2</v>
          </cell>
          <cell r="C9">
            <v>370.59</v>
          </cell>
          <cell r="D9">
            <v>233</v>
          </cell>
          <cell r="F9">
            <v>4.8099999999999996</v>
          </cell>
          <cell r="G9">
            <v>5.14</v>
          </cell>
          <cell r="H9">
            <v>5.14</v>
          </cell>
          <cell r="J9">
            <v>45.330739299610897</v>
          </cell>
          <cell r="L9">
            <v>7.53</v>
          </cell>
          <cell r="M9">
            <v>52.122999999999998</v>
          </cell>
          <cell r="N9">
            <v>22.370386266094417</v>
          </cell>
          <cell r="S9">
            <v>124</v>
          </cell>
          <cell r="U9">
            <v>124</v>
          </cell>
          <cell r="V9">
            <v>7.7590000000000003</v>
          </cell>
          <cell r="W9">
            <v>3.3300429184549354</v>
          </cell>
          <cell r="Y9">
            <v>12.8</v>
          </cell>
          <cell r="AB9">
            <v>12.59</v>
          </cell>
          <cell r="AC9">
            <v>2.88</v>
          </cell>
          <cell r="AE9">
            <v>2.79</v>
          </cell>
          <cell r="AH9">
            <v>10.199999999999999</v>
          </cell>
          <cell r="AI9">
            <v>7.68</v>
          </cell>
          <cell r="AK9">
            <v>2.5</v>
          </cell>
          <cell r="AL9">
            <v>4.7</v>
          </cell>
          <cell r="AM9">
            <v>8.25</v>
          </cell>
          <cell r="AN9">
            <v>51.57</v>
          </cell>
          <cell r="AO9">
            <v>87.73</v>
          </cell>
          <cell r="AQ9">
            <v>0</v>
          </cell>
          <cell r="AS9">
            <v>6.76</v>
          </cell>
          <cell r="AT9">
            <v>5.96</v>
          </cell>
          <cell r="AU9">
            <v>1.71</v>
          </cell>
          <cell r="AX9">
            <v>6.92</v>
          </cell>
          <cell r="AY9">
            <v>92.7</v>
          </cell>
          <cell r="AZ9">
            <v>0.06</v>
          </cell>
          <cell r="BA9">
            <v>0.45</v>
          </cell>
          <cell r="BB9">
            <v>1.6</v>
          </cell>
          <cell r="BC9">
            <v>2.1100000000000003</v>
          </cell>
          <cell r="BD9">
            <v>4.5599999999999996</v>
          </cell>
          <cell r="BE9">
            <v>145.63999999999999</v>
          </cell>
          <cell r="BH9">
            <v>1.82</v>
          </cell>
          <cell r="BJ9">
            <v>12.15</v>
          </cell>
          <cell r="BL9">
            <v>5.17</v>
          </cell>
          <cell r="BM9">
            <v>5.62</v>
          </cell>
          <cell r="BN9">
            <v>4.29</v>
          </cell>
          <cell r="BO9">
            <v>9.52</v>
          </cell>
          <cell r="BP9">
            <v>7.53</v>
          </cell>
          <cell r="CS9">
            <v>40</v>
          </cell>
          <cell r="CT9">
            <v>3</v>
          </cell>
          <cell r="CV9">
            <v>12.54</v>
          </cell>
          <cell r="CW9">
            <v>3.79</v>
          </cell>
        </row>
        <row r="10">
          <cell r="B10">
            <v>3</v>
          </cell>
          <cell r="C10">
            <v>337.55</v>
          </cell>
          <cell r="D10">
            <v>320</v>
          </cell>
          <cell r="F10">
            <v>7.67</v>
          </cell>
          <cell r="G10">
            <v>8.09</v>
          </cell>
          <cell r="H10">
            <v>8.09</v>
          </cell>
          <cell r="J10">
            <v>39.555006180469718</v>
          </cell>
          <cell r="L10">
            <v>8.08</v>
          </cell>
          <cell r="M10">
            <v>73.679000000000002</v>
          </cell>
          <cell r="N10">
            <v>23.024687500000002</v>
          </cell>
          <cell r="S10">
            <v>99.859000000000009</v>
          </cell>
          <cell r="U10">
            <v>99.859000000000009</v>
          </cell>
          <cell r="V10">
            <v>11.85</v>
          </cell>
          <cell r="W10">
            <v>3.703125</v>
          </cell>
          <cell r="Y10">
            <v>12.94</v>
          </cell>
          <cell r="AB10">
            <v>11.499999999999998</v>
          </cell>
          <cell r="AC10">
            <v>2.4700000000000002</v>
          </cell>
          <cell r="AE10">
            <v>2.4500000000000002</v>
          </cell>
          <cell r="AH10">
            <v>5</v>
          </cell>
          <cell r="AI10">
            <v>7.35</v>
          </cell>
          <cell r="AK10">
            <v>2.73</v>
          </cell>
          <cell r="AL10">
            <v>11</v>
          </cell>
          <cell r="AM10">
            <v>7.68</v>
          </cell>
          <cell r="AN10">
            <v>82.71</v>
          </cell>
          <cell r="AO10">
            <v>82.71</v>
          </cell>
          <cell r="AQ10">
            <v>0</v>
          </cell>
          <cell r="AS10">
            <v>6.93</v>
          </cell>
          <cell r="AT10">
            <v>6.66</v>
          </cell>
          <cell r="AU10">
            <v>1.01</v>
          </cell>
          <cell r="AX10">
            <v>4.47</v>
          </cell>
          <cell r="AY10">
            <v>96.2</v>
          </cell>
          <cell r="AZ10">
            <v>0.14000000000000001</v>
          </cell>
          <cell r="BA10">
            <v>0.5</v>
          </cell>
          <cell r="BB10">
            <v>1.4</v>
          </cell>
          <cell r="BC10">
            <v>2.04</v>
          </cell>
          <cell r="BD10">
            <v>4.78</v>
          </cell>
          <cell r="BE10">
            <v>197.32</v>
          </cell>
          <cell r="BH10">
            <v>1.51</v>
          </cell>
          <cell r="BJ10">
            <v>10.61</v>
          </cell>
          <cell r="BL10">
            <v>5.92</v>
          </cell>
          <cell r="BM10">
            <v>5.8</v>
          </cell>
          <cell r="BN10">
            <v>3.52</v>
          </cell>
          <cell r="BO10">
            <v>12.49</v>
          </cell>
          <cell r="BP10">
            <v>15.48</v>
          </cell>
          <cell r="CS10">
            <v>40</v>
          </cell>
          <cell r="CT10">
            <v>3</v>
          </cell>
          <cell r="CV10">
            <v>6.86</v>
          </cell>
          <cell r="CW10">
            <v>4.0599999999999996</v>
          </cell>
        </row>
        <row r="11">
          <cell r="B11">
            <v>4</v>
          </cell>
          <cell r="C11">
            <v>369.55</v>
          </cell>
          <cell r="D11">
            <v>408</v>
          </cell>
          <cell r="F11">
            <v>8.8000000000000007</v>
          </cell>
          <cell r="G11">
            <v>10.74</v>
          </cell>
          <cell r="H11">
            <v>10.74</v>
          </cell>
          <cell r="J11">
            <v>37.988826815642454</v>
          </cell>
          <cell r="L11">
            <v>8.48</v>
          </cell>
          <cell r="M11">
            <v>97.977999999999994</v>
          </cell>
          <cell r="N11">
            <v>24.014215686274511</v>
          </cell>
          <cell r="S11">
            <v>120.89699999999999</v>
          </cell>
          <cell r="U11">
            <v>120.89699999999999</v>
          </cell>
          <cell r="V11">
            <v>14.972</v>
          </cell>
          <cell r="W11">
            <v>3.6696078431372547</v>
          </cell>
          <cell r="Y11">
            <v>12.56</v>
          </cell>
          <cell r="AB11">
            <v>13.911999999999997</v>
          </cell>
          <cell r="AC11">
            <v>2.16</v>
          </cell>
          <cell r="AE11">
            <v>2.35</v>
          </cell>
          <cell r="AH11">
            <v>6.6</v>
          </cell>
          <cell r="AI11">
            <v>7.41</v>
          </cell>
          <cell r="AK11">
            <v>2.56</v>
          </cell>
          <cell r="AL11">
            <v>4.9000000000000004</v>
          </cell>
          <cell r="AM11">
            <v>7.35</v>
          </cell>
          <cell r="AN11">
            <v>92.74</v>
          </cell>
          <cell r="AO11">
            <v>92.74</v>
          </cell>
          <cell r="AQ11">
            <v>0</v>
          </cell>
          <cell r="AS11">
            <v>6.58</v>
          </cell>
          <cell r="AT11">
            <v>6.95</v>
          </cell>
          <cell r="AU11">
            <v>1.24</v>
          </cell>
          <cell r="AX11">
            <v>3.77</v>
          </cell>
          <cell r="AY11">
            <v>95.93</v>
          </cell>
          <cell r="AZ11">
            <v>0.18</v>
          </cell>
          <cell r="BA11">
            <v>0.59</v>
          </cell>
          <cell r="BB11">
            <v>0.82</v>
          </cell>
          <cell r="BC11">
            <v>1.5899999999999999</v>
          </cell>
          <cell r="BD11">
            <v>7.11</v>
          </cell>
          <cell r="BE11">
            <v>114.69</v>
          </cell>
          <cell r="BH11">
            <v>1.48</v>
          </cell>
          <cell r="BJ11">
            <v>8</v>
          </cell>
          <cell r="BL11">
            <v>4.13</v>
          </cell>
          <cell r="BM11">
            <v>5.29</v>
          </cell>
          <cell r="BN11">
            <v>4.18</v>
          </cell>
          <cell r="BO11">
            <v>18.170000000000002</v>
          </cell>
          <cell r="BP11">
            <v>14.77</v>
          </cell>
          <cell r="CS11">
            <v>40</v>
          </cell>
          <cell r="CT11">
            <v>3</v>
          </cell>
          <cell r="CV11">
            <v>6.76</v>
          </cell>
          <cell r="CW11">
            <v>5.89</v>
          </cell>
        </row>
        <row r="12">
          <cell r="B12">
            <v>5</v>
          </cell>
          <cell r="J12" t="e">
            <v>#DIV/0!</v>
          </cell>
          <cell r="N12" t="e">
            <v>#DIV/0!</v>
          </cell>
          <cell r="S12">
            <v>33.326999999999998</v>
          </cell>
          <cell r="U12">
            <v>33.326999999999998</v>
          </cell>
          <cell r="W12" t="e">
            <v>#DIV/0!</v>
          </cell>
          <cell r="AB12">
            <v>13.911999999999997</v>
          </cell>
          <cell r="AE12">
            <v>2.35</v>
          </cell>
          <cell r="AK12">
            <v>2.34</v>
          </cell>
          <cell r="AQ12">
            <v>0</v>
          </cell>
          <cell r="BC12">
            <v>0</v>
          </cell>
          <cell r="CS12">
            <v>40</v>
          </cell>
          <cell r="CT12">
            <v>3</v>
          </cell>
          <cell r="CV12">
            <v>6</v>
          </cell>
          <cell r="CW12">
            <v>5.82</v>
          </cell>
        </row>
        <row r="13">
          <cell r="B13">
            <v>6</v>
          </cell>
          <cell r="C13">
            <v>508.19</v>
          </cell>
          <cell r="D13">
            <v>500</v>
          </cell>
          <cell r="F13">
            <v>8.4499999999999993</v>
          </cell>
          <cell r="G13">
            <v>11.02</v>
          </cell>
          <cell r="H13">
            <v>11.02</v>
          </cell>
          <cell r="J13">
            <v>45.37205081669692</v>
          </cell>
          <cell r="L13">
            <v>10.029999999999999</v>
          </cell>
          <cell r="M13">
            <v>115.056</v>
          </cell>
          <cell r="N13">
            <v>23.011199999999999</v>
          </cell>
          <cell r="S13">
            <v>105.89299999999997</v>
          </cell>
          <cell r="U13">
            <v>105.89299999999997</v>
          </cell>
          <cell r="V13">
            <v>17.088000000000001</v>
          </cell>
          <cell r="W13">
            <v>3.4176000000000006</v>
          </cell>
          <cell r="Y13">
            <v>25.15</v>
          </cell>
          <cell r="AB13">
            <v>5.8500000000000014</v>
          </cell>
          <cell r="AC13">
            <v>2.44</v>
          </cell>
          <cell r="AE13">
            <v>2.4500000000000002</v>
          </cell>
          <cell r="AH13">
            <v>6.8</v>
          </cell>
          <cell r="AI13">
            <v>7.39</v>
          </cell>
          <cell r="AK13">
            <v>2.5099999999999998</v>
          </cell>
          <cell r="AL13">
            <v>6.33</v>
          </cell>
          <cell r="AM13">
            <v>7.44</v>
          </cell>
          <cell r="AN13">
            <v>109.18</v>
          </cell>
          <cell r="AO13">
            <v>109.18</v>
          </cell>
          <cell r="AQ13">
            <v>0</v>
          </cell>
          <cell r="AS13">
            <v>7.32</v>
          </cell>
          <cell r="AT13">
            <v>7.25</v>
          </cell>
          <cell r="AU13">
            <v>2.06</v>
          </cell>
          <cell r="AX13">
            <v>4.9800000000000004</v>
          </cell>
          <cell r="AY13">
            <v>97.2</v>
          </cell>
          <cell r="AZ13">
            <v>0.11</v>
          </cell>
          <cell r="BA13">
            <v>0.16</v>
          </cell>
          <cell r="BB13">
            <v>1.29</v>
          </cell>
          <cell r="BC13">
            <v>1.56</v>
          </cell>
          <cell r="BD13">
            <v>7.41</v>
          </cell>
          <cell r="BE13">
            <v>60.97</v>
          </cell>
          <cell r="BH13">
            <v>1.19</v>
          </cell>
          <cell r="BJ13">
            <v>12.11</v>
          </cell>
          <cell r="BL13">
            <v>7.65</v>
          </cell>
          <cell r="BM13">
            <v>5.62</v>
          </cell>
          <cell r="BN13">
            <v>5.19</v>
          </cell>
          <cell r="BO13">
            <v>14.77</v>
          </cell>
          <cell r="BP13">
            <v>12.76</v>
          </cell>
          <cell r="CS13">
            <v>40</v>
          </cell>
          <cell r="CT13">
            <v>3</v>
          </cell>
        </row>
        <row r="14">
          <cell r="B14">
            <v>7</v>
          </cell>
          <cell r="C14">
            <v>512.04</v>
          </cell>
          <cell r="D14">
            <v>480</v>
          </cell>
          <cell r="F14">
            <v>10.79</v>
          </cell>
          <cell r="G14">
            <v>10.82</v>
          </cell>
          <cell r="H14">
            <v>10.82</v>
          </cell>
          <cell r="J14">
            <v>44.362292051756008</v>
          </cell>
          <cell r="L14">
            <v>6.33</v>
          </cell>
          <cell r="M14">
            <v>110.44799999999999</v>
          </cell>
          <cell r="N14">
            <v>23.01</v>
          </cell>
          <cell r="S14">
            <v>135.71099999999996</v>
          </cell>
          <cell r="U14">
            <v>135.71099999999996</v>
          </cell>
          <cell r="V14">
            <v>17.38</v>
          </cell>
          <cell r="W14">
            <v>3.6208333333333327</v>
          </cell>
          <cell r="Y14">
            <v>11.92</v>
          </cell>
          <cell r="AB14">
            <v>11.31</v>
          </cell>
          <cell r="AC14">
            <v>2.4500000000000002</v>
          </cell>
          <cell r="AE14">
            <v>2.46</v>
          </cell>
          <cell r="AH14">
            <v>3</v>
          </cell>
          <cell r="AI14">
            <v>7.16</v>
          </cell>
          <cell r="AK14">
            <v>2.46</v>
          </cell>
          <cell r="AL14">
            <v>5.2</v>
          </cell>
          <cell r="AM14">
            <v>7.39</v>
          </cell>
          <cell r="AN14">
            <v>107.98</v>
          </cell>
          <cell r="AO14">
            <v>107.98</v>
          </cell>
          <cell r="AQ14">
            <v>0</v>
          </cell>
          <cell r="AS14">
            <v>7.03</v>
          </cell>
          <cell r="AT14">
            <v>6.8</v>
          </cell>
          <cell r="AU14">
            <v>1.03</v>
          </cell>
          <cell r="AX14">
            <v>4.9000000000000004</v>
          </cell>
          <cell r="AY14">
            <v>94.87</v>
          </cell>
          <cell r="AZ14">
            <v>0.11</v>
          </cell>
          <cell r="BA14">
            <v>0.33</v>
          </cell>
          <cell r="BB14">
            <v>1.41</v>
          </cell>
          <cell r="BC14">
            <v>1.8499999999999999</v>
          </cell>
          <cell r="BD14">
            <v>6.67</v>
          </cell>
          <cell r="BE14">
            <v>62.44</v>
          </cell>
          <cell r="BH14">
            <v>1.3</v>
          </cell>
          <cell r="BJ14">
            <v>8.32</v>
          </cell>
          <cell r="BL14">
            <v>5.56</v>
          </cell>
          <cell r="BM14">
            <v>4.12</v>
          </cell>
          <cell r="BN14">
            <v>5.83</v>
          </cell>
          <cell r="BO14">
            <v>10.63</v>
          </cell>
          <cell r="BP14">
            <v>9.7200000000000006</v>
          </cell>
          <cell r="CS14">
            <v>40</v>
          </cell>
          <cell r="CT14">
            <v>3</v>
          </cell>
          <cell r="CV14">
            <v>7</v>
          </cell>
          <cell r="CW14">
            <v>5.13</v>
          </cell>
        </row>
        <row r="15">
          <cell r="B15">
            <v>8</v>
          </cell>
          <cell r="C15">
            <v>550.87</v>
          </cell>
          <cell r="D15">
            <v>536</v>
          </cell>
          <cell r="F15">
            <v>9.86</v>
          </cell>
          <cell r="G15">
            <v>12.91</v>
          </cell>
          <cell r="H15">
            <v>12.91</v>
          </cell>
          <cell r="J15">
            <v>41.518202943454689</v>
          </cell>
          <cell r="L15">
            <v>6.82</v>
          </cell>
          <cell r="M15">
            <v>125.72</v>
          </cell>
          <cell r="N15">
            <v>23.455223880597014</v>
          </cell>
          <cell r="S15">
            <v>158.80099999999993</v>
          </cell>
          <cell r="U15">
            <v>158.80099999999993</v>
          </cell>
          <cell r="V15">
            <v>20.07</v>
          </cell>
          <cell r="W15">
            <v>3.7444029850746268</v>
          </cell>
          <cell r="Y15">
            <v>25.92</v>
          </cell>
          <cell r="AB15">
            <v>5.4600000000000009</v>
          </cell>
          <cell r="AC15">
            <v>2.4500000000000002</v>
          </cell>
          <cell r="AE15">
            <v>2.41</v>
          </cell>
          <cell r="AH15">
            <v>5.6</v>
          </cell>
          <cell r="AI15">
            <v>7.85</v>
          </cell>
          <cell r="AK15">
            <v>2.39</v>
          </cell>
          <cell r="AL15">
            <v>3.47</v>
          </cell>
          <cell r="AM15">
            <v>7.17</v>
          </cell>
          <cell r="AN15">
            <v>122.64</v>
          </cell>
          <cell r="AO15">
            <v>122.64</v>
          </cell>
          <cell r="AQ15">
            <v>0</v>
          </cell>
          <cell r="AS15">
            <v>7.6</v>
          </cell>
          <cell r="AT15">
            <v>7.89</v>
          </cell>
          <cell r="AU15">
            <v>2.17</v>
          </cell>
          <cell r="AX15">
            <v>5.27</v>
          </cell>
          <cell r="AY15">
            <v>91.2</v>
          </cell>
          <cell r="AZ15">
            <v>0.19</v>
          </cell>
          <cell r="BA15">
            <v>0.26</v>
          </cell>
          <cell r="BB15">
            <v>2.56</v>
          </cell>
          <cell r="BC15">
            <v>3.0100000000000002</v>
          </cell>
          <cell r="BD15">
            <v>6.42</v>
          </cell>
          <cell r="BE15">
            <v>65.569999999999993</v>
          </cell>
          <cell r="BH15">
            <v>1.21</v>
          </cell>
          <cell r="BJ15">
            <v>7.29</v>
          </cell>
          <cell r="BL15">
            <v>5.17</v>
          </cell>
          <cell r="BM15">
            <v>4.76</v>
          </cell>
          <cell r="BN15">
            <v>4.01</v>
          </cell>
          <cell r="BO15">
            <v>10.09</v>
          </cell>
          <cell r="BP15">
            <v>11.1</v>
          </cell>
          <cell r="CS15">
            <v>40</v>
          </cell>
          <cell r="CT15">
            <v>3</v>
          </cell>
          <cell r="CV15">
            <v>7.67</v>
          </cell>
          <cell r="CW15">
            <v>4.4800000000000004</v>
          </cell>
        </row>
        <row r="16">
          <cell r="B16">
            <v>9</v>
          </cell>
          <cell r="C16">
            <v>537.20000000000005</v>
          </cell>
          <cell r="D16">
            <v>575</v>
          </cell>
          <cell r="F16">
            <v>11.08</v>
          </cell>
          <cell r="G16">
            <v>13.08</v>
          </cell>
          <cell r="H16">
            <v>13.08</v>
          </cell>
          <cell r="J16">
            <v>43.960244648318046</v>
          </cell>
          <cell r="L16">
            <v>6.93</v>
          </cell>
          <cell r="M16">
            <v>134.56399999999999</v>
          </cell>
          <cell r="N16">
            <v>23.402434782608694</v>
          </cell>
          <cell r="S16">
            <v>183.62499999999989</v>
          </cell>
          <cell r="U16">
            <v>183.62499999999989</v>
          </cell>
          <cell r="V16">
            <v>21.678000000000001</v>
          </cell>
          <cell r="W16">
            <v>3.7700869565217392</v>
          </cell>
          <cell r="Y16">
            <v>19.739999999999998</v>
          </cell>
          <cell r="AB16">
            <v>7.3980000000000032</v>
          </cell>
          <cell r="AC16">
            <v>2.33</v>
          </cell>
          <cell r="AE16">
            <v>2.36</v>
          </cell>
          <cell r="AH16">
            <v>4.2</v>
          </cell>
          <cell r="AI16">
            <v>7.74</v>
          </cell>
          <cell r="AK16">
            <v>2.31</v>
          </cell>
          <cell r="AL16">
            <v>5</v>
          </cell>
          <cell r="AM16">
            <v>7.12</v>
          </cell>
          <cell r="AN16">
            <v>127.05</v>
          </cell>
          <cell r="AO16">
            <v>127.05</v>
          </cell>
          <cell r="AQ16">
            <v>0</v>
          </cell>
          <cell r="AS16">
            <v>6.88</v>
          </cell>
          <cell r="AT16">
            <v>7.98</v>
          </cell>
          <cell r="AU16">
            <v>1.19</v>
          </cell>
          <cell r="AX16">
            <v>4.41</v>
          </cell>
          <cell r="AY16">
            <v>92.5</v>
          </cell>
          <cell r="AZ16">
            <v>0.25</v>
          </cell>
          <cell r="BA16">
            <v>0.28999999999999998</v>
          </cell>
          <cell r="BB16">
            <v>1.1299999999999999</v>
          </cell>
          <cell r="BC16">
            <v>1.67</v>
          </cell>
          <cell r="BD16">
            <v>7.21</v>
          </cell>
          <cell r="BE16">
            <v>81.19</v>
          </cell>
          <cell r="BH16">
            <v>1.24</v>
          </cell>
          <cell r="BJ16">
            <v>11.44</v>
          </cell>
          <cell r="BL16">
            <v>6.93</v>
          </cell>
          <cell r="BM16">
            <v>4.8099999999999996</v>
          </cell>
          <cell r="BN16">
            <v>3.61</v>
          </cell>
          <cell r="BO16">
            <v>9.84</v>
          </cell>
          <cell r="BP16">
            <v>9.11</v>
          </cell>
          <cell r="CS16">
            <v>40</v>
          </cell>
          <cell r="CT16">
            <v>3</v>
          </cell>
          <cell r="CV16">
            <v>8.32</v>
          </cell>
          <cell r="CW16">
            <v>3.47</v>
          </cell>
        </row>
        <row r="17">
          <cell r="B17">
            <v>10</v>
          </cell>
          <cell r="C17">
            <v>427.61</v>
          </cell>
          <cell r="D17">
            <v>292</v>
          </cell>
          <cell r="F17">
            <v>7.1</v>
          </cell>
          <cell r="G17">
            <v>7.56</v>
          </cell>
          <cell r="H17">
            <v>7.56</v>
          </cell>
          <cell r="J17">
            <v>38.624338624338627</v>
          </cell>
          <cell r="L17">
            <v>7.68</v>
          </cell>
          <cell r="M17">
            <v>70.637</v>
          </cell>
          <cell r="N17">
            <v>24.190753424657537</v>
          </cell>
          <cell r="S17">
            <v>127.20199999999988</v>
          </cell>
          <cell r="U17">
            <v>127.20199999999988</v>
          </cell>
          <cell r="V17">
            <v>11.252000000000001</v>
          </cell>
          <cell r="W17">
            <v>3.853424657534247</v>
          </cell>
          <cell r="Y17">
            <v>18.260000000000002</v>
          </cell>
          <cell r="AB17">
            <v>0.39000000000000412</v>
          </cell>
          <cell r="AC17">
            <v>2.31</v>
          </cell>
          <cell r="AE17">
            <v>2.36</v>
          </cell>
          <cell r="AH17">
            <v>5.8</v>
          </cell>
          <cell r="AI17">
            <v>7.64</v>
          </cell>
          <cell r="AK17">
            <v>2.34</v>
          </cell>
          <cell r="AL17">
            <v>4.2</v>
          </cell>
          <cell r="AM17">
            <v>7.35</v>
          </cell>
          <cell r="AN17">
            <v>71.62</v>
          </cell>
          <cell r="AO17">
            <v>71.62</v>
          </cell>
          <cell r="AQ17">
            <v>0</v>
          </cell>
          <cell r="AS17">
            <v>5.72</v>
          </cell>
          <cell r="AT17">
            <v>7.77</v>
          </cell>
          <cell r="AU17">
            <v>2.96</v>
          </cell>
          <cell r="AX17">
            <v>5.86</v>
          </cell>
          <cell r="AY17">
            <v>91.2</v>
          </cell>
          <cell r="AZ17">
            <v>0.38</v>
          </cell>
          <cell r="BA17">
            <v>0.2</v>
          </cell>
          <cell r="BB17">
            <v>1.62</v>
          </cell>
          <cell r="BC17">
            <v>2.2000000000000002</v>
          </cell>
          <cell r="BD17">
            <v>4</v>
          </cell>
          <cell r="BE17">
            <v>118.74</v>
          </cell>
          <cell r="BH17">
            <v>1.79</v>
          </cell>
          <cell r="BJ17">
            <v>10.4</v>
          </cell>
          <cell r="BL17">
            <v>5.96</v>
          </cell>
          <cell r="BM17">
            <v>5.71</v>
          </cell>
          <cell r="BN17">
            <v>3.81</v>
          </cell>
          <cell r="BO17">
            <v>11.63</v>
          </cell>
          <cell r="BP17">
            <v>8.1</v>
          </cell>
          <cell r="CS17">
            <v>40</v>
          </cell>
          <cell r="CT17">
            <v>3</v>
          </cell>
          <cell r="CV17">
            <v>8.44</v>
          </cell>
          <cell r="CW17">
            <v>3.13</v>
          </cell>
        </row>
        <row r="18">
          <cell r="B18">
            <v>11</v>
          </cell>
          <cell r="C18">
            <v>468.11</v>
          </cell>
          <cell r="D18">
            <v>622</v>
          </cell>
          <cell r="F18">
            <v>13.48</v>
          </cell>
          <cell r="G18">
            <v>13.88</v>
          </cell>
          <cell r="H18">
            <v>13.88</v>
          </cell>
          <cell r="J18">
            <v>44.812680115273771</v>
          </cell>
          <cell r="L18">
            <v>8.83</v>
          </cell>
          <cell r="M18">
            <v>149.90199999999999</v>
          </cell>
          <cell r="N18">
            <v>24.099999999999998</v>
          </cell>
          <cell r="S18">
            <v>149.93399999999986</v>
          </cell>
          <cell r="U18">
            <v>149.93399999999986</v>
          </cell>
          <cell r="V18">
            <v>24.024999999999999</v>
          </cell>
          <cell r="W18">
            <v>3.862540192926045</v>
          </cell>
          <cell r="Y18">
            <v>20.54</v>
          </cell>
          <cell r="AB18">
            <v>3.8750000000000036</v>
          </cell>
          <cell r="AC18">
            <v>2.14</v>
          </cell>
          <cell r="AE18">
            <v>2.21</v>
          </cell>
          <cell r="AH18">
            <v>5.4</v>
          </cell>
          <cell r="AI18">
            <v>7.16</v>
          </cell>
          <cell r="AK18">
            <v>2.33</v>
          </cell>
          <cell r="AL18">
            <v>6.27</v>
          </cell>
          <cell r="AM18">
            <v>7.03</v>
          </cell>
          <cell r="AN18">
            <v>137.94</v>
          </cell>
          <cell r="AO18">
            <v>137.94</v>
          </cell>
          <cell r="AQ18">
            <v>0</v>
          </cell>
          <cell r="AS18">
            <v>7.4</v>
          </cell>
          <cell r="AT18">
            <v>7.86</v>
          </cell>
          <cell r="AU18">
            <v>1.47</v>
          </cell>
          <cell r="AX18">
            <v>4.9800000000000004</v>
          </cell>
          <cell r="AY18">
            <v>96.2</v>
          </cell>
          <cell r="AZ18">
            <v>0.17</v>
          </cell>
          <cell r="BA18">
            <v>0.22</v>
          </cell>
          <cell r="BB18">
            <v>0.94</v>
          </cell>
          <cell r="BC18">
            <v>1.33</v>
          </cell>
          <cell r="BD18">
            <v>4.87</v>
          </cell>
          <cell r="BE18">
            <v>120.49</v>
          </cell>
          <cell r="BH18">
            <v>1.24</v>
          </cell>
          <cell r="BJ18">
            <v>8.82</v>
          </cell>
          <cell r="BL18">
            <v>4.33</v>
          </cell>
          <cell r="BM18">
            <v>5.46</v>
          </cell>
          <cell r="BN18">
            <v>2.8</v>
          </cell>
          <cell r="BO18">
            <v>12.23</v>
          </cell>
          <cell r="BP18">
            <v>9.76</v>
          </cell>
          <cell r="CS18">
            <v>40</v>
          </cell>
          <cell r="CT18">
            <v>3</v>
          </cell>
          <cell r="CV18">
            <v>8.67</v>
          </cell>
          <cell r="CW18">
            <v>4.08</v>
          </cell>
        </row>
        <row r="19">
          <cell r="B19">
            <v>12</v>
          </cell>
          <cell r="J19" t="e">
            <v>#DIV/0!</v>
          </cell>
          <cell r="N19" t="e">
            <v>#DIV/0!</v>
          </cell>
          <cell r="S19">
            <v>149.93399999999986</v>
          </cell>
          <cell r="U19">
            <v>149.93399999999986</v>
          </cell>
          <cell r="W19" t="e">
            <v>#DIV/0!</v>
          </cell>
          <cell r="AB19">
            <v>3.8750000000000036</v>
          </cell>
          <cell r="AE19">
            <v>2.21</v>
          </cell>
          <cell r="AQ19">
            <v>0</v>
          </cell>
          <cell r="BC19">
            <v>0</v>
          </cell>
          <cell r="CS19">
            <v>40</v>
          </cell>
          <cell r="CT19">
            <v>3</v>
          </cell>
          <cell r="CV19">
            <v>4.09</v>
          </cell>
          <cell r="CW19">
            <v>4.8600000000000003</v>
          </cell>
        </row>
        <row r="20">
          <cell r="B20">
            <v>13</v>
          </cell>
          <cell r="C20">
            <v>490.48</v>
          </cell>
          <cell r="D20">
            <v>472</v>
          </cell>
          <cell r="F20">
            <v>9.34</v>
          </cell>
          <cell r="G20">
            <v>11.71</v>
          </cell>
          <cell r="H20">
            <v>11.71</v>
          </cell>
          <cell r="J20">
            <v>40.307429547395387</v>
          </cell>
          <cell r="L20">
            <v>6.71</v>
          </cell>
          <cell r="M20">
            <v>113.85</v>
          </cell>
          <cell r="N20">
            <v>24.120762711864405</v>
          </cell>
          <cell r="S20">
            <v>129.94399999999987</v>
          </cell>
          <cell r="U20">
            <v>129.94399999999987</v>
          </cell>
          <cell r="V20">
            <v>18.43</v>
          </cell>
          <cell r="W20">
            <v>3.9046610169491527</v>
          </cell>
          <cell r="Y20">
            <v>19.190000000000001</v>
          </cell>
          <cell r="AB20">
            <v>3.115000000000002</v>
          </cell>
          <cell r="AC20">
            <v>2.54</v>
          </cell>
          <cell r="AE20">
            <v>2.5</v>
          </cell>
          <cell r="AH20">
            <v>7.8</v>
          </cell>
          <cell r="AI20">
            <v>7.24</v>
          </cell>
          <cell r="AK20">
            <v>2.2400000000000002</v>
          </cell>
          <cell r="AL20">
            <v>5.4</v>
          </cell>
          <cell r="AM20">
            <v>7.22</v>
          </cell>
          <cell r="AN20">
            <v>107.51</v>
          </cell>
          <cell r="AO20">
            <v>107.51</v>
          </cell>
          <cell r="AQ20">
            <v>0</v>
          </cell>
          <cell r="AS20">
            <v>6.84</v>
          </cell>
          <cell r="AT20">
            <v>6.15</v>
          </cell>
          <cell r="AU20">
            <v>1.21</v>
          </cell>
          <cell r="AX20">
            <v>5.24</v>
          </cell>
          <cell r="AY20">
            <v>94.7</v>
          </cell>
          <cell r="AZ20">
            <v>0.22</v>
          </cell>
          <cell r="BA20">
            <v>0.37</v>
          </cell>
          <cell r="BB20">
            <v>0.53</v>
          </cell>
          <cell r="BC20">
            <v>1.1200000000000001</v>
          </cell>
          <cell r="BD20">
            <v>6.33</v>
          </cell>
          <cell r="BE20">
            <v>105.88</v>
          </cell>
          <cell r="BH20">
            <v>1.49</v>
          </cell>
          <cell r="BJ20">
            <v>13.93</v>
          </cell>
          <cell r="BL20">
            <v>4.75</v>
          </cell>
          <cell r="BM20">
            <v>4.6900000000000004</v>
          </cell>
          <cell r="BN20">
            <v>4.71</v>
          </cell>
          <cell r="BO20">
            <v>10.51</v>
          </cell>
          <cell r="BP20">
            <v>18.329999999999998</v>
          </cell>
          <cell r="CS20">
            <v>40</v>
          </cell>
          <cell r="CT20">
            <v>3</v>
          </cell>
        </row>
        <row r="21">
          <cell r="B21">
            <v>14</v>
          </cell>
          <cell r="C21">
            <v>357.14</v>
          </cell>
          <cell r="D21">
            <v>352</v>
          </cell>
          <cell r="G21">
            <v>9.19</v>
          </cell>
          <cell r="H21">
            <v>9.19</v>
          </cell>
          <cell r="J21">
            <v>38.302502720348208</v>
          </cell>
          <cell r="L21">
            <v>8.39</v>
          </cell>
          <cell r="M21">
            <v>85.078000000000003</v>
          </cell>
          <cell r="N21">
            <v>24.169886363636365</v>
          </cell>
          <cell r="S21">
            <v>119.34199999999987</v>
          </cell>
          <cell r="U21">
            <v>119.34199999999987</v>
          </cell>
          <cell r="V21">
            <v>14.19</v>
          </cell>
          <cell r="W21">
            <v>4.03125</v>
          </cell>
          <cell r="Y21">
            <v>13.38</v>
          </cell>
          <cell r="AB21">
            <v>3.9249999999999989</v>
          </cell>
          <cell r="AC21">
            <v>2.36</v>
          </cell>
          <cell r="AE21">
            <v>2.35</v>
          </cell>
          <cell r="AH21">
            <v>6.8</v>
          </cell>
          <cell r="AI21">
            <v>7.54</v>
          </cell>
          <cell r="AK21">
            <v>2.52</v>
          </cell>
          <cell r="AL21">
            <v>7.4</v>
          </cell>
          <cell r="AM21">
            <v>7.34</v>
          </cell>
          <cell r="AN21">
            <v>81.55</v>
          </cell>
          <cell r="AO21">
            <v>81.55</v>
          </cell>
          <cell r="AQ21">
            <v>0</v>
          </cell>
          <cell r="AS21">
            <v>6.14</v>
          </cell>
          <cell r="AT21">
            <v>6.04</v>
          </cell>
          <cell r="AU21">
            <v>2.2200000000000002</v>
          </cell>
          <cell r="AX21">
            <v>4.87</v>
          </cell>
          <cell r="AY21">
            <v>89</v>
          </cell>
          <cell r="AZ21">
            <v>7.0000000000000007E-2</v>
          </cell>
          <cell r="BA21">
            <v>0.14000000000000001</v>
          </cell>
          <cell r="BB21">
            <v>1.44</v>
          </cell>
          <cell r="BC21">
            <v>1.65</v>
          </cell>
          <cell r="BD21">
            <v>5.05</v>
          </cell>
          <cell r="BE21">
            <v>144.01</v>
          </cell>
          <cell r="BH21">
            <v>1.23</v>
          </cell>
          <cell r="BJ21">
            <v>11.12</v>
          </cell>
          <cell r="BL21">
            <v>7.96</v>
          </cell>
          <cell r="BM21">
            <v>4.38</v>
          </cell>
          <cell r="BN21">
            <v>3.75</v>
          </cell>
          <cell r="BO21">
            <v>16.95</v>
          </cell>
          <cell r="BP21">
            <v>9.4499999999999993</v>
          </cell>
          <cell r="CS21">
            <v>40</v>
          </cell>
          <cell r="CT21">
            <v>3</v>
          </cell>
          <cell r="CV21">
            <v>5.81</v>
          </cell>
          <cell r="CW21">
            <v>4.49</v>
          </cell>
        </row>
        <row r="22">
          <cell r="B22">
            <v>15</v>
          </cell>
          <cell r="C22">
            <v>279.57</v>
          </cell>
          <cell r="D22">
            <v>293</v>
          </cell>
          <cell r="F22">
            <v>6.35</v>
          </cell>
          <cell r="G22">
            <v>6.66</v>
          </cell>
          <cell r="H22">
            <v>6.66</v>
          </cell>
          <cell r="J22">
            <v>43.993993993993996</v>
          </cell>
          <cell r="L22">
            <v>10.210000000000001</v>
          </cell>
          <cell r="M22">
            <v>70.643000000000001</v>
          </cell>
          <cell r="N22">
            <v>24.11023890784983</v>
          </cell>
          <cell r="S22">
            <v>121.35499999999988</v>
          </cell>
          <cell r="U22">
            <v>121.35499999999988</v>
          </cell>
          <cell r="V22">
            <v>11.895</v>
          </cell>
          <cell r="W22">
            <v>4.0597269624573373</v>
          </cell>
          <cell r="Y22">
            <v>14</v>
          </cell>
          <cell r="AB22">
            <v>1.8199999999999985</v>
          </cell>
          <cell r="AC22">
            <v>2.39</v>
          </cell>
          <cell r="AE22">
            <v>2.37</v>
          </cell>
          <cell r="AH22">
            <v>5</v>
          </cell>
          <cell r="AI22">
            <v>8.76</v>
          </cell>
          <cell r="AK22">
            <v>2.38</v>
          </cell>
          <cell r="AL22">
            <v>6.8</v>
          </cell>
          <cell r="AM22">
            <v>7.54</v>
          </cell>
          <cell r="AN22">
            <v>66.930000000000007</v>
          </cell>
          <cell r="AO22">
            <v>66.930000000000007</v>
          </cell>
          <cell r="AQ22">
            <v>0</v>
          </cell>
          <cell r="AS22">
            <v>6.69</v>
          </cell>
          <cell r="AT22">
            <v>6.6</v>
          </cell>
          <cell r="AU22">
            <v>1.18</v>
          </cell>
          <cell r="AX22">
            <v>4.9000000000000004</v>
          </cell>
          <cell r="AY22">
            <v>92.1</v>
          </cell>
          <cell r="AZ22">
            <v>0.24</v>
          </cell>
          <cell r="BA22">
            <v>0.14000000000000001</v>
          </cell>
          <cell r="BB22">
            <v>2.91</v>
          </cell>
          <cell r="BC22">
            <v>3.29</v>
          </cell>
          <cell r="BD22">
            <v>6</v>
          </cell>
          <cell r="BE22">
            <v>95.74</v>
          </cell>
          <cell r="BH22">
            <v>1.42</v>
          </cell>
          <cell r="BJ22">
            <v>10.97</v>
          </cell>
          <cell r="BL22">
            <v>6.31</v>
          </cell>
          <cell r="BM22">
            <v>5.07</v>
          </cell>
          <cell r="BN22">
            <v>2.85</v>
          </cell>
          <cell r="BO22">
            <v>14.97</v>
          </cell>
          <cell r="BP22">
            <v>4</v>
          </cell>
          <cell r="CS22">
            <v>40</v>
          </cell>
          <cell r="CT22">
            <v>3</v>
          </cell>
          <cell r="CV22">
            <v>2.78</v>
          </cell>
          <cell r="CW22">
            <v>5.42</v>
          </cell>
        </row>
        <row r="23">
          <cell r="B23">
            <v>16</v>
          </cell>
          <cell r="C23">
            <v>375.65</v>
          </cell>
          <cell r="D23">
            <v>352</v>
          </cell>
          <cell r="F23">
            <v>7.79</v>
          </cell>
          <cell r="G23">
            <v>7.85</v>
          </cell>
          <cell r="H23">
            <v>7.85</v>
          </cell>
          <cell r="J23">
            <v>44.840764331210195</v>
          </cell>
          <cell r="L23">
            <v>7.56</v>
          </cell>
          <cell r="M23">
            <v>84.484999999999999</v>
          </cell>
          <cell r="N23">
            <v>24.001420454545457</v>
          </cell>
          <cell r="S23">
            <v>131.03999999999985</v>
          </cell>
          <cell r="U23">
            <v>131.03999999999985</v>
          </cell>
          <cell r="V23">
            <v>14.57</v>
          </cell>
          <cell r="W23">
            <v>4.139204545454545</v>
          </cell>
          <cell r="Y23">
            <v>13.48</v>
          </cell>
          <cell r="AB23">
            <v>2.91</v>
          </cell>
          <cell r="AC23">
            <v>2.5499999999999998</v>
          </cell>
          <cell r="AE23">
            <v>2.48</v>
          </cell>
          <cell r="AH23">
            <v>8</v>
          </cell>
          <cell r="AI23">
            <v>6.55</v>
          </cell>
          <cell r="AK23">
            <v>2.39</v>
          </cell>
          <cell r="AL23">
            <v>5.3</v>
          </cell>
          <cell r="AM23">
            <v>7.78</v>
          </cell>
          <cell r="AN23">
            <v>77.03</v>
          </cell>
          <cell r="AO23">
            <v>77.03</v>
          </cell>
          <cell r="AQ23">
            <v>0</v>
          </cell>
          <cell r="AS23">
            <v>6.61</v>
          </cell>
          <cell r="AT23">
            <v>8.6199999999999992</v>
          </cell>
          <cell r="AU23">
            <v>1.84</v>
          </cell>
          <cell r="AX23">
            <v>4.49</v>
          </cell>
          <cell r="AY23">
            <v>94.3</v>
          </cell>
          <cell r="AZ23">
            <v>0.1</v>
          </cell>
          <cell r="BA23">
            <v>0.13</v>
          </cell>
          <cell r="BB23">
            <v>2.89</v>
          </cell>
          <cell r="BC23">
            <v>3.12</v>
          </cell>
          <cell r="BD23">
            <v>5.78</v>
          </cell>
          <cell r="BE23">
            <v>81.99</v>
          </cell>
          <cell r="BH23">
            <v>1.38</v>
          </cell>
          <cell r="BJ23">
            <v>15.36</v>
          </cell>
          <cell r="BL23">
            <v>4.5</v>
          </cell>
          <cell r="BM23">
            <v>6.02</v>
          </cell>
          <cell r="BN23">
            <v>4.08</v>
          </cell>
          <cell r="BO23">
            <v>10.76</v>
          </cell>
          <cell r="BP23">
            <v>8.98</v>
          </cell>
          <cell r="CS23">
            <v>40</v>
          </cell>
          <cell r="CT23">
            <v>3</v>
          </cell>
          <cell r="CV23">
            <v>1.32</v>
          </cell>
          <cell r="CW23">
            <v>5.64</v>
          </cell>
        </row>
        <row r="24">
          <cell r="B24">
            <v>17</v>
          </cell>
          <cell r="C24">
            <v>452.76</v>
          </cell>
          <cell r="D24">
            <v>359</v>
          </cell>
          <cell r="F24">
            <v>7.92</v>
          </cell>
          <cell r="G24">
            <v>8.24</v>
          </cell>
          <cell r="H24">
            <v>8.24</v>
          </cell>
          <cell r="J24">
            <v>43.567961165048544</v>
          </cell>
          <cell r="L24">
            <v>8.0500000000000007</v>
          </cell>
          <cell r="M24">
            <v>84.840999999999994</v>
          </cell>
          <cell r="N24">
            <v>23.63259052924791</v>
          </cell>
          <cell r="S24">
            <v>139.90099999999984</v>
          </cell>
          <cell r="U24">
            <v>139.90099999999984</v>
          </cell>
          <cell r="V24">
            <v>14.432</v>
          </cell>
          <cell r="W24">
            <v>4.0200557103064067</v>
          </cell>
          <cell r="Y24">
            <v>7.12</v>
          </cell>
          <cell r="AB24">
            <v>10.221999999999998</v>
          </cell>
          <cell r="AC24">
            <v>2.41</v>
          </cell>
          <cell r="AE24">
            <v>2.4500000000000002</v>
          </cell>
          <cell r="AH24">
            <v>6.2</v>
          </cell>
          <cell r="AI24">
            <v>6.4</v>
          </cell>
          <cell r="AK24">
            <v>2.4300000000000002</v>
          </cell>
          <cell r="AL24">
            <v>6.2</v>
          </cell>
          <cell r="AM24">
            <v>6.55</v>
          </cell>
          <cell r="AN24">
            <v>75.959999999999994</v>
          </cell>
          <cell r="AO24">
            <v>75.959999999999994</v>
          </cell>
          <cell r="AQ24">
            <v>0</v>
          </cell>
          <cell r="AS24">
            <v>7.93</v>
          </cell>
          <cell r="AT24">
            <v>8.75</v>
          </cell>
          <cell r="AU24">
            <v>1.64</v>
          </cell>
          <cell r="AX24">
            <v>4.91</v>
          </cell>
          <cell r="AY24">
            <v>93.2</v>
          </cell>
          <cell r="AZ24">
            <v>0.18</v>
          </cell>
          <cell r="BA24">
            <v>0.09</v>
          </cell>
          <cell r="BB24">
            <v>2.19</v>
          </cell>
          <cell r="BC24">
            <v>2.46</v>
          </cell>
          <cell r="BD24">
            <v>7.52</v>
          </cell>
          <cell r="BE24">
            <v>85.66</v>
          </cell>
          <cell r="BH24">
            <v>1.28</v>
          </cell>
          <cell r="BJ24">
            <v>9.35</v>
          </cell>
          <cell r="BL24">
            <v>6.08</v>
          </cell>
          <cell r="BM24">
            <v>4.16</v>
          </cell>
          <cell r="BN24">
            <v>4.3499999999999996</v>
          </cell>
          <cell r="BO24">
            <v>9.9700000000000006</v>
          </cell>
          <cell r="BP24">
            <v>11.07</v>
          </cell>
          <cell r="CS24">
            <v>40</v>
          </cell>
          <cell r="CT24">
            <v>3</v>
          </cell>
          <cell r="CV24">
            <v>2.81</v>
          </cell>
          <cell r="CW24">
            <v>5.69</v>
          </cell>
        </row>
        <row r="25">
          <cell r="B25">
            <v>18</v>
          </cell>
          <cell r="C25">
            <v>501.09</v>
          </cell>
          <cell r="D25">
            <v>598</v>
          </cell>
          <cell r="F25">
            <v>11.37</v>
          </cell>
          <cell r="G25">
            <v>11.31</v>
          </cell>
          <cell r="H25">
            <v>11.37</v>
          </cell>
          <cell r="J25">
            <v>52.594547053649961</v>
          </cell>
          <cell r="L25">
            <v>10.63</v>
          </cell>
          <cell r="M25">
            <v>138.85499999999999</v>
          </cell>
          <cell r="N25">
            <v>23.219899665551839</v>
          </cell>
          <cell r="S25">
            <v>136.10599999999985</v>
          </cell>
          <cell r="U25">
            <v>136.10599999999985</v>
          </cell>
          <cell r="V25">
            <v>23.943999999999999</v>
          </cell>
          <cell r="W25">
            <v>4.0040133779264213</v>
          </cell>
          <cell r="Y25">
            <v>19.079999999999998</v>
          </cell>
          <cell r="AB25">
            <v>15.085999999999999</v>
          </cell>
          <cell r="AC25">
            <v>2.2999999999999998</v>
          </cell>
          <cell r="AE25">
            <v>2.29</v>
          </cell>
          <cell r="AH25">
            <v>9.1999999999999993</v>
          </cell>
          <cell r="AI25">
            <v>8.4700000000000006</v>
          </cell>
          <cell r="AK25">
            <v>2.48</v>
          </cell>
          <cell r="AL25">
            <v>7.7</v>
          </cell>
          <cell r="AM25">
            <v>6.4</v>
          </cell>
          <cell r="AN25">
            <v>131.51</v>
          </cell>
          <cell r="AO25">
            <v>131.51</v>
          </cell>
          <cell r="AQ25">
            <v>0</v>
          </cell>
          <cell r="AS25">
            <v>8.27</v>
          </cell>
          <cell r="AT25">
            <v>9.01</v>
          </cell>
          <cell r="AU25">
            <v>1.67</v>
          </cell>
          <cell r="AX25">
            <v>4.4000000000000004</v>
          </cell>
          <cell r="AY25">
            <v>96.6</v>
          </cell>
          <cell r="AZ25">
            <v>0.04</v>
          </cell>
          <cell r="BA25">
            <v>0.12</v>
          </cell>
          <cell r="BB25">
            <v>0.88</v>
          </cell>
          <cell r="BC25">
            <v>1.04</v>
          </cell>
          <cell r="BD25">
            <v>3.6</v>
          </cell>
          <cell r="BE25">
            <v>106.28</v>
          </cell>
          <cell r="BH25">
            <v>1.18</v>
          </cell>
          <cell r="BJ25">
            <v>8.82</v>
          </cell>
          <cell r="BL25">
            <v>3.92</v>
          </cell>
          <cell r="BM25">
            <v>5.17</v>
          </cell>
          <cell r="BN25">
            <v>3.44</v>
          </cell>
          <cell r="BO25">
            <v>15.03</v>
          </cell>
          <cell r="BP25">
            <v>12.42</v>
          </cell>
          <cell r="CS25">
            <v>40</v>
          </cell>
          <cell r="CT25">
            <v>3</v>
          </cell>
          <cell r="CV25">
            <v>4.54</v>
          </cell>
          <cell r="CW25">
            <v>4.42</v>
          </cell>
        </row>
        <row r="26">
          <cell r="B26">
            <v>19</v>
          </cell>
          <cell r="J26" t="e">
            <v>#DIV/0!</v>
          </cell>
          <cell r="N26" t="e">
            <v>#DIV/0!</v>
          </cell>
          <cell r="S26">
            <v>136.10599999999985</v>
          </cell>
          <cell r="U26">
            <v>136.10599999999985</v>
          </cell>
          <cell r="W26" t="e">
            <v>#DIV/0!</v>
          </cell>
          <cell r="AB26">
            <v>15.085999999999999</v>
          </cell>
          <cell r="AE26">
            <v>2.29</v>
          </cell>
          <cell r="AQ26">
            <v>0</v>
          </cell>
          <cell r="BC26">
            <v>0</v>
          </cell>
          <cell r="CS26">
            <v>40</v>
          </cell>
          <cell r="CT26">
            <v>3</v>
          </cell>
          <cell r="CV26">
            <v>6.29</v>
          </cell>
          <cell r="CW26">
            <v>4.47</v>
          </cell>
        </row>
        <row r="27">
          <cell r="B27">
            <v>20</v>
          </cell>
          <cell r="C27">
            <v>798.19</v>
          </cell>
          <cell r="D27">
            <v>746</v>
          </cell>
          <cell r="F27">
            <v>15.24</v>
          </cell>
          <cell r="G27">
            <v>16.14</v>
          </cell>
          <cell r="H27">
            <v>16.14</v>
          </cell>
          <cell r="J27">
            <v>46.220570012391569</v>
          </cell>
          <cell r="L27">
            <v>7.91</v>
          </cell>
          <cell r="M27">
            <v>175.51300000000001</v>
          </cell>
          <cell r="N27">
            <v>23.52721179624665</v>
          </cell>
          <cell r="S27">
            <v>221.52899999999985</v>
          </cell>
          <cell r="U27">
            <v>221.52899999999985</v>
          </cell>
          <cell r="V27">
            <v>28.699000000000002</v>
          </cell>
          <cell r="W27">
            <v>3.8470509383378015</v>
          </cell>
          <cell r="Y27">
            <v>13.51</v>
          </cell>
          <cell r="AB27">
            <v>30.274999999999999</v>
          </cell>
          <cell r="AC27">
            <v>2.4700000000000002</v>
          </cell>
          <cell r="AE27">
            <v>2.46</v>
          </cell>
          <cell r="AH27">
            <v>6</v>
          </cell>
          <cell r="AI27">
            <v>7.48</v>
          </cell>
          <cell r="AK27">
            <v>2.31</v>
          </cell>
          <cell r="AL27">
            <v>5</v>
          </cell>
          <cell r="AM27">
            <v>8.4700000000000006</v>
          </cell>
          <cell r="AN27">
            <v>168.81</v>
          </cell>
          <cell r="AO27">
            <v>168.81</v>
          </cell>
          <cell r="AQ27">
            <v>0</v>
          </cell>
          <cell r="AS27">
            <v>8.75</v>
          </cell>
          <cell r="AT27">
            <v>9.09</v>
          </cell>
          <cell r="AU27">
            <v>1.07</v>
          </cell>
          <cell r="AX27">
            <v>6.27</v>
          </cell>
          <cell r="AY27">
            <v>94</v>
          </cell>
          <cell r="AZ27">
            <v>0.34</v>
          </cell>
          <cell r="BA27">
            <v>0.33</v>
          </cell>
          <cell r="BB27">
            <v>1.06</v>
          </cell>
          <cell r="BC27">
            <v>1.73</v>
          </cell>
          <cell r="BD27">
            <v>8.1999999999999993</v>
          </cell>
          <cell r="BE27">
            <v>61.18</v>
          </cell>
          <cell r="BH27">
            <v>1.32</v>
          </cell>
          <cell r="BJ27">
            <v>11.88</v>
          </cell>
          <cell r="BL27">
            <v>5.2</v>
          </cell>
          <cell r="BM27">
            <v>5.0999999999999996</v>
          </cell>
          <cell r="BN27">
            <v>5.94</v>
          </cell>
          <cell r="BO27">
            <v>11.7</v>
          </cell>
          <cell r="BP27">
            <v>13.97</v>
          </cell>
          <cell r="CS27">
            <v>40</v>
          </cell>
          <cell r="CT27">
            <v>3</v>
          </cell>
        </row>
        <row r="28">
          <cell r="B28">
            <v>21</v>
          </cell>
          <cell r="C28">
            <v>578.51</v>
          </cell>
          <cell r="D28">
            <v>561</v>
          </cell>
          <cell r="F28">
            <v>9.6999999999999993</v>
          </cell>
          <cell r="G28">
            <v>13.07</v>
          </cell>
          <cell r="H28">
            <v>13.07</v>
          </cell>
          <cell r="J28">
            <v>42.922723794950265</v>
          </cell>
          <cell r="L28">
            <v>7.67</v>
          </cell>
          <cell r="M28">
            <v>134.75399999999999</v>
          </cell>
          <cell r="N28">
            <v>24.020320855614973</v>
          </cell>
          <cell r="S28">
            <v>202.66299999999984</v>
          </cell>
          <cell r="U28">
            <v>202.66299999999984</v>
          </cell>
          <cell r="V28">
            <v>21.995000000000001</v>
          </cell>
          <cell r="W28">
            <v>3.9206773618538326</v>
          </cell>
          <cell r="Y28">
            <v>21.07</v>
          </cell>
          <cell r="AB28">
            <v>31.199999999999996</v>
          </cell>
          <cell r="AC28">
            <v>2.4900000000000002</v>
          </cell>
          <cell r="AE28">
            <v>2.44</v>
          </cell>
          <cell r="AH28">
            <v>4.5999999999999996</v>
          </cell>
          <cell r="AI28">
            <v>7.55</v>
          </cell>
          <cell r="AK28">
            <v>2.34</v>
          </cell>
          <cell r="AL28">
            <v>5.2</v>
          </cell>
          <cell r="AM28">
            <v>7.53</v>
          </cell>
          <cell r="AN28">
            <v>133.69999999999999</v>
          </cell>
          <cell r="AO28">
            <v>133.69999999999999</v>
          </cell>
          <cell r="AQ28">
            <v>0</v>
          </cell>
          <cell r="AS28">
            <v>7</v>
          </cell>
          <cell r="AT28">
            <v>7.18</v>
          </cell>
          <cell r="AU28">
            <v>1.39</v>
          </cell>
          <cell r="AX28">
            <v>3.96</v>
          </cell>
          <cell r="AY28">
            <v>94</v>
          </cell>
          <cell r="AZ28">
            <v>0.38</v>
          </cell>
          <cell r="BA28">
            <v>0.6</v>
          </cell>
          <cell r="BB28">
            <v>1.64</v>
          </cell>
          <cell r="BC28">
            <v>2.62</v>
          </cell>
          <cell r="BD28">
            <v>8.61</v>
          </cell>
          <cell r="BE28">
            <v>73.2</v>
          </cell>
          <cell r="BH28">
            <v>1.45</v>
          </cell>
          <cell r="BJ28">
            <v>10.199999999999999</v>
          </cell>
          <cell r="BL28">
            <v>4.7699999999999996</v>
          </cell>
          <cell r="BM28">
            <v>5.86</v>
          </cell>
          <cell r="BN28">
            <v>4.8499999999999996</v>
          </cell>
          <cell r="BO28">
            <v>9.9700000000000006</v>
          </cell>
          <cell r="BP28">
            <v>10.19</v>
          </cell>
          <cell r="CS28">
            <v>40</v>
          </cell>
          <cell r="CT28">
            <v>3</v>
          </cell>
          <cell r="CV28">
            <v>11</v>
          </cell>
          <cell r="CW28">
            <v>3.72</v>
          </cell>
        </row>
        <row r="29">
          <cell r="B29">
            <v>22</v>
          </cell>
          <cell r="C29">
            <v>483.96</v>
          </cell>
          <cell r="D29">
            <v>444</v>
          </cell>
          <cell r="F29">
            <v>10.94</v>
          </cell>
          <cell r="G29">
            <v>8.61</v>
          </cell>
          <cell r="H29">
            <v>11.58</v>
          </cell>
          <cell r="J29">
            <v>38.3419689119171</v>
          </cell>
          <cell r="L29">
            <v>8.1</v>
          </cell>
          <cell r="M29">
            <v>106.604</v>
          </cell>
          <cell r="N29">
            <v>24.009909909909911</v>
          </cell>
          <cell r="S29">
            <v>165.81699999999984</v>
          </cell>
          <cell r="U29">
            <v>165.81699999999984</v>
          </cell>
          <cell r="V29">
            <v>17.893999999999998</v>
          </cell>
          <cell r="W29">
            <v>4.0301801801801798</v>
          </cell>
          <cell r="Y29">
            <v>21.41</v>
          </cell>
          <cell r="AB29">
            <v>27.683999999999994</v>
          </cell>
          <cell r="AC29">
            <v>2.2999999999999998</v>
          </cell>
          <cell r="AE29">
            <v>2.2799999999999998</v>
          </cell>
          <cell r="AH29">
            <v>5.2</v>
          </cell>
          <cell r="AI29">
            <v>7.28</v>
          </cell>
          <cell r="AK29">
            <v>2.39</v>
          </cell>
          <cell r="AL29">
            <v>4.5</v>
          </cell>
          <cell r="AM29">
            <v>7.38</v>
          </cell>
          <cell r="AN29">
            <v>99.87</v>
          </cell>
          <cell r="AO29">
            <v>99.87</v>
          </cell>
          <cell r="AQ29">
            <v>0</v>
          </cell>
          <cell r="AS29">
            <v>6.68</v>
          </cell>
          <cell r="AT29">
            <v>5.35</v>
          </cell>
          <cell r="AU29">
            <v>2.02</v>
          </cell>
          <cell r="AX29">
            <v>5.7</v>
          </cell>
          <cell r="AY29">
            <v>94.75</v>
          </cell>
          <cell r="AZ29">
            <v>0.3</v>
          </cell>
          <cell r="BA29">
            <v>0.22</v>
          </cell>
          <cell r="BB29">
            <v>2.31</v>
          </cell>
          <cell r="BC29">
            <v>2.83</v>
          </cell>
          <cell r="BD29">
            <v>6.67</v>
          </cell>
          <cell r="BE29">
            <v>59.69</v>
          </cell>
          <cell r="BH29">
            <v>1.56</v>
          </cell>
          <cell r="BJ29">
            <v>8.48</v>
          </cell>
          <cell r="BL29">
            <v>7.27</v>
          </cell>
          <cell r="BM29">
            <v>5.6</v>
          </cell>
          <cell r="BN29">
            <v>4.2</v>
          </cell>
          <cell r="BO29">
            <v>13.5</v>
          </cell>
          <cell r="BP29">
            <v>10.11</v>
          </cell>
          <cell r="CS29">
            <v>40</v>
          </cell>
          <cell r="CT29">
            <v>3</v>
          </cell>
          <cell r="CV29">
            <v>14.21</v>
          </cell>
          <cell r="CW29">
            <v>2.52</v>
          </cell>
        </row>
        <row r="30">
          <cell r="B30">
            <v>23</v>
          </cell>
          <cell r="C30">
            <v>365.11</v>
          </cell>
          <cell r="D30">
            <v>500</v>
          </cell>
          <cell r="F30">
            <v>12</v>
          </cell>
          <cell r="G30">
            <v>12</v>
          </cell>
          <cell r="H30">
            <v>12.2</v>
          </cell>
          <cell r="J30">
            <v>40.983606557377051</v>
          </cell>
          <cell r="L30">
            <v>7.04</v>
          </cell>
          <cell r="M30">
            <v>120.03700000000001</v>
          </cell>
          <cell r="N30">
            <v>24.007400000000001</v>
          </cell>
          <cell r="S30">
            <v>185.02399999999983</v>
          </cell>
          <cell r="U30">
            <v>185.02399999999983</v>
          </cell>
          <cell r="V30">
            <v>20.170999999999999</v>
          </cell>
          <cell r="W30">
            <v>4.0341999999999993</v>
          </cell>
          <cell r="Y30">
            <v>27.57</v>
          </cell>
          <cell r="AB30">
            <v>20.284999999999989</v>
          </cell>
          <cell r="AC30">
            <v>2.36</v>
          </cell>
          <cell r="AE30">
            <v>2.2799999999999998</v>
          </cell>
          <cell r="AH30">
            <v>2.8</v>
          </cell>
          <cell r="AI30">
            <v>8.32</v>
          </cell>
          <cell r="AK30">
            <v>2.27</v>
          </cell>
          <cell r="AL30">
            <v>4.8</v>
          </cell>
          <cell r="AM30">
            <v>7.37</v>
          </cell>
          <cell r="AN30">
            <v>105.87</v>
          </cell>
          <cell r="AO30">
            <v>105.87</v>
          </cell>
          <cell r="AQ30">
            <v>0</v>
          </cell>
          <cell r="AS30">
            <v>7.49</v>
          </cell>
          <cell r="AT30">
            <v>7.95</v>
          </cell>
          <cell r="AU30">
            <v>1.27</v>
          </cell>
          <cell r="AX30">
            <v>4.41</v>
          </cell>
          <cell r="AY30">
            <v>93.7</v>
          </cell>
          <cell r="AZ30">
            <v>0.21</v>
          </cell>
          <cell r="BA30">
            <v>0.31</v>
          </cell>
          <cell r="BB30">
            <v>2.06</v>
          </cell>
          <cell r="BC30">
            <v>2.58</v>
          </cell>
          <cell r="BD30">
            <v>6.53</v>
          </cell>
          <cell r="BE30">
            <v>98.42</v>
          </cell>
          <cell r="BH30">
            <v>1.32</v>
          </cell>
          <cell r="BJ30">
            <v>14.03</v>
          </cell>
          <cell r="BL30">
            <v>5.07</v>
          </cell>
          <cell r="BM30">
            <v>5.27</v>
          </cell>
          <cell r="BN30">
            <v>3.76</v>
          </cell>
          <cell r="BO30">
            <v>12.29</v>
          </cell>
          <cell r="BP30">
            <v>10.17</v>
          </cell>
          <cell r="CS30">
            <v>40</v>
          </cell>
          <cell r="CT30">
            <v>3</v>
          </cell>
          <cell r="CV30">
            <v>14.1</v>
          </cell>
          <cell r="CW30">
            <v>2.95</v>
          </cell>
        </row>
        <row r="31">
          <cell r="B31">
            <v>24</v>
          </cell>
          <cell r="C31">
            <v>292.95</v>
          </cell>
          <cell r="D31">
            <v>238</v>
          </cell>
          <cell r="F31">
            <v>3.75</v>
          </cell>
          <cell r="G31">
            <v>6.28</v>
          </cell>
          <cell r="H31">
            <v>6.28</v>
          </cell>
          <cell r="J31">
            <v>37.898089171974519</v>
          </cell>
          <cell r="L31">
            <v>6.88</v>
          </cell>
          <cell r="M31">
            <v>57.326000000000001</v>
          </cell>
          <cell r="N31">
            <v>24.086554621848741</v>
          </cell>
          <cell r="S31">
            <v>129.43999999999983</v>
          </cell>
          <cell r="U31">
            <v>129.43999999999983</v>
          </cell>
          <cell r="V31">
            <v>9.8770000000000007</v>
          </cell>
          <cell r="W31">
            <v>4.1500000000000004</v>
          </cell>
          <cell r="Y31">
            <v>20.73</v>
          </cell>
          <cell r="AB31">
            <v>9.4319999999999915</v>
          </cell>
          <cell r="AC31">
            <v>2.58</v>
          </cell>
          <cell r="AE31">
            <v>2.58</v>
          </cell>
          <cell r="AH31">
            <v>5.8</v>
          </cell>
          <cell r="AI31">
            <v>7.9</v>
          </cell>
          <cell r="AK31">
            <v>2.23</v>
          </cell>
          <cell r="AL31">
            <v>4.87</v>
          </cell>
          <cell r="AM31">
            <v>7.95</v>
          </cell>
          <cell r="AN31">
            <v>59.82</v>
          </cell>
          <cell r="AO31">
            <v>59.82</v>
          </cell>
          <cell r="AQ31">
            <v>0</v>
          </cell>
          <cell r="AS31">
            <v>7.04</v>
          </cell>
          <cell r="AT31">
            <v>6.94</v>
          </cell>
          <cell r="AU31">
            <v>0.92</v>
          </cell>
          <cell r="AX31">
            <v>6.95</v>
          </cell>
          <cell r="AY31">
            <v>95.2</v>
          </cell>
          <cell r="AZ31">
            <v>7.0000000000000007E-2</v>
          </cell>
          <cell r="BA31">
            <v>0.02</v>
          </cell>
          <cell r="BB31">
            <v>0.23</v>
          </cell>
          <cell r="BC31">
            <v>0.32</v>
          </cell>
          <cell r="BD31">
            <v>8</v>
          </cell>
          <cell r="BE31">
            <v>87.73</v>
          </cell>
          <cell r="BH31">
            <v>1.61</v>
          </cell>
          <cell r="BJ31">
            <v>14.4</v>
          </cell>
          <cell r="BL31">
            <v>5.8</v>
          </cell>
          <cell r="BM31">
            <v>4.8499999999999996</v>
          </cell>
          <cell r="BN31">
            <v>3.66</v>
          </cell>
          <cell r="BO31">
            <v>13.5</v>
          </cell>
          <cell r="BP31">
            <v>17.829999999999998</v>
          </cell>
          <cell r="CS31">
            <v>40</v>
          </cell>
          <cell r="CT31">
            <v>3</v>
          </cell>
          <cell r="CV31">
            <v>16.010000000000002</v>
          </cell>
          <cell r="CW31">
            <v>2.5499999999999998</v>
          </cell>
        </row>
        <row r="32">
          <cell r="B32">
            <v>25</v>
          </cell>
          <cell r="C32">
            <v>162.59</v>
          </cell>
          <cell r="D32">
            <v>232</v>
          </cell>
          <cell r="G32">
            <v>6.17</v>
          </cell>
          <cell r="H32">
            <v>6.17</v>
          </cell>
          <cell r="J32">
            <v>37.601296596434359</v>
          </cell>
          <cell r="L32">
            <v>9.67</v>
          </cell>
          <cell r="M32">
            <v>55.68</v>
          </cell>
          <cell r="N32">
            <v>24</v>
          </cell>
          <cell r="S32">
            <v>122.36999999999983</v>
          </cell>
          <cell r="U32">
            <v>122.36999999999983</v>
          </cell>
          <cell r="V32">
            <v>9.3030000000000008</v>
          </cell>
          <cell r="W32">
            <v>4.0099137931034488</v>
          </cell>
          <cell r="Y32">
            <v>14.38</v>
          </cell>
          <cell r="AB32">
            <v>4.3549999999999915</v>
          </cell>
          <cell r="AC32">
            <v>2.35</v>
          </cell>
          <cell r="AE32">
            <v>2.4300000000000002</v>
          </cell>
          <cell r="AH32">
            <v>15.2</v>
          </cell>
          <cell r="AI32">
            <v>7.02</v>
          </cell>
          <cell r="AK32">
            <v>2.48</v>
          </cell>
          <cell r="AL32">
            <v>6.4</v>
          </cell>
          <cell r="AM32">
            <v>7.9</v>
          </cell>
          <cell r="AN32">
            <v>55.82</v>
          </cell>
          <cell r="AO32">
            <v>55.82</v>
          </cell>
          <cell r="AQ32">
            <v>0</v>
          </cell>
          <cell r="AS32">
            <v>5.39</v>
          </cell>
          <cell r="AT32">
            <v>6.48</v>
          </cell>
          <cell r="AU32">
            <v>1.63</v>
          </cell>
          <cell r="AX32">
            <v>3.82</v>
          </cell>
          <cell r="AY32">
            <v>93.6</v>
          </cell>
          <cell r="AZ32">
            <v>0.02</v>
          </cell>
          <cell r="BA32">
            <v>0.14000000000000001</v>
          </cell>
          <cell r="BB32">
            <v>0.89</v>
          </cell>
          <cell r="BC32">
            <v>1.05</v>
          </cell>
          <cell r="BD32">
            <v>7.78</v>
          </cell>
          <cell r="BE32">
            <v>125.7</v>
          </cell>
          <cell r="BH32">
            <v>1.45</v>
          </cell>
          <cell r="BJ32">
            <v>9.39</v>
          </cell>
          <cell r="BL32">
            <v>7.13</v>
          </cell>
          <cell r="BM32">
            <v>4.66</v>
          </cell>
          <cell r="BN32">
            <v>1.45</v>
          </cell>
          <cell r="BO32">
            <v>23.38</v>
          </cell>
          <cell r="BP32">
            <v>2.63</v>
          </cell>
          <cell r="CS32">
            <v>40</v>
          </cell>
          <cell r="CT32">
            <v>3</v>
          </cell>
          <cell r="CV32">
            <v>14.84</v>
          </cell>
          <cell r="CW32">
            <v>3.04</v>
          </cell>
        </row>
        <row r="33">
          <cell r="B33">
            <v>26</v>
          </cell>
          <cell r="J33" t="e">
            <v>#DIV/0!</v>
          </cell>
          <cell r="N33" t="e">
            <v>#DIV/0!</v>
          </cell>
          <cell r="S33">
            <v>122.36999999999983</v>
          </cell>
          <cell r="U33">
            <v>122.36999999999983</v>
          </cell>
          <cell r="W33" t="e">
            <v>#DIV/0!</v>
          </cell>
          <cell r="AB33">
            <v>4.3549999999999915</v>
          </cell>
          <cell r="AE33">
            <v>2.4300000000000002</v>
          </cell>
          <cell r="AQ33">
            <v>0</v>
          </cell>
          <cell r="BC33">
            <v>0</v>
          </cell>
          <cell r="CS33">
            <v>40</v>
          </cell>
          <cell r="CT33">
            <v>3</v>
          </cell>
          <cell r="CV33">
            <v>16.940000000000001</v>
          </cell>
          <cell r="CW33">
            <v>3.08</v>
          </cell>
        </row>
        <row r="34">
          <cell r="B34">
            <v>27</v>
          </cell>
          <cell r="C34">
            <v>393.72</v>
          </cell>
          <cell r="D34">
            <v>378</v>
          </cell>
          <cell r="F34">
            <v>6.35</v>
          </cell>
          <cell r="G34">
            <v>8.85</v>
          </cell>
          <cell r="H34">
            <v>8.85</v>
          </cell>
          <cell r="J34">
            <v>42.711864406779661</v>
          </cell>
          <cell r="L34">
            <v>8.51</v>
          </cell>
          <cell r="M34">
            <v>89.51</v>
          </cell>
          <cell r="N34">
            <v>23.67989417989418</v>
          </cell>
          <cell r="S34">
            <v>158.14999999999984</v>
          </cell>
          <cell r="U34">
            <v>158.14999999999984</v>
          </cell>
          <cell r="V34">
            <v>15.12</v>
          </cell>
          <cell r="W34">
            <v>4</v>
          </cell>
          <cell r="Y34">
            <v>6.55</v>
          </cell>
          <cell r="AB34">
            <v>12.92499999999999</v>
          </cell>
          <cell r="AC34">
            <v>2.4300000000000002</v>
          </cell>
          <cell r="AE34">
            <v>2.4700000000000002</v>
          </cell>
          <cell r="AH34">
            <v>9.6</v>
          </cell>
          <cell r="AI34">
            <v>7.12</v>
          </cell>
          <cell r="AK34">
            <v>2.4300000000000002</v>
          </cell>
          <cell r="AL34">
            <v>9.1999999999999993</v>
          </cell>
          <cell r="AM34">
            <v>7.02</v>
          </cell>
          <cell r="AN34">
            <v>77.540000000000006</v>
          </cell>
          <cell r="AO34">
            <v>77.540000000000006</v>
          </cell>
          <cell r="AQ34">
            <v>0</v>
          </cell>
          <cell r="AS34">
            <v>6.94</v>
          </cell>
          <cell r="AT34">
            <v>5.79</v>
          </cell>
          <cell r="AU34">
            <v>1.1299999999999999</v>
          </cell>
          <cell r="AX34">
            <v>3.85</v>
          </cell>
          <cell r="AY34">
            <v>92.9</v>
          </cell>
          <cell r="AZ34">
            <v>7.0000000000000007E-2</v>
          </cell>
          <cell r="BA34">
            <v>0.18</v>
          </cell>
          <cell r="BB34">
            <v>1.24</v>
          </cell>
          <cell r="BC34">
            <v>1.49</v>
          </cell>
          <cell r="BD34">
            <v>7.9</v>
          </cell>
          <cell r="BE34">
            <v>95.32</v>
          </cell>
          <cell r="BH34">
            <v>1.38</v>
          </cell>
          <cell r="BJ34">
            <v>9.19</v>
          </cell>
          <cell r="BL34">
            <v>4.4400000000000004</v>
          </cell>
          <cell r="BM34">
            <v>5.32</v>
          </cell>
          <cell r="BN34">
            <v>2.2599999999999998</v>
          </cell>
          <cell r="BO34">
            <v>11.08</v>
          </cell>
          <cell r="BP34">
            <v>5.33</v>
          </cell>
          <cell r="CS34">
            <v>40</v>
          </cell>
          <cell r="CT34">
            <v>3</v>
          </cell>
          <cell r="CV34">
            <v>32.869999999999997</v>
          </cell>
          <cell r="CW34">
            <v>4.04</v>
          </cell>
        </row>
        <row r="35">
          <cell r="B35">
            <v>28</v>
          </cell>
          <cell r="C35">
            <v>291.44</v>
          </cell>
          <cell r="D35">
            <v>296</v>
          </cell>
          <cell r="F35">
            <v>6.16</v>
          </cell>
          <cell r="G35">
            <v>6.3</v>
          </cell>
          <cell r="H35">
            <v>6.3</v>
          </cell>
          <cell r="J35">
            <v>46.984126984126988</v>
          </cell>
          <cell r="L35">
            <v>8.0299999999999994</v>
          </cell>
          <cell r="M35">
            <v>70.167000000000002</v>
          </cell>
          <cell r="N35">
            <v>23.705067567567568</v>
          </cell>
          <cell r="S35">
            <v>157.09699999999984</v>
          </cell>
          <cell r="U35">
            <v>157.09699999999984</v>
          </cell>
          <cell r="V35">
            <v>11.625</v>
          </cell>
          <cell r="W35">
            <v>3.9273648648648649</v>
          </cell>
          <cell r="Y35">
            <v>13.05</v>
          </cell>
          <cell r="AB35">
            <v>11.499999999999989</v>
          </cell>
          <cell r="AC35">
            <v>2.1</v>
          </cell>
          <cell r="AE35">
            <v>2.16</v>
          </cell>
          <cell r="AH35">
            <v>6.2</v>
          </cell>
          <cell r="AI35">
            <v>6.78</v>
          </cell>
          <cell r="AK35">
            <v>2.4</v>
          </cell>
          <cell r="AL35">
            <v>7.2</v>
          </cell>
          <cell r="AM35">
            <v>7.12</v>
          </cell>
          <cell r="AN35">
            <v>73.95</v>
          </cell>
          <cell r="AO35">
            <v>73.95</v>
          </cell>
          <cell r="AQ35">
            <v>0</v>
          </cell>
          <cell r="AS35">
            <v>8.18</v>
          </cell>
          <cell r="AT35">
            <v>7.7</v>
          </cell>
          <cell r="AU35">
            <v>0.43</v>
          </cell>
          <cell r="AX35">
            <v>3.62</v>
          </cell>
          <cell r="AY35">
            <v>93.6</v>
          </cell>
          <cell r="AZ35">
            <v>0.03</v>
          </cell>
          <cell r="BA35">
            <v>0.21</v>
          </cell>
          <cell r="BB35">
            <v>0.81</v>
          </cell>
          <cell r="BC35">
            <v>1.05</v>
          </cell>
          <cell r="BD35">
            <v>5.6</v>
          </cell>
          <cell r="BE35">
            <v>154.80000000000001</v>
          </cell>
          <cell r="BH35">
            <v>1.58</v>
          </cell>
          <cell r="BJ35">
            <v>10.59</v>
          </cell>
          <cell r="BL35">
            <v>8.92</v>
          </cell>
          <cell r="BM35">
            <v>4.6900000000000004</v>
          </cell>
          <cell r="BN35">
            <v>2.04</v>
          </cell>
          <cell r="BO35">
            <v>11.5</v>
          </cell>
          <cell r="BP35">
            <v>5.14</v>
          </cell>
          <cell r="CS35">
            <v>40</v>
          </cell>
          <cell r="CT35">
            <v>3</v>
          </cell>
          <cell r="CV35">
            <v>12.86</v>
          </cell>
          <cell r="CW35">
            <v>4.16</v>
          </cell>
        </row>
        <row r="36">
          <cell r="B36">
            <v>29</v>
          </cell>
          <cell r="C36">
            <v>292.01</v>
          </cell>
          <cell r="D36">
            <v>266</v>
          </cell>
          <cell r="F36">
            <v>5.15</v>
          </cell>
          <cell r="G36">
            <v>5.67</v>
          </cell>
          <cell r="H36">
            <v>5.67</v>
          </cell>
          <cell r="J36">
            <v>46.913580246913583</v>
          </cell>
          <cell r="L36">
            <v>7.25</v>
          </cell>
          <cell r="M36">
            <v>62.023000000000003</v>
          </cell>
          <cell r="N36">
            <v>23.316917293233082</v>
          </cell>
          <cell r="S36">
            <v>137.23999999999984</v>
          </cell>
          <cell r="U36">
            <v>137.23999999999984</v>
          </cell>
          <cell r="V36">
            <v>10.35</v>
          </cell>
          <cell r="W36">
            <v>3.8909774436090228</v>
          </cell>
          <cell r="Y36">
            <v>13.35</v>
          </cell>
          <cell r="AB36">
            <v>8.4999999999999876</v>
          </cell>
          <cell r="AC36">
            <v>2.29</v>
          </cell>
          <cell r="AE36">
            <v>2.23</v>
          </cell>
          <cell r="AH36">
            <v>7.4</v>
          </cell>
          <cell r="AI36">
            <v>7.28</v>
          </cell>
          <cell r="AK36">
            <v>2.19</v>
          </cell>
          <cell r="AL36">
            <v>7.05</v>
          </cell>
          <cell r="AM36">
            <v>6.89</v>
          </cell>
          <cell r="AN36">
            <v>61.66</v>
          </cell>
          <cell r="AO36">
            <v>61.66</v>
          </cell>
          <cell r="AQ36">
            <v>0</v>
          </cell>
          <cell r="AS36">
            <v>8.39</v>
          </cell>
          <cell r="AT36">
            <v>7.94</v>
          </cell>
          <cell r="AU36">
            <v>0.62</v>
          </cell>
          <cell r="AX36">
            <v>4.21</v>
          </cell>
          <cell r="AY36">
            <v>94.3</v>
          </cell>
          <cell r="AZ36">
            <v>0.02</v>
          </cell>
          <cell r="BA36">
            <v>0.28000000000000003</v>
          </cell>
          <cell r="BB36">
            <v>1.1200000000000001</v>
          </cell>
          <cell r="BC36">
            <v>1.4200000000000002</v>
          </cell>
          <cell r="BD36">
            <v>5</v>
          </cell>
          <cell r="BE36">
            <v>153.49</v>
          </cell>
          <cell r="BH36">
            <v>1.38</v>
          </cell>
          <cell r="BJ36">
            <v>12.05</v>
          </cell>
          <cell r="BL36">
            <v>3.97</v>
          </cell>
          <cell r="BM36">
            <v>4.41</v>
          </cell>
          <cell r="BN36">
            <v>4.2</v>
          </cell>
          <cell r="BO36">
            <v>10.51</v>
          </cell>
          <cell r="BP36">
            <v>8.74</v>
          </cell>
          <cell r="CS36">
            <v>40</v>
          </cell>
          <cell r="CT36">
            <v>3</v>
          </cell>
          <cell r="CV36">
            <v>8.6300000000000008</v>
          </cell>
          <cell r="CW36">
            <v>3.35</v>
          </cell>
        </row>
        <row r="37">
          <cell r="B37">
            <v>30</v>
          </cell>
          <cell r="C37">
            <v>269.88</v>
          </cell>
          <cell r="D37">
            <v>270</v>
          </cell>
          <cell r="F37">
            <v>5.49</v>
          </cell>
          <cell r="G37">
            <v>5.78</v>
          </cell>
          <cell r="H37">
            <v>5.78</v>
          </cell>
          <cell r="J37">
            <v>46.712802768166085</v>
          </cell>
          <cell r="L37">
            <v>6.93</v>
          </cell>
          <cell r="M37">
            <v>62.381999999999998</v>
          </cell>
          <cell r="N37">
            <v>23.104444444444443</v>
          </cell>
          <cell r="S37">
            <v>117.44199999999984</v>
          </cell>
          <cell r="U37">
            <v>117.44199999999984</v>
          </cell>
          <cell r="V37">
            <v>10.58</v>
          </cell>
          <cell r="W37">
            <v>3.9185185185185185</v>
          </cell>
          <cell r="Y37">
            <v>7.03</v>
          </cell>
          <cell r="AB37">
            <v>12.049999999999986</v>
          </cell>
          <cell r="AC37">
            <v>2.33</v>
          </cell>
          <cell r="AE37">
            <v>2.2999999999999998</v>
          </cell>
          <cell r="AH37">
            <v>5</v>
          </cell>
          <cell r="AI37">
            <v>6.08</v>
          </cell>
          <cell r="AK37">
            <v>2.2200000000000002</v>
          </cell>
          <cell r="AL37">
            <v>3.8</v>
          </cell>
          <cell r="AM37">
            <v>7.28</v>
          </cell>
          <cell r="AN37">
            <v>57.52</v>
          </cell>
          <cell r="AO37">
            <v>57.52</v>
          </cell>
          <cell r="AQ37">
            <v>0</v>
          </cell>
          <cell r="AS37">
            <v>9.35</v>
          </cell>
          <cell r="AT37">
            <v>8.0500000000000007</v>
          </cell>
          <cell r="AU37">
            <v>0.97</v>
          </cell>
          <cell r="AX37">
            <v>6.06</v>
          </cell>
          <cell r="AY37">
            <v>95.4</v>
          </cell>
          <cell r="AZ37">
            <v>0.01</v>
          </cell>
          <cell r="BA37">
            <v>0.22</v>
          </cell>
          <cell r="BB37">
            <v>1.2</v>
          </cell>
          <cell r="BC37">
            <v>1.43</v>
          </cell>
          <cell r="BD37">
            <v>5.5</v>
          </cell>
          <cell r="BE37">
            <v>129.09</v>
          </cell>
          <cell r="BH37">
            <v>1.53</v>
          </cell>
          <cell r="BJ37">
            <v>13.22</v>
          </cell>
          <cell r="BL37">
            <v>3.75</v>
          </cell>
          <cell r="BM37">
            <v>4.43</v>
          </cell>
          <cell r="BN37">
            <v>4.13</v>
          </cell>
          <cell r="BO37">
            <v>8.9600000000000009</v>
          </cell>
          <cell r="BP37">
            <v>16.37</v>
          </cell>
          <cell r="CS37">
            <v>40</v>
          </cell>
          <cell r="CT37">
            <v>3</v>
          </cell>
          <cell r="CV37">
            <v>7.03</v>
          </cell>
          <cell r="CW37">
            <v>4.68</v>
          </cell>
        </row>
        <row r="38">
          <cell r="B38">
            <v>31</v>
          </cell>
          <cell r="C38">
            <v>268.31</v>
          </cell>
          <cell r="D38">
            <v>329</v>
          </cell>
          <cell r="F38">
            <v>5.78</v>
          </cell>
          <cell r="G38">
            <v>6.28</v>
          </cell>
          <cell r="H38">
            <v>6.28</v>
          </cell>
          <cell r="J38">
            <v>52.388535031847134</v>
          </cell>
          <cell r="L38">
            <v>7.04</v>
          </cell>
          <cell r="M38">
            <v>74.054000000000002</v>
          </cell>
          <cell r="N38">
            <v>22.508814589665654</v>
          </cell>
          <cell r="S38">
            <v>136.18599999999984</v>
          </cell>
          <cell r="U38">
            <v>136.18599999999984</v>
          </cell>
          <cell r="V38">
            <v>12.4</v>
          </cell>
          <cell r="W38">
            <v>3.7689969604863225</v>
          </cell>
          <cell r="Y38">
            <v>12.3</v>
          </cell>
          <cell r="AB38">
            <v>12.149999999999988</v>
          </cell>
          <cell r="AC38">
            <v>2.42</v>
          </cell>
          <cell r="AE38">
            <v>2.48</v>
          </cell>
          <cell r="AH38">
            <v>8.6</v>
          </cell>
          <cell r="AI38">
            <v>7.5</v>
          </cell>
          <cell r="AK38">
            <v>2.34</v>
          </cell>
          <cell r="AL38">
            <v>5.9</v>
          </cell>
          <cell r="AM38">
            <v>6.08</v>
          </cell>
          <cell r="AN38">
            <v>65.56</v>
          </cell>
          <cell r="AO38">
            <v>65.56</v>
          </cell>
          <cell r="AQ38">
            <v>0</v>
          </cell>
          <cell r="AS38">
            <v>7.11</v>
          </cell>
          <cell r="AT38">
            <v>8.64</v>
          </cell>
          <cell r="AU38">
            <v>1.28</v>
          </cell>
          <cell r="AX38">
            <v>4.3600000000000003</v>
          </cell>
          <cell r="AY38">
            <v>95.7</v>
          </cell>
          <cell r="AZ38">
            <v>0.12</v>
          </cell>
          <cell r="BA38">
            <v>0.1</v>
          </cell>
          <cell r="BB38">
            <v>0.4</v>
          </cell>
          <cell r="BC38">
            <v>0.62</v>
          </cell>
          <cell r="BD38">
            <v>6.13</v>
          </cell>
          <cell r="BE38">
            <v>108.86</v>
          </cell>
          <cell r="BH38">
            <v>1.24</v>
          </cell>
          <cell r="BJ38">
            <v>6.14</v>
          </cell>
          <cell r="BL38">
            <v>5</v>
          </cell>
          <cell r="BM38">
            <v>5</v>
          </cell>
          <cell r="BN38">
            <v>3.47</v>
          </cell>
          <cell r="BO38">
            <v>7.72</v>
          </cell>
          <cell r="BP38">
            <v>18.14</v>
          </cell>
          <cell r="CS38">
            <v>40</v>
          </cell>
          <cell r="CT38">
            <v>3</v>
          </cell>
          <cell r="CV38">
            <v>9.73</v>
          </cell>
          <cell r="CW38">
            <v>5.58</v>
          </cell>
        </row>
        <row r="39">
          <cell r="B39" t="str">
            <v>FEB/1</v>
          </cell>
          <cell r="S39">
            <v>136.18599999999984</v>
          </cell>
          <cell r="U39">
            <v>136.18599999999984</v>
          </cell>
          <cell r="AB39">
            <v>12.149999999999988</v>
          </cell>
          <cell r="AQ39">
            <v>0</v>
          </cell>
          <cell r="CS39">
            <v>40</v>
          </cell>
          <cell r="CT39">
            <v>3</v>
          </cell>
          <cell r="CV39">
            <v>7.59</v>
          </cell>
          <cell r="CW39">
            <v>3.73</v>
          </cell>
        </row>
        <row r="40">
          <cell r="B40">
            <v>2</v>
          </cell>
          <cell r="S40">
            <v>136.18599999999984</v>
          </cell>
          <cell r="U40">
            <v>136.18599999999984</v>
          </cell>
          <cell r="AB40">
            <v>12.149999999999988</v>
          </cell>
          <cell r="AQ40">
            <v>0</v>
          </cell>
          <cell r="CS40">
            <v>40</v>
          </cell>
          <cell r="CT40">
            <v>3</v>
          </cell>
          <cell r="CV40">
            <v>10.86</v>
          </cell>
          <cell r="CW40">
            <v>4.8600000000000003</v>
          </cell>
        </row>
        <row r="41">
          <cell r="B41">
            <v>3</v>
          </cell>
          <cell r="C41">
            <v>563.94000000000005</v>
          </cell>
          <cell r="D41">
            <v>464</v>
          </cell>
          <cell r="F41">
            <v>11.37</v>
          </cell>
          <cell r="G41">
            <v>6.75</v>
          </cell>
          <cell r="H41">
            <v>11.37</v>
          </cell>
          <cell r="J41">
            <v>40.809146877748461</v>
          </cell>
          <cell r="L41">
            <v>5.1100000000000003</v>
          </cell>
          <cell r="M41">
            <v>107.68600000000001</v>
          </cell>
          <cell r="N41">
            <v>23.208189655172415</v>
          </cell>
          <cell r="Q41">
            <v>77.56</v>
          </cell>
          <cell r="S41">
            <v>166.31199999999984</v>
          </cell>
          <cell r="U41">
            <v>166.31199999999984</v>
          </cell>
          <cell r="V41">
            <v>17.43</v>
          </cell>
          <cell r="W41">
            <v>3.7564655172413794</v>
          </cell>
          <cell r="Y41">
            <v>28.23</v>
          </cell>
          <cell r="AB41">
            <v>1.3499999999999872</v>
          </cell>
          <cell r="AC41">
            <v>2.56</v>
          </cell>
          <cell r="AE41">
            <v>2.46</v>
          </cell>
          <cell r="AH41">
            <v>6</v>
          </cell>
          <cell r="AI41">
            <v>6.35</v>
          </cell>
          <cell r="AK41">
            <v>2.41</v>
          </cell>
          <cell r="AL41">
            <v>5.53</v>
          </cell>
          <cell r="AM41">
            <v>7.58</v>
          </cell>
          <cell r="AN41">
            <v>106.38</v>
          </cell>
          <cell r="AO41">
            <v>106.38</v>
          </cell>
          <cell r="AQ41">
            <v>0</v>
          </cell>
          <cell r="AS41">
            <v>7.09</v>
          </cell>
          <cell r="AT41">
            <v>8.02</v>
          </cell>
          <cell r="AU41">
            <v>1.53</v>
          </cell>
          <cell r="AX41">
            <v>5.82</v>
          </cell>
          <cell r="AY41">
            <v>96.7</v>
          </cell>
          <cell r="AZ41">
            <v>0.56000000000000005</v>
          </cell>
          <cell r="BA41">
            <v>0.12</v>
          </cell>
          <cell r="BB41">
            <v>1.27</v>
          </cell>
          <cell r="BC41">
            <v>1.9500000000000002</v>
          </cell>
          <cell r="BD41">
            <v>5.7</v>
          </cell>
          <cell r="BE41">
            <v>101.84</v>
          </cell>
          <cell r="BH41">
            <v>1.52</v>
          </cell>
          <cell r="BJ41">
            <v>9.75</v>
          </cell>
          <cell r="BL41">
            <v>12.9</v>
          </cell>
          <cell r="BM41">
            <v>4.42</v>
          </cell>
          <cell r="BN41">
            <v>3.97</v>
          </cell>
          <cell r="BO41">
            <v>5.85</v>
          </cell>
          <cell r="BP41">
            <v>37.56</v>
          </cell>
          <cell r="CS41">
            <v>40</v>
          </cell>
          <cell r="CT41">
            <v>3</v>
          </cell>
        </row>
        <row r="42">
          <cell r="B42">
            <v>4</v>
          </cell>
          <cell r="C42">
            <v>382.2</v>
          </cell>
          <cell r="D42">
            <v>401</v>
          </cell>
          <cell r="F42">
            <v>9.07</v>
          </cell>
          <cell r="G42">
            <v>6.66</v>
          </cell>
          <cell r="H42">
            <v>9.07</v>
          </cell>
          <cell r="J42">
            <v>44.211686879823596</v>
          </cell>
          <cell r="L42">
            <v>9.17</v>
          </cell>
          <cell r="M42">
            <v>92.286000000000001</v>
          </cell>
          <cell r="N42">
            <v>23.013965087281797</v>
          </cell>
          <cell r="Q42">
            <v>89.63</v>
          </cell>
          <cell r="S42">
            <v>168.96799999999985</v>
          </cell>
          <cell r="U42">
            <v>168.96799999999985</v>
          </cell>
          <cell r="V42">
            <v>14.9</v>
          </cell>
          <cell r="W42">
            <v>3.7157107231920201</v>
          </cell>
          <cell r="Y42">
            <v>6.75</v>
          </cell>
          <cell r="AB42">
            <v>9.4999999999999858</v>
          </cell>
          <cell r="AC42">
            <v>2.39</v>
          </cell>
          <cell r="AE42">
            <v>2.42</v>
          </cell>
          <cell r="AH42">
            <v>8.1999999999999993</v>
          </cell>
          <cell r="AI42">
            <v>7.29</v>
          </cell>
          <cell r="AK42">
            <v>2.4700000000000002</v>
          </cell>
          <cell r="AL42">
            <v>7.4</v>
          </cell>
          <cell r="AM42">
            <v>6.35</v>
          </cell>
          <cell r="AN42">
            <v>100.41</v>
          </cell>
          <cell r="AO42">
            <v>100.41</v>
          </cell>
          <cell r="AQ42">
            <v>0</v>
          </cell>
          <cell r="AS42">
            <v>5.32</v>
          </cell>
          <cell r="AT42">
            <v>5.22</v>
          </cell>
          <cell r="AU42">
            <v>1.94</v>
          </cell>
          <cell r="AX42">
            <v>4.2699999999999996</v>
          </cell>
          <cell r="AY42">
            <v>93.4</v>
          </cell>
          <cell r="AZ42">
            <v>0.39</v>
          </cell>
          <cell r="BA42">
            <v>0.15</v>
          </cell>
          <cell r="BB42">
            <v>1.02</v>
          </cell>
          <cell r="BC42">
            <v>1.56</v>
          </cell>
          <cell r="BD42">
            <v>6.92</v>
          </cell>
          <cell r="BE42">
            <v>105.07</v>
          </cell>
          <cell r="BH42">
            <v>1.29</v>
          </cell>
          <cell r="BJ42">
            <v>9.26</v>
          </cell>
          <cell r="BL42">
            <v>5.6</v>
          </cell>
          <cell r="BM42">
            <v>5.8</v>
          </cell>
          <cell r="BN42">
            <v>1.52</v>
          </cell>
          <cell r="BO42">
            <v>13.87</v>
          </cell>
          <cell r="BP42">
            <v>13.08</v>
          </cell>
          <cell r="CS42">
            <v>40</v>
          </cell>
          <cell r="CT42">
            <v>3</v>
          </cell>
          <cell r="CV42">
            <v>7.12</v>
          </cell>
          <cell r="CW42">
            <v>5.27</v>
          </cell>
        </row>
        <row r="43">
          <cell r="B43">
            <v>5</v>
          </cell>
          <cell r="C43">
            <v>268.24</v>
          </cell>
          <cell r="D43">
            <v>334</v>
          </cell>
          <cell r="G43">
            <v>8.56</v>
          </cell>
          <cell r="H43">
            <v>8.56</v>
          </cell>
          <cell r="J43">
            <v>39.018691588785046</v>
          </cell>
          <cell r="L43">
            <v>9.6300000000000008</v>
          </cell>
          <cell r="M43">
            <v>77.153999999999996</v>
          </cell>
          <cell r="N43">
            <v>23.099999999999998</v>
          </cell>
          <cell r="Q43">
            <v>88.19</v>
          </cell>
          <cell r="S43">
            <v>157.93199999999985</v>
          </cell>
          <cell r="U43">
            <v>157.93199999999985</v>
          </cell>
          <cell r="V43">
            <v>12.75</v>
          </cell>
          <cell r="W43">
            <v>3.817365269461078</v>
          </cell>
          <cell r="Y43">
            <v>20</v>
          </cell>
          <cell r="AB43">
            <v>2.2499999999999858</v>
          </cell>
          <cell r="AC43">
            <v>2.2400000000000002</v>
          </cell>
          <cell r="AE43">
            <v>2.21</v>
          </cell>
          <cell r="AH43">
            <v>4.5999999999999996</v>
          </cell>
          <cell r="AI43">
            <v>7.73</v>
          </cell>
          <cell r="AK43">
            <v>2.39</v>
          </cell>
          <cell r="AL43">
            <v>6.7</v>
          </cell>
          <cell r="AM43">
            <v>7.29</v>
          </cell>
          <cell r="AN43">
            <v>77.760000000000005</v>
          </cell>
          <cell r="AO43">
            <v>77.760000000000005</v>
          </cell>
          <cell r="AQ43">
            <v>0</v>
          </cell>
          <cell r="AS43">
            <v>4.75</v>
          </cell>
          <cell r="AT43">
            <v>5.75</v>
          </cell>
          <cell r="AU43">
            <v>1.68</v>
          </cell>
          <cell r="AX43">
            <v>4.47</v>
          </cell>
          <cell r="AY43">
            <v>91.4</v>
          </cell>
          <cell r="AZ43">
            <v>0.11</v>
          </cell>
          <cell r="BA43">
            <v>0.5</v>
          </cell>
          <cell r="BB43">
            <v>0.73</v>
          </cell>
          <cell r="BC43">
            <v>1.3399999999999999</v>
          </cell>
          <cell r="BD43">
            <v>5.25</v>
          </cell>
          <cell r="BE43">
            <v>170.51</v>
          </cell>
          <cell r="BH43">
            <v>1.38</v>
          </cell>
          <cell r="BJ43">
            <v>14.32</v>
          </cell>
          <cell r="BL43">
            <v>4.09</v>
          </cell>
          <cell r="BM43">
            <v>5.98</v>
          </cell>
          <cell r="BN43">
            <v>2.52</v>
          </cell>
          <cell r="BO43">
            <v>14.24</v>
          </cell>
          <cell r="BP43">
            <v>9.68</v>
          </cell>
          <cell r="CS43">
            <v>40</v>
          </cell>
          <cell r="CT43">
            <v>3</v>
          </cell>
          <cell r="CV43">
            <v>4.33</v>
          </cell>
          <cell r="CW43">
            <v>4.68</v>
          </cell>
        </row>
        <row r="44">
          <cell r="B44">
            <v>6</v>
          </cell>
          <cell r="C44">
            <v>306.92</v>
          </cell>
          <cell r="D44">
            <v>247</v>
          </cell>
          <cell r="F44">
            <v>3.1</v>
          </cell>
          <cell r="G44">
            <v>6.28</v>
          </cell>
          <cell r="H44">
            <v>6.28</v>
          </cell>
          <cell r="J44">
            <v>39.331210191082803</v>
          </cell>
          <cell r="L44">
            <v>7.95</v>
          </cell>
          <cell r="M44">
            <v>56.81</v>
          </cell>
          <cell r="N44">
            <v>23</v>
          </cell>
          <cell r="Q44">
            <v>95.38</v>
          </cell>
          <cell r="S44">
            <v>119.36199999999985</v>
          </cell>
          <cell r="U44">
            <v>119.36199999999985</v>
          </cell>
          <cell r="V44">
            <v>8.6999999999999993</v>
          </cell>
          <cell r="W44">
            <v>3.5222672064777325</v>
          </cell>
          <cell r="AB44">
            <v>10.949999999999985</v>
          </cell>
          <cell r="AC44">
            <v>2.54</v>
          </cell>
          <cell r="AE44">
            <v>2.36</v>
          </cell>
          <cell r="AH44">
            <v>7.2</v>
          </cell>
          <cell r="AI44">
            <v>8.5399999999999991</v>
          </cell>
          <cell r="AK44">
            <v>2.2200000000000002</v>
          </cell>
          <cell r="AN44">
            <v>57.2</v>
          </cell>
          <cell r="AO44">
            <v>57.2</v>
          </cell>
          <cell r="AQ44">
            <v>0</v>
          </cell>
          <cell r="AS44">
            <v>5.56</v>
          </cell>
          <cell r="AT44">
            <v>5.39</v>
          </cell>
          <cell r="AU44">
            <v>1.1499999999999999</v>
          </cell>
          <cell r="AX44">
            <v>3.62</v>
          </cell>
          <cell r="AY44">
            <v>90.73</v>
          </cell>
          <cell r="AZ44">
            <v>0.56000000000000005</v>
          </cell>
          <cell r="BA44">
            <v>0.3</v>
          </cell>
          <cell r="BB44">
            <v>0.71</v>
          </cell>
          <cell r="BC44">
            <v>1.57</v>
          </cell>
          <cell r="BD44">
            <v>8</v>
          </cell>
          <cell r="BE44">
            <v>115.68</v>
          </cell>
          <cell r="BH44">
            <v>1.56</v>
          </cell>
          <cell r="BJ44">
            <v>7.7</v>
          </cell>
          <cell r="BL44">
            <v>7.2</v>
          </cell>
          <cell r="BM44">
            <v>5.48</v>
          </cell>
          <cell r="BN44">
            <v>3.32</v>
          </cell>
          <cell r="BO44">
            <v>13.67</v>
          </cell>
          <cell r="BP44">
            <v>7.07</v>
          </cell>
          <cell r="CS44">
            <v>40</v>
          </cell>
          <cell r="CT44">
            <v>3</v>
          </cell>
          <cell r="CV44">
            <v>3.27</v>
          </cell>
          <cell r="CW44">
            <v>4.79</v>
          </cell>
        </row>
        <row r="45">
          <cell r="B45">
            <v>7</v>
          </cell>
          <cell r="C45">
            <v>395.84</v>
          </cell>
          <cell r="D45">
            <v>317</v>
          </cell>
          <cell r="F45">
            <v>5.13</v>
          </cell>
          <cell r="G45">
            <v>5.44</v>
          </cell>
          <cell r="H45">
            <v>5.44</v>
          </cell>
          <cell r="J45">
            <v>58.272058823529406</v>
          </cell>
          <cell r="L45">
            <v>5.8</v>
          </cell>
          <cell r="M45">
            <v>70.221000000000004</v>
          </cell>
          <cell r="N45">
            <v>22.151735015772871</v>
          </cell>
          <cell r="Q45">
            <v>82.06</v>
          </cell>
          <cell r="S45">
            <v>107.52299999999985</v>
          </cell>
          <cell r="T45">
            <v>70.221000000000004</v>
          </cell>
          <cell r="U45">
            <v>37.30199999999985</v>
          </cell>
          <cell r="V45">
            <v>11.7</v>
          </cell>
          <cell r="W45">
            <v>3.6908517350157726</v>
          </cell>
          <cell r="Y45">
            <v>13.95</v>
          </cell>
          <cell r="AB45">
            <v>8.6999999999999851</v>
          </cell>
          <cell r="AC45">
            <v>2.63</v>
          </cell>
          <cell r="AD45">
            <v>2.61</v>
          </cell>
          <cell r="AH45">
            <v>3.2</v>
          </cell>
          <cell r="AI45">
            <v>6.43</v>
          </cell>
          <cell r="AK45">
            <v>2.33</v>
          </cell>
          <cell r="AL45">
            <v>6.8</v>
          </cell>
          <cell r="AM45">
            <v>8.5399999999999991</v>
          </cell>
          <cell r="AN45">
            <v>79.03</v>
          </cell>
          <cell r="AO45">
            <v>79.03</v>
          </cell>
          <cell r="AQ45">
            <v>0</v>
          </cell>
          <cell r="AS45">
            <v>6.52</v>
          </cell>
          <cell r="AT45">
            <v>5.7</v>
          </cell>
          <cell r="AU45">
            <v>2.58</v>
          </cell>
          <cell r="AX45">
            <v>3.51</v>
          </cell>
          <cell r="AY45">
            <v>94.7</v>
          </cell>
          <cell r="AZ45">
            <v>0.69</v>
          </cell>
          <cell r="BA45">
            <v>0.21</v>
          </cell>
          <cell r="BB45">
            <v>0.94</v>
          </cell>
          <cell r="BC45">
            <v>1.8399999999999999</v>
          </cell>
          <cell r="BD45">
            <v>8.8000000000000007</v>
          </cell>
          <cell r="BE45">
            <v>67.400000000000006</v>
          </cell>
          <cell r="BH45">
            <v>1.39</v>
          </cell>
          <cell r="BJ45">
            <v>9.56</v>
          </cell>
          <cell r="BL45">
            <v>11.62</v>
          </cell>
          <cell r="BM45">
            <v>4.09</v>
          </cell>
          <cell r="BN45">
            <v>5.86</v>
          </cell>
          <cell r="BO45">
            <v>8.18</v>
          </cell>
          <cell r="BP45">
            <v>18.68</v>
          </cell>
          <cell r="CS45">
            <v>40</v>
          </cell>
          <cell r="CT45">
            <v>3</v>
          </cell>
          <cell r="CV45">
            <v>3.92</v>
          </cell>
          <cell r="CW45">
            <v>5.13</v>
          </cell>
        </row>
        <row r="46">
          <cell r="B46">
            <v>8</v>
          </cell>
          <cell r="C46">
            <v>569.77</v>
          </cell>
          <cell r="D46">
            <v>651</v>
          </cell>
          <cell r="F46">
            <v>11.47</v>
          </cell>
          <cell r="G46">
            <v>13.36</v>
          </cell>
          <cell r="H46">
            <v>13.36</v>
          </cell>
          <cell r="J46">
            <v>48.727544910179645</v>
          </cell>
          <cell r="L46">
            <v>6.89</v>
          </cell>
          <cell r="M46">
            <v>150.15299999999999</v>
          </cell>
          <cell r="N46">
            <v>23.064976958525342</v>
          </cell>
          <cell r="Q46">
            <v>0</v>
          </cell>
          <cell r="S46">
            <v>257.67599999999982</v>
          </cell>
          <cell r="T46">
            <v>220.374</v>
          </cell>
          <cell r="U46">
            <v>37.301999999999822</v>
          </cell>
          <cell r="V46">
            <v>25.6</v>
          </cell>
          <cell r="W46">
            <v>3.9324116743471582</v>
          </cell>
          <cell r="Y46">
            <v>13.3</v>
          </cell>
          <cell r="AB46">
            <v>20.999999999999982</v>
          </cell>
          <cell r="AC46">
            <v>2.4900000000000002</v>
          </cell>
          <cell r="AD46">
            <v>2.5299999999999998</v>
          </cell>
          <cell r="AH46">
            <v>4</v>
          </cell>
          <cell r="AI46">
            <v>7.52</v>
          </cell>
          <cell r="AL46">
            <v>4.3</v>
          </cell>
          <cell r="AM46">
            <v>6.43</v>
          </cell>
          <cell r="AN46">
            <v>132.30000000000001</v>
          </cell>
          <cell r="AO46">
            <v>132.30000000000001</v>
          </cell>
          <cell r="AQ46">
            <v>0</v>
          </cell>
          <cell r="AS46">
            <v>5.92</v>
          </cell>
          <cell r="AT46">
            <v>5.99</v>
          </cell>
          <cell r="AU46">
            <v>0.87</v>
          </cell>
          <cell r="AX46">
            <v>2.59</v>
          </cell>
          <cell r="AY46">
            <v>95.65</v>
          </cell>
          <cell r="AZ46">
            <v>0.31</v>
          </cell>
          <cell r="BA46">
            <v>0.15</v>
          </cell>
          <cell r="BB46">
            <v>0.98</v>
          </cell>
          <cell r="BC46">
            <v>1.44</v>
          </cell>
          <cell r="BD46">
            <v>5.83</v>
          </cell>
          <cell r="BE46">
            <v>39.01</v>
          </cell>
          <cell r="BH46">
            <v>1.1299999999999999</v>
          </cell>
          <cell r="BJ46">
            <v>8.39</v>
          </cell>
          <cell r="BL46">
            <v>5.63</v>
          </cell>
          <cell r="BM46">
            <v>3.5</v>
          </cell>
          <cell r="BN46">
            <v>4.91</v>
          </cell>
          <cell r="BO46">
            <v>10.08</v>
          </cell>
          <cell r="BP46">
            <v>14.91</v>
          </cell>
          <cell r="CS46">
            <v>40</v>
          </cell>
          <cell r="CT46">
            <v>3</v>
          </cell>
          <cell r="CV46">
            <v>4.2</v>
          </cell>
          <cell r="CW46">
            <v>5.2</v>
          </cell>
        </row>
        <row r="47">
          <cell r="B47">
            <v>9</v>
          </cell>
          <cell r="Q47">
            <v>0</v>
          </cell>
          <cell r="S47">
            <v>257.67599999999982</v>
          </cell>
          <cell r="T47">
            <v>220.374</v>
          </cell>
          <cell r="U47">
            <v>37.301999999999822</v>
          </cell>
          <cell r="AB47">
            <v>20.999999999999982</v>
          </cell>
          <cell r="AQ47">
            <v>0</v>
          </cell>
          <cell r="BC47">
            <v>0</v>
          </cell>
          <cell r="CS47">
            <v>40</v>
          </cell>
          <cell r="CT47">
            <v>3</v>
          </cell>
          <cell r="CV47">
            <v>4.95</v>
          </cell>
          <cell r="CW47">
            <v>5.65</v>
          </cell>
        </row>
        <row r="48">
          <cell r="B48">
            <v>10</v>
          </cell>
          <cell r="C48">
            <v>660.91</v>
          </cell>
          <cell r="D48">
            <v>556</v>
          </cell>
          <cell r="F48">
            <v>8.1199999999999992</v>
          </cell>
          <cell r="G48">
            <v>13.42</v>
          </cell>
          <cell r="H48">
            <v>13.42</v>
          </cell>
          <cell r="J48">
            <v>41.430700447093891</v>
          </cell>
          <cell r="L48">
            <v>7.25</v>
          </cell>
          <cell r="M48">
            <v>125.51900000000001</v>
          </cell>
          <cell r="N48">
            <v>22.575359712230217</v>
          </cell>
          <cell r="Q48">
            <v>166</v>
          </cell>
          <cell r="S48">
            <v>217.19499999999982</v>
          </cell>
          <cell r="T48">
            <v>179.893</v>
          </cell>
          <cell r="U48">
            <v>37.301999999999822</v>
          </cell>
          <cell r="V48">
            <v>19.47</v>
          </cell>
          <cell r="W48">
            <v>3.5017985611510789</v>
          </cell>
          <cell r="Y48">
            <v>18.57</v>
          </cell>
          <cell r="AB48">
            <v>21.899999999999984</v>
          </cell>
          <cell r="AC48">
            <v>2.56</v>
          </cell>
          <cell r="AD48">
            <v>2.52</v>
          </cell>
          <cell r="AH48">
            <v>6</v>
          </cell>
          <cell r="AI48">
            <v>7.14</v>
          </cell>
          <cell r="AK48">
            <v>2.48</v>
          </cell>
          <cell r="AL48">
            <v>7.8</v>
          </cell>
          <cell r="AM48">
            <v>7.02</v>
          </cell>
          <cell r="AN48">
            <v>137.38999999999999</v>
          </cell>
          <cell r="AO48">
            <v>137.38999999999999</v>
          </cell>
          <cell r="AQ48">
            <v>0</v>
          </cell>
          <cell r="AS48">
            <v>7.24</v>
          </cell>
          <cell r="AT48">
            <v>6.31</v>
          </cell>
          <cell r="AU48">
            <v>1.74</v>
          </cell>
          <cell r="AX48">
            <v>2.91</v>
          </cell>
          <cell r="AY48">
            <v>94.3</v>
          </cell>
          <cell r="AZ48">
            <v>0.23</v>
          </cell>
          <cell r="BA48">
            <v>0.59</v>
          </cell>
          <cell r="BB48">
            <v>0.87</v>
          </cell>
          <cell r="BC48">
            <v>1.69</v>
          </cell>
          <cell r="BD48">
            <v>7.85</v>
          </cell>
          <cell r="BE48">
            <v>80.709999999999994</v>
          </cell>
          <cell r="BH48">
            <v>1.47</v>
          </cell>
          <cell r="BJ48">
            <v>9.3699999999999992</v>
          </cell>
          <cell r="BL48">
            <v>8.83</v>
          </cell>
          <cell r="BM48">
            <v>4.26</v>
          </cell>
          <cell r="BN48">
            <v>6</v>
          </cell>
          <cell r="BO48">
            <v>10.93</v>
          </cell>
          <cell r="BP48">
            <v>16.79</v>
          </cell>
          <cell r="CS48">
            <v>40</v>
          </cell>
          <cell r="CT48">
            <v>3</v>
          </cell>
        </row>
        <row r="49">
          <cell r="B49">
            <v>11</v>
          </cell>
          <cell r="C49">
            <v>492.43</v>
          </cell>
          <cell r="D49">
            <v>580</v>
          </cell>
          <cell r="F49">
            <v>10.97</v>
          </cell>
          <cell r="G49">
            <v>13.77</v>
          </cell>
          <cell r="H49">
            <v>13.77</v>
          </cell>
          <cell r="J49">
            <v>42.120551924473496</v>
          </cell>
          <cell r="L49">
            <v>6.18</v>
          </cell>
          <cell r="M49">
            <v>134.607</v>
          </cell>
          <cell r="N49">
            <v>23.208103448275864</v>
          </cell>
          <cell r="Q49">
            <v>117.26</v>
          </cell>
          <cell r="S49">
            <v>234.5419999999998</v>
          </cell>
          <cell r="T49">
            <v>197.24</v>
          </cell>
          <cell r="U49">
            <v>37.301999999999794</v>
          </cell>
          <cell r="V49">
            <v>20.28</v>
          </cell>
          <cell r="W49">
            <v>3.4965517241379316</v>
          </cell>
          <cell r="Y49">
            <v>7.08</v>
          </cell>
          <cell r="AB49">
            <v>35.099999999999987</v>
          </cell>
          <cell r="AC49">
            <v>2.4700000000000002</v>
          </cell>
          <cell r="AD49">
            <v>2.5</v>
          </cell>
          <cell r="AH49">
            <v>6</v>
          </cell>
          <cell r="AI49">
            <v>6.91</v>
          </cell>
          <cell r="AK49">
            <v>2.5099999999999998</v>
          </cell>
          <cell r="AL49">
            <v>6</v>
          </cell>
          <cell r="AM49">
            <v>7.14</v>
          </cell>
          <cell r="AN49">
            <v>123.73</v>
          </cell>
          <cell r="AO49">
            <v>123.73</v>
          </cell>
          <cell r="AQ49">
            <v>0</v>
          </cell>
          <cell r="AS49">
            <v>7.29</v>
          </cell>
          <cell r="AT49">
            <v>7.73</v>
          </cell>
          <cell r="AU49">
            <v>1.03</v>
          </cell>
          <cell r="AX49">
            <v>4.5599999999999996</v>
          </cell>
          <cell r="AY49">
            <v>95.2</v>
          </cell>
          <cell r="AZ49">
            <v>0.21</v>
          </cell>
          <cell r="BA49">
            <v>0.06</v>
          </cell>
          <cell r="BB49">
            <v>0.73</v>
          </cell>
          <cell r="BC49">
            <v>1</v>
          </cell>
          <cell r="BD49">
            <v>5.52</v>
          </cell>
          <cell r="BE49">
            <v>101.22</v>
          </cell>
          <cell r="BH49">
            <v>1.21</v>
          </cell>
          <cell r="BJ49">
            <v>8.1999999999999993</v>
          </cell>
          <cell r="BL49">
            <v>14.97</v>
          </cell>
          <cell r="BM49">
            <v>3.69</v>
          </cell>
          <cell r="BN49">
            <v>7.37</v>
          </cell>
          <cell r="BO49">
            <v>9.84</v>
          </cell>
          <cell r="BP49">
            <v>21.05</v>
          </cell>
          <cell r="CS49">
            <v>40</v>
          </cell>
          <cell r="CT49">
            <v>3</v>
          </cell>
          <cell r="CV49">
            <v>5.29</v>
          </cell>
          <cell r="CW49">
            <v>5.36</v>
          </cell>
        </row>
        <row r="50">
          <cell r="B50">
            <v>12</v>
          </cell>
          <cell r="Q50">
            <v>0</v>
          </cell>
          <cell r="S50">
            <v>234.5419999999998</v>
          </cell>
          <cell r="T50">
            <v>197.24</v>
          </cell>
          <cell r="U50">
            <v>37.301999999999794</v>
          </cell>
          <cell r="AB50">
            <v>35.099999999999987</v>
          </cell>
          <cell r="AQ50">
            <v>0</v>
          </cell>
          <cell r="BC50">
            <v>0</v>
          </cell>
          <cell r="CS50">
            <v>40</v>
          </cell>
          <cell r="CT50">
            <v>3</v>
          </cell>
          <cell r="CV50">
            <v>3.74</v>
          </cell>
          <cell r="CW50">
            <v>4.72</v>
          </cell>
        </row>
        <row r="51">
          <cell r="B51">
            <v>13</v>
          </cell>
          <cell r="C51">
            <v>258.52999999999997</v>
          </cell>
          <cell r="D51">
            <v>301</v>
          </cell>
          <cell r="G51">
            <v>9.19</v>
          </cell>
          <cell r="H51">
            <v>9.19</v>
          </cell>
          <cell r="J51">
            <v>32.752992383025031</v>
          </cell>
          <cell r="L51">
            <v>8.25</v>
          </cell>
          <cell r="M51">
            <v>70.581000000000003</v>
          </cell>
          <cell r="N51">
            <v>23.448837209302326</v>
          </cell>
          <cell r="Q51">
            <v>89.69</v>
          </cell>
          <cell r="S51">
            <v>215.43299999999982</v>
          </cell>
          <cell r="T51">
            <v>178.131</v>
          </cell>
          <cell r="U51">
            <v>37.301999999999822</v>
          </cell>
          <cell r="V51">
            <v>11.15</v>
          </cell>
          <cell r="W51">
            <v>3.704318936877077</v>
          </cell>
          <cell r="Y51">
            <v>33.9</v>
          </cell>
          <cell r="AB51">
            <v>12.349999999999987</v>
          </cell>
          <cell r="AC51">
            <v>2.62</v>
          </cell>
          <cell r="AD51">
            <v>2.62</v>
          </cell>
          <cell r="AH51">
            <v>8.4</v>
          </cell>
          <cell r="AI51">
            <v>6.86</v>
          </cell>
          <cell r="AK51">
            <v>2.4900000000000002</v>
          </cell>
          <cell r="AL51">
            <v>6.4</v>
          </cell>
          <cell r="AM51">
            <v>6.91</v>
          </cell>
          <cell r="AN51">
            <v>68.3</v>
          </cell>
          <cell r="AO51">
            <v>68.3</v>
          </cell>
          <cell r="AQ51">
            <v>0</v>
          </cell>
          <cell r="AS51">
            <v>5.45</v>
          </cell>
          <cell r="AT51">
            <v>6.13</v>
          </cell>
          <cell r="AU51">
            <v>1.27</v>
          </cell>
          <cell r="AX51">
            <v>3.51</v>
          </cell>
          <cell r="AY51">
            <v>95.4</v>
          </cell>
          <cell r="AZ51">
            <v>0.19</v>
          </cell>
          <cell r="BA51">
            <v>7.0000000000000007E-2</v>
          </cell>
          <cell r="BB51">
            <v>0.74</v>
          </cell>
          <cell r="BC51">
            <v>1</v>
          </cell>
          <cell r="BD51">
            <v>4.76</v>
          </cell>
          <cell r="BE51">
            <v>142.07</v>
          </cell>
          <cell r="BH51">
            <v>1.52</v>
          </cell>
          <cell r="BJ51">
            <v>11.68</v>
          </cell>
          <cell r="BL51">
            <v>5.8</v>
          </cell>
          <cell r="BM51">
            <v>7.01</v>
          </cell>
          <cell r="BN51">
            <v>4.26</v>
          </cell>
          <cell r="BO51">
            <v>9.0500000000000007</v>
          </cell>
          <cell r="BP51">
            <v>21.69</v>
          </cell>
          <cell r="CS51">
            <v>40</v>
          </cell>
          <cell r="CT51">
            <v>3</v>
          </cell>
          <cell r="CV51">
            <v>3.1</v>
          </cell>
          <cell r="CW51">
            <v>4.7</v>
          </cell>
        </row>
        <row r="52">
          <cell r="B52">
            <v>14</v>
          </cell>
          <cell r="C52">
            <v>308.45</v>
          </cell>
          <cell r="D52">
            <v>238</v>
          </cell>
          <cell r="F52">
            <v>4.58</v>
          </cell>
          <cell r="G52">
            <v>6.45</v>
          </cell>
          <cell r="H52">
            <v>6.45</v>
          </cell>
          <cell r="J52">
            <v>36.899224806201552</v>
          </cell>
          <cell r="L52">
            <v>6.62</v>
          </cell>
          <cell r="M52">
            <v>56.331000000000003</v>
          </cell>
          <cell r="N52">
            <v>23.668487394957985</v>
          </cell>
          <cell r="Q52">
            <v>52.91</v>
          </cell>
          <cell r="S52">
            <v>218.85399999999984</v>
          </cell>
          <cell r="T52">
            <v>181.55199999999999</v>
          </cell>
          <cell r="U52">
            <v>37.30199999999985</v>
          </cell>
          <cell r="V52">
            <v>9.1300000000000008</v>
          </cell>
          <cell r="W52">
            <v>3.8361344537815132</v>
          </cell>
          <cell r="Y52">
            <v>6.43</v>
          </cell>
          <cell r="AB52">
            <v>15.04999999999999</v>
          </cell>
          <cell r="AC52">
            <v>2.61</v>
          </cell>
          <cell r="AD52">
            <v>2.63</v>
          </cell>
          <cell r="AH52">
            <v>5.2</v>
          </cell>
          <cell r="AI52">
            <v>6.98</v>
          </cell>
          <cell r="AK52">
            <v>2.57</v>
          </cell>
          <cell r="AL52">
            <v>9.8000000000000007</v>
          </cell>
          <cell r="AM52">
            <v>6.88</v>
          </cell>
          <cell r="AN52">
            <v>62.8</v>
          </cell>
          <cell r="AO52">
            <v>62.8</v>
          </cell>
          <cell r="AQ52">
            <v>0</v>
          </cell>
          <cell r="AS52">
            <v>6.42</v>
          </cell>
          <cell r="AT52">
            <v>7.1</v>
          </cell>
          <cell r="AU52">
            <v>2.31</v>
          </cell>
          <cell r="AX52">
            <v>5.9</v>
          </cell>
          <cell r="AY52">
            <v>93.33</v>
          </cell>
          <cell r="AZ52">
            <v>0.49</v>
          </cell>
          <cell r="BA52">
            <v>0.06</v>
          </cell>
          <cell r="BB52">
            <v>1</v>
          </cell>
          <cell r="BC52">
            <v>1.55</v>
          </cell>
          <cell r="BD52">
            <v>11.33</v>
          </cell>
          <cell r="BE52">
            <v>64.59</v>
          </cell>
          <cell r="BH52">
            <v>1.71</v>
          </cell>
          <cell r="BJ52">
            <v>7.64</v>
          </cell>
          <cell r="BL52">
            <v>6.06</v>
          </cell>
          <cell r="BM52">
            <v>4.75</v>
          </cell>
          <cell r="BN52">
            <v>8.76</v>
          </cell>
          <cell r="BO52">
            <v>8.42</v>
          </cell>
          <cell r="BP52">
            <v>15.46</v>
          </cell>
          <cell r="CS52">
            <v>40</v>
          </cell>
          <cell r="CT52">
            <v>3</v>
          </cell>
          <cell r="CV52">
            <v>4.7</v>
          </cell>
          <cell r="CW52">
            <v>8.9700000000000006</v>
          </cell>
        </row>
        <row r="53">
          <cell r="B53">
            <v>15</v>
          </cell>
          <cell r="C53">
            <v>337.93</v>
          </cell>
          <cell r="D53">
            <v>422</v>
          </cell>
          <cell r="F53">
            <v>4.6500000000000004</v>
          </cell>
          <cell r="G53">
            <v>10.36</v>
          </cell>
          <cell r="H53">
            <v>10.36</v>
          </cell>
          <cell r="J53">
            <v>40.733590733590738</v>
          </cell>
          <cell r="L53">
            <v>9.5</v>
          </cell>
          <cell r="M53">
            <v>97.176000000000002</v>
          </cell>
          <cell r="N53">
            <v>23.027488151658769</v>
          </cell>
          <cell r="Q53">
            <v>111.18</v>
          </cell>
          <cell r="S53">
            <v>204.84999999999985</v>
          </cell>
          <cell r="T53">
            <v>167.548</v>
          </cell>
          <cell r="U53">
            <v>37.30199999999985</v>
          </cell>
          <cell r="V53">
            <v>15.9</v>
          </cell>
          <cell r="W53">
            <v>3.7677725118483414</v>
          </cell>
          <cell r="AB53">
            <v>30.949999999999989</v>
          </cell>
          <cell r="AC53">
            <v>2.54</v>
          </cell>
          <cell r="AD53">
            <v>2.4700000000000002</v>
          </cell>
          <cell r="AH53">
            <v>12.1</v>
          </cell>
          <cell r="AI53">
            <v>7.7</v>
          </cell>
          <cell r="AK53">
            <v>2.59</v>
          </cell>
          <cell r="AN53">
            <v>84.82</v>
          </cell>
          <cell r="AO53">
            <v>84.82</v>
          </cell>
          <cell r="AQ53">
            <v>0</v>
          </cell>
          <cell r="AS53">
            <v>7.61</v>
          </cell>
          <cell r="AT53">
            <v>8.01</v>
          </cell>
          <cell r="AU53">
            <v>1.6</v>
          </cell>
          <cell r="AX53">
            <v>7.08</v>
          </cell>
          <cell r="AY53">
            <v>95.1</v>
          </cell>
          <cell r="AZ53">
            <v>0.38</v>
          </cell>
          <cell r="BA53">
            <v>0.39</v>
          </cell>
          <cell r="BB53">
            <v>1.07</v>
          </cell>
          <cell r="BC53">
            <v>1.84</v>
          </cell>
          <cell r="BD53">
            <v>6.75</v>
          </cell>
          <cell r="BE53">
            <v>92.85</v>
          </cell>
          <cell r="BH53">
            <v>1.24</v>
          </cell>
          <cell r="BJ53">
            <v>8.7200000000000006</v>
          </cell>
          <cell r="BL53">
            <v>7.33</v>
          </cell>
          <cell r="BM53">
            <v>5.78</v>
          </cell>
          <cell r="BN53">
            <v>4.47</v>
          </cell>
          <cell r="BO53">
            <v>14.25</v>
          </cell>
          <cell r="BP53">
            <v>8.7899999999999991</v>
          </cell>
          <cell r="CS53">
            <v>40</v>
          </cell>
          <cell r="CT53">
            <v>3</v>
          </cell>
          <cell r="CV53">
            <v>2.5</v>
          </cell>
          <cell r="CW53">
            <v>8.06</v>
          </cell>
        </row>
        <row r="54">
          <cell r="B54">
            <v>16</v>
          </cell>
          <cell r="Q54">
            <v>0</v>
          </cell>
          <cell r="S54">
            <v>204.84999999999985</v>
          </cell>
          <cell r="T54">
            <v>167.548</v>
          </cell>
          <cell r="U54">
            <v>37.30199999999985</v>
          </cell>
          <cell r="AB54">
            <v>30.949999999999989</v>
          </cell>
          <cell r="AQ54">
            <v>0</v>
          </cell>
          <cell r="BC54">
            <v>0</v>
          </cell>
          <cell r="CS54">
            <v>40</v>
          </cell>
          <cell r="CT54">
            <v>3</v>
          </cell>
          <cell r="CV54">
            <v>2.95</v>
          </cell>
          <cell r="CW54">
            <v>9.7899999999999991</v>
          </cell>
        </row>
        <row r="55">
          <cell r="B55">
            <v>17</v>
          </cell>
          <cell r="C55">
            <v>626.94000000000005</v>
          </cell>
          <cell r="D55">
            <v>517</v>
          </cell>
          <cell r="F55">
            <v>11.49</v>
          </cell>
          <cell r="G55">
            <v>11.66</v>
          </cell>
          <cell r="H55">
            <v>11.66</v>
          </cell>
          <cell r="J55">
            <v>44.339622641509436</v>
          </cell>
          <cell r="L55">
            <v>7.73</v>
          </cell>
          <cell r="M55">
            <v>119.292</v>
          </cell>
          <cell r="N55">
            <v>23.073887814313345</v>
          </cell>
          <cell r="Q55">
            <v>66.069999999999993</v>
          </cell>
          <cell r="S55">
            <v>258.07199999999983</v>
          </cell>
          <cell r="T55">
            <v>220.77</v>
          </cell>
          <cell r="U55">
            <v>37.301999999999822</v>
          </cell>
          <cell r="V55">
            <v>17.850000000000001</v>
          </cell>
          <cell r="W55">
            <v>3.4526112185686659</v>
          </cell>
          <cell r="Y55">
            <v>39.299999999999997</v>
          </cell>
          <cell r="AB55">
            <v>9.4999999999999929</v>
          </cell>
          <cell r="AC55">
            <v>2.4300000000000002</v>
          </cell>
          <cell r="AD55">
            <v>2.46</v>
          </cell>
          <cell r="AH55">
            <v>7.6</v>
          </cell>
          <cell r="AI55">
            <v>7.99</v>
          </cell>
          <cell r="AK55">
            <v>2.42</v>
          </cell>
          <cell r="AL55">
            <v>7.1</v>
          </cell>
          <cell r="AM55">
            <v>7.7</v>
          </cell>
          <cell r="AN55">
            <v>122.64</v>
          </cell>
          <cell r="AO55">
            <v>122.64</v>
          </cell>
          <cell r="AQ55">
            <v>0</v>
          </cell>
          <cell r="AS55">
            <v>6.14</v>
          </cell>
          <cell r="AT55">
            <v>6.17</v>
          </cell>
          <cell r="AU55">
            <v>0.83</v>
          </cell>
          <cell r="AX55">
            <v>4.07</v>
          </cell>
          <cell r="AY55">
            <v>90.9</v>
          </cell>
          <cell r="AZ55">
            <v>0.34</v>
          </cell>
          <cell r="BA55">
            <v>0.1</v>
          </cell>
          <cell r="BB55">
            <v>1.22</v>
          </cell>
          <cell r="BC55">
            <v>1.6600000000000001</v>
          </cell>
          <cell r="BD55">
            <v>6.44</v>
          </cell>
          <cell r="BE55">
            <v>78.400000000000006</v>
          </cell>
          <cell r="BH55">
            <v>1.45</v>
          </cell>
          <cell r="BJ55">
            <v>9.58</v>
          </cell>
          <cell r="BL55">
            <v>14.08</v>
          </cell>
          <cell r="BM55">
            <v>4.78</v>
          </cell>
          <cell r="BN55">
            <v>8.68</v>
          </cell>
          <cell r="BO55">
            <v>11.96</v>
          </cell>
          <cell r="BP55">
            <v>16.91</v>
          </cell>
          <cell r="CS55">
            <v>40</v>
          </cell>
          <cell r="CT55">
            <v>3</v>
          </cell>
        </row>
        <row r="56">
          <cell r="B56">
            <v>18</v>
          </cell>
          <cell r="C56">
            <v>516.29</v>
          </cell>
          <cell r="D56">
            <v>486</v>
          </cell>
          <cell r="F56">
            <v>9.06</v>
          </cell>
          <cell r="G56">
            <v>12.78</v>
          </cell>
          <cell r="H56">
            <v>12.78</v>
          </cell>
          <cell r="J56">
            <v>38.028169014084511</v>
          </cell>
          <cell r="L56">
            <v>8.0399999999999991</v>
          </cell>
          <cell r="M56">
            <v>112.352</v>
          </cell>
          <cell r="N56">
            <v>23.117695473251029</v>
          </cell>
          <cell r="Q56">
            <v>160.6</v>
          </cell>
          <cell r="S56">
            <v>209.82399999999987</v>
          </cell>
          <cell r="T56">
            <v>172.52199999999999</v>
          </cell>
          <cell r="U56">
            <v>37.301999999999879</v>
          </cell>
          <cell r="V56">
            <v>16.52</v>
          </cell>
          <cell r="W56">
            <v>3.3991769547325101</v>
          </cell>
          <cell r="Y56">
            <v>20.77</v>
          </cell>
          <cell r="AB56">
            <v>5.2499999999999929</v>
          </cell>
          <cell r="AC56">
            <v>2.38</v>
          </cell>
          <cell r="AD56">
            <v>2.38</v>
          </cell>
          <cell r="AH56">
            <v>11.2</v>
          </cell>
          <cell r="AI56">
            <v>7.12</v>
          </cell>
          <cell r="AK56">
            <v>2.4500000000000002</v>
          </cell>
          <cell r="AL56">
            <v>7.4</v>
          </cell>
          <cell r="AM56">
            <v>7.6</v>
          </cell>
          <cell r="AN56">
            <v>115.5</v>
          </cell>
          <cell r="AO56">
            <v>115.5</v>
          </cell>
          <cell r="AQ56">
            <v>0</v>
          </cell>
          <cell r="AS56">
            <v>7.28</v>
          </cell>
          <cell r="AT56">
            <v>6.76</v>
          </cell>
          <cell r="AU56">
            <v>1.23</v>
          </cell>
          <cell r="AX56">
            <v>4.8600000000000003</v>
          </cell>
          <cell r="AY56">
            <v>94.4</v>
          </cell>
          <cell r="AZ56">
            <v>0.55000000000000004</v>
          </cell>
          <cell r="BA56">
            <v>0.06</v>
          </cell>
          <cell r="BB56">
            <v>1.65</v>
          </cell>
          <cell r="BC56">
            <v>2.2599999999999998</v>
          </cell>
          <cell r="BD56">
            <v>6.85</v>
          </cell>
          <cell r="BE56">
            <v>76.959999999999994</v>
          </cell>
          <cell r="BH56">
            <v>1.49</v>
          </cell>
          <cell r="BJ56">
            <v>10.1</v>
          </cell>
          <cell r="BL56">
            <v>11.29</v>
          </cell>
          <cell r="BM56">
            <v>5.38</v>
          </cell>
          <cell r="BN56">
            <v>4.83</v>
          </cell>
          <cell r="BO56">
            <v>12.5</v>
          </cell>
          <cell r="BP56">
            <v>15.72</v>
          </cell>
          <cell r="CS56">
            <v>40</v>
          </cell>
          <cell r="CT56">
            <v>3</v>
          </cell>
          <cell r="CV56">
            <v>3.74</v>
          </cell>
          <cell r="CW56">
            <v>7.45</v>
          </cell>
        </row>
        <row r="57">
          <cell r="B57">
            <v>19</v>
          </cell>
          <cell r="C57">
            <v>360.51</v>
          </cell>
          <cell r="D57">
            <v>406</v>
          </cell>
          <cell r="F57">
            <v>11.71</v>
          </cell>
          <cell r="G57">
            <v>5.0599999999999996</v>
          </cell>
          <cell r="H57">
            <v>11.71</v>
          </cell>
          <cell r="J57">
            <v>34.671221178479932</v>
          </cell>
          <cell r="L57">
            <v>6.89</v>
          </cell>
          <cell r="M57">
            <v>89.364999999999995</v>
          </cell>
          <cell r="N57">
            <v>22.011083743842363</v>
          </cell>
          <cell r="Q57">
            <v>153.08000000000001</v>
          </cell>
          <cell r="S57">
            <v>146.10899999999984</v>
          </cell>
          <cell r="T57">
            <v>108.807</v>
          </cell>
          <cell r="U57">
            <v>37.301999999999836</v>
          </cell>
          <cell r="V57">
            <v>15.14</v>
          </cell>
          <cell r="W57">
            <v>3.729064039408867</v>
          </cell>
          <cell r="Y57">
            <v>18.34</v>
          </cell>
          <cell r="AB57">
            <v>2.0499999999999936</v>
          </cell>
          <cell r="AC57">
            <v>2.77</v>
          </cell>
          <cell r="AD57">
            <v>2.72</v>
          </cell>
          <cell r="AH57">
            <v>8.6</v>
          </cell>
          <cell r="AI57">
            <v>7.72</v>
          </cell>
          <cell r="AK57">
            <v>2.35</v>
          </cell>
          <cell r="AL57">
            <v>7.7</v>
          </cell>
          <cell r="AM57">
            <v>7.14</v>
          </cell>
          <cell r="AN57">
            <v>88.22</v>
          </cell>
          <cell r="AO57">
            <v>88.22</v>
          </cell>
          <cell r="AQ57">
            <v>0</v>
          </cell>
          <cell r="AS57">
            <v>6.77</v>
          </cell>
          <cell r="AT57">
            <v>5.84</v>
          </cell>
          <cell r="AU57">
            <v>2.1</v>
          </cell>
          <cell r="AX57">
            <v>3.96</v>
          </cell>
          <cell r="AY57">
            <v>91.87</v>
          </cell>
          <cell r="AZ57">
            <v>0.78</v>
          </cell>
          <cell r="BA57">
            <v>0.06</v>
          </cell>
          <cell r="BB57">
            <v>1.03</v>
          </cell>
          <cell r="BC57">
            <v>1.87</v>
          </cell>
          <cell r="BD57">
            <v>7.13</v>
          </cell>
          <cell r="BE57">
            <v>114.82</v>
          </cell>
          <cell r="BH57">
            <v>1.43</v>
          </cell>
          <cell r="BJ57">
            <v>14.17</v>
          </cell>
          <cell r="BL57">
            <v>8.56</v>
          </cell>
          <cell r="BM57">
            <v>6.19</v>
          </cell>
          <cell r="BN57">
            <v>4.88</v>
          </cell>
          <cell r="BO57">
            <v>7.94</v>
          </cell>
          <cell r="BP57">
            <v>17.02</v>
          </cell>
          <cell r="CS57">
            <v>40</v>
          </cell>
          <cell r="CT57">
            <v>3</v>
          </cell>
          <cell r="CV57">
            <v>4</v>
          </cell>
          <cell r="CW57">
            <v>7.59</v>
          </cell>
        </row>
        <row r="58">
          <cell r="B58">
            <v>20</v>
          </cell>
          <cell r="C58">
            <v>539.62</v>
          </cell>
          <cell r="D58">
            <v>563</v>
          </cell>
          <cell r="F58">
            <v>9.57</v>
          </cell>
          <cell r="G58">
            <v>13.82</v>
          </cell>
          <cell r="H58">
            <v>13.82</v>
          </cell>
          <cell r="J58">
            <v>40.738060781476122</v>
          </cell>
          <cell r="L58">
            <v>7.55</v>
          </cell>
          <cell r="M58">
            <v>124.744</v>
          </cell>
          <cell r="N58">
            <v>22.157015985790409</v>
          </cell>
          <cell r="Q58">
            <v>103.8</v>
          </cell>
          <cell r="S58">
            <v>167.05299999999983</v>
          </cell>
          <cell r="T58">
            <v>129.751</v>
          </cell>
          <cell r="U58">
            <v>37.301999999999822</v>
          </cell>
          <cell r="V58">
            <v>21.32</v>
          </cell>
          <cell r="W58">
            <v>3.7868561278863231</v>
          </cell>
          <cell r="Y58">
            <v>13.52</v>
          </cell>
          <cell r="AB58">
            <v>9.8499999999999943</v>
          </cell>
          <cell r="AC58">
            <v>2.95</v>
          </cell>
          <cell r="AD58">
            <v>2.92</v>
          </cell>
          <cell r="AH58">
            <v>7.6</v>
          </cell>
          <cell r="AI58">
            <v>7.5</v>
          </cell>
          <cell r="AK58">
            <v>2.67</v>
          </cell>
          <cell r="AL58">
            <v>5.25</v>
          </cell>
          <cell r="AM58">
            <v>7.74</v>
          </cell>
          <cell r="AN58">
            <v>123.65</v>
          </cell>
          <cell r="AO58">
            <v>111.23</v>
          </cell>
          <cell r="AQ58">
            <v>12.420000000000002</v>
          </cell>
          <cell r="AS58">
            <v>5.99</v>
          </cell>
          <cell r="AT58">
            <v>7.36</v>
          </cell>
          <cell r="AU58">
            <v>1.89</v>
          </cell>
          <cell r="AX58">
            <v>4.49</v>
          </cell>
          <cell r="AY58">
            <v>93.06</v>
          </cell>
          <cell r="AZ58">
            <v>0.3</v>
          </cell>
          <cell r="BA58">
            <v>0.39</v>
          </cell>
          <cell r="BB58">
            <v>0.68</v>
          </cell>
          <cell r="BC58">
            <v>1.37</v>
          </cell>
          <cell r="BD58">
            <v>7.45</v>
          </cell>
          <cell r="BE58">
            <v>93.09</v>
          </cell>
          <cell r="BH58">
            <v>1.31</v>
          </cell>
          <cell r="BJ58">
            <v>8.93</v>
          </cell>
          <cell r="BL58">
            <v>9.92</v>
          </cell>
          <cell r="BM58">
            <v>4.7699999999999996</v>
          </cell>
          <cell r="BN58">
            <v>7.43</v>
          </cell>
          <cell r="BO58">
            <v>11.71</v>
          </cell>
          <cell r="BP58">
            <v>35.299999999999997</v>
          </cell>
          <cell r="CS58">
            <v>40</v>
          </cell>
          <cell r="CT58">
            <v>3</v>
          </cell>
          <cell r="CV58">
            <v>4.1900000000000004</v>
          </cell>
          <cell r="CW58">
            <v>8.26</v>
          </cell>
        </row>
        <row r="59">
          <cell r="B59">
            <v>21</v>
          </cell>
          <cell r="C59">
            <v>494.53</v>
          </cell>
          <cell r="D59">
            <v>589</v>
          </cell>
          <cell r="F59">
            <v>11.75</v>
          </cell>
          <cell r="G59">
            <v>12.42</v>
          </cell>
          <cell r="H59">
            <v>12.42</v>
          </cell>
          <cell r="J59">
            <v>47.423510466988731</v>
          </cell>
          <cell r="L59">
            <v>8.86</v>
          </cell>
          <cell r="M59">
            <v>129.726</v>
          </cell>
          <cell r="N59">
            <v>22.02478777589134</v>
          </cell>
          <cell r="Q59">
            <v>75.03</v>
          </cell>
          <cell r="S59">
            <v>221.74899999999982</v>
          </cell>
          <cell r="T59">
            <v>184.447</v>
          </cell>
          <cell r="U59">
            <v>37.301999999999822</v>
          </cell>
          <cell r="V59">
            <v>21.06</v>
          </cell>
          <cell r="W59">
            <v>3.5755517826825125</v>
          </cell>
          <cell r="Y59">
            <v>20.11</v>
          </cell>
          <cell r="AB59">
            <v>10.799999999999994</v>
          </cell>
          <cell r="AC59">
            <v>2.97</v>
          </cell>
          <cell r="AD59">
            <v>2.88</v>
          </cell>
          <cell r="AH59">
            <v>5</v>
          </cell>
          <cell r="AI59">
            <v>6.91</v>
          </cell>
          <cell r="AK59">
            <v>2.91</v>
          </cell>
          <cell r="AL59">
            <v>4.3</v>
          </cell>
          <cell r="AM59">
            <v>7.5</v>
          </cell>
          <cell r="AN59">
            <v>137.76</v>
          </cell>
          <cell r="AO59">
            <v>150.18</v>
          </cell>
          <cell r="AQ59">
            <v>0</v>
          </cell>
          <cell r="AS59">
            <v>8.68</v>
          </cell>
          <cell r="AT59">
            <v>7.55</v>
          </cell>
          <cell r="AU59">
            <v>1.79</v>
          </cell>
          <cell r="AX59">
            <v>5.0999999999999996</v>
          </cell>
          <cell r="AY59">
            <v>92.8</v>
          </cell>
          <cell r="AZ59">
            <v>0.51</v>
          </cell>
          <cell r="BA59">
            <v>0.22</v>
          </cell>
          <cell r="BB59">
            <v>0.6</v>
          </cell>
          <cell r="BC59">
            <v>1.33</v>
          </cell>
          <cell r="BD59">
            <v>7.33</v>
          </cell>
          <cell r="BE59">
            <v>63.16</v>
          </cell>
          <cell r="BH59">
            <v>1.25</v>
          </cell>
          <cell r="BJ59">
            <v>14.26</v>
          </cell>
          <cell r="BL59">
            <v>17.11</v>
          </cell>
          <cell r="BM59">
            <v>7</v>
          </cell>
          <cell r="BN59">
            <v>5.34</v>
          </cell>
          <cell r="BO59">
            <v>10.93</v>
          </cell>
          <cell r="BP59">
            <v>31.34</v>
          </cell>
          <cell r="CS59">
            <v>40</v>
          </cell>
          <cell r="CT59">
            <v>3</v>
          </cell>
          <cell r="CV59">
            <v>3.61</v>
          </cell>
          <cell r="CW59">
            <v>8.59</v>
          </cell>
        </row>
        <row r="60">
          <cell r="B60">
            <v>22</v>
          </cell>
          <cell r="C60">
            <v>601.61</v>
          </cell>
          <cell r="D60">
            <v>605</v>
          </cell>
          <cell r="F60">
            <v>9.4600000000000009</v>
          </cell>
          <cell r="G60">
            <v>14.74</v>
          </cell>
          <cell r="H60">
            <v>14.74</v>
          </cell>
          <cell r="J60">
            <v>41.044776119402982</v>
          </cell>
          <cell r="L60">
            <v>9.49</v>
          </cell>
          <cell r="M60">
            <v>137.94</v>
          </cell>
          <cell r="N60">
            <v>22.8</v>
          </cell>
          <cell r="Q60">
            <v>167.05</v>
          </cell>
          <cell r="S60">
            <v>192.63899999999984</v>
          </cell>
          <cell r="T60">
            <v>155.33699999999999</v>
          </cell>
          <cell r="U60">
            <v>37.30199999999985</v>
          </cell>
          <cell r="V60">
            <v>22.99</v>
          </cell>
          <cell r="W60">
            <v>3.8</v>
          </cell>
          <cell r="Y60">
            <v>13.45</v>
          </cell>
          <cell r="AB60">
            <v>20.339999999999993</v>
          </cell>
          <cell r="AC60">
            <v>2.65</v>
          </cell>
          <cell r="AD60">
            <v>2.4700000000000002</v>
          </cell>
          <cell r="AH60">
            <v>4.2</v>
          </cell>
          <cell r="AI60">
            <v>6.39</v>
          </cell>
          <cell r="AK60">
            <v>2.83</v>
          </cell>
          <cell r="AL60">
            <v>5.8</v>
          </cell>
          <cell r="AM60">
            <v>6.91</v>
          </cell>
          <cell r="AN60">
            <v>140</v>
          </cell>
          <cell r="AO60">
            <v>140</v>
          </cell>
          <cell r="AQ60">
            <v>0</v>
          </cell>
          <cell r="AS60">
            <v>6.8</v>
          </cell>
          <cell r="AT60">
            <v>7.32</v>
          </cell>
          <cell r="AU60">
            <v>1.54</v>
          </cell>
          <cell r="AX60">
            <v>4.32</v>
          </cell>
          <cell r="AY60">
            <v>92.6</v>
          </cell>
          <cell r="AZ60">
            <v>0.19</v>
          </cell>
          <cell r="BA60">
            <v>0.44</v>
          </cell>
          <cell r="BB60">
            <v>0.71</v>
          </cell>
          <cell r="BC60">
            <v>1.3399999999999999</v>
          </cell>
          <cell r="BD60">
            <v>7.94</v>
          </cell>
          <cell r="BE60">
            <v>66.09</v>
          </cell>
          <cell r="BH60">
            <v>1.36</v>
          </cell>
          <cell r="BJ60">
            <v>6.5</v>
          </cell>
          <cell r="BL60">
            <v>9.0399999999999991</v>
          </cell>
          <cell r="BM60">
            <v>7.14</v>
          </cell>
          <cell r="BN60">
            <v>6.25</v>
          </cell>
          <cell r="BO60">
            <v>13.37</v>
          </cell>
          <cell r="BP60">
            <v>28.04</v>
          </cell>
          <cell r="CS60">
            <v>40</v>
          </cell>
          <cell r="CT60">
            <v>3</v>
          </cell>
        </row>
        <row r="61">
          <cell r="B61">
            <v>23</v>
          </cell>
          <cell r="Q61">
            <v>0</v>
          </cell>
          <cell r="S61">
            <v>192.63899999999984</v>
          </cell>
          <cell r="T61">
            <v>155.33699999999999</v>
          </cell>
          <cell r="U61">
            <v>37.30199999999985</v>
          </cell>
          <cell r="W61" t="e">
            <v>#DIV/0!</v>
          </cell>
          <cell r="AB61">
            <v>20.339999999999993</v>
          </cell>
          <cell r="AQ61">
            <v>0</v>
          </cell>
          <cell r="CS61">
            <v>40</v>
          </cell>
          <cell r="CT61">
            <v>3</v>
          </cell>
          <cell r="CV61">
            <v>7.13</v>
          </cell>
          <cell r="CW61">
            <v>8.92</v>
          </cell>
        </row>
        <row r="62">
          <cell r="B62">
            <v>24</v>
          </cell>
          <cell r="C62">
            <v>580.03</v>
          </cell>
          <cell r="D62">
            <v>488</v>
          </cell>
          <cell r="F62">
            <v>9.84</v>
          </cell>
          <cell r="G62">
            <v>10.8</v>
          </cell>
          <cell r="H62">
            <v>10.8</v>
          </cell>
          <cell r="I62">
            <v>1.25</v>
          </cell>
          <cell r="J62">
            <v>45.185185185185183</v>
          </cell>
          <cell r="L62">
            <v>7.82</v>
          </cell>
          <cell r="M62">
            <v>113.70699999999999</v>
          </cell>
          <cell r="N62">
            <v>23.300614754098358</v>
          </cell>
          <cell r="Q62">
            <v>111.39</v>
          </cell>
          <cell r="S62">
            <v>194.95599999999985</v>
          </cell>
          <cell r="T62">
            <v>157.654</v>
          </cell>
          <cell r="U62">
            <v>37.30199999999985</v>
          </cell>
          <cell r="V62">
            <v>18.96</v>
          </cell>
          <cell r="W62">
            <v>3.8852459016393439</v>
          </cell>
          <cell r="Y62">
            <v>32.1</v>
          </cell>
          <cell r="AB62">
            <v>7.1999999999999957</v>
          </cell>
          <cell r="AC62">
            <v>2.67</v>
          </cell>
          <cell r="AD62">
            <v>2.65</v>
          </cell>
          <cell r="AH62">
            <v>10.4</v>
          </cell>
          <cell r="AI62">
            <v>7.49</v>
          </cell>
          <cell r="AK62">
            <v>2.7</v>
          </cell>
          <cell r="AL62">
            <v>6.3</v>
          </cell>
          <cell r="AM62">
            <v>7.18</v>
          </cell>
          <cell r="AN62">
            <v>120.64</v>
          </cell>
          <cell r="AO62">
            <v>120.64</v>
          </cell>
          <cell r="AQ62">
            <v>0</v>
          </cell>
          <cell r="AS62">
            <v>7.23</v>
          </cell>
          <cell r="AT62">
            <v>6.15</v>
          </cell>
          <cell r="AU62">
            <v>0.3</v>
          </cell>
          <cell r="AX62">
            <v>2.91</v>
          </cell>
          <cell r="AY62">
            <v>93.67</v>
          </cell>
          <cell r="AZ62">
            <v>0.53</v>
          </cell>
          <cell r="BA62">
            <v>0.24</v>
          </cell>
          <cell r="BB62">
            <v>0.65</v>
          </cell>
          <cell r="BC62">
            <v>1.42</v>
          </cell>
          <cell r="BD62">
            <v>7.5</v>
          </cell>
          <cell r="BE62">
            <v>99.44</v>
          </cell>
          <cell r="BH62">
            <v>1.43</v>
          </cell>
          <cell r="BJ62">
            <v>11.32</v>
          </cell>
          <cell r="BL62">
            <v>5.49</v>
          </cell>
          <cell r="BM62">
            <v>5.46</v>
          </cell>
          <cell r="BN62">
            <v>9.56</v>
          </cell>
          <cell r="BO62">
            <v>19.71</v>
          </cell>
          <cell r="BP62">
            <v>13.86</v>
          </cell>
          <cell r="CS62">
            <v>40</v>
          </cell>
          <cell r="CT62">
            <v>3</v>
          </cell>
          <cell r="CV62">
            <v>6.86</v>
          </cell>
          <cell r="CW62">
            <v>7.1</v>
          </cell>
        </row>
        <row r="63">
          <cell r="B63">
            <v>25</v>
          </cell>
          <cell r="C63">
            <v>320.54000000000002</v>
          </cell>
          <cell r="D63">
            <v>387</v>
          </cell>
          <cell r="F63">
            <v>3.61</v>
          </cell>
          <cell r="G63">
            <v>10.66</v>
          </cell>
          <cell r="H63">
            <v>10.66</v>
          </cell>
          <cell r="J63">
            <v>36.303939962476548</v>
          </cell>
          <cell r="L63">
            <v>9.4499999999999993</v>
          </cell>
          <cell r="M63">
            <v>90.168999999999997</v>
          </cell>
          <cell r="N63">
            <v>23.299483204134365</v>
          </cell>
          <cell r="Q63">
            <v>119.8</v>
          </cell>
          <cell r="S63">
            <v>165.32499999999982</v>
          </cell>
          <cell r="T63">
            <v>128.023</v>
          </cell>
          <cell r="U63">
            <v>37.301999999999822</v>
          </cell>
          <cell r="V63">
            <v>15.247999999999999</v>
          </cell>
          <cell r="W63">
            <v>3.9400516795865634</v>
          </cell>
          <cell r="Y63">
            <v>13.11</v>
          </cell>
          <cell r="AB63">
            <v>9.3379999999999939</v>
          </cell>
          <cell r="AC63">
            <v>2.41</v>
          </cell>
          <cell r="AD63">
            <v>2.4700000000000002</v>
          </cell>
          <cell r="AH63">
            <v>5.6</v>
          </cell>
          <cell r="AI63">
            <v>7.5</v>
          </cell>
          <cell r="AK63">
            <v>2.57</v>
          </cell>
          <cell r="AL63">
            <v>8.8000000000000007</v>
          </cell>
          <cell r="AM63">
            <v>7.49</v>
          </cell>
          <cell r="AN63">
            <v>100.87</v>
          </cell>
          <cell r="AO63">
            <v>100.87</v>
          </cell>
          <cell r="AQ63">
            <v>0</v>
          </cell>
          <cell r="AS63">
            <v>5.35</v>
          </cell>
          <cell r="AT63">
            <v>4.6500000000000004</v>
          </cell>
          <cell r="AU63">
            <v>0.98</v>
          </cell>
          <cell r="AX63">
            <v>2.97</v>
          </cell>
          <cell r="AY63">
            <v>94.57</v>
          </cell>
          <cell r="AZ63">
            <v>0.35</v>
          </cell>
          <cell r="BA63">
            <v>0.74</v>
          </cell>
          <cell r="BB63">
            <v>0.98</v>
          </cell>
          <cell r="BC63">
            <v>2.0699999999999998</v>
          </cell>
          <cell r="BD63">
            <v>8.83</v>
          </cell>
          <cell r="BE63">
            <v>80.81</v>
          </cell>
          <cell r="BH63">
            <v>1.37</v>
          </cell>
          <cell r="BJ63">
            <v>8.98</v>
          </cell>
          <cell r="BL63">
            <v>8.1999999999999993</v>
          </cell>
          <cell r="BM63">
            <v>5.6</v>
          </cell>
          <cell r="BN63">
            <v>6.46</v>
          </cell>
          <cell r="BO63">
            <v>10.4</v>
          </cell>
          <cell r="BP63">
            <v>40.69</v>
          </cell>
          <cell r="CS63">
            <v>40</v>
          </cell>
          <cell r="CT63">
            <v>3</v>
          </cell>
          <cell r="CV63">
            <v>6.06</v>
          </cell>
          <cell r="CW63">
            <v>13.35</v>
          </cell>
        </row>
        <row r="64">
          <cell r="B64">
            <v>26</v>
          </cell>
          <cell r="C64">
            <v>220</v>
          </cell>
          <cell r="D64">
            <v>237</v>
          </cell>
          <cell r="F64">
            <v>3.87</v>
          </cell>
          <cell r="G64">
            <v>6.58</v>
          </cell>
          <cell r="H64">
            <v>6.58</v>
          </cell>
          <cell r="J64">
            <v>36.018237082066868</v>
          </cell>
          <cell r="L64">
            <v>15.81</v>
          </cell>
          <cell r="M64">
            <v>55.457999999999998</v>
          </cell>
          <cell r="N64">
            <v>23.4</v>
          </cell>
          <cell r="Q64">
            <v>0</v>
          </cell>
          <cell r="S64">
            <v>220.78299999999982</v>
          </cell>
          <cell r="T64">
            <v>183.48099999999999</v>
          </cell>
          <cell r="U64">
            <v>37.301999999999822</v>
          </cell>
          <cell r="V64">
            <v>9.7170000000000005</v>
          </cell>
          <cell r="W64">
            <v>4.1000000000000005</v>
          </cell>
          <cell r="Y64">
            <v>13.5</v>
          </cell>
          <cell r="AB64">
            <v>5.5549999999999926</v>
          </cell>
          <cell r="AC64">
            <v>2.31</v>
          </cell>
          <cell r="AD64">
            <v>2.44</v>
          </cell>
          <cell r="AH64">
            <v>5.4</v>
          </cell>
          <cell r="AI64">
            <v>6.51</v>
          </cell>
          <cell r="AL64">
            <v>6.3</v>
          </cell>
          <cell r="AM64">
            <v>7.51</v>
          </cell>
          <cell r="AN64">
            <v>52.38</v>
          </cell>
          <cell r="AO64">
            <v>52.38</v>
          </cell>
          <cell r="AQ64">
            <v>0</v>
          </cell>
          <cell r="AS64">
            <v>4.05</v>
          </cell>
          <cell r="AT64">
            <v>4.18</v>
          </cell>
          <cell r="AU64">
            <v>0.83</v>
          </cell>
          <cell r="AX64">
            <v>3.79</v>
          </cell>
          <cell r="AY64">
            <v>91.1</v>
          </cell>
          <cell r="AZ64">
            <v>0.48</v>
          </cell>
          <cell r="BA64">
            <v>0.26</v>
          </cell>
          <cell r="BB64">
            <v>1.01</v>
          </cell>
          <cell r="BC64">
            <v>1.75</v>
          </cell>
          <cell r="BD64">
            <v>6.4</v>
          </cell>
          <cell r="BE64">
            <v>175.28</v>
          </cell>
          <cell r="BH64">
            <v>1.44</v>
          </cell>
          <cell r="BJ64">
            <v>7.41</v>
          </cell>
          <cell r="BL64">
            <v>10.67</v>
          </cell>
          <cell r="BM64">
            <v>5.93</v>
          </cell>
          <cell r="BN64">
            <v>5.6</v>
          </cell>
          <cell r="BO64">
            <v>20.53</v>
          </cell>
          <cell r="BP64">
            <v>6.94</v>
          </cell>
          <cell r="CS64">
            <v>40</v>
          </cell>
          <cell r="CT64">
            <v>3</v>
          </cell>
          <cell r="CV64">
            <v>3.72</v>
          </cell>
          <cell r="CW64">
            <v>8.6199999999999992</v>
          </cell>
        </row>
        <row r="65">
          <cell r="B65">
            <v>27</v>
          </cell>
          <cell r="C65">
            <v>257.02999999999997</v>
          </cell>
          <cell r="D65">
            <v>238</v>
          </cell>
          <cell r="F65">
            <v>2.84</v>
          </cell>
          <cell r="G65">
            <v>6.33</v>
          </cell>
          <cell r="H65">
            <v>6.33</v>
          </cell>
          <cell r="J65">
            <v>37.598736176935226</v>
          </cell>
          <cell r="L65">
            <v>13.87</v>
          </cell>
          <cell r="M65">
            <v>55.976999999999997</v>
          </cell>
          <cell r="N65">
            <v>23.519747899159661</v>
          </cell>
          <cell r="Q65">
            <v>116.25</v>
          </cell>
          <cell r="S65">
            <v>129.20799999999983</v>
          </cell>
          <cell r="T65">
            <v>129.208</v>
          </cell>
          <cell r="V65">
            <v>9.8059999999999992</v>
          </cell>
          <cell r="W65">
            <v>4.1201680672268903</v>
          </cell>
          <cell r="Y65">
            <v>6.84</v>
          </cell>
          <cell r="AB65">
            <v>8.5209999999999919</v>
          </cell>
          <cell r="AC65">
            <v>2.2599999999999998</v>
          </cell>
          <cell r="AD65">
            <v>2.34</v>
          </cell>
          <cell r="AH65">
            <v>6.2</v>
          </cell>
          <cell r="AI65">
            <v>7.41</v>
          </cell>
          <cell r="AK65">
            <v>2.44</v>
          </cell>
          <cell r="AL65">
            <v>3.4</v>
          </cell>
          <cell r="AM65">
            <v>6.51</v>
          </cell>
          <cell r="AN65">
            <v>53.34</v>
          </cell>
          <cell r="AO65">
            <v>53.34</v>
          </cell>
          <cell r="AQ65">
            <v>0</v>
          </cell>
          <cell r="AS65">
            <v>6.83</v>
          </cell>
          <cell r="AT65">
            <v>5.62</v>
          </cell>
          <cell r="AU65">
            <v>1.39</v>
          </cell>
          <cell r="AX65">
            <v>4.88</v>
          </cell>
          <cell r="AY65">
            <v>95</v>
          </cell>
          <cell r="AZ65">
            <v>0.26</v>
          </cell>
          <cell r="BA65">
            <v>0.21</v>
          </cell>
          <cell r="BB65">
            <v>0.54</v>
          </cell>
          <cell r="BC65">
            <v>1.01</v>
          </cell>
          <cell r="BD65">
            <v>5.47</v>
          </cell>
          <cell r="BE65">
            <v>227.81</v>
          </cell>
          <cell r="BH65">
            <v>1.67</v>
          </cell>
          <cell r="BJ65">
            <v>21.11</v>
          </cell>
          <cell r="BL65">
            <v>5.2</v>
          </cell>
          <cell r="BM65">
            <v>7.12</v>
          </cell>
          <cell r="BN65">
            <v>2.75</v>
          </cell>
          <cell r="BO65">
            <v>18.440000000000001</v>
          </cell>
          <cell r="BP65">
            <v>9.02</v>
          </cell>
          <cell r="CS65">
            <v>40</v>
          </cell>
          <cell r="CT65">
            <v>3</v>
          </cell>
          <cell r="CV65">
            <v>5.1100000000000003</v>
          </cell>
          <cell r="CW65">
            <v>8.89</v>
          </cell>
        </row>
        <row r="66">
          <cell r="B66">
            <v>28</v>
          </cell>
          <cell r="C66">
            <v>335.11</v>
          </cell>
          <cell r="D66">
            <v>289</v>
          </cell>
          <cell r="F66">
            <v>5.14</v>
          </cell>
          <cell r="G66">
            <v>6.86</v>
          </cell>
          <cell r="H66">
            <v>6.86</v>
          </cell>
          <cell r="J66">
            <v>42.128279883381921</v>
          </cell>
          <cell r="L66">
            <v>12.67</v>
          </cell>
          <cell r="M66">
            <v>68.481999999999999</v>
          </cell>
          <cell r="N66">
            <v>23.696193771626298</v>
          </cell>
          <cell r="Q66">
            <v>53.85</v>
          </cell>
          <cell r="S66">
            <v>143.83999999999983</v>
          </cell>
          <cell r="T66">
            <v>143.83999999999983</v>
          </cell>
          <cell r="V66">
            <v>11.965</v>
          </cell>
          <cell r="W66">
            <v>4.1401384083044981</v>
          </cell>
          <cell r="AB66">
            <v>20.48599999999999</v>
          </cell>
          <cell r="AC66">
            <v>2.3199999999999998</v>
          </cell>
          <cell r="AD66">
            <v>2.2200000000000002</v>
          </cell>
          <cell r="AH66">
            <v>7.6</v>
          </cell>
          <cell r="AI66">
            <v>7.28</v>
          </cell>
          <cell r="AK66">
            <v>2.3199999999999998</v>
          </cell>
          <cell r="AN66">
            <v>61.66</v>
          </cell>
          <cell r="AO66">
            <v>61.66</v>
          </cell>
          <cell r="AQ66">
            <v>0</v>
          </cell>
          <cell r="AS66">
            <v>4.91</v>
          </cell>
          <cell r="AT66">
            <v>4.87</v>
          </cell>
          <cell r="AU66">
            <v>0.77</v>
          </cell>
          <cell r="AX66">
            <v>4.8600000000000003</v>
          </cell>
          <cell r="AY66">
            <v>94.65</v>
          </cell>
          <cell r="AZ66">
            <v>0.19</v>
          </cell>
          <cell r="BA66">
            <v>0.17</v>
          </cell>
          <cell r="BB66">
            <v>0.97</v>
          </cell>
          <cell r="BC66">
            <v>1.33</v>
          </cell>
          <cell r="BD66">
            <v>5.33</v>
          </cell>
          <cell r="BE66">
            <v>203.81</v>
          </cell>
          <cell r="BH66">
            <v>1.43</v>
          </cell>
          <cell r="BJ66">
            <v>9.42</v>
          </cell>
          <cell r="BL66">
            <v>4.97</v>
          </cell>
          <cell r="BM66">
            <v>9.5</v>
          </cell>
          <cell r="BN66">
            <v>2.4</v>
          </cell>
          <cell r="BO66">
            <v>16</v>
          </cell>
          <cell r="BP66">
            <v>7.36</v>
          </cell>
          <cell r="CS66">
            <v>40</v>
          </cell>
          <cell r="CT66">
            <v>3</v>
          </cell>
          <cell r="CV66">
            <v>4.4800000000000004</v>
          </cell>
          <cell r="CW66">
            <v>10.26</v>
          </cell>
        </row>
        <row r="67">
          <cell r="B67">
            <v>29</v>
          </cell>
          <cell r="J67" t="e">
            <v>#DIV/0!</v>
          </cell>
          <cell r="N67" t="e">
            <v>#DIV/0!</v>
          </cell>
          <cell r="Q67">
            <v>0</v>
          </cell>
          <cell r="S67">
            <v>143.83999999999983</v>
          </cell>
          <cell r="T67">
            <v>143.83999999999983</v>
          </cell>
          <cell r="W67" t="e">
            <v>#DIV/0!</v>
          </cell>
          <cell r="AB67">
            <v>20.48599999999999</v>
          </cell>
          <cell r="AQ67">
            <v>0</v>
          </cell>
          <cell r="BC67">
            <v>0</v>
          </cell>
          <cell r="CS67">
            <v>40</v>
          </cell>
          <cell r="CT67">
            <v>3</v>
          </cell>
        </row>
        <row r="68">
          <cell r="B68">
            <v>30</v>
          </cell>
          <cell r="J68" t="e">
            <v>#DIV/0!</v>
          </cell>
          <cell r="N68" t="e">
            <v>#DIV/0!</v>
          </cell>
          <cell r="Q68">
            <v>0</v>
          </cell>
          <cell r="S68">
            <v>143.83999999999983</v>
          </cell>
          <cell r="T68">
            <v>143.83999999999983</v>
          </cell>
          <cell r="W68" t="e">
            <v>#DIV/0!</v>
          </cell>
          <cell r="AB68">
            <v>20.48599999999999</v>
          </cell>
          <cell r="AQ68">
            <v>0</v>
          </cell>
          <cell r="BC68">
            <v>0</v>
          </cell>
          <cell r="CS68">
            <v>40</v>
          </cell>
          <cell r="CT68">
            <v>3</v>
          </cell>
        </row>
        <row r="69">
          <cell r="B69">
            <v>31</v>
          </cell>
          <cell r="J69" t="e">
            <v>#DIV/0!</v>
          </cell>
          <cell r="N69" t="e">
            <v>#DIV/0!</v>
          </cell>
          <cell r="Q69">
            <v>0</v>
          </cell>
          <cell r="S69">
            <v>143.83999999999983</v>
          </cell>
          <cell r="T69">
            <v>143.83999999999983</v>
          </cell>
          <cell r="W69" t="e">
            <v>#DIV/0!</v>
          </cell>
          <cell r="AB69">
            <v>20.48599999999999</v>
          </cell>
          <cell r="AQ69">
            <v>0</v>
          </cell>
          <cell r="BC69">
            <v>0</v>
          </cell>
          <cell r="CS69">
            <v>40</v>
          </cell>
          <cell r="CT69">
            <v>3</v>
          </cell>
        </row>
        <row r="70">
          <cell r="B70" t="str">
            <v>MAR/1</v>
          </cell>
          <cell r="C70">
            <v>237.67</v>
          </cell>
          <cell r="D70">
            <v>297</v>
          </cell>
          <cell r="F70">
            <v>5.79</v>
          </cell>
          <cell r="G70">
            <v>6.56</v>
          </cell>
          <cell r="H70">
            <v>6.56</v>
          </cell>
          <cell r="J70">
            <v>45.274390243902445</v>
          </cell>
          <cell r="L70">
            <v>12.13</v>
          </cell>
          <cell r="M70">
            <v>68.576999999999998</v>
          </cell>
          <cell r="N70">
            <v>23.089898989898987</v>
          </cell>
          <cell r="Q70">
            <v>74.98</v>
          </cell>
          <cell r="S70">
            <v>137.43699999999984</v>
          </cell>
          <cell r="T70">
            <v>137.43699999999984</v>
          </cell>
          <cell r="V70">
            <v>12.148</v>
          </cell>
          <cell r="W70">
            <v>4.0902356902356898</v>
          </cell>
          <cell r="AB70">
            <v>32.633999999999986</v>
          </cell>
          <cell r="AC70">
            <v>1.87</v>
          </cell>
          <cell r="AD70">
            <v>2.0499999999999998</v>
          </cell>
          <cell r="AH70">
            <v>3.4</v>
          </cell>
          <cell r="AI70">
            <v>6.66</v>
          </cell>
          <cell r="AK70">
            <v>2.2599999999999998</v>
          </cell>
          <cell r="AN70">
            <v>77.67</v>
          </cell>
          <cell r="AO70">
            <v>77.67</v>
          </cell>
          <cell r="AQ70">
            <v>0</v>
          </cell>
          <cell r="AS70">
            <v>5.15</v>
          </cell>
          <cell r="AU70">
            <v>1.56</v>
          </cell>
          <cell r="AX70">
            <v>3.11</v>
          </cell>
          <cell r="AY70">
            <v>90.75</v>
          </cell>
          <cell r="AZ70">
            <v>1.1599999999999999</v>
          </cell>
          <cell r="BA70">
            <v>0.11</v>
          </cell>
          <cell r="BB70">
            <v>1.1499999999999999</v>
          </cell>
          <cell r="BC70">
            <v>2.42</v>
          </cell>
          <cell r="BD70">
            <v>6.27</v>
          </cell>
          <cell r="BE70">
            <v>162.71</v>
          </cell>
          <cell r="BH70">
            <v>1.31</v>
          </cell>
          <cell r="BJ70">
            <v>9.34</v>
          </cell>
          <cell r="BL70">
            <v>2.33</v>
          </cell>
          <cell r="BM70">
            <v>5.74</v>
          </cell>
          <cell r="BN70">
            <v>1.92</v>
          </cell>
          <cell r="BO70">
            <v>17.100000000000001</v>
          </cell>
          <cell r="BP70">
            <v>6.29</v>
          </cell>
          <cell r="CS70">
            <v>40</v>
          </cell>
          <cell r="CT70">
            <v>3</v>
          </cell>
          <cell r="CV70">
            <v>3.62</v>
          </cell>
          <cell r="CW70">
            <v>9.3800000000000008</v>
          </cell>
        </row>
        <row r="71">
          <cell r="B71">
            <v>2</v>
          </cell>
          <cell r="J71" t="e">
            <v>#DIV/0!</v>
          </cell>
          <cell r="N71" t="e">
            <v>#DIV/0!</v>
          </cell>
          <cell r="Q71">
            <v>0</v>
          </cell>
          <cell r="S71">
            <v>137.43699999999984</v>
          </cell>
          <cell r="T71">
            <v>137.43699999999984</v>
          </cell>
          <cell r="W71" t="e">
            <v>#DIV/0!</v>
          </cell>
          <cell r="AB71">
            <v>32.633999999999986</v>
          </cell>
          <cell r="AQ71">
            <v>0</v>
          </cell>
          <cell r="BC71">
            <v>0</v>
          </cell>
          <cell r="CS71">
            <v>40</v>
          </cell>
          <cell r="CT71">
            <v>3</v>
          </cell>
          <cell r="CV71">
            <v>4.4000000000000004</v>
          </cell>
          <cell r="CW71">
            <v>6.21</v>
          </cell>
        </row>
        <row r="72">
          <cell r="B72">
            <v>3</v>
          </cell>
          <cell r="C72">
            <v>532.17999999999995</v>
          </cell>
          <cell r="D72">
            <v>529</v>
          </cell>
          <cell r="G72">
            <v>18.010000000000002</v>
          </cell>
          <cell r="H72">
            <v>18.010000000000002</v>
          </cell>
          <cell r="I72">
            <v>2.5</v>
          </cell>
          <cell r="J72">
            <v>29.37257079400333</v>
          </cell>
          <cell r="L72">
            <v>10.28</v>
          </cell>
          <cell r="M72">
            <v>127.015</v>
          </cell>
          <cell r="N72">
            <v>24.01039697542533</v>
          </cell>
          <cell r="Q72">
            <v>0</v>
          </cell>
          <cell r="S72">
            <v>264.45199999999983</v>
          </cell>
          <cell r="T72">
            <v>264.45199999999983</v>
          </cell>
          <cell r="V72">
            <v>21.552</v>
          </cell>
          <cell r="W72">
            <v>4.0741020793950851</v>
          </cell>
          <cell r="AB72">
            <v>54.185999999999986</v>
          </cell>
          <cell r="AC72">
            <v>2.15</v>
          </cell>
          <cell r="AD72">
            <v>2.14</v>
          </cell>
          <cell r="AH72">
            <v>6.4</v>
          </cell>
          <cell r="AI72">
            <v>7.79</v>
          </cell>
          <cell r="AN72">
            <v>122.1</v>
          </cell>
          <cell r="AO72">
            <v>122.1</v>
          </cell>
          <cell r="AQ72">
            <v>0</v>
          </cell>
          <cell r="AS72">
            <v>4.5199999999999996</v>
          </cell>
          <cell r="AU72">
            <v>1.55</v>
          </cell>
          <cell r="AX72">
            <v>6.41</v>
          </cell>
          <cell r="AY72">
            <v>92.7</v>
          </cell>
          <cell r="AZ72">
            <v>0.09</v>
          </cell>
          <cell r="BA72">
            <v>0.24</v>
          </cell>
          <cell r="BB72">
            <v>0.56000000000000005</v>
          </cell>
          <cell r="BC72">
            <v>0.89</v>
          </cell>
          <cell r="BD72">
            <v>6.49</v>
          </cell>
          <cell r="BE72">
            <v>83.32</v>
          </cell>
          <cell r="BH72">
            <v>1.3</v>
          </cell>
          <cell r="BJ72">
            <v>11.94</v>
          </cell>
          <cell r="BL72">
            <v>5.08</v>
          </cell>
          <cell r="BM72">
            <v>7.52</v>
          </cell>
          <cell r="BN72">
            <v>3.69</v>
          </cell>
          <cell r="BO72">
            <v>13.64</v>
          </cell>
          <cell r="BP72">
            <v>10.77</v>
          </cell>
          <cell r="CS72">
            <v>40</v>
          </cell>
          <cell r="CT72">
            <v>3</v>
          </cell>
        </row>
        <row r="73">
          <cell r="B73">
            <v>4</v>
          </cell>
          <cell r="J73" t="e">
            <v>#DIV/0!</v>
          </cell>
          <cell r="N73" t="e">
            <v>#DIV/0!</v>
          </cell>
          <cell r="Q73">
            <v>0</v>
          </cell>
          <cell r="S73">
            <v>264.45199999999983</v>
          </cell>
          <cell r="T73">
            <v>264.45199999999983</v>
          </cell>
          <cell r="W73" t="e">
            <v>#DIV/0!</v>
          </cell>
          <cell r="AB73">
            <v>54.185999999999986</v>
          </cell>
          <cell r="AQ73">
            <v>0</v>
          </cell>
          <cell r="BC73">
            <v>0</v>
          </cell>
          <cell r="CS73">
            <v>40</v>
          </cell>
          <cell r="CT73">
            <v>3</v>
          </cell>
          <cell r="CV73">
            <v>6.21</v>
          </cell>
          <cell r="CW73">
            <v>7.43</v>
          </cell>
        </row>
        <row r="74">
          <cell r="B74">
            <v>5</v>
          </cell>
          <cell r="C74">
            <v>559.59</v>
          </cell>
          <cell r="D74">
            <v>554</v>
          </cell>
          <cell r="G74">
            <v>16.88</v>
          </cell>
          <cell r="H74">
            <v>16.88</v>
          </cell>
          <cell r="J74">
            <v>32.819905213270147</v>
          </cell>
          <cell r="L74">
            <v>12.55</v>
          </cell>
          <cell r="M74">
            <v>134.06800000000001</v>
          </cell>
          <cell r="N74">
            <v>24.200000000000003</v>
          </cell>
          <cell r="Q74">
            <v>109.5</v>
          </cell>
          <cell r="S74">
            <v>289.01999999999987</v>
          </cell>
          <cell r="T74">
            <v>289.01999999999987</v>
          </cell>
          <cell r="V74">
            <v>23.367999999999999</v>
          </cell>
          <cell r="W74">
            <v>4.218050541516245</v>
          </cell>
          <cell r="AB74">
            <v>77.553999999999988</v>
          </cell>
          <cell r="AC74">
            <v>1.98</v>
          </cell>
          <cell r="AD74">
            <v>2.02</v>
          </cell>
          <cell r="AH74">
            <v>10.8</v>
          </cell>
          <cell r="AI74">
            <v>8.07</v>
          </cell>
          <cell r="AK74">
            <v>2.08</v>
          </cell>
          <cell r="AN74">
            <v>122.83</v>
          </cell>
          <cell r="AO74">
            <v>122.83</v>
          </cell>
          <cell r="AQ74">
            <v>0</v>
          </cell>
          <cell r="AS74">
            <v>6.56</v>
          </cell>
          <cell r="AU74">
            <v>0.91</v>
          </cell>
          <cell r="AX74">
            <v>4.88</v>
          </cell>
          <cell r="AY74">
            <v>92.8</v>
          </cell>
          <cell r="AZ74">
            <v>7.0000000000000007E-2</v>
          </cell>
          <cell r="BA74">
            <v>0.3</v>
          </cell>
          <cell r="BB74">
            <v>0.2</v>
          </cell>
          <cell r="BC74">
            <v>0.57000000000000006</v>
          </cell>
          <cell r="BD74">
            <v>5.04</v>
          </cell>
          <cell r="BE74">
            <v>144.88999999999999</v>
          </cell>
          <cell r="BH74">
            <v>1.25</v>
          </cell>
          <cell r="BJ74">
            <v>8.33</v>
          </cell>
          <cell r="BL74">
            <v>2.78</v>
          </cell>
          <cell r="BM74">
            <v>7.08</v>
          </cell>
          <cell r="BN74">
            <v>3.31</v>
          </cell>
          <cell r="BO74">
            <v>18.510000000000002</v>
          </cell>
          <cell r="BP74">
            <v>8.0500000000000007</v>
          </cell>
          <cell r="CS74">
            <v>40</v>
          </cell>
          <cell r="CT74">
            <v>3</v>
          </cell>
          <cell r="CV74">
            <v>3.71</v>
          </cell>
          <cell r="CW74">
            <v>8.23</v>
          </cell>
        </row>
        <row r="75">
          <cell r="B75">
            <v>6</v>
          </cell>
          <cell r="C75">
            <v>511.83</v>
          </cell>
          <cell r="D75">
            <v>404</v>
          </cell>
          <cell r="G75">
            <v>12.92</v>
          </cell>
          <cell r="H75">
            <v>12.92</v>
          </cell>
          <cell r="J75">
            <v>31.269349845201237</v>
          </cell>
          <cell r="L75">
            <v>10.68</v>
          </cell>
          <cell r="M75">
            <v>97.847999999999999</v>
          </cell>
          <cell r="N75">
            <v>24.219801980198021</v>
          </cell>
          <cell r="Q75">
            <v>134.05000000000001</v>
          </cell>
          <cell r="S75">
            <v>252.81799999999987</v>
          </cell>
          <cell r="T75">
            <v>252.81799999999987</v>
          </cell>
          <cell r="V75">
            <v>16.175999999999998</v>
          </cell>
          <cell r="W75">
            <v>4.0039603960396031</v>
          </cell>
          <cell r="Y75">
            <v>40.119999999999997</v>
          </cell>
          <cell r="AB75">
            <v>53.609999999999992</v>
          </cell>
          <cell r="AC75">
            <v>2.12</v>
          </cell>
          <cell r="AD75">
            <v>2.08</v>
          </cell>
          <cell r="AH75">
            <v>4.4000000000000004</v>
          </cell>
          <cell r="AI75">
            <v>7.34</v>
          </cell>
          <cell r="AK75">
            <v>1.97</v>
          </cell>
          <cell r="AL75">
            <v>4.9000000000000004</v>
          </cell>
          <cell r="AM75">
            <v>7.59</v>
          </cell>
          <cell r="AN75">
            <v>90.15</v>
          </cell>
          <cell r="AO75">
            <v>90.15</v>
          </cell>
          <cell r="AQ75">
            <v>0</v>
          </cell>
          <cell r="AS75">
            <v>6.6</v>
          </cell>
          <cell r="AU75">
            <v>1.59</v>
          </cell>
          <cell r="AX75">
            <v>4.9400000000000004</v>
          </cell>
          <cell r="AY75">
            <v>94.4</v>
          </cell>
          <cell r="AZ75">
            <v>0.11</v>
          </cell>
          <cell r="BA75">
            <v>0.46</v>
          </cell>
          <cell r="BB75">
            <v>0.25</v>
          </cell>
          <cell r="BC75">
            <v>0.82000000000000006</v>
          </cell>
          <cell r="BD75">
            <v>6</v>
          </cell>
          <cell r="BE75">
            <v>97.65</v>
          </cell>
          <cell r="BH75">
            <v>1.25</v>
          </cell>
          <cell r="BJ75">
            <v>16.45</v>
          </cell>
          <cell r="BL75">
            <v>3.57</v>
          </cell>
          <cell r="BM75">
            <v>7.66</v>
          </cell>
          <cell r="BN75">
            <v>1.79</v>
          </cell>
          <cell r="BO75">
            <v>16.329999999999998</v>
          </cell>
          <cell r="BP75">
            <v>7.87</v>
          </cell>
          <cell r="CS75">
            <v>40</v>
          </cell>
          <cell r="CT75">
            <v>3</v>
          </cell>
          <cell r="CV75">
            <v>2.74</v>
          </cell>
          <cell r="CW75">
            <v>7.6</v>
          </cell>
        </row>
        <row r="76">
          <cell r="B76">
            <v>7</v>
          </cell>
          <cell r="C76">
            <v>374.39</v>
          </cell>
          <cell r="D76">
            <v>320</v>
          </cell>
          <cell r="G76">
            <v>10.57</v>
          </cell>
          <cell r="H76">
            <v>10.57</v>
          </cell>
          <cell r="J76">
            <v>30.274361400189214</v>
          </cell>
          <cell r="L76">
            <v>12.01</v>
          </cell>
          <cell r="M76">
            <v>76.900000000000006</v>
          </cell>
          <cell r="N76">
            <v>24.03125</v>
          </cell>
          <cell r="Q76">
            <v>151.13</v>
          </cell>
          <cell r="S76">
            <v>178.58799999999985</v>
          </cell>
          <cell r="T76">
            <v>178.58799999999985</v>
          </cell>
          <cell r="V76">
            <v>12.96</v>
          </cell>
          <cell r="W76">
            <v>4.05</v>
          </cell>
          <cell r="Y76">
            <v>39.24</v>
          </cell>
          <cell r="AB76">
            <v>27.329999999999991</v>
          </cell>
          <cell r="AC76">
            <v>2.0499999999999998</v>
          </cell>
          <cell r="AD76">
            <v>2.08</v>
          </cell>
          <cell r="AH76">
            <v>6.4</v>
          </cell>
          <cell r="AI76">
            <v>6.6</v>
          </cell>
          <cell r="AK76">
            <v>2.09</v>
          </cell>
          <cell r="AL76">
            <v>7.55</v>
          </cell>
          <cell r="AM76">
            <v>7.45</v>
          </cell>
          <cell r="AN76">
            <v>69.33</v>
          </cell>
          <cell r="AO76">
            <v>69.33</v>
          </cell>
          <cell r="AQ76">
            <v>0</v>
          </cell>
          <cell r="AS76">
            <v>4.83</v>
          </cell>
          <cell r="AU76">
            <v>0.73</v>
          </cell>
          <cell r="AX76">
            <v>4.25</v>
          </cell>
          <cell r="AY76">
            <v>95.5</v>
          </cell>
          <cell r="AZ76">
            <v>0.06</v>
          </cell>
          <cell r="BA76">
            <v>1.07</v>
          </cell>
          <cell r="BB76">
            <v>0.23</v>
          </cell>
          <cell r="BC76">
            <v>1.36</v>
          </cell>
          <cell r="BD76">
            <v>4.8899999999999997</v>
          </cell>
          <cell r="BE76">
            <v>114.29</v>
          </cell>
          <cell r="BH76">
            <v>1.37</v>
          </cell>
          <cell r="BJ76">
            <v>9.67</v>
          </cell>
          <cell r="BL76">
            <v>2.29</v>
          </cell>
          <cell r="BM76">
            <v>7.52</v>
          </cell>
          <cell r="BN76">
            <v>1.9</v>
          </cell>
          <cell r="BO76">
            <v>20.9</v>
          </cell>
          <cell r="BP76">
            <v>6.29</v>
          </cell>
          <cell r="CS76">
            <v>40</v>
          </cell>
          <cell r="CT76">
            <v>3</v>
          </cell>
          <cell r="CV76">
            <v>2.36</v>
          </cell>
          <cell r="CW76">
            <v>7.43</v>
          </cell>
        </row>
        <row r="77">
          <cell r="B77">
            <v>8</v>
          </cell>
          <cell r="C77">
            <v>434.88</v>
          </cell>
          <cell r="D77">
            <v>605</v>
          </cell>
          <cell r="G77">
            <v>19.27</v>
          </cell>
          <cell r="H77">
            <v>19.27</v>
          </cell>
          <cell r="J77">
            <v>31.395952257394914</v>
          </cell>
          <cell r="L77">
            <v>13.83</v>
          </cell>
          <cell r="M77">
            <v>145.19999999999999</v>
          </cell>
          <cell r="N77">
            <v>24</v>
          </cell>
          <cell r="Q77">
            <v>110.1</v>
          </cell>
          <cell r="S77">
            <v>213.68799999999985</v>
          </cell>
          <cell r="T77">
            <v>213.68799999999985</v>
          </cell>
          <cell r="V77">
            <v>24.986000000000001</v>
          </cell>
          <cell r="W77">
            <v>4.1299173553719006</v>
          </cell>
          <cell r="Y77">
            <v>26.06</v>
          </cell>
          <cell r="AB77">
            <v>26.25599999999999</v>
          </cell>
          <cell r="AC77">
            <v>1.99</v>
          </cell>
          <cell r="AD77">
            <v>2.09</v>
          </cell>
          <cell r="AH77">
            <v>6.6</v>
          </cell>
          <cell r="AI77">
            <v>5.68</v>
          </cell>
          <cell r="AK77">
            <v>2.09</v>
          </cell>
          <cell r="AL77">
            <v>6.93</v>
          </cell>
          <cell r="AM77">
            <v>6.6</v>
          </cell>
          <cell r="AN77">
            <v>142.11000000000001</v>
          </cell>
          <cell r="AO77">
            <v>142.11000000000001</v>
          </cell>
          <cell r="AQ77">
            <v>0</v>
          </cell>
          <cell r="AS77">
            <v>6.5</v>
          </cell>
          <cell r="AU77">
            <v>0.93</v>
          </cell>
          <cell r="AX77">
            <v>3.85</v>
          </cell>
          <cell r="AY77">
            <v>97.4</v>
          </cell>
          <cell r="AZ77">
            <v>0.09</v>
          </cell>
          <cell r="BA77">
            <v>0.28999999999999998</v>
          </cell>
          <cell r="BB77">
            <v>0.21</v>
          </cell>
          <cell r="BC77">
            <v>0.59</v>
          </cell>
          <cell r="BD77">
            <v>5.63</v>
          </cell>
          <cell r="BE77">
            <v>93</v>
          </cell>
          <cell r="BH77">
            <v>1.1599999999999999</v>
          </cell>
          <cell r="BJ77">
            <v>5.8</v>
          </cell>
          <cell r="BL77">
            <v>2.86</v>
          </cell>
          <cell r="BM77">
            <v>7.1</v>
          </cell>
          <cell r="BN77">
            <v>2.02</v>
          </cell>
          <cell r="BO77">
            <v>22.47</v>
          </cell>
          <cell r="BP77">
            <v>7.76</v>
          </cell>
          <cell r="CS77">
            <v>40</v>
          </cell>
          <cell r="CT77">
            <v>3</v>
          </cell>
          <cell r="CV77">
            <v>4.2300000000000004</v>
          </cell>
          <cell r="CW77">
            <v>7.68</v>
          </cell>
        </row>
        <row r="78">
          <cell r="B78">
            <v>9</v>
          </cell>
          <cell r="J78" t="e">
            <v>#DIV/0!</v>
          </cell>
          <cell r="N78" t="e">
            <v>#DIV/0!</v>
          </cell>
          <cell r="Q78">
            <v>0</v>
          </cell>
          <cell r="S78">
            <v>213.68799999999985</v>
          </cell>
          <cell r="T78">
            <v>213.68799999999985</v>
          </cell>
          <cell r="W78" t="e">
            <v>#DIV/0!</v>
          </cell>
          <cell r="AB78">
            <v>26.25599999999999</v>
          </cell>
          <cell r="AQ78">
            <v>0</v>
          </cell>
          <cell r="BC78">
            <v>0</v>
          </cell>
          <cell r="CS78">
            <v>40</v>
          </cell>
          <cell r="CT78">
            <v>3</v>
          </cell>
          <cell r="CV78">
            <v>3.84</v>
          </cell>
          <cell r="CW78">
            <v>6.09</v>
          </cell>
        </row>
        <row r="79">
          <cell r="B79">
            <v>10</v>
          </cell>
          <cell r="C79">
            <v>560.29</v>
          </cell>
          <cell r="D79">
            <v>505</v>
          </cell>
          <cell r="G79">
            <v>14.83</v>
          </cell>
          <cell r="H79">
            <v>14.83</v>
          </cell>
          <cell r="J79">
            <v>34.052596089008766</v>
          </cell>
          <cell r="L79">
            <v>9.4</v>
          </cell>
          <cell r="M79">
            <v>119.65</v>
          </cell>
          <cell r="N79">
            <v>23.693069306930695</v>
          </cell>
          <cell r="Q79">
            <v>135.76</v>
          </cell>
          <cell r="S79">
            <v>197.57799999999986</v>
          </cell>
          <cell r="T79">
            <v>197.57799999999986</v>
          </cell>
          <cell r="V79">
            <v>20.704999999999998</v>
          </cell>
          <cell r="W79">
            <v>4.0999999999999996</v>
          </cell>
          <cell r="Y79">
            <v>40.51</v>
          </cell>
          <cell r="AB79">
            <v>6.4509999999999863</v>
          </cell>
          <cell r="AC79">
            <v>2.17</v>
          </cell>
          <cell r="AD79">
            <v>2.04</v>
          </cell>
          <cell r="AH79">
            <v>5.6</v>
          </cell>
          <cell r="AI79">
            <v>8.76</v>
          </cell>
          <cell r="AK79">
            <v>2.04</v>
          </cell>
          <cell r="AL79">
            <v>7.35</v>
          </cell>
          <cell r="AM79">
            <v>5.84</v>
          </cell>
          <cell r="AN79">
            <v>103.34</v>
          </cell>
          <cell r="AO79">
            <v>103.34</v>
          </cell>
          <cell r="AQ79">
            <v>0</v>
          </cell>
          <cell r="AS79">
            <v>5.98</v>
          </cell>
          <cell r="AU79">
            <v>0.95</v>
          </cell>
          <cell r="AX79">
            <v>4.5199999999999996</v>
          </cell>
          <cell r="AY79">
            <v>95.3</v>
          </cell>
          <cell r="AZ79">
            <v>0.15</v>
          </cell>
          <cell r="BA79">
            <v>0.47</v>
          </cell>
          <cell r="BB79">
            <v>0.36</v>
          </cell>
          <cell r="BC79">
            <v>0.98</v>
          </cell>
          <cell r="BD79">
            <v>6.1</v>
          </cell>
          <cell r="BE79">
            <v>95.78</v>
          </cell>
          <cell r="BH79">
            <v>1.18</v>
          </cell>
          <cell r="BJ79">
            <v>12.54</v>
          </cell>
          <cell r="BL79">
            <v>4.5999999999999996</v>
          </cell>
          <cell r="BM79">
            <v>6.96</v>
          </cell>
          <cell r="BN79">
            <v>3.85</v>
          </cell>
          <cell r="BO79">
            <v>13.91</v>
          </cell>
          <cell r="BP79">
            <v>7.8</v>
          </cell>
          <cell r="CS79">
            <v>40</v>
          </cell>
          <cell r="CT79">
            <v>3</v>
          </cell>
        </row>
        <row r="80">
          <cell r="B80">
            <v>11</v>
          </cell>
          <cell r="C80">
            <v>406.51</v>
          </cell>
          <cell r="D80">
            <v>418</v>
          </cell>
          <cell r="G80">
            <v>12.15</v>
          </cell>
          <cell r="H80">
            <v>12.15</v>
          </cell>
          <cell r="J80">
            <v>34.403292181069958</v>
          </cell>
          <cell r="L80">
            <v>8.8800000000000008</v>
          </cell>
          <cell r="M80">
            <v>98.295000000000002</v>
          </cell>
          <cell r="N80">
            <v>23.51555023923445</v>
          </cell>
          <cell r="Q80">
            <v>151.33000000000001</v>
          </cell>
          <cell r="S80">
            <v>144.54299999999986</v>
          </cell>
          <cell r="T80">
            <v>144.54299999999986</v>
          </cell>
          <cell r="V80">
            <v>17.64</v>
          </cell>
          <cell r="W80">
            <v>4.2200956937799043</v>
          </cell>
          <cell r="Y80">
            <v>13.12</v>
          </cell>
          <cell r="AB80">
            <v>10.970999999999988</v>
          </cell>
          <cell r="AC80">
            <v>2.15</v>
          </cell>
          <cell r="AD80">
            <v>2.0299999999999998</v>
          </cell>
          <cell r="AH80">
            <v>4.2</v>
          </cell>
          <cell r="AI80">
            <v>7.06</v>
          </cell>
          <cell r="AK80">
            <v>2.0099999999999998</v>
          </cell>
          <cell r="AL80">
            <v>6.7</v>
          </cell>
          <cell r="AM80">
            <v>7.99</v>
          </cell>
          <cell r="AN80">
            <v>96.55</v>
          </cell>
          <cell r="AO80">
            <v>96.55</v>
          </cell>
          <cell r="AQ80">
            <v>0</v>
          </cell>
          <cell r="AS80">
            <v>6</v>
          </cell>
          <cell r="AU80">
            <v>0.78</v>
          </cell>
          <cell r="AX80">
            <v>2.93</v>
          </cell>
          <cell r="AY80">
            <v>94.6</v>
          </cell>
          <cell r="AZ80">
            <v>0.17</v>
          </cell>
          <cell r="BA80">
            <v>0.38</v>
          </cell>
          <cell r="BB80">
            <v>0.44</v>
          </cell>
          <cell r="BC80">
            <v>0.99</v>
          </cell>
          <cell r="BD80">
            <v>5.73</v>
          </cell>
          <cell r="BE80">
            <v>94.52</v>
          </cell>
          <cell r="BH80">
            <v>1.1000000000000001</v>
          </cell>
          <cell r="BJ80">
            <v>6.97</v>
          </cell>
          <cell r="BL80">
            <v>2.2599999999999998</v>
          </cell>
          <cell r="BM80">
            <v>5.38</v>
          </cell>
          <cell r="BN80">
            <v>2.58</v>
          </cell>
          <cell r="BO80">
            <v>15.15</v>
          </cell>
          <cell r="BP80">
            <v>7.46</v>
          </cell>
          <cell r="CS80">
            <v>40</v>
          </cell>
          <cell r="CT80">
            <v>3</v>
          </cell>
          <cell r="CV80">
            <v>5.87</v>
          </cell>
          <cell r="CW80">
            <v>6.6</v>
          </cell>
        </row>
        <row r="81">
          <cell r="B81">
            <v>12</v>
          </cell>
          <cell r="C81">
            <v>353.92</v>
          </cell>
          <cell r="D81">
            <v>353</v>
          </cell>
          <cell r="F81">
            <v>0.83</v>
          </cell>
          <cell r="G81">
            <v>10.66</v>
          </cell>
          <cell r="H81">
            <v>10.66</v>
          </cell>
          <cell r="J81">
            <v>33.114446529080674</v>
          </cell>
          <cell r="L81">
            <v>9.69</v>
          </cell>
          <cell r="M81">
            <v>84.72</v>
          </cell>
          <cell r="N81">
            <v>24</v>
          </cell>
          <cell r="Q81">
            <v>0</v>
          </cell>
          <cell r="S81">
            <v>229.26299999999986</v>
          </cell>
          <cell r="T81">
            <v>229.26299999999986</v>
          </cell>
          <cell r="V81">
            <v>14.65</v>
          </cell>
          <cell r="W81">
            <v>4.1501416430594897</v>
          </cell>
          <cell r="Y81">
            <v>13.23</v>
          </cell>
          <cell r="AB81">
            <v>12.390999999999988</v>
          </cell>
          <cell r="AC81">
            <v>1.9</v>
          </cell>
          <cell r="AD81">
            <v>2.0099999999999998</v>
          </cell>
          <cell r="AH81">
            <v>7.4</v>
          </cell>
          <cell r="AI81">
            <v>8.3800000000000008</v>
          </cell>
          <cell r="AL81">
            <v>4.2</v>
          </cell>
          <cell r="AM81">
            <v>7.06</v>
          </cell>
          <cell r="AN81">
            <v>75.44</v>
          </cell>
          <cell r="AO81">
            <v>75.44</v>
          </cell>
          <cell r="AQ81">
            <v>0</v>
          </cell>
          <cell r="AS81">
            <v>5.43</v>
          </cell>
          <cell r="AU81">
            <v>1.23</v>
          </cell>
          <cell r="AX81">
            <v>4.2300000000000004</v>
          </cell>
          <cell r="AY81">
            <v>94.8</v>
          </cell>
          <cell r="AZ81">
            <v>0.06</v>
          </cell>
          <cell r="BA81">
            <v>0.55000000000000004</v>
          </cell>
          <cell r="BB81">
            <v>0.37</v>
          </cell>
          <cell r="BC81">
            <v>0.98000000000000009</v>
          </cell>
          <cell r="BD81">
            <v>9.7799999999999994</v>
          </cell>
          <cell r="BE81">
            <v>96.63</v>
          </cell>
          <cell r="BH81">
            <v>1.1599999999999999</v>
          </cell>
          <cell r="BJ81">
            <v>10.28</v>
          </cell>
          <cell r="BL81">
            <v>4.8600000000000003</v>
          </cell>
          <cell r="BM81">
            <v>6.52</v>
          </cell>
          <cell r="BN81">
            <v>2.1</v>
          </cell>
          <cell r="BO81">
            <v>16.809999999999999</v>
          </cell>
          <cell r="BP81">
            <v>8.6199999999999992</v>
          </cell>
          <cell r="CS81">
            <v>40</v>
          </cell>
          <cell r="CT81">
            <v>3</v>
          </cell>
          <cell r="CV81">
            <v>9.3699999999999992</v>
          </cell>
          <cell r="CW81">
            <v>5.16</v>
          </cell>
        </row>
        <row r="82">
          <cell r="B82">
            <v>13</v>
          </cell>
          <cell r="C82">
            <v>236.65</v>
          </cell>
          <cell r="D82">
            <v>266</v>
          </cell>
          <cell r="G82">
            <v>8.33</v>
          </cell>
          <cell r="H82">
            <v>8.33</v>
          </cell>
          <cell r="J82">
            <v>31.932773109243698</v>
          </cell>
          <cell r="L82">
            <v>11.23</v>
          </cell>
          <cell r="M82">
            <v>63.84</v>
          </cell>
          <cell r="N82">
            <v>24.000000000000004</v>
          </cell>
          <cell r="Q82">
            <v>149.57</v>
          </cell>
          <cell r="S82">
            <v>143.53299999999984</v>
          </cell>
          <cell r="T82">
            <v>143.53299999999984</v>
          </cell>
          <cell r="V82">
            <v>10.798999999999999</v>
          </cell>
          <cell r="W82">
            <v>4.0597744360902253</v>
          </cell>
          <cell r="Y82">
            <v>6.63</v>
          </cell>
          <cell r="AB82">
            <v>16.559999999999988</v>
          </cell>
          <cell r="AC82">
            <v>2</v>
          </cell>
          <cell r="AD82">
            <v>2.0099999999999998</v>
          </cell>
          <cell r="AH82">
            <v>6.6</v>
          </cell>
          <cell r="AI82">
            <v>7.67</v>
          </cell>
          <cell r="AK82">
            <v>2</v>
          </cell>
          <cell r="AL82">
            <v>5.8</v>
          </cell>
          <cell r="AM82">
            <v>8.3800000000000008</v>
          </cell>
          <cell r="AN82">
            <v>64.650000000000006</v>
          </cell>
          <cell r="AO82">
            <v>64.650000000000006</v>
          </cell>
          <cell r="AQ82">
            <v>0</v>
          </cell>
          <cell r="AS82">
            <v>5.41</v>
          </cell>
          <cell r="AU82">
            <v>0.88</v>
          </cell>
          <cell r="AX82">
            <v>4.2300000000000004</v>
          </cell>
          <cell r="AY82">
            <v>93.8</v>
          </cell>
          <cell r="AZ82">
            <v>0.03</v>
          </cell>
          <cell r="BA82">
            <v>0.12</v>
          </cell>
          <cell r="BB82">
            <v>0.4</v>
          </cell>
          <cell r="BC82">
            <v>0.55000000000000004</v>
          </cell>
          <cell r="BD82">
            <v>11.33</v>
          </cell>
          <cell r="BE82">
            <v>94.93</v>
          </cell>
          <cell r="BH82">
            <v>1.21</v>
          </cell>
          <cell r="BJ82">
            <v>9.31</v>
          </cell>
          <cell r="BL82">
            <v>4</v>
          </cell>
          <cell r="BM82">
            <v>6.68</v>
          </cell>
          <cell r="BN82">
            <v>2.16</v>
          </cell>
          <cell r="BO82">
            <v>31.43</v>
          </cell>
          <cell r="BP82">
            <v>10.29</v>
          </cell>
          <cell r="CS82">
            <v>40</v>
          </cell>
          <cell r="CT82">
            <v>3</v>
          </cell>
          <cell r="CV82">
            <v>10.14</v>
          </cell>
          <cell r="CW82">
            <v>6.61</v>
          </cell>
        </row>
        <row r="83">
          <cell r="B83">
            <v>14</v>
          </cell>
          <cell r="C83">
            <v>271.13</v>
          </cell>
          <cell r="D83">
            <v>239</v>
          </cell>
          <cell r="F83">
            <v>4.13</v>
          </cell>
          <cell r="G83">
            <v>6.01</v>
          </cell>
          <cell r="H83">
            <v>6.01</v>
          </cell>
          <cell r="J83">
            <v>39.767054908485861</v>
          </cell>
          <cell r="L83">
            <v>9.42</v>
          </cell>
          <cell r="M83">
            <v>55.470999999999997</v>
          </cell>
          <cell r="N83">
            <v>23.209623430962342</v>
          </cell>
          <cell r="Q83">
            <v>97.28</v>
          </cell>
          <cell r="S83">
            <v>101.72399999999985</v>
          </cell>
          <cell r="T83">
            <v>101.72399999999985</v>
          </cell>
          <cell r="V83">
            <v>9.83</v>
          </cell>
          <cell r="W83">
            <v>4.1129707112970708</v>
          </cell>
          <cell r="Y83">
            <v>13.67</v>
          </cell>
          <cell r="AB83">
            <v>12.719999999999986</v>
          </cell>
          <cell r="AC83">
            <v>2.2000000000000002</v>
          </cell>
          <cell r="AD83">
            <v>2.17</v>
          </cell>
          <cell r="AH83">
            <v>7</v>
          </cell>
          <cell r="AI83">
            <v>6.51</v>
          </cell>
          <cell r="AK83">
            <v>1.97</v>
          </cell>
          <cell r="AL83">
            <v>7.4</v>
          </cell>
          <cell r="AM83">
            <v>7.67</v>
          </cell>
          <cell r="AN83">
            <v>52.58</v>
          </cell>
          <cell r="AO83">
            <v>44.87</v>
          </cell>
          <cell r="AQ83">
            <v>7.7100000000000009</v>
          </cell>
          <cell r="AS83">
            <v>4.2699999999999996</v>
          </cell>
          <cell r="AU83">
            <v>0.67</v>
          </cell>
          <cell r="AX83">
            <v>2.88</v>
          </cell>
          <cell r="AY83">
            <v>95.4</v>
          </cell>
          <cell r="AZ83">
            <v>0.32</v>
          </cell>
          <cell r="BA83">
            <v>0.99</v>
          </cell>
          <cell r="BB83">
            <v>1.38</v>
          </cell>
          <cell r="BC83">
            <v>2.69</v>
          </cell>
          <cell r="BD83">
            <v>8.5</v>
          </cell>
          <cell r="BE83">
            <v>94.33</v>
          </cell>
          <cell r="BH83">
            <v>1.21</v>
          </cell>
          <cell r="BJ83">
            <v>8.11</v>
          </cell>
          <cell r="BL83">
            <v>4.5</v>
          </cell>
          <cell r="BM83">
            <v>6.05</v>
          </cell>
          <cell r="BN83">
            <v>2.79</v>
          </cell>
          <cell r="BO83">
            <v>19.420000000000002</v>
          </cell>
          <cell r="BP83">
            <v>7.42</v>
          </cell>
          <cell r="CS83">
            <v>40</v>
          </cell>
          <cell r="CT83">
            <v>3</v>
          </cell>
          <cell r="CV83">
            <v>6.2</v>
          </cell>
          <cell r="CW83">
            <v>5.26</v>
          </cell>
        </row>
        <row r="84">
          <cell r="B84">
            <v>15</v>
          </cell>
          <cell r="C84">
            <v>336.5</v>
          </cell>
          <cell r="D84">
            <v>382</v>
          </cell>
          <cell r="F84">
            <v>6.1</v>
          </cell>
          <cell r="G84">
            <v>9.11</v>
          </cell>
          <cell r="H84">
            <v>9.11</v>
          </cell>
          <cell r="J84">
            <v>41.931942919868277</v>
          </cell>
          <cell r="L84">
            <v>8.02</v>
          </cell>
          <cell r="M84">
            <v>87.86</v>
          </cell>
          <cell r="N84">
            <v>23</v>
          </cell>
          <cell r="Q84">
            <v>33.42</v>
          </cell>
          <cell r="S84">
            <v>156.16399999999982</v>
          </cell>
          <cell r="T84">
            <v>156.16399999999982</v>
          </cell>
          <cell r="V84">
            <v>15.853</v>
          </cell>
          <cell r="W84">
            <v>4.1500000000000004</v>
          </cell>
          <cell r="Y84">
            <v>16.27</v>
          </cell>
          <cell r="AB84">
            <v>12.302999999999987</v>
          </cell>
          <cell r="AC84">
            <v>2.14</v>
          </cell>
          <cell r="AD84">
            <v>2.17</v>
          </cell>
          <cell r="AH84">
            <v>5</v>
          </cell>
          <cell r="AI84">
            <v>6.99</v>
          </cell>
          <cell r="AK84">
            <v>2.13</v>
          </cell>
          <cell r="AL84">
            <v>8.4</v>
          </cell>
          <cell r="AM84">
            <v>6.54</v>
          </cell>
          <cell r="AN84">
            <v>74.23</v>
          </cell>
          <cell r="AO84">
            <v>81.94</v>
          </cell>
          <cell r="AQ84">
            <v>0</v>
          </cell>
          <cell r="AS84">
            <v>4.8499999999999996</v>
          </cell>
          <cell r="AU84">
            <v>1.34</v>
          </cell>
          <cell r="AX84">
            <v>3.23</v>
          </cell>
          <cell r="AY84">
            <v>94.2</v>
          </cell>
          <cell r="AZ84">
            <v>0.48</v>
          </cell>
          <cell r="BA84">
            <v>0.28000000000000003</v>
          </cell>
          <cell r="BB84">
            <v>0.56999999999999995</v>
          </cell>
          <cell r="BC84">
            <v>1.33</v>
          </cell>
          <cell r="BD84">
            <v>8.44</v>
          </cell>
          <cell r="BE84">
            <v>108.38</v>
          </cell>
          <cell r="BH84">
            <v>1.26</v>
          </cell>
          <cell r="BJ84">
            <v>8.86</v>
          </cell>
          <cell r="BL84">
            <v>5.33</v>
          </cell>
          <cell r="BM84">
            <v>4.74</v>
          </cell>
          <cell r="BN84">
            <v>3.81</v>
          </cell>
          <cell r="BO84">
            <v>13.8</v>
          </cell>
          <cell r="BP84">
            <v>8.1999999999999993</v>
          </cell>
          <cell r="CS84">
            <v>40</v>
          </cell>
          <cell r="CT84">
            <v>3</v>
          </cell>
        </row>
        <row r="85">
          <cell r="B85">
            <v>16</v>
          </cell>
          <cell r="J85" t="e">
            <v>#DIV/0!</v>
          </cell>
          <cell r="N85" t="e">
            <v>#DIV/0!</v>
          </cell>
          <cell r="Q85">
            <v>0</v>
          </cell>
          <cell r="S85">
            <v>156.16399999999982</v>
          </cell>
          <cell r="T85">
            <v>156.16399999999982</v>
          </cell>
          <cell r="W85" t="e">
            <v>#DIV/0!</v>
          </cell>
          <cell r="AB85">
            <v>12.302999999999987</v>
          </cell>
          <cell r="AQ85">
            <v>0</v>
          </cell>
          <cell r="BC85">
            <v>0</v>
          </cell>
          <cell r="CS85">
            <v>40</v>
          </cell>
          <cell r="CT85">
            <v>3</v>
          </cell>
          <cell r="CV85">
            <v>6.8</v>
          </cell>
          <cell r="CW85">
            <v>7.45</v>
          </cell>
        </row>
        <row r="86">
          <cell r="B86">
            <v>17</v>
          </cell>
          <cell r="C86">
            <v>688.21</v>
          </cell>
          <cell r="D86">
            <v>580</v>
          </cell>
          <cell r="F86">
            <v>12.95</v>
          </cell>
          <cell r="G86">
            <v>10.15</v>
          </cell>
          <cell r="H86">
            <v>12.95</v>
          </cell>
          <cell r="J86">
            <v>44.787644787644787</v>
          </cell>
          <cell r="L86">
            <v>10.53</v>
          </cell>
          <cell r="M86">
            <v>133.458</v>
          </cell>
          <cell r="N86">
            <v>23.01</v>
          </cell>
          <cell r="Q86">
            <v>70.08</v>
          </cell>
          <cell r="S86">
            <v>219.54199999999986</v>
          </cell>
          <cell r="T86">
            <v>219.54199999999986</v>
          </cell>
          <cell r="V86">
            <v>23.529</v>
          </cell>
          <cell r="W86">
            <v>4.0567241379310346</v>
          </cell>
          <cell r="Y86">
            <v>13.08</v>
          </cell>
          <cell r="AB86">
            <v>22.751999999999988</v>
          </cell>
          <cell r="AC86">
            <v>2.33</v>
          </cell>
          <cell r="AD86">
            <v>2.23</v>
          </cell>
          <cell r="AH86">
            <v>6.8</v>
          </cell>
          <cell r="AI86">
            <v>6.07</v>
          </cell>
          <cell r="AK86">
            <v>2.13</v>
          </cell>
          <cell r="AL86">
            <v>8.1999999999999993</v>
          </cell>
          <cell r="AM86">
            <v>6.99</v>
          </cell>
          <cell r="AN86">
            <v>121.3</v>
          </cell>
          <cell r="AO86">
            <v>121.3</v>
          </cell>
          <cell r="AQ86">
            <v>0</v>
          </cell>
          <cell r="AS86">
            <v>6.58</v>
          </cell>
          <cell r="AU86">
            <v>2.86</v>
          </cell>
          <cell r="AX86">
            <v>5.24</v>
          </cell>
          <cell r="AY86">
            <v>94.8</v>
          </cell>
          <cell r="AZ86">
            <v>0.54</v>
          </cell>
          <cell r="BA86">
            <v>0.13</v>
          </cell>
          <cell r="BB86">
            <v>0.57999999999999996</v>
          </cell>
          <cell r="BC86">
            <v>1.25</v>
          </cell>
          <cell r="BD86">
            <v>7.56</v>
          </cell>
          <cell r="BE86">
            <v>103.46</v>
          </cell>
          <cell r="BH86">
            <v>1.21</v>
          </cell>
          <cell r="BJ86">
            <v>7.68</v>
          </cell>
          <cell r="BL86">
            <v>3.67</v>
          </cell>
          <cell r="BM86">
            <v>4.76</v>
          </cell>
          <cell r="BN86">
            <v>2.95</v>
          </cell>
          <cell r="BO86">
            <v>10.15</v>
          </cell>
          <cell r="BP86">
            <v>10.3</v>
          </cell>
          <cell r="CS86">
            <v>40</v>
          </cell>
          <cell r="CT86">
            <v>3</v>
          </cell>
        </row>
        <row r="87">
          <cell r="B87">
            <v>18</v>
          </cell>
          <cell r="C87">
            <v>530.57000000000005</v>
          </cell>
          <cell r="D87">
            <v>577</v>
          </cell>
          <cell r="F87">
            <v>12.05</v>
          </cell>
          <cell r="G87">
            <v>11.67</v>
          </cell>
          <cell r="H87">
            <v>12.05</v>
          </cell>
          <cell r="J87">
            <v>47.883817427385893</v>
          </cell>
          <cell r="L87">
            <v>6.81</v>
          </cell>
          <cell r="M87">
            <v>126.94</v>
          </cell>
          <cell r="N87">
            <v>22</v>
          </cell>
          <cell r="Q87">
            <v>130.5</v>
          </cell>
          <cell r="S87">
            <v>215.98199999999986</v>
          </cell>
          <cell r="T87">
            <v>215.98199999999986</v>
          </cell>
          <cell r="V87">
            <v>22.167999999999999</v>
          </cell>
          <cell r="W87">
            <v>3.8419410745233966</v>
          </cell>
          <cell r="Y87">
            <v>12.28</v>
          </cell>
          <cell r="AB87">
            <v>32.639999999999986</v>
          </cell>
          <cell r="AC87">
            <v>2.15</v>
          </cell>
          <cell r="AD87">
            <v>2.17</v>
          </cell>
          <cell r="AH87">
            <v>5.4</v>
          </cell>
          <cell r="AI87">
            <v>6.68</v>
          </cell>
          <cell r="AK87">
            <v>2.23</v>
          </cell>
          <cell r="AL87">
            <v>6.6</v>
          </cell>
          <cell r="AM87">
            <v>6.07</v>
          </cell>
          <cell r="AN87">
            <v>126.94</v>
          </cell>
          <cell r="AO87">
            <v>114.65</v>
          </cell>
          <cell r="AQ87">
            <v>12.289999999999992</v>
          </cell>
          <cell r="AS87">
            <v>6.65</v>
          </cell>
          <cell r="AU87">
            <v>1.39</v>
          </cell>
          <cell r="AX87">
            <v>4.87</v>
          </cell>
          <cell r="AY87">
            <v>93.6</v>
          </cell>
          <cell r="AZ87">
            <v>0.65</v>
          </cell>
          <cell r="BA87">
            <v>0.13</v>
          </cell>
          <cell r="BB87">
            <v>0.63</v>
          </cell>
          <cell r="BC87">
            <v>1.4100000000000001</v>
          </cell>
          <cell r="BD87">
            <v>9.1300000000000008</v>
          </cell>
          <cell r="BE87">
            <v>89.35</v>
          </cell>
          <cell r="BH87">
            <v>1.1299999999999999</v>
          </cell>
          <cell r="BJ87">
            <v>9.8000000000000007</v>
          </cell>
          <cell r="CS87">
            <v>40</v>
          </cell>
          <cell r="CT87">
            <v>3</v>
          </cell>
          <cell r="CV87">
            <v>8.25</v>
          </cell>
          <cell r="CW87">
            <v>5.3</v>
          </cell>
        </row>
        <row r="88">
          <cell r="B88">
            <v>19</v>
          </cell>
          <cell r="C88">
            <v>498.63</v>
          </cell>
          <cell r="D88">
            <v>474</v>
          </cell>
          <cell r="F88">
            <v>10.19</v>
          </cell>
          <cell r="G88">
            <v>8.24</v>
          </cell>
          <cell r="H88">
            <v>10.19</v>
          </cell>
          <cell r="J88">
            <v>46.516192345436707</v>
          </cell>
          <cell r="L88">
            <v>5.83</v>
          </cell>
          <cell r="M88">
            <v>104.375</v>
          </cell>
          <cell r="N88">
            <v>22.020042194092827</v>
          </cell>
          <cell r="Q88">
            <v>146.12</v>
          </cell>
          <cell r="S88">
            <v>174.23699999999985</v>
          </cell>
          <cell r="T88">
            <v>174.23699999999985</v>
          </cell>
          <cell r="V88">
            <v>19.2</v>
          </cell>
          <cell r="W88">
            <v>4.0506329113924053</v>
          </cell>
          <cell r="AB88">
            <v>51.839999999999989</v>
          </cell>
          <cell r="AC88">
            <v>2.81</v>
          </cell>
          <cell r="AD88">
            <v>2.4</v>
          </cell>
          <cell r="AH88">
            <v>7.8</v>
          </cell>
          <cell r="AI88">
            <v>5.52</v>
          </cell>
          <cell r="AK88">
            <v>2.17</v>
          </cell>
          <cell r="AN88">
            <v>98.27</v>
          </cell>
          <cell r="AO88">
            <v>110.56</v>
          </cell>
          <cell r="AQ88">
            <v>0</v>
          </cell>
          <cell r="AS88">
            <v>7.02</v>
          </cell>
          <cell r="AU88">
            <v>3.61</v>
          </cell>
          <cell r="AX88">
            <v>5.43</v>
          </cell>
          <cell r="AY88">
            <v>94.6</v>
          </cell>
          <cell r="AZ88">
            <v>0.56000000000000005</v>
          </cell>
          <cell r="BA88">
            <v>7.0000000000000007E-2</v>
          </cell>
          <cell r="BB88">
            <v>0.46</v>
          </cell>
          <cell r="BC88">
            <v>1.0900000000000001</v>
          </cell>
          <cell r="BD88">
            <v>10.08</v>
          </cell>
          <cell r="BE88">
            <v>86.66</v>
          </cell>
          <cell r="BH88">
            <v>1.02</v>
          </cell>
          <cell r="BJ88">
            <v>10.55</v>
          </cell>
          <cell r="CS88">
            <v>40</v>
          </cell>
          <cell r="CT88">
            <v>3</v>
          </cell>
          <cell r="CV88">
            <v>9.92</v>
          </cell>
          <cell r="CW88">
            <v>6.17</v>
          </cell>
        </row>
        <row r="89">
          <cell r="B89">
            <v>20</v>
          </cell>
          <cell r="C89">
            <v>551.04999999999995</v>
          </cell>
          <cell r="D89">
            <v>564</v>
          </cell>
          <cell r="F89">
            <v>12.93</v>
          </cell>
          <cell r="G89">
            <v>8.39</v>
          </cell>
          <cell r="H89">
            <v>12.93</v>
          </cell>
          <cell r="J89">
            <v>43.619489559164734</v>
          </cell>
          <cell r="L89">
            <v>6.68</v>
          </cell>
          <cell r="M89">
            <v>124.64400000000001</v>
          </cell>
          <cell r="N89">
            <v>22.1</v>
          </cell>
          <cell r="Q89">
            <v>106.21</v>
          </cell>
          <cell r="S89">
            <v>192.67099999999988</v>
          </cell>
          <cell r="T89">
            <v>192.67099999999988</v>
          </cell>
          <cell r="V89">
            <v>24</v>
          </cell>
          <cell r="W89">
            <v>4.2553191489361701</v>
          </cell>
          <cell r="AB89">
            <v>75.839999999999989</v>
          </cell>
          <cell r="AC89">
            <v>2.52</v>
          </cell>
          <cell r="AD89">
            <v>2.5299999999999998</v>
          </cell>
          <cell r="AH89">
            <v>4.2</v>
          </cell>
          <cell r="AI89">
            <v>8.4</v>
          </cell>
          <cell r="AK89">
            <v>2.42</v>
          </cell>
          <cell r="AN89">
            <v>132.19999999999999</v>
          </cell>
          <cell r="AO89">
            <v>132.19999999999999</v>
          </cell>
          <cell r="AQ89">
            <v>0</v>
          </cell>
          <cell r="AS89">
            <v>7.58</v>
          </cell>
          <cell r="AU89">
            <v>0.72</v>
          </cell>
          <cell r="AX89">
            <v>4.32</v>
          </cell>
          <cell r="AY89">
            <v>96.4</v>
          </cell>
          <cell r="AZ89">
            <v>0.77</v>
          </cell>
          <cell r="BA89">
            <v>0.11</v>
          </cell>
          <cell r="BB89">
            <v>0.59</v>
          </cell>
          <cell r="BC89">
            <v>1.47</v>
          </cell>
          <cell r="BD89">
            <v>7.2</v>
          </cell>
          <cell r="BE89">
            <v>97.58</v>
          </cell>
          <cell r="BH89">
            <v>1.04</v>
          </cell>
          <cell r="BJ89">
            <v>11.02</v>
          </cell>
          <cell r="CS89">
            <v>40</v>
          </cell>
          <cell r="CT89">
            <v>3</v>
          </cell>
          <cell r="CV89">
            <v>5.6</v>
          </cell>
          <cell r="CW89">
            <v>7.4</v>
          </cell>
        </row>
        <row r="90">
          <cell r="B90">
            <v>21</v>
          </cell>
          <cell r="C90">
            <v>428.55</v>
          </cell>
          <cell r="D90">
            <v>313</v>
          </cell>
          <cell r="F90">
            <v>6.63</v>
          </cell>
          <cell r="G90">
            <v>5.39</v>
          </cell>
          <cell r="H90">
            <v>6.63</v>
          </cell>
          <cell r="J90">
            <v>47.209653092006036</v>
          </cell>
          <cell r="L90">
            <v>6.69</v>
          </cell>
          <cell r="M90">
            <v>71.045000000000002</v>
          </cell>
          <cell r="N90">
            <v>22.698083067092654</v>
          </cell>
          <cell r="Q90">
            <v>128.86000000000001</v>
          </cell>
          <cell r="S90">
            <v>134.85599999999988</v>
          </cell>
          <cell r="T90">
            <v>134.85599999999988</v>
          </cell>
          <cell r="V90">
            <v>12.551</v>
          </cell>
          <cell r="W90">
            <v>4.0099041533546327</v>
          </cell>
          <cell r="AB90">
            <v>88.390999999999991</v>
          </cell>
          <cell r="AC90">
            <v>2.58</v>
          </cell>
          <cell r="AD90">
            <v>2.59</v>
          </cell>
          <cell r="AH90">
            <v>5</v>
          </cell>
          <cell r="AI90">
            <v>6.07</v>
          </cell>
          <cell r="AK90">
            <v>2.56</v>
          </cell>
          <cell r="AN90">
            <v>85.6</v>
          </cell>
          <cell r="AO90">
            <v>85.6</v>
          </cell>
          <cell r="AQ90">
            <v>0</v>
          </cell>
          <cell r="AS90">
            <v>5.72</v>
          </cell>
          <cell r="AU90">
            <v>2.5499999999999998</v>
          </cell>
          <cell r="AX90">
            <v>5.95</v>
          </cell>
          <cell r="AY90">
            <v>97.4</v>
          </cell>
          <cell r="AZ90">
            <v>0.44</v>
          </cell>
          <cell r="BA90">
            <v>0.16</v>
          </cell>
          <cell r="BB90">
            <v>0.85</v>
          </cell>
          <cell r="BC90">
            <v>1.45</v>
          </cell>
          <cell r="BD90">
            <v>6.22</v>
          </cell>
          <cell r="BE90">
            <v>111.89</v>
          </cell>
          <cell r="BH90">
            <v>1.21</v>
          </cell>
          <cell r="BJ90">
            <v>11.3</v>
          </cell>
          <cell r="CS90">
            <v>40</v>
          </cell>
          <cell r="CT90">
            <v>3</v>
          </cell>
          <cell r="CV90">
            <v>7.18</v>
          </cell>
          <cell r="CW90">
            <v>7.61</v>
          </cell>
        </row>
        <row r="91">
          <cell r="B91">
            <v>22</v>
          </cell>
          <cell r="C91">
            <v>517.17999999999995</v>
          </cell>
          <cell r="D91">
            <v>711</v>
          </cell>
          <cell r="F91">
            <v>16.809999999999999</v>
          </cell>
          <cell r="G91">
            <v>15.76</v>
          </cell>
          <cell r="H91">
            <v>16.809999999999999</v>
          </cell>
          <cell r="J91">
            <v>42.296252230814993</v>
          </cell>
          <cell r="L91">
            <v>6.4</v>
          </cell>
          <cell r="M91">
            <v>159.76499999999999</v>
          </cell>
          <cell r="N91">
            <v>22.470464135021096</v>
          </cell>
          <cell r="Q91">
            <v>77.22</v>
          </cell>
          <cell r="S91">
            <v>217.40099999999987</v>
          </cell>
          <cell r="T91">
            <v>217.40099999999987</v>
          </cell>
          <cell r="V91">
            <v>29.04</v>
          </cell>
          <cell r="W91">
            <v>4.0843881856540083</v>
          </cell>
          <cell r="AB91">
            <v>117.43099999999998</v>
          </cell>
          <cell r="AC91">
            <v>2.66</v>
          </cell>
          <cell r="AD91">
            <v>2.5299999999999998</v>
          </cell>
          <cell r="AH91">
            <v>3.5</v>
          </cell>
          <cell r="AI91">
            <v>6.15</v>
          </cell>
          <cell r="AK91">
            <v>2.54</v>
          </cell>
          <cell r="AN91">
            <v>147.36000000000001</v>
          </cell>
          <cell r="AO91">
            <v>147.36000000000001</v>
          </cell>
          <cell r="AQ91">
            <v>0</v>
          </cell>
          <cell r="AS91">
            <v>6.52</v>
          </cell>
          <cell r="AU91">
            <v>2.54</v>
          </cell>
          <cell r="AX91">
            <v>4.32</v>
          </cell>
          <cell r="AY91">
            <v>96.8</v>
          </cell>
          <cell r="AZ91">
            <v>0.27</v>
          </cell>
          <cell r="BA91">
            <v>0.08</v>
          </cell>
          <cell r="BB91">
            <v>0.39</v>
          </cell>
          <cell r="BC91">
            <v>0.74</v>
          </cell>
          <cell r="BD91">
            <v>5.59</v>
          </cell>
          <cell r="BE91">
            <v>107.26</v>
          </cell>
          <cell r="BH91">
            <v>1.06</v>
          </cell>
          <cell r="BJ91">
            <v>11.15</v>
          </cell>
          <cell r="CS91">
            <v>40</v>
          </cell>
          <cell r="CT91">
            <v>3</v>
          </cell>
          <cell r="CV91">
            <v>5.7</v>
          </cell>
          <cell r="CW91">
            <v>6.86</v>
          </cell>
        </row>
        <row r="92">
          <cell r="B92">
            <v>23</v>
          </cell>
          <cell r="J92" t="e">
            <v>#DIV/0!</v>
          </cell>
          <cell r="N92" t="e">
            <v>#DIV/0!</v>
          </cell>
          <cell r="Q92">
            <v>0</v>
          </cell>
          <cell r="S92">
            <v>217.40099999999987</v>
          </cell>
          <cell r="T92">
            <v>217.40099999999987</v>
          </cell>
          <cell r="W92" t="e">
            <v>#DIV/0!</v>
          </cell>
          <cell r="AB92">
            <v>117.43099999999998</v>
          </cell>
          <cell r="AQ92">
            <v>0</v>
          </cell>
          <cell r="BC92">
            <v>0</v>
          </cell>
          <cell r="CS92">
            <v>40</v>
          </cell>
          <cell r="CT92">
            <v>3</v>
          </cell>
          <cell r="CV92">
            <v>6.1</v>
          </cell>
          <cell r="CW92">
            <v>6.09</v>
          </cell>
        </row>
        <row r="93">
          <cell r="B93">
            <v>24</v>
          </cell>
          <cell r="C93">
            <v>523.41</v>
          </cell>
          <cell r="D93">
            <v>457</v>
          </cell>
          <cell r="F93">
            <v>9</v>
          </cell>
          <cell r="G93">
            <v>5.25</v>
          </cell>
          <cell r="H93">
            <v>9.16</v>
          </cell>
          <cell r="J93">
            <v>49.890829694323145</v>
          </cell>
          <cell r="L93">
            <v>6.78</v>
          </cell>
          <cell r="M93">
            <v>103.90900000000001</v>
          </cell>
          <cell r="N93">
            <v>22.73719912472648</v>
          </cell>
          <cell r="Q93">
            <v>149.44999999999999</v>
          </cell>
          <cell r="S93">
            <v>171.8599999999999</v>
          </cell>
          <cell r="T93">
            <v>171.8599999999999</v>
          </cell>
          <cell r="V93">
            <v>18.509</v>
          </cell>
          <cell r="W93">
            <v>4.0501094091903722</v>
          </cell>
          <cell r="AB93">
            <v>135.94</v>
          </cell>
          <cell r="AC93">
            <v>2.56</v>
          </cell>
          <cell r="AD93">
            <v>2.59</v>
          </cell>
          <cell r="AH93">
            <v>6.8</v>
          </cell>
          <cell r="AI93">
            <v>5.4</v>
          </cell>
          <cell r="AK93">
            <v>2.5</v>
          </cell>
          <cell r="AN93">
            <v>112.53</v>
          </cell>
          <cell r="AO93">
            <v>112.53</v>
          </cell>
          <cell r="AQ93">
            <v>0</v>
          </cell>
          <cell r="AS93">
            <v>6.45</v>
          </cell>
          <cell r="AU93">
            <v>2.06</v>
          </cell>
          <cell r="AX93">
            <v>3.35</v>
          </cell>
          <cell r="AY93">
            <v>93.8</v>
          </cell>
          <cell r="AZ93">
            <v>0.28000000000000003</v>
          </cell>
          <cell r="BA93">
            <v>0.06</v>
          </cell>
          <cell r="BB93">
            <v>0.23</v>
          </cell>
          <cell r="BC93">
            <v>0.57000000000000006</v>
          </cell>
          <cell r="BD93">
            <v>8.89</v>
          </cell>
          <cell r="BE93">
            <v>95.87</v>
          </cell>
          <cell r="BH93">
            <v>1.1599999999999999</v>
          </cell>
          <cell r="BJ93">
            <v>8.1300000000000008</v>
          </cell>
          <cell r="CS93">
            <v>40</v>
          </cell>
          <cell r="CT93">
            <v>3</v>
          </cell>
          <cell r="CV93">
            <v>3.74</v>
          </cell>
          <cell r="CW93">
            <v>5.72</v>
          </cell>
        </row>
        <row r="94">
          <cell r="B94">
            <v>25</v>
          </cell>
          <cell r="C94">
            <v>364.6</v>
          </cell>
          <cell r="D94">
            <v>386</v>
          </cell>
          <cell r="F94">
            <v>8.91</v>
          </cell>
          <cell r="G94">
            <v>5.27</v>
          </cell>
          <cell r="H94">
            <v>8.91</v>
          </cell>
          <cell r="J94">
            <v>43.322109988776653</v>
          </cell>
          <cell r="L94">
            <v>5.26</v>
          </cell>
          <cell r="M94">
            <v>88.87</v>
          </cell>
          <cell r="N94">
            <v>23.023316062176168</v>
          </cell>
          <cell r="Q94">
            <v>97.16</v>
          </cell>
          <cell r="S94">
            <v>163.56999999999991</v>
          </cell>
          <cell r="T94">
            <v>163.56999999999991</v>
          </cell>
          <cell r="V94">
            <v>15.787000000000001</v>
          </cell>
          <cell r="W94">
            <v>4.0898963730569946</v>
          </cell>
          <cell r="AB94">
            <v>151.727</v>
          </cell>
          <cell r="AC94">
            <v>2.69</v>
          </cell>
          <cell r="AD94">
            <v>2.6</v>
          </cell>
          <cell r="AH94">
            <v>6.2</v>
          </cell>
          <cell r="AI94">
            <v>5.19</v>
          </cell>
          <cell r="AK94">
            <v>2.58</v>
          </cell>
          <cell r="AN94">
            <v>93.93</v>
          </cell>
          <cell r="AO94">
            <v>93.93</v>
          </cell>
          <cell r="AQ94">
            <v>0</v>
          </cell>
          <cell r="AS94">
            <v>6.05</v>
          </cell>
          <cell r="AU94">
            <v>0.86</v>
          </cell>
          <cell r="AX94">
            <v>4.3600000000000003</v>
          </cell>
          <cell r="AY94">
            <v>95</v>
          </cell>
          <cell r="AZ94">
            <v>0.8</v>
          </cell>
          <cell r="BA94">
            <v>0.09</v>
          </cell>
          <cell r="BB94">
            <v>0.28000000000000003</v>
          </cell>
          <cell r="BC94">
            <v>1.17</v>
          </cell>
          <cell r="BD94">
            <v>7.33</v>
          </cell>
          <cell r="BE94">
            <v>96.31</v>
          </cell>
          <cell r="BH94">
            <v>1.25</v>
          </cell>
          <cell r="BJ94">
            <v>8.26</v>
          </cell>
          <cell r="CS94">
            <v>40</v>
          </cell>
          <cell r="CT94">
            <v>3</v>
          </cell>
          <cell r="CV94">
            <v>4.8</v>
          </cell>
          <cell r="CW94">
            <v>7.78</v>
          </cell>
        </row>
        <row r="95">
          <cell r="B95">
            <v>26</v>
          </cell>
          <cell r="C95">
            <v>218.06</v>
          </cell>
          <cell r="D95">
            <v>272</v>
          </cell>
          <cell r="F95">
            <v>7.13</v>
          </cell>
          <cell r="H95">
            <v>7.13</v>
          </cell>
          <cell r="J95">
            <v>38.14866760168303</v>
          </cell>
          <cell r="L95">
            <v>7.39</v>
          </cell>
          <cell r="M95">
            <v>63.140999999999998</v>
          </cell>
          <cell r="N95">
            <v>23.213602941176468</v>
          </cell>
          <cell r="Q95">
            <v>72.459999999999994</v>
          </cell>
          <cell r="S95">
            <v>154.25099999999992</v>
          </cell>
          <cell r="T95">
            <v>154.25099999999992</v>
          </cell>
          <cell r="V95">
            <v>11.151999999999999</v>
          </cell>
          <cell r="W95">
            <v>4.0999999999999996</v>
          </cell>
          <cell r="AB95">
            <v>162.87899999999999</v>
          </cell>
          <cell r="AC95">
            <v>2.35</v>
          </cell>
          <cell r="AD95">
            <v>2.4900000000000002</v>
          </cell>
          <cell r="AH95">
            <v>8.4</v>
          </cell>
          <cell r="AI95">
            <v>7.47</v>
          </cell>
          <cell r="AK95">
            <v>2.54</v>
          </cell>
          <cell r="AN95">
            <v>61.66</v>
          </cell>
          <cell r="AO95">
            <v>61.66</v>
          </cell>
          <cell r="AQ95">
            <v>0</v>
          </cell>
          <cell r="AS95">
            <v>6.25</v>
          </cell>
          <cell r="AU95">
            <v>0.73</v>
          </cell>
          <cell r="AX95">
            <v>4.17</v>
          </cell>
          <cell r="AY95">
            <v>95.5</v>
          </cell>
          <cell r="AZ95">
            <v>0.79</v>
          </cell>
          <cell r="BA95">
            <v>0.02</v>
          </cell>
          <cell r="BB95">
            <v>0.26</v>
          </cell>
          <cell r="BC95">
            <v>1.07</v>
          </cell>
          <cell r="BD95">
            <v>10.93</v>
          </cell>
          <cell r="BE95">
            <v>94.81</v>
          </cell>
          <cell r="BH95">
            <v>1.53</v>
          </cell>
          <cell r="BJ95">
            <v>9.82</v>
          </cell>
          <cell r="CS95">
            <v>40</v>
          </cell>
          <cell r="CT95">
            <v>3</v>
          </cell>
          <cell r="CV95">
            <v>3.85</v>
          </cell>
          <cell r="CW95">
            <v>11.74</v>
          </cell>
        </row>
        <row r="96">
          <cell r="B96">
            <v>27</v>
          </cell>
          <cell r="C96">
            <v>261.64</v>
          </cell>
          <cell r="D96">
            <v>242</v>
          </cell>
          <cell r="F96">
            <v>6.1</v>
          </cell>
          <cell r="H96">
            <v>6.1</v>
          </cell>
          <cell r="J96">
            <v>39.672131147540988</v>
          </cell>
          <cell r="L96">
            <v>11.02</v>
          </cell>
          <cell r="M96">
            <v>56.41</v>
          </cell>
          <cell r="N96">
            <v>23.309917355371901</v>
          </cell>
          <cell r="Q96">
            <v>73.13</v>
          </cell>
          <cell r="S96">
            <v>137.53099999999992</v>
          </cell>
          <cell r="T96">
            <v>137.53099999999992</v>
          </cell>
          <cell r="V96">
            <v>9.8010000000000002</v>
          </cell>
          <cell r="W96">
            <v>4.05</v>
          </cell>
          <cell r="AB96">
            <v>172.67999999999998</v>
          </cell>
          <cell r="AC96">
            <v>2.1800000000000002</v>
          </cell>
          <cell r="AD96">
            <v>2.35</v>
          </cell>
          <cell r="AH96">
            <v>7.8</v>
          </cell>
          <cell r="AI96">
            <v>7.74</v>
          </cell>
          <cell r="AK96">
            <v>2.4700000000000002</v>
          </cell>
          <cell r="AN96">
            <v>50.12</v>
          </cell>
          <cell r="AO96">
            <v>50.12</v>
          </cell>
          <cell r="AQ96">
            <v>0</v>
          </cell>
          <cell r="AS96">
            <v>5.49</v>
          </cell>
          <cell r="AU96">
            <v>1.1299999999999999</v>
          </cell>
          <cell r="AX96">
            <v>5.23</v>
          </cell>
          <cell r="AY96">
            <v>94.8</v>
          </cell>
          <cell r="AZ96">
            <v>0.16</v>
          </cell>
          <cell r="BA96">
            <v>0.01</v>
          </cell>
          <cell r="BB96">
            <v>0.3</v>
          </cell>
          <cell r="BC96">
            <v>0.47</v>
          </cell>
          <cell r="BD96">
            <v>12.33</v>
          </cell>
          <cell r="BE96">
            <v>95.79</v>
          </cell>
          <cell r="BH96">
            <v>1.26</v>
          </cell>
          <cell r="BJ96">
            <v>7.59</v>
          </cell>
          <cell r="CS96">
            <v>40</v>
          </cell>
          <cell r="CT96">
            <v>3</v>
          </cell>
          <cell r="CV96">
            <v>4.24</v>
          </cell>
          <cell r="CW96">
            <v>8.4600000000000009</v>
          </cell>
        </row>
        <row r="97">
          <cell r="B97">
            <v>28</v>
          </cell>
          <cell r="C97">
            <v>271.51</v>
          </cell>
          <cell r="D97">
            <v>237</v>
          </cell>
          <cell r="F97">
            <v>6.28</v>
          </cell>
          <cell r="H97">
            <v>6.28</v>
          </cell>
          <cell r="J97">
            <v>37.738853503184714</v>
          </cell>
          <cell r="L97">
            <v>9.91</v>
          </cell>
          <cell r="M97">
            <v>55.101999999999997</v>
          </cell>
          <cell r="N97">
            <v>23.249789029535865</v>
          </cell>
          <cell r="Q97">
            <v>0</v>
          </cell>
          <cell r="S97">
            <v>192.63299999999992</v>
          </cell>
          <cell r="T97">
            <v>192.63299999999992</v>
          </cell>
          <cell r="V97">
            <v>9.6229999999999993</v>
          </cell>
          <cell r="W97">
            <v>4.0603375527426158</v>
          </cell>
          <cell r="AB97">
            <v>182.30299999999997</v>
          </cell>
          <cell r="AC97">
            <v>2.19</v>
          </cell>
          <cell r="AD97">
            <v>2.3199999999999998</v>
          </cell>
          <cell r="AH97">
            <v>4.8</v>
          </cell>
          <cell r="AI97">
            <v>8.77</v>
          </cell>
          <cell r="AN97">
            <v>53.37</v>
          </cell>
          <cell r="AO97">
            <v>53.37</v>
          </cell>
          <cell r="AQ97">
            <v>0</v>
          </cell>
          <cell r="AS97">
            <v>5.61</v>
          </cell>
          <cell r="AU97">
            <v>1.24</v>
          </cell>
          <cell r="AX97">
            <v>4.92</v>
          </cell>
          <cell r="AY97">
            <v>95.6</v>
          </cell>
          <cell r="AZ97">
            <v>0.28000000000000003</v>
          </cell>
          <cell r="BA97">
            <v>0.01</v>
          </cell>
          <cell r="BB97">
            <v>0.25</v>
          </cell>
          <cell r="BC97">
            <v>0.54</v>
          </cell>
          <cell r="BD97">
            <v>13.33</v>
          </cell>
          <cell r="BE97">
            <v>95.71</v>
          </cell>
          <cell r="BH97">
            <v>1.29</v>
          </cell>
          <cell r="BJ97">
            <v>14.55</v>
          </cell>
          <cell r="CS97">
            <v>40</v>
          </cell>
          <cell r="CT97">
            <v>3</v>
          </cell>
          <cell r="CV97">
            <v>4.71</v>
          </cell>
          <cell r="CW97">
            <v>11.31</v>
          </cell>
        </row>
        <row r="98">
          <cell r="B98">
            <v>29</v>
          </cell>
          <cell r="C98">
            <v>228.71</v>
          </cell>
          <cell r="D98">
            <v>268</v>
          </cell>
          <cell r="F98">
            <v>3.85</v>
          </cell>
          <cell r="G98">
            <v>7.08</v>
          </cell>
          <cell r="H98">
            <v>7.08</v>
          </cell>
          <cell r="J98">
            <v>37.853107344632768</v>
          </cell>
          <cell r="L98">
            <v>8.64</v>
          </cell>
          <cell r="M98">
            <v>60.026000000000003</v>
          </cell>
          <cell r="N98">
            <v>22.397761194029854</v>
          </cell>
          <cell r="Q98">
            <v>0</v>
          </cell>
          <cell r="S98">
            <v>252.65899999999993</v>
          </cell>
          <cell r="T98">
            <v>252.65899999999993</v>
          </cell>
          <cell r="V98">
            <v>10.935</v>
          </cell>
          <cell r="W98">
            <v>4.080223880597015</v>
          </cell>
          <cell r="Y98">
            <v>49.88</v>
          </cell>
          <cell r="AB98">
            <v>143.35799999999998</v>
          </cell>
          <cell r="AC98">
            <v>2.06</v>
          </cell>
          <cell r="AD98">
            <v>2.33</v>
          </cell>
          <cell r="AH98">
            <v>5</v>
          </cell>
          <cell r="AI98">
            <v>5.0999999999999996</v>
          </cell>
          <cell r="AL98">
            <v>5.83</v>
          </cell>
          <cell r="AM98">
            <v>6.88</v>
          </cell>
          <cell r="AN98">
            <v>58.83</v>
          </cell>
          <cell r="AO98">
            <v>58.83</v>
          </cell>
          <cell r="AQ98">
            <v>0</v>
          </cell>
          <cell r="AS98">
            <v>5.32</v>
          </cell>
          <cell r="AU98">
            <v>1.03</v>
          </cell>
          <cell r="AX98">
            <v>3.67</v>
          </cell>
          <cell r="AY98">
            <v>97.6</v>
          </cell>
          <cell r="AZ98">
            <v>0.92</v>
          </cell>
          <cell r="BA98">
            <v>0.21</v>
          </cell>
          <cell r="BB98">
            <v>0.53</v>
          </cell>
          <cell r="BC98">
            <v>1.6600000000000001</v>
          </cell>
          <cell r="BD98">
            <v>9.73</v>
          </cell>
          <cell r="BE98">
            <v>96.42</v>
          </cell>
          <cell r="BH98">
            <v>1.31</v>
          </cell>
          <cell r="BJ98">
            <v>7.29</v>
          </cell>
          <cell r="CS98">
            <v>40</v>
          </cell>
          <cell r="CT98">
            <v>3</v>
          </cell>
        </row>
        <row r="99">
          <cell r="B99">
            <v>30</v>
          </cell>
          <cell r="J99" t="e">
            <v>#DIV/0!</v>
          </cell>
          <cell r="N99" t="e">
            <v>#DIV/0!</v>
          </cell>
          <cell r="Q99">
            <v>0</v>
          </cell>
          <cell r="S99">
            <v>252.65899999999993</v>
          </cell>
          <cell r="T99">
            <v>252.65899999999993</v>
          </cell>
          <cell r="W99" t="e">
            <v>#DIV/0!</v>
          </cell>
          <cell r="AB99">
            <v>143.35799999999998</v>
          </cell>
          <cell r="AQ99">
            <v>0</v>
          </cell>
          <cell r="BC99">
            <v>0</v>
          </cell>
          <cell r="CS99">
            <v>40</v>
          </cell>
          <cell r="CT99">
            <v>3</v>
          </cell>
          <cell r="CV99">
            <v>5.34</v>
          </cell>
          <cell r="CW99">
            <v>13.42</v>
          </cell>
        </row>
        <row r="100">
          <cell r="B100">
            <v>31</v>
          </cell>
          <cell r="C100">
            <v>367.74</v>
          </cell>
          <cell r="D100">
            <v>379</v>
          </cell>
          <cell r="F100">
            <v>9.4</v>
          </cell>
          <cell r="G100">
            <v>4.93</v>
          </cell>
          <cell r="H100">
            <v>9.4</v>
          </cell>
          <cell r="J100">
            <v>40.319148936170208</v>
          </cell>
          <cell r="L100">
            <v>7.94</v>
          </cell>
          <cell r="M100">
            <v>86.777000000000001</v>
          </cell>
          <cell r="N100">
            <v>22.896306068601582</v>
          </cell>
          <cell r="Q100">
            <v>146.79</v>
          </cell>
          <cell r="S100">
            <v>192.64599999999993</v>
          </cell>
          <cell r="T100">
            <v>192.64599999999993</v>
          </cell>
          <cell r="V100">
            <v>15.8</v>
          </cell>
          <cell r="W100">
            <v>4.1688654353562002</v>
          </cell>
          <cell r="Y100">
            <v>45.63</v>
          </cell>
          <cell r="AB100">
            <v>113.52799999999999</v>
          </cell>
          <cell r="AC100">
            <v>2.23</v>
          </cell>
          <cell r="AD100">
            <v>2.2599999999999998</v>
          </cell>
          <cell r="AH100">
            <v>5.8</v>
          </cell>
          <cell r="AI100">
            <v>7.17</v>
          </cell>
          <cell r="AK100">
            <v>2.31</v>
          </cell>
          <cell r="AL100">
            <v>5.92</v>
          </cell>
          <cell r="AM100">
            <v>5.0999999999999996</v>
          </cell>
          <cell r="AN100">
            <v>72.959999999999994</v>
          </cell>
          <cell r="AO100">
            <v>72.959999999999994</v>
          </cell>
          <cell r="AQ100">
            <v>0</v>
          </cell>
          <cell r="AS100">
            <v>7.96</v>
          </cell>
          <cell r="AU100">
            <v>1.03</v>
          </cell>
          <cell r="AX100">
            <v>5.82</v>
          </cell>
          <cell r="AY100">
            <v>96.47</v>
          </cell>
          <cell r="AZ100">
            <v>0.41</v>
          </cell>
          <cell r="BA100">
            <v>0.21</v>
          </cell>
          <cell r="BB100">
            <v>0.35</v>
          </cell>
          <cell r="BC100">
            <v>0.97</v>
          </cell>
          <cell r="BD100">
            <v>7.64</v>
          </cell>
          <cell r="BE100">
            <v>119.67</v>
          </cell>
          <cell r="BH100">
            <v>1.23</v>
          </cell>
          <cell r="BJ100">
            <v>7</v>
          </cell>
          <cell r="CS100">
            <v>40</v>
          </cell>
          <cell r="CT100">
            <v>3</v>
          </cell>
        </row>
        <row r="101">
          <cell r="B101" t="str">
            <v>APR/1</v>
          </cell>
          <cell r="C101">
            <v>275.86</v>
          </cell>
          <cell r="D101">
            <v>267</v>
          </cell>
          <cell r="F101">
            <v>4.5599999999999996</v>
          </cell>
          <cell r="G101">
            <v>6.21</v>
          </cell>
          <cell r="H101">
            <v>6.21</v>
          </cell>
          <cell r="J101" t="e">
            <v>#DIV/0!</v>
          </cell>
          <cell r="M101">
            <v>60.075000000000003</v>
          </cell>
          <cell r="Q101">
            <v>0</v>
          </cell>
          <cell r="S101">
            <v>192.64599999999993</v>
          </cell>
          <cell r="T101">
            <v>192.64599999999993</v>
          </cell>
          <cell r="V101">
            <v>11.28</v>
          </cell>
          <cell r="Y101">
            <v>45.79</v>
          </cell>
          <cell r="AB101">
            <v>113.52799999999999</v>
          </cell>
          <cell r="AC101">
            <v>2.16</v>
          </cell>
          <cell r="AD101">
            <v>2.29</v>
          </cell>
          <cell r="AN101">
            <v>68.900000000000006</v>
          </cell>
          <cell r="AO101">
            <v>68.900000000000006</v>
          </cell>
          <cell r="AQ101">
            <v>0</v>
          </cell>
          <cell r="CS101">
            <v>40</v>
          </cell>
          <cell r="CT101">
            <v>3</v>
          </cell>
        </row>
        <row r="102">
          <cell r="B102">
            <v>2</v>
          </cell>
          <cell r="J102" t="e">
            <v>#DIV/0!</v>
          </cell>
          <cell r="Q102">
            <v>0</v>
          </cell>
          <cell r="S102">
            <v>192.64599999999993</v>
          </cell>
          <cell r="T102">
            <v>192.64599999999993</v>
          </cell>
          <cell r="AB102">
            <v>113.52799999999999</v>
          </cell>
          <cell r="AQ102">
            <v>0</v>
          </cell>
          <cell r="CS102">
            <v>40</v>
          </cell>
          <cell r="CT102">
            <v>3</v>
          </cell>
        </row>
        <row r="103">
          <cell r="B103">
            <v>3</v>
          </cell>
          <cell r="C103">
            <v>382.33</v>
          </cell>
          <cell r="D103">
            <v>301</v>
          </cell>
          <cell r="F103">
            <v>6.16</v>
          </cell>
          <cell r="G103">
            <v>5.5</v>
          </cell>
          <cell r="H103">
            <v>6.16</v>
          </cell>
          <cell r="J103" t="e">
            <v>#DIV/0!</v>
          </cell>
          <cell r="M103">
            <v>66.22</v>
          </cell>
          <cell r="Q103">
            <v>0</v>
          </cell>
          <cell r="S103">
            <v>192.64599999999993</v>
          </cell>
          <cell r="T103">
            <v>192.64599999999993</v>
          </cell>
          <cell r="V103">
            <v>12.384</v>
          </cell>
          <cell r="AB103">
            <v>113.52799999999999</v>
          </cell>
          <cell r="AC103">
            <v>2.31</v>
          </cell>
          <cell r="AD103">
            <v>2.2599999999999998</v>
          </cell>
          <cell r="AN103">
            <v>68.739999999999995</v>
          </cell>
          <cell r="AO103">
            <v>68.739999999999995</v>
          </cell>
          <cell r="AQ103">
            <v>0</v>
          </cell>
          <cell r="CS103">
            <v>40</v>
          </cell>
          <cell r="CT103">
            <v>3</v>
          </cell>
        </row>
        <row r="104">
          <cell r="B104">
            <v>4</v>
          </cell>
          <cell r="C104">
            <v>393.82</v>
          </cell>
          <cell r="D104">
            <v>386</v>
          </cell>
          <cell r="F104">
            <v>8.48</v>
          </cell>
          <cell r="G104">
            <v>6.49</v>
          </cell>
          <cell r="H104">
            <v>8.48</v>
          </cell>
          <cell r="J104" t="e">
            <v>#DIV/0!</v>
          </cell>
          <cell r="M104">
            <v>86.85</v>
          </cell>
          <cell r="Q104">
            <v>0</v>
          </cell>
          <cell r="S104">
            <v>192.64599999999993</v>
          </cell>
          <cell r="T104">
            <v>192.64599999999993</v>
          </cell>
          <cell r="V104">
            <v>15.6</v>
          </cell>
          <cell r="AB104">
            <v>113.52799999999999</v>
          </cell>
          <cell r="AC104">
            <v>2.15</v>
          </cell>
          <cell r="AD104">
            <v>2.16</v>
          </cell>
          <cell r="AN104">
            <v>85.08</v>
          </cell>
          <cell r="AO104">
            <v>85.08</v>
          </cell>
          <cell r="AQ104">
            <v>0</v>
          </cell>
          <cell r="CS104">
            <v>40</v>
          </cell>
          <cell r="CT104">
            <v>3</v>
          </cell>
        </row>
        <row r="105">
          <cell r="B105">
            <v>5</v>
          </cell>
          <cell r="C105">
            <v>323.60000000000002</v>
          </cell>
          <cell r="D105">
            <v>432</v>
          </cell>
          <cell r="F105">
            <v>9.89</v>
          </cell>
          <cell r="G105">
            <v>5.28</v>
          </cell>
          <cell r="H105">
            <v>9.89</v>
          </cell>
          <cell r="J105" t="e">
            <v>#DIV/0!</v>
          </cell>
          <cell r="M105">
            <v>99.436000000000007</v>
          </cell>
          <cell r="Q105">
            <v>0</v>
          </cell>
          <cell r="S105">
            <v>192.64599999999993</v>
          </cell>
          <cell r="T105">
            <v>192.64599999999993</v>
          </cell>
          <cell r="V105">
            <v>17.5</v>
          </cell>
          <cell r="AB105">
            <v>113.52799999999999</v>
          </cell>
          <cell r="AC105">
            <v>2.0699999999999998</v>
          </cell>
          <cell r="AD105">
            <v>2.1</v>
          </cell>
          <cell r="AN105">
            <v>94.91</v>
          </cell>
          <cell r="AO105">
            <v>94.91</v>
          </cell>
          <cell r="AQ105">
            <v>0</v>
          </cell>
          <cell r="CS105">
            <v>40</v>
          </cell>
          <cell r="CT105">
            <v>3</v>
          </cell>
        </row>
        <row r="106">
          <cell r="B106">
            <v>6</v>
          </cell>
          <cell r="J106" t="e">
            <v>#DIV/0!</v>
          </cell>
          <cell r="Q106">
            <v>0</v>
          </cell>
          <cell r="S106">
            <v>192.64599999999993</v>
          </cell>
          <cell r="T106">
            <v>192.64599999999993</v>
          </cell>
          <cell r="AB106">
            <v>113.52799999999999</v>
          </cell>
          <cell r="AQ106">
            <v>0</v>
          </cell>
          <cell r="CS106">
            <v>40</v>
          </cell>
          <cell r="CT106">
            <v>3</v>
          </cell>
        </row>
        <row r="107">
          <cell r="B107">
            <v>7</v>
          </cell>
          <cell r="C107">
            <v>550.25</v>
          </cell>
          <cell r="D107">
            <v>389</v>
          </cell>
          <cell r="F107">
            <v>8.6999999999999993</v>
          </cell>
          <cell r="G107">
            <v>7.96</v>
          </cell>
          <cell r="H107">
            <v>8.6999999999999993</v>
          </cell>
          <cell r="J107" t="e">
            <v>#DIV/0!</v>
          </cell>
          <cell r="M107">
            <v>90.637</v>
          </cell>
          <cell r="Q107">
            <v>0</v>
          </cell>
          <cell r="S107">
            <v>192.64599999999993</v>
          </cell>
          <cell r="T107">
            <v>192.64599999999993</v>
          </cell>
          <cell r="V107">
            <v>15.84</v>
          </cell>
          <cell r="Y107">
            <v>40.93</v>
          </cell>
          <cell r="AB107">
            <v>113.52799999999999</v>
          </cell>
          <cell r="AC107">
            <v>2.33</v>
          </cell>
          <cell r="AD107">
            <v>2.29</v>
          </cell>
          <cell r="AN107">
            <v>98.66</v>
          </cell>
          <cell r="AO107">
            <v>98.66</v>
          </cell>
          <cell r="AQ107">
            <v>0</v>
          </cell>
          <cell r="CS107">
            <v>40</v>
          </cell>
          <cell r="CT107">
            <v>3</v>
          </cell>
        </row>
        <row r="108">
          <cell r="B108">
            <v>8</v>
          </cell>
          <cell r="C108">
            <v>604.04999999999995</v>
          </cell>
          <cell r="D108">
            <v>620</v>
          </cell>
          <cell r="F108">
            <v>13.56</v>
          </cell>
          <cell r="G108">
            <v>13.34</v>
          </cell>
          <cell r="H108">
            <v>13.56</v>
          </cell>
          <cell r="J108" t="e">
            <v>#DIV/0!</v>
          </cell>
          <cell r="M108">
            <v>143.53</v>
          </cell>
          <cell r="Q108">
            <v>0</v>
          </cell>
          <cell r="S108">
            <v>192.64599999999993</v>
          </cell>
          <cell r="T108">
            <v>192.64599999999993</v>
          </cell>
          <cell r="V108">
            <v>24.96</v>
          </cell>
          <cell r="Y108">
            <v>46.23</v>
          </cell>
          <cell r="AB108">
            <v>113.52799999999999</v>
          </cell>
          <cell r="AC108">
            <v>2.15</v>
          </cell>
          <cell r="AD108">
            <v>2.25</v>
          </cell>
          <cell r="AN108">
            <v>127.1</v>
          </cell>
          <cell r="AO108">
            <v>127.1</v>
          </cell>
          <cell r="AQ108">
            <v>0</v>
          </cell>
          <cell r="CS108">
            <v>40</v>
          </cell>
          <cell r="CT108">
            <v>3</v>
          </cell>
        </row>
        <row r="109">
          <cell r="B109">
            <v>9</v>
          </cell>
          <cell r="C109">
            <v>522.80999999999995</v>
          </cell>
          <cell r="D109">
            <v>467</v>
          </cell>
          <cell r="F109">
            <v>8.19</v>
          </cell>
          <cell r="G109">
            <v>8.31</v>
          </cell>
          <cell r="H109">
            <v>11.75</v>
          </cell>
          <cell r="J109" t="e">
            <v>#DIV/0!</v>
          </cell>
          <cell r="M109">
            <v>109.791</v>
          </cell>
          <cell r="Q109">
            <v>0</v>
          </cell>
          <cell r="S109">
            <v>192.64599999999993</v>
          </cell>
          <cell r="T109">
            <v>192.64599999999993</v>
          </cell>
          <cell r="V109">
            <v>17.745999999999999</v>
          </cell>
          <cell r="Y109">
            <v>32.79</v>
          </cell>
          <cell r="AB109">
            <v>113.52799999999999</v>
          </cell>
          <cell r="AC109">
            <v>2.15</v>
          </cell>
          <cell r="AD109">
            <v>2.14</v>
          </cell>
          <cell r="AN109">
            <v>112.37</v>
          </cell>
          <cell r="AO109">
            <v>112.37</v>
          </cell>
          <cell r="AQ109">
            <v>0</v>
          </cell>
          <cell r="CS109">
            <v>40</v>
          </cell>
          <cell r="CT109">
            <v>3</v>
          </cell>
        </row>
        <row r="110">
          <cell r="B110">
            <v>10</v>
          </cell>
          <cell r="C110">
            <v>442</v>
          </cell>
          <cell r="D110">
            <v>595</v>
          </cell>
          <cell r="F110">
            <v>12.55</v>
          </cell>
          <cell r="G110">
            <v>11.11</v>
          </cell>
          <cell r="H110">
            <v>12.55</v>
          </cell>
          <cell r="J110" t="e">
            <v>#DIV/0!</v>
          </cell>
          <cell r="M110">
            <v>137.44499999999999</v>
          </cell>
          <cell r="Q110">
            <v>0</v>
          </cell>
          <cell r="S110">
            <v>192.64599999999993</v>
          </cell>
          <cell r="T110">
            <v>192.64599999999993</v>
          </cell>
          <cell r="V110">
            <v>20.943999999999999</v>
          </cell>
          <cell r="Y110">
            <v>39.58</v>
          </cell>
          <cell r="AB110">
            <v>113.52799999999999</v>
          </cell>
          <cell r="AC110">
            <v>2.2599999999999998</v>
          </cell>
          <cell r="AD110">
            <v>2.2200000000000002</v>
          </cell>
          <cell r="AN110">
            <v>118.14</v>
          </cell>
          <cell r="AO110">
            <v>118.14</v>
          </cell>
          <cell r="AQ110">
            <v>0</v>
          </cell>
          <cell r="CS110">
            <v>40</v>
          </cell>
          <cell r="CT110">
            <v>3</v>
          </cell>
        </row>
        <row r="111">
          <cell r="B111">
            <v>11</v>
          </cell>
          <cell r="C111">
            <v>338.38</v>
          </cell>
          <cell r="D111">
            <v>237</v>
          </cell>
          <cell r="F111">
            <v>5.71</v>
          </cell>
          <cell r="G111">
            <v>4.8600000000000003</v>
          </cell>
          <cell r="H111">
            <v>5.71</v>
          </cell>
          <cell r="J111" t="e">
            <v>#DIV/0!</v>
          </cell>
          <cell r="M111">
            <v>55.268000000000001</v>
          </cell>
          <cell r="Q111">
            <v>0</v>
          </cell>
          <cell r="S111">
            <v>192.64599999999993</v>
          </cell>
          <cell r="T111">
            <v>192.64599999999993</v>
          </cell>
          <cell r="V111">
            <v>8.3249999999999993</v>
          </cell>
          <cell r="Y111">
            <v>25.11</v>
          </cell>
          <cell r="AB111">
            <v>113.52799999999999</v>
          </cell>
          <cell r="AC111">
            <v>2.4500000000000002</v>
          </cell>
          <cell r="AD111">
            <v>2.2799999999999998</v>
          </cell>
          <cell r="AN111">
            <v>61.58</v>
          </cell>
          <cell r="AO111">
            <v>61.58</v>
          </cell>
          <cell r="AQ111">
            <v>0</v>
          </cell>
          <cell r="CS111">
            <v>40</v>
          </cell>
          <cell r="CT111">
            <v>3</v>
          </cell>
        </row>
        <row r="112">
          <cell r="B112">
            <v>12</v>
          </cell>
          <cell r="C112">
            <v>450.2</v>
          </cell>
          <cell r="D112">
            <v>567</v>
          </cell>
          <cell r="F112">
            <v>13.21</v>
          </cell>
          <cell r="G112">
            <v>9.09</v>
          </cell>
          <cell r="H112">
            <v>13.21</v>
          </cell>
          <cell r="J112" t="e">
            <v>#DIV/0!</v>
          </cell>
          <cell r="M112">
            <v>131.6</v>
          </cell>
          <cell r="Q112">
            <v>0</v>
          </cell>
          <cell r="S112">
            <v>192.64599999999993</v>
          </cell>
          <cell r="T112">
            <v>192.64599999999993</v>
          </cell>
          <cell r="V112">
            <v>19.844999999999999</v>
          </cell>
          <cell r="Y112">
            <v>25.96</v>
          </cell>
          <cell r="AB112">
            <v>113.52799999999999</v>
          </cell>
          <cell r="AC112">
            <v>2.39</v>
          </cell>
          <cell r="AD112">
            <v>2.36</v>
          </cell>
          <cell r="AN112">
            <v>113.4</v>
          </cell>
          <cell r="AO112">
            <v>104.38</v>
          </cell>
          <cell r="AQ112">
            <v>0</v>
          </cell>
          <cell r="CS112">
            <v>40</v>
          </cell>
          <cell r="CT112">
            <v>3</v>
          </cell>
        </row>
        <row r="113">
          <cell r="B113">
            <v>13</v>
          </cell>
          <cell r="J113" t="e">
            <v>#DIV/0!</v>
          </cell>
          <cell r="Q113">
            <v>0</v>
          </cell>
          <cell r="S113">
            <v>192.64599999999993</v>
          </cell>
          <cell r="T113">
            <v>192.64599999999993</v>
          </cell>
          <cell r="AB113">
            <v>113.52799999999999</v>
          </cell>
          <cell r="AQ113">
            <v>0</v>
          </cell>
          <cell r="CS113">
            <v>40</v>
          </cell>
          <cell r="CT113">
            <v>3</v>
          </cell>
        </row>
        <row r="114">
          <cell r="B114">
            <v>14</v>
          </cell>
          <cell r="C114">
            <v>520.48</v>
          </cell>
          <cell r="D114">
            <v>390</v>
          </cell>
          <cell r="F114">
            <v>8.8699999999999992</v>
          </cell>
          <cell r="G114">
            <v>9.0399999999999991</v>
          </cell>
          <cell r="H114">
            <v>9.0399999999999991</v>
          </cell>
          <cell r="J114" t="e">
            <v>#DIV/0!</v>
          </cell>
          <cell r="M114">
            <v>91.65</v>
          </cell>
          <cell r="Q114">
            <v>0</v>
          </cell>
          <cell r="S114">
            <v>192.64599999999993</v>
          </cell>
          <cell r="T114">
            <v>192.64599999999993</v>
          </cell>
          <cell r="V114">
            <v>13.88</v>
          </cell>
          <cell r="Y114">
            <v>12.98</v>
          </cell>
          <cell r="AB114">
            <v>113.52799999999999</v>
          </cell>
          <cell r="AC114">
            <v>2.4700000000000002</v>
          </cell>
          <cell r="AD114">
            <v>2.4</v>
          </cell>
          <cell r="AN114">
            <v>91.99</v>
          </cell>
          <cell r="AO114">
            <v>101.01</v>
          </cell>
          <cell r="AQ114">
            <v>0</v>
          </cell>
          <cell r="CS114">
            <v>40</v>
          </cell>
          <cell r="CT114">
            <v>3</v>
          </cell>
        </row>
        <row r="115">
          <cell r="B115">
            <v>15</v>
          </cell>
          <cell r="C115">
            <v>310.94</v>
          </cell>
          <cell r="D115">
            <v>442</v>
          </cell>
          <cell r="F115">
            <v>7.75</v>
          </cell>
          <cell r="G115">
            <v>12.47</v>
          </cell>
          <cell r="H115">
            <v>12.47</v>
          </cell>
          <cell r="J115" t="e">
            <v>#DIV/0!</v>
          </cell>
          <cell r="M115">
            <v>105.417</v>
          </cell>
          <cell r="Q115">
            <v>0</v>
          </cell>
          <cell r="S115">
            <v>192.64599999999993</v>
          </cell>
          <cell r="T115">
            <v>192.64599999999993</v>
          </cell>
          <cell r="V115">
            <v>15.504</v>
          </cell>
          <cell r="AB115">
            <v>113.52799999999999</v>
          </cell>
          <cell r="AC115">
            <v>2.36</v>
          </cell>
          <cell r="AD115">
            <v>2.33</v>
          </cell>
          <cell r="AN115">
            <v>88.25</v>
          </cell>
          <cell r="AO115">
            <v>88.25</v>
          </cell>
          <cell r="AQ115">
            <v>0</v>
          </cell>
          <cell r="CS115">
            <v>40</v>
          </cell>
          <cell r="CT115">
            <v>3</v>
          </cell>
        </row>
        <row r="116">
          <cell r="B116">
            <v>16</v>
          </cell>
          <cell r="C116">
            <v>460.01</v>
          </cell>
          <cell r="D116">
            <v>420</v>
          </cell>
          <cell r="F116">
            <v>6.92</v>
          </cell>
          <cell r="G116">
            <v>9.85</v>
          </cell>
          <cell r="H116">
            <v>9.85</v>
          </cell>
          <cell r="J116" t="e">
            <v>#DIV/0!</v>
          </cell>
          <cell r="M116">
            <v>98.49</v>
          </cell>
          <cell r="Q116">
            <v>0</v>
          </cell>
          <cell r="S116">
            <v>192.64599999999993</v>
          </cell>
          <cell r="T116">
            <v>192.64599999999993</v>
          </cell>
          <cell r="V116">
            <v>16.13</v>
          </cell>
          <cell r="Y116">
            <v>31.86</v>
          </cell>
          <cell r="AB116">
            <v>113.52799999999999</v>
          </cell>
          <cell r="AC116">
            <v>2.2599999999999998</v>
          </cell>
          <cell r="AD116">
            <v>2.31</v>
          </cell>
          <cell r="AN116">
            <v>94.25</v>
          </cell>
          <cell r="AO116">
            <v>94.25</v>
          </cell>
          <cell r="AQ116">
            <v>0</v>
          </cell>
          <cell r="CS116">
            <v>40</v>
          </cell>
          <cell r="CT116">
            <v>3</v>
          </cell>
        </row>
        <row r="117">
          <cell r="B117">
            <v>17</v>
          </cell>
          <cell r="C117">
            <v>560.87</v>
          </cell>
          <cell r="D117">
            <v>613</v>
          </cell>
          <cell r="F117">
            <v>11.21</v>
          </cell>
          <cell r="G117">
            <v>14.55</v>
          </cell>
          <cell r="H117">
            <v>14.55</v>
          </cell>
          <cell r="J117" t="e">
            <v>#DIV/0!</v>
          </cell>
          <cell r="M117">
            <v>141.10900000000001</v>
          </cell>
          <cell r="Q117">
            <v>0</v>
          </cell>
          <cell r="S117">
            <v>192.64599999999993</v>
          </cell>
          <cell r="T117">
            <v>192.64599999999993</v>
          </cell>
          <cell r="V117">
            <v>22.898</v>
          </cell>
          <cell r="Y117">
            <v>5.87</v>
          </cell>
          <cell r="AB117">
            <v>113.52799999999999</v>
          </cell>
          <cell r="AC117">
            <v>2.15</v>
          </cell>
          <cell r="AD117">
            <v>2.29</v>
          </cell>
          <cell r="AN117">
            <v>120.16</v>
          </cell>
          <cell r="AO117">
            <v>120.16</v>
          </cell>
          <cell r="AQ117">
            <v>0</v>
          </cell>
          <cell r="CS117">
            <v>40</v>
          </cell>
          <cell r="CT117">
            <v>3</v>
          </cell>
        </row>
        <row r="118">
          <cell r="B118">
            <v>18</v>
          </cell>
          <cell r="J118" t="e">
            <v>#DIV/0!</v>
          </cell>
          <cell r="Q118">
            <v>0</v>
          </cell>
          <cell r="S118">
            <v>192.64599999999993</v>
          </cell>
          <cell r="T118">
            <v>192.64599999999993</v>
          </cell>
          <cell r="AB118">
            <v>113.52799999999999</v>
          </cell>
          <cell r="AQ118">
            <v>0</v>
          </cell>
          <cell r="CS118">
            <v>40</v>
          </cell>
          <cell r="CT118">
            <v>3</v>
          </cell>
        </row>
        <row r="119">
          <cell r="B119">
            <v>19</v>
          </cell>
          <cell r="C119">
            <v>717.38</v>
          </cell>
          <cell r="D119">
            <v>736</v>
          </cell>
          <cell r="F119">
            <v>13.27</v>
          </cell>
          <cell r="G119">
            <v>17.239999999999998</v>
          </cell>
          <cell r="H119">
            <v>17.239999999999998</v>
          </cell>
          <cell r="J119" t="e">
            <v>#DIV/0!</v>
          </cell>
          <cell r="M119">
            <v>169.32300000000001</v>
          </cell>
          <cell r="Q119">
            <v>0</v>
          </cell>
          <cell r="S119">
            <v>192.64599999999993</v>
          </cell>
          <cell r="T119">
            <v>192.64599999999993</v>
          </cell>
          <cell r="V119">
            <v>27.998000000000001</v>
          </cell>
          <cell r="Y119">
            <v>37.909999999999997</v>
          </cell>
          <cell r="AB119">
            <v>113.52799999999999</v>
          </cell>
          <cell r="AC119">
            <v>2.13</v>
          </cell>
          <cell r="AD119">
            <v>2.2000000000000002</v>
          </cell>
          <cell r="AN119">
            <v>144.6</v>
          </cell>
          <cell r="AO119">
            <v>144.6</v>
          </cell>
          <cell r="AQ119">
            <v>0</v>
          </cell>
          <cell r="CS119">
            <v>40</v>
          </cell>
          <cell r="CT119">
            <v>3</v>
          </cell>
        </row>
        <row r="120">
          <cell r="B120">
            <v>20</v>
          </cell>
          <cell r="J120" t="e">
            <v>#DIV/0!</v>
          </cell>
          <cell r="Q120">
            <v>0</v>
          </cell>
          <cell r="S120">
            <v>192.64599999999993</v>
          </cell>
          <cell r="T120">
            <v>192.64599999999993</v>
          </cell>
          <cell r="AB120">
            <v>113.52799999999999</v>
          </cell>
          <cell r="AQ120">
            <v>0</v>
          </cell>
          <cell r="CS120">
            <v>40</v>
          </cell>
          <cell r="CT120">
            <v>3</v>
          </cell>
        </row>
        <row r="121">
          <cell r="B121">
            <v>21</v>
          </cell>
          <cell r="C121">
            <v>740.02</v>
          </cell>
          <cell r="D121">
            <v>622</v>
          </cell>
          <cell r="F121">
            <v>12.2</v>
          </cell>
          <cell r="G121">
            <v>13.35</v>
          </cell>
          <cell r="H121">
            <v>13.35</v>
          </cell>
          <cell r="J121" t="e">
            <v>#DIV/0!</v>
          </cell>
          <cell r="M121">
            <v>143.184</v>
          </cell>
          <cell r="Q121">
            <v>0</v>
          </cell>
          <cell r="S121">
            <v>192.64599999999993</v>
          </cell>
          <cell r="T121">
            <v>192.64599999999993</v>
          </cell>
          <cell r="V121">
            <v>23.763999999999999</v>
          </cell>
          <cell r="Y121">
            <v>31.2</v>
          </cell>
          <cell r="AB121">
            <v>113.52799999999999</v>
          </cell>
          <cell r="AC121">
            <v>2.08</v>
          </cell>
          <cell r="AD121">
            <v>2.1800000000000002</v>
          </cell>
          <cell r="AN121">
            <v>150.74</v>
          </cell>
          <cell r="AO121">
            <v>150.74</v>
          </cell>
          <cell r="AQ121">
            <v>0</v>
          </cell>
          <cell r="CS121">
            <v>40</v>
          </cell>
          <cell r="CT121">
            <v>3</v>
          </cell>
        </row>
        <row r="122">
          <cell r="B122">
            <v>22</v>
          </cell>
          <cell r="C122">
            <v>557.38</v>
          </cell>
          <cell r="D122">
            <v>516</v>
          </cell>
          <cell r="F122">
            <v>8.77</v>
          </cell>
          <cell r="G122">
            <v>12.88</v>
          </cell>
          <cell r="H122">
            <v>12.88</v>
          </cell>
          <cell r="J122" t="e">
            <v>#DIV/0!</v>
          </cell>
          <cell r="M122">
            <v>119.29900000000001</v>
          </cell>
          <cell r="Q122">
            <v>0</v>
          </cell>
          <cell r="S122">
            <v>192.64599999999993</v>
          </cell>
          <cell r="T122">
            <v>192.64599999999993</v>
          </cell>
          <cell r="V122">
            <v>20.173999999999999</v>
          </cell>
          <cell r="Y122">
            <v>38.53</v>
          </cell>
          <cell r="AB122">
            <v>113.52799999999999</v>
          </cell>
          <cell r="AC122">
            <v>2.15</v>
          </cell>
          <cell r="AD122">
            <v>2.17</v>
          </cell>
          <cell r="AN122">
            <v>108.43</v>
          </cell>
          <cell r="AO122">
            <v>108.43</v>
          </cell>
          <cell r="AQ122">
            <v>0</v>
          </cell>
          <cell r="CS122">
            <v>40</v>
          </cell>
          <cell r="CT122">
            <v>3</v>
          </cell>
        </row>
        <row r="123">
          <cell r="B123">
            <v>23</v>
          </cell>
          <cell r="C123">
            <v>382.23</v>
          </cell>
          <cell r="D123">
            <v>435</v>
          </cell>
          <cell r="F123">
            <v>9.36</v>
          </cell>
          <cell r="G123">
            <v>10.26</v>
          </cell>
          <cell r="H123">
            <v>10.26</v>
          </cell>
          <cell r="J123" t="e">
            <v>#DIV/0!</v>
          </cell>
          <cell r="M123">
            <v>100.09</v>
          </cell>
          <cell r="Q123">
            <v>0</v>
          </cell>
          <cell r="S123">
            <v>192.64599999999993</v>
          </cell>
          <cell r="T123">
            <v>192.64599999999993</v>
          </cell>
          <cell r="V123">
            <v>17.183</v>
          </cell>
          <cell r="Y123">
            <v>12.34</v>
          </cell>
          <cell r="AB123">
            <v>113.52799999999999</v>
          </cell>
          <cell r="AC123">
            <v>2.1800000000000002</v>
          </cell>
          <cell r="AD123">
            <v>2.14</v>
          </cell>
          <cell r="AN123">
            <v>105.76</v>
          </cell>
          <cell r="AO123">
            <v>105.76</v>
          </cell>
          <cell r="AQ123">
            <v>0</v>
          </cell>
          <cell r="CS123">
            <v>40</v>
          </cell>
          <cell r="CT123">
            <v>3</v>
          </cell>
        </row>
        <row r="124">
          <cell r="B124">
            <v>24</v>
          </cell>
          <cell r="C124">
            <v>381.83</v>
          </cell>
          <cell r="D124">
            <v>449</v>
          </cell>
          <cell r="F124">
            <v>10.119999999999999</v>
          </cell>
          <cell r="G124">
            <v>11.48</v>
          </cell>
          <cell r="H124">
            <v>11.48</v>
          </cell>
          <cell r="J124" t="e">
            <v>#DIV/0!</v>
          </cell>
          <cell r="M124">
            <v>104.164</v>
          </cell>
          <cell r="Q124">
            <v>0</v>
          </cell>
          <cell r="S124">
            <v>192.64599999999993</v>
          </cell>
          <cell r="T124">
            <v>192.64599999999993</v>
          </cell>
          <cell r="V124">
            <v>18.004999999999999</v>
          </cell>
          <cell r="Y124">
            <v>20.010000000000002</v>
          </cell>
          <cell r="AB124">
            <v>113.52799999999999</v>
          </cell>
          <cell r="AC124">
            <v>2.19</v>
          </cell>
          <cell r="AD124">
            <v>2.2200000000000002</v>
          </cell>
          <cell r="AN124">
            <v>88.73</v>
          </cell>
          <cell r="AO124">
            <v>88.73</v>
          </cell>
          <cell r="AQ124">
            <v>0</v>
          </cell>
          <cell r="CS124">
            <v>40</v>
          </cell>
          <cell r="CT124">
            <v>3</v>
          </cell>
        </row>
        <row r="125">
          <cell r="B125">
            <v>25</v>
          </cell>
          <cell r="C125">
            <v>184.78</v>
          </cell>
          <cell r="D125">
            <v>148</v>
          </cell>
          <cell r="G125">
            <v>4.1500000000000004</v>
          </cell>
          <cell r="H125">
            <v>4.1500000000000004</v>
          </cell>
          <cell r="J125" t="e">
            <v>#DIV/0!</v>
          </cell>
          <cell r="M125">
            <v>34.054000000000002</v>
          </cell>
          <cell r="Q125">
            <v>0</v>
          </cell>
          <cell r="S125">
            <v>192.64599999999993</v>
          </cell>
          <cell r="T125">
            <v>192.64599999999993</v>
          </cell>
          <cell r="V125">
            <v>5.9349999999999996</v>
          </cell>
          <cell r="Y125">
            <v>11.11</v>
          </cell>
          <cell r="AB125">
            <v>113.52799999999999</v>
          </cell>
          <cell r="AC125">
            <v>2.16</v>
          </cell>
          <cell r="AD125">
            <v>2.11</v>
          </cell>
          <cell r="AN125">
            <v>32.21</v>
          </cell>
          <cell r="AO125">
            <v>32.21</v>
          </cell>
          <cell r="AQ125">
            <v>0</v>
          </cell>
          <cell r="CS125">
            <v>40</v>
          </cell>
          <cell r="CT125">
            <v>3</v>
          </cell>
        </row>
        <row r="126">
          <cell r="B126">
            <v>26</v>
          </cell>
          <cell r="C126">
            <v>195.82</v>
          </cell>
          <cell r="D126">
            <v>259</v>
          </cell>
          <cell r="G126">
            <v>7.95</v>
          </cell>
          <cell r="H126">
            <v>7.95</v>
          </cell>
          <cell r="J126" t="e">
            <v>#DIV/0!</v>
          </cell>
          <cell r="M126">
            <v>59.648000000000003</v>
          </cell>
          <cell r="Q126">
            <v>0</v>
          </cell>
          <cell r="S126">
            <v>192.64599999999993</v>
          </cell>
          <cell r="T126">
            <v>192.64599999999993</v>
          </cell>
          <cell r="V126">
            <v>10.385</v>
          </cell>
          <cell r="AB126">
            <v>113.52799999999999</v>
          </cell>
          <cell r="AC126">
            <v>2.2999999999999998</v>
          </cell>
          <cell r="AD126">
            <v>2.29</v>
          </cell>
          <cell r="AN126">
            <v>56.56</v>
          </cell>
          <cell r="AO126">
            <v>56.56</v>
          </cell>
          <cell r="AQ126">
            <v>0</v>
          </cell>
          <cell r="CS126">
            <v>40</v>
          </cell>
          <cell r="CT126">
            <v>3</v>
          </cell>
        </row>
        <row r="127">
          <cell r="B127">
            <v>27</v>
          </cell>
          <cell r="J127" t="e">
            <v>#DIV/0!</v>
          </cell>
          <cell r="Q127">
            <v>0</v>
          </cell>
          <cell r="S127">
            <v>192.64599999999993</v>
          </cell>
          <cell r="T127">
            <v>192.64599999999993</v>
          </cell>
          <cell r="AB127">
            <v>113.52799999999999</v>
          </cell>
          <cell r="AQ127">
            <v>0</v>
          </cell>
          <cell r="CS127">
            <v>40</v>
          </cell>
          <cell r="CT127">
            <v>3</v>
          </cell>
        </row>
        <row r="128">
          <cell r="B128">
            <v>28</v>
          </cell>
          <cell r="C128">
            <v>414.07</v>
          </cell>
          <cell r="D128">
            <v>394</v>
          </cell>
          <cell r="F128">
            <v>7.73</v>
          </cell>
          <cell r="G128">
            <v>10.08</v>
          </cell>
          <cell r="H128">
            <v>10.08</v>
          </cell>
          <cell r="J128" t="e">
            <v>#DIV/0!</v>
          </cell>
          <cell r="M128">
            <v>91.408000000000001</v>
          </cell>
          <cell r="Q128">
            <v>0</v>
          </cell>
          <cell r="S128">
            <v>192.64599999999993</v>
          </cell>
          <cell r="T128">
            <v>192.64599999999993</v>
          </cell>
          <cell r="V128">
            <v>16.154</v>
          </cell>
          <cell r="Y128">
            <v>13.98</v>
          </cell>
          <cell r="AB128">
            <v>113.52799999999999</v>
          </cell>
          <cell r="AC128">
            <v>2.27</v>
          </cell>
          <cell r="AD128">
            <v>2.29</v>
          </cell>
          <cell r="AN128">
            <v>67.180000000000007</v>
          </cell>
          <cell r="AO128">
            <v>67.180000000000007</v>
          </cell>
          <cell r="AQ128">
            <v>0</v>
          </cell>
          <cell r="CS128">
            <v>40</v>
          </cell>
          <cell r="CT128">
            <v>3</v>
          </cell>
        </row>
        <row r="129">
          <cell r="B129">
            <v>29</v>
          </cell>
          <cell r="C129">
            <v>297.75</v>
          </cell>
          <cell r="D129">
            <v>215</v>
          </cell>
          <cell r="G129">
            <v>7.65</v>
          </cell>
          <cell r="H129">
            <v>7.65</v>
          </cell>
          <cell r="J129" t="e">
            <v>#DIV/0!</v>
          </cell>
          <cell r="M129">
            <v>50.155999999999999</v>
          </cell>
          <cell r="Q129">
            <v>0</v>
          </cell>
          <cell r="S129">
            <v>192.64599999999993</v>
          </cell>
          <cell r="T129">
            <v>192.64599999999993</v>
          </cell>
          <cell r="V129">
            <v>8.7260000000000009</v>
          </cell>
          <cell r="Y129">
            <v>13.66</v>
          </cell>
          <cell r="AB129">
            <v>113.52799999999999</v>
          </cell>
          <cell r="AC129">
            <v>2.13</v>
          </cell>
          <cell r="AD129">
            <v>2.16</v>
          </cell>
          <cell r="AN129">
            <v>64.81</v>
          </cell>
          <cell r="AO129">
            <v>64.81</v>
          </cell>
          <cell r="AQ129">
            <v>0</v>
          </cell>
          <cell r="CS129">
            <v>40</v>
          </cell>
          <cell r="CT129">
            <v>3</v>
          </cell>
        </row>
        <row r="130">
          <cell r="B130">
            <v>30</v>
          </cell>
          <cell r="C130">
            <v>190.83</v>
          </cell>
          <cell r="D130">
            <v>296</v>
          </cell>
          <cell r="G130">
            <v>8.9600000000000009</v>
          </cell>
          <cell r="H130">
            <v>8.9600000000000009</v>
          </cell>
          <cell r="J130" t="e">
            <v>#DIV/0!</v>
          </cell>
          <cell r="M130">
            <v>69.290999999999997</v>
          </cell>
          <cell r="Q130">
            <v>0</v>
          </cell>
          <cell r="S130">
            <v>192.64599999999993</v>
          </cell>
          <cell r="T130">
            <v>192.64599999999993</v>
          </cell>
          <cell r="V130">
            <v>11.96</v>
          </cell>
          <cell r="Y130">
            <v>6.84</v>
          </cell>
          <cell r="AB130">
            <v>113.52799999999999</v>
          </cell>
          <cell r="AC130">
            <v>2.1</v>
          </cell>
          <cell r="AD130">
            <v>2.09</v>
          </cell>
          <cell r="AN130">
            <v>61</v>
          </cell>
          <cell r="AO130">
            <v>61</v>
          </cell>
          <cell r="AQ130">
            <v>0</v>
          </cell>
          <cell r="CS130">
            <v>40</v>
          </cell>
          <cell r="CT130">
            <v>3</v>
          </cell>
        </row>
        <row r="131">
          <cell r="B131">
            <v>31</v>
          </cell>
          <cell r="J131" t="e">
            <v>#DIV/0!</v>
          </cell>
          <cell r="Q131">
            <v>0</v>
          </cell>
          <cell r="S131">
            <v>192.64599999999993</v>
          </cell>
          <cell r="T131">
            <v>192.64599999999993</v>
          </cell>
          <cell r="AB131">
            <v>113.52799999999999</v>
          </cell>
          <cell r="AQ131">
            <v>0</v>
          </cell>
          <cell r="CS131">
            <v>40</v>
          </cell>
          <cell r="CT131">
            <v>3</v>
          </cell>
        </row>
        <row r="132">
          <cell r="B132" t="str">
            <v>MEI/1</v>
          </cell>
          <cell r="D132">
            <v>202</v>
          </cell>
          <cell r="G132">
            <v>7.11</v>
          </cell>
          <cell r="H132">
            <v>7.11</v>
          </cell>
          <cell r="J132">
            <v>28.410689170182838</v>
          </cell>
          <cell r="M132">
            <v>47.292000000000002</v>
          </cell>
          <cell r="Q132">
            <v>51.41</v>
          </cell>
          <cell r="S132">
            <v>137.84299999999985</v>
          </cell>
          <cell r="T132">
            <v>137.84299999999985</v>
          </cell>
          <cell r="V132">
            <v>8.1389999999999993</v>
          </cell>
          <cell r="Y132">
            <v>14.1</v>
          </cell>
          <cell r="AB132">
            <v>8.006999999999989</v>
          </cell>
          <cell r="AN132">
            <v>44.79</v>
          </cell>
          <cell r="AO132">
            <v>44.79</v>
          </cell>
          <cell r="AQ132">
            <v>0</v>
          </cell>
          <cell r="CS132">
            <v>40</v>
          </cell>
          <cell r="CT132">
            <v>3</v>
          </cell>
        </row>
        <row r="133">
          <cell r="B133">
            <v>2</v>
          </cell>
          <cell r="D133">
            <v>203</v>
          </cell>
          <cell r="G133">
            <v>7.77</v>
          </cell>
          <cell r="H133">
            <v>7.77</v>
          </cell>
          <cell r="J133">
            <v>26.126126126126128</v>
          </cell>
          <cell r="M133">
            <v>47.052</v>
          </cell>
          <cell r="Q133">
            <v>74.92</v>
          </cell>
          <cell r="S133">
            <v>109.97499999999984</v>
          </cell>
          <cell r="T133">
            <v>109.97499999999984</v>
          </cell>
          <cell r="V133">
            <v>8.1630000000000003</v>
          </cell>
          <cell r="Y133">
            <v>6.52</v>
          </cell>
          <cell r="AB133">
            <v>9.6499999999999879</v>
          </cell>
          <cell r="AN133">
            <v>39.54</v>
          </cell>
          <cell r="AO133">
            <v>39.54</v>
          </cell>
          <cell r="AQ133">
            <v>0</v>
          </cell>
          <cell r="CS133">
            <v>40</v>
          </cell>
          <cell r="CT133">
            <v>3</v>
          </cell>
        </row>
        <row r="134">
          <cell r="B134">
            <v>3</v>
          </cell>
          <cell r="D134">
            <v>352</v>
          </cell>
          <cell r="G134">
            <v>12.62</v>
          </cell>
          <cell r="H134">
            <v>12.62</v>
          </cell>
          <cell r="J134">
            <v>27.892234548335978</v>
          </cell>
          <cell r="M134">
            <v>82.075000000000003</v>
          </cell>
          <cell r="Q134">
            <v>51.69</v>
          </cell>
          <cell r="S134">
            <v>140.35999999999984</v>
          </cell>
          <cell r="T134">
            <v>140.35999999999984</v>
          </cell>
          <cell r="V134">
            <v>14.2</v>
          </cell>
          <cell r="AB134">
            <v>23.849999999999987</v>
          </cell>
          <cell r="AN134">
            <v>78.760000000000005</v>
          </cell>
          <cell r="AO134">
            <v>78.760000000000005</v>
          </cell>
          <cell r="AQ134">
            <v>0</v>
          </cell>
          <cell r="CS134">
            <v>40</v>
          </cell>
          <cell r="CT134">
            <v>3</v>
          </cell>
        </row>
        <row r="135">
          <cell r="B135">
            <v>4</v>
          </cell>
          <cell r="Q135">
            <v>0</v>
          </cell>
          <cell r="S135">
            <v>140.35999999999984</v>
          </cell>
          <cell r="T135">
            <v>140.35999999999984</v>
          </cell>
          <cell r="AB135">
            <v>23.849999999999987</v>
          </cell>
          <cell r="AQ135">
            <v>0</v>
          </cell>
          <cell r="CS135">
            <v>40</v>
          </cell>
          <cell r="CT135">
            <v>3</v>
          </cell>
        </row>
        <row r="136">
          <cell r="B136">
            <v>5</v>
          </cell>
          <cell r="D136">
            <v>297</v>
          </cell>
          <cell r="G136">
            <v>10.17</v>
          </cell>
          <cell r="H136">
            <v>10.17</v>
          </cell>
          <cell r="J136">
            <v>29.20353982300885</v>
          </cell>
          <cell r="M136">
            <v>68.635999999999996</v>
          </cell>
          <cell r="Q136">
            <v>78.44</v>
          </cell>
          <cell r="S136">
            <v>130.55599999999984</v>
          </cell>
          <cell r="T136">
            <v>130.55599999999984</v>
          </cell>
          <cell r="V136">
            <v>11.9</v>
          </cell>
          <cell r="AB136">
            <v>35.749999999999986</v>
          </cell>
          <cell r="AN136">
            <v>60.94</v>
          </cell>
          <cell r="AO136">
            <v>60.94</v>
          </cell>
          <cell r="AQ136">
            <v>0</v>
          </cell>
          <cell r="CS136">
            <v>40</v>
          </cell>
          <cell r="CT136">
            <v>3</v>
          </cell>
        </row>
        <row r="137">
          <cell r="B137">
            <v>6</v>
          </cell>
          <cell r="D137">
            <v>416</v>
          </cell>
          <cell r="G137">
            <v>11.96</v>
          </cell>
          <cell r="H137">
            <v>11.96</v>
          </cell>
          <cell r="J137">
            <v>34.782608695652172</v>
          </cell>
          <cell r="M137">
            <v>95.888000000000005</v>
          </cell>
          <cell r="Q137">
            <v>0</v>
          </cell>
          <cell r="S137">
            <v>226.44399999999985</v>
          </cell>
          <cell r="T137">
            <v>226.44399999999985</v>
          </cell>
          <cell r="V137">
            <v>15.43</v>
          </cell>
          <cell r="Y137">
            <v>32.93</v>
          </cell>
          <cell r="AB137">
            <v>18.249999999999986</v>
          </cell>
          <cell r="AN137">
            <v>85.49</v>
          </cell>
          <cell r="AO137">
            <v>85.49</v>
          </cell>
          <cell r="AQ137">
            <v>0</v>
          </cell>
          <cell r="CS137">
            <v>40</v>
          </cell>
          <cell r="CT137">
            <v>3</v>
          </cell>
        </row>
        <row r="138">
          <cell r="B138">
            <v>7</v>
          </cell>
          <cell r="D138">
            <v>374</v>
          </cell>
          <cell r="G138">
            <v>12.04</v>
          </cell>
          <cell r="H138">
            <v>12.04</v>
          </cell>
          <cell r="J138">
            <v>31.063122923588043</v>
          </cell>
          <cell r="M138">
            <v>86.468999999999994</v>
          </cell>
          <cell r="Q138">
            <v>112.05</v>
          </cell>
          <cell r="S138">
            <v>200.86299999999983</v>
          </cell>
          <cell r="T138">
            <v>200.86299999999983</v>
          </cell>
          <cell r="V138">
            <v>15.372</v>
          </cell>
          <cell r="Y138">
            <v>33.01</v>
          </cell>
          <cell r="AB138">
            <v>0.61199999999998766</v>
          </cell>
          <cell r="AN138">
            <v>81.75</v>
          </cell>
          <cell r="AO138">
            <v>81.75</v>
          </cell>
          <cell r="AQ138">
            <v>0</v>
          </cell>
          <cell r="CS138">
            <v>40</v>
          </cell>
          <cell r="CT138">
            <v>3</v>
          </cell>
        </row>
        <row r="139">
          <cell r="B139">
            <v>8</v>
          </cell>
          <cell r="D139">
            <v>446</v>
          </cell>
          <cell r="G139">
            <v>13.23</v>
          </cell>
          <cell r="H139">
            <v>13.23</v>
          </cell>
          <cell r="J139">
            <v>33.711262282690853</v>
          </cell>
          <cell r="M139">
            <v>102.624</v>
          </cell>
          <cell r="Q139">
            <v>126.29</v>
          </cell>
          <cell r="S139">
            <v>177.19699999999983</v>
          </cell>
          <cell r="T139">
            <v>177.19699999999983</v>
          </cell>
          <cell r="V139">
            <v>17.928999999999998</v>
          </cell>
          <cell r="Y139">
            <v>6.31</v>
          </cell>
          <cell r="AB139">
            <v>12.230999999999987</v>
          </cell>
          <cell r="AN139">
            <v>91.73</v>
          </cell>
          <cell r="AO139">
            <v>91.73</v>
          </cell>
          <cell r="AQ139">
            <v>0</v>
          </cell>
          <cell r="CS139">
            <v>40</v>
          </cell>
          <cell r="CT139">
            <v>3</v>
          </cell>
        </row>
        <row r="140">
          <cell r="B140">
            <v>9</v>
          </cell>
          <cell r="D140">
            <v>232</v>
          </cell>
          <cell r="F140">
            <v>2</v>
          </cell>
          <cell r="G140">
            <v>6.5</v>
          </cell>
          <cell r="H140">
            <v>8.5</v>
          </cell>
          <cell r="J140">
            <v>27.294117647058822</v>
          </cell>
          <cell r="M140">
            <v>53.36</v>
          </cell>
          <cell r="Q140">
            <v>121.79</v>
          </cell>
          <cell r="S140">
            <v>108.76699999999984</v>
          </cell>
          <cell r="T140">
            <v>108.76699999999984</v>
          </cell>
          <cell r="V140">
            <v>9.3490000000000002</v>
          </cell>
          <cell r="Y140">
            <v>18.88</v>
          </cell>
          <cell r="AB140">
            <v>2.6999999999999886</v>
          </cell>
          <cell r="AN140">
            <v>51.66</v>
          </cell>
          <cell r="AO140">
            <v>51.66</v>
          </cell>
          <cell r="AQ140">
            <v>0</v>
          </cell>
          <cell r="CS140">
            <v>40</v>
          </cell>
          <cell r="CT140">
            <v>3</v>
          </cell>
        </row>
        <row r="141">
          <cell r="B141">
            <v>10</v>
          </cell>
          <cell r="D141">
            <v>525</v>
          </cell>
          <cell r="G141">
            <v>18.62</v>
          </cell>
          <cell r="H141">
            <v>18.62</v>
          </cell>
          <cell r="J141">
            <v>28.195488721804509</v>
          </cell>
          <cell r="M141">
            <v>118.884</v>
          </cell>
          <cell r="Q141">
            <v>109.88</v>
          </cell>
          <cell r="S141">
            <v>117.77099999999984</v>
          </cell>
          <cell r="T141">
            <v>117.77099999999984</v>
          </cell>
          <cell r="V141">
            <v>19.309999999999999</v>
          </cell>
          <cell r="Y141">
            <v>13.37</v>
          </cell>
          <cell r="AB141">
            <v>8.6399999999999881</v>
          </cell>
          <cell r="AN141">
            <v>106.08</v>
          </cell>
          <cell r="AO141">
            <v>86.08</v>
          </cell>
          <cell r="AQ141">
            <v>20</v>
          </cell>
          <cell r="CS141">
            <v>40</v>
          </cell>
          <cell r="CT141">
            <v>3</v>
          </cell>
        </row>
        <row r="142">
          <cell r="B142">
            <v>11</v>
          </cell>
          <cell r="Q142">
            <v>0</v>
          </cell>
          <cell r="S142">
            <v>117.77099999999984</v>
          </cell>
          <cell r="T142">
            <v>117.77099999999984</v>
          </cell>
          <cell r="AB142">
            <v>8.6399999999999881</v>
          </cell>
          <cell r="AQ142">
            <v>20</v>
          </cell>
          <cell r="CS142">
            <v>40</v>
          </cell>
          <cell r="CT142">
            <v>3</v>
          </cell>
        </row>
        <row r="143">
          <cell r="B143">
            <v>12</v>
          </cell>
          <cell r="D143">
            <v>327</v>
          </cell>
          <cell r="G143">
            <v>11.46</v>
          </cell>
          <cell r="H143">
            <v>11.46</v>
          </cell>
          <cell r="J143">
            <v>28.534031413612563</v>
          </cell>
          <cell r="M143">
            <v>72.593999999999994</v>
          </cell>
          <cell r="Q143">
            <v>65.489999999999995</v>
          </cell>
          <cell r="S143">
            <v>124.87499999999984</v>
          </cell>
          <cell r="T143">
            <v>124.87499999999984</v>
          </cell>
          <cell r="V143">
            <v>12.585000000000001</v>
          </cell>
          <cell r="Y143">
            <v>19.63</v>
          </cell>
          <cell r="AB143">
            <v>1.5949999999999882</v>
          </cell>
          <cell r="AN143">
            <v>60.29</v>
          </cell>
          <cell r="AO143">
            <v>80.290000000000006</v>
          </cell>
          <cell r="AQ143">
            <v>0</v>
          </cell>
          <cell r="CS143">
            <v>40</v>
          </cell>
          <cell r="CT143">
            <v>3</v>
          </cell>
        </row>
        <row r="144">
          <cell r="B144">
            <v>13</v>
          </cell>
          <cell r="D144">
            <v>514</v>
          </cell>
          <cell r="G144">
            <v>17.899999999999999</v>
          </cell>
          <cell r="H144">
            <v>17.899999999999999</v>
          </cell>
          <cell r="J144">
            <v>28.715083798882684</v>
          </cell>
          <cell r="M144">
            <v>113.33</v>
          </cell>
          <cell r="Q144">
            <v>96.4</v>
          </cell>
          <cell r="S144">
            <v>141.80499999999984</v>
          </cell>
          <cell r="T144">
            <v>141.80499999999984</v>
          </cell>
          <cell r="V144">
            <v>19.058</v>
          </cell>
          <cell r="Y144">
            <v>6.68</v>
          </cell>
          <cell r="AB144">
            <v>13.972999999999988</v>
          </cell>
          <cell r="AN144">
            <v>114.88</v>
          </cell>
          <cell r="AO144">
            <v>114.88</v>
          </cell>
          <cell r="AQ144">
            <v>0</v>
          </cell>
          <cell r="CS144">
            <v>40</v>
          </cell>
          <cell r="CT144">
            <v>3</v>
          </cell>
        </row>
        <row r="145">
          <cell r="B145">
            <v>14</v>
          </cell>
          <cell r="Q145">
            <v>0</v>
          </cell>
          <cell r="S145">
            <v>141.80499999999984</v>
          </cell>
          <cell r="T145">
            <v>141.80499999999984</v>
          </cell>
          <cell r="AB145">
            <v>13.972999999999988</v>
          </cell>
          <cell r="AQ145">
            <v>0</v>
          </cell>
          <cell r="CS145">
            <v>40</v>
          </cell>
          <cell r="CT145">
            <v>3</v>
          </cell>
        </row>
        <row r="146">
          <cell r="B146">
            <v>15</v>
          </cell>
          <cell r="Q146">
            <v>0</v>
          </cell>
          <cell r="S146">
            <v>141.80499999999984</v>
          </cell>
          <cell r="T146">
            <v>141.80499999999984</v>
          </cell>
          <cell r="AB146">
            <v>13.972999999999988</v>
          </cell>
          <cell r="AQ146">
            <v>0</v>
          </cell>
          <cell r="CS146">
            <v>40</v>
          </cell>
          <cell r="CT146">
            <v>3</v>
          </cell>
        </row>
        <row r="147">
          <cell r="B147">
            <v>16</v>
          </cell>
          <cell r="D147">
            <v>302</v>
          </cell>
          <cell r="G147">
            <v>10.47</v>
          </cell>
          <cell r="H147">
            <v>10.47</v>
          </cell>
          <cell r="J147">
            <v>28.844317096466092</v>
          </cell>
          <cell r="M147">
            <v>66.91</v>
          </cell>
          <cell r="Q147">
            <v>0</v>
          </cell>
          <cell r="S147">
            <v>208.71499999999983</v>
          </cell>
          <cell r="T147">
            <v>208.71499999999983</v>
          </cell>
          <cell r="V147">
            <v>11.61</v>
          </cell>
          <cell r="Y147">
            <v>6.96</v>
          </cell>
          <cell r="AB147">
            <v>18.622999999999987</v>
          </cell>
          <cell r="AN147">
            <v>50.78</v>
          </cell>
          <cell r="AO147">
            <v>50.78</v>
          </cell>
          <cell r="AQ147">
            <v>0</v>
          </cell>
          <cell r="CS147">
            <v>40</v>
          </cell>
          <cell r="CT147">
            <v>3</v>
          </cell>
        </row>
        <row r="148">
          <cell r="B148">
            <v>17</v>
          </cell>
          <cell r="D148">
            <v>594</v>
          </cell>
          <cell r="G148">
            <v>21.22</v>
          </cell>
          <cell r="H148">
            <v>21.22</v>
          </cell>
          <cell r="J148">
            <v>27.992459943449578</v>
          </cell>
          <cell r="M148">
            <v>131.673</v>
          </cell>
          <cell r="Q148">
            <v>0</v>
          </cell>
          <cell r="S148">
            <v>340.38799999999981</v>
          </cell>
          <cell r="T148">
            <v>340.38799999999981</v>
          </cell>
          <cell r="V148">
            <v>23.004999999999999</v>
          </cell>
          <cell r="Y148">
            <v>13.44</v>
          </cell>
          <cell r="AB148">
            <v>28.187999999999988</v>
          </cell>
          <cell r="AN148">
            <v>136.38</v>
          </cell>
          <cell r="AO148">
            <v>136.38</v>
          </cell>
          <cell r="AQ148">
            <v>0</v>
          </cell>
          <cell r="CS148">
            <v>40</v>
          </cell>
          <cell r="CT148">
            <v>3</v>
          </cell>
        </row>
        <row r="149">
          <cell r="B149">
            <v>18</v>
          </cell>
          <cell r="Q149">
            <v>0</v>
          </cell>
          <cell r="S149">
            <v>340.38799999999981</v>
          </cell>
          <cell r="T149">
            <v>340.38799999999981</v>
          </cell>
          <cell r="AB149">
            <v>28.187999999999988</v>
          </cell>
          <cell r="AQ149">
            <v>0</v>
          </cell>
          <cell r="CS149">
            <v>40</v>
          </cell>
          <cell r="CT149">
            <v>3</v>
          </cell>
        </row>
        <row r="150">
          <cell r="B150">
            <v>19</v>
          </cell>
          <cell r="D150">
            <v>713</v>
          </cell>
          <cell r="G150">
            <v>21.42</v>
          </cell>
          <cell r="H150">
            <v>21.42</v>
          </cell>
          <cell r="J150">
            <v>33.286647992530341</v>
          </cell>
          <cell r="M150">
            <v>158.286</v>
          </cell>
          <cell r="Q150">
            <v>0</v>
          </cell>
          <cell r="S150">
            <v>498.67399999999981</v>
          </cell>
          <cell r="T150">
            <v>498.67399999999981</v>
          </cell>
          <cell r="V150">
            <v>28.805</v>
          </cell>
          <cell r="Y150">
            <v>25.87</v>
          </cell>
          <cell r="AB150">
            <v>31.122999999999987</v>
          </cell>
          <cell r="AN150">
            <v>139.47999999999999</v>
          </cell>
          <cell r="AO150">
            <v>139.47999999999999</v>
          </cell>
          <cell r="AQ150">
            <v>0</v>
          </cell>
          <cell r="CS150">
            <v>40</v>
          </cell>
          <cell r="CT150">
            <v>3</v>
          </cell>
        </row>
        <row r="151">
          <cell r="B151">
            <v>20</v>
          </cell>
          <cell r="D151">
            <v>800</v>
          </cell>
          <cell r="G151">
            <v>22.78</v>
          </cell>
          <cell r="H151">
            <v>22.78</v>
          </cell>
          <cell r="J151">
            <v>35.118525021949075</v>
          </cell>
          <cell r="M151">
            <v>184.8</v>
          </cell>
          <cell r="Q151">
            <v>229</v>
          </cell>
          <cell r="S151">
            <v>454.47399999999982</v>
          </cell>
          <cell r="T151">
            <v>454.47399999999982</v>
          </cell>
          <cell r="V151">
            <v>32.4</v>
          </cell>
          <cell r="Y151">
            <v>38.4</v>
          </cell>
          <cell r="AB151">
            <v>25.122999999999983</v>
          </cell>
          <cell r="AN151">
            <v>168</v>
          </cell>
          <cell r="AO151">
            <v>130.9</v>
          </cell>
          <cell r="AQ151">
            <v>37.099999999999994</v>
          </cell>
          <cell r="CS151">
            <v>40</v>
          </cell>
          <cell r="CT151">
            <v>3</v>
          </cell>
        </row>
        <row r="152">
          <cell r="B152">
            <v>21</v>
          </cell>
          <cell r="D152">
            <v>426</v>
          </cell>
          <cell r="F152">
            <v>8.83</v>
          </cell>
          <cell r="G152">
            <v>12.8</v>
          </cell>
          <cell r="H152">
            <v>12.8</v>
          </cell>
          <cell r="J152">
            <v>33.28125</v>
          </cell>
          <cell r="M152">
            <v>100.11</v>
          </cell>
          <cell r="Q152">
            <v>115.12</v>
          </cell>
          <cell r="S152">
            <v>439.46399999999983</v>
          </cell>
          <cell r="T152">
            <v>439.46399999999983</v>
          </cell>
          <cell r="V152">
            <v>17.113</v>
          </cell>
          <cell r="Y152">
            <v>32.72</v>
          </cell>
          <cell r="AB152">
            <v>9.515999999999984</v>
          </cell>
          <cell r="AN152">
            <v>89.46</v>
          </cell>
          <cell r="AO152">
            <v>113.7</v>
          </cell>
          <cell r="AQ152">
            <v>12.859999999999985</v>
          </cell>
          <cell r="CS152">
            <v>40</v>
          </cell>
          <cell r="CT152">
            <v>3</v>
          </cell>
        </row>
        <row r="153">
          <cell r="B153">
            <v>22</v>
          </cell>
          <cell r="D153">
            <v>676</v>
          </cell>
          <cell r="F153">
            <v>2.61</v>
          </cell>
          <cell r="G153">
            <v>18.100000000000001</v>
          </cell>
          <cell r="H153">
            <v>20.71</v>
          </cell>
          <cell r="I153">
            <v>1.43</v>
          </cell>
          <cell r="J153">
            <v>32.641236117817478</v>
          </cell>
          <cell r="M153">
            <v>160.21199999999999</v>
          </cell>
          <cell r="Q153">
            <v>172.91</v>
          </cell>
          <cell r="S153">
            <v>426.76599999999985</v>
          </cell>
          <cell r="T153">
            <v>426.76599999999985</v>
          </cell>
          <cell r="V153">
            <v>26.364000000000001</v>
          </cell>
          <cell r="AB153">
            <v>35.879999999999981</v>
          </cell>
          <cell r="AN153">
            <v>157.93</v>
          </cell>
          <cell r="AO153">
            <v>170.79</v>
          </cell>
          <cell r="AQ153">
            <v>0</v>
          </cell>
          <cell r="CS153">
            <v>40</v>
          </cell>
          <cell r="CT153">
            <v>3</v>
          </cell>
        </row>
        <row r="154">
          <cell r="B154">
            <v>23</v>
          </cell>
          <cell r="D154">
            <v>232</v>
          </cell>
          <cell r="G154">
            <v>7.09</v>
          </cell>
          <cell r="H154">
            <v>7.09</v>
          </cell>
          <cell r="J154">
            <v>32.722143864598024</v>
          </cell>
          <cell r="M154">
            <v>56.03</v>
          </cell>
          <cell r="Q154">
            <v>208.22</v>
          </cell>
          <cell r="S154">
            <v>274.57599999999979</v>
          </cell>
          <cell r="T154">
            <v>274.57599999999979</v>
          </cell>
          <cell r="V154">
            <v>9.5120000000000005</v>
          </cell>
          <cell r="AB154">
            <v>45.391999999999982</v>
          </cell>
          <cell r="AN154">
            <v>60.15</v>
          </cell>
          <cell r="AO154">
            <v>60.15</v>
          </cell>
          <cell r="AQ154">
            <v>0</v>
          </cell>
          <cell r="CS154">
            <v>40</v>
          </cell>
          <cell r="CT154">
            <v>3</v>
          </cell>
        </row>
        <row r="155">
          <cell r="B155">
            <v>24</v>
          </cell>
          <cell r="D155">
            <v>533</v>
          </cell>
          <cell r="G155">
            <v>16.16</v>
          </cell>
          <cell r="H155">
            <v>16.16</v>
          </cell>
          <cell r="J155">
            <v>32.982673267326732</v>
          </cell>
          <cell r="M155">
            <v>128.56</v>
          </cell>
          <cell r="Q155">
            <v>120.01</v>
          </cell>
          <cell r="S155">
            <v>283.12599999999981</v>
          </cell>
          <cell r="T155">
            <v>283.12599999999981</v>
          </cell>
          <cell r="V155">
            <v>22.1</v>
          </cell>
          <cell r="Y155">
            <v>12.98</v>
          </cell>
          <cell r="AB155">
            <v>54.511999999999986</v>
          </cell>
          <cell r="AN155">
            <v>125.74</v>
          </cell>
          <cell r="AO155">
            <v>125.74</v>
          </cell>
          <cell r="AQ155">
            <v>0</v>
          </cell>
          <cell r="CS155">
            <v>40</v>
          </cell>
          <cell r="CT155">
            <v>3</v>
          </cell>
        </row>
        <row r="156">
          <cell r="B156">
            <v>25</v>
          </cell>
          <cell r="Q156">
            <v>0</v>
          </cell>
          <cell r="S156">
            <v>283.12599999999981</v>
          </cell>
          <cell r="T156">
            <v>283.12599999999981</v>
          </cell>
          <cell r="AB156">
            <v>54.511999999999986</v>
          </cell>
          <cell r="AQ156">
            <v>0</v>
          </cell>
          <cell r="CS156">
            <v>40</v>
          </cell>
          <cell r="CT156">
            <v>3</v>
          </cell>
        </row>
        <row r="157">
          <cell r="B157">
            <v>26</v>
          </cell>
          <cell r="D157">
            <v>258</v>
          </cell>
          <cell r="G157">
            <v>8.66</v>
          </cell>
          <cell r="H157">
            <v>8.66</v>
          </cell>
          <cell r="J157">
            <v>29.792147806004618</v>
          </cell>
          <cell r="M157">
            <v>62.195</v>
          </cell>
          <cell r="Q157">
            <v>126.19</v>
          </cell>
          <cell r="S157">
            <v>219.1309999999998</v>
          </cell>
          <cell r="T157">
            <v>219.1309999999998</v>
          </cell>
          <cell r="V157">
            <v>10.759</v>
          </cell>
          <cell r="Y157">
            <v>44.71</v>
          </cell>
          <cell r="AB157">
            <v>20.560999999999986</v>
          </cell>
          <cell r="AN157">
            <v>54.35</v>
          </cell>
          <cell r="AO157">
            <v>54.35</v>
          </cell>
          <cell r="AQ157">
            <v>0</v>
          </cell>
          <cell r="CS157">
            <v>40</v>
          </cell>
          <cell r="CT157">
            <v>3</v>
          </cell>
        </row>
        <row r="158">
          <cell r="B158">
            <v>27</v>
          </cell>
          <cell r="D158">
            <v>168</v>
          </cell>
          <cell r="G158">
            <v>6.09</v>
          </cell>
          <cell r="H158">
            <v>6.09</v>
          </cell>
          <cell r="J158">
            <v>27.586206896551726</v>
          </cell>
          <cell r="M158">
            <v>40.438000000000002</v>
          </cell>
          <cell r="Q158">
            <v>125.5</v>
          </cell>
          <cell r="S158">
            <v>134.06899999999979</v>
          </cell>
          <cell r="T158">
            <v>134.06899999999979</v>
          </cell>
          <cell r="V158">
            <v>6.835</v>
          </cell>
          <cell r="Y158">
            <v>19.7</v>
          </cell>
          <cell r="AB158">
            <v>7.6959999999999873</v>
          </cell>
          <cell r="AN158">
            <v>35.28</v>
          </cell>
          <cell r="AO158">
            <v>28.35</v>
          </cell>
          <cell r="AQ158">
            <v>6.93</v>
          </cell>
          <cell r="CS158">
            <v>40</v>
          </cell>
          <cell r="CT158">
            <v>3</v>
          </cell>
        </row>
        <row r="159">
          <cell r="B159">
            <v>28</v>
          </cell>
          <cell r="D159">
            <v>247</v>
          </cell>
          <cell r="F159">
            <v>4.47</v>
          </cell>
          <cell r="G159">
            <v>7.85</v>
          </cell>
          <cell r="H159">
            <v>7.85</v>
          </cell>
          <cell r="J159">
            <v>31.464968152866245</v>
          </cell>
          <cell r="M159">
            <v>59.28</v>
          </cell>
          <cell r="Q159">
            <v>0</v>
          </cell>
          <cell r="S159">
            <v>193.34899999999979</v>
          </cell>
          <cell r="T159">
            <v>193.34899999999979</v>
          </cell>
          <cell r="V159">
            <v>10.156000000000001</v>
          </cell>
          <cell r="Y159">
            <v>6.62</v>
          </cell>
          <cell r="AB159">
            <v>11.231999999999989</v>
          </cell>
          <cell r="AN159">
            <v>51.87</v>
          </cell>
          <cell r="AO159">
            <v>49.28</v>
          </cell>
          <cell r="AQ159">
            <v>9.519999999999996</v>
          </cell>
          <cell r="CS159">
            <v>40</v>
          </cell>
          <cell r="CT159">
            <v>3</v>
          </cell>
        </row>
        <row r="160">
          <cell r="B160">
            <v>29</v>
          </cell>
          <cell r="Q160">
            <v>0</v>
          </cell>
          <cell r="S160">
            <v>193.34899999999979</v>
          </cell>
          <cell r="T160">
            <v>193.34899999999979</v>
          </cell>
          <cell r="AB160">
            <v>11.231999999999989</v>
          </cell>
          <cell r="AQ160">
            <v>9.519999999999996</v>
          </cell>
          <cell r="CS160">
            <v>40</v>
          </cell>
          <cell r="CT160">
            <v>3</v>
          </cell>
        </row>
        <row r="161">
          <cell r="B161">
            <v>30</v>
          </cell>
          <cell r="D161">
            <v>197</v>
          </cell>
          <cell r="F161">
            <v>3.24</v>
          </cell>
          <cell r="G161">
            <v>5.98</v>
          </cell>
          <cell r="H161">
            <v>5.98</v>
          </cell>
          <cell r="J161">
            <v>32.943143812709025</v>
          </cell>
          <cell r="M161">
            <v>47.3</v>
          </cell>
          <cell r="Q161">
            <v>104.44</v>
          </cell>
          <cell r="S161">
            <v>136.20899999999978</v>
          </cell>
          <cell r="T161">
            <v>136.20899999999978</v>
          </cell>
          <cell r="V161">
            <v>8.1750000000000007</v>
          </cell>
          <cell r="Y161">
            <v>18.95</v>
          </cell>
          <cell r="AB161">
            <v>0.45699999999999008</v>
          </cell>
          <cell r="AN161">
            <v>40.729999999999997</v>
          </cell>
          <cell r="AO161">
            <v>50.25</v>
          </cell>
          <cell r="AQ161">
            <v>0</v>
          </cell>
          <cell r="CS161">
            <v>40</v>
          </cell>
          <cell r="CT161">
            <v>3</v>
          </cell>
        </row>
        <row r="162">
          <cell r="B162">
            <v>31</v>
          </cell>
          <cell r="D162">
            <v>365</v>
          </cell>
          <cell r="F162">
            <v>5.56</v>
          </cell>
          <cell r="G162">
            <v>10.46</v>
          </cell>
          <cell r="H162">
            <v>10.46</v>
          </cell>
          <cell r="J162">
            <v>34.894837476099426</v>
          </cell>
          <cell r="M162">
            <v>87.71</v>
          </cell>
          <cell r="Q162">
            <v>64.53</v>
          </cell>
          <cell r="S162">
            <v>159.38899999999975</v>
          </cell>
          <cell r="T162">
            <v>159.38899999999975</v>
          </cell>
          <cell r="V162">
            <v>15.33</v>
          </cell>
          <cell r="Y162">
            <v>6.36</v>
          </cell>
          <cell r="AB162">
            <v>9.4269999999999889</v>
          </cell>
          <cell r="AN162">
            <v>72.150000000000006</v>
          </cell>
          <cell r="AO162">
            <v>72.150000000000006</v>
          </cell>
          <cell r="AQ162">
            <v>0</v>
          </cell>
          <cell r="CS162">
            <v>40</v>
          </cell>
          <cell r="CT162">
            <v>3</v>
          </cell>
        </row>
        <row r="163">
          <cell r="B163" t="str">
            <v>JUN/1</v>
          </cell>
          <cell r="Q163">
            <v>0</v>
          </cell>
          <cell r="S163">
            <v>159.38899999999975</v>
          </cell>
          <cell r="T163">
            <v>159.38899999999975</v>
          </cell>
          <cell r="AB163">
            <v>9.4269999999999889</v>
          </cell>
          <cell r="AQ163">
            <v>0</v>
          </cell>
          <cell r="CS163">
            <v>40</v>
          </cell>
          <cell r="CT163">
            <v>3</v>
          </cell>
        </row>
        <row r="164">
          <cell r="B164">
            <v>2</v>
          </cell>
          <cell r="D164">
            <v>283</v>
          </cell>
          <cell r="F164">
            <v>2.72</v>
          </cell>
          <cell r="G164">
            <v>6.89</v>
          </cell>
          <cell r="H164">
            <v>9.61</v>
          </cell>
          <cell r="J164">
            <v>29.448491155046828</v>
          </cell>
          <cell r="M164">
            <v>66.504999999999995</v>
          </cell>
          <cell r="Q164">
            <v>67</v>
          </cell>
          <cell r="S164">
            <v>158.89399999999975</v>
          </cell>
          <cell r="T164">
            <v>158.89399999999975</v>
          </cell>
          <cell r="V164">
            <v>11.83</v>
          </cell>
          <cell r="Y164">
            <v>13.55</v>
          </cell>
          <cell r="AB164">
            <v>7.7069999999999901</v>
          </cell>
          <cell r="AN164">
            <v>63.44</v>
          </cell>
          <cell r="AO164">
            <v>63.44</v>
          </cell>
          <cell r="AQ164">
            <v>0</v>
          </cell>
          <cell r="CS164">
            <v>40</v>
          </cell>
          <cell r="CT164">
            <v>3</v>
          </cell>
        </row>
        <row r="165">
          <cell r="B165">
            <v>3</v>
          </cell>
          <cell r="D165">
            <v>305</v>
          </cell>
          <cell r="F165">
            <v>3.33</v>
          </cell>
          <cell r="G165">
            <v>9.51</v>
          </cell>
          <cell r="H165">
            <v>9.51</v>
          </cell>
          <cell r="J165">
            <v>32.071503680336491</v>
          </cell>
          <cell r="M165">
            <v>70.203000000000003</v>
          </cell>
          <cell r="Q165">
            <v>53.02</v>
          </cell>
          <cell r="S165">
            <v>176.07699999999974</v>
          </cell>
          <cell r="T165">
            <v>176.07699999999974</v>
          </cell>
          <cell r="V165">
            <v>12.9</v>
          </cell>
          <cell r="Y165">
            <v>19.52</v>
          </cell>
          <cell r="AB165">
            <v>1.0869999999999926</v>
          </cell>
          <cell r="AN165">
            <v>57.75</v>
          </cell>
          <cell r="AO165">
            <v>57.75</v>
          </cell>
          <cell r="AQ165">
            <v>0</v>
          </cell>
          <cell r="CS165">
            <v>40</v>
          </cell>
          <cell r="CT165">
            <v>3</v>
          </cell>
        </row>
        <row r="166">
          <cell r="B166">
            <v>4</v>
          </cell>
          <cell r="D166">
            <v>195</v>
          </cell>
          <cell r="F166">
            <v>5.46</v>
          </cell>
          <cell r="G166">
            <v>4.72</v>
          </cell>
          <cell r="H166">
            <v>5.46</v>
          </cell>
          <cell r="J166">
            <v>35.714285714285715</v>
          </cell>
          <cell r="M166">
            <v>45.045000000000002</v>
          </cell>
          <cell r="Q166">
            <v>77.540000000000006</v>
          </cell>
          <cell r="S166">
            <v>143.58199999999971</v>
          </cell>
          <cell r="T166">
            <v>143.58199999999971</v>
          </cell>
          <cell r="V166">
            <v>8.35</v>
          </cell>
          <cell r="Y166">
            <v>6.75</v>
          </cell>
          <cell r="AB166">
            <v>2.6869999999999923</v>
          </cell>
          <cell r="AN166">
            <v>44.63</v>
          </cell>
          <cell r="AO166">
            <v>44.63</v>
          </cell>
          <cell r="AQ166">
            <v>0</v>
          </cell>
          <cell r="CS166">
            <v>40</v>
          </cell>
          <cell r="CT166">
            <v>3</v>
          </cell>
        </row>
        <row r="167">
          <cell r="B167">
            <v>5</v>
          </cell>
          <cell r="D167">
            <v>196</v>
          </cell>
          <cell r="F167">
            <v>2.67</v>
          </cell>
          <cell r="G167">
            <v>5.93</v>
          </cell>
          <cell r="H167">
            <v>5.93</v>
          </cell>
          <cell r="J167">
            <v>33.052276559865092</v>
          </cell>
          <cell r="M167">
            <v>45.381</v>
          </cell>
          <cell r="Q167">
            <v>53.9</v>
          </cell>
          <cell r="S167">
            <v>135.0629999999997</v>
          </cell>
          <cell r="T167">
            <v>135.0629999999997</v>
          </cell>
          <cell r="V167">
            <v>8.3000000000000007</v>
          </cell>
          <cell r="Y167">
            <v>7.54</v>
          </cell>
          <cell r="AB167">
            <v>3.446999999999993</v>
          </cell>
          <cell r="AN167">
            <v>51.51</v>
          </cell>
          <cell r="AO167">
            <v>51.51</v>
          </cell>
          <cell r="AQ167">
            <v>0</v>
          </cell>
          <cell r="CS167">
            <v>40</v>
          </cell>
          <cell r="CT167">
            <v>3</v>
          </cell>
        </row>
        <row r="168">
          <cell r="B168">
            <v>6</v>
          </cell>
          <cell r="D168">
            <v>250</v>
          </cell>
          <cell r="F168">
            <v>5.32</v>
          </cell>
          <cell r="G168">
            <v>6.8</v>
          </cell>
          <cell r="H168">
            <v>6.8</v>
          </cell>
          <cell r="J168">
            <v>36.764705882352942</v>
          </cell>
          <cell r="M168">
            <v>58</v>
          </cell>
          <cell r="Q168">
            <v>65.739999999999995</v>
          </cell>
          <cell r="S168">
            <v>127.32299999999971</v>
          </cell>
          <cell r="T168">
            <v>127.32299999999971</v>
          </cell>
          <cell r="V168">
            <v>10.75</v>
          </cell>
          <cell r="Y168">
            <v>5.97</v>
          </cell>
          <cell r="AB168">
            <v>8.2269999999999932</v>
          </cell>
          <cell r="AN168">
            <v>49.76</v>
          </cell>
          <cell r="AO168">
            <v>49.76</v>
          </cell>
          <cell r="AQ168">
            <v>0</v>
          </cell>
          <cell r="CS168">
            <v>40</v>
          </cell>
          <cell r="CT168">
            <v>3</v>
          </cell>
        </row>
        <row r="169">
          <cell r="B169">
            <v>7</v>
          </cell>
          <cell r="D169">
            <v>483</v>
          </cell>
          <cell r="F169">
            <v>9.14</v>
          </cell>
          <cell r="G169">
            <v>12.16</v>
          </cell>
          <cell r="H169">
            <v>12.16</v>
          </cell>
          <cell r="J169">
            <v>39.720394736842103</v>
          </cell>
          <cell r="M169">
            <v>111.09</v>
          </cell>
          <cell r="Q169">
            <v>0</v>
          </cell>
          <cell r="S169">
            <v>238.41299999999973</v>
          </cell>
          <cell r="T169">
            <v>238.41299999999973</v>
          </cell>
          <cell r="V169">
            <v>19.733000000000001</v>
          </cell>
          <cell r="Y169">
            <v>6.41</v>
          </cell>
          <cell r="AB169">
            <v>21.549999999999994</v>
          </cell>
          <cell r="AN169">
            <v>111.74</v>
          </cell>
          <cell r="AO169">
            <v>111.74</v>
          </cell>
          <cell r="AQ169">
            <v>0</v>
          </cell>
          <cell r="CS169">
            <v>40</v>
          </cell>
          <cell r="CT169">
            <v>3</v>
          </cell>
        </row>
        <row r="170">
          <cell r="B170">
            <v>8</v>
          </cell>
          <cell r="Q170">
            <v>0</v>
          </cell>
          <cell r="S170">
            <v>238.41299999999973</v>
          </cell>
          <cell r="T170">
            <v>238.41299999999973</v>
          </cell>
          <cell r="AB170">
            <v>21.549999999999994</v>
          </cell>
          <cell r="AQ170">
            <v>0</v>
          </cell>
          <cell r="CS170">
            <v>40</v>
          </cell>
          <cell r="CT170">
            <v>3</v>
          </cell>
        </row>
        <row r="171">
          <cell r="B171">
            <v>9</v>
          </cell>
          <cell r="D171">
            <v>456</v>
          </cell>
          <cell r="F171">
            <v>9.91</v>
          </cell>
          <cell r="G171">
            <v>12.26</v>
          </cell>
          <cell r="H171">
            <v>12.26</v>
          </cell>
          <cell r="J171">
            <v>37.194127243066887</v>
          </cell>
          <cell r="M171">
            <v>105.455</v>
          </cell>
          <cell r="Q171">
            <v>98.88</v>
          </cell>
          <cell r="S171">
            <v>244.98799999999972</v>
          </cell>
          <cell r="T171">
            <v>244.98799999999972</v>
          </cell>
          <cell r="V171">
            <v>18.47</v>
          </cell>
          <cell r="Y171">
            <v>19.72</v>
          </cell>
          <cell r="AB171">
            <v>20.299999999999997</v>
          </cell>
          <cell r="AN171">
            <v>90.81</v>
          </cell>
          <cell r="AO171">
            <v>90.81</v>
          </cell>
          <cell r="AQ171">
            <v>0</v>
          </cell>
          <cell r="CS171">
            <v>40</v>
          </cell>
          <cell r="CT171">
            <v>3</v>
          </cell>
        </row>
        <row r="172">
          <cell r="B172">
            <v>10</v>
          </cell>
          <cell r="D172">
            <v>507</v>
          </cell>
          <cell r="F172">
            <v>9.59</v>
          </cell>
          <cell r="G172">
            <v>13.46</v>
          </cell>
          <cell r="H172">
            <v>13.46</v>
          </cell>
          <cell r="J172">
            <v>37.667161961367007</v>
          </cell>
          <cell r="M172">
            <v>119.375</v>
          </cell>
          <cell r="Q172">
            <v>108.43</v>
          </cell>
          <cell r="S172">
            <v>255.93299999999971</v>
          </cell>
          <cell r="T172">
            <v>255.93299999999971</v>
          </cell>
          <cell r="V172">
            <v>21.24</v>
          </cell>
          <cell r="Y172">
            <v>26.44</v>
          </cell>
          <cell r="AB172">
            <v>15.099999999999991</v>
          </cell>
          <cell r="AN172">
            <v>121.65</v>
          </cell>
          <cell r="AO172">
            <v>121.65</v>
          </cell>
          <cell r="AQ172">
            <v>0</v>
          </cell>
          <cell r="CS172">
            <v>40</v>
          </cell>
          <cell r="CT172">
            <v>3</v>
          </cell>
        </row>
        <row r="173">
          <cell r="B173">
            <v>11</v>
          </cell>
          <cell r="D173">
            <v>311</v>
          </cell>
          <cell r="F173">
            <v>5.2</v>
          </cell>
          <cell r="G173">
            <v>10.06</v>
          </cell>
          <cell r="H173">
            <v>10.06</v>
          </cell>
          <cell r="J173">
            <v>30.914512922465207</v>
          </cell>
          <cell r="M173">
            <v>74.7</v>
          </cell>
          <cell r="Q173">
            <v>114.01</v>
          </cell>
          <cell r="S173">
            <v>216.62299999999971</v>
          </cell>
          <cell r="T173">
            <v>216.62299999999971</v>
          </cell>
          <cell r="V173">
            <v>11.82</v>
          </cell>
          <cell r="Y173">
            <v>6.9</v>
          </cell>
          <cell r="AB173">
            <v>20.019999999999989</v>
          </cell>
          <cell r="AN173">
            <v>58.57</v>
          </cell>
          <cell r="AO173">
            <v>58.57</v>
          </cell>
          <cell r="AQ173">
            <v>0</v>
          </cell>
          <cell r="CS173">
            <v>40</v>
          </cell>
          <cell r="CT173">
            <v>3</v>
          </cell>
        </row>
        <row r="174">
          <cell r="B174">
            <v>12</v>
          </cell>
          <cell r="D174">
            <v>592</v>
          </cell>
          <cell r="F174">
            <v>12.98</v>
          </cell>
          <cell r="G174">
            <v>11.19</v>
          </cell>
          <cell r="H174">
            <v>12.98</v>
          </cell>
          <cell r="J174">
            <v>45.608628659476118</v>
          </cell>
          <cell r="M174">
            <v>142.376</v>
          </cell>
          <cell r="Q174">
            <v>97.22</v>
          </cell>
          <cell r="S174">
            <v>261.77899999999966</v>
          </cell>
          <cell r="T174">
            <v>261.77899999999966</v>
          </cell>
          <cell r="V174">
            <v>23.09</v>
          </cell>
          <cell r="Y174">
            <v>26.4</v>
          </cell>
          <cell r="AB174">
            <v>16.709999999999987</v>
          </cell>
          <cell r="AN174">
            <v>130.97999999999999</v>
          </cell>
          <cell r="AO174">
            <v>130.97999999999999</v>
          </cell>
          <cell r="AQ174">
            <v>0</v>
          </cell>
          <cell r="CS174">
            <v>40</v>
          </cell>
          <cell r="CT174">
            <v>3</v>
          </cell>
        </row>
        <row r="175">
          <cell r="B175">
            <v>13</v>
          </cell>
          <cell r="D175">
            <v>223</v>
          </cell>
          <cell r="F175">
            <v>5.77</v>
          </cell>
          <cell r="G175">
            <v>3.35</v>
          </cell>
          <cell r="H175">
            <v>5.77</v>
          </cell>
          <cell r="J175">
            <v>38.648180242634318</v>
          </cell>
          <cell r="M175">
            <v>53.722999999999999</v>
          </cell>
          <cell r="Q175">
            <v>108.97</v>
          </cell>
          <cell r="S175">
            <v>206.53199999999967</v>
          </cell>
          <cell r="T175">
            <v>206.53199999999967</v>
          </cell>
          <cell r="V175">
            <v>8.7899999999999991</v>
          </cell>
          <cell r="Y175">
            <v>13.45</v>
          </cell>
          <cell r="AB175">
            <v>12.049999999999986</v>
          </cell>
          <cell r="AN175">
            <v>54.94</v>
          </cell>
          <cell r="AO175">
            <v>54.94</v>
          </cell>
          <cell r="AQ175">
            <v>0</v>
          </cell>
          <cell r="CS175">
            <v>40</v>
          </cell>
          <cell r="CT175">
            <v>3</v>
          </cell>
        </row>
        <row r="176">
          <cell r="B176">
            <v>14</v>
          </cell>
          <cell r="D176">
            <v>309</v>
          </cell>
          <cell r="F176">
            <v>7</v>
          </cell>
          <cell r="G176">
            <v>5.75</v>
          </cell>
          <cell r="H176">
            <v>7</v>
          </cell>
          <cell r="J176">
            <v>44.142857142857146</v>
          </cell>
          <cell r="M176">
            <v>74.468999999999994</v>
          </cell>
          <cell r="Q176">
            <v>84.53</v>
          </cell>
          <cell r="S176">
            <v>196.47099999999963</v>
          </cell>
          <cell r="T176">
            <v>196.47099999999963</v>
          </cell>
          <cell r="V176">
            <v>12.669</v>
          </cell>
          <cell r="Y176">
            <v>17.89</v>
          </cell>
          <cell r="AB176">
            <v>6.8289999999999864</v>
          </cell>
          <cell r="AN176">
            <v>61.8</v>
          </cell>
          <cell r="AO176">
            <v>47.96</v>
          </cell>
          <cell r="AQ176">
            <v>13.839999999999996</v>
          </cell>
          <cell r="CS176">
            <v>40</v>
          </cell>
          <cell r="CT176">
            <v>3</v>
          </cell>
        </row>
        <row r="177">
          <cell r="B177">
            <v>15</v>
          </cell>
          <cell r="Q177">
            <v>0</v>
          </cell>
          <cell r="S177">
            <v>196.47099999999963</v>
          </cell>
          <cell r="T177">
            <v>196.47099999999963</v>
          </cell>
          <cell r="AB177">
            <v>6.8289999999999864</v>
          </cell>
          <cell r="AQ177">
            <v>13.839999999999996</v>
          </cell>
          <cell r="CS177">
            <v>40</v>
          </cell>
          <cell r="CT177">
            <v>3</v>
          </cell>
        </row>
        <row r="178">
          <cell r="B178">
            <v>16</v>
          </cell>
          <cell r="D178">
            <v>359</v>
          </cell>
          <cell r="F178">
            <v>6.5</v>
          </cell>
          <cell r="G178">
            <v>9.65</v>
          </cell>
          <cell r="H178">
            <v>9.65</v>
          </cell>
          <cell r="J178">
            <v>37.202072538860101</v>
          </cell>
          <cell r="M178">
            <v>86.16</v>
          </cell>
          <cell r="Q178">
            <v>74.739999999999995</v>
          </cell>
          <cell r="S178">
            <v>207.89099999999962</v>
          </cell>
          <cell r="T178">
            <v>207.89099999999962</v>
          </cell>
          <cell r="V178">
            <v>14.718999999999999</v>
          </cell>
          <cell r="Y178">
            <v>13.42</v>
          </cell>
          <cell r="AB178">
            <v>8.1279999999999877</v>
          </cell>
          <cell r="AN178">
            <v>86.68</v>
          </cell>
          <cell r="AO178">
            <v>100.52</v>
          </cell>
          <cell r="AQ178">
            <v>0</v>
          </cell>
          <cell r="CS178">
            <v>40</v>
          </cell>
          <cell r="CT178">
            <v>3</v>
          </cell>
        </row>
        <row r="179">
          <cell r="B179">
            <v>17</v>
          </cell>
          <cell r="D179">
            <v>438</v>
          </cell>
          <cell r="F179">
            <v>7.83</v>
          </cell>
          <cell r="G179">
            <v>11.8</v>
          </cell>
          <cell r="H179">
            <v>11.8</v>
          </cell>
          <cell r="J179">
            <v>37.118644067796609</v>
          </cell>
          <cell r="M179">
            <v>105.123</v>
          </cell>
          <cell r="Q179">
            <v>130.94999999999999</v>
          </cell>
          <cell r="S179">
            <v>182.06399999999962</v>
          </cell>
          <cell r="T179">
            <v>182.06399999999962</v>
          </cell>
          <cell r="V179">
            <v>17.957999999999998</v>
          </cell>
          <cell r="Y179">
            <v>13.35</v>
          </cell>
          <cell r="AB179">
            <v>12.735999999999985</v>
          </cell>
          <cell r="AN179">
            <v>96.01</v>
          </cell>
          <cell r="AO179">
            <v>96.01</v>
          </cell>
          <cell r="AQ179">
            <v>0</v>
          </cell>
          <cell r="CS179">
            <v>40</v>
          </cell>
          <cell r="CT179">
            <v>3</v>
          </cell>
        </row>
        <row r="180">
          <cell r="B180">
            <v>18</v>
          </cell>
          <cell r="D180">
            <v>368</v>
          </cell>
          <cell r="F180">
            <v>10.210000000000001</v>
          </cell>
          <cell r="G180">
            <v>5.34</v>
          </cell>
          <cell r="H180">
            <v>10.210000000000001</v>
          </cell>
          <cell r="J180">
            <v>36.043095004897154</v>
          </cell>
          <cell r="M180">
            <v>88.32</v>
          </cell>
          <cell r="Q180">
            <v>97.66</v>
          </cell>
          <cell r="S180">
            <v>172.72399999999962</v>
          </cell>
          <cell r="T180">
            <v>172.72399999999962</v>
          </cell>
          <cell r="V180">
            <v>15.16</v>
          </cell>
          <cell r="Y180">
            <v>20.5</v>
          </cell>
          <cell r="AB180">
            <v>7.3959999999999866</v>
          </cell>
          <cell r="AN180">
            <v>78.37</v>
          </cell>
          <cell r="AO180">
            <v>78.37</v>
          </cell>
          <cell r="AQ180">
            <v>0</v>
          </cell>
          <cell r="CS180">
            <v>40</v>
          </cell>
          <cell r="CT180">
            <v>3</v>
          </cell>
        </row>
        <row r="181">
          <cell r="B181">
            <v>19</v>
          </cell>
          <cell r="D181">
            <v>544</v>
          </cell>
          <cell r="F181">
            <v>8.36</v>
          </cell>
          <cell r="G181">
            <v>12.33</v>
          </cell>
          <cell r="H181">
            <v>12.33</v>
          </cell>
          <cell r="J181">
            <v>44.120032441200323</v>
          </cell>
          <cell r="M181">
            <v>127.29600000000001</v>
          </cell>
          <cell r="Q181">
            <v>48.75</v>
          </cell>
          <cell r="S181">
            <v>251.26999999999964</v>
          </cell>
          <cell r="T181">
            <v>251.26999999999964</v>
          </cell>
          <cell r="V181">
            <v>21.815000000000001</v>
          </cell>
          <cell r="Y181">
            <v>7.17</v>
          </cell>
          <cell r="AB181">
            <v>22.04099999999999</v>
          </cell>
          <cell r="AN181">
            <v>105.84</v>
          </cell>
          <cell r="AO181">
            <v>105.84</v>
          </cell>
          <cell r="AQ181">
            <v>0</v>
          </cell>
          <cell r="CS181">
            <v>40</v>
          </cell>
          <cell r="CT181">
            <v>3</v>
          </cell>
        </row>
        <row r="182">
          <cell r="B182">
            <v>20</v>
          </cell>
          <cell r="D182">
            <v>282</v>
          </cell>
          <cell r="F182">
            <v>5.92</v>
          </cell>
          <cell r="G182">
            <v>6.77</v>
          </cell>
          <cell r="H182">
            <v>6.85</v>
          </cell>
          <cell r="J182">
            <v>41.167883211678834</v>
          </cell>
          <cell r="M182">
            <v>66.27</v>
          </cell>
          <cell r="Q182">
            <v>114.77</v>
          </cell>
          <cell r="S182">
            <v>202.76999999999964</v>
          </cell>
          <cell r="T182">
            <v>202.76999999999964</v>
          </cell>
          <cell r="V182">
            <v>10.959</v>
          </cell>
          <cell r="Y182">
            <v>18.75</v>
          </cell>
          <cell r="AB182">
            <v>14.249999999999986</v>
          </cell>
          <cell r="AN182">
            <v>77.97</v>
          </cell>
          <cell r="AO182">
            <v>77.97</v>
          </cell>
          <cell r="AQ182">
            <v>0</v>
          </cell>
          <cell r="CS182">
            <v>40</v>
          </cell>
          <cell r="CT182">
            <v>3</v>
          </cell>
        </row>
        <row r="183">
          <cell r="B183">
            <v>21</v>
          </cell>
          <cell r="D183">
            <v>655</v>
          </cell>
          <cell r="F183">
            <v>13.97</v>
          </cell>
          <cell r="G183">
            <v>12.23</v>
          </cell>
          <cell r="H183">
            <v>13.97</v>
          </cell>
          <cell r="J183">
            <v>46.886184681460271</v>
          </cell>
          <cell r="M183">
            <v>152.99299999999999</v>
          </cell>
          <cell r="Q183">
            <v>0</v>
          </cell>
          <cell r="S183">
            <v>355.76299999999964</v>
          </cell>
          <cell r="T183">
            <v>355.76299999999964</v>
          </cell>
          <cell r="V183">
            <v>25.78</v>
          </cell>
          <cell r="Y183">
            <v>19.28</v>
          </cell>
          <cell r="AB183">
            <v>20.749999999999986</v>
          </cell>
          <cell r="AN183">
            <v>144</v>
          </cell>
          <cell r="AO183">
            <v>117.37</v>
          </cell>
          <cell r="AQ183">
            <v>26.629999999999995</v>
          </cell>
          <cell r="CS183">
            <v>40</v>
          </cell>
          <cell r="CT183">
            <v>3</v>
          </cell>
        </row>
        <row r="184">
          <cell r="B184">
            <v>22</v>
          </cell>
          <cell r="Q184">
            <v>0</v>
          </cell>
          <cell r="S184">
            <v>355.76299999999964</v>
          </cell>
          <cell r="T184">
            <v>355.76299999999964</v>
          </cell>
          <cell r="AB184">
            <v>20.749999999999986</v>
          </cell>
          <cell r="AQ184">
            <v>26.629999999999995</v>
          </cell>
          <cell r="CS184">
            <v>40</v>
          </cell>
          <cell r="CT184">
            <v>3</v>
          </cell>
        </row>
        <row r="185">
          <cell r="B185">
            <v>23</v>
          </cell>
          <cell r="D185">
            <v>616</v>
          </cell>
          <cell r="F185">
            <v>13.67</v>
          </cell>
          <cell r="G185">
            <v>10.86</v>
          </cell>
          <cell r="H185">
            <v>13.67</v>
          </cell>
          <cell r="J185">
            <v>45.062179956108267</v>
          </cell>
          <cell r="M185">
            <v>138.81200000000001</v>
          </cell>
          <cell r="Q185">
            <v>0</v>
          </cell>
          <cell r="S185">
            <v>494.57499999999965</v>
          </cell>
          <cell r="T185">
            <v>494.57499999999965</v>
          </cell>
          <cell r="V185">
            <v>22.97</v>
          </cell>
          <cell r="Y185">
            <v>12.82</v>
          </cell>
          <cell r="AB185">
            <v>30.899999999999984</v>
          </cell>
          <cell r="AN185">
            <v>117.94</v>
          </cell>
          <cell r="AO185">
            <v>144.57</v>
          </cell>
          <cell r="AQ185">
            <v>0</v>
          </cell>
          <cell r="CS185">
            <v>40</v>
          </cell>
          <cell r="CT185">
            <v>3</v>
          </cell>
        </row>
        <row r="186">
          <cell r="B186">
            <v>24</v>
          </cell>
          <cell r="D186">
            <v>500</v>
          </cell>
          <cell r="F186">
            <v>11.7</v>
          </cell>
          <cell r="G186">
            <v>8.14</v>
          </cell>
          <cell r="H186">
            <v>11.7</v>
          </cell>
          <cell r="J186">
            <v>42.73504273504274</v>
          </cell>
          <cell r="M186">
            <v>110.182</v>
          </cell>
          <cell r="Q186">
            <v>136.57</v>
          </cell>
          <cell r="S186">
            <v>468.18699999999961</v>
          </cell>
          <cell r="T186">
            <v>468.18699999999961</v>
          </cell>
          <cell r="V186">
            <v>18.940000000000001</v>
          </cell>
          <cell r="Y186">
            <v>33.590000000000003</v>
          </cell>
          <cell r="AB186">
            <v>16.249999999999986</v>
          </cell>
          <cell r="AN186">
            <v>116.88</v>
          </cell>
          <cell r="AO186">
            <v>116.88</v>
          </cell>
          <cell r="AQ186">
            <v>0</v>
          </cell>
          <cell r="CS186">
            <v>40</v>
          </cell>
          <cell r="CT186">
            <v>3</v>
          </cell>
        </row>
        <row r="187">
          <cell r="B187">
            <v>25</v>
          </cell>
          <cell r="D187">
            <v>365</v>
          </cell>
          <cell r="F187">
            <v>10.039999999999999</v>
          </cell>
          <cell r="G187">
            <v>3.77</v>
          </cell>
          <cell r="H187">
            <v>10.039999999999999</v>
          </cell>
          <cell r="J187">
            <v>36.354581673306775</v>
          </cell>
          <cell r="M187">
            <v>78.494</v>
          </cell>
          <cell r="Q187">
            <v>131.65</v>
          </cell>
          <cell r="S187">
            <v>415.03099999999961</v>
          </cell>
          <cell r="T187">
            <v>415.03099999999961</v>
          </cell>
          <cell r="V187">
            <v>13.72</v>
          </cell>
          <cell r="AB187">
            <v>29.969999999999985</v>
          </cell>
          <cell r="AN187">
            <v>89.19</v>
          </cell>
          <cell r="AO187">
            <v>89.19</v>
          </cell>
          <cell r="AQ187">
            <v>0</v>
          </cell>
          <cell r="CS187">
            <v>40</v>
          </cell>
          <cell r="CT187">
            <v>3</v>
          </cell>
        </row>
        <row r="188">
          <cell r="B188">
            <v>26</v>
          </cell>
          <cell r="D188">
            <v>204</v>
          </cell>
          <cell r="F188">
            <v>2.54</v>
          </cell>
          <cell r="G188">
            <v>5.72</v>
          </cell>
          <cell r="H188">
            <v>8.26</v>
          </cell>
          <cell r="J188">
            <v>24.697336561743342</v>
          </cell>
          <cell r="M188">
            <v>43.679000000000002</v>
          </cell>
          <cell r="Q188">
            <v>109.26</v>
          </cell>
          <cell r="S188">
            <v>349.44999999999959</v>
          </cell>
          <cell r="T188">
            <v>349.44999999999959</v>
          </cell>
          <cell r="V188">
            <v>7.79</v>
          </cell>
          <cell r="AB188">
            <v>37.759999999999984</v>
          </cell>
          <cell r="AN188">
            <v>44.8</v>
          </cell>
          <cell r="AO188">
            <v>36.21</v>
          </cell>
          <cell r="AQ188">
            <v>8.5899999999999963</v>
          </cell>
          <cell r="CS188">
            <v>40</v>
          </cell>
          <cell r="CT188">
            <v>3</v>
          </cell>
        </row>
        <row r="189">
          <cell r="B189">
            <v>27</v>
          </cell>
          <cell r="D189">
            <v>206</v>
          </cell>
          <cell r="F189">
            <v>6.67</v>
          </cell>
          <cell r="H189">
            <v>6.67</v>
          </cell>
          <cell r="J189">
            <v>30.88455772113943</v>
          </cell>
          <cell r="M189">
            <v>44.186999999999998</v>
          </cell>
          <cell r="Q189">
            <v>125.65</v>
          </cell>
          <cell r="S189">
            <v>267.98699999999963</v>
          </cell>
          <cell r="T189">
            <v>223.79999999999961</v>
          </cell>
          <cell r="U189">
            <v>44.186999999999998</v>
          </cell>
          <cell r="V189">
            <v>7.83</v>
          </cell>
          <cell r="Y189">
            <v>18.75</v>
          </cell>
          <cell r="AB189">
            <v>26.839999999999982</v>
          </cell>
          <cell r="AN189">
            <v>45.32</v>
          </cell>
          <cell r="AO189">
            <v>46.64</v>
          </cell>
          <cell r="AQ189">
            <v>7.269999999999996</v>
          </cell>
          <cell r="CS189">
            <v>40</v>
          </cell>
          <cell r="CT189">
            <v>3</v>
          </cell>
        </row>
        <row r="190">
          <cell r="B190">
            <v>28</v>
          </cell>
          <cell r="D190">
            <v>400</v>
          </cell>
          <cell r="F190">
            <v>12.02</v>
          </cell>
          <cell r="H190">
            <v>12.02</v>
          </cell>
          <cell r="J190">
            <v>33.277870216306155</v>
          </cell>
          <cell r="M190">
            <v>84.866</v>
          </cell>
          <cell r="Q190">
            <v>109.39</v>
          </cell>
          <cell r="S190">
            <v>243.46299999999962</v>
          </cell>
          <cell r="T190">
            <v>114.40999999999963</v>
          </cell>
          <cell r="U190">
            <v>129.053</v>
          </cell>
          <cell r="V190">
            <v>15.6</v>
          </cell>
          <cell r="Y190">
            <v>18.98</v>
          </cell>
          <cell r="AB190">
            <v>23.459999999999983</v>
          </cell>
          <cell r="AN190">
            <v>84</v>
          </cell>
          <cell r="AO190">
            <v>58.33</v>
          </cell>
          <cell r="AQ190">
            <v>32.94</v>
          </cell>
          <cell r="CS190">
            <v>40</v>
          </cell>
          <cell r="CT190">
            <v>3</v>
          </cell>
        </row>
        <row r="191">
          <cell r="B191">
            <v>29</v>
          </cell>
          <cell r="Q191">
            <v>0</v>
          </cell>
          <cell r="S191">
            <v>243.46299999999962</v>
          </cell>
          <cell r="T191">
            <v>114.40999999999963</v>
          </cell>
          <cell r="U191">
            <v>129.053</v>
          </cell>
          <cell r="AB191">
            <v>23.459999999999983</v>
          </cell>
          <cell r="AQ191">
            <v>32.94</v>
          </cell>
          <cell r="CS191">
            <v>40</v>
          </cell>
          <cell r="CT191">
            <v>3</v>
          </cell>
        </row>
        <row r="192">
          <cell r="B192">
            <v>30</v>
          </cell>
          <cell r="D192">
            <v>355</v>
          </cell>
          <cell r="F192">
            <v>11.31</v>
          </cell>
          <cell r="H192">
            <v>11.31</v>
          </cell>
          <cell r="J192">
            <v>31.388152077807248</v>
          </cell>
          <cell r="M192">
            <v>75.545000000000002</v>
          </cell>
          <cell r="Q192">
            <v>74.64</v>
          </cell>
          <cell r="S192">
            <v>244.36799999999965</v>
          </cell>
          <cell r="T192">
            <v>78.319999999999652</v>
          </cell>
          <cell r="U192">
            <v>166.048</v>
          </cell>
          <cell r="V192">
            <v>14.52</v>
          </cell>
          <cell r="Y192">
            <v>26.22</v>
          </cell>
          <cell r="AB192">
            <v>11.759999999999984</v>
          </cell>
          <cell r="AN192">
            <v>71.16</v>
          </cell>
          <cell r="AO192">
            <v>104.1</v>
          </cell>
          <cell r="AQ192">
            <v>0</v>
          </cell>
          <cell r="CS192">
            <v>40</v>
          </cell>
          <cell r="CT192">
            <v>3</v>
          </cell>
        </row>
        <row r="193">
          <cell r="B193">
            <v>31</v>
          </cell>
          <cell r="Q193">
            <v>0</v>
          </cell>
          <cell r="S193">
            <v>244.36799999999965</v>
          </cell>
          <cell r="T193">
            <v>78.319999999999652</v>
          </cell>
          <cell r="U193">
            <v>166.048</v>
          </cell>
          <cell r="AB193">
            <v>11.759999999999984</v>
          </cell>
          <cell r="AQ193">
            <v>0</v>
          </cell>
          <cell r="CS193">
            <v>40</v>
          </cell>
          <cell r="CT193">
            <v>3</v>
          </cell>
        </row>
        <row r="194">
          <cell r="B194" t="str">
            <v>JUL/1</v>
          </cell>
          <cell r="D194">
            <v>401</v>
          </cell>
          <cell r="F194">
            <v>11.6</v>
          </cell>
          <cell r="H194">
            <v>11.6</v>
          </cell>
          <cell r="J194">
            <v>34.568965517241381</v>
          </cell>
          <cell r="M194">
            <v>85.036000000000001</v>
          </cell>
          <cell r="Q194">
            <v>86.3</v>
          </cell>
          <cell r="S194">
            <v>243.10399999999964</v>
          </cell>
          <cell r="T194">
            <v>78.319999999999652</v>
          </cell>
          <cell r="U194">
            <v>164.78399999999999</v>
          </cell>
          <cell r="V194">
            <v>16.04</v>
          </cell>
          <cell r="Y194">
            <v>6.6</v>
          </cell>
          <cell r="AB194">
            <v>21.199999999999982</v>
          </cell>
          <cell r="CS194">
            <v>40</v>
          </cell>
          <cell r="CT194">
            <v>3</v>
          </cell>
        </row>
        <row r="195">
          <cell r="B195">
            <v>2</v>
          </cell>
          <cell r="D195">
            <v>320</v>
          </cell>
          <cell r="F195">
            <v>9.1</v>
          </cell>
          <cell r="H195">
            <v>9.1</v>
          </cell>
          <cell r="J195">
            <v>35.164835164835168</v>
          </cell>
          <cell r="M195">
            <v>65.664000000000001</v>
          </cell>
          <cell r="Q195">
            <v>77.040000000000006</v>
          </cell>
          <cell r="S195">
            <v>231.72799999999961</v>
          </cell>
          <cell r="T195">
            <v>78.319999999999624</v>
          </cell>
          <cell r="U195">
            <v>153.40799999999999</v>
          </cell>
          <cell r="V195">
            <v>12.89</v>
          </cell>
          <cell r="Y195">
            <v>19.48</v>
          </cell>
          <cell r="AB195">
            <v>14.609999999999982</v>
          </cell>
          <cell r="CS195">
            <v>40</v>
          </cell>
          <cell r="CT195">
            <v>3</v>
          </cell>
        </row>
        <row r="196">
          <cell r="B196">
            <v>3</v>
          </cell>
          <cell r="D196">
            <v>287</v>
          </cell>
          <cell r="F196">
            <v>8.2200000000000006</v>
          </cell>
          <cell r="H196">
            <v>8.2200000000000006</v>
          </cell>
          <cell r="J196">
            <v>34.914841849148416</v>
          </cell>
          <cell r="M196">
            <v>58.222999999999999</v>
          </cell>
          <cell r="Q196">
            <v>67.489999999999995</v>
          </cell>
          <cell r="S196">
            <v>222.46099999999961</v>
          </cell>
          <cell r="T196">
            <v>78.319999999999624</v>
          </cell>
          <cell r="U196">
            <v>144.14099999999999</v>
          </cell>
          <cell r="V196">
            <v>11.59</v>
          </cell>
          <cell r="Y196">
            <v>18.54</v>
          </cell>
          <cell r="AB196">
            <v>7.6599999999999824</v>
          </cell>
          <cell r="CS196">
            <v>40</v>
          </cell>
          <cell r="CT196">
            <v>3</v>
          </cell>
        </row>
        <row r="197">
          <cell r="B197">
            <v>4</v>
          </cell>
          <cell r="D197">
            <v>221</v>
          </cell>
          <cell r="F197">
            <v>6.72</v>
          </cell>
          <cell r="H197">
            <v>6.72</v>
          </cell>
          <cell r="J197">
            <v>32.886904761904766</v>
          </cell>
          <cell r="M197">
            <v>44.908999999999999</v>
          </cell>
          <cell r="Q197">
            <v>67.03</v>
          </cell>
          <cell r="S197">
            <v>200.33999999999961</v>
          </cell>
          <cell r="T197">
            <v>78.319999999999609</v>
          </cell>
          <cell r="U197">
            <v>122.02</v>
          </cell>
          <cell r="V197">
            <v>8.7899999999999991</v>
          </cell>
          <cell r="Y197">
            <v>11.74</v>
          </cell>
          <cell r="AB197">
            <v>4.7099999999999813</v>
          </cell>
          <cell r="CS197">
            <v>40</v>
          </cell>
          <cell r="CT197">
            <v>3</v>
          </cell>
        </row>
        <row r="198">
          <cell r="B198">
            <v>5</v>
          </cell>
          <cell r="D198">
            <v>326</v>
          </cell>
          <cell r="F198">
            <v>9.73</v>
          </cell>
          <cell r="H198">
            <v>9.73</v>
          </cell>
          <cell r="J198">
            <v>33.504624871531348</v>
          </cell>
          <cell r="M198">
            <v>65.715000000000003</v>
          </cell>
          <cell r="Q198">
            <v>54.34</v>
          </cell>
          <cell r="S198">
            <v>211.71499999999961</v>
          </cell>
          <cell r="T198">
            <v>78.319999999999595</v>
          </cell>
          <cell r="U198">
            <v>133.39500000000001</v>
          </cell>
          <cell r="V198">
            <v>12.68</v>
          </cell>
          <cell r="Y198">
            <v>6.68</v>
          </cell>
          <cell r="AB198">
            <v>10.70999999999998</v>
          </cell>
          <cell r="CS198">
            <v>40</v>
          </cell>
          <cell r="CT198">
            <v>3</v>
          </cell>
        </row>
        <row r="199">
          <cell r="B199">
            <v>6</v>
          </cell>
          <cell r="Q199">
            <v>0</v>
          </cell>
          <cell r="S199">
            <v>211.71499999999961</v>
          </cell>
          <cell r="T199">
            <v>45.666999999999604</v>
          </cell>
          <cell r="U199">
            <v>166.048</v>
          </cell>
          <cell r="AB199">
            <v>10.70999999999998</v>
          </cell>
          <cell r="CS199">
            <v>40</v>
          </cell>
          <cell r="CT199">
            <v>3</v>
          </cell>
        </row>
        <row r="200">
          <cell r="B200">
            <v>7</v>
          </cell>
          <cell r="Q200">
            <v>0</v>
          </cell>
          <cell r="S200">
            <v>211.71499999999961</v>
          </cell>
          <cell r="T200">
            <v>45.666999999999604</v>
          </cell>
          <cell r="U200">
            <v>166.048</v>
          </cell>
          <cell r="AB200">
            <v>10.70999999999998</v>
          </cell>
          <cell r="CS200">
            <v>40</v>
          </cell>
          <cell r="CT200">
            <v>3</v>
          </cell>
        </row>
        <row r="201">
          <cell r="B201">
            <v>8</v>
          </cell>
          <cell r="Q201">
            <v>0</v>
          </cell>
          <cell r="S201">
            <v>211.71499999999961</v>
          </cell>
          <cell r="T201">
            <v>45.666999999999604</v>
          </cell>
          <cell r="U201">
            <v>166.048</v>
          </cell>
          <cell r="AB201">
            <v>10.70999999999998</v>
          </cell>
          <cell r="CS201">
            <v>40</v>
          </cell>
          <cell r="CT201">
            <v>3</v>
          </cell>
        </row>
        <row r="202">
          <cell r="B202">
            <v>9</v>
          </cell>
          <cell r="Q202">
            <v>0</v>
          </cell>
          <cell r="S202">
            <v>211.71499999999961</v>
          </cell>
          <cell r="T202">
            <v>45.666999999999604</v>
          </cell>
          <cell r="U202">
            <v>166.048</v>
          </cell>
          <cell r="AB202">
            <v>10.70999999999998</v>
          </cell>
          <cell r="CS202">
            <v>40</v>
          </cell>
          <cell r="CT202">
            <v>3</v>
          </cell>
        </row>
        <row r="203">
          <cell r="B203">
            <v>10</v>
          </cell>
          <cell r="Q203">
            <v>0</v>
          </cell>
          <cell r="S203">
            <v>211.71499999999961</v>
          </cell>
          <cell r="T203">
            <v>45.666999999999604</v>
          </cell>
          <cell r="U203">
            <v>166.048</v>
          </cell>
          <cell r="AB203">
            <v>10.70999999999998</v>
          </cell>
          <cell r="CS203">
            <v>40</v>
          </cell>
          <cell r="CT203">
            <v>3</v>
          </cell>
        </row>
        <row r="204">
          <cell r="B204">
            <v>11</v>
          </cell>
          <cell r="Q204">
            <v>0</v>
          </cell>
          <cell r="S204">
            <v>211.71499999999961</v>
          </cell>
          <cell r="T204">
            <v>45.666999999999604</v>
          </cell>
          <cell r="U204">
            <v>166.048</v>
          </cell>
          <cell r="AB204">
            <v>10.70999999999998</v>
          </cell>
          <cell r="CS204">
            <v>40</v>
          </cell>
          <cell r="CT204">
            <v>3</v>
          </cell>
        </row>
        <row r="205">
          <cell r="B205">
            <v>12</v>
          </cell>
          <cell r="Q205">
            <v>0</v>
          </cell>
          <cell r="S205">
            <v>211.71499999999961</v>
          </cell>
          <cell r="T205">
            <v>45.666999999999604</v>
          </cell>
          <cell r="U205">
            <v>166.048</v>
          </cell>
          <cell r="AB205">
            <v>10.70999999999998</v>
          </cell>
          <cell r="CS205">
            <v>40</v>
          </cell>
          <cell r="CT205">
            <v>3</v>
          </cell>
        </row>
        <row r="206">
          <cell r="B206">
            <v>13</v>
          </cell>
          <cell r="Q206">
            <v>0</v>
          </cell>
          <cell r="S206">
            <v>211.71499999999961</v>
          </cell>
          <cell r="T206">
            <v>45.666999999999604</v>
          </cell>
          <cell r="U206">
            <v>166.048</v>
          </cell>
          <cell r="AB206">
            <v>10.70999999999998</v>
          </cell>
          <cell r="CS206">
            <v>40</v>
          </cell>
          <cell r="CT206">
            <v>3</v>
          </cell>
        </row>
        <row r="207">
          <cell r="B207">
            <v>14</v>
          </cell>
          <cell r="Q207">
            <v>0</v>
          </cell>
          <cell r="S207">
            <v>211.71499999999961</v>
          </cell>
          <cell r="T207">
            <v>45.666999999999604</v>
          </cell>
          <cell r="U207">
            <v>166.048</v>
          </cell>
          <cell r="AB207">
            <v>10.70999999999998</v>
          </cell>
          <cell r="CS207">
            <v>40</v>
          </cell>
          <cell r="CT207">
            <v>3</v>
          </cell>
        </row>
        <row r="208">
          <cell r="B208">
            <v>15</v>
          </cell>
          <cell r="Q208">
            <v>0</v>
          </cell>
          <cell r="S208">
            <v>211.71499999999961</v>
          </cell>
          <cell r="T208">
            <v>45.666999999999604</v>
          </cell>
          <cell r="U208">
            <v>166.048</v>
          </cell>
          <cell r="AB208">
            <v>10.70999999999998</v>
          </cell>
          <cell r="CS208">
            <v>40</v>
          </cell>
          <cell r="CT208">
            <v>3</v>
          </cell>
        </row>
        <row r="209">
          <cell r="B209">
            <v>16</v>
          </cell>
          <cell r="Q209">
            <v>0</v>
          </cell>
          <cell r="S209">
            <v>211.71499999999961</v>
          </cell>
          <cell r="T209">
            <v>45.666999999999604</v>
          </cell>
          <cell r="U209">
            <v>166.048</v>
          </cell>
          <cell r="AB209">
            <v>10.70999999999998</v>
          </cell>
          <cell r="CS209">
            <v>40</v>
          </cell>
          <cell r="CT209">
            <v>3</v>
          </cell>
        </row>
        <row r="210">
          <cell r="B210">
            <v>17</v>
          </cell>
          <cell r="Q210">
            <v>0</v>
          </cell>
          <cell r="S210">
            <v>211.71499999999961</v>
          </cell>
          <cell r="T210">
            <v>45.666999999999604</v>
          </cell>
          <cell r="U210">
            <v>166.048</v>
          </cell>
          <cell r="AB210">
            <v>10.70999999999998</v>
          </cell>
          <cell r="CS210">
            <v>40</v>
          </cell>
          <cell r="CT210">
            <v>3</v>
          </cell>
        </row>
        <row r="211">
          <cell r="B211">
            <v>18</v>
          </cell>
          <cell r="Q211">
            <v>0</v>
          </cell>
          <cell r="S211">
            <v>211.71499999999961</v>
          </cell>
          <cell r="T211">
            <v>45.666999999999604</v>
          </cell>
          <cell r="U211">
            <v>166.048</v>
          </cell>
          <cell r="AB211">
            <v>10.70999999999998</v>
          </cell>
          <cell r="CS211">
            <v>40</v>
          </cell>
          <cell r="CT211">
            <v>3</v>
          </cell>
        </row>
        <row r="212">
          <cell r="B212">
            <v>19</v>
          </cell>
          <cell r="Q212">
            <v>0</v>
          </cell>
          <cell r="S212">
            <v>211.71499999999961</v>
          </cell>
          <cell r="T212">
            <v>45.666999999999604</v>
          </cell>
          <cell r="U212">
            <v>166.048</v>
          </cell>
          <cell r="AB212">
            <v>10.70999999999998</v>
          </cell>
          <cell r="CS212">
            <v>40</v>
          </cell>
          <cell r="CT212">
            <v>3</v>
          </cell>
        </row>
        <row r="213">
          <cell r="B213">
            <v>20</v>
          </cell>
          <cell r="Q213">
            <v>0</v>
          </cell>
          <cell r="S213">
            <v>211.71499999999961</v>
          </cell>
          <cell r="T213">
            <v>45.666999999999604</v>
          </cell>
          <cell r="U213">
            <v>166.048</v>
          </cell>
          <cell r="AB213">
            <v>10.70999999999998</v>
          </cell>
          <cell r="CS213">
            <v>40</v>
          </cell>
          <cell r="CT213">
            <v>3</v>
          </cell>
        </row>
        <row r="214">
          <cell r="B214">
            <v>21</v>
          </cell>
          <cell r="Q214">
            <v>0</v>
          </cell>
          <cell r="S214">
            <v>211.71499999999961</v>
          </cell>
          <cell r="T214">
            <v>45.666999999999604</v>
          </cell>
          <cell r="U214">
            <v>166.048</v>
          </cell>
          <cell r="AB214">
            <v>10.70999999999998</v>
          </cell>
          <cell r="CS214">
            <v>40</v>
          </cell>
          <cell r="CT214">
            <v>3</v>
          </cell>
        </row>
        <row r="215">
          <cell r="B215">
            <v>22</v>
          </cell>
          <cell r="Q215">
            <v>0</v>
          </cell>
          <cell r="S215">
            <v>211.71499999999961</v>
          </cell>
          <cell r="T215">
            <v>45.666999999999604</v>
          </cell>
          <cell r="U215">
            <v>166.048</v>
          </cell>
          <cell r="AB215">
            <v>10.70999999999998</v>
          </cell>
          <cell r="CS215">
            <v>40</v>
          </cell>
          <cell r="CT215">
            <v>3</v>
          </cell>
        </row>
        <row r="216">
          <cell r="B216">
            <v>23</v>
          </cell>
          <cell r="Q216">
            <v>0</v>
          </cell>
          <cell r="S216">
            <v>211.71499999999961</v>
          </cell>
          <cell r="T216">
            <v>45.666999999999604</v>
          </cell>
          <cell r="U216">
            <v>166.048</v>
          </cell>
          <cell r="AB216">
            <v>10.70999999999998</v>
          </cell>
          <cell r="CS216">
            <v>40</v>
          </cell>
          <cell r="CT216">
            <v>3</v>
          </cell>
        </row>
        <row r="217">
          <cell r="B217">
            <v>24</v>
          </cell>
          <cell r="Q217">
            <v>0</v>
          </cell>
          <cell r="S217">
            <v>211.71499999999961</v>
          </cell>
          <cell r="T217">
            <v>45.666999999999604</v>
          </cell>
          <cell r="U217">
            <v>166.048</v>
          </cell>
          <cell r="AB217">
            <v>10.70999999999998</v>
          </cell>
          <cell r="CS217">
            <v>40</v>
          </cell>
          <cell r="CT217">
            <v>3</v>
          </cell>
        </row>
        <row r="218">
          <cell r="B218">
            <v>25</v>
          </cell>
          <cell r="Q218">
            <v>0</v>
          </cell>
          <cell r="S218">
            <v>211.71499999999961</v>
          </cell>
          <cell r="T218">
            <v>45.666999999999604</v>
          </cell>
          <cell r="U218">
            <v>166.048</v>
          </cell>
          <cell r="AB218">
            <v>10.70999999999998</v>
          </cell>
          <cell r="CS218">
            <v>40</v>
          </cell>
          <cell r="CT218">
            <v>3</v>
          </cell>
        </row>
        <row r="219">
          <cell r="B219">
            <v>26</v>
          </cell>
          <cell r="Q219">
            <v>0</v>
          </cell>
          <cell r="S219">
            <v>211.71499999999961</v>
          </cell>
          <cell r="T219">
            <v>45.666999999999604</v>
          </cell>
          <cell r="U219">
            <v>166.048</v>
          </cell>
          <cell r="AB219">
            <v>10.70999999999998</v>
          </cell>
          <cell r="CS219">
            <v>40</v>
          </cell>
          <cell r="CT219">
            <v>3</v>
          </cell>
        </row>
        <row r="220">
          <cell r="B220">
            <v>27</v>
          </cell>
          <cell r="Q220">
            <v>0</v>
          </cell>
          <cell r="S220">
            <v>211.71499999999961</v>
          </cell>
          <cell r="T220">
            <v>45.666999999999604</v>
          </cell>
          <cell r="U220">
            <v>166.048</v>
          </cell>
          <cell r="AB220">
            <v>10.70999999999998</v>
          </cell>
          <cell r="CS220">
            <v>40</v>
          </cell>
          <cell r="CT220">
            <v>3</v>
          </cell>
        </row>
        <row r="221">
          <cell r="B221">
            <v>28</v>
          </cell>
          <cell r="Q221">
            <v>0</v>
          </cell>
          <cell r="S221">
            <v>211.71499999999961</v>
          </cell>
          <cell r="T221">
            <v>45.666999999999604</v>
          </cell>
          <cell r="U221">
            <v>166.048</v>
          </cell>
          <cell r="AB221">
            <v>10.70999999999998</v>
          </cell>
          <cell r="CS221">
            <v>40</v>
          </cell>
          <cell r="CT221">
            <v>3</v>
          </cell>
        </row>
        <row r="222">
          <cell r="B222">
            <v>29</v>
          </cell>
          <cell r="Q222">
            <v>0</v>
          </cell>
          <cell r="S222">
            <v>211.71499999999961</v>
          </cell>
          <cell r="T222">
            <v>45.666999999999604</v>
          </cell>
          <cell r="U222">
            <v>166.048</v>
          </cell>
          <cell r="AB222">
            <v>10.70999999999998</v>
          </cell>
          <cell r="CS222">
            <v>40</v>
          </cell>
          <cell r="CT222">
            <v>3</v>
          </cell>
        </row>
        <row r="223">
          <cell r="B223">
            <v>30</v>
          </cell>
          <cell r="Q223">
            <v>0</v>
          </cell>
          <cell r="S223">
            <v>211.71499999999961</v>
          </cell>
          <cell r="T223">
            <v>45.666999999999604</v>
          </cell>
          <cell r="U223">
            <v>166.048</v>
          </cell>
          <cell r="AB223">
            <v>10.70999999999998</v>
          </cell>
          <cell r="CS223">
            <v>40</v>
          </cell>
          <cell r="CT223">
            <v>3</v>
          </cell>
        </row>
        <row r="224">
          <cell r="B224">
            <v>31</v>
          </cell>
          <cell r="CS224">
            <v>40</v>
          </cell>
          <cell r="CT224">
            <v>3</v>
          </cell>
        </row>
        <row r="225">
          <cell r="B225" t="str">
            <v>AGST/1</v>
          </cell>
          <cell r="CS225">
            <v>40</v>
          </cell>
          <cell r="CT225">
            <v>3</v>
          </cell>
        </row>
        <row r="226">
          <cell r="B226">
            <v>2</v>
          </cell>
          <cell r="CS226">
            <v>40</v>
          </cell>
          <cell r="CT226">
            <v>3</v>
          </cell>
        </row>
        <row r="227">
          <cell r="B227">
            <v>3</v>
          </cell>
          <cell r="CS227">
            <v>40</v>
          </cell>
          <cell r="CT227">
            <v>3</v>
          </cell>
        </row>
        <row r="228">
          <cell r="B228">
            <v>4</v>
          </cell>
          <cell r="CS228">
            <v>40</v>
          </cell>
          <cell r="CT228">
            <v>3</v>
          </cell>
        </row>
        <row r="229">
          <cell r="B229">
            <v>5</v>
          </cell>
          <cell r="CS229">
            <v>40</v>
          </cell>
          <cell r="CT229">
            <v>3</v>
          </cell>
        </row>
        <row r="230">
          <cell r="B230">
            <v>6</v>
          </cell>
          <cell r="CS230">
            <v>40</v>
          </cell>
          <cell r="CT230">
            <v>3</v>
          </cell>
        </row>
        <row r="231">
          <cell r="B231">
            <v>7</v>
          </cell>
          <cell r="CS231">
            <v>40</v>
          </cell>
          <cell r="CT231">
            <v>3</v>
          </cell>
        </row>
        <row r="232">
          <cell r="B232">
            <v>8</v>
          </cell>
          <cell r="CS232">
            <v>40</v>
          </cell>
          <cell r="CT232">
            <v>3</v>
          </cell>
        </row>
        <row r="233">
          <cell r="B233">
            <v>9</v>
          </cell>
          <cell r="CS233">
            <v>40</v>
          </cell>
          <cell r="CT233">
            <v>3</v>
          </cell>
        </row>
        <row r="234">
          <cell r="B234">
            <v>10</v>
          </cell>
          <cell r="CS234">
            <v>40</v>
          </cell>
          <cell r="CT234">
            <v>3</v>
          </cell>
        </row>
        <row r="235">
          <cell r="B235">
            <v>11</v>
          </cell>
          <cell r="CS235">
            <v>40</v>
          </cell>
          <cell r="CT235">
            <v>3</v>
          </cell>
        </row>
        <row r="236">
          <cell r="B236">
            <v>12</v>
          </cell>
          <cell r="CS236">
            <v>40</v>
          </cell>
          <cell r="CT236">
            <v>3</v>
          </cell>
        </row>
        <row r="237">
          <cell r="B237">
            <v>13</v>
          </cell>
          <cell r="CS237">
            <v>40</v>
          </cell>
          <cell r="CT237">
            <v>3</v>
          </cell>
        </row>
        <row r="238">
          <cell r="B238">
            <v>14</v>
          </cell>
          <cell r="CS238">
            <v>40</v>
          </cell>
          <cell r="CT238">
            <v>3</v>
          </cell>
        </row>
        <row r="239">
          <cell r="B239">
            <v>15</v>
          </cell>
          <cell r="CS239">
            <v>40</v>
          </cell>
          <cell r="CT239">
            <v>3</v>
          </cell>
        </row>
        <row r="240">
          <cell r="B240">
            <v>16</v>
          </cell>
          <cell r="CS240">
            <v>40</v>
          </cell>
          <cell r="CT240">
            <v>3</v>
          </cell>
        </row>
        <row r="241">
          <cell r="B241">
            <v>17</v>
          </cell>
          <cell r="CS241">
            <v>40</v>
          </cell>
          <cell r="CT241">
            <v>3</v>
          </cell>
        </row>
        <row r="242">
          <cell r="B242">
            <v>18</v>
          </cell>
          <cell r="CS242">
            <v>40</v>
          </cell>
          <cell r="CT242">
            <v>3</v>
          </cell>
        </row>
        <row r="243">
          <cell r="B243">
            <v>19</v>
          </cell>
          <cell r="CS243">
            <v>40</v>
          </cell>
          <cell r="CT243">
            <v>3</v>
          </cell>
        </row>
        <row r="244">
          <cell r="B244">
            <v>20</v>
          </cell>
          <cell r="CS244">
            <v>40</v>
          </cell>
          <cell r="CT244">
            <v>3</v>
          </cell>
        </row>
        <row r="245">
          <cell r="B245">
            <v>21</v>
          </cell>
          <cell r="CS245">
            <v>40</v>
          </cell>
          <cell r="CT245">
            <v>3</v>
          </cell>
        </row>
        <row r="246">
          <cell r="B246">
            <v>22</v>
          </cell>
          <cell r="CS246">
            <v>40</v>
          </cell>
          <cell r="CT246">
            <v>3</v>
          </cell>
        </row>
        <row r="247">
          <cell r="B247">
            <v>23</v>
          </cell>
          <cell r="CS247">
            <v>40</v>
          </cell>
          <cell r="CT247">
            <v>3</v>
          </cell>
        </row>
        <row r="248">
          <cell r="B248">
            <v>24</v>
          </cell>
          <cell r="CS248">
            <v>40</v>
          </cell>
          <cell r="CT248">
            <v>3</v>
          </cell>
        </row>
        <row r="249">
          <cell r="B249">
            <v>25</v>
          </cell>
          <cell r="CS249">
            <v>40</v>
          </cell>
          <cell r="CT249">
            <v>3</v>
          </cell>
        </row>
        <row r="250">
          <cell r="B250">
            <v>26</v>
          </cell>
          <cell r="CS250">
            <v>40</v>
          </cell>
          <cell r="CT250">
            <v>3</v>
          </cell>
        </row>
        <row r="251">
          <cell r="B251">
            <v>27</v>
          </cell>
          <cell r="CS251">
            <v>40</v>
          </cell>
          <cell r="CT251">
            <v>3</v>
          </cell>
        </row>
        <row r="252">
          <cell r="B252">
            <v>28</v>
          </cell>
          <cell r="CS252">
            <v>40</v>
          </cell>
          <cell r="CT252">
            <v>3</v>
          </cell>
        </row>
        <row r="253">
          <cell r="B253">
            <v>29</v>
          </cell>
          <cell r="CS253">
            <v>40</v>
          </cell>
          <cell r="CT253">
            <v>3</v>
          </cell>
        </row>
        <row r="254">
          <cell r="B254">
            <v>30</v>
          </cell>
          <cell r="CS254">
            <v>40</v>
          </cell>
          <cell r="CT254">
            <v>3</v>
          </cell>
        </row>
        <row r="255">
          <cell r="B255">
            <v>31</v>
          </cell>
          <cell r="CS255">
            <v>40</v>
          </cell>
          <cell r="CT255">
            <v>3</v>
          </cell>
        </row>
        <row r="256">
          <cell r="B256" t="str">
            <v>SEPT/1</v>
          </cell>
          <cell r="CS256">
            <v>40</v>
          </cell>
          <cell r="CT256">
            <v>3</v>
          </cell>
        </row>
        <row r="257">
          <cell r="B257">
            <v>2</v>
          </cell>
          <cell r="CS257">
            <v>40</v>
          </cell>
          <cell r="CT257">
            <v>3</v>
          </cell>
        </row>
        <row r="258">
          <cell r="B258">
            <v>3</v>
          </cell>
          <cell r="CS258">
            <v>40</v>
          </cell>
          <cell r="CT258">
            <v>3</v>
          </cell>
        </row>
        <row r="259">
          <cell r="B259">
            <v>4</v>
          </cell>
          <cell r="CS259">
            <v>40</v>
          </cell>
          <cell r="CT259">
            <v>3</v>
          </cell>
        </row>
        <row r="260">
          <cell r="B260">
            <v>5</v>
          </cell>
          <cell r="CS260">
            <v>40</v>
          </cell>
          <cell r="CT260">
            <v>3</v>
          </cell>
        </row>
        <row r="261">
          <cell r="B261">
            <v>6</v>
          </cell>
          <cell r="CS261">
            <v>40</v>
          </cell>
          <cell r="CT261">
            <v>3</v>
          </cell>
        </row>
        <row r="262">
          <cell r="B262">
            <v>7</v>
          </cell>
          <cell r="CS262">
            <v>40</v>
          </cell>
          <cell r="CT262">
            <v>3</v>
          </cell>
        </row>
        <row r="263">
          <cell r="B263">
            <v>8</v>
          </cell>
          <cell r="CS263">
            <v>40</v>
          </cell>
          <cell r="CT263">
            <v>3</v>
          </cell>
        </row>
        <row r="264">
          <cell r="B264">
            <v>9</v>
          </cell>
          <cell r="CS264">
            <v>40</v>
          </cell>
          <cell r="CT264">
            <v>3</v>
          </cell>
        </row>
        <row r="265">
          <cell r="B265">
            <v>10</v>
          </cell>
          <cell r="CS265">
            <v>40</v>
          </cell>
          <cell r="CT265">
            <v>3</v>
          </cell>
        </row>
        <row r="266">
          <cell r="B266">
            <v>11</v>
          </cell>
          <cell r="CS266">
            <v>40</v>
          </cell>
          <cell r="CT266">
            <v>3</v>
          </cell>
        </row>
        <row r="267">
          <cell r="B267">
            <v>12</v>
          </cell>
          <cell r="CS267">
            <v>40</v>
          </cell>
          <cell r="CT267">
            <v>3</v>
          </cell>
        </row>
        <row r="268">
          <cell r="B268">
            <v>13</v>
          </cell>
          <cell r="CS268">
            <v>40</v>
          </cell>
          <cell r="CT268">
            <v>3</v>
          </cell>
        </row>
        <row r="269">
          <cell r="B269">
            <v>14</v>
          </cell>
          <cell r="CS269">
            <v>40</v>
          </cell>
          <cell r="CT269">
            <v>3</v>
          </cell>
        </row>
        <row r="270">
          <cell r="B270">
            <v>15</v>
          </cell>
          <cell r="CS270">
            <v>40</v>
          </cell>
          <cell r="CT270">
            <v>3</v>
          </cell>
        </row>
        <row r="271">
          <cell r="B271">
            <v>16</v>
          </cell>
          <cell r="CS271">
            <v>40</v>
          </cell>
          <cell r="CT271">
            <v>3</v>
          </cell>
        </row>
        <row r="272">
          <cell r="B272">
            <v>17</v>
          </cell>
          <cell r="CS272">
            <v>40</v>
          </cell>
          <cell r="CT272">
            <v>3</v>
          </cell>
        </row>
        <row r="273">
          <cell r="B273">
            <v>18</v>
          </cell>
          <cell r="CS273">
            <v>40</v>
          </cell>
          <cell r="CT273">
            <v>3</v>
          </cell>
        </row>
        <row r="274">
          <cell r="B274">
            <v>19</v>
          </cell>
          <cell r="CS274">
            <v>40</v>
          </cell>
          <cell r="CT274">
            <v>3</v>
          </cell>
        </row>
        <row r="275">
          <cell r="B275">
            <v>20</v>
          </cell>
          <cell r="CS275">
            <v>40</v>
          </cell>
          <cell r="CT275">
            <v>3</v>
          </cell>
        </row>
        <row r="276">
          <cell r="B276">
            <v>21</v>
          </cell>
          <cell r="CS276">
            <v>40</v>
          </cell>
          <cell r="CT276">
            <v>3</v>
          </cell>
        </row>
        <row r="277">
          <cell r="B277">
            <v>22</v>
          </cell>
          <cell r="CS277">
            <v>40</v>
          </cell>
          <cell r="CT277">
            <v>3</v>
          </cell>
        </row>
        <row r="278">
          <cell r="B278">
            <v>23</v>
          </cell>
          <cell r="CS278">
            <v>40</v>
          </cell>
          <cell r="CT278">
            <v>3</v>
          </cell>
        </row>
        <row r="279">
          <cell r="B279">
            <v>24</v>
          </cell>
          <cell r="CS279">
            <v>40</v>
          </cell>
          <cell r="CT279">
            <v>3</v>
          </cell>
        </row>
        <row r="280">
          <cell r="B280">
            <v>25</v>
          </cell>
          <cell r="CS280">
            <v>40</v>
          </cell>
          <cell r="CT280">
            <v>3</v>
          </cell>
        </row>
        <row r="281">
          <cell r="B281">
            <v>26</v>
          </cell>
          <cell r="CS281">
            <v>40</v>
          </cell>
          <cell r="CT281">
            <v>3</v>
          </cell>
        </row>
        <row r="282">
          <cell r="B282">
            <v>27</v>
          </cell>
          <cell r="CS282">
            <v>40</v>
          </cell>
          <cell r="CT282">
            <v>3</v>
          </cell>
        </row>
        <row r="283">
          <cell r="B283">
            <v>28</v>
          </cell>
          <cell r="CS283">
            <v>40</v>
          </cell>
          <cell r="CT283">
            <v>3</v>
          </cell>
        </row>
        <row r="284">
          <cell r="B284">
            <v>29</v>
          </cell>
          <cell r="CS284">
            <v>40</v>
          </cell>
          <cell r="CT284">
            <v>3</v>
          </cell>
        </row>
        <row r="285">
          <cell r="B285">
            <v>30</v>
          </cell>
          <cell r="CS285">
            <v>40</v>
          </cell>
          <cell r="CT285">
            <v>3</v>
          </cell>
        </row>
        <row r="286">
          <cell r="B286">
            <v>31</v>
          </cell>
          <cell r="CS286">
            <v>40</v>
          </cell>
          <cell r="CT286">
            <v>3</v>
          </cell>
        </row>
        <row r="287">
          <cell r="B287" t="str">
            <v>OKT/1</v>
          </cell>
          <cell r="CS287">
            <v>40</v>
          </cell>
          <cell r="CT287">
            <v>3</v>
          </cell>
        </row>
        <row r="288">
          <cell r="B288">
            <v>2</v>
          </cell>
          <cell r="CS288">
            <v>40</v>
          </cell>
          <cell r="CT288">
            <v>3</v>
          </cell>
        </row>
        <row r="289">
          <cell r="B289">
            <v>3</v>
          </cell>
          <cell r="CS289">
            <v>40</v>
          </cell>
          <cell r="CT289">
            <v>3</v>
          </cell>
        </row>
        <row r="290">
          <cell r="B290">
            <v>4</v>
          </cell>
          <cell r="CS290">
            <v>40</v>
          </cell>
          <cell r="CT290">
            <v>3</v>
          </cell>
        </row>
        <row r="291">
          <cell r="B291">
            <v>5</v>
          </cell>
          <cell r="CS291">
            <v>40</v>
          </cell>
          <cell r="CT291">
            <v>3</v>
          </cell>
        </row>
        <row r="292">
          <cell r="B292">
            <v>6</v>
          </cell>
          <cell r="CS292">
            <v>40</v>
          </cell>
          <cell r="CT292">
            <v>3</v>
          </cell>
        </row>
        <row r="293">
          <cell r="B293">
            <v>7</v>
          </cell>
          <cell r="CS293">
            <v>40</v>
          </cell>
          <cell r="CT293">
            <v>3</v>
          </cell>
        </row>
        <row r="294">
          <cell r="B294">
            <v>8</v>
          </cell>
          <cell r="CS294">
            <v>40</v>
          </cell>
          <cell r="CT294">
            <v>3</v>
          </cell>
        </row>
        <row r="295">
          <cell r="B295">
            <v>9</v>
          </cell>
          <cell r="CS295">
            <v>40</v>
          </cell>
          <cell r="CT295">
            <v>3</v>
          </cell>
        </row>
        <row r="296">
          <cell r="B296">
            <v>10</v>
          </cell>
          <cell r="CS296">
            <v>40</v>
          </cell>
          <cell r="CT296">
            <v>3</v>
          </cell>
        </row>
        <row r="297">
          <cell r="B297">
            <v>11</v>
          </cell>
          <cell r="CS297">
            <v>40</v>
          </cell>
          <cell r="CT297">
            <v>3</v>
          </cell>
        </row>
        <row r="298">
          <cell r="B298">
            <v>12</v>
          </cell>
          <cell r="CS298">
            <v>40</v>
          </cell>
          <cell r="CT298">
            <v>3</v>
          </cell>
        </row>
        <row r="299">
          <cell r="B299">
            <v>13</v>
          </cell>
          <cell r="CS299">
            <v>40</v>
          </cell>
          <cell r="CT299">
            <v>3</v>
          </cell>
        </row>
        <row r="300">
          <cell r="B300">
            <v>14</v>
          </cell>
          <cell r="CS300">
            <v>40</v>
          </cell>
          <cell r="CT300">
            <v>3</v>
          </cell>
        </row>
        <row r="301">
          <cell r="B301">
            <v>15</v>
          </cell>
          <cell r="CS301">
            <v>40</v>
          </cell>
          <cell r="CT301">
            <v>3</v>
          </cell>
        </row>
        <row r="302">
          <cell r="B302">
            <v>16</v>
          </cell>
          <cell r="CS302">
            <v>40</v>
          </cell>
          <cell r="CT302">
            <v>3</v>
          </cell>
        </row>
        <row r="303">
          <cell r="B303">
            <v>17</v>
          </cell>
          <cell r="CS303">
            <v>40</v>
          </cell>
          <cell r="CT303">
            <v>3</v>
          </cell>
        </row>
        <row r="304">
          <cell r="B304">
            <v>18</v>
          </cell>
          <cell r="CS304">
            <v>40</v>
          </cell>
          <cell r="CT304">
            <v>3</v>
          </cell>
        </row>
        <row r="305">
          <cell r="B305">
            <v>19</v>
          </cell>
          <cell r="CS305">
            <v>40</v>
          </cell>
          <cell r="CT305">
            <v>3</v>
          </cell>
        </row>
        <row r="306">
          <cell r="B306">
            <v>20</v>
          </cell>
          <cell r="CS306">
            <v>40</v>
          </cell>
          <cell r="CT306">
            <v>3</v>
          </cell>
        </row>
        <row r="307">
          <cell r="B307">
            <v>21</v>
          </cell>
          <cell r="CS307">
            <v>40</v>
          </cell>
          <cell r="CT307">
            <v>3</v>
          </cell>
        </row>
        <row r="308">
          <cell r="B308">
            <v>22</v>
          </cell>
          <cell r="CS308">
            <v>40</v>
          </cell>
          <cell r="CT308">
            <v>3</v>
          </cell>
        </row>
        <row r="309">
          <cell r="B309">
            <v>23</v>
          </cell>
          <cell r="CS309">
            <v>40</v>
          </cell>
          <cell r="CT309">
            <v>3</v>
          </cell>
        </row>
        <row r="310">
          <cell r="B310">
            <v>24</v>
          </cell>
          <cell r="CS310">
            <v>40</v>
          </cell>
          <cell r="CT310">
            <v>3</v>
          </cell>
        </row>
        <row r="311">
          <cell r="B311">
            <v>25</v>
          </cell>
          <cell r="CS311">
            <v>40</v>
          </cell>
          <cell r="CT311">
            <v>3</v>
          </cell>
        </row>
        <row r="312">
          <cell r="B312">
            <v>26</v>
          </cell>
          <cell r="CS312">
            <v>40</v>
          </cell>
          <cell r="CT312">
            <v>3</v>
          </cell>
        </row>
        <row r="313">
          <cell r="B313">
            <v>27</v>
          </cell>
          <cell r="CS313">
            <v>40</v>
          </cell>
          <cell r="CT313">
            <v>3</v>
          </cell>
        </row>
        <row r="314">
          <cell r="B314">
            <v>28</v>
          </cell>
          <cell r="CS314">
            <v>40</v>
          </cell>
          <cell r="CT314">
            <v>3</v>
          </cell>
        </row>
        <row r="315">
          <cell r="B315">
            <v>29</v>
          </cell>
          <cell r="CS315">
            <v>40</v>
          </cell>
          <cell r="CT315">
            <v>3</v>
          </cell>
        </row>
        <row r="316">
          <cell r="B316">
            <v>30</v>
          </cell>
          <cell r="CS316">
            <v>40</v>
          </cell>
          <cell r="CT316">
            <v>3</v>
          </cell>
        </row>
        <row r="317">
          <cell r="B317">
            <v>31</v>
          </cell>
          <cell r="CS317">
            <v>40</v>
          </cell>
          <cell r="CT317">
            <v>3</v>
          </cell>
        </row>
        <row r="318">
          <cell r="B318" t="str">
            <v>NOP/1</v>
          </cell>
          <cell r="CS318">
            <v>40</v>
          </cell>
          <cell r="CT318">
            <v>3</v>
          </cell>
        </row>
        <row r="319">
          <cell r="B319">
            <v>2</v>
          </cell>
          <cell r="CS319">
            <v>40</v>
          </cell>
          <cell r="CT319">
            <v>3</v>
          </cell>
        </row>
        <row r="320">
          <cell r="B320">
            <v>3</v>
          </cell>
          <cell r="CS320">
            <v>40</v>
          </cell>
          <cell r="CT320">
            <v>3</v>
          </cell>
        </row>
        <row r="321">
          <cell r="B321">
            <v>4</v>
          </cell>
          <cell r="CS321">
            <v>40</v>
          </cell>
          <cell r="CT321">
            <v>3</v>
          </cell>
        </row>
        <row r="322">
          <cell r="B322">
            <v>5</v>
          </cell>
          <cell r="CS322">
            <v>40</v>
          </cell>
          <cell r="CT322">
            <v>3</v>
          </cell>
        </row>
        <row r="323">
          <cell r="B323">
            <v>6</v>
          </cell>
          <cell r="CS323">
            <v>40</v>
          </cell>
          <cell r="CT323">
            <v>3</v>
          </cell>
        </row>
        <row r="324">
          <cell r="B324">
            <v>7</v>
          </cell>
          <cell r="CS324">
            <v>40</v>
          </cell>
          <cell r="CT324">
            <v>3</v>
          </cell>
        </row>
        <row r="325">
          <cell r="B325">
            <v>8</v>
          </cell>
          <cell r="CS325">
            <v>40</v>
          </cell>
          <cell r="CT325">
            <v>3</v>
          </cell>
        </row>
        <row r="326">
          <cell r="B326">
            <v>9</v>
          </cell>
          <cell r="CS326">
            <v>40</v>
          </cell>
          <cell r="CT326">
            <v>3</v>
          </cell>
        </row>
        <row r="327">
          <cell r="B327">
            <v>10</v>
          </cell>
          <cell r="CS327">
            <v>40</v>
          </cell>
          <cell r="CT327">
            <v>3</v>
          </cell>
        </row>
        <row r="328">
          <cell r="B328">
            <v>11</v>
          </cell>
          <cell r="CS328">
            <v>40</v>
          </cell>
          <cell r="CT328">
            <v>3</v>
          </cell>
        </row>
        <row r="329">
          <cell r="B329">
            <v>12</v>
          </cell>
          <cell r="CS329">
            <v>40</v>
          </cell>
          <cell r="CT329">
            <v>3</v>
          </cell>
        </row>
        <row r="330">
          <cell r="B330">
            <v>13</v>
          </cell>
          <cell r="CS330">
            <v>40</v>
          </cell>
          <cell r="CT330">
            <v>3</v>
          </cell>
        </row>
        <row r="331">
          <cell r="B331">
            <v>14</v>
          </cell>
          <cell r="CS331">
            <v>40</v>
          </cell>
          <cell r="CT331">
            <v>3</v>
          </cell>
        </row>
        <row r="332">
          <cell r="B332">
            <v>15</v>
          </cell>
          <cell r="CS332">
            <v>40</v>
          </cell>
          <cell r="CT332">
            <v>3</v>
          </cell>
        </row>
        <row r="333">
          <cell r="B333">
            <v>16</v>
          </cell>
          <cell r="CS333">
            <v>40</v>
          </cell>
          <cell r="CT333">
            <v>3</v>
          </cell>
        </row>
        <row r="334">
          <cell r="B334">
            <v>17</v>
          </cell>
          <cell r="CS334">
            <v>40</v>
          </cell>
          <cell r="CT334">
            <v>3</v>
          </cell>
        </row>
        <row r="335">
          <cell r="B335">
            <v>18</v>
          </cell>
          <cell r="CS335">
            <v>40</v>
          </cell>
          <cell r="CT335">
            <v>3</v>
          </cell>
        </row>
        <row r="336">
          <cell r="B336">
            <v>19</v>
          </cell>
          <cell r="CS336">
            <v>40</v>
          </cell>
          <cell r="CT336">
            <v>3</v>
          </cell>
        </row>
        <row r="337">
          <cell r="B337">
            <v>20</v>
          </cell>
          <cell r="CS337">
            <v>40</v>
          </cell>
          <cell r="CT337">
            <v>3</v>
          </cell>
        </row>
        <row r="338">
          <cell r="B338">
            <v>21</v>
          </cell>
          <cell r="CS338">
            <v>40</v>
          </cell>
          <cell r="CT338">
            <v>3</v>
          </cell>
        </row>
        <row r="339">
          <cell r="B339">
            <v>22</v>
          </cell>
          <cell r="CS339">
            <v>40</v>
          </cell>
          <cell r="CT339">
            <v>3</v>
          </cell>
        </row>
        <row r="340">
          <cell r="B340">
            <v>23</v>
          </cell>
          <cell r="CS340">
            <v>40</v>
          </cell>
          <cell r="CT340">
            <v>3</v>
          </cell>
        </row>
        <row r="341">
          <cell r="B341">
            <v>24</v>
          </cell>
          <cell r="CS341">
            <v>40</v>
          </cell>
          <cell r="CT341">
            <v>3</v>
          </cell>
        </row>
        <row r="342">
          <cell r="B342">
            <v>25</v>
          </cell>
          <cell r="CS342">
            <v>40</v>
          </cell>
          <cell r="CT342">
            <v>3</v>
          </cell>
        </row>
        <row r="343">
          <cell r="B343">
            <v>26</v>
          </cell>
          <cell r="CS343">
            <v>40</v>
          </cell>
          <cell r="CT343">
            <v>3</v>
          </cell>
        </row>
        <row r="344">
          <cell r="B344">
            <v>27</v>
          </cell>
          <cell r="CS344">
            <v>40</v>
          </cell>
          <cell r="CT344">
            <v>3</v>
          </cell>
        </row>
        <row r="345">
          <cell r="B345">
            <v>28</v>
          </cell>
          <cell r="CS345">
            <v>40</v>
          </cell>
          <cell r="CT345">
            <v>3</v>
          </cell>
        </row>
        <row r="346">
          <cell r="B346">
            <v>29</v>
          </cell>
          <cell r="CS346">
            <v>40</v>
          </cell>
          <cell r="CT346">
            <v>3</v>
          </cell>
        </row>
        <row r="347">
          <cell r="B347">
            <v>30</v>
          </cell>
          <cell r="CS347">
            <v>40</v>
          </cell>
          <cell r="CT347">
            <v>3</v>
          </cell>
        </row>
        <row r="348">
          <cell r="B348">
            <v>31</v>
          </cell>
          <cell r="CS348">
            <v>40</v>
          </cell>
          <cell r="CT348">
            <v>3</v>
          </cell>
        </row>
        <row r="349">
          <cell r="B349" t="str">
            <v>DES/1</v>
          </cell>
          <cell r="CS349">
            <v>40</v>
          </cell>
          <cell r="CT349">
            <v>3</v>
          </cell>
        </row>
        <row r="350">
          <cell r="B350">
            <v>2</v>
          </cell>
          <cell r="CS350">
            <v>40</v>
          </cell>
          <cell r="CT350">
            <v>3</v>
          </cell>
        </row>
        <row r="351">
          <cell r="B351">
            <v>3</v>
          </cell>
          <cell r="CS351">
            <v>40</v>
          </cell>
          <cell r="CT351">
            <v>3</v>
          </cell>
        </row>
        <row r="352">
          <cell r="B352">
            <v>4</v>
          </cell>
          <cell r="CS352">
            <v>40</v>
          </cell>
          <cell r="CT352">
            <v>3</v>
          </cell>
        </row>
        <row r="353">
          <cell r="B353">
            <v>5</v>
          </cell>
          <cell r="CS353">
            <v>40</v>
          </cell>
          <cell r="CT353">
            <v>3</v>
          </cell>
        </row>
        <row r="354">
          <cell r="B354">
            <v>6</v>
          </cell>
          <cell r="CS354">
            <v>40</v>
          </cell>
          <cell r="CT354">
            <v>3</v>
          </cell>
        </row>
        <row r="355">
          <cell r="B355">
            <v>7</v>
          </cell>
          <cell r="CS355">
            <v>40</v>
          </cell>
          <cell r="CT355">
            <v>3</v>
          </cell>
        </row>
        <row r="356">
          <cell r="B356">
            <v>8</v>
          </cell>
          <cell r="CS356">
            <v>40</v>
          </cell>
          <cell r="CT356">
            <v>3</v>
          </cell>
        </row>
        <row r="357">
          <cell r="B357">
            <v>9</v>
          </cell>
          <cell r="CS357">
            <v>40</v>
          </cell>
          <cell r="CT357">
            <v>3</v>
          </cell>
        </row>
        <row r="358">
          <cell r="B358">
            <v>10</v>
          </cell>
          <cell r="CS358">
            <v>40</v>
          </cell>
          <cell r="CT358">
            <v>3</v>
          </cell>
        </row>
        <row r="359">
          <cell r="B359">
            <v>11</v>
          </cell>
          <cell r="CS359">
            <v>40</v>
          </cell>
          <cell r="CT359">
            <v>3</v>
          </cell>
        </row>
        <row r="360">
          <cell r="B360">
            <v>12</v>
          </cell>
          <cell r="CS360">
            <v>40</v>
          </cell>
          <cell r="CT360">
            <v>3</v>
          </cell>
        </row>
        <row r="361">
          <cell r="B361">
            <v>13</v>
          </cell>
          <cell r="CS361">
            <v>40</v>
          </cell>
          <cell r="CT361">
            <v>3</v>
          </cell>
        </row>
        <row r="362">
          <cell r="B362">
            <v>14</v>
          </cell>
          <cell r="CS362">
            <v>40</v>
          </cell>
          <cell r="CT362">
            <v>3</v>
          </cell>
        </row>
        <row r="363">
          <cell r="B363">
            <v>15</v>
          </cell>
          <cell r="CS363">
            <v>40</v>
          </cell>
          <cell r="CT363">
            <v>3</v>
          </cell>
        </row>
        <row r="364">
          <cell r="B364">
            <v>16</v>
          </cell>
          <cell r="CS364">
            <v>40</v>
          </cell>
          <cell r="CT364">
            <v>3</v>
          </cell>
        </row>
        <row r="365">
          <cell r="B365">
            <v>17</v>
          </cell>
          <cell r="CS365">
            <v>40</v>
          </cell>
          <cell r="CT365">
            <v>3</v>
          </cell>
        </row>
        <row r="366">
          <cell r="B366">
            <v>18</v>
          </cell>
          <cell r="CS366">
            <v>40</v>
          </cell>
          <cell r="CT366">
            <v>3</v>
          </cell>
        </row>
        <row r="367">
          <cell r="B367">
            <v>19</v>
          </cell>
          <cell r="CS367">
            <v>40</v>
          </cell>
          <cell r="CT367">
            <v>3</v>
          </cell>
        </row>
        <row r="368">
          <cell r="B368">
            <v>20</v>
          </cell>
          <cell r="CS368">
            <v>40</v>
          </cell>
          <cell r="CT368">
            <v>3</v>
          </cell>
        </row>
        <row r="369">
          <cell r="B369">
            <v>21</v>
          </cell>
          <cell r="CS369">
            <v>40</v>
          </cell>
          <cell r="CT369">
            <v>3</v>
          </cell>
        </row>
        <row r="370">
          <cell r="B370">
            <v>22</v>
          </cell>
          <cell r="CS370">
            <v>40</v>
          </cell>
          <cell r="CT370">
            <v>3</v>
          </cell>
        </row>
        <row r="371">
          <cell r="B371">
            <v>23</v>
          </cell>
          <cell r="CS371">
            <v>40</v>
          </cell>
          <cell r="CT371">
            <v>3</v>
          </cell>
        </row>
        <row r="372">
          <cell r="B372">
            <v>24</v>
          </cell>
          <cell r="CS372">
            <v>40</v>
          </cell>
          <cell r="CT372">
            <v>3</v>
          </cell>
        </row>
        <row r="373">
          <cell r="B373">
            <v>25</v>
          </cell>
          <cell r="CS373">
            <v>40</v>
          </cell>
          <cell r="CT373">
            <v>3</v>
          </cell>
        </row>
        <row r="374">
          <cell r="B374">
            <v>26</v>
          </cell>
          <cell r="CS374">
            <v>40</v>
          </cell>
          <cell r="CT374">
            <v>3</v>
          </cell>
        </row>
        <row r="375">
          <cell r="B375">
            <v>27</v>
          </cell>
          <cell r="CS375">
            <v>40</v>
          </cell>
          <cell r="CT375">
            <v>3</v>
          </cell>
        </row>
        <row r="376">
          <cell r="B376">
            <v>28</v>
          </cell>
          <cell r="CS376">
            <v>40</v>
          </cell>
          <cell r="CT376">
            <v>3</v>
          </cell>
        </row>
        <row r="377">
          <cell r="B377">
            <v>29</v>
          </cell>
          <cell r="CS377">
            <v>40</v>
          </cell>
          <cell r="CT377">
            <v>3</v>
          </cell>
        </row>
        <row r="378">
          <cell r="B378">
            <v>30</v>
          </cell>
          <cell r="CS378">
            <v>40</v>
          </cell>
          <cell r="CT378">
            <v>3</v>
          </cell>
        </row>
        <row r="379">
          <cell r="B379">
            <v>31</v>
          </cell>
          <cell r="CS379">
            <v>40</v>
          </cell>
          <cell r="CT379">
            <v>3</v>
          </cell>
        </row>
      </sheetData>
      <sheetData sheetId="41"/>
      <sheetData sheetId="42"/>
      <sheetData sheetId="43"/>
      <sheetData sheetId="44" refreshError="1">
        <row r="30">
          <cell r="B30">
            <v>94.814106416828707</v>
          </cell>
          <cell r="C30">
            <v>132.74279541299651</v>
          </cell>
          <cell r="D30">
            <v>157.68754663350506</v>
          </cell>
          <cell r="E30">
            <v>158.05173685068246</v>
          </cell>
          <cell r="F30">
            <v>138.20102836386553</v>
          </cell>
          <cell r="G30">
            <v>143.81331950594122</v>
          </cell>
          <cell r="H30">
            <v>175.69473175559031</v>
          </cell>
          <cell r="I30">
            <v>178.50460309773149</v>
          </cell>
          <cell r="J30">
            <v>201.01544355924358</v>
          </cell>
          <cell r="K30">
            <v>178.6221068559023</v>
          </cell>
          <cell r="L30">
            <v>183.72402652422659</v>
          </cell>
          <cell r="M30">
            <v>100.73224233989743</v>
          </cell>
        </row>
      </sheetData>
      <sheetData sheetId="45"/>
      <sheetData sheetId="46"/>
      <sheetData sheetId="47"/>
      <sheetData sheetId="4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cean voyage"/>
      <sheetName val="5y pm"/>
      <sheetName val="1y pm "/>
      <sheetName val="act plan 1y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"/>
      <sheetName val="PK"/>
    </sheetNames>
    <sheetDataSet>
      <sheetData sheetId="0"/>
      <sheetData sheetId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Bagan"/>
      <sheetName val="KPI"/>
      <sheetName val="PL Des"/>
      <sheetName val="PL Nov"/>
      <sheetName val="PL Okt"/>
      <sheetName val="PICA"/>
      <sheetName val="PCR"/>
      <sheetName val="GRAF TBS VS COST"/>
      <sheetName val="graflbr-gp"/>
      <sheetName val="AN PK"/>
      <sheetName val="OLAH VS OT"/>
      <sheetName val="LD Okt"/>
      <sheetName val="LD Nov"/>
      <sheetName val="LD Des"/>
      <sheetName val="LAY"/>
      <sheetName val="LA03"/>
      <sheetName val="GRAF SM"/>
      <sheetName val="PK"/>
      <sheetName val="PO"/>
      <sheetName val="Through"/>
      <sheetName val="Rend~CPO"/>
      <sheetName val="Qlt CPO"/>
      <sheetName val="Rend~Kernel"/>
      <sheetName val="Qlt KRN"/>
      <sheetName val="FFA"/>
      <sheetName val="PETA"/>
      <sheetName val="Br Dn"/>
      <sheetName val="ER Vs FFA"/>
      <sheetName val="Qlt Vs ER"/>
      <sheetName val="Proses Ctr"/>
      <sheetName val="CPO Loss"/>
      <sheetName val="Krn Loss"/>
      <sheetName val="BD"/>
      <sheetName val="Data"/>
      <sheetName val="PABRIK"/>
      <sheetName val="NAMA"/>
      <sheetName val="MPP"/>
      <sheetName val="REKAP ST 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Bagan"/>
      <sheetName val="KPI"/>
      <sheetName val="PL Des"/>
      <sheetName val="PL Nov"/>
      <sheetName val="PL Okt"/>
      <sheetName val="PICA"/>
      <sheetName val="PCR"/>
      <sheetName val="GRAF TBS VS COST"/>
      <sheetName val="graflbr-gp"/>
      <sheetName val="AN PK"/>
      <sheetName val="OLAH VS OT"/>
      <sheetName val="LD Okt"/>
      <sheetName val="LD Nov"/>
      <sheetName val="LD Des"/>
      <sheetName val="LAY"/>
      <sheetName val="LA03"/>
      <sheetName val="GRAF SM"/>
      <sheetName val="PK"/>
      <sheetName val="PO"/>
      <sheetName val="Through"/>
      <sheetName val="Rend~CPO"/>
      <sheetName val="Qlt CPO"/>
      <sheetName val="Rend~Kernel"/>
      <sheetName val="Qlt KRN"/>
      <sheetName val="FFA"/>
      <sheetName val="PETA"/>
      <sheetName val="Br Dn"/>
      <sheetName val="ER Vs FFA"/>
      <sheetName val="Qlt Vs ER"/>
      <sheetName val="Proses Ctr"/>
      <sheetName val="CPO Loss"/>
      <sheetName val="Krn Loss"/>
      <sheetName val="BD"/>
      <sheetName val="Data"/>
      <sheetName val="PABRIK"/>
      <sheetName val="NAMA"/>
      <sheetName val="MPP"/>
      <sheetName val="REKAP ST M"/>
      <sheetName val="PL_Des"/>
      <sheetName val="PL_Nov"/>
      <sheetName val="PL_Okt"/>
      <sheetName val="GRAF_TBS_VS_COST"/>
      <sheetName val="AN_PK"/>
      <sheetName val="OLAH_VS_OT"/>
      <sheetName val="LD_Okt"/>
      <sheetName val="LD_Nov"/>
      <sheetName val="LD_Des"/>
      <sheetName val="GRAF_SM"/>
      <sheetName val="Qlt_CPO"/>
      <sheetName val="Qlt_KRN"/>
      <sheetName val="Br_Dn"/>
      <sheetName val="ER_Vs_FFA"/>
      <sheetName val="Qlt_Vs_ER"/>
      <sheetName val="Proses_Ctr"/>
      <sheetName val="CPO_Loss"/>
      <sheetName val="Krn_Loss"/>
      <sheetName val="REKAP_ST_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>
        <row r="59">
          <cell r="B59">
            <v>14.04</v>
          </cell>
          <cell r="C59">
            <v>22.54</v>
          </cell>
          <cell r="D59">
            <v>22.31</v>
          </cell>
          <cell r="E59">
            <v>30.66</v>
          </cell>
          <cell r="F59">
            <v>30.57</v>
          </cell>
          <cell r="G59">
            <v>21.31</v>
          </cell>
          <cell r="H59">
            <v>29.59</v>
          </cell>
          <cell r="I59">
            <v>23.58</v>
          </cell>
          <cell r="J59">
            <v>22.11</v>
          </cell>
          <cell r="K59">
            <v>23.04</v>
          </cell>
          <cell r="L59">
            <v>27.68</v>
          </cell>
          <cell r="M59">
            <v>46.77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_ Lbr vs GP"/>
      <sheetName val="Throughput"/>
      <sheetName val="Rend~CPO"/>
      <sheetName val="FFA"/>
      <sheetName val="Rend~Kernel"/>
      <sheetName val="Breakdown"/>
      <sheetName val="PK Olah"/>
      <sheetName val="PO  Olah"/>
      <sheetName val="PK  RM"/>
      <sheetName val="PO  RM"/>
      <sheetName val="% Lbr vs GP"/>
      <sheetName val="Land Aplikasi"/>
      <sheetName val="Solar"/>
      <sheetName val="Smatr"/>
      <sheetName val="NPK Mg Bo"/>
      <sheetName val="SISIP"/>
      <sheetName val="TBS BLOK"/>
      <sheetName val="ABS"/>
      <sheetName val="LHP"/>
      <sheetName val="Olah"/>
      <sheetName val="POTRET_AFD"/>
      <sheetName val="PK_Olah"/>
      <sheetName val="PO__Olah"/>
      <sheetName val="PK__RM"/>
      <sheetName val="PO__RM"/>
      <sheetName val="%_Lbr_vs_GP"/>
      <sheetName val="Land_Aplikasi"/>
      <sheetName val="__Lbr_vs_GP"/>
      <sheetName val="NPK_Mg_Bo"/>
      <sheetName val="TBS_BLOK"/>
      <sheetName val="LTW"/>
      <sheetName val="Langsir"/>
    </sheetNames>
    <sheetDataSet>
      <sheetData sheetId="0">
        <row r="2">
          <cell r="A2">
            <v>1997</v>
          </cell>
          <cell r="B2">
            <v>2.82</v>
          </cell>
          <cell r="C2">
            <v>20.010000000000002</v>
          </cell>
          <cell r="E2">
            <v>21.97</v>
          </cell>
        </row>
        <row r="3">
          <cell r="A3">
            <v>2</v>
          </cell>
          <cell r="B3">
            <v>2.83</v>
          </cell>
          <cell r="C3">
            <v>21.69</v>
          </cell>
          <cell r="E3">
            <v>16.59</v>
          </cell>
        </row>
        <row r="4">
          <cell r="A4">
            <v>3</v>
          </cell>
          <cell r="B4">
            <v>2.66</v>
          </cell>
          <cell r="C4">
            <v>21.87</v>
          </cell>
          <cell r="E4">
            <v>16.55</v>
          </cell>
        </row>
        <row r="5">
          <cell r="A5">
            <v>4</v>
          </cell>
          <cell r="B5">
            <v>2.64</v>
          </cell>
          <cell r="C5">
            <v>22.58</v>
          </cell>
          <cell r="E5">
            <v>14.82</v>
          </cell>
        </row>
        <row r="6">
          <cell r="A6">
            <v>5</v>
          </cell>
          <cell r="B6">
            <v>2.91</v>
          </cell>
          <cell r="C6">
            <v>22.95</v>
          </cell>
          <cell r="D6">
            <v>1.58</v>
          </cell>
          <cell r="E6">
            <v>19.66</v>
          </cell>
        </row>
        <row r="7">
          <cell r="A7">
            <v>6</v>
          </cell>
          <cell r="B7">
            <v>2.37</v>
          </cell>
          <cell r="C7">
            <v>23.4</v>
          </cell>
          <cell r="D7">
            <v>3.84</v>
          </cell>
          <cell r="E7">
            <v>22.31</v>
          </cell>
        </row>
        <row r="8">
          <cell r="A8">
            <v>7</v>
          </cell>
          <cell r="B8">
            <v>2.23</v>
          </cell>
          <cell r="C8">
            <v>21.86</v>
          </cell>
          <cell r="D8">
            <v>4.21</v>
          </cell>
          <cell r="E8">
            <v>22.76</v>
          </cell>
        </row>
        <row r="9">
          <cell r="A9">
            <v>8</v>
          </cell>
          <cell r="B9">
            <v>2.97</v>
          </cell>
          <cell r="C9">
            <v>22.8</v>
          </cell>
          <cell r="D9">
            <v>4.1500000000000004</v>
          </cell>
          <cell r="E9">
            <v>21.01</v>
          </cell>
        </row>
        <row r="10">
          <cell r="A10">
            <v>9</v>
          </cell>
          <cell r="B10">
            <v>2.65</v>
          </cell>
          <cell r="C10">
            <v>23.92</v>
          </cell>
          <cell r="D10">
            <v>4.8099999999999996</v>
          </cell>
          <cell r="E10">
            <v>21.71</v>
          </cell>
        </row>
        <row r="11">
          <cell r="A11">
            <v>10</v>
          </cell>
          <cell r="B11">
            <v>2.72</v>
          </cell>
          <cell r="C11">
            <v>23.65</v>
          </cell>
          <cell r="D11">
            <v>4.83</v>
          </cell>
          <cell r="E11">
            <v>22.12</v>
          </cell>
        </row>
        <row r="12">
          <cell r="A12">
            <v>11</v>
          </cell>
          <cell r="B12">
            <v>2.69</v>
          </cell>
          <cell r="C12">
            <v>23.79</v>
          </cell>
          <cell r="D12">
            <v>4.8600000000000003</v>
          </cell>
          <cell r="E12">
            <v>21.22</v>
          </cell>
        </row>
        <row r="13">
          <cell r="A13">
            <v>12</v>
          </cell>
          <cell r="B13">
            <v>2.34</v>
          </cell>
          <cell r="C13">
            <v>23.65</v>
          </cell>
          <cell r="D13">
            <v>4.32</v>
          </cell>
          <cell r="E13">
            <v>21.81</v>
          </cell>
        </row>
        <row r="14">
          <cell r="A14">
            <v>1998</v>
          </cell>
          <cell r="B14">
            <v>2.59</v>
          </cell>
          <cell r="C14">
            <v>23.28</v>
          </cell>
          <cell r="D14">
            <v>5.62</v>
          </cell>
          <cell r="E14">
            <v>21.96</v>
          </cell>
        </row>
        <row r="15">
          <cell r="A15">
            <v>2</v>
          </cell>
          <cell r="B15">
            <v>2.68</v>
          </cell>
          <cell r="C15">
            <v>24.07</v>
          </cell>
          <cell r="D15">
            <v>4.91</v>
          </cell>
          <cell r="E15">
            <v>22.98</v>
          </cell>
        </row>
        <row r="16">
          <cell r="A16">
            <v>3</v>
          </cell>
          <cell r="B16">
            <v>2.11</v>
          </cell>
          <cell r="C16">
            <v>23.49</v>
          </cell>
          <cell r="D16">
            <v>4.6500000000000004</v>
          </cell>
          <cell r="E16">
            <v>22.43</v>
          </cell>
        </row>
        <row r="17">
          <cell r="A17">
            <v>4</v>
          </cell>
          <cell r="B17">
            <v>2.77</v>
          </cell>
          <cell r="C17">
            <v>21.08</v>
          </cell>
          <cell r="D17">
            <v>4.17</v>
          </cell>
          <cell r="E17">
            <v>22.2</v>
          </cell>
        </row>
        <row r="18">
          <cell r="A18">
            <v>5</v>
          </cell>
          <cell r="B18">
            <v>3.22</v>
          </cell>
          <cell r="C18">
            <v>19.649999999999999</v>
          </cell>
          <cell r="D18">
            <v>3.79</v>
          </cell>
          <cell r="E18">
            <v>20.63</v>
          </cell>
        </row>
        <row r="19">
          <cell r="A19">
            <v>6</v>
          </cell>
          <cell r="B19">
            <v>3.51</v>
          </cell>
          <cell r="C19">
            <v>19.28</v>
          </cell>
          <cell r="D19">
            <v>3.4</v>
          </cell>
          <cell r="E19">
            <v>21.07</v>
          </cell>
        </row>
        <row r="20">
          <cell r="A20">
            <v>7</v>
          </cell>
          <cell r="B20">
            <v>4.03</v>
          </cell>
          <cell r="C20">
            <v>18.649999999999999</v>
          </cell>
          <cell r="D20">
            <v>4.0599999999999996</v>
          </cell>
          <cell r="E20">
            <v>24.45</v>
          </cell>
        </row>
        <row r="21">
          <cell r="A21">
            <v>8</v>
          </cell>
          <cell r="B21">
            <v>5.05</v>
          </cell>
          <cell r="C21">
            <v>17.489999999999998</v>
          </cell>
          <cell r="D21">
            <v>4.04</v>
          </cell>
          <cell r="E21">
            <v>26.07</v>
          </cell>
        </row>
        <row r="22">
          <cell r="A22">
            <v>9</v>
          </cell>
          <cell r="B22">
            <v>6.44</v>
          </cell>
          <cell r="C22">
            <v>20.5</v>
          </cell>
          <cell r="D22">
            <v>4.3</v>
          </cell>
          <cell r="E22">
            <v>25.24</v>
          </cell>
        </row>
        <row r="23">
          <cell r="A23">
            <v>10</v>
          </cell>
          <cell r="B23">
            <v>7.27</v>
          </cell>
          <cell r="C23">
            <v>19.04</v>
          </cell>
          <cell r="D23">
            <v>4.2</v>
          </cell>
          <cell r="E23">
            <v>27.6</v>
          </cell>
        </row>
        <row r="24">
          <cell r="A24">
            <v>11</v>
          </cell>
          <cell r="B24">
            <v>7.17</v>
          </cell>
          <cell r="C24">
            <v>19.239999999999998</v>
          </cell>
          <cell r="D24">
            <v>4.3899999999999997</v>
          </cell>
          <cell r="E24">
            <v>27.42</v>
          </cell>
        </row>
        <row r="25">
          <cell r="A25">
            <v>12</v>
          </cell>
          <cell r="B25">
            <v>5.33</v>
          </cell>
          <cell r="C25">
            <v>19.29</v>
          </cell>
          <cell r="D25">
            <v>3.84</v>
          </cell>
          <cell r="E25">
            <v>26.37</v>
          </cell>
        </row>
        <row r="26">
          <cell r="A26">
            <v>1999</v>
          </cell>
          <cell r="B26">
            <v>4.03</v>
          </cell>
          <cell r="C26">
            <v>16.309999999999999</v>
          </cell>
          <cell r="D26">
            <v>4.01</v>
          </cell>
          <cell r="E26">
            <v>27.95</v>
          </cell>
        </row>
        <row r="27">
          <cell r="A27">
            <v>2</v>
          </cell>
          <cell r="B27">
            <v>3.27</v>
          </cell>
          <cell r="C27">
            <v>16.72</v>
          </cell>
          <cell r="D27">
            <v>4.1900000000000004</v>
          </cell>
          <cell r="E27">
            <v>28.67</v>
          </cell>
        </row>
        <row r="28">
          <cell r="A28">
            <v>3</v>
          </cell>
          <cell r="B28">
            <v>3.61</v>
          </cell>
          <cell r="C28">
            <v>18.14</v>
          </cell>
          <cell r="D28">
            <v>3.68</v>
          </cell>
          <cell r="E28">
            <v>28.03</v>
          </cell>
        </row>
        <row r="29">
          <cell r="A29">
            <v>4</v>
          </cell>
          <cell r="B29">
            <v>3.3</v>
          </cell>
          <cell r="C29">
            <v>20.14</v>
          </cell>
          <cell r="D29">
            <v>3.79</v>
          </cell>
          <cell r="E29">
            <v>22.25</v>
          </cell>
        </row>
        <row r="30">
          <cell r="A30">
            <v>5</v>
          </cell>
          <cell r="B30">
            <v>3.65</v>
          </cell>
          <cell r="C30">
            <v>19.149999999999999</v>
          </cell>
          <cell r="D30">
            <v>3.34</v>
          </cell>
          <cell r="E30">
            <v>20.48</v>
          </cell>
        </row>
        <row r="31">
          <cell r="A31">
            <v>6</v>
          </cell>
          <cell r="B31">
            <v>3.38</v>
          </cell>
          <cell r="C31">
            <v>21.02</v>
          </cell>
          <cell r="D31">
            <v>3.11</v>
          </cell>
          <cell r="E31">
            <v>19.78</v>
          </cell>
        </row>
        <row r="32">
          <cell r="A32">
            <v>7</v>
          </cell>
          <cell r="B32">
            <v>4.09</v>
          </cell>
          <cell r="C32">
            <v>20.100000000000001</v>
          </cell>
          <cell r="D32">
            <v>3.17</v>
          </cell>
          <cell r="E32">
            <v>20.3</v>
          </cell>
        </row>
        <row r="33">
          <cell r="A33">
            <v>8</v>
          </cell>
          <cell r="B33">
            <v>3.4</v>
          </cell>
          <cell r="C33">
            <v>22.01</v>
          </cell>
          <cell r="D33">
            <v>3.49</v>
          </cell>
          <cell r="E33">
            <v>21.18</v>
          </cell>
        </row>
        <row r="34">
          <cell r="A34">
            <v>9</v>
          </cell>
          <cell r="B34">
            <v>3.85</v>
          </cell>
          <cell r="C34">
            <v>21.53</v>
          </cell>
          <cell r="D34">
            <v>4.1900000000000004</v>
          </cell>
          <cell r="E34">
            <v>21.81</v>
          </cell>
        </row>
        <row r="35">
          <cell r="A35">
            <v>10</v>
          </cell>
          <cell r="B35">
            <v>3.8</v>
          </cell>
          <cell r="C35">
            <v>21.6</v>
          </cell>
          <cell r="D35">
            <v>3.68</v>
          </cell>
          <cell r="E35">
            <v>20.49</v>
          </cell>
        </row>
        <row r="36">
          <cell r="A36">
            <v>11</v>
          </cell>
          <cell r="B36">
            <v>4.5</v>
          </cell>
          <cell r="C36">
            <v>21.84</v>
          </cell>
          <cell r="D36">
            <v>3.78</v>
          </cell>
          <cell r="E36">
            <v>21.03</v>
          </cell>
        </row>
        <row r="37">
          <cell r="A37">
            <v>12</v>
          </cell>
          <cell r="B37">
            <v>2.78</v>
          </cell>
          <cell r="C37">
            <v>22.67</v>
          </cell>
          <cell r="D37">
            <v>3.44</v>
          </cell>
          <cell r="E37">
            <v>21.15</v>
          </cell>
        </row>
        <row r="38">
          <cell r="A38">
            <v>2000</v>
          </cell>
          <cell r="B38">
            <v>5.8</v>
          </cell>
          <cell r="C38">
            <v>21.52</v>
          </cell>
          <cell r="D38">
            <v>3.28</v>
          </cell>
          <cell r="E38">
            <v>19.79</v>
          </cell>
          <cell r="F38">
            <v>12.37</v>
          </cell>
          <cell r="G38">
            <v>25.6</v>
          </cell>
          <cell r="H38">
            <v>16.25</v>
          </cell>
          <cell r="I38">
            <v>7.48</v>
          </cell>
          <cell r="J38">
            <v>15.4</v>
          </cell>
          <cell r="K38">
            <v>4.1500000000000004</v>
          </cell>
        </row>
        <row r="39">
          <cell r="A39">
            <v>2</v>
          </cell>
          <cell r="B39">
            <v>4.47</v>
          </cell>
          <cell r="C39">
            <v>22.66</v>
          </cell>
          <cell r="D39">
            <v>3.57</v>
          </cell>
          <cell r="E39">
            <v>17.940000000000001</v>
          </cell>
          <cell r="F39">
            <v>12.72</v>
          </cell>
          <cell r="G39">
            <v>18.8</v>
          </cell>
          <cell r="H39">
            <v>14.69</v>
          </cell>
          <cell r="I39">
            <v>5.79</v>
          </cell>
          <cell r="J39">
            <v>47.2</v>
          </cell>
          <cell r="K39">
            <v>2.5299999999999998</v>
          </cell>
        </row>
        <row r="40">
          <cell r="A40">
            <v>3</v>
          </cell>
          <cell r="B40">
            <v>3.14</v>
          </cell>
          <cell r="C40">
            <v>21.93</v>
          </cell>
          <cell r="D40">
            <v>4.45</v>
          </cell>
          <cell r="E40">
            <v>20.72</v>
          </cell>
          <cell r="F40">
            <v>13.33</v>
          </cell>
          <cell r="G40">
            <v>20.3</v>
          </cell>
          <cell r="H40">
            <v>13.07</v>
          </cell>
          <cell r="I40">
            <v>7.68</v>
          </cell>
          <cell r="J40">
            <v>19.100000000000001</v>
          </cell>
          <cell r="K40">
            <v>2.4300000000000002</v>
          </cell>
        </row>
        <row r="41">
          <cell r="A41">
            <v>4</v>
          </cell>
          <cell r="B41">
            <v>4.45</v>
          </cell>
          <cell r="C41">
            <v>20.83</v>
          </cell>
          <cell r="D41">
            <v>4.3499999999999996</v>
          </cell>
          <cell r="E41">
            <v>20.149999999999999</v>
          </cell>
          <cell r="F41">
            <v>12.06</v>
          </cell>
          <cell r="G41">
            <v>32.299999999999997</v>
          </cell>
          <cell r="H41">
            <v>14.25</v>
          </cell>
          <cell r="I41">
            <v>10.55</v>
          </cell>
          <cell r="J41">
            <v>66.599999999999994</v>
          </cell>
          <cell r="K41">
            <v>2.63</v>
          </cell>
        </row>
        <row r="42">
          <cell r="A42">
            <v>5</v>
          </cell>
          <cell r="B42">
            <v>3.32</v>
          </cell>
          <cell r="C42">
            <v>22.03</v>
          </cell>
          <cell r="D42">
            <v>4</v>
          </cell>
          <cell r="E42">
            <v>20.309999999999999</v>
          </cell>
          <cell r="F42">
            <v>8.32</v>
          </cell>
          <cell r="G42">
            <v>28.4</v>
          </cell>
          <cell r="H42">
            <v>13.17</v>
          </cell>
          <cell r="I42">
            <v>7.41</v>
          </cell>
          <cell r="J42">
            <v>45.7</v>
          </cell>
          <cell r="K42">
            <v>1.83</v>
          </cell>
        </row>
        <row r="43">
          <cell r="A43">
            <v>6</v>
          </cell>
          <cell r="B43">
            <v>6.12</v>
          </cell>
          <cell r="C43">
            <v>20.55</v>
          </cell>
          <cell r="D43">
            <v>3.6</v>
          </cell>
          <cell r="E43">
            <v>19.07</v>
          </cell>
          <cell r="F43">
            <v>20.27</v>
          </cell>
          <cell r="G43">
            <v>42.7</v>
          </cell>
          <cell r="H43">
            <v>19.29</v>
          </cell>
          <cell r="I43">
            <v>10.66</v>
          </cell>
          <cell r="J43">
            <v>21.6</v>
          </cell>
          <cell r="K43">
            <v>2.72</v>
          </cell>
        </row>
        <row r="44">
          <cell r="A44">
            <v>7</v>
          </cell>
          <cell r="B44">
            <v>8.67</v>
          </cell>
          <cell r="C44">
            <v>18.38</v>
          </cell>
          <cell r="D44">
            <v>3.42</v>
          </cell>
          <cell r="E44">
            <v>18.75</v>
          </cell>
          <cell r="F44">
            <v>35.25</v>
          </cell>
          <cell r="G44">
            <v>74.900000000000006</v>
          </cell>
          <cell r="H44">
            <v>17.239999999999998</v>
          </cell>
          <cell r="I44">
            <v>17.510000000000002</v>
          </cell>
          <cell r="J44">
            <v>21.5</v>
          </cell>
          <cell r="K44">
            <v>2.5499999999999998</v>
          </cell>
        </row>
        <row r="45">
          <cell r="A45">
            <v>8</v>
          </cell>
          <cell r="B45">
            <v>5.93</v>
          </cell>
          <cell r="C45">
            <v>20.7</v>
          </cell>
          <cell r="D45">
            <v>3.42</v>
          </cell>
          <cell r="E45">
            <v>21.79</v>
          </cell>
          <cell r="F45">
            <v>8.59</v>
          </cell>
          <cell r="G45">
            <v>39.799999999999997</v>
          </cell>
          <cell r="H45">
            <v>14.94</v>
          </cell>
          <cell r="I45">
            <v>18.399999999999999</v>
          </cell>
          <cell r="J45">
            <v>8.7100000000000009</v>
          </cell>
          <cell r="K45">
            <v>1.54</v>
          </cell>
        </row>
        <row r="46">
          <cell r="A46">
            <v>9</v>
          </cell>
          <cell r="B46">
            <v>3.05</v>
          </cell>
          <cell r="C46">
            <v>21.01</v>
          </cell>
          <cell r="D46">
            <v>3.59</v>
          </cell>
          <cell r="E46">
            <v>20.59</v>
          </cell>
          <cell r="F46">
            <v>11.12</v>
          </cell>
          <cell r="G46">
            <v>44.7</v>
          </cell>
          <cell r="H46">
            <v>12.35</v>
          </cell>
          <cell r="I46">
            <v>11.27</v>
          </cell>
          <cell r="J46">
            <v>18.100000000000001</v>
          </cell>
          <cell r="K46">
            <v>1.8</v>
          </cell>
        </row>
        <row r="47">
          <cell r="A47">
            <v>10</v>
          </cell>
          <cell r="B47">
            <v>4.4400000000000004</v>
          </cell>
          <cell r="C47">
            <v>19.739999999999998</v>
          </cell>
          <cell r="D47">
            <v>3.53</v>
          </cell>
          <cell r="E47">
            <v>18.760000000000002</v>
          </cell>
          <cell r="F47">
            <v>6.31</v>
          </cell>
          <cell r="G47">
            <v>48.7</v>
          </cell>
          <cell r="H47">
            <v>15.09</v>
          </cell>
          <cell r="I47">
            <v>11</v>
          </cell>
          <cell r="J47">
            <v>21.4</v>
          </cell>
          <cell r="K47">
            <v>2.42</v>
          </cell>
        </row>
        <row r="48">
          <cell r="A48">
            <v>11</v>
          </cell>
          <cell r="B48">
            <v>4.25</v>
          </cell>
          <cell r="C48">
            <v>20.64</v>
          </cell>
          <cell r="D48">
            <v>3.26</v>
          </cell>
          <cell r="E48">
            <v>20.260000000000002</v>
          </cell>
          <cell r="F48">
            <v>4.3600000000000003</v>
          </cell>
          <cell r="G48">
            <v>47.5</v>
          </cell>
          <cell r="H48">
            <v>21.87</v>
          </cell>
          <cell r="I48">
            <v>15.26</v>
          </cell>
          <cell r="J48">
            <v>36</v>
          </cell>
          <cell r="K48">
            <v>2.59</v>
          </cell>
        </row>
        <row r="49">
          <cell r="A49">
            <v>12</v>
          </cell>
          <cell r="B49">
            <v>4.49</v>
          </cell>
          <cell r="C49">
            <v>20.53</v>
          </cell>
          <cell r="D49">
            <v>2.92</v>
          </cell>
          <cell r="E49">
            <v>20.59</v>
          </cell>
          <cell r="F49">
            <v>0.57999999999999996</v>
          </cell>
          <cell r="G49">
            <v>78.8</v>
          </cell>
          <cell r="H49">
            <v>20.27</v>
          </cell>
          <cell r="I49">
            <v>26.03</v>
          </cell>
          <cell r="J49">
            <v>28.6</v>
          </cell>
          <cell r="K49">
            <v>2.93</v>
          </cell>
        </row>
        <row r="50">
          <cell r="A50">
            <v>2001</v>
          </cell>
          <cell r="B50">
            <v>5.75</v>
          </cell>
          <cell r="C50">
            <v>21.64</v>
          </cell>
          <cell r="D50">
            <v>3.35</v>
          </cell>
          <cell r="E50">
            <v>21.14</v>
          </cell>
          <cell r="F50">
            <v>4.24</v>
          </cell>
          <cell r="G50">
            <v>52.47</v>
          </cell>
          <cell r="H50">
            <v>17.59</v>
          </cell>
          <cell r="I50">
            <v>17.03</v>
          </cell>
          <cell r="J50">
            <v>22.68</v>
          </cell>
          <cell r="K50">
            <v>2.65</v>
          </cell>
          <cell r="L50">
            <v>1</v>
          </cell>
          <cell r="M50">
            <v>21.64</v>
          </cell>
          <cell r="N50">
            <v>22.58</v>
          </cell>
          <cell r="O50">
            <v>3.35</v>
          </cell>
          <cell r="P50">
            <v>5.58</v>
          </cell>
          <cell r="Q50">
            <v>3.2</v>
          </cell>
        </row>
        <row r="51">
          <cell r="A51">
            <v>2</v>
          </cell>
          <cell r="B51">
            <v>4.49</v>
          </cell>
          <cell r="C51">
            <v>20.76</v>
          </cell>
          <cell r="D51">
            <v>4.0199999999999996</v>
          </cell>
          <cell r="E51">
            <v>24.11</v>
          </cell>
          <cell r="F51">
            <v>2.54</v>
          </cell>
          <cell r="G51">
            <v>54.41</v>
          </cell>
          <cell r="H51">
            <v>15.81</v>
          </cell>
          <cell r="I51">
            <v>20.43</v>
          </cell>
          <cell r="J51">
            <v>8.3800000000000008</v>
          </cell>
          <cell r="K51">
            <v>2.69</v>
          </cell>
          <cell r="L51">
            <v>2</v>
          </cell>
          <cell r="M51">
            <v>20.76</v>
          </cell>
          <cell r="N51">
            <v>23</v>
          </cell>
          <cell r="O51">
            <v>4.0199999999999996</v>
          </cell>
          <cell r="P51">
            <v>4.74</v>
          </cell>
          <cell r="Q51">
            <v>2.1800000000000002</v>
          </cell>
        </row>
        <row r="52">
          <cell r="A52">
            <v>3</v>
          </cell>
          <cell r="B52">
            <v>3.56</v>
          </cell>
          <cell r="C52">
            <v>21.7</v>
          </cell>
          <cell r="D52">
            <v>3.76</v>
          </cell>
          <cell r="E52">
            <v>24.35</v>
          </cell>
          <cell r="F52">
            <v>0.6</v>
          </cell>
          <cell r="G52">
            <v>47.69</v>
          </cell>
          <cell r="H52">
            <v>16.98</v>
          </cell>
          <cell r="I52">
            <v>17.3</v>
          </cell>
          <cell r="J52">
            <v>8.84</v>
          </cell>
          <cell r="K52">
            <v>2.15</v>
          </cell>
          <cell r="L52">
            <v>3</v>
          </cell>
          <cell r="M52">
            <v>21.7</v>
          </cell>
          <cell r="N52">
            <v>23</v>
          </cell>
          <cell r="O52">
            <v>3.76</v>
          </cell>
          <cell r="P52">
            <v>3.49</v>
          </cell>
          <cell r="Q52">
            <v>2.0499999999999998</v>
          </cell>
        </row>
        <row r="53">
          <cell r="A53">
            <v>4</v>
          </cell>
          <cell r="B53">
            <v>3.56</v>
          </cell>
          <cell r="C53">
            <v>20.84</v>
          </cell>
          <cell r="D53">
            <v>3.49</v>
          </cell>
          <cell r="E53">
            <v>24.3</v>
          </cell>
          <cell r="F53">
            <v>6.15</v>
          </cell>
          <cell r="G53">
            <v>50.47</v>
          </cell>
          <cell r="H53">
            <v>19.2</v>
          </cell>
          <cell r="I53">
            <v>16.2</v>
          </cell>
          <cell r="J53">
            <v>13.53</v>
          </cell>
          <cell r="K53">
            <v>2.15</v>
          </cell>
          <cell r="L53">
            <v>4</v>
          </cell>
          <cell r="M53">
            <v>20.84</v>
          </cell>
          <cell r="N53">
            <v>23.02</v>
          </cell>
          <cell r="O53">
            <v>3.49</v>
          </cell>
          <cell r="P53">
            <v>3.53</v>
          </cell>
          <cell r="Q53">
            <v>2.08</v>
          </cell>
        </row>
        <row r="54">
          <cell r="A54">
            <v>5</v>
          </cell>
          <cell r="B54">
            <v>3.12</v>
          </cell>
          <cell r="C54">
            <v>21.43</v>
          </cell>
          <cell r="D54">
            <v>3.46</v>
          </cell>
          <cell r="E54">
            <v>24.03</v>
          </cell>
          <cell r="F54">
            <v>0.78</v>
          </cell>
          <cell r="G54">
            <v>46.67</v>
          </cell>
          <cell r="H54">
            <v>20.98</v>
          </cell>
          <cell r="I54">
            <v>15.5</v>
          </cell>
          <cell r="J54">
            <v>16.079999999999998</v>
          </cell>
          <cell r="K54">
            <v>2.63</v>
          </cell>
          <cell r="L54">
            <v>5</v>
          </cell>
          <cell r="M54">
            <v>21.43</v>
          </cell>
          <cell r="N54">
            <v>23.21</v>
          </cell>
          <cell r="O54">
            <v>3.46</v>
          </cell>
          <cell r="P54">
            <v>3.04</v>
          </cell>
          <cell r="Q54">
            <v>2.35</v>
          </cell>
        </row>
        <row r="55">
          <cell r="A55">
            <v>6</v>
          </cell>
          <cell r="B55">
            <v>3.14</v>
          </cell>
          <cell r="C55">
            <v>21.01</v>
          </cell>
          <cell r="D55">
            <v>3.58</v>
          </cell>
          <cell r="E55">
            <v>24.82</v>
          </cell>
          <cell r="F55">
            <v>0.81</v>
          </cell>
          <cell r="G55">
            <v>44.14</v>
          </cell>
          <cell r="H55">
            <v>23.45</v>
          </cell>
          <cell r="I55">
            <v>9.8699999999999992</v>
          </cell>
          <cell r="J55">
            <v>18.93</v>
          </cell>
          <cell r="K55">
            <v>2.34</v>
          </cell>
          <cell r="L55">
            <v>6</v>
          </cell>
          <cell r="M55">
            <v>21.01</v>
          </cell>
          <cell r="N55">
            <v>22.83</v>
          </cell>
          <cell r="O55">
            <v>3.58</v>
          </cell>
          <cell r="P55">
            <v>3.18</v>
          </cell>
          <cell r="Q55">
            <v>2.72</v>
          </cell>
        </row>
        <row r="56">
          <cell r="A56">
            <v>7</v>
          </cell>
          <cell r="B56">
            <v>2.58</v>
          </cell>
          <cell r="C56">
            <v>21.38</v>
          </cell>
          <cell r="D56">
            <v>3.84</v>
          </cell>
          <cell r="E56">
            <v>25.08</v>
          </cell>
          <cell r="F56">
            <v>2.06</v>
          </cell>
          <cell r="G56">
            <v>46.17</v>
          </cell>
          <cell r="H56">
            <v>22.45</v>
          </cell>
          <cell r="I56">
            <v>29.96</v>
          </cell>
          <cell r="J56">
            <v>37.51</v>
          </cell>
          <cell r="K56">
            <v>2.34</v>
          </cell>
          <cell r="L56">
            <v>7</v>
          </cell>
          <cell r="M56">
            <v>21.38</v>
          </cell>
          <cell r="N56">
            <v>23.07</v>
          </cell>
          <cell r="O56">
            <v>3.84</v>
          </cell>
          <cell r="P56">
            <v>2.48</v>
          </cell>
          <cell r="Q56">
            <v>2.1</v>
          </cell>
        </row>
        <row r="57">
          <cell r="A57">
            <v>8</v>
          </cell>
          <cell r="B57">
            <v>2.56</v>
          </cell>
          <cell r="C57">
            <v>21.02</v>
          </cell>
          <cell r="D57">
            <v>3.79</v>
          </cell>
          <cell r="E57">
            <v>25.79</v>
          </cell>
          <cell r="F57">
            <v>0.59</v>
          </cell>
          <cell r="G57">
            <v>41.93</v>
          </cell>
          <cell r="H57">
            <v>40.28</v>
          </cell>
          <cell r="I57">
            <v>17.420000000000002</v>
          </cell>
          <cell r="J57">
            <v>30.55</v>
          </cell>
          <cell r="K57">
            <v>2.06</v>
          </cell>
          <cell r="L57">
            <v>8</v>
          </cell>
          <cell r="M57">
            <v>21.02</v>
          </cell>
          <cell r="N57">
            <v>23.44</v>
          </cell>
          <cell r="O57">
            <v>3.79</v>
          </cell>
          <cell r="P57">
            <v>2.63</v>
          </cell>
          <cell r="Q57">
            <v>2.65</v>
          </cell>
        </row>
        <row r="58">
          <cell r="A58">
            <v>9</v>
          </cell>
          <cell r="B58">
            <v>2.88</v>
          </cell>
          <cell r="C58">
            <v>22.27</v>
          </cell>
          <cell r="D58">
            <v>3.66</v>
          </cell>
          <cell r="E58">
            <v>25.28</v>
          </cell>
          <cell r="F58">
            <v>2.5</v>
          </cell>
          <cell r="G58">
            <v>43.17</v>
          </cell>
          <cell r="H58">
            <v>29.99</v>
          </cell>
          <cell r="I58">
            <v>11.25</v>
          </cell>
          <cell r="J58">
            <v>34.130000000000003</v>
          </cell>
          <cell r="K58">
            <v>2.5</v>
          </cell>
          <cell r="L58">
            <v>9</v>
          </cell>
          <cell r="M58">
            <v>22.27</v>
          </cell>
          <cell r="N58">
            <v>23.9</v>
          </cell>
          <cell r="O58">
            <v>3.66</v>
          </cell>
          <cell r="P58">
            <v>2.68</v>
          </cell>
          <cell r="Q58">
            <v>2.5099999999999998</v>
          </cell>
        </row>
        <row r="59">
          <cell r="A59">
            <v>10</v>
          </cell>
          <cell r="B59">
            <v>2.68</v>
          </cell>
          <cell r="C59">
            <v>22.36</v>
          </cell>
          <cell r="D59">
            <v>3.63</v>
          </cell>
          <cell r="E59">
            <v>24.86</v>
          </cell>
          <cell r="F59">
            <v>2.3199999999999998</v>
          </cell>
          <cell r="G59">
            <v>41.39</v>
          </cell>
          <cell r="H59">
            <v>21.83</v>
          </cell>
          <cell r="I59">
            <v>11.78</v>
          </cell>
          <cell r="J59">
            <v>63.94</v>
          </cell>
          <cell r="K59">
            <v>2.5299999999999998</v>
          </cell>
          <cell r="L59">
            <v>10</v>
          </cell>
          <cell r="M59">
            <v>22.36</v>
          </cell>
          <cell r="N59">
            <v>24.21</v>
          </cell>
          <cell r="O59">
            <v>3.63</v>
          </cell>
          <cell r="P59">
            <v>2.66</v>
          </cell>
          <cell r="Q59">
            <v>2.3199999999999998</v>
          </cell>
        </row>
        <row r="60">
          <cell r="A60">
            <v>11</v>
          </cell>
          <cell r="B60">
            <v>2.63</v>
          </cell>
          <cell r="C60">
            <v>22.5</v>
          </cell>
          <cell r="D60">
            <v>3.55</v>
          </cell>
          <cell r="E60">
            <v>25.53</v>
          </cell>
          <cell r="F60">
            <v>2.23</v>
          </cell>
          <cell r="G60">
            <v>57.16</v>
          </cell>
          <cell r="H60">
            <v>34.86</v>
          </cell>
          <cell r="I60">
            <v>12.19</v>
          </cell>
          <cell r="J60">
            <v>43.15</v>
          </cell>
          <cell r="K60">
            <v>2.1800000000000002</v>
          </cell>
          <cell r="L60">
            <v>11</v>
          </cell>
          <cell r="M60">
            <v>22.5</v>
          </cell>
          <cell r="N60">
            <v>24.05</v>
          </cell>
          <cell r="O60">
            <v>3.55</v>
          </cell>
          <cell r="P60">
            <v>2.66</v>
          </cell>
          <cell r="Q60">
            <v>2.39</v>
          </cell>
        </row>
        <row r="61">
          <cell r="A61">
            <v>12</v>
          </cell>
          <cell r="B61">
            <v>2.73</v>
          </cell>
          <cell r="C61">
            <v>22.18</v>
          </cell>
          <cell r="D61">
            <v>3.35</v>
          </cell>
          <cell r="E61">
            <v>26.02</v>
          </cell>
          <cell r="F61">
            <v>2.59</v>
          </cell>
          <cell r="G61">
            <v>85.78</v>
          </cell>
          <cell r="H61">
            <v>21.09</v>
          </cell>
          <cell r="I61">
            <v>19.07</v>
          </cell>
          <cell r="J61">
            <v>35.200000000000003</v>
          </cell>
          <cell r="K61">
            <v>2.8</v>
          </cell>
          <cell r="L61">
            <v>12</v>
          </cell>
          <cell r="M61">
            <v>22.18</v>
          </cell>
          <cell r="N61">
            <v>23.72</v>
          </cell>
          <cell r="O61">
            <v>3.35</v>
          </cell>
          <cell r="P61">
            <v>2.41</v>
          </cell>
          <cell r="Q61">
            <v>2.36</v>
          </cell>
        </row>
        <row r="62">
          <cell r="A62">
            <v>2002</v>
          </cell>
          <cell r="B62">
            <v>3.2</v>
          </cell>
          <cell r="C62">
            <v>22.58</v>
          </cell>
          <cell r="D62">
            <v>3.82</v>
          </cell>
          <cell r="E62">
            <v>25.44</v>
          </cell>
          <cell r="F62">
            <v>2.06</v>
          </cell>
          <cell r="G62">
            <v>37.61</v>
          </cell>
          <cell r="H62">
            <v>16.38</v>
          </cell>
          <cell r="I62">
            <v>14.19</v>
          </cell>
          <cell r="J62">
            <v>10.19</v>
          </cell>
          <cell r="K62">
            <v>2.29</v>
          </cell>
          <cell r="L62" t="str">
            <v>Jan</v>
          </cell>
          <cell r="M62">
            <v>3</v>
          </cell>
        </row>
        <row r="63">
          <cell r="A63">
            <v>2</v>
          </cell>
          <cell r="B63">
            <v>2.14</v>
          </cell>
          <cell r="C63">
            <v>23</v>
          </cell>
          <cell r="D63">
            <v>3.74</v>
          </cell>
          <cell r="E63">
            <v>25.91</v>
          </cell>
          <cell r="F63">
            <v>3.5</v>
          </cell>
          <cell r="G63">
            <v>40.75</v>
          </cell>
          <cell r="H63">
            <v>25.7</v>
          </cell>
          <cell r="I63">
            <v>11.34</v>
          </cell>
          <cell r="J63">
            <v>35.81</v>
          </cell>
          <cell r="K63">
            <v>2.78</v>
          </cell>
          <cell r="L63" t="str">
            <v>Feb</v>
          </cell>
          <cell r="M63">
            <v>3</v>
          </cell>
        </row>
        <row r="64">
          <cell r="A64">
            <v>3</v>
          </cell>
          <cell r="B64">
            <v>2.04</v>
          </cell>
          <cell r="C64">
            <v>23</v>
          </cell>
          <cell r="D64">
            <v>3.55</v>
          </cell>
          <cell r="E64">
            <v>26.36</v>
          </cell>
          <cell r="F64">
            <v>2.85</v>
          </cell>
          <cell r="G64">
            <v>47.17</v>
          </cell>
          <cell r="H64">
            <v>37.619999999999997</v>
          </cell>
          <cell r="I64">
            <v>11.64</v>
          </cell>
          <cell r="J64">
            <v>26.55</v>
          </cell>
          <cell r="K64">
            <v>2.83</v>
          </cell>
          <cell r="L64" t="str">
            <v>Mar</v>
          </cell>
          <cell r="M64">
            <v>3</v>
          </cell>
        </row>
        <row r="65">
          <cell r="A65">
            <v>4</v>
          </cell>
          <cell r="B65">
            <v>2.08</v>
          </cell>
          <cell r="C65">
            <v>23.02</v>
          </cell>
          <cell r="D65">
            <v>3.63</v>
          </cell>
          <cell r="E65">
            <v>27.76</v>
          </cell>
          <cell r="F65">
            <v>0</v>
          </cell>
          <cell r="G65">
            <v>42.33</v>
          </cell>
          <cell r="H65">
            <v>31.42</v>
          </cell>
          <cell r="I65">
            <v>10.87</v>
          </cell>
          <cell r="J65">
            <v>53.95</v>
          </cell>
          <cell r="K65">
            <v>2.81</v>
          </cell>
          <cell r="L65" t="str">
            <v>Apr</v>
          </cell>
          <cell r="M65">
            <v>3</v>
          </cell>
        </row>
        <row r="66">
          <cell r="A66">
            <v>5</v>
          </cell>
          <cell r="B66">
            <v>2.36</v>
          </cell>
          <cell r="C66">
            <v>23.21</v>
          </cell>
          <cell r="D66">
            <v>3.62</v>
          </cell>
          <cell r="E66">
            <v>30.51</v>
          </cell>
          <cell r="F66">
            <v>0.4</v>
          </cell>
          <cell r="G66">
            <v>34.99</v>
          </cell>
          <cell r="H66">
            <v>29.34</v>
          </cell>
          <cell r="I66">
            <v>9.99</v>
          </cell>
          <cell r="J66">
            <v>30.93</v>
          </cell>
          <cell r="K66">
            <v>2.68</v>
          </cell>
          <cell r="L66" t="str">
            <v>Mei</v>
          </cell>
          <cell r="M66">
            <v>3</v>
          </cell>
        </row>
        <row r="67">
          <cell r="A67">
            <v>6</v>
          </cell>
          <cell r="B67">
            <v>2.74</v>
          </cell>
          <cell r="C67">
            <v>22.83</v>
          </cell>
          <cell r="D67">
            <v>3.37</v>
          </cell>
          <cell r="E67">
            <v>29.3</v>
          </cell>
          <cell r="F67">
            <v>1.97</v>
          </cell>
          <cell r="G67">
            <v>33.380000000000003</v>
          </cell>
          <cell r="H67">
            <v>31.45</v>
          </cell>
          <cell r="I67">
            <v>17.61</v>
          </cell>
          <cell r="J67">
            <v>32.21</v>
          </cell>
          <cell r="K67">
            <v>3</v>
          </cell>
          <cell r="L67" t="str">
            <v>Juni</v>
          </cell>
          <cell r="M67">
            <v>3</v>
          </cell>
        </row>
        <row r="68">
          <cell r="A68">
            <v>7</v>
          </cell>
          <cell r="B68">
            <v>2.04</v>
          </cell>
          <cell r="C68">
            <v>23.07</v>
          </cell>
          <cell r="D68">
            <v>3.44</v>
          </cell>
          <cell r="E68">
            <v>28.66</v>
          </cell>
          <cell r="F68">
            <v>1.86</v>
          </cell>
          <cell r="G68">
            <v>35.14</v>
          </cell>
          <cell r="H68">
            <v>28.28</v>
          </cell>
          <cell r="I68">
            <v>9.6300000000000008</v>
          </cell>
          <cell r="J68">
            <v>40.520000000000003</v>
          </cell>
          <cell r="K68">
            <v>2.48</v>
          </cell>
          <cell r="L68" t="str">
            <v>Juli</v>
          </cell>
          <cell r="M68">
            <v>3</v>
          </cell>
        </row>
        <row r="69">
          <cell r="A69">
            <v>8</v>
          </cell>
          <cell r="B69">
            <v>2.61</v>
          </cell>
          <cell r="C69">
            <v>23.44</v>
          </cell>
          <cell r="D69">
            <v>3.69</v>
          </cell>
          <cell r="E69">
            <v>31.95</v>
          </cell>
          <cell r="F69">
            <v>0.56999999999999995</v>
          </cell>
          <cell r="G69">
            <v>29.51</v>
          </cell>
          <cell r="H69">
            <v>16.75</v>
          </cell>
          <cell r="I69">
            <v>8.11</v>
          </cell>
          <cell r="J69">
            <v>35.43</v>
          </cell>
          <cell r="K69">
            <v>1.37</v>
          </cell>
          <cell r="L69" t="str">
            <v>Agust</v>
          </cell>
          <cell r="M69">
            <v>3</v>
          </cell>
        </row>
        <row r="70">
          <cell r="A70">
            <v>9</v>
          </cell>
          <cell r="B70">
            <v>2.56</v>
          </cell>
          <cell r="C70">
            <v>23.9</v>
          </cell>
          <cell r="D70">
            <v>3.8</v>
          </cell>
          <cell r="E70">
            <v>35.700000000000003</v>
          </cell>
          <cell r="F70">
            <v>1.47</v>
          </cell>
          <cell r="G70">
            <v>23.82</v>
          </cell>
          <cell r="H70">
            <v>16.690000000000001</v>
          </cell>
          <cell r="I70">
            <v>11.21</v>
          </cell>
          <cell r="J70">
            <v>32.090000000000003</v>
          </cell>
          <cell r="K70">
            <v>0.9</v>
          </cell>
          <cell r="L70" t="str">
            <v>Sept.</v>
          </cell>
          <cell r="M70">
            <v>3</v>
          </cell>
        </row>
        <row r="71">
          <cell r="A71">
            <v>10</v>
          </cell>
          <cell r="B71">
            <v>2.3199999999999998</v>
          </cell>
          <cell r="C71">
            <v>24.21</v>
          </cell>
          <cell r="D71">
            <v>3.78</v>
          </cell>
          <cell r="E71">
            <v>35.43</v>
          </cell>
          <cell r="F71">
            <v>1.68</v>
          </cell>
          <cell r="G71">
            <v>24.39</v>
          </cell>
          <cell r="H71">
            <v>14.23</v>
          </cell>
          <cell r="I71">
            <v>7.42</v>
          </cell>
          <cell r="J71">
            <v>33.97</v>
          </cell>
          <cell r="K71">
            <v>0.99</v>
          </cell>
          <cell r="L71" t="str">
            <v>Okt.</v>
          </cell>
          <cell r="M71">
            <v>3</v>
          </cell>
        </row>
        <row r="72">
          <cell r="A72">
            <v>11</v>
          </cell>
          <cell r="B72">
            <v>2.39</v>
          </cell>
          <cell r="C72">
            <v>24.05</v>
          </cell>
          <cell r="D72">
            <v>3.52</v>
          </cell>
          <cell r="E72">
            <v>38.020000000000003</v>
          </cell>
          <cell r="F72">
            <v>0</v>
          </cell>
          <cell r="G72">
            <v>38.700000000000003</v>
          </cell>
          <cell r="H72">
            <v>21.7</v>
          </cell>
          <cell r="I72">
            <v>10.8</v>
          </cell>
          <cell r="J72">
            <v>36.75</v>
          </cell>
          <cell r="K72">
            <v>1.27</v>
          </cell>
          <cell r="L72" t="str">
            <v>Nov.</v>
          </cell>
          <cell r="M72">
            <v>3</v>
          </cell>
        </row>
        <row r="73">
          <cell r="A73">
            <v>12</v>
          </cell>
          <cell r="B73">
            <v>2.36</v>
          </cell>
          <cell r="C73">
            <v>23.72</v>
          </cell>
          <cell r="D73">
            <v>3.44</v>
          </cell>
          <cell r="E73">
            <v>40.049999999999997</v>
          </cell>
          <cell r="F73">
            <v>0</v>
          </cell>
          <cell r="G73">
            <v>97.1</v>
          </cell>
          <cell r="H73">
            <v>27.49</v>
          </cell>
          <cell r="I73">
            <v>23.01</v>
          </cell>
          <cell r="J73">
            <v>101.85</v>
          </cell>
          <cell r="K73">
            <v>1.73</v>
          </cell>
          <cell r="L73" t="str">
            <v>Des.</v>
          </cell>
          <cell r="M73">
            <v>3</v>
          </cell>
        </row>
      </sheetData>
      <sheetData sheetId="1">
        <row r="2">
          <cell r="A2">
            <v>1997</v>
          </cell>
        </row>
      </sheetData>
      <sheetData sheetId="2">
        <row r="2">
          <cell r="A2">
            <v>1997</v>
          </cell>
        </row>
      </sheetData>
      <sheetData sheetId="3">
        <row r="2">
          <cell r="A2">
            <v>1997</v>
          </cell>
        </row>
      </sheetData>
      <sheetData sheetId="4">
        <row r="2">
          <cell r="A2">
            <v>1997</v>
          </cell>
        </row>
      </sheetData>
      <sheetData sheetId="5">
        <row r="2">
          <cell r="A2">
            <v>1997</v>
          </cell>
        </row>
      </sheetData>
      <sheetData sheetId="6">
        <row r="2">
          <cell r="A2">
            <v>1997</v>
          </cell>
        </row>
      </sheetData>
      <sheetData sheetId="7">
        <row r="2">
          <cell r="A2">
            <v>1997</v>
          </cell>
        </row>
      </sheetData>
      <sheetData sheetId="8">
        <row r="32">
          <cell r="B32">
            <v>92.699025494366509</v>
          </cell>
        </row>
      </sheetData>
      <sheetData sheetId="9">
        <row r="32">
          <cell r="B32">
            <v>92.699025494366509</v>
          </cell>
        </row>
      </sheetData>
      <sheetData sheetId="10">
        <row r="32">
          <cell r="B32">
            <v>92.699025494366509</v>
          </cell>
        </row>
      </sheetData>
      <sheetData sheetId="11">
        <row r="32">
          <cell r="B32">
            <v>92.699025494366509</v>
          </cell>
          <cell r="C32">
            <v>91.495061130591239</v>
          </cell>
          <cell r="D32">
            <v>90.234316588633433</v>
          </cell>
          <cell r="E32">
            <v>63.137755628174247</v>
          </cell>
          <cell r="F32">
            <v>57.32</v>
          </cell>
          <cell r="G32">
            <v>64.37</v>
          </cell>
          <cell r="H32">
            <v>50.691872272065062</v>
          </cell>
          <cell r="I32">
            <v>70.222360611674233</v>
          </cell>
          <cell r="J32">
            <v>57.571915132170858</v>
          </cell>
          <cell r="K32">
            <v>53.38</v>
          </cell>
          <cell r="L32">
            <v>44.77</v>
          </cell>
          <cell r="M32">
            <v>83.31</v>
          </cell>
        </row>
      </sheetData>
      <sheetData sheetId="12">
        <row r="2">
          <cell r="A2">
            <v>1997</v>
          </cell>
        </row>
      </sheetData>
      <sheetData sheetId="13">
        <row r="2">
          <cell r="A2">
            <v>1997</v>
          </cell>
        </row>
      </sheetData>
      <sheetData sheetId="14">
        <row r="2">
          <cell r="A2">
            <v>1997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32">
          <cell r="B32">
            <v>92.699025494366509</v>
          </cell>
        </row>
      </sheetData>
      <sheetData sheetId="23"/>
      <sheetData sheetId="24">
        <row r="2">
          <cell r="A2">
            <v>1997</v>
          </cell>
        </row>
      </sheetData>
      <sheetData sheetId="25">
        <row r="32">
          <cell r="B32">
            <v>92.699025494366509</v>
          </cell>
        </row>
      </sheetData>
      <sheetData sheetId="26">
        <row r="32">
          <cell r="B32">
            <v>92.699025494366509</v>
          </cell>
        </row>
      </sheetData>
      <sheetData sheetId="27"/>
      <sheetData sheetId="28">
        <row r="2">
          <cell r="A2">
            <v>1997</v>
          </cell>
        </row>
      </sheetData>
      <sheetData sheetId="29">
        <row r="32">
          <cell r="B32">
            <v>92.699025494366509</v>
          </cell>
        </row>
      </sheetData>
      <sheetData sheetId="30">
        <row r="32">
          <cell r="B32">
            <v>92.699025494366509</v>
          </cell>
        </row>
      </sheetData>
      <sheetData sheetId="31" refreshError="1"/>
      <sheetData sheetId="3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N  per Jam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roughput"/>
      <sheetName val="Data"/>
      <sheetName val="Rend~CPO"/>
      <sheetName val="FFA"/>
      <sheetName val="Rend~Kernel"/>
      <sheetName val="Breakdown"/>
      <sheetName val="PK Olah"/>
      <sheetName val="PO  Olah"/>
      <sheetName val="PK  RM"/>
      <sheetName val="PO  RM"/>
      <sheetName val="% Lbr vs GP"/>
      <sheetName val="Land Aplikasi"/>
      <sheetName val="Solar"/>
      <sheetName val="Smatr"/>
    </sheetNames>
    <sheetDataSet>
      <sheetData sheetId="0"/>
      <sheetData sheetId="1">
        <row r="2">
          <cell r="A2">
            <v>1997</v>
          </cell>
          <cell r="B2">
            <v>2.82</v>
          </cell>
          <cell r="C2">
            <v>20.010000000000002</v>
          </cell>
          <cell r="E2">
            <v>21.97</v>
          </cell>
        </row>
        <row r="3">
          <cell r="A3">
            <v>2</v>
          </cell>
          <cell r="B3">
            <v>2.83</v>
          </cell>
          <cell r="C3">
            <v>21.69</v>
          </cell>
          <cell r="E3">
            <v>16.59</v>
          </cell>
        </row>
        <row r="4">
          <cell r="A4">
            <v>3</v>
          </cell>
          <cell r="B4">
            <v>2.66</v>
          </cell>
          <cell r="C4">
            <v>21.87</v>
          </cell>
          <cell r="E4">
            <v>16.55</v>
          </cell>
        </row>
        <row r="5">
          <cell r="A5">
            <v>4</v>
          </cell>
          <cell r="B5">
            <v>2.64</v>
          </cell>
          <cell r="C5">
            <v>22.58</v>
          </cell>
          <cell r="E5">
            <v>14.82</v>
          </cell>
        </row>
        <row r="6">
          <cell r="A6">
            <v>5</v>
          </cell>
          <cell r="B6">
            <v>2.91</v>
          </cell>
          <cell r="C6">
            <v>22.95</v>
          </cell>
          <cell r="D6">
            <v>1.58</v>
          </cell>
          <cell r="E6">
            <v>19.66</v>
          </cell>
        </row>
        <row r="7">
          <cell r="A7">
            <v>6</v>
          </cell>
          <cell r="B7">
            <v>2.37</v>
          </cell>
          <cell r="C7">
            <v>23.4</v>
          </cell>
          <cell r="D7">
            <v>3.84</v>
          </cell>
          <cell r="E7">
            <v>22.31</v>
          </cell>
        </row>
        <row r="8">
          <cell r="A8">
            <v>7</v>
          </cell>
          <cell r="B8">
            <v>2.23</v>
          </cell>
          <cell r="C8">
            <v>21.86</v>
          </cell>
          <cell r="D8">
            <v>4.21</v>
          </cell>
          <cell r="E8">
            <v>22.76</v>
          </cell>
        </row>
        <row r="9">
          <cell r="A9">
            <v>8</v>
          </cell>
          <cell r="B9">
            <v>2.97</v>
          </cell>
          <cell r="C9">
            <v>22.8</v>
          </cell>
          <cell r="D9">
            <v>4.1500000000000004</v>
          </cell>
          <cell r="E9">
            <v>21.01</v>
          </cell>
        </row>
        <row r="10">
          <cell r="A10">
            <v>9</v>
          </cell>
          <cell r="B10">
            <v>2.65</v>
          </cell>
          <cell r="C10">
            <v>23.92</v>
          </cell>
          <cell r="D10">
            <v>4.8099999999999996</v>
          </cell>
          <cell r="E10">
            <v>21.71</v>
          </cell>
        </row>
        <row r="11">
          <cell r="A11">
            <v>10</v>
          </cell>
          <cell r="B11">
            <v>2.72</v>
          </cell>
          <cell r="C11">
            <v>23.65</v>
          </cell>
          <cell r="D11">
            <v>4.83</v>
          </cell>
          <cell r="E11">
            <v>22.12</v>
          </cell>
        </row>
        <row r="12">
          <cell r="A12">
            <v>11</v>
          </cell>
          <cell r="B12">
            <v>2.69</v>
          </cell>
          <cell r="C12">
            <v>23.79</v>
          </cell>
          <cell r="D12">
            <v>4.8600000000000003</v>
          </cell>
          <cell r="E12">
            <v>21.22</v>
          </cell>
        </row>
        <row r="13">
          <cell r="A13">
            <v>12</v>
          </cell>
          <cell r="B13">
            <v>2.34</v>
          </cell>
          <cell r="C13">
            <v>23.65</v>
          </cell>
          <cell r="D13">
            <v>4.32</v>
          </cell>
          <cell r="E13">
            <v>21.81</v>
          </cell>
        </row>
        <row r="14">
          <cell r="A14">
            <v>1998</v>
          </cell>
          <cell r="B14">
            <v>2.59</v>
          </cell>
          <cell r="C14">
            <v>23.28</v>
          </cell>
          <cell r="D14">
            <v>5.62</v>
          </cell>
          <cell r="E14">
            <v>21.96</v>
          </cell>
        </row>
        <row r="15">
          <cell r="A15">
            <v>2</v>
          </cell>
          <cell r="B15">
            <v>2.68</v>
          </cell>
          <cell r="C15">
            <v>24.07</v>
          </cell>
          <cell r="D15">
            <v>4.91</v>
          </cell>
          <cell r="E15">
            <v>22.98</v>
          </cell>
        </row>
        <row r="16">
          <cell r="A16">
            <v>3</v>
          </cell>
          <cell r="B16">
            <v>2.11</v>
          </cell>
          <cell r="C16">
            <v>23.49</v>
          </cell>
          <cell r="D16">
            <v>4.6500000000000004</v>
          </cell>
          <cell r="E16">
            <v>22.43</v>
          </cell>
        </row>
        <row r="17">
          <cell r="A17">
            <v>4</v>
          </cell>
          <cell r="B17">
            <v>2.77</v>
          </cell>
          <cell r="C17">
            <v>21.08</v>
          </cell>
          <cell r="D17">
            <v>4.17</v>
          </cell>
          <cell r="E17">
            <v>22.2</v>
          </cell>
        </row>
        <row r="18">
          <cell r="A18">
            <v>5</v>
          </cell>
          <cell r="B18">
            <v>3.22</v>
          </cell>
          <cell r="C18">
            <v>19.649999999999999</v>
          </cell>
          <cell r="D18">
            <v>3.79</v>
          </cell>
          <cell r="E18">
            <v>20.63</v>
          </cell>
        </row>
        <row r="19">
          <cell r="A19">
            <v>6</v>
          </cell>
          <cell r="B19">
            <v>3.51</v>
          </cell>
          <cell r="C19">
            <v>19.28</v>
          </cell>
          <cell r="D19">
            <v>3.4</v>
          </cell>
          <cell r="E19">
            <v>21.07</v>
          </cell>
        </row>
        <row r="20">
          <cell r="A20">
            <v>7</v>
          </cell>
          <cell r="B20">
            <v>4.03</v>
          </cell>
          <cell r="C20">
            <v>18.649999999999999</v>
          </cell>
          <cell r="D20">
            <v>4.0599999999999996</v>
          </cell>
          <cell r="E20">
            <v>24.45</v>
          </cell>
        </row>
        <row r="21">
          <cell r="A21">
            <v>8</v>
          </cell>
          <cell r="B21">
            <v>5.05</v>
          </cell>
          <cell r="C21">
            <v>17.489999999999998</v>
          </cell>
          <cell r="D21">
            <v>4.04</v>
          </cell>
          <cell r="E21">
            <v>26.07</v>
          </cell>
        </row>
        <row r="22">
          <cell r="A22">
            <v>9</v>
          </cell>
          <cell r="B22">
            <v>6.44</v>
          </cell>
          <cell r="C22">
            <v>20.5</v>
          </cell>
          <cell r="D22">
            <v>4.3</v>
          </cell>
          <cell r="E22">
            <v>25.24</v>
          </cell>
        </row>
        <row r="23">
          <cell r="A23">
            <v>10</v>
          </cell>
          <cell r="B23">
            <v>7.27</v>
          </cell>
          <cell r="C23">
            <v>19.04</v>
          </cell>
          <cell r="D23">
            <v>4.2</v>
          </cell>
          <cell r="E23">
            <v>27.6</v>
          </cell>
        </row>
        <row r="24">
          <cell r="A24">
            <v>11</v>
          </cell>
          <cell r="B24">
            <v>7.17</v>
          </cell>
          <cell r="C24">
            <v>19.239999999999998</v>
          </cell>
          <cell r="D24">
            <v>4.3899999999999997</v>
          </cell>
          <cell r="E24">
            <v>27.42</v>
          </cell>
        </row>
        <row r="25">
          <cell r="A25">
            <v>12</v>
          </cell>
          <cell r="B25">
            <v>5.33</v>
          </cell>
          <cell r="C25">
            <v>19.29</v>
          </cell>
          <cell r="D25">
            <v>3.84</v>
          </cell>
          <cell r="E25">
            <v>26.37</v>
          </cell>
        </row>
        <row r="26">
          <cell r="A26">
            <v>1999</v>
          </cell>
          <cell r="B26">
            <v>4.03</v>
          </cell>
          <cell r="C26">
            <v>16.309999999999999</v>
          </cell>
          <cell r="D26">
            <v>4.01</v>
          </cell>
          <cell r="E26">
            <v>27.95</v>
          </cell>
        </row>
        <row r="27">
          <cell r="A27">
            <v>2</v>
          </cell>
          <cell r="B27">
            <v>3.27</v>
          </cell>
          <cell r="C27">
            <v>16.72</v>
          </cell>
          <cell r="D27">
            <v>4.1900000000000004</v>
          </cell>
          <cell r="E27">
            <v>28.67</v>
          </cell>
        </row>
        <row r="28">
          <cell r="A28">
            <v>3</v>
          </cell>
          <cell r="B28">
            <v>3.61</v>
          </cell>
          <cell r="C28">
            <v>18.14</v>
          </cell>
          <cell r="D28">
            <v>3.68</v>
          </cell>
          <cell r="E28">
            <v>28.03</v>
          </cell>
        </row>
        <row r="29">
          <cell r="A29">
            <v>4</v>
          </cell>
          <cell r="B29">
            <v>3.3</v>
          </cell>
          <cell r="C29">
            <v>20.14</v>
          </cell>
          <cell r="D29">
            <v>3.79</v>
          </cell>
          <cell r="E29">
            <v>22.25</v>
          </cell>
        </row>
        <row r="30">
          <cell r="A30">
            <v>5</v>
          </cell>
          <cell r="B30">
            <v>3.65</v>
          </cell>
          <cell r="C30">
            <v>19.149999999999999</v>
          </cell>
          <cell r="D30">
            <v>3.34</v>
          </cell>
          <cell r="E30">
            <v>20.48</v>
          </cell>
        </row>
        <row r="31">
          <cell r="A31">
            <v>6</v>
          </cell>
          <cell r="B31">
            <v>3.38</v>
          </cell>
          <cell r="C31">
            <v>21.02</v>
          </cell>
          <cell r="D31">
            <v>3.11</v>
          </cell>
          <cell r="E31">
            <v>19.78</v>
          </cell>
        </row>
        <row r="32">
          <cell r="A32">
            <v>7</v>
          </cell>
          <cell r="B32">
            <v>4.09</v>
          </cell>
          <cell r="C32">
            <v>20.100000000000001</v>
          </cell>
          <cell r="D32">
            <v>3.17</v>
          </cell>
          <cell r="E32">
            <v>20.3</v>
          </cell>
        </row>
        <row r="33">
          <cell r="A33">
            <v>8</v>
          </cell>
          <cell r="B33">
            <v>3.4</v>
          </cell>
          <cell r="C33">
            <v>22.01</v>
          </cell>
          <cell r="D33">
            <v>3.49</v>
          </cell>
          <cell r="E33">
            <v>21.18</v>
          </cell>
        </row>
        <row r="34">
          <cell r="A34">
            <v>9</v>
          </cell>
          <cell r="B34">
            <v>3.85</v>
          </cell>
          <cell r="C34">
            <v>21.53</v>
          </cell>
          <cell r="D34">
            <v>4.1900000000000004</v>
          </cell>
          <cell r="E34">
            <v>21.81</v>
          </cell>
        </row>
        <row r="35">
          <cell r="A35">
            <v>10</v>
          </cell>
          <cell r="B35">
            <v>3.8</v>
          </cell>
          <cell r="C35">
            <v>21.6</v>
          </cell>
          <cell r="D35">
            <v>3.68</v>
          </cell>
          <cell r="E35">
            <v>20.49</v>
          </cell>
        </row>
        <row r="36">
          <cell r="A36">
            <v>11</v>
          </cell>
          <cell r="B36">
            <v>4.5</v>
          </cell>
          <cell r="C36">
            <v>21.84</v>
          </cell>
          <cell r="D36">
            <v>3.78</v>
          </cell>
          <cell r="E36">
            <v>21.03</v>
          </cell>
        </row>
        <row r="37">
          <cell r="A37">
            <v>12</v>
          </cell>
          <cell r="B37">
            <v>2.78</v>
          </cell>
          <cell r="C37">
            <v>22.67</v>
          </cell>
          <cell r="D37">
            <v>3.44</v>
          </cell>
          <cell r="E37">
            <v>21.15</v>
          </cell>
        </row>
        <row r="38">
          <cell r="A38">
            <v>2000</v>
          </cell>
          <cell r="B38">
            <v>5.8</v>
          </cell>
          <cell r="C38">
            <v>21.52</v>
          </cell>
          <cell r="D38">
            <v>3.28</v>
          </cell>
          <cell r="E38">
            <v>19.79</v>
          </cell>
          <cell r="H38">
            <v>16.25</v>
          </cell>
          <cell r="I38">
            <v>7.48</v>
          </cell>
          <cell r="J38">
            <v>15.4</v>
          </cell>
        </row>
        <row r="39">
          <cell r="A39">
            <v>2</v>
          </cell>
          <cell r="B39">
            <v>4.47</v>
          </cell>
          <cell r="C39">
            <v>22.66</v>
          </cell>
          <cell r="D39">
            <v>3.57</v>
          </cell>
          <cell r="E39">
            <v>17.940000000000001</v>
          </cell>
          <cell r="H39">
            <v>14.69</v>
          </cell>
          <cell r="I39">
            <v>5.79</v>
          </cell>
          <cell r="J39">
            <v>47.2</v>
          </cell>
        </row>
        <row r="40">
          <cell r="A40">
            <v>3</v>
          </cell>
          <cell r="B40">
            <v>3.14</v>
          </cell>
          <cell r="C40">
            <v>21.93</v>
          </cell>
          <cell r="D40">
            <v>4.45</v>
          </cell>
          <cell r="E40">
            <v>20.72</v>
          </cell>
          <cell r="H40">
            <v>13.07</v>
          </cell>
          <cell r="I40">
            <v>7.68</v>
          </cell>
          <cell r="J40">
            <v>19.100000000000001</v>
          </cell>
        </row>
        <row r="41">
          <cell r="A41">
            <v>4</v>
          </cell>
          <cell r="B41">
            <v>4.45</v>
          </cell>
          <cell r="C41">
            <v>20.83</v>
          </cell>
          <cell r="D41">
            <v>4.3499999999999996</v>
          </cell>
          <cell r="E41">
            <v>20.149999999999999</v>
          </cell>
          <cell r="H41">
            <v>14.25</v>
          </cell>
          <cell r="I41">
            <v>10.55</v>
          </cell>
          <cell r="J41">
            <v>66.599999999999994</v>
          </cell>
        </row>
        <row r="42">
          <cell r="A42">
            <v>5</v>
          </cell>
          <cell r="B42">
            <v>3.32</v>
          </cell>
          <cell r="C42">
            <v>22.03</v>
          </cell>
          <cell r="D42">
            <v>4</v>
          </cell>
          <cell r="E42">
            <v>20.309999999999999</v>
          </cell>
          <cell r="H42">
            <v>13.17</v>
          </cell>
          <cell r="I42">
            <v>7.41</v>
          </cell>
          <cell r="J42">
            <v>45.7</v>
          </cell>
        </row>
        <row r="43">
          <cell r="A43">
            <v>6</v>
          </cell>
          <cell r="B43">
            <v>6.12</v>
          </cell>
          <cell r="C43">
            <v>20.55</v>
          </cell>
          <cell r="D43">
            <v>3.6</v>
          </cell>
          <cell r="E43">
            <v>19.07</v>
          </cell>
          <cell r="H43">
            <v>19.29</v>
          </cell>
          <cell r="I43">
            <v>10.66</v>
          </cell>
          <cell r="J43">
            <v>21.6</v>
          </cell>
        </row>
        <row r="44">
          <cell r="A44">
            <v>7</v>
          </cell>
          <cell r="B44">
            <v>8.67</v>
          </cell>
          <cell r="C44">
            <v>18.38</v>
          </cell>
          <cell r="D44">
            <v>3.42</v>
          </cell>
          <cell r="E44">
            <v>18.75</v>
          </cell>
          <cell r="H44">
            <v>17.239999999999998</v>
          </cell>
          <cell r="I44">
            <v>17.510000000000002</v>
          </cell>
          <cell r="J44">
            <v>21.5</v>
          </cell>
        </row>
        <row r="45">
          <cell r="A45">
            <v>8</v>
          </cell>
          <cell r="B45">
            <v>5.93</v>
          </cell>
          <cell r="C45">
            <v>20.7</v>
          </cell>
          <cell r="D45">
            <v>3.42</v>
          </cell>
          <cell r="E45">
            <v>21.79</v>
          </cell>
          <cell r="H45">
            <v>14.94</v>
          </cell>
          <cell r="I45">
            <v>18.399999999999999</v>
          </cell>
          <cell r="J45">
            <v>8.7100000000000009</v>
          </cell>
        </row>
        <row r="46">
          <cell r="A46">
            <v>9</v>
          </cell>
          <cell r="B46">
            <v>3.05</v>
          </cell>
          <cell r="C46">
            <v>21.01</v>
          </cell>
          <cell r="D46">
            <v>3.59</v>
          </cell>
          <cell r="E46">
            <v>20.59</v>
          </cell>
          <cell r="H46">
            <v>12.35</v>
          </cell>
          <cell r="I46">
            <v>11.27</v>
          </cell>
          <cell r="J46">
            <v>18.100000000000001</v>
          </cell>
        </row>
        <row r="47">
          <cell r="A47">
            <v>10</v>
          </cell>
          <cell r="B47">
            <v>4.4400000000000004</v>
          </cell>
          <cell r="C47">
            <v>19.739999999999998</v>
          </cell>
          <cell r="D47">
            <v>3.53</v>
          </cell>
          <cell r="E47">
            <v>18.760000000000002</v>
          </cell>
          <cell r="H47">
            <v>15.09</v>
          </cell>
          <cell r="I47">
            <v>11</v>
          </cell>
          <cell r="J47">
            <v>21.4</v>
          </cell>
        </row>
        <row r="48">
          <cell r="A48">
            <v>11</v>
          </cell>
          <cell r="B48">
            <v>4.25</v>
          </cell>
          <cell r="C48">
            <v>20.64</v>
          </cell>
          <cell r="D48">
            <v>3.26</v>
          </cell>
          <cell r="E48">
            <v>20.260000000000002</v>
          </cell>
          <cell r="H48">
            <v>21.87</v>
          </cell>
          <cell r="I48">
            <v>15.26</v>
          </cell>
          <cell r="J48">
            <v>36</v>
          </cell>
        </row>
        <row r="49">
          <cell r="A49">
            <v>12</v>
          </cell>
          <cell r="B49">
            <v>4.49</v>
          </cell>
          <cell r="C49">
            <v>20.53</v>
          </cell>
          <cell r="D49">
            <v>2.92</v>
          </cell>
          <cell r="E49">
            <v>20.59</v>
          </cell>
          <cell r="H49">
            <v>20.27</v>
          </cell>
          <cell r="I49">
            <v>26.03</v>
          </cell>
          <cell r="J49">
            <v>28.6</v>
          </cell>
        </row>
        <row r="50">
          <cell r="A50">
            <v>2001</v>
          </cell>
          <cell r="B50">
            <v>5.75</v>
          </cell>
          <cell r="C50">
            <v>21.64</v>
          </cell>
          <cell r="D50">
            <v>3.35</v>
          </cell>
          <cell r="E50">
            <v>21.14</v>
          </cell>
          <cell r="H50">
            <v>17.59</v>
          </cell>
          <cell r="I50">
            <v>17.03</v>
          </cell>
          <cell r="J50">
            <v>22.68</v>
          </cell>
          <cell r="L50">
            <v>1</v>
          </cell>
          <cell r="N50">
            <v>22.58</v>
          </cell>
          <cell r="P50">
            <v>5.58</v>
          </cell>
          <cell r="Q50">
            <v>3.2</v>
          </cell>
        </row>
        <row r="51">
          <cell r="A51">
            <v>2</v>
          </cell>
          <cell r="B51">
            <v>4.49</v>
          </cell>
          <cell r="C51">
            <v>20.76</v>
          </cell>
          <cell r="D51">
            <v>4.0199999999999996</v>
          </cell>
          <cell r="E51">
            <v>24.11</v>
          </cell>
          <cell r="H51">
            <v>15.81</v>
          </cell>
          <cell r="I51">
            <v>20.43</v>
          </cell>
          <cell r="J51">
            <v>8.3800000000000008</v>
          </cell>
          <cell r="L51">
            <v>2</v>
          </cell>
          <cell r="N51">
            <v>23</v>
          </cell>
          <cell r="P51">
            <v>4.74</v>
          </cell>
          <cell r="Q51">
            <v>2.1800000000000002</v>
          </cell>
        </row>
        <row r="52">
          <cell r="A52">
            <v>3</v>
          </cell>
          <cell r="B52">
            <v>3.56</v>
          </cell>
          <cell r="C52">
            <v>21.7</v>
          </cell>
          <cell r="D52">
            <v>3.76</v>
          </cell>
          <cell r="E52">
            <v>24.35</v>
          </cell>
          <cell r="H52">
            <v>16.98</v>
          </cell>
          <cell r="I52">
            <v>17.3</v>
          </cell>
          <cell r="J52">
            <v>8.84</v>
          </cell>
          <cell r="L52">
            <v>3</v>
          </cell>
          <cell r="N52">
            <v>23</v>
          </cell>
          <cell r="P52">
            <v>3.49</v>
          </cell>
          <cell r="Q52">
            <v>2.0499999999999998</v>
          </cell>
        </row>
        <row r="53">
          <cell r="A53">
            <v>4</v>
          </cell>
          <cell r="B53">
            <v>3.56</v>
          </cell>
          <cell r="C53">
            <v>20.84</v>
          </cell>
          <cell r="D53">
            <v>3.49</v>
          </cell>
          <cell r="E53">
            <v>24.3</v>
          </cell>
          <cell r="H53">
            <v>19.2</v>
          </cell>
          <cell r="I53">
            <v>16.2</v>
          </cell>
          <cell r="J53">
            <v>13.53</v>
          </cell>
          <cell r="L53">
            <v>4</v>
          </cell>
          <cell r="N53">
            <v>23.02</v>
          </cell>
          <cell r="P53">
            <v>3.53</v>
          </cell>
          <cell r="Q53">
            <v>2.08</v>
          </cell>
        </row>
        <row r="54">
          <cell r="A54">
            <v>5</v>
          </cell>
          <cell r="B54">
            <v>3.12</v>
          </cell>
          <cell r="C54">
            <v>21.43</v>
          </cell>
          <cell r="D54">
            <v>3.46</v>
          </cell>
          <cell r="E54">
            <v>24.03</v>
          </cell>
          <cell r="H54">
            <v>20.98</v>
          </cell>
          <cell r="I54">
            <v>15.5</v>
          </cell>
          <cell r="J54">
            <v>16.079999999999998</v>
          </cell>
          <cell r="L54">
            <v>5</v>
          </cell>
          <cell r="N54">
            <v>23.21</v>
          </cell>
          <cell r="P54">
            <v>3.04</v>
          </cell>
          <cell r="Q54">
            <v>2.35</v>
          </cell>
        </row>
        <row r="55">
          <cell r="A55">
            <v>6</v>
          </cell>
          <cell r="B55">
            <v>3.14</v>
          </cell>
          <cell r="C55">
            <v>21.01</v>
          </cell>
          <cell r="D55">
            <v>3.58</v>
          </cell>
          <cell r="E55">
            <v>24.82</v>
          </cell>
          <cell r="H55">
            <v>23.45</v>
          </cell>
          <cell r="I55">
            <v>9.8699999999999992</v>
          </cell>
          <cell r="J55">
            <v>18.93</v>
          </cell>
          <cell r="L55">
            <v>6</v>
          </cell>
          <cell r="N55">
            <v>22.83</v>
          </cell>
          <cell r="P55">
            <v>3.18</v>
          </cell>
          <cell r="Q55">
            <v>2.72</v>
          </cell>
        </row>
        <row r="56">
          <cell r="A56">
            <v>7</v>
          </cell>
          <cell r="B56">
            <v>2.58</v>
          </cell>
          <cell r="C56">
            <v>21.38</v>
          </cell>
          <cell r="D56">
            <v>3.84</v>
          </cell>
          <cell r="E56">
            <v>25.08</v>
          </cell>
          <cell r="H56">
            <v>22.45</v>
          </cell>
          <cell r="I56">
            <v>29.96</v>
          </cell>
          <cell r="J56">
            <v>37.51</v>
          </cell>
          <cell r="L56">
            <v>7</v>
          </cell>
          <cell r="N56">
            <v>23.07</v>
          </cell>
          <cell r="P56">
            <v>2.48</v>
          </cell>
          <cell r="Q56">
            <v>2.1</v>
          </cell>
        </row>
        <row r="57">
          <cell r="A57">
            <v>8</v>
          </cell>
          <cell r="B57">
            <v>2.56</v>
          </cell>
          <cell r="C57">
            <v>21.02</v>
          </cell>
          <cell r="D57">
            <v>3.79</v>
          </cell>
          <cell r="E57">
            <v>25.79</v>
          </cell>
          <cell r="H57">
            <v>40.28</v>
          </cell>
          <cell r="I57">
            <v>17.420000000000002</v>
          </cell>
          <cell r="J57">
            <v>30.55</v>
          </cell>
          <cell r="L57">
            <v>8</v>
          </cell>
          <cell r="N57">
            <v>23.44</v>
          </cell>
          <cell r="P57">
            <v>2.63</v>
          </cell>
          <cell r="Q57">
            <v>2.65</v>
          </cell>
        </row>
        <row r="58">
          <cell r="A58">
            <v>9</v>
          </cell>
          <cell r="B58">
            <v>2.88</v>
          </cell>
          <cell r="C58">
            <v>22.27</v>
          </cell>
          <cell r="D58">
            <v>3.66</v>
          </cell>
          <cell r="E58">
            <v>25.28</v>
          </cell>
          <cell r="H58">
            <v>29.99</v>
          </cell>
          <cell r="I58">
            <v>11.25</v>
          </cell>
          <cell r="J58">
            <v>34.130000000000003</v>
          </cell>
          <cell r="L58">
            <v>9</v>
          </cell>
          <cell r="N58">
            <v>23.9</v>
          </cell>
          <cell r="P58">
            <v>2.68</v>
          </cell>
          <cell r="Q58">
            <v>2.5099999999999998</v>
          </cell>
        </row>
        <row r="59">
          <cell r="A59">
            <v>10</v>
          </cell>
          <cell r="B59">
            <v>2.68</v>
          </cell>
          <cell r="C59">
            <v>22.36</v>
          </cell>
          <cell r="D59">
            <v>3.63</v>
          </cell>
          <cell r="E59">
            <v>24.86</v>
          </cell>
          <cell r="H59">
            <v>21.83</v>
          </cell>
          <cell r="I59">
            <v>11.78</v>
          </cell>
          <cell r="J59">
            <v>63.94</v>
          </cell>
          <cell r="L59">
            <v>10</v>
          </cell>
          <cell r="N59">
            <v>24.21</v>
          </cell>
          <cell r="P59">
            <v>2.66</v>
          </cell>
          <cell r="Q59">
            <v>2.3199999999999998</v>
          </cell>
        </row>
        <row r="60">
          <cell r="A60">
            <v>11</v>
          </cell>
          <cell r="B60">
            <v>2.63</v>
          </cell>
          <cell r="C60">
            <v>22.5</v>
          </cell>
          <cell r="D60">
            <v>3.55</v>
          </cell>
          <cell r="E60">
            <v>25.53</v>
          </cell>
          <cell r="H60">
            <v>34.86</v>
          </cell>
          <cell r="I60">
            <v>12.19</v>
          </cell>
          <cell r="J60">
            <v>43.15</v>
          </cell>
          <cell r="L60">
            <v>11</v>
          </cell>
          <cell r="N60">
            <v>24.05</v>
          </cell>
          <cell r="P60">
            <v>2.66</v>
          </cell>
          <cell r="Q60">
            <v>2.39</v>
          </cell>
        </row>
        <row r="61">
          <cell r="A61">
            <v>12</v>
          </cell>
          <cell r="B61">
            <v>2.73</v>
          </cell>
          <cell r="C61">
            <v>22.18</v>
          </cell>
          <cell r="D61">
            <v>3.35</v>
          </cell>
          <cell r="E61">
            <v>26.02</v>
          </cell>
          <cell r="H61">
            <v>21.09</v>
          </cell>
          <cell r="I61">
            <v>19.07</v>
          </cell>
          <cell r="J61">
            <v>35.200000000000003</v>
          </cell>
          <cell r="L61">
            <v>12</v>
          </cell>
          <cell r="N61">
            <v>23.72</v>
          </cell>
          <cell r="P61">
            <v>2.41</v>
          </cell>
          <cell r="Q61">
            <v>2.36</v>
          </cell>
        </row>
        <row r="62">
          <cell r="A62">
            <v>2002</v>
          </cell>
          <cell r="B62">
            <v>3.2</v>
          </cell>
          <cell r="C62">
            <v>22.58</v>
          </cell>
          <cell r="D62">
            <v>3.82</v>
          </cell>
          <cell r="E62">
            <v>25.44</v>
          </cell>
          <cell r="H62">
            <v>16.38</v>
          </cell>
          <cell r="I62">
            <v>14.19</v>
          </cell>
          <cell r="J62">
            <v>10.19</v>
          </cell>
          <cell r="L62" t="str">
            <v>Jan</v>
          </cell>
          <cell r="M62">
            <v>3</v>
          </cell>
        </row>
        <row r="63">
          <cell r="A63">
            <v>2</v>
          </cell>
          <cell r="B63">
            <v>2.14</v>
          </cell>
          <cell r="C63">
            <v>23</v>
          </cell>
          <cell r="D63">
            <v>3.74</v>
          </cell>
          <cell r="E63">
            <v>25.91</v>
          </cell>
          <cell r="H63">
            <v>25.7</v>
          </cell>
          <cell r="I63">
            <v>11.34</v>
          </cell>
          <cell r="J63">
            <v>35.81</v>
          </cell>
          <cell r="L63" t="str">
            <v>Feb</v>
          </cell>
          <cell r="M63">
            <v>3</v>
          </cell>
        </row>
        <row r="64">
          <cell r="A64">
            <v>3</v>
          </cell>
          <cell r="B64">
            <v>2.04</v>
          </cell>
          <cell r="C64">
            <v>23</v>
          </cell>
          <cell r="D64">
            <v>3.55</v>
          </cell>
          <cell r="E64">
            <v>26.36</v>
          </cell>
          <cell r="H64">
            <v>37.619999999999997</v>
          </cell>
          <cell r="I64">
            <v>11.64</v>
          </cell>
          <cell r="J64">
            <v>26.55</v>
          </cell>
          <cell r="L64" t="str">
            <v>Mar</v>
          </cell>
          <cell r="M64">
            <v>3</v>
          </cell>
        </row>
        <row r="65">
          <cell r="A65">
            <v>4</v>
          </cell>
          <cell r="B65">
            <v>2.08</v>
          </cell>
          <cell r="C65">
            <v>23.02</v>
          </cell>
          <cell r="D65">
            <v>3.63</v>
          </cell>
          <cell r="E65">
            <v>27.76</v>
          </cell>
          <cell r="H65">
            <v>31.42</v>
          </cell>
          <cell r="I65">
            <v>10.87</v>
          </cell>
          <cell r="J65">
            <v>53.95</v>
          </cell>
          <cell r="L65" t="str">
            <v>Apr</v>
          </cell>
          <cell r="M65">
            <v>3</v>
          </cell>
        </row>
        <row r="66">
          <cell r="A66">
            <v>5</v>
          </cell>
          <cell r="B66">
            <v>2.36</v>
          </cell>
          <cell r="C66">
            <v>23.21</v>
          </cell>
          <cell r="D66">
            <v>3.62</v>
          </cell>
          <cell r="E66">
            <v>30.51</v>
          </cell>
          <cell r="H66">
            <v>29.34</v>
          </cell>
          <cell r="I66">
            <v>9.99</v>
          </cell>
          <cell r="J66">
            <v>30.93</v>
          </cell>
          <cell r="L66" t="str">
            <v>Mei</v>
          </cell>
          <cell r="M66">
            <v>3</v>
          </cell>
        </row>
        <row r="67">
          <cell r="A67">
            <v>6</v>
          </cell>
          <cell r="B67">
            <v>2.74</v>
          </cell>
          <cell r="C67">
            <v>22.83</v>
          </cell>
          <cell r="D67">
            <v>3.37</v>
          </cell>
          <cell r="E67">
            <v>29.3</v>
          </cell>
          <cell r="H67">
            <v>31.45</v>
          </cell>
          <cell r="I67">
            <v>17.61</v>
          </cell>
          <cell r="J67">
            <v>32.21</v>
          </cell>
          <cell r="L67" t="str">
            <v>Juni</v>
          </cell>
          <cell r="M67">
            <v>3</v>
          </cell>
        </row>
        <row r="68">
          <cell r="A68">
            <v>7</v>
          </cell>
          <cell r="B68">
            <v>2.04</v>
          </cell>
          <cell r="C68">
            <v>23.07</v>
          </cell>
          <cell r="D68">
            <v>3.44</v>
          </cell>
          <cell r="E68">
            <v>28.66</v>
          </cell>
          <cell r="H68">
            <v>28.28</v>
          </cell>
          <cell r="I68">
            <v>9.6300000000000008</v>
          </cell>
          <cell r="J68">
            <v>40.520000000000003</v>
          </cell>
          <cell r="L68" t="str">
            <v>Juli</v>
          </cell>
          <cell r="M68">
            <v>3</v>
          </cell>
        </row>
        <row r="69">
          <cell r="A69">
            <v>8</v>
          </cell>
          <cell r="B69">
            <v>2.61</v>
          </cell>
          <cell r="C69">
            <v>23.44</v>
          </cell>
          <cell r="D69">
            <v>3.69</v>
          </cell>
          <cell r="E69">
            <v>31.95</v>
          </cell>
          <cell r="H69">
            <v>16.75</v>
          </cell>
          <cell r="I69">
            <v>8.11</v>
          </cell>
          <cell r="J69">
            <v>35.43</v>
          </cell>
          <cell r="L69" t="str">
            <v>Agust</v>
          </cell>
          <cell r="M69">
            <v>3</v>
          </cell>
        </row>
        <row r="70">
          <cell r="A70">
            <v>9</v>
          </cell>
          <cell r="B70">
            <v>2.56</v>
          </cell>
          <cell r="C70">
            <v>23.9</v>
          </cell>
          <cell r="D70">
            <v>3.8</v>
          </cell>
          <cell r="E70">
            <v>35.700000000000003</v>
          </cell>
          <cell r="H70">
            <v>16.690000000000001</v>
          </cell>
          <cell r="I70">
            <v>11.21</v>
          </cell>
          <cell r="J70">
            <v>32.090000000000003</v>
          </cell>
          <cell r="L70" t="str">
            <v>Sept.</v>
          </cell>
          <cell r="M70">
            <v>3</v>
          </cell>
        </row>
        <row r="71">
          <cell r="A71">
            <v>10</v>
          </cell>
          <cell r="B71">
            <v>2.3199999999999998</v>
          </cell>
          <cell r="C71">
            <v>24.21</v>
          </cell>
          <cell r="D71">
            <v>3.78</v>
          </cell>
          <cell r="E71">
            <v>35.43</v>
          </cell>
          <cell r="H71">
            <v>14.23</v>
          </cell>
          <cell r="I71">
            <v>7.42</v>
          </cell>
          <cell r="J71">
            <v>33.97</v>
          </cell>
          <cell r="L71" t="str">
            <v>Okt.</v>
          </cell>
          <cell r="M71">
            <v>3</v>
          </cell>
        </row>
        <row r="72">
          <cell r="A72">
            <v>11</v>
          </cell>
          <cell r="B72">
            <v>2.39</v>
          </cell>
          <cell r="C72">
            <v>24.05</v>
          </cell>
          <cell r="D72">
            <v>3.52</v>
          </cell>
          <cell r="E72">
            <v>38.020000000000003</v>
          </cell>
          <cell r="H72">
            <v>21.7</v>
          </cell>
          <cell r="I72">
            <v>10.8</v>
          </cell>
          <cell r="J72">
            <v>36.75</v>
          </cell>
          <cell r="L72" t="str">
            <v>Nov.</v>
          </cell>
          <cell r="M72">
            <v>3</v>
          </cell>
        </row>
        <row r="73">
          <cell r="A73">
            <v>12</v>
          </cell>
          <cell r="B73">
            <v>2.36</v>
          </cell>
          <cell r="C73">
            <v>23.72</v>
          </cell>
          <cell r="D73">
            <v>3.44</v>
          </cell>
          <cell r="E73">
            <v>40.049999999999997</v>
          </cell>
          <cell r="H73">
            <v>27.49</v>
          </cell>
          <cell r="I73">
            <v>23.01</v>
          </cell>
          <cell r="J73">
            <v>101.85</v>
          </cell>
          <cell r="L73" t="str">
            <v>Des.</v>
          </cell>
          <cell r="M73">
            <v>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Bagan"/>
      <sheetName val="KPI"/>
      <sheetName val="PCR"/>
      <sheetName val="OLAH VS OT"/>
      <sheetName val="OLAH VS OT (2)"/>
      <sheetName val="graflbr-gp"/>
      <sheetName val="PABRIK"/>
      <sheetName val="GRAF TBS VS COST"/>
      <sheetName val="LAY"/>
      <sheetName val="PL Des"/>
      <sheetName val="PL Nov"/>
      <sheetName val="PL Okt"/>
      <sheetName val="K.Mesin"/>
      <sheetName val="PICA"/>
      <sheetName val="SOLAR"/>
      <sheetName val="AN PK"/>
      <sheetName val="LD Okt"/>
      <sheetName val="LD Nov"/>
      <sheetName val="LD Des"/>
      <sheetName val="LA03"/>
      <sheetName val="GRAF SM"/>
      <sheetName val="PK"/>
      <sheetName val="PO"/>
      <sheetName val="Through"/>
      <sheetName val="Rend~CPO"/>
      <sheetName val="CH Vs Er"/>
      <sheetName val="Qlt CPO"/>
      <sheetName val="Rend~Kernel"/>
      <sheetName val="Qlt KRN"/>
      <sheetName val="FFA"/>
      <sheetName val="Br Dn"/>
      <sheetName val="ER Vs FFA"/>
      <sheetName val="Qlt Vs ER"/>
      <sheetName val="CPO Loss"/>
      <sheetName val="Proses Ctr"/>
      <sheetName val="Krn Loss"/>
      <sheetName val="BD"/>
      <sheetName val="Data"/>
      <sheetName val="NAMA"/>
      <sheetName val="MPP"/>
      <sheetName val="REKAP ST M"/>
      <sheetName val="PETA"/>
      <sheetName val="SRL1"/>
      <sheetName val="SRL2"/>
      <sheetName val="AREA"/>
      <sheetName val="PABRIK (2)"/>
      <sheetName val="Pab SRL 1"/>
      <sheetName val="PABRIK _2_"/>
      <sheetName val="ocean voyage"/>
      <sheetName val="SISIP"/>
      <sheetName val="NPK Mg Bo"/>
      <sheetName val="TBS 05"/>
      <sheetName val="TON  per Jam"/>
      <sheetName val="Karung"/>
      <sheetName val="OLAH_VS_OT"/>
      <sheetName val="OLAH_VS_OT_(2)"/>
      <sheetName val="GRAF_TBS_VS_COST"/>
      <sheetName val="PL_Des"/>
      <sheetName val="PL_Nov"/>
      <sheetName val="PL_Okt"/>
      <sheetName val="K_Mesin"/>
      <sheetName val="AN_PK"/>
      <sheetName val="LD_Okt"/>
      <sheetName val="LD_Nov"/>
      <sheetName val="LD_Des"/>
      <sheetName val="GRAF_SM"/>
      <sheetName val="CH_Vs_Er"/>
      <sheetName val="Qlt_CPO"/>
      <sheetName val="Qlt_KRN"/>
      <sheetName val="Br_Dn"/>
      <sheetName val="ER_Vs_FFA"/>
      <sheetName val="Qlt_Vs_ER"/>
      <sheetName val="CPO_Loss"/>
      <sheetName val="Proses_Ctr"/>
      <sheetName val="Krn_Loss"/>
      <sheetName val="REKAP_ST_M"/>
      <sheetName val="PABRIK_(2)"/>
      <sheetName val="Pab_SRL_1"/>
      <sheetName val="PABRIK__2_"/>
      <sheetName val="NPK_Mg_Bo"/>
      <sheetName val="TBS_05"/>
      <sheetName val="PABRIK (2):Pab SRL 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59">
          <cell r="B59">
            <v>14.04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>
        <row r="9">
          <cell r="A9" t="str">
            <v xml:space="preserve">Jan/01 </v>
          </cell>
          <cell r="B9">
            <v>0</v>
          </cell>
          <cell r="C9">
            <v>0</v>
          </cell>
          <cell r="E9">
            <v>0</v>
          </cell>
          <cell r="F9">
            <v>0</v>
          </cell>
          <cell r="H9">
            <v>0</v>
          </cell>
          <cell r="I9">
            <v>0</v>
          </cell>
          <cell r="K9">
            <v>0</v>
          </cell>
          <cell r="L9">
            <v>0</v>
          </cell>
          <cell r="N9">
            <v>0</v>
          </cell>
          <cell r="O9">
            <v>0</v>
          </cell>
          <cell r="Q9">
            <v>0</v>
          </cell>
          <cell r="R9">
            <v>0</v>
          </cell>
          <cell r="T9">
            <v>0</v>
          </cell>
          <cell r="U9">
            <v>0</v>
          </cell>
          <cell r="W9">
            <v>0</v>
          </cell>
          <cell r="X9">
            <v>0</v>
          </cell>
          <cell r="AC9">
            <v>0</v>
          </cell>
          <cell r="AD9">
            <v>0</v>
          </cell>
          <cell r="AF9">
            <v>5</v>
          </cell>
        </row>
        <row r="10">
          <cell r="A10">
            <v>2</v>
          </cell>
          <cell r="B10">
            <v>2</v>
          </cell>
          <cell r="C10">
            <v>11</v>
          </cell>
          <cell r="E10">
            <v>6.75</v>
          </cell>
          <cell r="F10">
            <v>6.75</v>
          </cell>
          <cell r="H10">
            <v>5.166666666666667</v>
          </cell>
          <cell r="I10">
            <v>8.1666666666666661</v>
          </cell>
          <cell r="K10">
            <v>2.8636363636363638</v>
          </cell>
          <cell r="L10">
            <v>5.5454545454545459</v>
          </cell>
          <cell r="N10">
            <v>4.3333333333333339</v>
          </cell>
          <cell r="O10">
            <v>6.0555555555555554</v>
          </cell>
          <cell r="Q10">
            <v>3.5249999999999995</v>
          </cell>
          <cell r="R10">
            <v>5.7750000000000004</v>
          </cell>
          <cell r="T10">
            <v>15.448275862068966</v>
          </cell>
          <cell r="U10">
            <v>10.448275862068966</v>
          </cell>
          <cell r="W10">
            <v>16.434782608695652</v>
          </cell>
          <cell r="X10">
            <v>10.652173913043478</v>
          </cell>
          <cell r="AC10">
            <v>10.183673469387756</v>
          </cell>
          <cell r="AD10">
            <v>8.4489795918367339</v>
          </cell>
          <cell r="AF10">
            <v>5</v>
          </cell>
        </row>
        <row r="11">
          <cell r="A11">
            <v>3</v>
          </cell>
          <cell r="B11">
            <v>3.8</v>
          </cell>
          <cell r="C11">
            <v>5.2</v>
          </cell>
          <cell r="E11">
            <v>7.0000000000000009</v>
          </cell>
          <cell r="F11">
            <v>7.7142857142857135</v>
          </cell>
          <cell r="H11">
            <v>5.6666666666666661</v>
          </cell>
          <cell r="I11">
            <v>6.666666666666667</v>
          </cell>
          <cell r="K11">
            <v>2.8888888888888888</v>
          </cell>
          <cell r="L11">
            <v>4.9259259259259256</v>
          </cell>
          <cell r="N11">
            <v>4.1500000000000004</v>
          </cell>
          <cell r="O11">
            <v>6.6000000000000005</v>
          </cell>
          <cell r="Q11">
            <v>3.4255319148936167</v>
          </cell>
          <cell r="R11">
            <v>5.6382978723404253</v>
          </cell>
          <cell r="T11">
            <v>11.450000000000001</v>
          </cell>
          <cell r="U11">
            <v>12.65</v>
          </cell>
          <cell r="W11">
            <v>11.450000000000001</v>
          </cell>
          <cell r="X11">
            <v>12.65</v>
          </cell>
          <cell r="AC11">
            <v>6.9393939393939394</v>
          </cell>
          <cell r="AD11">
            <v>8.5959595959595951</v>
          </cell>
          <cell r="AF11">
            <v>5</v>
          </cell>
        </row>
        <row r="12">
          <cell r="A12">
            <v>4</v>
          </cell>
          <cell r="B12">
            <v>3.5000000000000004</v>
          </cell>
          <cell r="C12">
            <v>6.75</v>
          </cell>
          <cell r="E12">
            <v>4.4285714285714279</v>
          </cell>
          <cell r="F12">
            <v>6.4285714285714279</v>
          </cell>
          <cell r="H12">
            <v>4.0909090909090908</v>
          </cell>
          <cell r="I12">
            <v>6.5454545454545459</v>
          </cell>
          <cell r="K12">
            <v>4.125</v>
          </cell>
          <cell r="L12">
            <v>5.0625</v>
          </cell>
          <cell r="N12">
            <v>5.695652173913043</v>
          </cell>
          <cell r="O12">
            <v>4.4782608695652177</v>
          </cell>
          <cell r="Q12">
            <v>4.7818181818181813</v>
          </cell>
          <cell r="R12">
            <v>4.8181818181818183</v>
          </cell>
          <cell r="T12">
            <v>12.333333333333334</v>
          </cell>
          <cell r="U12">
            <v>14.444444444444443</v>
          </cell>
          <cell r="W12">
            <v>12.333333333333334</v>
          </cell>
          <cell r="X12">
            <v>14.444444444444443</v>
          </cell>
          <cell r="AC12">
            <v>7.3725490196078436</v>
          </cell>
          <cell r="AD12">
            <v>8.4019607843137258</v>
          </cell>
          <cell r="AF12">
            <v>5</v>
          </cell>
        </row>
        <row r="13">
          <cell r="A13">
            <v>5</v>
          </cell>
          <cell r="B13">
            <v>0</v>
          </cell>
          <cell r="C13">
            <v>0</v>
          </cell>
          <cell r="E13">
            <v>0</v>
          </cell>
          <cell r="F13">
            <v>0</v>
          </cell>
          <cell r="H13">
            <v>0</v>
          </cell>
          <cell r="I13">
            <v>0</v>
          </cell>
          <cell r="K13">
            <v>0</v>
          </cell>
          <cell r="L13">
            <v>0</v>
          </cell>
          <cell r="N13">
            <v>0</v>
          </cell>
          <cell r="O13">
            <v>0</v>
          </cell>
          <cell r="Q13">
            <v>0</v>
          </cell>
          <cell r="R13">
            <v>0</v>
          </cell>
          <cell r="T13">
            <v>0</v>
          </cell>
          <cell r="U13">
            <v>0</v>
          </cell>
          <cell r="W13">
            <v>0</v>
          </cell>
          <cell r="X13">
            <v>0</v>
          </cell>
          <cell r="AC13">
            <v>0</v>
          </cell>
          <cell r="AD13">
            <v>0</v>
          </cell>
          <cell r="AF13">
            <v>5</v>
          </cell>
        </row>
        <row r="14">
          <cell r="A14">
            <v>6</v>
          </cell>
          <cell r="B14">
            <v>4.5</v>
          </cell>
          <cell r="C14">
            <v>8.5</v>
          </cell>
          <cell r="E14">
            <v>7.0000000000000009</v>
          </cell>
          <cell r="F14">
            <v>6</v>
          </cell>
          <cell r="H14">
            <v>6.375</v>
          </cell>
          <cell r="I14">
            <v>6.625</v>
          </cell>
          <cell r="K14">
            <v>4.8620689655172411</v>
          </cell>
          <cell r="L14">
            <v>4.068965517241379</v>
          </cell>
          <cell r="N14">
            <v>3.8148148148148144</v>
          </cell>
          <cell r="O14">
            <v>6.7777777777777786</v>
          </cell>
          <cell r="Q14">
            <v>4.3571428571428577</v>
          </cell>
          <cell r="R14">
            <v>5.375</v>
          </cell>
          <cell r="T14">
            <v>14.212121212121213</v>
          </cell>
          <cell r="U14">
            <v>13.030303030303031</v>
          </cell>
          <cell r="W14">
            <v>0</v>
          </cell>
          <cell r="X14">
            <v>0</v>
          </cell>
          <cell r="AC14">
            <v>7.8762886597938149</v>
          </cell>
          <cell r="AD14">
            <v>8.0824742268041234</v>
          </cell>
          <cell r="AF14">
            <v>5</v>
          </cell>
        </row>
        <row r="15">
          <cell r="A15">
            <v>7</v>
          </cell>
          <cell r="B15">
            <v>0</v>
          </cell>
          <cell r="C15">
            <v>9</v>
          </cell>
          <cell r="E15">
            <v>7.875</v>
          </cell>
          <cell r="F15">
            <v>7.1249999999999991</v>
          </cell>
          <cell r="H15">
            <v>5.7272727272727275</v>
          </cell>
          <cell r="I15">
            <v>7.6363636363636367</v>
          </cell>
          <cell r="K15">
            <v>5.375</v>
          </cell>
          <cell r="L15">
            <v>3.65625</v>
          </cell>
          <cell r="N15">
            <v>6.1</v>
          </cell>
          <cell r="O15">
            <v>4.7333333333333334</v>
          </cell>
          <cell r="Q15">
            <v>5.725806451612903</v>
          </cell>
          <cell r="R15">
            <v>4.1774193548387091</v>
          </cell>
          <cell r="T15">
            <v>9.1428571428571423</v>
          </cell>
          <cell r="U15">
            <v>11.892857142857142</v>
          </cell>
          <cell r="W15">
            <v>0</v>
          </cell>
          <cell r="X15">
            <v>0</v>
          </cell>
          <cell r="AC15">
            <v>6.6732673267326739</v>
          </cell>
          <cell r="AD15">
            <v>6.6930693069306937</v>
          </cell>
          <cell r="AF15">
            <v>5</v>
          </cell>
        </row>
        <row r="16">
          <cell r="A16">
            <v>8</v>
          </cell>
          <cell r="B16">
            <v>0.66666666666666674</v>
          </cell>
          <cell r="C16">
            <v>9.3333333333333339</v>
          </cell>
          <cell r="E16">
            <v>7.625</v>
          </cell>
          <cell r="F16">
            <v>4.5</v>
          </cell>
          <cell r="H16">
            <v>5.7272727272727275</v>
          </cell>
          <cell r="I16">
            <v>5.8181818181818183</v>
          </cell>
          <cell r="K16">
            <v>5.5</v>
          </cell>
          <cell r="L16">
            <v>3.9444444444444442</v>
          </cell>
          <cell r="N16">
            <v>4.3999999999999995</v>
          </cell>
          <cell r="O16">
            <v>5.04</v>
          </cell>
          <cell r="Q16">
            <v>5.0491803278688527</v>
          </cell>
          <cell r="R16">
            <v>4.3934426229508192</v>
          </cell>
          <cell r="T16">
            <v>10.970588235294118</v>
          </cell>
          <cell r="U16">
            <v>10.441176470588236</v>
          </cell>
          <cell r="W16">
            <v>0</v>
          </cell>
          <cell r="X16">
            <v>0</v>
          </cell>
          <cell r="AC16">
            <v>7.0188679245283021</v>
          </cell>
          <cell r="AD16">
            <v>6.4811320754716979</v>
          </cell>
          <cell r="AF16">
            <v>5</v>
          </cell>
        </row>
        <row r="17">
          <cell r="A17">
            <v>9</v>
          </cell>
          <cell r="B17">
            <v>2.6</v>
          </cell>
          <cell r="C17">
            <v>9.1999999999999993</v>
          </cell>
          <cell r="E17">
            <v>7.6363636363636367</v>
          </cell>
          <cell r="F17">
            <v>6.0909090909090908</v>
          </cell>
          <cell r="H17">
            <v>6.0625</v>
          </cell>
          <cell r="I17">
            <v>7.0624999999999991</v>
          </cell>
          <cell r="K17">
            <v>2.71875</v>
          </cell>
          <cell r="L17">
            <v>4.1875</v>
          </cell>
          <cell r="N17">
            <v>4.6428571428571432</v>
          </cell>
          <cell r="O17">
            <v>5.4642857142857144</v>
          </cell>
          <cell r="Q17">
            <v>3.6166666666666667</v>
          </cell>
          <cell r="R17">
            <v>4.7833333333333332</v>
          </cell>
          <cell r="T17">
            <v>9.28125</v>
          </cell>
          <cell r="U17">
            <v>9.78125</v>
          </cell>
          <cell r="W17">
            <v>9.28125</v>
          </cell>
          <cell r="X17">
            <v>9.78125</v>
          </cell>
          <cell r="AC17">
            <v>6.4857142857142867</v>
          </cell>
          <cell r="AD17">
            <v>7.3285714285714292</v>
          </cell>
          <cell r="AF17">
            <v>5</v>
          </cell>
        </row>
        <row r="18">
          <cell r="A18">
            <v>10</v>
          </cell>
          <cell r="B18">
            <v>3</v>
          </cell>
          <cell r="C18">
            <v>5</v>
          </cell>
          <cell r="E18">
            <v>6</v>
          </cell>
          <cell r="F18">
            <v>7.0000000000000009</v>
          </cell>
          <cell r="H18">
            <v>5.4</v>
          </cell>
          <cell r="I18">
            <v>6.6000000000000005</v>
          </cell>
          <cell r="K18">
            <v>2.2903225806451615</v>
          </cell>
          <cell r="L18">
            <v>4.67741935483871</v>
          </cell>
          <cell r="N18">
            <v>4.0588235294117645</v>
          </cell>
          <cell r="O18">
            <v>6.2941176470588234</v>
          </cell>
          <cell r="Q18">
            <v>2.9166666666666665</v>
          </cell>
          <cell r="R18">
            <v>5.25</v>
          </cell>
          <cell r="T18">
            <v>9.1066224787155026</v>
          </cell>
          <cell r="U18">
            <v>12.463573510085139</v>
          </cell>
          <cell r="W18">
            <v>9.1066224787155026</v>
          </cell>
          <cell r="X18">
            <v>12.463573510085139</v>
          </cell>
          <cell r="AC18">
            <v>6.1752652557121213</v>
          </cell>
          <cell r="AD18">
            <v>8.9120305394936281</v>
          </cell>
          <cell r="AF18">
            <v>5</v>
          </cell>
        </row>
        <row r="19">
          <cell r="A19">
            <v>11</v>
          </cell>
          <cell r="B19">
            <v>1</v>
          </cell>
          <cell r="C19">
            <v>14.499999999999998</v>
          </cell>
          <cell r="E19">
            <v>6.25</v>
          </cell>
          <cell r="F19">
            <v>6</v>
          </cell>
          <cell r="H19">
            <v>5.2</v>
          </cell>
          <cell r="I19">
            <v>7.7</v>
          </cell>
          <cell r="K19">
            <v>3.0625</v>
          </cell>
          <cell r="L19">
            <v>5.4375</v>
          </cell>
          <cell r="N19">
            <v>2.2941176470588234</v>
          </cell>
          <cell r="O19">
            <v>5.6470588235294121</v>
          </cell>
          <cell r="Q19">
            <v>2.7959183673469385</v>
          </cell>
          <cell r="R19">
            <v>5.5102040816326534</v>
          </cell>
          <cell r="T19">
            <v>8.8648648648648649</v>
          </cell>
          <cell r="U19">
            <v>12.432432432432433</v>
          </cell>
          <cell r="W19">
            <v>8.8648648648648649</v>
          </cell>
          <cell r="X19">
            <v>12.432432432432433</v>
          </cell>
          <cell r="AC19">
            <v>6.3533834586466167</v>
          </cell>
          <cell r="AD19">
            <v>9.526315789473685</v>
          </cell>
          <cell r="AF19">
            <v>5</v>
          </cell>
        </row>
        <row r="20">
          <cell r="A20">
            <v>12</v>
          </cell>
          <cell r="B20">
            <v>4.5</v>
          </cell>
          <cell r="C20">
            <v>14.000000000000002</v>
          </cell>
          <cell r="E20">
            <v>5.2857142857142856</v>
          </cell>
          <cell r="F20">
            <v>4.2857142857142856</v>
          </cell>
          <cell r="H20">
            <v>5.1111111111111116</v>
          </cell>
          <cell r="I20">
            <v>6.4444444444444446</v>
          </cell>
          <cell r="K20">
            <v>4.7142857142857144</v>
          </cell>
          <cell r="L20">
            <v>5.1904761904761907</v>
          </cell>
          <cell r="N20">
            <v>4.3181818181818183</v>
          </cell>
          <cell r="O20">
            <v>4.1363636363636367</v>
          </cell>
          <cell r="Q20">
            <v>4.578125</v>
          </cell>
          <cell r="R20">
            <v>4.828125</v>
          </cell>
          <cell r="T20">
            <v>0</v>
          </cell>
          <cell r="U20">
            <v>0</v>
          </cell>
          <cell r="W20">
            <v>0</v>
          </cell>
          <cell r="X20">
            <v>0</v>
          </cell>
          <cell r="AC20">
            <v>4.6438356164383565</v>
          </cell>
          <cell r="AD20">
            <v>5.0273972602739727</v>
          </cell>
          <cell r="AF20">
            <v>5</v>
          </cell>
        </row>
        <row r="21">
          <cell r="A21">
            <v>13</v>
          </cell>
          <cell r="B21">
            <v>0</v>
          </cell>
          <cell r="C21">
            <v>0</v>
          </cell>
          <cell r="E21">
            <v>0</v>
          </cell>
          <cell r="F21">
            <v>0</v>
          </cell>
          <cell r="H21">
            <v>0</v>
          </cell>
          <cell r="I21">
            <v>0</v>
          </cell>
          <cell r="K21">
            <v>0</v>
          </cell>
          <cell r="L21">
            <v>0</v>
          </cell>
          <cell r="N21">
            <v>0</v>
          </cell>
          <cell r="O21">
            <v>0</v>
          </cell>
          <cell r="Q21">
            <v>0</v>
          </cell>
          <cell r="R21">
            <v>0</v>
          </cell>
          <cell r="T21">
            <v>19.040000000000003</v>
          </cell>
          <cell r="U21">
            <v>9.8000000000000007</v>
          </cell>
          <cell r="W21">
            <v>19.040000000000003</v>
          </cell>
          <cell r="X21">
            <v>9.8000000000000007</v>
          </cell>
          <cell r="AC21">
            <v>19.040000000000003</v>
          </cell>
          <cell r="AD21">
            <v>9.8000000000000007</v>
          </cell>
          <cell r="AF21">
            <v>5</v>
          </cell>
        </row>
        <row r="22">
          <cell r="A22">
            <v>14</v>
          </cell>
          <cell r="B22">
            <v>5.4</v>
          </cell>
          <cell r="C22">
            <v>6.8000000000000007</v>
          </cell>
          <cell r="E22">
            <v>5.4</v>
          </cell>
          <cell r="F22">
            <v>10.6</v>
          </cell>
          <cell r="H22">
            <v>5.4</v>
          </cell>
          <cell r="I22">
            <v>9.3333333333333339</v>
          </cell>
          <cell r="K22">
            <v>0</v>
          </cell>
          <cell r="L22">
            <v>0</v>
          </cell>
          <cell r="N22">
            <v>0</v>
          </cell>
          <cell r="O22">
            <v>0</v>
          </cell>
          <cell r="Q22">
            <v>0</v>
          </cell>
          <cell r="R22">
            <v>0</v>
          </cell>
          <cell r="T22">
            <v>9.3888888888888875</v>
          </cell>
          <cell r="U22">
            <v>16.777777777777779</v>
          </cell>
          <cell r="W22">
            <v>9.3888888888888875</v>
          </cell>
          <cell r="X22">
            <v>16.777777777777779</v>
          </cell>
          <cell r="AC22">
            <v>8.2156862745098032</v>
          </cell>
          <cell r="AD22">
            <v>14.588235294117647</v>
          </cell>
          <cell r="AF22">
            <v>5</v>
          </cell>
        </row>
        <row r="23">
          <cell r="A23">
            <v>15</v>
          </cell>
          <cell r="B23">
            <v>5</v>
          </cell>
          <cell r="C23">
            <v>5</v>
          </cell>
          <cell r="E23">
            <v>7.1249999999999991</v>
          </cell>
          <cell r="F23">
            <v>8.375</v>
          </cell>
          <cell r="H23">
            <v>6.5454545454545459</v>
          </cell>
          <cell r="I23">
            <v>7.4545454545454541</v>
          </cell>
          <cell r="K23">
            <v>3</v>
          </cell>
          <cell r="L23">
            <v>4.2105263157894735</v>
          </cell>
          <cell r="N23">
            <v>2.9090909090909092</v>
          </cell>
          <cell r="O23">
            <v>7.0909090909090908</v>
          </cell>
          <cell r="Q23">
            <v>2.9666666666666668</v>
          </cell>
          <cell r="R23">
            <v>5.2666666666666666</v>
          </cell>
          <cell r="T23">
            <v>4.1904761904761907</v>
          </cell>
          <cell r="U23">
            <v>13.666666666666666</v>
          </cell>
          <cell r="W23">
            <v>4.1904761904761907</v>
          </cell>
          <cell r="X23">
            <v>13.666666666666666</v>
          </cell>
          <cell r="AC23">
            <v>4.0602409638554215</v>
          </cell>
          <cell r="AD23">
            <v>9.8072289156626518</v>
          </cell>
          <cell r="AF23">
            <v>5</v>
          </cell>
        </row>
        <row r="24">
          <cell r="A24">
            <v>16</v>
          </cell>
          <cell r="B24">
            <v>2</v>
          </cell>
          <cell r="C24">
            <v>4</v>
          </cell>
          <cell r="E24">
            <v>4.7777777777777777</v>
          </cell>
          <cell r="F24">
            <v>8.2222222222222232</v>
          </cell>
          <cell r="H24">
            <v>4.5</v>
          </cell>
          <cell r="I24">
            <v>7.8</v>
          </cell>
          <cell r="K24">
            <v>5.4</v>
          </cell>
          <cell r="L24">
            <v>5.25</v>
          </cell>
          <cell r="N24">
            <v>3.64</v>
          </cell>
          <cell r="O24">
            <v>6.4799999999999995</v>
          </cell>
          <cell r="Q24">
            <v>4.4222222222222225</v>
          </cell>
          <cell r="R24">
            <v>5.9333333333333336</v>
          </cell>
          <cell r="T24">
            <v>9.15</v>
          </cell>
          <cell r="U24">
            <v>10.65</v>
          </cell>
          <cell r="W24">
            <v>9.15</v>
          </cell>
          <cell r="X24">
            <v>10.65</v>
          </cell>
          <cell r="AC24">
            <v>6.4210526315789469</v>
          </cell>
          <cell r="AD24">
            <v>8.1157894736842113</v>
          </cell>
          <cell r="AF24">
            <v>5</v>
          </cell>
        </row>
        <row r="25">
          <cell r="A25">
            <v>17</v>
          </cell>
          <cell r="B25">
            <v>3</v>
          </cell>
          <cell r="C25">
            <v>8.2000000000000011</v>
          </cell>
          <cell r="E25">
            <v>7.8333333333333339</v>
          </cell>
          <cell r="F25">
            <v>6.166666666666667</v>
          </cell>
          <cell r="H25">
            <v>5.6363636363636367</v>
          </cell>
          <cell r="I25">
            <v>7.0909090909090908</v>
          </cell>
          <cell r="K25">
            <v>4.5714285714285712</v>
          </cell>
          <cell r="L25">
            <v>3.9047619047619047</v>
          </cell>
          <cell r="N25">
            <v>4.6428571428571432</v>
          </cell>
          <cell r="O25">
            <v>4.1785714285714288</v>
          </cell>
          <cell r="Q25">
            <v>4.612244897959183</v>
          </cell>
          <cell r="R25">
            <v>4.0612244897959187</v>
          </cell>
          <cell r="T25">
            <v>12</v>
          </cell>
          <cell r="U25">
            <v>9.9230769230769234</v>
          </cell>
          <cell r="W25">
            <v>12</v>
          </cell>
          <cell r="X25">
            <v>9.9230769230769234</v>
          </cell>
          <cell r="AC25">
            <v>8.8695652173913029</v>
          </cell>
          <cell r="AD25">
            <v>7.6159420289855078</v>
          </cell>
          <cell r="AF25">
            <v>5</v>
          </cell>
        </row>
        <row r="26">
          <cell r="A26">
            <v>18</v>
          </cell>
          <cell r="B26">
            <v>1.6666666666666667</v>
          </cell>
          <cell r="C26">
            <v>14.333333333333334</v>
          </cell>
          <cell r="E26">
            <v>3.1428571428571432</v>
          </cell>
          <cell r="F26">
            <v>7.5714285714285721</v>
          </cell>
          <cell r="H26">
            <v>2.7</v>
          </cell>
          <cell r="I26">
            <v>9.6</v>
          </cell>
          <cell r="K26">
            <v>0</v>
          </cell>
          <cell r="L26">
            <v>0</v>
          </cell>
          <cell r="N26">
            <v>0</v>
          </cell>
          <cell r="O26">
            <v>0</v>
          </cell>
          <cell r="Q26">
            <v>0</v>
          </cell>
          <cell r="R26">
            <v>0</v>
          </cell>
          <cell r="T26">
            <v>10.82608695652174</v>
          </cell>
          <cell r="U26">
            <v>14.326086956521738</v>
          </cell>
          <cell r="W26">
            <v>10.82608695652174</v>
          </cell>
          <cell r="X26">
            <v>14.326086956521738</v>
          </cell>
          <cell r="AC26">
            <v>10.029411764705882</v>
          </cell>
          <cell r="AD26">
            <v>13.862745098039216</v>
          </cell>
          <cell r="AF26">
            <v>5</v>
          </cell>
        </row>
        <row r="27">
          <cell r="A27">
            <v>19</v>
          </cell>
          <cell r="B27">
            <v>0</v>
          </cell>
          <cell r="C27">
            <v>0</v>
          </cell>
          <cell r="E27">
            <v>0</v>
          </cell>
          <cell r="F27">
            <v>0</v>
          </cell>
          <cell r="H27">
            <v>0</v>
          </cell>
          <cell r="I27">
            <v>0</v>
          </cell>
          <cell r="K27">
            <v>0</v>
          </cell>
          <cell r="L27">
            <v>0</v>
          </cell>
          <cell r="N27">
            <v>0</v>
          </cell>
          <cell r="O27">
            <v>0</v>
          </cell>
          <cell r="Q27">
            <v>0</v>
          </cell>
          <cell r="R27">
            <v>0</v>
          </cell>
          <cell r="T27">
            <v>0</v>
          </cell>
          <cell r="U27">
            <v>0</v>
          </cell>
          <cell r="W27">
            <v>0</v>
          </cell>
          <cell r="X27">
            <v>0</v>
          </cell>
          <cell r="AC27">
            <v>0</v>
          </cell>
          <cell r="AD27">
            <v>0</v>
          </cell>
          <cell r="AF27">
            <v>5</v>
          </cell>
        </row>
        <row r="28">
          <cell r="A28">
            <v>20</v>
          </cell>
          <cell r="B28">
            <v>3.5000000000000004</v>
          </cell>
          <cell r="C28">
            <v>7.0000000000000009</v>
          </cell>
          <cell r="E28">
            <v>5.4</v>
          </cell>
          <cell r="F28">
            <v>9.3000000000000007</v>
          </cell>
          <cell r="H28">
            <v>5.083333333333333</v>
          </cell>
          <cell r="I28">
            <v>8.9166666666666679</v>
          </cell>
          <cell r="K28">
            <v>4.6875</v>
          </cell>
          <cell r="L28">
            <v>4.75</v>
          </cell>
          <cell r="N28">
            <v>5.8285714285714292</v>
          </cell>
          <cell r="O28">
            <v>5.8571428571428577</v>
          </cell>
          <cell r="Q28">
            <v>5.168674698795181</v>
          </cell>
          <cell r="R28">
            <v>5.2168674698795181</v>
          </cell>
          <cell r="T28">
            <v>14.48</v>
          </cell>
          <cell r="U28">
            <v>12</v>
          </cell>
          <cell r="W28">
            <v>14.48</v>
          </cell>
          <cell r="X28">
            <v>12</v>
          </cell>
          <cell r="AC28">
            <v>9.9384615384615387</v>
          </cell>
          <cell r="AD28">
            <v>8.9230769230769234</v>
          </cell>
          <cell r="AF28">
            <v>5</v>
          </cell>
        </row>
        <row r="29">
          <cell r="A29">
            <v>21</v>
          </cell>
          <cell r="B29">
            <v>2.75</v>
          </cell>
          <cell r="C29">
            <v>13.5</v>
          </cell>
          <cell r="E29">
            <v>4.2</v>
          </cell>
          <cell r="F29">
            <v>10.8</v>
          </cell>
          <cell r="H29">
            <v>3.5555555555555554</v>
          </cell>
          <cell r="I29">
            <v>12</v>
          </cell>
          <cell r="K29">
            <v>3.2</v>
          </cell>
          <cell r="L29">
            <v>4.9750000000000005</v>
          </cell>
          <cell r="N29">
            <v>4.84375</v>
          </cell>
          <cell r="O29">
            <v>5.53125</v>
          </cell>
          <cell r="Q29">
            <v>3.9305555555555558</v>
          </cell>
          <cell r="R29">
            <v>5.2222222222222223</v>
          </cell>
          <cell r="T29">
            <v>9.6451612903225801</v>
          </cell>
          <cell r="U29">
            <v>10.612903225806452</v>
          </cell>
          <cell r="W29">
            <v>9.6451612903225801</v>
          </cell>
          <cell r="X29">
            <v>10.612903225806452</v>
          </cell>
          <cell r="AC29">
            <v>6.3846153846153841</v>
          </cell>
          <cell r="AD29">
            <v>7.9860139860139858</v>
          </cell>
          <cell r="AF29">
            <v>5</v>
          </cell>
        </row>
        <row r="30">
          <cell r="A30">
            <v>22</v>
          </cell>
          <cell r="B30">
            <v>15</v>
          </cell>
          <cell r="C30">
            <v>9.6666666666666661</v>
          </cell>
          <cell r="E30">
            <v>5</v>
          </cell>
          <cell r="F30">
            <v>9.5</v>
          </cell>
          <cell r="H30">
            <v>8.3333333333333321</v>
          </cell>
          <cell r="I30">
            <v>9.5555555555555554</v>
          </cell>
          <cell r="K30">
            <v>3.0285714285714289</v>
          </cell>
          <cell r="L30">
            <v>6</v>
          </cell>
          <cell r="N30">
            <v>4.125</v>
          </cell>
          <cell r="O30">
            <v>6.3333333333333339</v>
          </cell>
          <cell r="Q30">
            <v>3.4745762711864407</v>
          </cell>
          <cell r="R30">
            <v>6.1355932203389827</v>
          </cell>
          <cell r="T30">
            <v>10.82608695652174</v>
          </cell>
          <cell r="U30">
            <v>11.565217391304348</v>
          </cell>
          <cell r="W30">
            <v>10.82608695652174</v>
          </cell>
          <cell r="X30">
            <v>11.565217391304348</v>
          </cell>
          <cell r="AC30">
            <v>6.8245614035087723</v>
          </cell>
          <cell r="AD30">
            <v>8.5964912280701764</v>
          </cell>
          <cell r="AF30">
            <v>5</v>
          </cell>
        </row>
        <row r="31">
          <cell r="A31">
            <v>23</v>
          </cell>
          <cell r="B31">
            <v>6.4</v>
          </cell>
          <cell r="C31">
            <v>9.1999999999999993</v>
          </cell>
          <cell r="E31">
            <v>5</v>
          </cell>
          <cell r="F31">
            <v>9.1666666666666661</v>
          </cell>
          <cell r="H31">
            <v>5.6363636363636367</v>
          </cell>
          <cell r="I31">
            <v>9.1818181818181817</v>
          </cell>
          <cell r="K31">
            <v>3.5135135135135136</v>
          </cell>
          <cell r="L31">
            <v>5.243243243243243</v>
          </cell>
          <cell r="N31">
            <v>4.1764705882352944</v>
          </cell>
          <cell r="O31">
            <v>5.1176470588235299</v>
          </cell>
          <cell r="Q31">
            <v>3.7222222222222219</v>
          </cell>
          <cell r="R31">
            <v>5.2037037037037033</v>
          </cell>
          <cell r="T31">
            <v>12.333333333333334</v>
          </cell>
          <cell r="U31">
            <v>10.777777777777779</v>
          </cell>
          <cell r="W31">
            <v>12.333333333333334</v>
          </cell>
          <cell r="X31">
            <v>10.777777777777779</v>
          </cell>
          <cell r="AC31">
            <v>5.8433734939759034</v>
          </cell>
          <cell r="AD31">
            <v>6.9397590361445785</v>
          </cell>
          <cell r="AF31">
            <v>5</v>
          </cell>
        </row>
        <row r="32">
          <cell r="A32">
            <v>24</v>
          </cell>
          <cell r="B32">
            <v>8.5</v>
          </cell>
          <cell r="C32">
            <v>8.5</v>
          </cell>
          <cell r="E32">
            <v>6.4</v>
          </cell>
          <cell r="F32">
            <v>8</v>
          </cell>
          <cell r="H32">
            <v>7.0000000000000009</v>
          </cell>
          <cell r="I32">
            <v>8.1428571428571441</v>
          </cell>
          <cell r="K32">
            <v>11.5</v>
          </cell>
          <cell r="L32">
            <v>14.833333333333334</v>
          </cell>
          <cell r="N32">
            <v>19.285714285714288</v>
          </cell>
          <cell r="O32">
            <v>12</v>
          </cell>
          <cell r="Q32">
            <v>15.692307692307692</v>
          </cell>
          <cell r="R32">
            <v>13.307692307692307</v>
          </cell>
          <cell r="T32">
            <v>13.5</v>
          </cell>
          <cell r="U32">
            <v>12.125</v>
          </cell>
          <cell r="W32">
            <v>13.5</v>
          </cell>
          <cell r="X32">
            <v>12.125</v>
          </cell>
          <cell r="AC32">
            <v>13.173076923076923</v>
          </cell>
          <cell r="AD32">
            <v>11.884615384615385</v>
          </cell>
          <cell r="AF32">
            <v>5</v>
          </cell>
        </row>
        <row r="33">
          <cell r="A33">
            <v>25</v>
          </cell>
          <cell r="B33">
            <v>7.0000000000000009</v>
          </cell>
          <cell r="C33">
            <v>7.6666666666666661</v>
          </cell>
          <cell r="E33">
            <v>7.1999999999999993</v>
          </cell>
          <cell r="F33">
            <v>8.2000000000000011</v>
          </cell>
          <cell r="H33">
            <v>7.1249999999999991</v>
          </cell>
          <cell r="I33">
            <v>8</v>
          </cell>
          <cell r="K33">
            <v>2</v>
          </cell>
          <cell r="L33">
            <v>4.0526315789473681</v>
          </cell>
          <cell r="N33">
            <v>1</v>
          </cell>
          <cell r="O33">
            <v>6.25</v>
          </cell>
          <cell r="Q33">
            <v>1.7037037037037037</v>
          </cell>
          <cell r="R33">
            <v>4.7037037037037033</v>
          </cell>
          <cell r="T33">
            <v>3</v>
          </cell>
          <cell r="U33">
            <v>23.857142857142858</v>
          </cell>
          <cell r="W33">
            <v>3</v>
          </cell>
          <cell r="X33">
            <v>23.857142857142858</v>
          </cell>
          <cell r="AC33">
            <v>2.9591836734693877</v>
          </cell>
          <cell r="AD33">
            <v>10.714285714285714</v>
          </cell>
          <cell r="AF33">
            <v>5</v>
          </cell>
        </row>
        <row r="34">
          <cell r="A34">
            <v>26</v>
          </cell>
          <cell r="B34">
            <v>0</v>
          </cell>
          <cell r="C34">
            <v>0</v>
          </cell>
          <cell r="E34">
            <v>0</v>
          </cell>
          <cell r="F34">
            <v>0</v>
          </cell>
          <cell r="H34">
            <v>0</v>
          </cell>
          <cell r="I34">
            <v>0</v>
          </cell>
          <cell r="K34">
            <v>0</v>
          </cell>
          <cell r="L34">
            <v>0</v>
          </cell>
          <cell r="N34">
            <v>0</v>
          </cell>
          <cell r="O34">
            <v>0</v>
          </cell>
          <cell r="Q34">
            <v>0</v>
          </cell>
          <cell r="R34">
            <v>0</v>
          </cell>
          <cell r="T34">
            <v>0</v>
          </cell>
          <cell r="U34">
            <v>0</v>
          </cell>
          <cell r="W34">
            <v>0</v>
          </cell>
          <cell r="X34">
            <v>0</v>
          </cell>
          <cell r="AC34">
            <v>0</v>
          </cell>
          <cell r="AD34">
            <v>0</v>
          </cell>
          <cell r="AF34">
            <v>5</v>
          </cell>
        </row>
        <row r="35">
          <cell r="A35">
            <v>27</v>
          </cell>
          <cell r="B35">
            <v>0</v>
          </cell>
          <cell r="C35">
            <v>0</v>
          </cell>
          <cell r="E35">
            <v>3.4285714285714288</v>
          </cell>
          <cell r="F35">
            <v>7.7142857142857135</v>
          </cell>
          <cell r="H35">
            <v>3.4285714285714288</v>
          </cell>
          <cell r="I35">
            <v>7.7142857142857135</v>
          </cell>
          <cell r="K35">
            <v>2.4444444444444446</v>
          </cell>
          <cell r="L35">
            <v>5.3333333333333339</v>
          </cell>
          <cell r="N35">
            <v>1.5333333333333332</v>
          </cell>
          <cell r="O35">
            <v>6.4666666666666668</v>
          </cell>
          <cell r="Q35">
            <v>2.0303030303030303</v>
          </cell>
          <cell r="R35">
            <v>5.8484848484848486</v>
          </cell>
          <cell r="T35">
            <v>6.9743589743589745</v>
          </cell>
          <cell r="U35">
            <v>10.512820512820513</v>
          </cell>
          <cell r="W35">
            <v>6.9743589743589745</v>
          </cell>
          <cell r="X35">
            <v>10.512820512820513</v>
          </cell>
          <cell r="AC35">
            <v>5.3813559322033893</v>
          </cell>
          <cell r="AD35">
            <v>9.0423728813559325</v>
          </cell>
          <cell r="AF35">
            <v>5</v>
          </cell>
        </row>
        <row r="36">
          <cell r="A36">
            <v>28</v>
          </cell>
          <cell r="B36">
            <v>5</v>
          </cell>
          <cell r="C36">
            <v>7.333333333333333</v>
          </cell>
          <cell r="E36">
            <v>10</v>
          </cell>
          <cell r="F36">
            <v>6.5</v>
          </cell>
          <cell r="H36">
            <v>8.3333333333333321</v>
          </cell>
          <cell r="I36">
            <v>6.7777777777777786</v>
          </cell>
          <cell r="K36">
            <v>2.5294117647058822</v>
          </cell>
          <cell r="L36">
            <v>5.1176470588235299</v>
          </cell>
          <cell r="N36">
            <v>1.5</v>
          </cell>
          <cell r="O36">
            <v>4.3999999999999995</v>
          </cell>
          <cell r="Q36">
            <v>2.1481481481481479</v>
          </cell>
          <cell r="R36">
            <v>4.8518518518518512</v>
          </cell>
          <cell r="T36">
            <v>5.9615384615384617</v>
          </cell>
          <cell r="U36">
            <v>10.730769230769232</v>
          </cell>
          <cell r="W36">
            <v>5.9615384615384617</v>
          </cell>
          <cell r="X36">
            <v>10.730769230769232</v>
          </cell>
          <cell r="AC36">
            <v>5.0340909090909092</v>
          </cell>
          <cell r="AD36">
            <v>8.5227272727272716</v>
          </cell>
          <cell r="AF36">
            <v>5</v>
          </cell>
        </row>
        <row r="37">
          <cell r="A37">
            <v>29</v>
          </cell>
          <cell r="B37">
            <v>4</v>
          </cell>
          <cell r="C37">
            <v>5.25</v>
          </cell>
          <cell r="E37">
            <v>4.375</v>
          </cell>
          <cell r="F37">
            <v>5.375</v>
          </cell>
          <cell r="H37">
            <v>4.25</v>
          </cell>
          <cell r="I37">
            <v>5.3333333333333339</v>
          </cell>
          <cell r="K37">
            <v>5.8666666666666663</v>
          </cell>
          <cell r="L37">
            <v>5.1333333333333337</v>
          </cell>
          <cell r="N37">
            <v>4</v>
          </cell>
          <cell r="O37">
            <v>4.4615384615384617</v>
          </cell>
          <cell r="Q37">
            <v>5</v>
          </cell>
          <cell r="R37">
            <v>4.8214285714285721</v>
          </cell>
          <cell r="T37">
            <v>8.7727272727272716</v>
          </cell>
          <cell r="U37">
            <v>11.454545454545455</v>
          </cell>
          <cell r="W37">
            <v>8.7727272727272716</v>
          </cell>
          <cell r="X37">
            <v>11.454545454545455</v>
          </cell>
          <cell r="AC37">
            <v>6.8690476190476186</v>
          </cell>
          <cell r="AD37">
            <v>8.3690476190476186</v>
          </cell>
          <cell r="AF37">
            <v>5</v>
          </cell>
        </row>
        <row r="38">
          <cell r="A38">
            <v>30</v>
          </cell>
          <cell r="B38">
            <v>0</v>
          </cell>
          <cell r="C38">
            <v>10</v>
          </cell>
          <cell r="E38">
            <v>4.4285714285714279</v>
          </cell>
          <cell r="F38">
            <v>8</v>
          </cell>
          <cell r="H38">
            <v>3.875</v>
          </cell>
          <cell r="I38">
            <v>8.25</v>
          </cell>
          <cell r="K38">
            <v>2.2666666666666666</v>
          </cell>
          <cell r="L38">
            <v>3.2</v>
          </cell>
          <cell r="N38">
            <v>7.5384615384615383</v>
          </cell>
          <cell r="O38">
            <v>4.4615384615384617</v>
          </cell>
          <cell r="Q38">
            <v>4.7142857142857144</v>
          </cell>
          <cell r="R38">
            <v>3.785714285714286</v>
          </cell>
          <cell r="T38">
            <v>20.454545454545457</v>
          </cell>
          <cell r="U38">
            <v>8.3636363636363633</v>
          </cell>
          <cell r="W38">
            <v>20.454545454545457</v>
          </cell>
          <cell r="X38">
            <v>8.3636363636363633</v>
          </cell>
          <cell r="AC38">
            <v>13.2875</v>
          </cell>
          <cell r="AD38">
            <v>6.75</v>
          </cell>
          <cell r="AF38">
            <v>5</v>
          </cell>
        </row>
        <row r="39">
          <cell r="A39">
            <v>31</v>
          </cell>
          <cell r="B39">
            <v>4</v>
          </cell>
          <cell r="C39">
            <v>14.000000000000002</v>
          </cell>
          <cell r="E39">
            <v>5.3333333333333339</v>
          </cell>
          <cell r="F39">
            <v>7.0000000000000009</v>
          </cell>
          <cell r="H39">
            <v>4.8888888888888893</v>
          </cell>
          <cell r="I39">
            <v>9.3333333333333339</v>
          </cell>
          <cell r="K39">
            <v>3.0833333333333335</v>
          </cell>
          <cell r="L39">
            <v>4.3333333333333339</v>
          </cell>
          <cell r="N39">
            <v>3.75</v>
          </cell>
          <cell r="O39">
            <v>4.5</v>
          </cell>
          <cell r="Q39">
            <v>3.4166666666666665</v>
          </cell>
          <cell r="R39">
            <v>4.416666666666667</v>
          </cell>
          <cell r="T39">
            <v>18.391304347826086</v>
          </cell>
          <cell r="U39">
            <v>8.304347826086957</v>
          </cell>
          <cell r="W39">
            <v>18.391304347826086</v>
          </cell>
          <cell r="X39">
            <v>8.304347826086957</v>
          </cell>
          <cell r="AC39">
            <v>12.30379746835443</v>
          </cell>
          <cell r="AD39">
            <v>7.2405063291139244</v>
          </cell>
          <cell r="AF39">
            <v>5</v>
          </cell>
        </row>
        <row r="40">
          <cell r="A40" t="str">
            <v xml:space="preserve">Feb/01 </v>
          </cell>
          <cell r="B40">
            <v>0</v>
          </cell>
          <cell r="C40">
            <v>0</v>
          </cell>
          <cell r="E40">
            <v>0</v>
          </cell>
          <cell r="F40">
            <v>0</v>
          </cell>
          <cell r="H40">
            <v>0</v>
          </cell>
          <cell r="I40">
            <v>0</v>
          </cell>
          <cell r="K40">
            <v>0</v>
          </cell>
          <cell r="L40">
            <v>0</v>
          </cell>
          <cell r="N40">
            <v>0</v>
          </cell>
          <cell r="O40">
            <v>0</v>
          </cell>
          <cell r="Q40">
            <v>0</v>
          </cell>
          <cell r="R40">
            <v>0</v>
          </cell>
          <cell r="T40">
            <v>0</v>
          </cell>
          <cell r="U40">
            <v>0</v>
          </cell>
          <cell r="W40">
            <v>0</v>
          </cell>
          <cell r="X40">
            <v>0</v>
          </cell>
          <cell r="AC40">
            <v>0</v>
          </cell>
          <cell r="AD40">
            <v>0</v>
          </cell>
          <cell r="AF40">
            <v>5</v>
          </cell>
        </row>
        <row r="41">
          <cell r="A41">
            <v>2</v>
          </cell>
          <cell r="B41">
            <v>0</v>
          </cell>
          <cell r="C41">
            <v>0</v>
          </cell>
          <cell r="E41">
            <v>0</v>
          </cell>
          <cell r="F41">
            <v>0</v>
          </cell>
          <cell r="H41">
            <v>0</v>
          </cell>
          <cell r="I41">
            <v>0</v>
          </cell>
          <cell r="K41">
            <v>0</v>
          </cell>
          <cell r="L41">
            <v>0</v>
          </cell>
          <cell r="N41">
            <v>0</v>
          </cell>
          <cell r="O41">
            <v>0</v>
          </cell>
          <cell r="Q41">
            <v>0</v>
          </cell>
          <cell r="R41">
            <v>0</v>
          </cell>
          <cell r="T41">
            <v>0</v>
          </cell>
          <cell r="U41">
            <v>0</v>
          </cell>
          <cell r="W41">
            <v>0</v>
          </cell>
          <cell r="X41">
            <v>0</v>
          </cell>
          <cell r="AC41">
            <v>0</v>
          </cell>
          <cell r="AD41">
            <v>0</v>
          </cell>
          <cell r="AF41">
            <v>5</v>
          </cell>
        </row>
        <row r="42">
          <cell r="A42">
            <v>3</v>
          </cell>
          <cell r="B42">
            <v>13.750000000000002</v>
          </cell>
          <cell r="C42">
            <v>5.5</v>
          </cell>
          <cell r="E42">
            <v>5</v>
          </cell>
          <cell r="F42">
            <v>6.8571428571428577</v>
          </cell>
          <cell r="H42">
            <v>8.1818181818181817</v>
          </cell>
          <cell r="I42">
            <v>6.3636363636363633</v>
          </cell>
          <cell r="K42">
            <v>3.3250000000000002</v>
          </cell>
          <cell r="L42">
            <v>4.6749999999999998</v>
          </cell>
          <cell r="N42">
            <v>4.96</v>
          </cell>
          <cell r="O42">
            <v>4.5199999999999996</v>
          </cell>
          <cell r="Q42">
            <v>3.9538461538461536</v>
          </cell>
          <cell r="R42">
            <v>4.6153846153846159</v>
          </cell>
          <cell r="T42">
            <v>40.157894736842103</v>
          </cell>
          <cell r="U42">
            <v>5.447368421052631</v>
          </cell>
          <cell r="W42">
            <v>40.157894736842103</v>
          </cell>
          <cell r="X42">
            <v>5.447368421052631</v>
          </cell>
          <cell r="AC42">
            <v>22.361842105263158</v>
          </cell>
          <cell r="AD42">
            <v>5.1578947368421053</v>
          </cell>
          <cell r="AF42">
            <v>5</v>
          </cell>
        </row>
        <row r="43">
          <cell r="A43">
            <v>4</v>
          </cell>
          <cell r="B43">
            <v>9</v>
          </cell>
          <cell r="C43">
            <v>9.3333333333333339</v>
          </cell>
          <cell r="E43">
            <v>1.2142857142857142</v>
          </cell>
          <cell r="F43">
            <v>2.9285714285714288</v>
          </cell>
          <cell r="H43">
            <v>2.5882352941176472</v>
          </cell>
          <cell r="I43">
            <v>4.0588235294117645</v>
          </cell>
          <cell r="K43">
            <v>2.4230769230769229</v>
          </cell>
          <cell r="L43">
            <v>5.4615384615384617</v>
          </cell>
          <cell r="N43">
            <v>2.1428571428571428</v>
          </cell>
          <cell r="O43">
            <v>6.8095238095238102</v>
          </cell>
          <cell r="Q43">
            <v>2.2978723404255321</v>
          </cell>
          <cell r="R43">
            <v>6.0638297872340425</v>
          </cell>
          <cell r="T43">
            <v>13.461538461538462</v>
          </cell>
          <cell r="U43">
            <v>11.923076923076923</v>
          </cell>
          <cell r="W43">
            <v>13.461538461538462</v>
          </cell>
          <cell r="X43">
            <v>11.923076923076923</v>
          </cell>
          <cell r="AC43">
            <v>7.3448275862068968</v>
          </cell>
          <cell r="AD43">
            <v>8.3965517241379306</v>
          </cell>
          <cell r="AF43">
            <v>5</v>
          </cell>
        </row>
        <row r="44">
          <cell r="A44">
            <v>5</v>
          </cell>
          <cell r="B44">
            <v>3.6666666666666665</v>
          </cell>
          <cell r="C44">
            <v>7.6666666666666661</v>
          </cell>
          <cell r="E44">
            <v>4.1666666666666661</v>
          </cell>
          <cell r="F44">
            <v>8.8333333333333339</v>
          </cell>
          <cell r="H44">
            <v>4</v>
          </cell>
          <cell r="I44">
            <v>8.4444444444444446</v>
          </cell>
          <cell r="K44">
            <v>3.1176470588235294</v>
          </cell>
          <cell r="L44">
            <v>5.3529411764705879</v>
          </cell>
          <cell r="N44">
            <v>3</v>
          </cell>
          <cell r="O44">
            <v>6.5</v>
          </cell>
          <cell r="Q44">
            <v>3.0689655172413794</v>
          </cell>
          <cell r="R44">
            <v>5.8275862068965516</v>
          </cell>
          <cell r="T44">
            <v>11.25</v>
          </cell>
          <cell r="U44">
            <v>13.200000000000001</v>
          </cell>
          <cell r="W44">
            <v>11.25</v>
          </cell>
          <cell r="X44">
            <v>13.200000000000001</v>
          </cell>
          <cell r="AC44">
            <v>7.3717948717948723</v>
          </cell>
          <cell r="AD44">
            <v>9.9102564102564106</v>
          </cell>
          <cell r="AF44">
            <v>5</v>
          </cell>
        </row>
        <row r="45">
          <cell r="A45">
            <v>6</v>
          </cell>
          <cell r="B45">
            <v>9.5</v>
          </cell>
          <cell r="C45">
            <v>5.5</v>
          </cell>
          <cell r="E45">
            <v>5.5</v>
          </cell>
          <cell r="F45">
            <v>6.5</v>
          </cell>
          <cell r="H45">
            <v>6.833333333333333</v>
          </cell>
          <cell r="I45">
            <v>6.166666666666667</v>
          </cell>
          <cell r="K45">
            <v>3.3529411764705883</v>
          </cell>
          <cell r="L45">
            <v>5.4705882352941178</v>
          </cell>
          <cell r="N45">
            <v>3.2399999999999998</v>
          </cell>
          <cell r="O45">
            <v>5.24</v>
          </cell>
          <cell r="Q45">
            <v>3.2857142857142856</v>
          </cell>
          <cell r="R45">
            <v>5.3333333333333339</v>
          </cell>
          <cell r="T45">
            <v>7.4375</v>
          </cell>
          <cell r="U45">
            <v>15.75</v>
          </cell>
          <cell r="W45">
            <v>7.4375</v>
          </cell>
          <cell r="X45">
            <v>15.75</v>
          </cell>
          <cell r="AC45">
            <v>5.2124999999999995</v>
          </cell>
          <cell r="AD45">
            <v>9.5625</v>
          </cell>
          <cell r="AF45">
            <v>5</v>
          </cell>
        </row>
        <row r="46">
          <cell r="A46">
            <v>7</v>
          </cell>
          <cell r="B46">
            <v>14.666666666666666</v>
          </cell>
          <cell r="C46">
            <v>8.3333333333333321</v>
          </cell>
          <cell r="E46">
            <v>5.875</v>
          </cell>
          <cell r="F46">
            <v>6</v>
          </cell>
          <cell r="H46">
            <v>8.2727272727272734</v>
          </cell>
          <cell r="I46">
            <v>6.6363636363636358</v>
          </cell>
          <cell r="K46">
            <v>13</v>
          </cell>
          <cell r="L46">
            <v>11.200000000000001</v>
          </cell>
          <cell r="N46">
            <v>8.6666666666666679</v>
          </cell>
          <cell r="O46">
            <v>5.6666666666666661</v>
          </cell>
          <cell r="Q46">
            <v>11.375</v>
          </cell>
          <cell r="R46">
            <v>9.125</v>
          </cell>
          <cell r="T46">
            <v>17.041666666666664</v>
          </cell>
          <cell r="U46">
            <v>9.9166666666666661</v>
          </cell>
          <cell r="W46">
            <v>17.041666666666664</v>
          </cell>
          <cell r="X46">
            <v>9.9166666666666661</v>
          </cell>
          <cell r="AC46">
            <v>14.925373134328357</v>
          </cell>
          <cell r="AD46">
            <v>9.2835820895522385</v>
          </cell>
          <cell r="AF46">
            <v>5</v>
          </cell>
        </row>
        <row r="47">
          <cell r="A47">
            <v>8</v>
          </cell>
          <cell r="B47">
            <v>5</v>
          </cell>
          <cell r="C47">
            <v>7.0000000000000009</v>
          </cell>
          <cell r="E47">
            <v>5.875</v>
          </cell>
          <cell r="F47">
            <v>6.75</v>
          </cell>
          <cell r="H47">
            <v>5.7777777777777777</v>
          </cell>
          <cell r="I47">
            <v>6.7777777777777786</v>
          </cell>
          <cell r="K47">
            <v>4.4242424242424239</v>
          </cell>
          <cell r="L47">
            <v>3.4848484848484853</v>
          </cell>
          <cell r="N47">
            <v>5.5185185185185182</v>
          </cell>
          <cell r="O47">
            <v>4.4444444444444446</v>
          </cell>
          <cell r="Q47">
            <v>4.9166666666666661</v>
          </cell>
          <cell r="R47">
            <v>3.916666666666667</v>
          </cell>
          <cell r="T47">
            <v>19.225000000000001</v>
          </cell>
          <cell r="U47">
            <v>13.075000000000001</v>
          </cell>
          <cell r="W47">
            <v>19.225000000000001</v>
          </cell>
          <cell r="X47">
            <v>13.075000000000001</v>
          </cell>
          <cell r="AC47">
            <v>12.651006711409396</v>
          </cell>
          <cell r="AD47">
            <v>9.0067114093959724</v>
          </cell>
          <cell r="AF47">
            <v>5</v>
          </cell>
        </row>
        <row r="48">
          <cell r="A48">
            <v>9</v>
          </cell>
          <cell r="B48">
            <v>0</v>
          </cell>
          <cell r="C48">
            <v>0</v>
          </cell>
          <cell r="E48">
            <v>0</v>
          </cell>
          <cell r="F48">
            <v>0</v>
          </cell>
          <cell r="H48">
            <v>0</v>
          </cell>
          <cell r="I48">
            <v>0</v>
          </cell>
          <cell r="K48">
            <v>0</v>
          </cell>
          <cell r="L48">
            <v>0</v>
          </cell>
          <cell r="N48">
            <v>0</v>
          </cell>
          <cell r="O48">
            <v>0</v>
          </cell>
          <cell r="Q48">
            <v>0</v>
          </cell>
          <cell r="R48">
            <v>0</v>
          </cell>
          <cell r="T48">
            <v>0</v>
          </cell>
          <cell r="U48">
            <v>0</v>
          </cell>
          <cell r="W48">
            <v>0</v>
          </cell>
          <cell r="X48">
            <v>0</v>
          </cell>
          <cell r="AC48">
            <v>0</v>
          </cell>
          <cell r="AD48">
            <v>0</v>
          </cell>
          <cell r="AF48">
            <v>5</v>
          </cell>
        </row>
        <row r="49">
          <cell r="A49">
            <v>10</v>
          </cell>
          <cell r="B49">
            <v>0</v>
          </cell>
          <cell r="C49">
            <v>12</v>
          </cell>
          <cell r="E49">
            <v>15.333333333333332</v>
          </cell>
          <cell r="F49">
            <v>16</v>
          </cell>
          <cell r="H49">
            <v>11.5</v>
          </cell>
          <cell r="I49">
            <v>15</v>
          </cell>
          <cell r="K49">
            <v>5.3571428571428568</v>
          </cell>
          <cell r="L49">
            <v>3.8095238095238098</v>
          </cell>
          <cell r="N49">
            <v>6.1851851851851851</v>
          </cell>
          <cell r="O49">
            <v>5.1851851851851851</v>
          </cell>
          <cell r="Q49">
            <v>5.6811594202898554</v>
          </cell>
          <cell r="R49">
            <v>4.3478260869565215</v>
          </cell>
          <cell r="T49">
            <v>16.95918367346939</v>
          </cell>
          <cell r="U49">
            <v>10.040816326530612</v>
          </cell>
          <cell r="W49">
            <v>16.95918367346939</v>
          </cell>
          <cell r="X49">
            <v>10.040816326530612</v>
          </cell>
          <cell r="AC49">
            <v>12.280701754385964</v>
          </cell>
          <cell r="AD49">
            <v>7.859649122807018</v>
          </cell>
          <cell r="AF49">
            <v>5</v>
          </cell>
        </row>
        <row r="50">
          <cell r="A50">
            <v>11</v>
          </cell>
          <cell r="B50">
            <v>3.833333333333333</v>
          </cell>
          <cell r="C50">
            <v>2.166666666666667</v>
          </cell>
          <cell r="E50">
            <v>11.428571428571429</v>
          </cell>
          <cell r="F50">
            <v>12.857142857142856</v>
          </cell>
          <cell r="H50">
            <v>6.6315789473684212</v>
          </cell>
          <cell r="I50">
            <v>6.1052631578947363</v>
          </cell>
          <cell r="K50">
            <v>5.3529411764705879</v>
          </cell>
          <cell r="L50">
            <v>3.8529411764705883</v>
          </cell>
          <cell r="N50">
            <v>8.7391304347826093</v>
          </cell>
          <cell r="O50">
            <v>5.5652173913043477</v>
          </cell>
          <cell r="Q50">
            <v>6.7192982456140342</v>
          </cell>
          <cell r="R50">
            <v>4.5438596491228074</v>
          </cell>
          <cell r="T50">
            <v>19.571428571428569</v>
          </cell>
          <cell r="U50">
            <v>9.5</v>
          </cell>
          <cell r="W50">
            <v>19.571428571428569</v>
          </cell>
          <cell r="X50">
            <v>9.5</v>
          </cell>
          <cell r="AC50">
            <v>12.15909090909091</v>
          </cell>
          <cell r="AD50">
            <v>6.8712121212121211</v>
          </cell>
          <cell r="AF50">
            <v>5</v>
          </cell>
        </row>
        <row r="51">
          <cell r="A51">
            <v>12</v>
          </cell>
          <cell r="B51">
            <v>0</v>
          </cell>
          <cell r="C51">
            <v>0</v>
          </cell>
          <cell r="E51">
            <v>0</v>
          </cell>
          <cell r="F51">
            <v>0</v>
          </cell>
          <cell r="H51">
            <v>0</v>
          </cell>
          <cell r="I51">
            <v>0</v>
          </cell>
          <cell r="K51">
            <v>0</v>
          </cell>
          <cell r="L51">
            <v>0</v>
          </cell>
          <cell r="N51">
            <v>0</v>
          </cell>
          <cell r="O51">
            <v>0</v>
          </cell>
          <cell r="Q51">
            <v>0</v>
          </cell>
          <cell r="R51">
            <v>0</v>
          </cell>
          <cell r="T51">
            <v>0</v>
          </cell>
          <cell r="U51">
            <v>0</v>
          </cell>
          <cell r="W51">
            <v>0</v>
          </cell>
          <cell r="X51">
            <v>0</v>
          </cell>
          <cell r="AC51">
            <v>0</v>
          </cell>
          <cell r="AD51">
            <v>0</v>
          </cell>
          <cell r="AF51">
            <v>5</v>
          </cell>
        </row>
        <row r="52">
          <cell r="A52">
            <v>13</v>
          </cell>
          <cell r="B52">
            <v>5.5</v>
          </cell>
          <cell r="C52">
            <v>6.25</v>
          </cell>
          <cell r="E52">
            <v>5.8571428571428577</v>
          </cell>
          <cell r="F52">
            <v>11</v>
          </cell>
          <cell r="H52">
            <v>5.7272727272727275</v>
          </cell>
          <cell r="I52">
            <v>9.2727272727272734</v>
          </cell>
          <cell r="K52">
            <v>3.1875</v>
          </cell>
          <cell r="L52">
            <v>7.0624999999999991</v>
          </cell>
          <cell r="N52">
            <v>3.9285714285714284</v>
          </cell>
          <cell r="O52">
            <v>7.4285714285714288</v>
          </cell>
          <cell r="Q52">
            <v>3.5333333333333337</v>
          </cell>
          <cell r="R52">
            <v>7.2333333333333334</v>
          </cell>
          <cell r="T52">
            <v>18.533333333333331</v>
          </cell>
          <cell r="U52">
            <v>9.6666666666666661</v>
          </cell>
          <cell r="W52">
            <v>18.533333333333331</v>
          </cell>
          <cell r="X52">
            <v>9.6666666666666661</v>
          </cell>
          <cell r="AC52">
            <v>10.211267605633804</v>
          </cell>
          <cell r="AD52">
            <v>8.577464788732394</v>
          </cell>
          <cell r="AF52">
            <v>5</v>
          </cell>
        </row>
        <row r="53">
          <cell r="A53">
            <v>14</v>
          </cell>
          <cell r="B53">
            <v>7.0000000000000009</v>
          </cell>
          <cell r="C53">
            <v>13</v>
          </cell>
          <cell r="E53">
            <v>4.5714285714285712</v>
          </cell>
          <cell r="F53">
            <v>10.428571428571429</v>
          </cell>
          <cell r="H53">
            <v>5.3</v>
          </cell>
          <cell r="I53">
            <v>11.200000000000001</v>
          </cell>
          <cell r="K53">
            <v>8.884615384615385</v>
          </cell>
          <cell r="L53">
            <v>4.8461538461538458</v>
          </cell>
          <cell r="N53">
            <v>8.4</v>
          </cell>
          <cell r="O53">
            <v>5.4</v>
          </cell>
          <cell r="Q53">
            <v>8.75</v>
          </cell>
          <cell r="R53">
            <v>5</v>
          </cell>
          <cell r="T53">
            <v>15.285714285714286</v>
          </cell>
          <cell r="U53">
            <v>9.5714285714285712</v>
          </cell>
          <cell r="W53">
            <v>15.285714285714286</v>
          </cell>
          <cell r="X53">
            <v>9.5714285714285712</v>
          </cell>
          <cell r="AC53">
            <v>9.7000000000000011</v>
          </cell>
          <cell r="AD53">
            <v>7.1</v>
          </cell>
          <cell r="AF53">
            <v>5</v>
          </cell>
        </row>
        <row r="54">
          <cell r="A54">
            <v>15</v>
          </cell>
          <cell r="B54">
            <v>4</v>
          </cell>
          <cell r="C54">
            <v>15.333333333333332</v>
          </cell>
          <cell r="E54">
            <v>9.3333333333333339</v>
          </cell>
          <cell r="F54">
            <v>11.833333333333334</v>
          </cell>
          <cell r="H54">
            <v>7.5555555555555554</v>
          </cell>
          <cell r="I54">
            <v>13</v>
          </cell>
          <cell r="K54">
            <v>4.4705882352941178</v>
          </cell>
          <cell r="L54">
            <v>5.4411764705882355</v>
          </cell>
          <cell r="N54">
            <v>4.5454545454545459</v>
          </cell>
          <cell r="O54">
            <v>7.2727272727272725</v>
          </cell>
          <cell r="Q54">
            <v>4.4888888888888889</v>
          </cell>
          <cell r="R54">
            <v>5.8888888888888884</v>
          </cell>
          <cell r="T54">
            <v>11.095238095238095</v>
          </cell>
          <cell r="U54">
            <v>13.523809523809524</v>
          </cell>
          <cell r="W54">
            <v>11.095238095238095</v>
          </cell>
          <cell r="X54">
            <v>13.523809523809524</v>
          </cell>
          <cell r="AC54">
            <v>7.6666666666666661</v>
          </cell>
          <cell r="AD54">
            <v>9.8958333333333321</v>
          </cell>
          <cell r="AF54">
            <v>5</v>
          </cell>
        </row>
        <row r="55">
          <cell r="A55">
            <v>16</v>
          </cell>
          <cell r="B55">
            <v>0</v>
          </cell>
          <cell r="C55">
            <v>0</v>
          </cell>
          <cell r="E55">
            <v>0</v>
          </cell>
          <cell r="F55">
            <v>0</v>
          </cell>
          <cell r="H55">
            <v>0</v>
          </cell>
          <cell r="I55">
            <v>0</v>
          </cell>
          <cell r="K55">
            <v>0</v>
          </cell>
          <cell r="L55">
            <v>0</v>
          </cell>
          <cell r="N55">
            <v>0</v>
          </cell>
          <cell r="O55">
            <v>0</v>
          </cell>
          <cell r="Q55">
            <v>0</v>
          </cell>
          <cell r="R55">
            <v>0</v>
          </cell>
          <cell r="T55">
            <v>0</v>
          </cell>
          <cell r="U55">
            <v>0</v>
          </cell>
          <cell r="W55">
            <v>0</v>
          </cell>
          <cell r="X55">
            <v>0</v>
          </cell>
          <cell r="AC55">
            <v>0</v>
          </cell>
          <cell r="AD55">
            <v>0</v>
          </cell>
          <cell r="AF55">
            <v>5</v>
          </cell>
        </row>
        <row r="56">
          <cell r="A56">
            <v>17</v>
          </cell>
          <cell r="B56">
            <v>12.25</v>
          </cell>
          <cell r="C56">
            <v>3</v>
          </cell>
          <cell r="E56">
            <v>14.2</v>
          </cell>
          <cell r="F56">
            <v>6.7</v>
          </cell>
          <cell r="H56">
            <v>13.642857142857142</v>
          </cell>
          <cell r="I56">
            <v>5.6428571428571423</v>
          </cell>
          <cell r="K56">
            <v>6.3571428571428568</v>
          </cell>
          <cell r="L56">
            <v>4.0714285714285721</v>
          </cell>
          <cell r="N56">
            <v>8.2758620689655178</v>
          </cell>
          <cell r="O56">
            <v>5.2413793103448274</v>
          </cell>
          <cell r="Q56">
            <v>7.333333333333333</v>
          </cell>
          <cell r="R56">
            <v>4.666666666666667</v>
          </cell>
          <cell r="T56">
            <v>17.083333333333332</v>
          </cell>
          <cell r="U56">
            <v>11.833333333333334</v>
          </cell>
          <cell r="W56">
            <v>17.083333333333332</v>
          </cell>
          <cell r="X56">
            <v>11.833333333333334</v>
          </cell>
          <cell r="AC56">
            <v>13.467065868263472</v>
          </cell>
          <cell r="AD56">
            <v>8.8682634730538918</v>
          </cell>
          <cell r="AF56">
            <v>5</v>
          </cell>
        </row>
        <row r="57">
          <cell r="A57">
            <v>18</v>
          </cell>
          <cell r="B57">
            <v>12</v>
          </cell>
          <cell r="C57">
            <v>4</v>
          </cell>
          <cell r="E57">
            <v>11.166666666666666</v>
          </cell>
          <cell r="F57">
            <v>5.166666666666667</v>
          </cell>
          <cell r="H57">
            <v>11.285714285714285</v>
          </cell>
          <cell r="I57">
            <v>5</v>
          </cell>
          <cell r="K57">
            <v>4.9090909090909092</v>
          </cell>
          <cell r="L57">
            <v>5.4545454545454541</v>
          </cell>
          <cell r="N57">
            <v>5.2424242424242422</v>
          </cell>
          <cell r="O57">
            <v>6.3636363636363633</v>
          </cell>
          <cell r="Q57">
            <v>5.0757575757575761</v>
          </cell>
          <cell r="R57">
            <v>5.9090909090909092</v>
          </cell>
          <cell r="T57">
            <v>7.5454545454545459</v>
          </cell>
          <cell r="U57">
            <v>6.0909090909090908</v>
          </cell>
          <cell r="W57">
            <v>7.5454545454545459</v>
          </cell>
          <cell r="X57">
            <v>6.0909090909090908</v>
          </cell>
          <cell r="AC57">
            <v>6.1052631578947363</v>
          </cell>
          <cell r="AD57">
            <v>5.8842105263157896</v>
          </cell>
          <cell r="AF57">
            <v>5</v>
          </cell>
        </row>
        <row r="58">
          <cell r="A58">
            <v>19</v>
          </cell>
          <cell r="B58">
            <v>5.8000000000000007</v>
          </cell>
          <cell r="C58">
            <v>8.4</v>
          </cell>
          <cell r="E58">
            <v>9.4</v>
          </cell>
          <cell r="F58">
            <v>9.6</v>
          </cell>
          <cell r="H58">
            <v>7.6</v>
          </cell>
          <cell r="I58">
            <v>9</v>
          </cell>
          <cell r="K58">
            <v>3.2758620689655173</v>
          </cell>
          <cell r="L58">
            <v>6</v>
          </cell>
          <cell r="N58">
            <v>6.4090909090909083</v>
          </cell>
          <cell r="O58">
            <v>6.3636363636363633</v>
          </cell>
          <cell r="Q58">
            <v>4.6274509803921564</v>
          </cell>
          <cell r="R58">
            <v>6.1568627450980395</v>
          </cell>
          <cell r="T58">
            <v>19.2</v>
          </cell>
          <cell r="U58">
            <v>7.55</v>
          </cell>
          <cell r="W58">
            <v>19.2</v>
          </cell>
          <cell r="X58">
            <v>7.55</v>
          </cell>
          <cell r="AC58">
            <v>10.693069306930694</v>
          </cell>
          <cell r="AD58">
            <v>6.990099009900991</v>
          </cell>
          <cell r="AF58">
            <v>5</v>
          </cell>
        </row>
        <row r="59">
          <cell r="A59">
            <v>20</v>
          </cell>
          <cell r="B59">
            <v>2</v>
          </cell>
          <cell r="C59">
            <v>16</v>
          </cell>
          <cell r="E59">
            <v>15</v>
          </cell>
          <cell r="F59">
            <v>6</v>
          </cell>
          <cell r="H59">
            <v>11.75</v>
          </cell>
          <cell r="I59">
            <v>8.5</v>
          </cell>
          <cell r="K59">
            <v>5.0666666666666664</v>
          </cell>
          <cell r="L59">
            <v>4.5111111111111111</v>
          </cell>
          <cell r="N59">
            <v>8.3103448275862064</v>
          </cell>
          <cell r="O59">
            <v>5.1034482758620694</v>
          </cell>
          <cell r="Q59">
            <v>6.3378378378378386</v>
          </cell>
          <cell r="R59">
            <v>4.743243243243243</v>
          </cell>
          <cell r="T59">
            <v>28.416666666666668</v>
          </cell>
          <cell r="U59">
            <v>12.361111111111111</v>
          </cell>
          <cell r="W59">
            <v>28.416666666666668</v>
          </cell>
          <cell r="X59">
            <v>12.361111111111111</v>
          </cell>
          <cell r="AC59">
            <v>16.941558441558442</v>
          </cell>
          <cell r="AD59">
            <v>8.5</v>
          </cell>
          <cell r="AF59">
            <v>5</v>
          </cell>
        </row>
        <row r="60">
          <cell r="A60">
            <v>21</v>
          </cell>
          <cell r="B60">
            <v>7.0000000000000009</v>
          </cell>
          <cell r="C60">
            <v>14.000000000000002</v>
          </cell>
          <cell r="E60">
            <v>19.400000000000002</v>
          </cell>
          <cell r="F60">
            <v>7.0000000000000009</v>
          </cell>
          <cell r="H60">
            <v>14.75</v>
          </cell>
          <cell r="I60">
            <v>9.625</v>
          </cell>
          <cell r="K60">
            <v>5.6470588235294121</v>
          </cell>
          <cell r="L60">
            <v>6.8235294117647065</v>
          </cell>
          <cell r="N60">
            <v>4.8823529411764701</v>
          </cell>
          <cell r="O60">
            <v>7.882352941176471</v>
          </cell>
          <cell r="Q60">
            <v>5.3921568627450984</v>
          </cell>
          <cell r="R60">
            <v>7.1764705882352935</v>
          </cell>
          <cell r="T60">
            <v>32.513513513513516</v>
          </cell>
          <cell r="U60">
            <v>8.0810810810810807</v>
          </cell>
          <cell r="W60">
            <v>32.513513513513516</v>
          </cell>
          <cell r="X60">
            <v>8.0810810810810807</v>
          </cell>
          <cell r="AC60">
            <v>21.045112781954884</v>
          </cell>
          <cell r="AD60">
            <v>7.8270676691729326</v>
          </cell>
          <cell r="AF60">
            <v>5</v>
          </cell>
        </row>
        <row r="61">
          <cell r="A61">
            <v>22</v>
          </cell>
          <cell r="B61">
            <v>3.5000000000000004</v>
          </cell>
          <cell r="C61">
            <v>8.5</v>
          </cell>
          <cell r="E61">
            <v>8.1666666666666661</v>
          </cell>
          <cell r="F61">
            <v>11</v>
          </cell>
          <cell r="H61">
            <v>7.0000000000000009</v>
          </cell>
          <cell r="I61">
            <v>10.375</v>
          </cell>
          <cell r="K61">
            <v>6.8297872340425529</v>
          </cell>
          <cell r="L61">
            <v>5.5106382978723403</v>
          </cell>
          <cell r="N61">
            <v>6.6571428571428575</v>
          </cell>
          <cell r="O61">
            <v>5.8571428571428577</v>
          </cell>
          <cell r="Q61">
            <v>6.7560975609756104</v>
          </cell>
          <cell r="R61">
            <v>5.6585365853658542</v>
          </cell>
          <cell r="T61">
            <v>27.524999999999999</v>
          </cell>
          <cell r="U61">
            <v>12.25</v>
          </cell>
          <cell r="W61">
            <v>27.524999999999999</v>
          </cell>
          <cell r="X61">
            <v>12.25</v>
          </cell>
          <cell r="AC61">
            <v>16.541176470588233</v>
          </cell>
          <cell r="AD61">
            <v>8.9823529411764707</v>
          </cell>
          <cell r="AF61">
            <v>5</v>
          </cell>
        </row>
        <row r="62">
          <cell r="A62">
            <v>23</v>
          </cell>
          <cell r="B62">
            <v>0</v>
          </cell>
          <cell r="C62">
            <v>0</v>
          </cell>
          <cell r="E62">
            <v>0</v>
          </cell>
          <cell r="F62">
            <v>0</v>
          </cell>
          <cell r="H62">
            <v>0</v>
          </cell>
          <cell r="I62">
            <v>0</v>
          </cell>
          <cell r="K62">
            <v>0</v>
          </cell>
          <cell r="L62">
            <v>0</v>
          </cell>
          <cell r="N62">
            <v>0</v>
          </cell>
          <cell r="O62">
            <v>0</v>
          </cell>
          <cell r="Q62">
            <v>0</v>
          </cell>
          <cell r="R62">
            <v>0</v>
          </cell>
          <cell r="T62">
            <v>0</v>
          </cell>
          <cell r="U62">
            <v>0</v>
          </cell>
          <cell r="W62">
            <v>0</v>
          </cell>
          <cell r="X62">
            <v>0</v>
          </cell>
          <cell r="AC62">
            <v>0</v>
          </cell>
          <cell r="AD62">
            <v>0</v>
          </cell>
          <cell r="AF62">
            <v>5</v>
          </cell>
        </row>
        <row r="63">
          <cell r="A63">
            <v>24</v>
          </cell>
          <cell r="B63">
            <v>6.6000000000000005</v>
          </cell>
          <cell r="C63">
            <v>11.799999999999999</v>
          </cell>
          <cell r="E63">
            <v>11.636363636363637</v>
          </cell>
          <cell r="F63">
            <v>9.7272727272727266</v>
          </cell>
          <cell r="H63">
            <v>10.0625</v>
          </cell>
          <cell r="I63">
            <v>10.375</v>
          </cell>
          <cell r="K63">
            <v>6.4883720930232567</v>
          </cell>
          <cell r="L63">
            <v>5.0697674418604652</v>
          </cell>
          <cell r="N63">
            <v>5.5294117647058822</v>
          </cell>
          <cell r="O63">
            <v>5.0588235294117645</v>
          </cell>
          <cell r="Q63">
            <v>6.2166666666666668</v>
          </cell>
          <cell r="R63">
            <v>5.0666666666666664</v>
          </cell>
          <cell r="T63">
            <v>37.516129032258064</v>
          </cell>
          <cell r="U63">
            <v>11.741935483870968</v>
          </cell>
          <cell r="W63">
            <v>37.516129032258064</v>
          </cell>
          <cell r="X63">
            <v>11.741935483870968</v>
          </cell>
          <cell r="AC63">
            <v>20.724637681159418</v>
          </cell>
          <cell r="AD63">
            <v>8.6811594202898554</v>
          </cell>
          <cell r="AF63">
            <v>5</v>
          </cell>
        </row>
        <row r="64">
          <cell r="A64">
            <v>25</v>
          </cell>
          <cell r="B64">
            <v>2.666666666666667</v>
          </cell>
          <cell r="C64">
            <v>13.333333333333334</v>
          </cell>
          <cell r="E64">
            <v>8</v>
          </cell>
          <cell r="F64">
            <v>9</v>
          </cell>
          <cell r="H64">
            <v>6.666666666666667</v>
          </cell>
          <cell r="I64">
            <v>10.083333333333332</v>
          </cell>
          <cell r="K64">
            <v>4.4761904761904763</v>
          </cell>
          <cell r="L64">
            <v>5.0476190476190474</v>
          </cell>
          <cell r="N64">
            <v>15.461538461538463</v>
          </cell>
          <cell r="O64">
            <v>6</v>
          </cell>
          <cell r="Q64">
            <v>7.0727272727272723</v>
          </cell>
          <cell r="R64">
            <v>5.2727272727272725</v>
          </cell>
          <cell r="T64">
            <v>14.374999999999998</v>
          </cell>
          <cell r="U64">
            <v>20.5</v>
          </cell>
          <cell r="W64">
            <v>14.374999999999998</v>
          </cell>
          <cell r="X64">
            <v>20.5</v>
          </cell>
          <cell r="AC64">
            <v>8.4216867469879517</v>
          </cell>
          <cell r="AD64">
            <v>8.9036144578313259</v>
          </cell>
          <cell r="AF64">
            <v>5</v>
          </cell>
        </row>
        <row r="65">
          <cell r="A65">
            <v>26</v>
          </cell>
          <cell r="B65">
            <v>5</v>
          </cell>
          <cell r="C65">
            <v>16</v>
          </cell>
          <cell r="E65">
            <v>9</v>
          </cell>
          <cell r="F65">
            <v>19.857142857142858</v>
          </cell>
          <cell r="H65">
            <v>8.5</v>
          </cell>
          <cell r="I65">
            <v>19.375</v>
          </cell>
          <cell r="K65">
            <v>5.1111111111111116</v>
          </cell>
          <cell r="L65">
            <v>6</v>
          </cell>
          <cell r="N65">
            <v>3.166666666666667</v>
          </cell>
          <cell r="O65">
            <v>7.0000000000000009</v>
          </cell>
          <cell r="Q65">
            <v>4.3333333333333339</v>
          </cell>
          <cell r="R65">
            <v>6.4</v>
          </cell>
          <cell r="T65">
            <v>10.549999999999999</v>
          </cell>
          <cell r="U65">
            <v>19.2</v>
          </cell>
          <cell r="W65">
            <v>10.549999999999999</v>
          </cell>
          <cell r="X65">
            <v>19.2</v>
          </cell>
          <cell r="AC65">
            <v>8.8095238095238102</v>
          </cell>
          <cell r="AD65">
            <v>16.174603174603174</v>
          </cell>
          <cell r="AF65">
            <v>5</v>
          </cell>
        </row>
        <row r="66">
          <cell r="A66">
            <v>27</v>
          </cell>
          <cell r="B66">
            <v>4.5999999999999996</v>
          </cell>
          <cell r="C66">
            <v>11.200000000000001</v>
          </cell>
          <cell r="E66">
            <v>6.5</v>
          </cell>
          <cell r="F66">
            <v>14.374999999999998</v>
          </cell>
          <cell r="H66">
            <v>5.7692307692307692</v>
          </cell>
          <cell r="I66">
            <v>13.153846153846155</v>
          </cell>
          <cell r="K66">
            <v>1.7000000000000002</v>
          </cell>
          <cell r="L66">
            <v>9.9</v>
          </cell>
          <cell r="N66">
            <v>4.2</v>
          </cell>
          <cell r="O66">
            <v>5.6000000000000005</v>
          </cell>
          <cell r="Q66">
            <v>2.9499999999999997</v>
          </cell>
          <cell r="R66">
            <v>7.75</v>
          </cell>
          <cell r="T66">
            <v>7.6956521739130439</v>
          </cell>
          <cell r="U66">
            <v>17.086956521739129</v>
          </cell>
          <cell r="W66">
            <v>7.6956521739130439</v>
          </cell>
          <cell r="X66">
            <v>17.086956521739129</v>
          </cell>
          <cell r="AC66">
            <v>6.1772151898734178</v>
          </cell>
          <cell r="AD66">
            <v>14.075949367088608</v>
          </cell>
          <cell r="AF66">
            <v>5</v>
          </cell>
        </row>
        <row r="67">
          <cell r="A67">
            <v>28</v>
          </cell>
          <cell r="B67">
            <v>4.666666666666667</v>
          </cell>
          <cell r="C67">
            <v>15.333333333333332</v>
          </cell>
          <cell r="E67">
            <v>3.1428571428571432</v>
          </cell>
          <cell r="F67">
            <v>13</v>
          </cell>
          <cell r="H67">
            <v>3.5999999999999996</v>
          </cell>
          <cell r="I67">
            <v>13.700000000000001</v>
          </cell>
          <cell r="K67">
            <v>2.3043478260869565</v>
          </cell>
          <cell r="L67">
            <v>7.304347826086957</v>
          </cell>
          <cell r="N67">
            <v>1.6363636363636365</v>
          </cell>
          <cell r="O67">
            <v>9</v>
          </cell>
          <cell r="Q67">
            <v>2.0882352941176472</v>
          </cell>
          <cell r="R67">
            <v>7.8529411764705888</v>
          </cell>
          <cell r="T67">
            <v>7.384615384615385</v>
          </cell>
          <cell r="U67">
            <v>16.038461538461537</v>
          </cell>
          <cell r="W67">
            <v>7.384615384615385</v>
          </cell>
          <cell r="X67">
            <v>16.038461538461537</v>
          </cell>
          <cell r="AC67">
            <v>5.1145833333333339</v>
          </cell>
          <cell r="AD67">
            <v>12.895833333333334</v>
          </cell>
          <cell r="AF67">
            <v>5</v>
          </cell>
        </row>
        <row r="68">
          <cell r="A68">
            <v>29</v>
          </cell>
          <cell r="B68">
            <v>0</v>
          </cell>
          <cell r="C68">
            <v>0</v>
          </cell>
          <cell r="E68">
            <v>0</v>
          </cell>
          <cell r="F68">
            <v>0</v>
          </cell>
          <cell r="H68">
            <v>0</v>
          </cell>
          <cell r="I68">
            <v>0</v>
          </cell>
          <cell r="K68">
            <v>0</v>
          </cell>
          <cell r="L68">
            <v>0</v>
          </cell>
          <cell r="N68">
            <v>0</v>
          </cell>
          <cell r="O68">
            <v>0</v>
          </cell>
          <cell r="Q68">
            <v>0</v>
          </cell>
          <cell r="R68">
            <v>0</v>
          </cell>
          <cell r="T68">
            <v>0</v>
          </cell>
          <cell r="U68">
            <v>0</v>
          </cell>
          <cell r="W68">
            <v>0</v>
          </cell>
          <cell r="X68">
            <v>0</v>
          </cell>
          <cell r="AC68">
            <v>0</v>
          </cell>
          <cell r="AD68">
            <v>0</v>
          </cell>
          <cell r="AF68">
            <v>5</v>
          </cell>
        </row>
        <row r="69">
          <cell r="A69">
            <v>30</v>
          </cell>
          <cell r="B69">
            <v>0</v>
          </cell>
          <cell r="C69">
            <v>0</v>
          </cell>
          <cell r="E69">
            <v>0</v>
          </cell>
          <cell r="F69">
            <v>0</v>
          </cell>
          <cell r="H69">
            <v>0</v>
          </cell>
          <cell r="I69">
            <v>0</v>
          </cell>
          <cell r="K69">
            <v>0</v>
          </cell>
          <cell r="L69">
            <v>0</v>
          </cell>
          <cell r="N69">
            <v>0</v>
          </cell>
          <cell r="O69">
            <v>0</v>
          </cell>
          <cell r="Q69">
            <v>0</v>
          </cell>
          <cell r="R69">
            <v>0</v>
          </cell>
          <cell r="T69">
            <v>0</v>
          </cell>
          <cell r="U69">
            <v>0</v>
          </cell>
          <cell r="W69">
            <v>0</v>
          </cell>
          <cell r="X69">
            <v>0</v>
          </cell>
          <cell r="AC69">
            <v>0</v>
          </cell>
          <cell r="AD69">
            <v>0</v>
          </cell>
          <cell r="AF69">
            <v>5</v>
          </cell>
        </row>
        <row r="70">
          <cell r="A70">
            <v>31</v>
          </cell>
          <cell r="B70">
            <v>0</v>
          </cell>
          <cell r="C70">
            <v>0</v>
          </cell>
          <cell r="E70">
            <v>0</v>
          </cell>
          <cell r="F70">
            <v>0</v>
          </cell>
          <cell r="H70">
            <v>0</v>
          </cell>
          <cell r="I70">
            <v>0</v>
          </cell>
          <cell r="K70">
            <v>0</v>
          </cell>
          <cell r="L70">
            <v>0</v>
          </cell>
          <cell r="N70">
            <v>0</v>
          </cell>
          <cell r="O70">
            <v>0</v>
          </cell>
          <cell r="Q70">
            <v>0</v>
          </cell>
          <cell r="R70">
            <v>0</v>
          </cell>
          <cell r="T70">
            <v>0</v>
          </cell>
          <cell r="U70">
            <v>0</v>
          </cell>
          <cell r="W70">
            <v>0</v>
          </cell>
          <cell r="X70">
            <v>0</v>
          </cell>
          <cell r="AC70">
            <v>0</v>
          </cell>
          <cell r="AD70">
            <v>0</v>
          </cell>
          <cell r="AF70">
            <v>5</v>
          </cell>
        </row>
        <row r="71">
          <cell r="A71" t="str">
            <v xml:space="preserve">Mar/01 </v>
          </cell>
          <cell r="B71">
            <v>18</v>
          </cell>
          <cell r="C71">
            <v>2</v>
          </cell>
          <cell r="E71">
            <v>12</v>
          </cell>
          <cell r="F71">
            <v>2.5</v>
          </cell>
          <cell r="H71">
            <v>13.200000000000001</v>
          </cell>
          <cell r="I71">
            <v>2.4</v>
          </cell>
          <cell r="K71">
            <v>5.6923076923076925</v>
          </cell>
          <cell r="L71">
            <v>1.2307692307692308</v>
          </cell>
          <cell r="N71">
            <v>6.166666666666667</v>
          </cell>
          <cell r="O71">
            <v>2.3333333333333335</v>
          </cell>
          <cell r="Q71">
            <v>5.92</v>
          </cell>
          <cell r="R71">
            <v>1.76</v>
          </cell>
          <cell r="T71">
            <v>6</v>
          </cell>
          <cell r="U71">
            <v>17.18181818181818</v>
          </cell>
          <cell r="W71">
            <v>6</v>
          </cell>
          <cell r="X71">
            <v>17.18181818181818</v>
          </cell>
          <cell r="AC71">
            <v>6.4594594594594597</v>
          </cell>
          <cell r="AD71">
            <v>10.972972972972974</v>
          </cell>
          <cell r="AF71">
            <v>5</v>
          </cell>
        </row>
        <row r="72">
          <cell r="A72">
            <v>2</v>
          </cell>
          <cell r="B72">
            <v>0</v>
          </cell>
          <cell r="C72">
            <v>0</v>
          </cell>
          <cell r="E72">
            <v>0</v>
          </cell>
          <cell r="F72">
            <v>0</v>
          </cell>
          <cell r="H72">
            <v>0</v>
          </cell>
          <cell r="I72">
            <v>0</v>
          </cell>
          <cell r="K72">
            <v>0</v>
          </cell>
          <cell r="L72">
            <v>0</v>
          </cell>
          <cell r="N72">
            <v>0</v>
          </cell>
          <cell r="O72">
            <v>0</v>
          </cell>
          <cell r="Q72">
            <v>0</v>
          </cell>
          <cell r="R72">
            <v>0</v>
          </cell>
          <cell r="T72">
            <v>0</v>
          </cell>
          <cell r="U72">
            <v>0</v>
          </cell>
          <cell r="W72">
            <v>0</v>
          </cell>
          <cell r="X72">
            <v>0</v>
          </cell>
          <cell r="AC72">
            <v>0</v>
          </cell>
          <cell r="AD72">
            <v>0</v>
          </cell>
          <cell r="AF72">
            <v>5</v>
          </cell>
        </row>
        <row r="73">
          <cell r="A73">
            <v>3</v>
          </cell>
          <cell r="B73">
            <v>7.333333333333333</v>
          </cell>
          <cell r="C73">
            <v>5.6666666666666661</v>
          </cell>
          <cell r="E73">
            <v>12.625</v>
          </cell>
          <cell r="F73">
            <v>4.125</v>
          </cell>
          <cell r="H73">
            <v>11.181818181818182</v>
          </cell>
          <cell r="I73">
            <v>4.5454545454545459</v>
          </cell>
          <cell r="K73">
            <v>6.68</v>
          </cell>
          <cell r="L73">
            <v>3.7199999999999998</v>
          </cell>
          <cell r="N73">
            <v>8.4666666666666668</v>
          </cell>
          <cell r="O73">
            <v>3.6333333333333337</v>
          </cell>
          <cell r="Q73">
            <v>7.6545454545454543</v>
          </cell>
          <cell r="R73">
            <v>3.6727272727272728</v>
          </cell>
          <cell r="T73">
            <v>10.127659574468085</v>
          </cell>
          <cell r="U73">
            <v>12.553191489361701</v>
          </cell>
          <cell r="W73">
            <v>10.127659574468085</v>
          </cell>
          <cell r="X73">
            <v>12.553191489361701</v>
          </cell>
          <cell r="AC73">
            <v>9.35</v>
          </cell>
          <cell r="AD73">
            <v>8.9499999999999993</v>
          </cell>
          <cell r="AF73">
            <v>5</v>
          </cell>
        </row>
        <row r="74">
          <cell r="A74">
            <v>4</v>
          </cell>
          <cell r="B74">
            <v>0</v>
          </cell>
          <cell r="C74">
            <v>0</v>
          </cell>
          <cell r="E74">
            <v>0</v>
          </cell>
          <cell r="F74">
            <v>0</v>
          </cell>
          <cell r="H74">
            <v>0</v>
          </cell>
          <cell r="I74">
            <v>0</v>
          </cell>
          <cell r="K74">
            <v>0</v>
          </cell>
          <cell r="L74">
            <v>0</v>
          </cell>
          <cell r="N74">
            <v>0</v>
          </cell>
          <cell r="O74">
            <v>0</v>
          </cell>
          <cell r="Q74">
            <v>0</v>
          </cell>
          <cell r="R74">
            <v>0</v>
          </cell>
          <cell r="T74">
            <v>0</v>
          </cell>
          <cell r="U74">
            <v>0</v>
          </cell>
          <cell r="W74">
            <v>0</v>
          </cell>
          <cell r="X74">
            <v>0</v>
          </cell>
          <cell r="AC74">
            <v>0</v>
          </cell>
          <cell r="AD74">
            <v>0</v>
          </cell>
          <cell r="AF74">
            <v>5</v>
          </cell>
        </row>
        <row r="75">
          <cell r="A75">
            <v>5</v>
          </cell>
          <cell r="B75">
            <v>4.3333333333333339</v>
          </cell>
          <cell r="C75">
            <v>4.3333333333333339</v>
          </cell>
          <cell r="E75">
            <v>2</v>
          </cell>
          <cell r="F75">
            <v>16.333333333333332</v>
          </cell>
          <cell r="H75">
            <v>2.7777777777777777</v>
          </cell>
          <cell r="I75">
            <v>12.333333333333334</v>
          </cell>
          <cell r="K75">
            <v>1.6666666666666667</v>
          </cell>
          <cell r="L75">
            <v>6.6333333333333329</v>
          </cell>
          <cell r="N75">
            <v>3.3142857142857141</v>
          </cell>
          <cell r="O75">
            <v>8.8285714285714292</v>
          </cell>
          <cell r="Q75">
            <v>2.5538461538461537</v>
          </cell>
          <cell r="R75">
            <v>7.815384615384616</v>
          </cell>
          <cell r="T75">
            <v>8.3720930232558146</v>
          </cell>
          <cell r="U75">
            <v>17.232558139534884</v>
          </cell>
          <cell r="W75">
            <v>8.3720930232558146</v>
          </cell>
          <cell r="X75">
            <v>17.232558139534884</v>
          </cell>
          <cell r="AC75">
            <v>5.6937500000000005</v>
          </cell>
          <cell r="AD75">
            <v>13.13125</v>
          </cell>
          <cell r="AF75">
            <v>5</v>
          </cell>
        </row>
        <row r="76">
          <cell r="A76">
            <v>6</v>
          </cell>
          <cell r="B76">
            <v>2.5151515151515151</v>
          </cell>
          <cell r="C76">
            <v>6.5151515151515156</v>
          </cell>
          <cell r="E76">
            <v>1.1142857142857143</v>
          </cell>
          <cell r="F76">
            <v>8.742857142857142</v>
          </cell>
          <cell r="H76">
            <v>1.7941176470588234</v>
          </cell>
          <cell r="I76">
            <v>7.6617647058823524</v>
          </cell>
          <cell r="K76">
            <v>0</v>
          </cell>
          <cell r="L76">
            <v>0</v>
          </cell>
          <cell r="N76">
            <v>0</v>
          </cell>
          <cell r="O76">
            <v>0</v>
          </cell>
          <cell r="Q76">
            <v>0</v>
          </cell>
          <cell r="R76">
            <v>0</v>
          </cell>
          <cell r="T76">
            <v>7.8666666666666663</v>
          </cell>
          <cell r="U76">
            <v>16.333333333333332</v>
          </cell>
          <cell r="W76">
            <v>8.2727272727272734</v>
          </cell>
          <cell r="X76">
            <v>16.878787878787879</v>
          </cell>
          <cell r="AC76">
            <v>4.8167938931297716</v>
          </cell>
          <cell r="AD76">
            <v>11.969465648854962</v>
          </cell>
          <cell r="AF76">
            <v>5</v>
          </cell>
        </row>
        <row r="77">
          <cell r="A77">
            <v>7</v>
          </cell>
          <cell r="B77">
            <v>2.0555555555555558</v>
          </cell>
          <cell r="C77">
            <v>8.0555555555555554</v>
          </cell>
          <cell r="E77">
            <v>1.7999999999999998</v>
          </cell>
          <cell r="F77">
            <v>7.1999999999999993</v>
          </cell>
          <cell r="H77">
            <v>1.8958333333333335</v>
          </cell>
          <cell r="I77">
            <v>7.5208333333333339</v>
          </cell>
          <cell r="K77">
            <v>0</v>
          </cell>
          <cell r="L77">
            <v>0</v>
          </cell>
          <cell r="N77">
            <v>0</v>
          </cell>
          <cell r="O77">
            <v>0</v>
          </cell>
          <cell r="Q77">
            <v>0</v>
          </cell>
          <cell r="R77">
            <v>0</v>
          </cell>
          <cell r="T77">
            <v>6.4761904761904754</v>
          </cell>
          <cell r="U77">
            <v>17.571428571428569</v>
          </cell>
          <cell r="W77">
            <v>6.4761904761904754</v>
          </cell>
          <cell r="X77">
            <v>17.571428571428569</v>
          </cell>
          <cell r="AC77">
            <v>4.0333333333333332</v>
          </cell>
          <cell r="AD77">
            <v>12.211111111111112</v>
          </cell>
          <cell r="AF77">
            <v>5</v>
          </cell>
        </row>
        <row r="78">
          <cell r="A78">
            <v>8</v>
          </cell>
          <cell r="B78">
            <v>0</v>
          </cell>
          <cell r="C78">
            <v>6.5</v>
          </cell>
          <cell r="E78">
            <v>4</v>
          </cell>
          <cell r="F78">
            <v>7.3999999999999995</v>
          </cell>
          <cell r="H78">
            <v>2.8571428571428572</v>
          </cell>
          <cell r="I78">
            <v>7.1428571428571423</v>
          </cell>
          <cell r="K78">
            <v>2.1724137931034484</v>
          </cell>
          <cell r="L78">
            <v>6.8275862068965516</v>
          </cell>
          <cell r="N78">
            <v>1.7999999999999998</v>
          </cell>
          <cell r="O78">
            <v>7.3999999999999995</v>
          </cell>
          <cell r="Q78">
            <v>2.0204081632653059</v>
          </cell>
          <cell r="R78">
            <v>7.0612244897959187</v>
          </cell>
          <cell r="T78">
            <v>7.764705882352942</v>
          </cell>
          <cell r="U78">
            <v>22.470588235294116</v>
          </cell>
          <cell r="W78">
            <v>7.764705882352942</v>
          </cell>
          <cell r="X78">
            <v>22.470588235294116</v>
          </cell>
          <cell r="AC78">
            <v>5.217741935483871</v>
          </cell>
          <cell r="AD78">
            <v>15.516129032258064</v>
          </cell>
          <cell r="AF78">
            <v>5</v>
          </cell>
        </row>
        <row r="79">
          <cell r="A79">
            <v>9</v>
          </cell>
          <cell r="B79">
            <v>0</v>
          </cell>
          <cell r="C79">
            <v>0</v>
          </cell>
          <cell r="E79">
            <v>0</v>
          </cell>
          <cell r="F79">
            <v>0</v>
          </cell>
          <cell r="H79">
            <v>0</v>
          </cell>
          <cell r="I79">
            <v>0</v>
          </cell>
          <cell r="K79">
            <v>0</v>
          </cell>
          <cell r="L79">
            <v>0</v>
          </cell>
          <cell r="N79">
            <v>0</v>
          </cell>
          <cell r="O79">
            <v>0</v>
          </cell>
          <cell r="Q79">
            <v>0</v>
          </cell>
          <cell r="R79">
            <v>0</v>
          </cell>
          <cell r="T79">
            <v>0</v>
          </cell>
          <cell r="U79">
            <v>0</v>
          </cell>
          <cell r="W79">
            <v>0</v>
          </cell>
          <cell r="X79">
            <v>0</v>
          </cell>
          <cell r="AC79">
            <v>0</v>
          </cell>
          <cell r="AD79">
            <v>0</v>
          </cell>
          <cell r="AF79">
            <v>5</v>
          </cell>
        </row>
        <row r="80">
          <cell r="A80">
            <v>10</v>
          </cell>
          <cell r="B80">
            <v>5</v>
          </cell>
          <cell r="C80">
            <v>5</v>
          </cell>
          <cell r="E80">
            <v>4.4285714285714279</v>
          </cell>
          <cell r="F80">
            <v>8.7142857142857153</v>
          </cell>
          <cell r="H80">
            <v>4.5999999999999996</v>
          </cell>
          <cell r="I80">
            <v>7.6</v>
          </cell>
          <cell r="K80">
            <v>4</v>
          </cell>
          <cell r="L80">
            <v>6.6470588235294112</v>
          </cell>
          <cell r="N80">
            <v>3.7058823529411762</v>
          </cell>
          <cell r="O80">
            <v>7.2647058823529411</v>
          </cell>
          <cell r="Q80">
            <v>3.8529411764705883</v>
          </cell>
          <cell r="R80">
            <v>6.9558823529411766</v>
          </cell>
          <cell r="T80">
            <v>7.8</v>
          </cell>
          <cell r="U80">
            <v>13.914285714285715</v>
          </cell>
          <cell r="W80">
            <v>7.8</v>
          </cell>
          <cell r="X80">
            <v>13.914285714285715</v>
          </cell>
          <cell r="AC80">
            <v>5.7702702702702702</v>
          </cell>
          <cell r="AD80">
            <v>10.29054054054054</v>
          </cell>
          <cell r="AF80">
            <v>5</v>
          </cell>
        </row>
        <row r="81">
          <cell r="A81">
            <v>11</v>
          </cell>
          <cell r="B81">
            <v>2.2608695652173916</v>
          </cell>
          <cell r="C81">
            <v>9.2173913043478262</v>
          </cell>
          <cell r="E81">
            <v>2.25</v>
          </cell>
          <cell r="F81">
            <v>8.5</v>
          </cell>
          <cell r="H81">
            <v>2.2564102564102564</v>
          </cell>
          <cell r="I81">
            <v>8.9230769230769234</v>
          </cell>
          <cell r="K81">
            <v>2.1052631578947367</v>
          </cell>
          <cell r="L81">
            <v>5.2130325814536338</v>
          </cell>
          <cell r="N81">
            <v>4.1666666666666661</v>
          </cell>
          <cell r="O81">
            <v>5.916666666666667</v>
          </cell>
          <cell r="Q81">
            <v>2.581888246628131</v>
          </cell>
          <cell r="R81">
            <v>5.3757225433526017</v>
          </cell>
          <cell r="T81">
            <v>7.4615384615384608</v>
          </cell>
          <cell r="U81">
            <v>15.153846153846153</v>
          </cell>
          <cell r="W81">
            <v>7.4615384615384608</v>
          </cell>
          <cell r="X81">
            <v>15.153846153846153</v>
          </cell>
          <cell r="AC81">
            <v>4.7866256049274085</v>
          </cell>
          <cell r="AD81">
            <v>10.153981522217334</v>
          </cell>
          <cell r="AF81">
            <v>5</v>
          </cell>
        </row>
        <row r="82">
          <cell r="A82">
            <v>12</v>
          </cell>
          <cell r="B82">
            <v>2.75</v>
          </cell>
          <cell r="C82">
            <v>8.75</v>
          </cell>
          <cell r="E82">
            <v>7.6666666666666661</v>
          </cell>
          <cell r="F82">
            <v>11.333333333333332</v>
          </cell>
          <cell r="H82">
            <v>4.8571428571428568</v>
          </cell>
          <cell r="I82">
            <v>9.8571428571428577</v>
          </cell>
          <cell r="K82">
            <v>1.4848484848484849</v>
          </cell>
          <cell r="L82">
            <v>6.0909090909090908</v>
          </cell>
          <cell r="N82">
            <v>3.4666666666666663</v>
          </cell>
          <cell r="O82">
            <v>7.4666666666666677</v>
          </cell>
          <cell r="Q82">
            <v>2.1041666666666665</v>
          </cell>
          <cell r="R82">
            <v>6.520833333333333</v>
          </cell>
          <cell r="T82">
            <v>8.6190476190476186</v>
          </cell>
          <cell r="U82">
            <v>16.80952380952381</v>
          </cell>
          <cell r="W82">
            <v>8.6190476190476186</v>
          </cell>
          <cell r="X82">
            <v>16.80952380952381</v>
          </cell>
          <cell r="AC82">
            <v>5.123711340206186</v>
          </cell>
          <cell r="AD82">
            <v>11.216494845360824</v>
          </cell>
          <cell r="AF82">
            <v>5</v>
          </cell>
        </row>
        <row r="83">
          <cell r="A83">
            <v>13</v>
          </cell>
          <cell r="B83">
            <v>4</v>
          </cell>
          <cell r="C83">
            <v>12</v>
          </cell>
          <cell r="E83">
            <v>4</v>
          </cell>
          <cell r="F83">
            <v>9.75</v>
          </cell>
          <cell r="H83">
            <v>4</v>
          </cell>
          <cell r="I83">
            <v>10.199999999999999</v>
          </cell>
          <cell r="K83">
            <v>2.2939068100358422</v>
          </cell>
          <cell r="L83">
            <v>5.913978494623656</v>
          </cell>
          <cell r="N83">
            <v>1.7999999999999998</v>
          </cell>
          <cell r="O83">
            <v>8.7999999999999989</v>
          </cell>
          <cell r="Q83">
            <v>2.1635883905013191</v>
          </cell>
          <cell r="R83">
            <v>6.6754617414248028</v>
          </cell>
          <cell r="T83">
            <v>10.285714285714285</v>
          </cell>
          <cell r="U83">
            <v>31.428571428571427</v>
          </cell>
          <cell r="W83">
            <v>10.285714285714285</v>
          </cell>
          <cell r="X83">
            <v>31.428571428571427</v>
          </cell>
          <cell r="AC83">
            <v>4.3233743409490337</v>
          </cell>
          <cell r="AD83">
            <v>13.075571177504393</v>
          </cell>
          <cell r="AF83">
            <v>5</v>
          </cell>
        </row>
        <row r="84">
          <cell r="A84">
            <v>14</v>
          </cell>
          <cell r="B84">
            <v>2</v>
          </cell>
          <cell r="C84">
            <v>7.0000000000000009</v>
          </cell>
          <cell r="E84">
            <v>3.6666666666666665</v>
          </cell>
          <cell r="F84">
            <v>6.833333333333333</v>
          </cell>
          <cell r="H84">
            <v>3.25</v>
          </cell>
          <cell r="I84">
            <v>6.8750000000000009</v>
          </cell>
          <cell r="K84">
            <v>2.8214285714285712</v>
          </cell>
          <cell r="L84">
            <v>4.9285714285714288</v>
          </cell>
          <cell r="N84">
            <v>2.7272727272727271</v>
          </cell>
          <cell r="O84">
            <v>8.9090909090909101</v>
          </cell>
          <cell r="Q84">
            <v>2.7948717948717947</v>
          </cell>
          <cell r="R84">
            <v>6.0512820512820511</v>
          </cell>
          <cell r="T84">
            <v>6.583333333333333</v>
          </cell>
          <cell r="U84">
            <v>19.416666666666664</v>
          </cell>
          <cell r="W84">
            <v>6.583333333333333</v>
          </cell>
          <cell r="X84">
            <v>19.416666666666664</v>
          </cell>
          <cell r="AC84">
            <v>4.1267605633802811</v>
          </cell>
          <cell r="AD84">
            <v>10.661971830985916</v>
          </cell>
          <cell r="AF84">
            <v>5</v>
          </cell>
        </row>
        <row r="85">
          <cell r="A85">
            <v>15</v>
          </cell>
          <cell r="B85">
            <v>4.3999999999999995</v>
          </cell>
          <cell r="C85">
            <v>6.4</v>
          </cell>
          <cell r="E85">
            <v>3.3333333333333335</v>
          </cell>
          <cell r="F85">
            <v>4</v>
          </cell>
          <cell r="H85">
            <v>3.8181818181818183</v>
          </cell>
          <cell r="I85">
            <v>5.0909090909090908</v>
          </cell>
          <cell r="K85">
            <v>3.4000000000000004</v>
          </cell>
          <cell r="L85">
            <v>4.1333333333333329</v>
          </cell>
          <cell r="N85">
            <v>4.833333333333333</v>
          </cell>
          <cell r="O85">
            <v>6.25</v>
          </cell>
          <cell r="Q85">
            <v>3.8095238095238098</v>
          </cell>
          <cell r="R85">
            <v>4.7380952380952381</v>
          </cell>
          <cell r="T85">
            <v>19.777777777777779</v>
          </cell>
          <cell r="U85">
            <v>14.333333333333334</v>
          </cell>
          <cell r="W85">
            <v>19.777777777777779</v>
          </cell>
          <cell r="X85">
            <v>14.333333333333334</v>
          </cell>
          <cell r="AC85">
            <v>10.269662921348315</v>
          </cell>
          <cell r="AD85">
            <v>8.6629213483146064</v>
          </cell>
          <cell r="AF85">
            <v>5</v>
          </cell>
        </row>
        <row r="86">
          <cell r="A86">
            <v>16</v>
          </cell>
          <cell r="B86">
            <v>8</v>
          </cell>
          <cell r="C86">
            <v>4</v>
          </cell>
          <cell r="E86">
            <v>7.0000000000000009</v>
          </cell>
          <cell r="F86">
            <v>9</v>
          </cell>
          <cell r="H86">
            <v>7.333333333333333</v>
          </cell>
          <cell r="I86">
            <v>7.333333333333333</v>
          </cell>
          <cell r="K86">
            <v>0</v>
          </cell>
          <cell r="L86">
            <v>0</v>
          </cell>
          <cell r="N86">
            <v>0</v>
          </cell>
          <cell r="O86">
            <v>0</v>
          </cell>
          <cell r="Q86">
            <v>0</v>
          </cell>
          <cell r="R86">
            <v>0</v>
          </cell>
          <cell r="T86">
            <v>0</v>
          </cell>
          <cell r="U86">
            <v>0</v>
          </cell>
          <cell r="W86">
            <v>0</v>
          </cell>
          <cell r="X86">
            <v>0</v>
          </cell>
          <cell r="AC86">
            <v>7.333333333333333</v>
          </cell>
          <cell r="AD86">
            <v>7.333333333333333</v>
          </cell>
          <cell r="AF86">
            <v>5</v>
          </cell>
        </row>
        <row r="87">
          <cell r="A87">
            <v>17</v>
          </cell>
          <cell r="B87">
            <v>3</v>
          </cell>
          <cell r="C87">
            <v>5</v>
          </cell>
          <cell r="E87">
            <v>3.3333333333333335</v>
          </cell>
          <cell r="F87">
            <v>6.666666666666667</v>
          </cell>
          <cell r="H87">
            <v>3.2857142857142856</v>
          </cell>
          <cell r="I87">
            <v>6.4285714285714279</v>
          </cell>
          <cell r="K87">
            <v>3.4285714285714288</v>
          </cell>
          <cell r="L87">
            <v>5</v>
          </cell>
          <cell r="N87">
            <v>2.3513513513513513</v>
          </cell>
          <cell r="O87">
            <v>6.756756756756757</v>
          </cell>
          <cell r="Q87">
            <v>2.8153846153846156</v>
          </cell>
          <cell r="R87">
            <v>6</v>
          </cell>
          <cell r="T87">
            <v>2.9333333333333331</v>
          </cell>
          <cell r="U87">
            <v>5.6666666666666661</v>
          </cell>
          <cell r="W87">
            <v>2.9333333333333331</v>
          </cell>
          <cell r="X87">
            <v>5.6666666666666661</v>
          </cell>
          <cell r="AC87">
            <v>2.90625</v>
          </cell>
          <cell r="AD87">
            <v>5.807291666666667</v>
          </cell>
          <cell r="AF87">
            <v>5</v>
          </cell>
        </row>
        <row r="88">
          <cell r="A88">
            <v>18</v>
          </cell>
          <cell r="B88">
            <v>2.666666666666667</v>
          </cell>
          <cell r="C88">
            <v>6.666666666666667</v>
          </cell>
          <cell r="E88">
            <v>4.1666666666666661</v>
          </cell>
          <cell r="F88">
            <v>6.3333333333333339</v>
          </cell>
          <cell r="H88">
            <v>3.6666666666666665</v>
          </cell>
          <cell r="I88">
            <v>6.4444444444444446</v>
          </cell>
          <cell r="K88">
            <v>2.8000000000000003</v>
          </cell>
          <cell r="L88">
            <v>4.1666666666666661</v>
          </cell>
          <cell r="N88">
            <v>3.0909090909090908</v>
          </cell>
          <cell r="O88">
            <v>5.3030303030303028</v>
          </cell>
          <cell r="Q88">
            <v>2.9523809523809526</v>
          </cell>
          <cell r="R88">
            <v>4.7619047619047619</v>
          </cell>
          <cell r="T88">
            <v>8.545454545454545</v>
          </cell>
          <cell r="U88">
            <v>10.151515151515152</v>
          </cell>
          <cell r="W88">
            <v>8.545454545454545</v>
          </cell>
          <cell r="X88">
            <v>10.151515151515152</v>
          </cell>
          <cell r="AC88">
            <v>5.6739130434782608</v>
          </cell>
          <cell r="AD88">
            <v>7.4492753623188417</v>
          </cell>
          <cell r="AF88">
            <v>5</v>
          </cell>
        </row>
        <row r="89">
          <cell r="A89">
            <v>19</v>
          </cell>
          <cell r="B89">
            <v>0</v>
          </cell>
          <cell r="C89">
            <v>0</v>
          </cell>
          <cell r="E89">
            <v>6</v>
          </cell>
          <cell r="F89">
            <v>7.5</v>
          </cell>
          <cell r="H89">
            <v>6</v>
          </cell>
          <cell r="I89">
            <v>7.5</v>
          </cell>
          <cell r="K89">
            <v>3.7370242214532867</v>
          </cell>
          <cell r="L89">
            <v>4.8788927335640135</v>
          </cell>
          <cell r="N89">
            <v>4.3571428571428577</v>
          </cell>
          <cell r="O89">
            <v>4.5357142857142856</v>
          </cell>
          <cell r="Q89">
            <v>4.0421792618629171</v>
          </cell>
          <cell r="R89">
            <v>4.7100175746924426</v>
          </cell>
          <cell r="T89">
            <v>16.71875</v>
          </cell>
          <cell r="U89">
            <v>8.375</v>
          </cell>
          <cell r="W89">
            <v>16.71875</v>
          </cell>
          <cell r="X89">
            <v>8.375</v>
          </cell>
          <cell r="AC89">
            <v>10.527974783293931</v>
          </cell>
          <cell r="AD89">
            <v>6.6903073286052006</v>
          </cell>
          <cell r="AF89">
            <v>5</v>
          </cell>
        </row>
        <row r="90">
          <cell r="A90">
            <v>20</v>
          </cell>
          <cell r="B90">
            <v>4.2</v>
          </cell>
          <cell r="C90">
            <v>4.2</v>
          </cell>
          <cell r="E90">
            <v>2.833333333333333</v>
          </cell>
          <cell r="F90">
            <v>4.5</v>
          </cell>
          <cell r="H90">
            <v>3.4545454545454546</v>
          </cell>
          <cell r="I90">
            <v>4.3636363636363642</v>
          </cell>
          <cell r="K90">
            <v>3.0789473684210527</v>
          </cell>
          <cell r="L90">
            <v>4.7368421052631584</v>
          </cell>
          <cell r="N90">
            <v>2.52</v>
          </cell>
          <cell r="O90">
            <v>4.92</v>
          </cell>
          <cell r="Q90">
            <v>2.8571428571428572</v>
          </cell>
          <cell r="R90">
            <v>4.8095238095238093</v>
          </cell>
          <cell r="T90">
            <v>14.875</v>
          </cell>
          <cell r="U90">
            <v>9.1999999999999993</v>
          </cell>
          <cell r="W90">
            <v>14.875</v>
          </cell>
          <cell r="X90">
            <v>9.1999999999999993</v>
          </cell>
          <cell r="AC90">
            <v>9.1428571428571423</v>
          </cell>
          <cell r="AD90">
            <v>7.0584415584415581</v>
          </cell>
          <cell r="AF90">
            <v>5</v>
          </cell>
        </row>
        <row r="91">
          <cell r="A91">
            <v>21</v>
          </cell>
          <cell r="B91">
            <v>0</v>
          </cell>
          <cell r="C91">
            <v>9</v>
          </cell>
          <cell r="E91">
            <v>7.5</v>
          </cell>
          <cell r="F91">
            <v>8.5</v>
          </cell>
          <cell r="H91">
            <v>5</v>
          </cell>
          <cell r="I91">
            <v>8.6666666666666679</v>
          </cell>
          <cell r="K91">
            <v>4.9444444444444446</v>
          </cell>
          <cell r="L91">
            <v>4.833333333333333</v>
          </cell>
          <cell r="N91">
            <v>5.9411764705882355</v>
          </cell>
          <cell r="O91">
            <v>4.9411764705882346</v>
          </cell>
          <cell r="Q91">
            <v>5.2641509433962268</v>
          </cell>
          <cell r="R91">
            <v>4.867924528301887</v>
          </cell>
          <cell r="T91">
            <v>11.62962962962963</v>
          </cell>
          <cell r="U91">
            <v>10.333333333333334</v>
          </cell>
          <cell r="W91">
            <v>11.62962962962963</v>
          </cell>
          <cell r="X91">
            <v>10.333333333333334</v>
          </cell>
          <cell r="AC91">
            <v>8.2920353982300874</v>
          </cell>
          <cell r="AD91">
            <v>7.6814159292035402</v>
          </cell>
          <cell r="AF91">
            <v>5</v>
          </cell>
        </row>
        <row r="92">
          <cell r="A92">
            <v>22</v>
          </cell>
          <cell r="B92">
            <v>5</v>
          </cell>
          <cell r="C92">
            <v>5.3333333333333339</v>
          </cell>
          <cell r="E92">
            <v>3.8</v>
          </cell>
          <cell r="F92">
            <v>5.8000000000000007</v>
          </cell>
          <cell r="H92">
            <v>4.25</v>
          </cell>
          <cell r="I92">
            <v>5.625</v>
          </cell>
          <cell r="K92">
            <v>4</v>
          </cell>
          <cell r="L92">
            <v>4.8205128205128203</v>
          </cell>
          <cell r="N92">
            <v>4.16</v>
          </cell>
          <cell r="O92">
            <v>5.64</v>
          </cell>
          <cell r="Q92">
            <v>4.0625</v>
          </cell>
          <cell r="R92">
            <v>5.140625</v>
          </cell>
          <cell r="T92">
            <v>14.636363636363637</v>
          </cell>
          <cell r="U92">
            <v>9.0303030303030294</v>
          </cell>
          <cell r="W92">
            <v>14.636363636363637</v>
          </cell>
          <cell r="X92">
            <v>9.0303030303030294</v>
          </cell>
          <cell r="AC92">
            <v>9.1304347826086953</v>
          </cell>
          <cell r="AD92">
            <v>7.0289855072463769</v>
          </cell>
          <cell r="AF92">
            <v>5</v>
          </cell>
        </row>
        <row r="93">
          <cell r="A93">
            <v>23</v>
          </cell>
          <cell r="B93">
            <v>0</v>
          </cell>
          <cell r="C93">
            <v>0</v>
          </cell>
          <cell r="E93">
            <v>4.75</v>
          </cell>
          <cell r="F93">
            <v>5.25</v>
          </cell>
          <cell r="H93">
            <v>4.75</v>
          </cell>
          <cell r="I93">
            <v>5.25</v>
          </cell>
          <cell r="K93">
            <v>0</v>
          </cell>
          <cell r="L93">
            <v>0</v>
          </cell>
          <cell r="N93">
            <v>0</v>
          </cell>
          <cell r="O93">
            <v>0</v>
          </cell>
          <cell r="Q93">
            <v>0</v>
          </cell>
          <cell r="R93">
            <v>0</v>
          </cell>
          <cell r="T93">
            <v>0</v>
          </cell>
          <cell r="U93">
            <v>0</v>
          </cell>
          <cell r="W93">
            <v>0</v>
          </cell>
          <cell r="X93">
            <v>0</v>
          </cell>
          <cell r="AC93">
            <v>4.75</v>
          </cell>
          <cell r="AD93">
            <v>5.25</v>
          </cell>
          <cell r="AF93">
            <v>5</v>
          </cell>
        </row>
        <row r="94">
          <cell r="A94">
            <v>24</v>
          </cell>
          <cell r="B94">
            <v>0</v>
          </cell>
          <cell r="C94">
            <v>0</v>
          </cell>
          <cell r="E94">
            <v>4</v>
          </cell>
          <cell r="F94">
            <v>2.6</v>
          </cell>
          <cell r="H94">
            <v>4</v>
          </cell>
          <cell r="I94">
            <v>2.6</v>
          </cell>
          <cell r="K94">
            <v>6.583333333333333</v>
          </cell>
          <cell r="L94">
            <v>4.2291666666666661</v>
          </cell>
          <cell r="N94">
            <v>10.24</v>
          </cell>
          <cell r="O94">
            <v>4.96</v>
          </cell>
          <cell r="Q94">
            <v>7.8356164383561646</v>
          </cell>
          <cell r="R94">
            <v>4.4794520547945211</v>
          </cell>
          <cell r="T94">
            <v>18.285714285714285</v>
          </cell>
          <cell r="U94">
            <v>15.333333333333332</v>
          </cell>
          <cell r="W94">
            <v>18.285714285714285</v>
          </cell>
          <cell r="X94">
            <v>15.333333333333332</v>
          </cell>
          <cell r="AC94">
            <v>11.333333333333332</v>
          </cell>
          <cell r="AD94">
            <v>8.2000000000000011</v>
          </cell>
          <cell r="AF94">
            <v>5</v>
          </cell>
        </row>
        <row r="95">
          <cell r="A95">
            <v>25</v>
          </cell>
          <cell r="B95">
            <v>4.5</v>
          </cell>
          <cell r="C95">
            <v>6</v>
          </cell>
          <cell r="E95">
            <v>6.4</v>
          </cell>
          <cell r="F95">
            <v>4.8</v>
          </cell>
          <cell r="H95">
            <v>5.8571428571428577</v>
          </cell>
          <cell r="I95">
            <v>5.1428571428571423</v>
          </cell>
          <cell r="K95">
            <v>6.1153846153846159</v>
          </cell>
          <cell r="L95">
            <v>4.365384615384615</v>
          </cell>
          <cell r="N95">
            <v>9.6666666666666661</v>
          </cell>
          <cell r="O95">
            <v>4.666666666666667</v>
          </cell>
          <cell r="Q95">
            <v>7.0285714285714285</v>
          </cell>
          <cell r="R95">
            <v>4.4428571428571431</v>
          </cell>
          <cell r="T95">
            <v>6.5</v>
          </cell>
          <cell r="U95">
            <v>12.5</v>
          </cell>
          <cell r="W95">
            <v>6.5</v>
          </cell>
          <cell r="X95">
            <v>12.5</v>
          </cell>
          <cell r="AC95">
            <v>6.849462365591398</v>
          </cell>
          <cell r="AD95">
            <v>5.881720430107527</v>
          </cell>
          <cell r="AF95">
            <v>5</v>
          </cell>
        </row>
        <row r="96">
          <cell r="A96">
            <v>26</v>
          </cell>
          <cell r="B96">
            <v>10.75</v>
          </cell>
          <cell r="C96">
            <v>4</v>
          </cell>
          <cell r="E96">
            <v>10.285714285714285</v>
          </cell>
          <cell r="F96">
            <v>5.5714285714285712</v>
          </cell>
          <cell r="H96">
            <v>10.454545454545453</v>
          </cell>
          <cell r="I96">
            <v>5</v>
          </cell>
          <cell r="K96">
            <v>3.4444444444444446</v>
          </cell>
          <cell r="L96">
            <v>5.2222222222222223</v>
          </cell>
          <cell r="N96">
            <v>4.6428571428571432</v>
          </cell>
          <cell r="O96">
            <v>6.0714285714285712</v>
          </cell>
          <cell r="Q96">
            <v>4.1739130434782616</v>
          </cell>
          <cell r="R96">
            <v>5.7391304347826084</v>
          </cell>
          <cell r="T96">
            <v>8.9166666666666679</v>
          </cell>
          <cell r="U96">
            <v>12.75</v>
          </cell>
          <cell r="W96">
            <v>8.9166666666666679</v>
          </cell>
          <cell r="X96">
            <v>12.75</v>
          </cell>
          <cell r="AC96">
            <v>7.3275862068965507</v>
          </cell>
          <cell r="AD96">
            <v>8.5</v>
          </cell>
          <cell r="AF96">
            <v>5</v>
          </cell>
        </row>
        <row r="97">
          <cell r="A97">
            <v>27</v>
          </cell>
          <cell r="B97">
            <v>0</v>
          </cell>
          <cell r="C97">
            <v>0</v>
          </cell>
          <cell r="E97">
            <v>9.625</v>
          </cell>
          <cell r="F97">
            <v>6.75</v>
          </cell>
          <cell r="H97">
            <v>9.625</v>
          </cell>
          <cell r="I97">
            <v>6.75</v>
          </cell>
          <cell r="K97">
            <v>3.7058823529411762</v>
          </cell>
          <cell r="L97">
            <v>6.9411764705882355</v>
          </cell>
          <cell r="N97">
            <v>1.7142857142857144</v>
          </cell>
          <cell r="O97">
            <v>7.4285714285714288</v>
          </cell>
          <cell r="Q97">
            <v>3.125</v>
          </cell>
          <cell r="R97">
            <v>7.083333333333333</v>
          </cell>
          <cell r="T97">
            <v>12.173913043478262</v>
          </cell>
          <cell r="U97">
            <v>16.608695652173914</v>
          </cell>
          <cell r="W97">
            <v>12.173913043478262</v>
          </cell>
          <cell r="X97">
            <v>16.608695652173914</v>
          </cell>
          <cell r="AC97">
            <v>9.1282051282051295</v>
          </cell>
          <cell r="AD97">
            <v>12.666666666666668</v>
          </cell>
          <cell r="AF97">
            <v>5</v>
          </cell>
        </row>
        <row r="98">
          <cell r="A98">
            <v>28</v>
          </cell>
          <cell r="B98">
            <v>8</v>
          </cell>
          <cell r="C98">
            <v>5</v>
          </cell>
          <cell r="E98">
            <v>10</v>
          </cell>
          <cell r="F98">
            <v>5.75</v>
          </cell>
          <cell r="H98">
            <v>9.1428571428571423</v>
          </cell>
          <cell r="I98">
            <v>5.4285714285714288</v>
          </cell>
          <cell r="K98">
            <v>2.5</v>
          </cell>
          <cell r="L98">
            <v>5.3125</v>
          </cell>
          <cell r="N98">
            <v>3.5000000000000004</v>
          </cell>
          <cell r="O98">
            <v>8.5833333333333339</v>
          </cell>
          <cell r="Q98">
            <v>2.9285714285714288</v>
          </cell>
          <cell r="R98">
            <v>6.7142857142857144</v>
          </cell>
          <cell r="T98">
            <v>7.3684210526315779</v>
          </cell>
          <cell r="U98">
            <v>17.842105263157894</v>
          </cell>
          <cell r="W98">
            <v>7.3684210526315779</v>
          </cell>
          <cell r="X98">
            <v>17.842105263157894</v>
          </cell>
          <cell r="AC98">
            <v>5.8356164383561646</v>
          </cell>
          <cell r="AD98">
            <v>12.383561643835616</v>
          </cell>
          <cell r="AF98">
            <v>5</v>
          </cell>
        </row>
        <row r="99">
          <cell r="A99">
            <v>29</v>
          </cell>
          <cell r="B99">
            <v>10</v>
          </cell>
          <cell r="C99">
            <v>10.333333333333334</v>
          </cell>
          <cell r="E99">
            <v>11.333333333333332</v>
          </cell>
          <cell r="F99">
            <v>7.333333333333333</v>
          </cell>
          <cell r="H99">
            <v>10.888888888888888</v>
          </cell>
          <cell r="I99">
            <v>8.3333333333333321</v>
          </cell>
          <cell r="K99">
            <v>4.0851063829787231</v>
          </cell>
          <cell r="L99">
            <v>5.7021276595744679</v>
          </cell>
          <cell r="N99">
            <v>3.3000000000000003</v>
          </cell>
          <cell r="O99">
            <v>6.9</v>
          </cell>
          <cell r="Q99">
            <v>3.7241379310344822</v>
          </cell>
          <cell r="R99">
            <v>6.2528735632183903</v>
          </cell>
          <cell r="T99">
            <v>12.2</v>
          </cell>
          <cell r="U99">
            <v>13.8</v>
          </cell>
          <cell r="W99">
            <v>12.2</v>
          </cell>
          <cell r="X99">
            <v>13.8</v>
          </cell>
          <cell r="AC99">
            <v>8.9711934156378597</v>
          </cell>
          <cell r="AD99">
            <v>10.2880658436214</v>
          </cell>
          <cell r="AF99">
            <v>5</v>
          </cell>
        </row>
        <row r="100">
          <cell r="A100">
            <v>30</v>
          </cell>
          <cell r="B100">
            <v>0</v>
          </cell>
          <cell r="C100">
            <v>0</v>
          </cell>
          <cell r="E100">
            <v>0</v>
          </cell>
          <cell r="F100">
            <v>0</v>
          </cell>
          <cell r="H100">
            <v>0</v>
          </cell>
          <cell r="I100">
            <v>0</v>
          </cell>
          <cell r="K100">
            <v>0</v>
          </cell>
          <cell r="L100">
            <v>0</v>
          </cell>
          <cell r="N100">
            <v>0</v>
          </cell>
          <cell r="O100">
            <v>0</v>
          </cell>
          <cell r="Q100">
            <v>0</v>
          </cell>
          <cell r="R100">
            <v>0</v>
          </cell>
          <cell r="T100">
            <v>0</v>
          </cell>
          <cell r="U100">
            <v>0</v>
          </cell>
          <cell r="W100">
            <v>0</v>
          </cell>
          <cell r="X100">
            <v>0</v>
          </cell>
          <cell r="AC100">
            <v>0</v>
          </cell>
          <cell r="AD100">
            <v>0</v>
          </cell>
          <cell r="AF100">
            <v>5</v>
          </cell>
        </row>
        <row r="101">
          <cell r="A101">
            <v>31</v>
          </cell>
          <cell r="B101">
            <v>12.333333333333334</v>
          </cell>
          <cell r="C101">
            <v>4.666666666666667</v>
          </cell>
          <cell r="E101">
            <v>7.0000000000000009</v>
          </cell>
          <cell r="F101">
            <v>6.25</v>
          </cell>
          <cell r="H101">
            <v>8.454545454545455</v>
          </cell>
          <cell r="I101">
            <v>5.8181818181818183</v>
          </cell>
          <cell r="K101">
            <v>3.3157894736842106</v>
          </cell>
          <cell r="L101">
            <v>5.2105263157894735</v>
          </cell>
          <cell r="N101">
            <v>4.2</v>
          </cell>
          <cell r="O101">
            <v>6.6000000000000005</v>
          </cell>
          <cell r="Q101">
            <v>3.6206896551724141</v>
          </cell>
          <cell r="R101">
            <v>5.6896551724137936</v>
          </cell>
          <cell r="T101">
            <v>10.62962962962963</v>
          </cell>
          <cell r="U101">
            <v>11.74074074074074</v>
          </cell>
          <cell r="W101">
            <v>10.62962962962963</v>
          </cell>
          <cell r="X101">
            <v>11.74074074074074</v>
          </cell>
          <cell r="AC101">
            <v>8.212765957446809</v>
          </cell>
          <cell r="AD101">
            <v>9.1808510638297864</v>
          </cell>
          <cell r="AF101">
            <v>5</v>
          </cell>
        </row>
        <row r="102">
          <cell r="A102" t="str">
            <v xml:space="preserve">Apr/01 </v>
          </cell>
          <cell r="B102">
            <v>0</v>
          </cell>
          <cell r="C102">
            <v>0</v>
          </cell>
          <cell r="E102">
            <v>6.833333333333333</v>
          </cell>
          <cell r="F102">
            <v>6.5</v>
          </cell>
          <cell r="H102">
            <v>6.833333333333333</v>
          </cell>
          <cell r="I102">
            <v>6.5</v>
          </cell>
          <cell r="K102">
            <v>3.7058823529411762</v>
          </cell>
          <cell r="L102">
            <v>4.6470588235294121</v>
          </cell>
          <cell r="N102">
            <v>4.5</v>
          </cell>
          <cell r="O102">
            <v>5.3333333333333339</v>
          </cell>
          <cell r="Q102">
            <v>4.0344827586206895</v>
          </cell>
          <cell r="R102">
            <v>4.931034482758621</v>
          </cell>
          <cell r="T102">
            <v>13.714285714285715</v>
          </cell>
          <cell r="U102">
            <v>10.285714285714285</v>
          </cell>
          <cell r="W102">
            <v>13.714285714285715</v>
          </cell>
          <cell r="X102">
            <v>10.285714285714285</v>
          </cell>
          <cell r="AC102">
            <v>9.5324675324675319</v>
          </cell>
          <cell r="AD102">
            <v>7.9740259740259738</v>
          </cell>
          <cell r="AF102">
            <v>5</v>
          </cell>
        </row>
        <row r="103">
          <cell r="A103">
            <v>2</v>
          </cell>
          <cell r="B103">
            <v>0</v>
          </cell>
          <cell r="C103">
            <v>0</v>
          </cell>
          <cell r="E103">
            <v>0</v>
          </cell>
          <cell r="F103">
            <v>0</v>
          </cell>
          <cell r="H103">
            <v>0</v>
          </cell>
          <cell r="I103">
            <v>0</v>
          </cell>
          <cell r="K103">
            <v>0</v>
          </cell>
          <cell r="L103">
            <v>0</v>
          </cell>
          <cell r="N103">
            <v>0</v>
          </cell>
          <cell r="O103">
            <v>0</v>
          </cell>
          <cell r="Q103">
            <v>0</v>
          </cell>
          <cell r="R103">
            <v>0</v>
          </cell>
          <cell r="T103">
            <v>0</v>
          </cell>
          <cell r="U103">
            <v>0</v>
          </cell>
          <cell r="W103">
            <v>0</v>
          </cell>
          <cell r="X103">
            <v>0</v>
          </cell>
          <cell r="AC103">
            <v>0</v>
          </cell>
          <cell r="AD103">
            <v>0</v>
          </cell>
          <cell r="AF103">
            <v>5</v>
          </cell>
        </row>
        <row r="104">
          <cell r="A104">
            <v>3</v>
          </cell>
          <cell r="B104">
            <v>12</v>
          </cell>
          <cell r="C104">
            <v>4</v>
          </cell>
          <cell r="E104">
            <v>9.75</v>
          </cell>
          <cell r="F104">
            <v>4.75</v>
          </cell>
          <cell r="H104">
            <v>10.199999999999999</v>
          </cell>
          <cell r="I104">
            <v>4.5999999999999996</v>
          </cell>
          <cell r="K104">
            <v>3.6296296296296298</v>
          </cell>
          <cell r="L104">
            <v>5.4444444444444438</v>
          </cell>
          <cell r="N104">
            <v>5.9130434782608692</v>
          </cell>
          <cell r="O104">
            <v>7.4782608695652177</v>
          </cell>
          <cell r="Q104">
            <v>4.68</v>
          </cell>
          <cell r="R104">
            <v>6.38</v>
          </cell>
          <cell r="T104">
            <v>7.88</v>
          </cell>
          <cell r="U104">
            <v>11.52</v>
          </cell>
          <cell r="W104">
            <v>7.88</v>
          </cell>
          <cell r="X104">
            <v>11.52</v>
          </cell>
          <cell r="AC104">
            <v>6.4666666666666668</v>
          </cell>
          <cell r="AD104">
            <v>8.742857142857142</v>
          </cell>
          <cell r="AF104">
            <v>5</v>
          </cell>
        </row>
        <row r="105">
          <cell r="A105">
            <v>4</v>
          </cell>
          <cell r="B105">
            <v>16.600000000000001</v>
          </cell>
          <cell r="C105">
            <v>3</v>
          </cell>
          <cell r="E105">
            <v>9.5714285714285712</v>
          </cell>
          <cell r="F105">
            <v>7.7142857142857135</v>
          </cell>
          <cell r="H105">
            <v>12.5</v>
          </cell>
          <cell r="I105">
            <v>5.75</v>
          </cell>
          <cell r="K105">
            <v>3.7391304347826089</v>
          </cell>
          <cell r="L105">
            <v>8.6086956521739122</v>
          </cell>
          <cell r="N105">
            <v>5.8181818181818183</v>
          </cell>
          <cell r="O105">
            <v>6.3181818181818183</v>
          </cell>
          <cell r="Q105">
            <v>4.7555555555555555</v>
          </cell>
          <cell r="R105">
            <v>7.4888888888888889</v>
          </cell>
          <cell r="T105">
            <v>10.791666666666666</v>
          </cell>
          <cell r="U105">
            <v>14.916666666666668</v>
          </cell>
          <cell r="W105">
            <v>10.791666666666666</v>
          </cell>
          <cell r="X105">
            <v>14.916666666666668</v>
          </cell>
          <cell r="AC105">
            <v>8.4</v>
          </cell>
          <cell r="AD105">
            <v>10.685714285714285</v>
          </cell>
          <cell r="AF105">
            <v>5</v>
          </cell>
        </row>
        <row r="106">
          <cell r="A106">
            <v>5</v>
          </cell>
          <cell r="B106">
            <v>5.5</v>
          </cell>
          <cell r="C106">
            <v>3</v>
          </cell>
          <cell r="E106">
            <v>9</v>
          </cell>
          <cell r="F106">
            <v>9.4</v>
          </cell>
          <cell r="H106">
            <v>8</v>
          </cell>
          <cell r="I106">
            <v>7.5714285714285721</v>
          </cell>
          <cell r="K106">
            <v>3.25</v>
          </cell>
          <cell r="L106">
            <v>4.3999999999999995</v>
          </cell>
          <cell r="N106">
            <v>3.2380952380952377</v>
          </cell>
          <cell r="O106">
            <v>7.2857142857142856</v>
          </cell>
          <cell r="Q106">
            <v>3.2439024390243905</v>
          </cell>
          <cell r="R106">
            <v>5.8780487804878048</v>
          </cell>
          <cell r="T106">
            <v>9.4285714285714288</v>
          </cell>
          <cell r="U106">
            <v>15.857142857142856</v>
          </cell>
          <cell r="W106">
            <v>9.4285714285714288</v>
          </cell>
          <cell r="X106">
            <v>15.857142857142856</v>
          </cell>
          <cell r="AC106">
            <v>6.5</v>
          </cell>
          <cell r="AD106">
            <v>10.666666666666668</v>
          </cell>
          <cell r="AF106">
            <v>5</v>
          </cell>
        </row>
        <row r="107">
          <cell r="A107">
            <v>6</v>
          </cell>
          <cell r="B107">
            <v>0</v>
          </cell>
          <cell r="C107">
            <v>0</v>
          </cell>
          <cell r="E107">
            <v>0</v>
          </cell>
          <cell r="F107">
            <v>0</v>
          </cell>
          <cell r="H107">
            <v>0</v>
          </cell>
          <cell r="I107">
            <v>0</v>
          </cell>
          <cell r="K107">
            <v>0</v>
          </cell>
          <cell r="L107">
            <v>0</v>
          </cell>
          <cell r="N107">
            <v>0</v>
          </cell>
          <cell r="O107">
            <v>0</v>
          </cell>
          <cell r="Q107">
            <v>0</v>
          </cell>
          <cell r="R107">
            <v>0</v>
          </cell>
          <cell r="T107">
            <v>13.605263157894736</v>
          </cell>
          <cell r="U107">
            <v>10.710526315789473</v>
          </cell>
          <cell r="W107">
            <v>13.605263157894736</v>
          </cell>
          <cell r="X107">
            <v>10.710526315789473</v>
          </cell>
          <cell r="AC107">
            <v>13.605263157894736</v>
          </cell>
          <cell r="AD107">
            <v>10.710526315789473</v>
          </cell>
          <cell r="AF107">
            <v>5</v>
          </cell>
        </row>
        <row r="108">
          <cell r="A108">
            <v>7</v>
          </cell>
          <cell r="B108">
            <v>6</v>
          </cell>
          <cell r="C108">
            <v>9</v>
          </cell>
          <cell r="E108">
            <v>9.3333333333333339</v>
          </cell>
          <cell r="F108">
            <v>13.333333333333334</v>
          </cell>
          <cell r="H108">
            <v>8.5</v>
          </cell>
          <cell r="I108">
            <v>12.25</v>
          </cell>
          <cell r="K108">
            <v>7.2857142857142856</v>
          </cell>
          <cell r="L108">
            <v>4.4642857142857144</v>
          </cell>
          <cell r="N108">
            <v>6.870967741935484</v>
          </cell>
          <cell r="O108">
            <v>4.67741935483871</v>
          </cell>
          <cell r="Q108">
            <v>7.0677966101694913</v>
          </cell>
          <cell r="R108">
            <v>4.5762711864406782</v>
          </cell>
          <cell r="T108">
            <v>0</v>
          </cell>
          <cell r="U108">
            <v>0</v>
          </cell>
          <cell r="W108">
            <v>0</v>
          </cell>
          <cell r="X108">
            <v>0</v>
          </cell>
          <cell r="AC108">
            <v>7.1587301587301591</v>
          </cell>
          <cell r="AD108">
            <v>5.0634920634920633</v>
          </cell>
          <cell r="AF108">
            <v>5</v>
          </cell>
        </row>
        <row r="109">
          <cell r="A109">
            <v>8</v>
          </cell>
          <cell r="B109">
            <v>7.0000000000000009</v>
          </cell>
          <cell r="C109">
            <v>5.5</v>
          </cell>
          <cell r="E109">
            <v>5.8571428571428577</v>
          </cell>
          <cell r="F109">
            <v>5</v>
          </cell>
          <cell r="H109">
            <v>6.1111111111111107</v>
          </cell>
          <cell r="I109">
            <v>5.1111111111111116</v>
          </cell>
          <cell r="K109">
            <v>4.5</v>
          </cell>
          <cell r="L109">
            <v>4.0789473684210531</v>
          </cell>
          <cell r="N109">
            <v>6.5151515151515156</v>
          </cell>
          <cell r="O109">
            <v>4.6363636363636367</v>
          </cell>
          <cell r="Q109">
            <v>5.436619718309859</v>
          </cell>
          <cell r="R109">
            <v>4.3380281690140849</v>
          </cell>
          <cell r="T109">
            <v>11.105263157894738</v>
          </cell>
          <cell r="U109">
            <v>12.763157894736842</v>
          </cell>
          <cell r="W109">
            <v>11.105263157894738</v>
          </cell>
          <cell r="X109">
            <v>12.763157894736842</v>
          </cell>
          <cell r="AC109">
            <v>8.2371794871794872</v>
          </cell>
          <cell r="AD109">
            <v>8.4871794871794872</v>
          </cell>
          <cell r="AF109">
            <v>5</v>
          </cell>
        </row>
        <row r="110">
          <cell r="A110">
            <v>9</v>
          </cell>
          <cell r="B110">
            <v>14.000000000000002</v>
          </cell>
          <cell r="C110">
            <v>7.333333333333333</v>
          </cell>
          <cell r="E110">
            <v>5.8000000000000007</v>
          </cell>
          <cell r="F110">
            <v>5</v>
          </cell>
          <cell r="H110">
            <v>8.875</v>
          </cell>
          <cell r="I110">
            <v>5.875</v>
          </cell>
          <cell r="K110">
            <v>6.5555555555555562</v>
          </cell>
          <cell r="L110">
            <v>3.7037037037037033</v>
          </cell>
          <cell r="N110">
            <v>5.375</v>
          </cell>
          <cell r="O110">
            <v>4.84375</v>
          </cell>
          <cell r="Q110">
            <v>5.9152542372881349</v>
          </cell>
          <cell r="R110">
            <v>4.3220338983050848</v>
          </cell>
          <cell r="T110">
            <v>10.6875</v>
          </cell>
          <cell r="U110">
            <v>12.65625</v>
          </cell>
          <cell r="W110">
            <v>10.6875</v>
          </cell>
          <cell r="X110">
            <v>12.65625</v>
          </cell>
          <cell r="AC110">
            <v>8.4274809160305342</v>
          </cell>
          <cell r="AD110">
            <v>8.4885496183206115</v>
          </cell>
          <cell r="AF110">
            <v>5</v>
          </cell>
        </row>
        <row r="111">
          <cell r="A111">
            <v>10</v>
          </cell>
          <cell r="B111">
            <v>3.5000000000000004</v>
          </cell>
          <cell r="C111">
            <v>6.5</v>
          </cell>
          <cell r="E111">
            <v>5.6666666666666661</v>
          </cell>
          <cell r="F111">
            <v>4.1666666666666661</v>
          </cell>
          <cell r="H111">
            <v>5.125</v>
          </cell>
          <cell r="I111">
            <v>4.75</v>
          </cell>
          <cell r="K111">
            <v>5.9655172413793105</v>
          </cell>
          <cell r="L111">
            <v>4.4137931034482758</v>
          </cell>
          <cell r="N111">
            <v>5.458333333333333</v>
          </cell>
          <cell r="O111">
            <v>4.625</v>
          </cell>
          <cell r="Q111">
            <v>5.7358490566037732</v>
          </cell>
          <cell r="R111">
            <v>4.5094339622641515</v>
          </cell>
          <cell r="T111">
            <v>8.4090909090909083</v>
          </cell>
          <cell r="U111">
            <v>12.954545454545455</v>
          </cell>
          <cell r="W111">
            <v>8.4090909090909083</v>
          </cell>
          <cell r="X111">
            <v>12.954545454545455</v>
          </cell>
          <cell r="AC111">
            <v>6.8095238095238102</v>
          </cell>
          <cell r="AD111">
            <v>8.0666666666666664</v>
          </cell>
          <cell r="AF111">
            <v>5</v>
          </cell>
        </row>
        <row r="112">
          <cell r="A112">
            <v>11</v>
          </cell>
          <cell r="B112">
            <v>5.8000000000000007</v>
          </cell>
          <cell r="C112">
            <v>5</v>
          </cell>
          <cell r="E112">
            <v>7.5</v>
          </cell>
          <cell r="F112">
            <v>5.3333333333333339</v>
          </cell>
          <cell r="H112">
            <v>6.7272727272727275</v>
          </cell>
          <cell r="I112">
            <v>5.1818181818181817</v>
          </cell>
          <cell r="K112">
            <v>8.25</v>
          </cell>
          <cell r="L112">
            <v>3.3333333333333335</v>
          </cell>
          <cell r="N112">
            <v>8.3636363636363633</v>
          </cell>
          <cell r="O112">
            <v>3.8181818181818183</v>
          </cell>
          <cell r="Q112">
            <v>8.2857142857142847</v>
          </cell>
          <cell r="R112">
            <v>3.4857142857142858</v>
          </cell>
          <cell r="T112">
            <v>11.888888888888889</v>
          </cell>
          <cell r="U112">
            <v>10.888888888888888</v>
          </cell>
          <cell r="W112">
            <v>11.888888888888889</v>
          </cell>
          <cell r="X112">
            <v>10.888888888888888</v>
          </cell>
          <cell r="AC112">
            <v>9.6585365853658534</v>
          </cell>
          <cell r="AD112">
            <v>6.9634146341463419</v>
          </cell>
          <cell r="AF112">
            <v>5</v>
          </cell>
        </row>
        <row r="113">
          <cell r="A113">
            <v>12</v>
          </cell>
          <cell r="B113">
            <v>2</v>
          </cell>
          <cell r="C113">
            <v>8.5</v>
          </cell>
          <cell r="E113">
            <v>7.0000000000000009</v>
          </cell>
          <cell r="F113">
            <v>5.1428571428571423</v>
          </cell>
          <cell r="H113">
            <v>5.8888888888888884</v>
          </cell>
          <cell r="I113">
            <v>5.8888888888888884</v>
          </cell>
          <cell r="K113">
            <v>5.5744680851063828</v>
          </cell>
          <cell r="L113">
            <v>3.4680851063829787</v>
          </cell>
          <cell r="N113">
            <v>5.6111111111111107</v>
          </cell>
          <cell r="O113">
            <v>3.7777777777777777</v>
          </cell>
          <cell r="Q113">
            <v>5.5846153846153843</v>
          </cell>
          <cell r="R113">
            <v>3.5538461538461541</v>
          </cell>
          <cell r="T113">
            <v>0</v>
          </cell>
          <cell r="U113">
            <v>0</v>
          </cell>
          <cell r="W113">
            <v>0</v>
          </cell>
          <cell r="X113">
            <v>0</v>
          </cell>
          <cell r="AC113">
            <v>5.6216216216216219</v>
          </cell>
          <cell r="AD113">
            <v>3.8378378378378377</v>
          </cell>
          <cell r="AF113">
            <v>5</v>
          </cell>
        </row>
        <row r="114">
          <cell r="A114">
            <v>13</v>
          </cell>
          <cell r="B114">
            <v>0</v>
          </cell>
          <cell r="C114">
            <v>0</v>
          </cell>
          <cell r="E114">
            <v>0</v>
          </cell>
          <cell r="F114">
            <v>0</v>
          </cell>
          <cell r="H114">
            <v>0</v>
          </cell>
          <cell r="I114">
            <v>0</v>
          </cell>
          <cell r="K114">
            <v>0</v>
          </cell>
          <cell r="L114">
            <v>0</v>
          </cell>
          <cell r="N114">
            <v>0</v>
          </cell>
          <cell r="O114">
            <v>0</v>
          </cell>
          <cell r="Q114">
            <v>0</v>
          </cell>
          <cell r="R114">
            <v>0</v>
          </cell>
          <cell r="T114">
            <v>0</v>
          </cell>
          <cell r="U114">
            <v>0</v>
          </cell>
          <cell r="W114">
            <v>0</v>
          </cell>
          <cell r="X114">
            <v>0</v>
          </cell>
          <cell r="AC114">
            <v>0</v>
          </cell>
          <cell r="AD114">
            <v>0</v>
          </cell>
          <cell r="AF114">
            <v>5</v>
          </cell>
        </row>
        <row r="115">
          <cell r="A115">
            <v>14</v>
          </cell>
          <cell r="B115">
            <v>4</v>
          </cell>
          <cell r="C115">
            <v>6</v>
          </cell>
          <cell r="E115">
            <v>6.2857142857142865</v>
          </cell>
          <cell r="F115">
            <v>5.8571428571428577</v>
          </cell>
          <cell r="H115">
            <v>6</v>
          </cell>
          <cell r="I115">
            <v>5.875</v>
          </cell>
          <cell r="K115">
            <v>6.2962962962962958</v>
          </cell>
          <cell r="L115">
            <v>3.7592592592592595</v>
          </cell>
          <cell r="N115">
            <v>8.3157894736842106</v>
          </cell>
          <cell r="O115">
            <v>3.8947368421052633</v>
          </cell>
          <cell r="Q115">
            <v>6.8219178082191787</v>
          </cell>
          <cell r="R115">
            <v>3.7945205479452055</v>
          </cell>
          <cell r="T115">
            <v>14.142857142857142</v>
          </cell>
          <cell r="U115">
            <v>12.523809523809524</v>
          </cell>
          <cell r="W115">
            <v>14.142857142857142</v>
          </cell>
          <cell r="X115">
            <v>12.523809523809524</v>
          </cell>
          <cell r="AC115">
            <v>9.2682926829268286</v>
          </cell>
          <cell r="AD115">
            <v>6.9105691056910574</v>
          </cell>
          <cell r="AF115">
            <v>5</v>
          </cell>
        </row>
        <row r="116">
          <cell r="A116">
            <v>15</v>
          </cell>
          <cell r="B116">
            <v>6</v>
          </cell>
          <cell r="C116">
            <v>2.5</v>
          </cell>
          <cell r="E116">
            <v>7.0000000000000009</v>
          </cell>
          <cell r="F116">
            <v>4.2</v>
          </cell>
          <cell r="H116">
            <v>6.7142857142857144</v>
          </cell>
          <cell r="I116">
            <v>3.7142857142857144</v>
          </cell>
          <cell r="K116">
            <v>6.0882352941176467</v>
          </cell>
          <cell r="L116">
            <v>2.8823529411764706</v>
          </cell>
          <cell r="N116">
            <v>3.6999999999999997</v>
          </cell>
          <cell r="O116">
            <v>4.1000000000000005</v>
          </cell>
          <cell r="Q116">
            <v>5.5454545454545459</v>
          </cell>
          <cell r="R116">
            <v>3.1590909090909092</v>
          </cell>
          <cell r="T116">
            <v>6.1333333333333329</v>
          </cell>
          <cell r="U116">
            <v>9.8666666666666671</v>
          </cell>
          <cell r="W116">
            <v>6.1333333333333329</v>
          </cell>
          <cell r="X116">
            <v>9.8666666666666671</v>
          </cell>
          <cell r="AC116">
            <v>5.8641975308641969</v>
          </cell>
          <cell r="AD116">
            <v>5.6913580246913575</v>
          </cell>
          <cell r="AF116">
            <v>5</v>
          </cell>
        </row>
        <row r="117">
          <cell r="A117">
            <v>16</v>
          </cell>
          <cell r="B117">
            <v>8</v>
          </cell>
          <cell r="C117">
            <v>4.25</v>
          </cell>
          <cell r="E117">
            <v>4.875</v>
          </cell>
          <cell r="F117">
            <v>5</v>
          </cell>
          <cell r="H117">
            <v>5.916666666666667</v>
          </cell>
          <cell r="I117">
            <v>4.75</v>
          </cell>
          <cell r="K117">
            <v>4</v>
          </cell>
          <cell r="L117">
            <v>3.2692307692307696</v>
          </cell>
          <cell r="N117">
            <v>3.5172413793103452</v>
          </cell>
          <cell r="O117">
            <v>5.7586206896551726</v>
          </cell>
          <cell r="Q117">
            <v>3.7454545454545456</v>
          </cell>
          <cell r="R117">
            <v>4.581818181818182</v>
          </cell>
          <cell r="T117">
            <v>7.3666666666666671</v>
          </cell>
          <cell r="U117">
            <v>13.566666666666666</v>
          </cell>
          <cell r="W117">
            <v>7.3666666666666671</v>
          </cell>
          <cell r="X117">
            <v>13.566666666666666</v>
          </cell>
          <cell r="AC117">
            <v>5.6614173228346454</v>
          </cell>
          <cell r="AD117">
            <v>8.8425196850393704</v>
          </cell>
          <cell r="AF117">
            <v>5</v>
          </cell>
        </row>
        <row r="118">
          <cell r="A118">
            <v>17</v>
          </cell>
          <cell r="B118">
            <v>1.3333333333333335</v>
          </cell>
          <cell r="C118">
            <v>6.666666666666667</v>
          </cell>
          <cell r="E118">
            <v>5.125</v>
          </cell>
          <cell r="F118">
            <v>4.875</v>
          </cell>
          <cell r="H118">
            <v>4.0909090909090908</v>
          </cell>
          <cell r="I118">
            <v>5.3636363636363633</v>
          </cell>
          <cell r="K118">
            <v>4.3589743589743586</v>
          </cell>
          <cell r="L118">
            <v>3.7948717948717952</v>
          </cell>
          <cell r="N118">
            <v>3.3333333333333335</v>
          </cell>
          <cell r="O118">
            <v>5.0333333333333332</v>
          </cell>
          <cell r="Q118">
            <v>3.9130434782608701</v>
          </cell>
          <cell r="R118">
            <v>4.3333333333333339</v>
          </cell>
          <cell r="T118">
            <v>7.5526315789473681</v>
          </cell>
          <cell r="U118">
            <v>14.000000000000002</v>
          </cell>
          <cell r="W118">
            <v>7.5526315789473681</v>
          </cell>
          <cell r="X118">
            <v>14.000000000000002</v>
          </cell>
          <cell r="AC118">
            <v>5.6987179487179489</v>
          </cell>
          <cell r="AD118">
            <v>9.115384615384615</v>
          </cell>
          <cell r="AF118">
            <v>5</v>
          </cell>
        </row>
        <row r="119">
          <cell r="A119">
            <v>18</v>
          </cell>
          <cell r="B119">
            <v>0</v>
          </cell>
          <cell r="C119">
            <v>0</v>
          </cell>
          <cell r="E119">
            <v>0</v>
          </cell>
          <cell r="F119">
            <v>0</v>
          </cell>
          <cell r="H119">
            <v>0</v>
          </cell>
          <cell r="I119">
            <v>0</v>
          </cell>
          <cell r="K119">
            <v>0</v>
          </cell>
          <cell r="L119">
            <v>0</v>
          </cell>
          <cell r="N119">
            <v>0</v>
          </cell>
          <cell r="O119">
            <v>0</v>
          </cell>
          <cell r="Q119">
            <v>0</v>
          </cell>
          <cell r="R119">
            <v>0</v>
          </cell>
          <cell r="T119">
            <v>0</v>
          </cell>
          <cell r="U119">
            <v>0</v>
          </cell>
          <cell r="W119">
            <v>0</v>
          </cell>
          <cell r="X119">
            <v>0</v>
          </cell>
          <cell r="AC119">
            <v>0</v>
          </cell>
          <cell r="AD119">
            <v>0</v>
          </cell>
          <cell r="AF119">
            <v>5</v>
          </cell>
        </row>
        <row r="120">
          <cell r="A120">
            <v>19</v>
          </cell>
          <cell r="B120">
            <v>0</v>
          </cell>
          <cell r="C120">
            <v>0</v>
          </cell>
          <cell r="E120">
            <v>4.2222222222222223</v>
          </cell>
          <cell r="F120">
            <v>6.2222222222222223</v>
          </cell>
          <cell r="H120">
            <v>4.2222222222222223</v>
          </cell>
          <cell r="I120">
            <v>6.2222222222222223</v>
          </cell>
          <cell r="K120">
            <v>2.975609756097561</v>
          </cell>
          <cell r="L120">
            <v>4.1463414634146343</v>
          </cell>
          <cell r="N120">
            <v>3.7777777777777777</v>
          </cell>
          <cell r="O120">
            <v>5.8888888888888884</v>
          </cell>
          <cell r="Q120">
            <v>3.3506493506493507</v>
          </cell>
          <cell r="R120">
            <v>4.9610389610389616</v>
          </cell>
          <cell r="T120">
            <v>11.799999999999999</v>
          </cell>
          <cell r="U120">
            <v>11.181818181818182</v>
          </cell>
          <cell r="W120">
            <v>11.799999999999999</v>
          </cell>
          <cell r="X120">
            <v>11.181818181818182</v>
          </cell>
          <cell r="AC120">
            <v>8.1326530612244898</v>
          </cell>
          <cell r="AD120">
            <v>8.5102040816326525</v>
          </cell>
          <cell r="AF120">
            <v>5</v>
          </cell>
        </row>
        <row r="121">
          <cell r="A121">
            <v>20</v>
          </cell>
          <cell r="B121">
            <v>0</v>
          </cell>
          <cell r="C121">
            <v>0</v>
          </cell>
          <cell r="E121">
            <v>0</v>
          </cell>
          <cell r="F121">
            <v>0</v>
          </cell>
          <cell r="H121">
            <v>0</v>
          </cell>
          <cell r="I121">
            <v>0</v>
          </cell>
          <cell r="K121">
            <v>0</v>
          </cell>
          <cell r="L121">
            <v>0</v>
          </cell>
          <cell r="N121">
            <v>0</v>
          </cell>
          <cell r="O121">
            <v>0</v>
          </cell>
          <cell r="Q121">
            <v>0</v>
          </cell>
          <cell r="R121">
            <v>0</v>
          </cell>
          <cell r="T121">
            <v>0</v>
          </cell>
          <cell r="U121">
            <v>0</v>
          </cell>
          <cell r="W121">
            <v>0</v>
          </cell>
          <cell r="X121">
            <v>0</v>
          </cell>
          <cell r="AC121">
            <v>0</v>
          </cell>
          <cell r="AD121">
            <v>0</v>
          </cell>
          <cell r="AF121">
            <v>5</v>
          </cell>
        </row>
        <row r="122">
          <cell r="A122">
            <v>21</v>
          </cell>
          <cell r="B122">
            <v>2</v>
          </cell>
          <cell r="C122">
            <v>8.5</v>
          </cell>
          <cell r="E122">
            <v>3.7777777777777777</v>
          </cell>
          <cell r="F122">
            <v>3.7777777777777777</v>
          </cell>
          <cell r="H122">
            <v>3.4545454545454546</v>
          </cell>
          <cell r="I122">
            <v>4.6363636363636367</v>
          </cell>
          <cell r="K122">
            <v>2.7244582043343657</v>
          </cell>
          <cell r="L122">
            <v>4.4788441692466456</v>
          </cell>
          <cell r="N122">
            <v>3.8918918918918917</v>
          </cell>
          <cell r="O122">
            <v>5.756756756756757</v>
          </cell>
          <cell r="Q122">
            <v>3.2299590403744882</v>
          </cell>
          <cell r="R122">
            <v>5.0321825629022818</v>
          </cell>
          <cell r="T122">
            <v>8.2926829268292686</v>
          </cell>
          <cell r="U122">
            <v>12.195121951219512</v>
          </cell>
          <cell r="W122">
            <v>8.2926829268292686</v>
          </cell>
          <cell r="X122">
            <v>12.195121951219512</v>
          </cell>
          <cell r="AC122">
            <v>5.5701877276548055</v>
          </cell>
          <cell r="AD122">
            <v>8.2992434855701873</v>
          </cell>
          <cell r="AF122">
            <v>5</v>
          </cell>
        </row>
        <row r="123">
          <cell r="A123">
            <v>22</v>
          </cell>
          <cell r="B123">
            <v>8.5</v>
          </cell>
          <cell r="C123">
            <v>5</v>
          </cell>
          <cell r="E123">
            <v>4</v>
          </cell>
          <cell r="F123">
            <v>3.5999999999999996</v>
          </cell>
          <cell r="H123">
            <v>6</v>
          </cell>
          <cell r="I123">
            <v>4.2222222222222223</v>
          </cell>
          <cell r="K123">
            <v>2.4259259259259256</v>
          </cell>
          <cell r="L123">
            <v>4.6481481481481488</v>
          </cell>
          <cell r="N123">
            <v>3.5151515151515147</v>
          </cell>
          <cell r="O123">
            <v>4.8181818181818183</v>
          </cell>
          <cell r="Q123">
            <v>2.8390804597701149</v>
          </cell>
          <cell r="R123">
            <v>4.7126436781609193</v>
          </cell>
          <cell r="T123">
            <v>11.952380952380953</v>
          </cell>
          <cell r="U123">
            <v>10.523809523809524</v>
          </cell>
          <cell r="W123">
            <v>11.952380952380953</v>
          </cell>
          <cell r="X123">
            <v>10.523809523809524</v>
          </cell>
          <cell r="AC123">
            <v>5.8188405797101446</v>
          </cell>
          <cell r="AD123">
            <v>6.4492753623188399</v>
          </cell>
          <cell r="AF123">
            <v>5</v>
          </cell>
        </row>
        <row r="124">
          <cell r="A124">
            <v>23</v>
          </cell>
          <cell r="B124">
            <v>1.5</v>
          </cell>
          <cell r="C124">
            <v>4</v>
          </cell>
          <cell r="E124">
            <v>11</v>
          </cell>
          <cell r="F124">
            <v>4.666666666666667</v>
          </cell>
          <cell r="H124">
            <v>8.625</v>
          </cell>
          <cell r="I124">
            <v>4.5</v>
          </cell>
          <cell r="K124">
            <v>3.4683544303797471</v>
          </cell>
          <cell r="L124">
            <v>5.924050632911392</v>
          </cell>
          <cell r="N124">
            <v>3.6190476190476191</v>
          </cell>
          <cell r="O124">
            <v>5.1428571428571423</v>
          </cell>
          <cell r="Q124">
            <v>3.5206611570247932</v>
          </cell>
          <cell r="R124">
            <v>5.6528925619834709</v>
          </cell>
          <cell r="T124">
            <v>17.625</v>
          </cell>
          <cell r="U124">
            <v>11.8125</v>
          </cell>
          <cell r="W124">
            <v>17.625</v>
          </cell>
          <cell r="X124">
            <v>11.8125</v>
          </cell>
          <cell r="AC124">
            <v>8.4179104477611943</v>
          </cell>
          <cell r="AD124">
            <v>7.5223880597014929</v>
          </cell>
          <cell r="AF124">
            <v>5</v>
          </cell>
        </row>
        <row r="125">
          <cell r="A125">
            <v>24</v>
          </cell>
          <cell r="B125">
            <v>3</v>
          </cell>
          <cell r="C125">
            <v>4</v>
          </cell>
          <cell r="E125">
            <v>5.833333333333333</v>
          </cell>
          <cell r="F125">
            <v>4.1666666666666661</v>
          </cell>
          <cell r="H125">
            <v>5.125</v>
          </cell>
          <cell r="I125">
            <v>4.125</v>
          </cell>
          <cell r="K125">
            <v>1.978723404255319</v>
          </cell>
          <cell r="L125">
            <v>4.1702127659574471</v>
          </cell>
          <cell r="N125">
            <v>4.5789473684210522</v>
          </cell>
          <cell r="O125">
            <v>3.7894736842105265</v>
          </cell>
          <cell r="Q125">
            <v>2.7272727272727271</v>
          </cell>
          <cell r="R125">
            <v>4.0606060606060606</v>
          </cell>
          <cell r="T125">
            <v>12.2</v>
          </cell>
          <cell r="U125">
            <v>15.866666666666667</v>
          </cell>
          <cell r="W125">
            <v>12.2</v>
          </cell>
          <cell r="X125">
            <v>15.866666666666667</v>
          </cell>
          <cell r="AC125">
            <v>5.6442307692307692</v>
          </cell>
          <cell r="AD125">
            <v>7.4711538461538467</v>
          </cell>
          <cell r="AF125">
            <v>5</v>
          </cell>
        </row>
        <row r="126">
          <cell r="A126">
            <v>25</v>
          </cell>
          <cell r="B126">
            <v>3</v>
          </cell>
          <cell r="C126">
            <v>4.2</v>
          </cell>
          <cell r="E126">
            <v>9.8148148148148149</v>
          </cell>
          <cell r="F126">
            <v>6.1111111111111107</v>
          </cell>
          <cell r="H126">
            <v>6.5384615384615392</v>
          </cell>
          <cell r="I126">
            <v>5.1923076923076925</v>
          </cell>
          <cell r="K126">
            <v>1.6961130742049468</v>
          </cell>
          <cell r="L126">
            <v>3.1802120141342751</v>
          </cell>
          <cell r="N126">
            <v>1.8333333333333333</v>
          </cell>
          <cell r="O126">
            <v>5.3333333333333339</v>
          </cell>
          <cell r="Q126">
            <v>1.7201166180758016</v>
          </cell>
          <cell r="R126">
            <v>3.5568513119533525</v>
          </cell>
          <cell r="T126">
            <v>4</v>
          </cell>
          <cell r="U126">
            <v>9.5</v>
          </cell>
          <cell r="W126">
            <v>4</v>
          </cell>
          <cell r="X126">
            <v>9.5</v>
          </cell>
          <cell r="AC126">
            <v>2.9363449691991788</v>
          </cell>
          <cell r="AD126">
            <v>4.3942505133470231</v>
          </cell>
          <cell r="AF126">
            <v>5</v>
          </cell>
        </row>
        <row r="127">
          <cell r="A127">
            <v>26</v>
          </cell>
          <cell r="B127">
            <v>2.3333333333333335</v>
          </cell>
          <cell r="C127">
            <v>5.6666666666666661</v>
          </cell>
          <cell r="E127">
            <v>7.8333333333333339</v>
          </cell>
          <cell r="F127">
            <v>4</v>
          </cell>
          <cell r="H127">
            <v>6</v>
          </cell>
          <cell r="I127">
            <v>4.5555555555555554</v>
          </cell>
          <cell r="K127">
            <v>3.1818181818181817</v>
          </cell>
          <cell r="L127">
            <v>3.5454545454545454</v>
          </cell>
          <cell r="N127">
            <v>2.0909090909090908</v>
          </cell>
          <cell r="O127">
            <v>4.1818181818181817</v>
          </cell>
          <cell r="Q127">
            <v>2.6363636363636362</v>
          </cell>
          <cell r="R127">
            <v>3.8636363636363633</v>
          </cell>
          <cell r="T127">
            <v>0</v>
          </cell>
          <cell r="U127">
            <v>0</v>
          </cell>
          <cell r="W127">
            <v>0</v>
          </cell>
          <cell r="X127">
            <v>0</v>
          </cell>
          <cell r="AC127">
            <v>3.612903225806452</v>
          </cell>
          <cell r="AD127">
            <v>4.064516129032258</v>
          </cell>
          <cell r="AF127">
            <v>5</v>
          </cell>
        </row>
        <row r="128">
          <cell r="A128">
            <v>27</v>
          </cell>
          <cell r="B128">
            <v>0</v>
          </cell>
          <cell r="C128">
            <v>0</v>
          </cell>
          <cell r="E128">
            <v>0</v>
          </cell>
          <cell r="F128">
            <v>0</v>
          </cell>
          <cell r="H128">
            <v>0</v>
          </cell>
          <cell r="I128">
            <v>0</v>
          </cell>
          <cell r="K128">
            <v>0</v>
          </cell>
          <cell r="L128">
            <v>0</v>
          </cell>
          <cell r="N128">
            <v>0</v>
          </cell>
          <cell r="O128">
            <v>0</v>
          </cell>
          <cell r="Q128">
            <v>0</v>
          </cell>
          <cell r="R128">
            <v>0</v>
          </cell>
          <cell r="T128">
            <v>0</v>
          </cell>
          <cell r="U128">
            <v>0</v>
          </cell>
          <cell r="W128">
            <v>0</v>
          </cell>
          <cell r="X128">
            <v>0</v>
          </cell>
          <cell r="AC128">
            <v>0</v>
          </cell>
          <cell r="AD128">
            <v>0</v>
          </cell>
          <cell r="AF128">
            <v>5</v>
          </cell>
        </row>
        <row r="129">
          <cell r="A129">
            <v>28</v>
          </cell>
          <cell r="B129">
            <v>1</v>
          </cell>
          <cell r="C129">
            <v>8</v>
          </cell>
          <cell r="E129">
            <v>0.32075471698113206</v>
          </cell>
          <cell r="F129">
            <v>0.79245283018867918</v>
          </cell>
          <cell r="H129">
            <v>0.34545454545454546</v>
          </cell>
          <cell r="I129">
            <v>1.0545454545454545</v>
          </cell>
          <cell r="K129">
            <v>1.1199999999999999</v>
          </cell>
          <cell r="L129">
            <v>4.3600000000000003</v>
          </cell>
          <cell r="N129">
            <v>2.25</v>
          </cell>
          <cell r="O129">
            <v>5.3125</v>
          </cell>
          <cell r="Q129">
            <v>1.5609756097560976</v>
          </cell>
          <cell r="R129">
            <v>4.7317073170731705</v>
          </cell>
          <cell r="T129">
            <v>0</v>
          </cell>
          <cell r="U129">
            <v>0</v>
          </cell>
          <cell r="W129">
            <v>0</v>
          </cell>
          <cell r="X129">
            <v>0</v>
          </cell>
          <cell r="AC129">
            <v>0.86458333333333337</v>
          </cell>
          <cell r="AD129">
            <v>2.625</v>
          </cell>
          <cell r="AF129">
            <v>5</v>
          </cell>
        </row>
        <row r="130">
          <cell r="A130">
            <v>29</v>
          </cell>
          <cell r="B130">
            <v>5.6666666666666661</v>
          </cell>
          <cell r="C130">
            <v>5.6666666666666661</v>
          </cell>
          <cell r="E130">
            <v>3.6666666666666665</v>
          </cell>
          <cell r="F130">
            <v>7.0000000000000009</v>
          </cell>
          <cell r="H130">
            <v>4.3333333333333339</v>
          </cell>
          <cell r="I130">
            <v>6.5555555555555562</v>
          </cell>
          <cell r="K130">
            <v>1.6949152542372881</v>
          </cell>
          <cell r="L130">
            <v>4.9931287219422815</v>
          </cell>
          <cell r="N130">
            <v>3.7692307692307692</v>
          </cell>
          <cell r="O130">
            <v>3.9230769230769229</v>
          </cell>
          <cell r="Q130">
            <v>2.4691358024691357</v>
          </cell>
          <cell r="R130">
            <v>4.5937410278495552</v>
          </cell>
          <cell r="T130">
            <v>6.6363636363636358</v>
          </cell>
          <cell r="U130">
            <v>15.454545454545453</v>
          </cell>
          <cell r="W130">
            <v>6.6363636363636358</v>
          </cell>
          <cell r="X130">
            <v>15.454545454545453</v>
          </cell>
          <cell r="AC130">
            <v>4.7478082659683478</v>
          </cell>
          <cell r="AD130">
            <v>10.235682568598428</v>
          </cell>
          <cell r="AF130">
            <v>5</v>
          </cell>
        </row>
        <row r="131">
          <cell r="A131">
            <v>30</v>
          </cell>
          <cell r="B131">
            <v>7.166666666666667</v>
          </cell>
          <cell r="C131">
            <v>5.6666666666666661</v>
          </cell>
          <cell r="E131">
            <v>2.4</v>
          </cell>
          <cell r="F131">
            <v>6.2</v>
          </cell>
          <cell r="H131">
            <v>5</v>
          </cell>
          <cell r="I131">
            <v>5.9090909090909092</v>
          </cell>
          <cell r="K131">
            <v>1.9123505976095616</v>
          </cell>
          <cell r="L131">
            <v>4.2231075697211153</v>
          </cell>
          <cell r="N131">
            <v>5.6923076923076925</v>
          </cell>
          <cell r="O131">
            <v>5.6923076923076925</v>
          </cell>
          <cell r="Q131">
            <v>3.8356164383561646</v>
          </cell>
          <cell r="R131">
            <v>4.9706457925636007</v>
          </cell>
          <cell r="T131">
            <v>0</v>
          </cell>
          <cell r="U131">
            <v>0</v>
          </cell>
          <cell r="W131">
            <v>0</v>
          </cell>
          <cell r="X131">
            <v>0</v>
          </cell>
          <cell r="AC131">
            <v>4.1860465116279073</v>
          </cell>
          <cell r="AD131">
            <v>5.2530779753761969</v>
          </cell>
          <cell r="AF131">
            <v>5</v>
          </cell>
        </row>
        <row r="132">
          <cell r="A132">
            <v>31</v>
          </cell>
          <cell r="B132">
            <v>0</v>
          </cell>
          <cell r="C132">
            <v>0</v>
          </cell>
          <cell r="E132">
            <v>0</v>
          </cell>
          <cell r="F132">
            <v>0</v>
          </cell>
          <cell r="H132">
            <v>0</v>
          </cell>
          <cell r="I132">
            <v>0</v>
          </cell>
          <cell r="K132">
            <v>0</v>
          </cell>
          <cell r="L132">
            <v>0</v>
          </cell>
          <cell r="N132">
            <v>0</v>
          </cell>
          <cell r="O132">
            <v>0</v>
          </cell>
          <cell r="Q132">
            <v>0</v>
          </cell>
          <cell r="R132">
            <v>0</v>
          </cell>
          <cell r="T132">
            <v>0</v>
          </cell>
          <cell r="U132">
            <v>0</v>
          </cell>
          <cell r="W132">
            <v>0</v>
          </cell>
          <cell r="X132">
            <v>0</v>
          </cell>
          <cell r="AC132">
            <v>0</v>
          </cell>
          <cell r="AD132">
            <v>0</v>
          </cell>
          <cell r="AF132">
            <v>5</v>
          </cell>
        </row>
        <row r="133">
          <cell r="A133" t="str">
            <v xml:space="preserve">Mei/01 </v>
          </cell>
          <cell r="B133">
            <v>3.5000000000000004</v>
          </cell>
          <cell r="C133">
            <v>11</v>
          </cell>
          <cell r="E133">
            <v>5.5714285714285712</v>
          </cell>
          <cell r="F133">
            <v>7.1428571428571423</v>
          </cell>
          <cell r="H133">
            <v>5.1111111111111116</v>
          </cell>
          <cell r="I133">
            <v>8</v>
          </cell>
          <cell r="K133">
            <v>1.7777777777777777</v>
          </cell>
          <cell r="L133">
            <v>3.6111111111111107</v>
          </cell>
          <cell r="N133">
            <v>2.125</v>
          </cell>
          <cell r="O133">
            <v>6.5</v>
          </cell>
          <cell r="Q133">
            <v>1.8846153846153846</v>
          </cell>
          <cell r="R133">
            <v>4.5</v>
          </cell>
          <cell r="T133">
            <v>6.7647058823529411</v>
          </cell>
          <cell r="U133">
            <v>15.470588235294116</v>
          </cell>
          <cell r="W133">
            <v>6.7647058823529411</v>
          </cell>
          <cell r="X133">
            <v>15.470588235294116</v>
          </cell>
          <cell r="AC133">
            <v>4.7101449275362324</v>
          </cell>
          <cell r="AD133">
            <v>10.362318840579709</v>
          </cell>
          <cell r="AF133">
            <v>5</v>
          </cell>
        </row>
        <row r="134">
          <cell r="A134">
            <v>2</v>
          </cell>
          <cell r="B134">
            <v>0</v>
          </cell>
          <cell r="C134">
            <v>5</v>
          </cell>
          <cell r="E134">
            <v>5</v>
          </cell>
          <cell r="F134">
            <v>6.75</v>
          </cell>
          <cell r="H134">
            <v>3.3333333333333335</v>
          </cell>
          <cell r="I134">
            <v>6.166666666666667</v>
          </cell>
          <cell r="K134">
            <v>21.8125</v>
          </cell>
          <cell r="L134">
            <v>4.1875</v>
          </cell>
          <cell r="N134">
            <v>3.4210526315789478</v>
          </cell>
          <cell r="O134">
            <v>4.5789473684210522</v>
          </cell>
          <cell r="Q134">
            <v>11.828571428571429</v>
          </cell>
          <cell r="R134">
            <v>4.3999999999999995</v>
          </cell>
          <cell r="T134">
            <v>9</v>
          </cell>
          <cell r="U134">
            <v>13.647058823529413</v>
          </cell>
          <cell r="W134">
            <v>9</v>
          </cell>
          <cell r="X134">
            <v>13.647058823529413</v>
          </cell>
          <cell r="AC134">
            <v>9.8666666666666671</v>
          </cell>
          <cell r="AD134">
            <v>8.7333333333333325</v>
          </cell>
          <cell r="AF134">
            <v>5</v>
          </cell>
        </row>
        <row r="135">
          <cell r="A135">
            <v>3</v>
          </cell>
          <cell r="B135">
            <v>1</v>
          </cell>
          <cell r="C135">
            <v>5</v>
          </cell>
          <cell r="E135">
            <v>4.5999999999999996</v>
          </cell>
          <cell r="F135">
            <v>4.5999999999999996</v>
          </cell>
          <cell r="H135">
            <v>3.5714285714285712</v>
          </cell>
          <cell r="I135">
            <v>4.7142857142857144</v>
          </cell>
          <cell r="K135">
            <v>3.201970443349754</v>
          </cell>
          <cell r="L135">
            <v>4.7290640394088674</v>
          </cell>
          <cell r="N135">
            <v>4</v>
          </cell>
          <cell r="O135">
            <v>5.1818181818181817</v>
          </cell>
          <cell r="Q135">
            <v>3.4824281150159746</v>
          </cell>
          <cell r="R135">
            <v>4.8881789137380194</v>
          </cell>
          <cell r="T135">
            <v>38.411764705882348</v>
          </cell>
          <cell r="U135">
            <v>13.647058823529413</v>
          </cell>
          <cell r="W135">
            <v>38.411764705882348</v>
          </cell>
          <cell r="X135">
            <v>13.647058823529413</v>
          </cell>
          <cell r="AC135">
            <v>19.91701244813278</v>
          </cell>
          <cell r="AD135">
            <v>8.9903181189488244</v>
          </cell>
          <cell r="AF135">
            <v>5</v>
          </cell>
        </row>
        <row r="136">
          <cell r="A136">
            <v>4</v>
          </cell>
          <cell r="B136">
            <v>0</v>
          </cell>
          <cell r="C136">
            <v>0</v>
          </cell>
          <cell r="E136">
            <v>0</v>
          </cell>
          <cell r="F136">
            <v>0</v>
          </cell>
          <cell r="H136">
            <v>0</v>
          </cell>
          <cell r="I136">
            <v>0</v>
          </cell>
          <cell r="K136">
            <v>0</v>
          </cell>
          <cell r="L136">
            <v>0</v>
          </cell>
          <cell r="N136">
            <v>0</v>
          </cell>
          <cell r="O136">
            <v>0</v>
          </cell>
          <cell r="Q136">
            <v>0</v>
          </cell>
          <cell r="R136">
            <v>0</v>
          </cell>
          <cell r="T136">
            <v>0</v>
          </cell>
          <cell r="U136">
            <v>0</v>
          </cell>
          <cell r="W136">
            <v>0</v>
          </cell>
          <cell r="X136">
            <v>0</v>
          </cell>
          <cell r="AC136">
            <v>0</v>
          </cell>
          <cell r="AD136">
            <v>0</v>
          </cell>
          <cell r="AF136">
            <v>5</v>
          </cell>
        </row>
        <row r="137">
          <cell r="A137">
            <v>5</v>
          </cell>
          <cell r="B137">
            <v>2.666666666666667</v>
          </cell>
          <cell r="C137">
            <v>3.6666666666666665</v>
          </cell>
          <cell r="E137">
            <v>10</v>
          </cell>
          <cell r="F137">
            <v>5.3333333333333339</v>
          </cell>
          <cell r="H137">
            <v>6.3333333333333339</v>
          </cell>
          <cell r="I137">
            <v>4.5</v>
          </cell>
          <cell r="K137">
            <v>5.3714285714285719</v>
          </cell>
          <cell r="L137">
            <v>3.2</v>
          </cell>
          <cell r="N137">
            <v>5.8620689655172411</v>
          </cell>
          <cell r="O137">
            <v>4.4482758620689653</v>
          </cell>
          <cell r="Q137">
            <v>5.59375</v>
          </cell>
          <cell r="R137">
            <v>3.765625</v>
          </cell>
          <cell r="T137">
            <v>17.357142857142858</v>
          </cell>
          <cell r="U137">
            <v>9.5</v>
          </cell>
          <cell r="W137">
            <v>17.357142857142858</v>
          </cell>
          <cell r="X137">
            <v>9.5</v>
          </cell>
          <cell r="AC137">
            <v>9</v>
          </cell>
          <cell r="AD137">
            <v>5.4489795918367347</v>
          </cell>
          <cell r="AF137">
            <v>5</v>
          </cell>
        </row>
        <row r="138">
          <cell r="A138">
            <v>6</v>
          </cell>
          <cell r="B138">
            <v>4.666666666666667</v>
          </cell>
          <cell r="C138">
            <v>4.666666666666667</v>
          </cell>
          <cell r="E138">
            <v>6.833333333333333</v>
          </cell>
          <cell r="F138">
            <v>4.3333333333333339</v>
          </cell>
          <cell r="H138">
            <v>6.1111111111111107</v>
          </cell>
          <cell r="I138">
            <v>4.4444444444444446</v>
          </cell>
          <cell r="K138">
            <v>5.3103448275862064</v>
          </cell>
          <cell r="L138">
            <v>2.896551724137931</v>
          </cell>
          <cell r="N138">
            <v>4.16</v>
          </cell>
          <cell r="O138">
            <v>3.4799999999999995</v>
          </cell>
          <cell r="Q138">
            <v>4.7777777777777777</v>
          </cell>
          <cell r="R138">
            <v>3.166666666666667</v>
          </cell>
          <cell r="T138">
            <v>0</v>
          </cell>
          <cell r="U138">
            <v>0</v>
          </cell>
          <cell r="W138">
            <v>0</v>
          </cell>
          <cell r="X138">
            <v>0</v>
          </cell>
          <cell r="AC138">
            <v>4.9682539682539684</v>
          </cell>
          <cell r="AD138">
            <v>3.3492063492063489</v>
          </cell>
          <cell r="AF138">
            <v>5</v>
          </cell>
        </row>
        <row r="139">
          <cell r="A139">
            <v>7</v>
          </cell>
          <cell r="B139">
            <v>3.6666666666666665</v>
          </cell>
          <cell r="C139">
            <v>4.3333333333333339</v>
          </cell>
          <cell r="E139">
            <v>7.0000000000000009</v>
          </cell>
          <cell r="F139">
            <v>2.1999999999999997</v>
          </cell>
          <cell r="H139">
            <v>5.75</v>
          </cell>
          <cell r="I139">
            <v>3</v>
          </cell>
          <cell r="K139">
            <v>1.8275862068965518</v>
          </cell>
          <cell r="L139">
            <v>2.7586206896551726</v>
          </cell>
          <cell r="N139">
            <v>1.8800000000000001</v>
          </cell>
          <cell r="O139">
            <v>3.4799999999999995</v>
          </cell>
          <cell r="Q139">
            <v>1.8518518518518516</v>
          </cell>
          <cell r="R139">
            <v>3.0925925925925926</v>
          </cell>
          <cell r="T139">
            <v>13.625000000000002</v>
          </cell>
          <cell r="U139">
            <v>9.4583333333333339</v>
          </cell>
          <cell r="W139">
            <v>13.625000000000002</v>
          </cell>
          <cell r="X139">
            <v>9.4583333333333339</v>
          </cell>
          <cell r="AC139">
            <v>7.2727272727272725</v>
          </cell>
          <cell r="AD139">
            <v>5.8636363636363642</v>
          </cell>
          <cell r="AF139">
            <v>5</v>
          </cell>
        </row>
        <row r="140">
          <cell r="A140">
            <v>8</v>
          </cell>
          <cell r="B140">
            <v>5</v>
          </cell>
          <cell r="C140">
            <v>6</v>
          </cell>
          <cell r="E140">
            <v>12</v>
          </cell>
          <cell r="F140">
            <v>3</v>
          </cell>
          <cell r="H140">
            <v>10</v>
          </cell>
          <cell r="I140">
            <v>3.8571428571428568</v>
          </cell>
          <cell r="K140">
            <v>3.5094339622641511</v>
          </cell>
          <cell r="L140">
            <v>2.2641509433962264</v>
          </cell>
          <cell r="N140">
            <v>3.64</v>
          </cell>
          <cell r="O140">
            <v>3.88</v>
          </cell>
          <cell r="Q140">
            <v>3.5728155339805827</v>
          </cell>
          <cell r="R140">
            <v>3.0485436893203883</v>
          </cell>
          <cell r="T140">
            <v>8.1363636363636367</v>
          </cell>
          <cell r="U140">
            <v>9.8636363636363633</v>
          </cell>
          <cell r="W140">
            <v>8.1363636363636367</v>
          </cell>
          <cell r="X140">
            <v>9.8636363636363633</v>
          </cell>
          <cell r="AC140">
            <v>5.9707317073170731</v>
          </cell>
          <cell r="AD140">
            <v>6.0292682926829269</v>
          </cell>
          <cell r="AF140">
            <v>5</v>
          </cell>
        </row>
        <row r="141">
          <cell r="A141">
            <v>9</v>
          </cell>
          <cell r="B141">
            <v>4.5</v>
          </cell>
          <cell r="C141">
            <v>5</v>
          </cell>
          <cell r="E141">
            <v>7.2499999999999991</v>
          </cell>
          <cell r="F141">
            <v>1.25</v>
          </cell>
          <cell r="H141">
            <v>6.3333333333333339</v>
          </cell>
          <cell r="I141">
            <v>2.5</v>
          </cell>
          <cell r="K141">
            <v>6.6153846153846159</v>
          </cell>
          <cell r="L141">
            <v>2.9615384615384617</v>
          </cell>
          <cell r="N141">
            <v>4.7894736842105257</v>
          </cell>
          <cell r="O141">
            <v>4.9473684210526319</v>
          </cell>
          <cell r="Q141">
            <v>5.8444444444444441</v>
          </cell>
          <cell r="R141">
            <v>3.8</v>
          </cell>
          <cell r="T141">
            <v>17.383500000000002</v>
          </cell>
          <cell r="U141">
            <v>9.7000000000000011</v>
          </cell>
          <cell r="W141">
            <v>17.383500000000002</v>
          </cell>
          <cell r="X141">
            <v>9.7000000000000011</v>
          </cell>
          <cell r="AC141">
            <v>10.948791208791208</v>
          </cell>
          <cell r="AD141">
            <v>6.3076923076923075</v>
          </cell>
          <cell r="AF141">
            <v>5</v>
          </cell>
        </row>
        <row r="142">
          <cell r="A142">
            <v>10</v>
          </cell>
          <cell r="B142">
            <v>6.5</v>
          </cell>
          <cell r="C142">
            <v>2</v>
          </cell>
          <cell r="E142">
            <v>6.8750000000000009</v>
          </cell>
          <cell r="F142">
            <v>3.5000000000000004</v>
          </cell>
          <cell r="H142">
            <v>6.75</v>
          </cell>
          <cell r="I142">
            <v>3</v>
          </cell>
          <cell r="K142">
            <v>5.096774193548387</v>
          </cell>
          <cell r="L142">
            <v>1.9677419354838708</v>
          </cell>
          <cell r="N142">
            <v>5.083333333333333</v>
          </cell>
          <cell r="O142">
            <v>3.208333333333333</v>
          </cell>
          <cell r="Q142">
            <v>5.0909090909090908</v>
          </cell>
          <cell r="R142">
            <v>2.5090909090909093</v>
          </cell>
          <cell r="T142">
            <v>0</v>
          </cell>
          <cell r="U142">
            <v>0</v>
          </cell>
          <cell r="W142">
            <v>0</v>
          </cell>
          <cell r="X142">
            <v>0</v>
          </cell>
          <cell r="AC142">
            <v>5.388059701492538</v>
          </cell>
          <cell r="AD142">
            <v>2.5970149253731343</v>
          </cell>
          <cell r="AF142">
            <v>5</v>
          </cell>
        </row>
        <row r="143">
          <cell r="A143">
            <v>11</v>
          </cell>
          <cell r="B143">
            <v>0</v>
          </cell>
          <cell r="C143">
            <v>0</v>
          </cell>
          <cell r="E143">
            <v>0</v>
          </cell>
          <cell r="F143">
            <v>0</v>
          </cell>
          <cell r="H143">
            <v>0</v>
          </cell>
          <cell r="I143">
            <v>0</v>
          </cell>
          <cell r="K143">
            <v>0</v>
          </cell>
          <cell r="L143">
            <v>0</v>
          </cell>
          <cell r="N143">
            <v>0</v>
          </cell>
          <cell r="O143">
            <v>0</v>
          </cell>
          <cell r="Q143">
            <v>0</v>
          </cell>
          <cell r="R143">
            <v>0</v>
          </cell>
          <cell r="T143">
            <v>0</v>
          </cell>
          <cell r="U143">
            <v>0</v>
          </cell>
          <cell r="W143">
            <v>0</v>
          </cell>
          <cell r="X143">
            <v>0</v>
          </cell>
          <cell r="AC143">
            <v>0</v>
          </cell>
          <cell r="AD143">
            <v>0</v>
          </cell>
          <cell r="AF143">
            <v>5</v>
          </cell>
        </row>
        <row r="144">
          <cell r="A144">
            <v>12</v>
          </cell>
          <cell r="B144">
            <v>24.333333333333336</v>
          </cell>
          <cell r="C144">
            <v>3.3333333333333335</v>
          </cell>
          <cell r="E144">
            <v>7.6666666666666661</v>
          </cell>
          <cell r="F144">
            <v>2.666666666666667</v>
          </cell>
          <cell r="H144">
            <v>13.222222222222221</v>
          </cell>
          <cell r="I144">
            <v>2.8888888888888888</v>
          </cell>
          <cell r="K144">
            <v>7.8175895765472303</v>
          </cell>
          <cell r="L144">
            <v>2.225841476655809</v>
          </cell>
          <cell r="N144">
            <v>5.8999999999999995</v>
          </cell>
          <cell r="O144">
            <v>3.6999999999999997</v>
          </cell>
          <cell r="Q144">
            <v>7.1428571428571423</v>
          </cell>
          <cell r="R144">
            <v>2.744546094299789</v>
          </cell>
          <cell r="T144">
            <v>0</v>
          </cell>
          <cell r="U144">
            <v>0</v>
          </cell>
          <cell r="W144">
            <v>0</v>
          </cell>
          <cell r="X144">
            <v>0</v>
          </cell>
          <cell r="AC144">
            <v>7.973876063183476</v>
          </cell>
          <cell r="AD144">
            <v>2.7642770352369381</v>
          </cell>
          <cell r="AF144">
            <v>5</v>
          </cell>
        </row>
        <row r="145">
          <cell r="A145">
            <v>13</v>
          </cell>
          <cell r="B145">
            <v>14.249999999999998</v>
          </cell>
          <cell r="C145">
            <v>3.5000000000000004</v>
          </cell>
          <cell r="E145">
            <v>7.2727272727272725</v>
          </cell>
          <cell r="F145">
            <v>3.0909090909090908</v>
          </cell>
          <cell r="H145">
            <v>9.1333333333333329</v>
          </cell>
          <cell r="I145">
            <v>3.2</v>
          </cell>
          <cell r="K145">
            <v>9.0769230769230766</v>
          </cell>
          <cell r="L145">
            <v>2.2115384615384617</v>
          </cell>
          <cell r="N145">
            <v>7.1818181818181825</v>
          </cell>
          <cell r="O145">
            <v>4.2727272727272725</v>
          </cell>
          <cell r="Q145">
            <v>8.513513513513514</v>
          </cell>
          <cell r="R145">
            <v>2.8243243243243241</v>
          </cell>
          <cell r="T145">
            <v>32.1875</v>
          </cell>
          <cell r="U145">
            <v>6.375</v>
          </cell>
          <cell r="W145">
            <v>32.1875</v>
          </cell>
          <cell r="X145">
            <v>6.375</v>
          </cell>
          <cell r="AC145">
            <v>14.851239669421487</v>
          </cell>
          <cell r="AD145">
            <v>3.8099173553719008</v>
          </cell>
          <cell r="AF145">
            <v>5</v>
          </cell>
        </row>
        <row r="146">
          <cell r="A146">
            <v>14</v>
          </cell>
          <cell r="B146">
            <v>1.65625</v>
          </cell>
          <cell r="C146">
            <v>4</v>
          </cell>
          <cell r="E146">
            <v>1.125</v>
          </cell>
          <cell r="F146">
            <v>5.875</v>
          </cell>
          <cell r="H146">
            <v>1.55</v>
          </cell>
          <cell r="I146">
            <v>4.375</v>
          </cell>
          <cell r="K146">
            <v>0</v>
          </cell>
          <cell r="L146">
            <v>0</v>
          </cell>
          <cell r="N146">
            <v>0</v>
          </cell>
          <cell r="O146">
            <v>0</v>
          </cell>
          <cell r="Q146">
            <v>0</v>
          </cell>
          <cell r="R146">
            <v>0</v>
          </cell>
          <cell r="T146">
            <v>0</v>
          </cell>
          <cell r="U146">
            <v>0</v>
          </cell>
          <cell r="W146">
            <v>0</v>
          </cell>
          <cell r="X146">
            <v>0</v>
          </cell>
          <cell r="AC146">
            <v>1.55</v>
          </cell>
          <cell r="AD146">
            <v>4.375</v>
          </cell>
          <cell r="AF146">
            <v>5</v>
          </cell>
        </row>
        <row r="147">
          <cell r="A147">
            <v>15</v>
          </cell>
          <cell r="B147">
            <v>0</v>
          </cell>
          <cell r="C147">
            <v>0</v>
          </cell>
          <cell r="E147">
            <v>0</v>
          </cell>
          <cell r="F147">
            <v>0</v>
          </cell>
          <cell r="H147">
            <v>0</v>
          </cell>
          <cell r="I147">
            <v>0</v>
          </cell>
          <cell r="K147">
            <v>0</v>
          </cell>
          <cell r="L147">
            <v>0</v>
          </cell>
          <cell r="N147">
            <v>0</v>
          </cell>
          <cell r="O147">
            <v>0</v>
          </cell>
          <cell r="Q147">
            <v>0</v>
          </cell>
          <cell r="R147">
            <v>0</v>
          </cell>
          <cell r="T147">
            <v>0</v>
          </cell>
          <cell r="U147">
            <v>0</v>
          </cell>
          <cell r="W147">
            <v>0</v>
          </cell>
          <cell r="X147">
            <v>0</v>
          </cell>
          <cell r="AC147">
            <v>0</v>
          </cell>
          <cell r="AD147">
            <v>0</v>
          </cell>
          <cell r="AF147">
            <v>5</v>
          </cell>
        </row>
        <row r="148">
          <cell r="A148">
            <v>16</v>
          </cell>
          <cell r="B148">
            <v>1.5</v>
          </cell>
          <cell r="C148">
            <v>6</v>
          </cell>
          <cell r="E148">
            <v>7.5789473684210531</v>
          </cell>
          <cell r="F148">
            <v>1.5789473684210527</v>
          </cell>
          <cell r="H148">
            <v>7.0000000000000009</v>
          </cell>
          <cell r="I148">
            <v>2</v>
          </cell>
          <cell r="K148">
            <v>8.0227272727272734</v>
          </cell>
          <cell r="L148">
            <v>1.8636363636363635</v>
          </cell>
          <cell r="N148">
            <v>7.5937500000000009</v>
          </cell>
          <cell r="O148">
            <v>3.96875</v>
          </cell>
          <cell r="Q148">
            <v>7.8421052631578947</v>
          </cell>
          <cell r="R148">
            <v>2.75</v>
          </cell>
          <cell r="T148">
            <v>26.5</v>
          </cell>
          <cell r="U148">
            <v>6.2142857142857144</v>
          </cell>
          <cell r="W148">
            <v>26.5</v>
          </cell>
          <cell r="X148">
            <v>6.2142857142857144</v>
          </cell>
          <cell r="AC148">
            <v>14.555555555555555</v>
          </cell>
          <cell r="AD148">
            <v>3.9150326797385624</v>
          </cell>
          <cell r="AF148">
            <v>5</v>
          </cell>
        </row>
        <row r="149">
          <cell r="A149">
            <v>17</v>
          </cell>
          <cell r="B149">
            <v>8.3333333333333321</v>
          </cell>
          <cell r="C149">
            <v>5.3333333333333339</v>
          </cell>
          <cell r="E149">
            <v>4.666666666666667</v>
          </cell>
          <cell r="F149">
            <v>4.666666666666667</v>
          </cell>
          <cell r="H149">
            <v>5.583333333333333</v>
          </cell>
          <cell r="I149">
            <v>4.833333333333333</v>
          </cell>
          <cell r="K149">
            <v>11.813953488372093</v>
          </cell>
          <cell r="L149">
            <v>1.8837209302325582</v>
          </cell>
          <cell r="N149">
            <v>5.8611111111111116</v>
          </cell>
          <cell r="O149">
            <v>4.083333333333333</v>
          </cell>
          <cell r="Q149">
            <v>9.1012658227848107</v>
          </cell>
          <cell r="R149">
            <v>2.8860759493670884</v>
          </cell>
          <cell r="T149">
            <v>0</v>
          </cell>
          <cell r="U149">
            <v>0</v>
          </cell>
          <cell r="W149">
            <v>12.724137931034482</v>
          </cell>
          <cell r="X149">
            <v>10.827586206896552</v>
          </cell>
          <cell r="AC149">
            <v>9.625</v>
          </cell>
          <cell r="AD149">
            <v>5</v>
          </cell>
          <cell r="AF149">
            <v>5</v>
          </cell>
        </row>
        <row r="150">
          <cell r="A150">
            <v>18</v>
          </cell>
          <cell r="B150">
            <v>0</v>
          </cell>
          <cell r="C150">
            <v>0</v>
          </cell>
          <cell r="E150">
            <v>0</v>
          </cell>
          <cell r="F150">
            <v>0</v>
          </cell>
          <cell r="H150">
            <v>0</v>
          </cell>
          <cell r="I150">
            <v>0</v>
          </cell>
          <cell r="K150">
            <v>0</v>
          </cell>
          <cell r="L150">
            <v>0</v>
          </cell>
          <cell r="N150">
            <v>0</v>
          </cell>
          <cell r="O150">
            <v>0</v>
          </cell>
          <cell r="Q150">
            <v>0</v>
          </cell>
          <cell r="R150">
            <v>0</v>
          </cell>
          <cell r="T150">
            <v>0</v>
          </cell>
          <cell r="U150">
            <v>0</v>
          </cell>
          <cell r="W150">
            <v>0</v>
          </cell>
          <cell r="X150">
            <v>0</v>
          </cell>
          <cell r="AC150">
            <v>0</v>
          </cell>
          <cell r="AD150">
            <v>0</v>
          </cell>
          <cell r="AF150">
            <v>5</v>
          </cell>
        </row>
        <row r="151">
          <cell r="A151">
            <v>19</v>
          </cell>
          <cell r="B151">
            <v>3</v>
          </cell>
          <cell r="C151">
            <v>5</v>
          </cell>
          <cell r="E151">
            <v>6.8888888888888893</v>
          </cell>
          <cell r="F151">
            <v>5.1111111111111116</v>
          </cell>
          <cell r="H151">
            <v>6.5</v>
          </cell>
          <cell r="I151">
            <v>5.0999999999999996</v>
          </cell>
          <cell r="K151">
            <v>7.7916666666666661</v>
          </cell>
          <cell r="L151">
            <v>2.6875</v>
          </cell>
          <cell r="N151">
            <v>6.0487804878048781</v>
          </cell>
          <cell r="O151">
            <v>4.5365853658536581</v>
          </cell>
          <cell r="Q151">
            <v>6.98876404494382</v>
          </cell>
          <cell r="R151">
            <v>3.5393258426966292</v>
          </cell>
          <cell r="T151">
            <v>0</v>
          </cell>
          <cell r="U151">
            <v>0</v>
          </cell>
          <cell r="W151">
            <v>0</v>
          </cell>
          <cell r="X151">
            <v>0</v>
          </cell>
          <cell r="AC151">
            <v>6.9393939393939394</v>
          </cell>
          <cell r="AD151">
            <v>3.6969696969696972</v>
          </cell>
          <cell r="AF151">
            <v>5</v>
          </cell>
        </row>
        <row r="152">
          <cell r="A152">
            <v>20</v>
          </cell>
          <cell r="B152">
            <v>5</v>
          </cell>
          <cell r="C152">
            <v>5.6666666666666661</v>
          </cell>
          <cell r="E152">
            <v>6</v>
          </cell>
          <cell r="F152">
            <v>4.75</v>
          </cell>
          <cell r="H152">
            <v>5.7272727272727275</v>
          </cell>
          <cell r="I152">
            <v>5</v>
          </cell>
          <cell r="K152">
            <v>4.1578947368421053</v>
          </cell>
          <cell r="L152">
            <v>3.8596491228070176</v>
          </cell>
          <cell r="N152">
            <v>4.8421052631578947</v>
          </cell>
          <cell r="O152">
            <v>4.526315789473685</v>
          </cell>
          <cell r="Q152">
            <v>4.4315789473684211</v>
          </cell>
          <cell r="R152">
            <v>4.1263157894736846</v>
          </cell>
          <cell r="T152">
            <v>9.0857142857142854</v>
          </cell>
          <cell r="U152">
            <v>13.685714285714285</v>
          </cell>
          <cell r="W152">
            <v>9.0857142857142854</v>
          </cell>
          <cell r="X152">
            <v>13.685714285714285</v>
          </cell>
          <cell r="AC152">
            <v>6.3636363636363633</v>
          </cell>
          <cell r="AD152">
            <v>7.9829545454545459</v>
          </cell>
          <cell r="AF152">
            <v>5</v>
          </cell>
        </row>
        <row r="153">
          <cell r="A153">
            <v>21</v>
          </cell>
          <cell r="B153">
            <v>5</v>
          </cell>
          <cell r="C153">
            <v>4.3999999999999995</v>
          </cell>
          <cell r="E153">
            <v>3.5714285714285712</v>
          </cell>
          <cell r="F153">
            <v>5.7142857142857144</v>
          </cell>
          <cell r="H153">
            <v>4.1666666666666661</v>
          </cell>
          <cell r="I153">
            <v>5.166666666666667</v>
          </cell>
          <cell r="K153">
            <v>6.2727272727272725</v>
          </cell>
          <cell r="L153">
            <v>4.5999999999999996</v>
          </cell>
          <cell r="N153">
            <v>3.2647058823529411</v>
          </cell>
          <cell r="O153">
            <v>5.4705882352941178</v>
          </cell>
          <cell r="Q153">
            <v>5.1235955056179776</v>
          </cell>
          <cell r="R153">
            <v>4.9325842696629216</v>
          </cell>
          <cell r="T153">
            <v>0</v>
          </cell>
          <cell r="U153">
            <v>0</v>
          </cell>
          <cell r="W153">
            <v>8.5555555555555554</v>
          </cell>
          <cell r="X153">
            <v>15.194444444444443</v>
          </cell>
          <cell r="AC153">
            <v>5.9416058394160585</v>
          </cell>
          <cell r="AD153">
            <v>7.6496350364963508</v>
          </cell>
          <cell r="AF153">
            <v>5</v>
          </cell>
        </row>
        <row r="154">
          <cell r="A154">
            <v>22</v>
          </cell>
          <cell r="B154">
            <v>1</v>
          </cell>
          <cell r="C154">
            <v>7.0000000000000009</v>
          </cell>
          <cell r="E154">
            <v>3.4285714285714288</v>
          </cell>
          <cell r="F154">
            <v>4.4285714285714279</v>
          </cell>
          <cell r="H154">
            <v>2.7</v>
          </cell>
          <cell r="I154">
            <v>5.2</v>
          </cell>
          <cell r="K154">
            <v>3.1875</v>
          </cell>
          <cell r="L154">
            <v>5.3125</v>
          </cell>
          <cell r="N154">
            <v>3.25</v>
          </cell>
          <cell r="O154">
            <v>6.5</v>
          </cell>
          <cell r="Q154">
            <v>3.208333333333333</v>
          </cell>
          <cell r="R154">
            <v>5.708333333333333</v>
          </cell>
          <cell r="T154">
            <v>0</v>
          </cell>
          <cell r="U154">
            <v>0</v>
          </cell>
          <cell r="W154">
            <v>10.52</v>
          </cell>
          <cell r="X154">
            <v>10.4</v>
          </cell>
          <cell r="AC154">
            <v>4.8691588785046731</v>
          </cell>
          <cell r="AD154">
            <v>6.7570093457943932</v>
          </cell>
          <cell r="AF154">
            <v>5</v>
          </cell>
        </row>
        <row r="155">
          <cell r="A155">
            <v>23</v>
          </cell>
          <cell r="B155">
            <v>5.6666666666666661</v>
          </cell>
          <cell r="C155">
            <v>6</v>
          </cell>
          <cell r="E155">
            <v>5.125</v>
          </cell>
          <cell r="F155">
            <v>4.625</v>
          </cell>
          <cell r="H155">
            <v>5.2727272727272725</v>
          </cell>
          <cell r="I155">
            <v>5</v>
          </cell>
          <cell r="K155">
            <v>3.2380952380952377</v>
          </cell>
          <cell r="L155">
            <v>4.1666666666666661</v>
          </cell>
          <cell r="N155">
            <v>1.7826086956521738</v>
          </cell>
          <cell r="O155">
            <v>5.6521739130434785</v>
          </cell>
          <cell r="Q155">
            <v>2.7230769230769232</v>
          </cell>
          <cell r="R155">
            <v>4.6923076923076925</v>
          </cell>
          <cell r="T155">
            <v>11.058823529411764</v>
          </cell>
          <cell r="U155">
            <v>16.588235294117649</v>
          </cell>
          <cell r="W155">
            <v>11.058823529411764</v>
          </cell>
          <cell r="X155">
            <v>16.588235294117649</v>
          </cell>
          <cell r="AC155">
            <v>5.5545454545454547</v>
          </cell>
          <cell r="AD155">
            <v>8.4</v>
          </cell>
          <cell r="AF155">
            <v>5</v>
          </cell>
        </row>
        <row r="156">
          <cell r="A156">
            <v>24</v>
          </cell>
          <cell r="B156">
            <v>2.3333333333333335</v>
          </cell>
          <cell r="C156">
            <v>7.0000000000000009</v>
          </cell>
          <cell r="E156">
            <v>5.5</v>
          </cell>
          <cell r="F156">
            <v>4.5</v>
          </cell>
          <cell r="H156">
            <v>4.7692307692307692</v>
          </cell>
          <cell r="I156">
            <v>5.0769230769230766</v>
          </cell>
          <cell r="K156">
            <v>2.3272727272727272</v>
          </cell>
          <cell r="L156">
            <v>4.2727272727272725</v>
          </cell>
          <cell r="N156">
            <v>2.3571428571428572</v>
          </cell>
          <cell r="O156">
            <v>3.5000000000000004</v>
          </cell>
          <cell r="Q156">
            <v>2.3333333333333335</v>
          </cell>
          <cell r="R156">
            <v>4.1159420289855069</v>
          </cell>
          <cell r="T156">
            <v>16.545454545454547</v>
          </cell>
          <cell r="U156">
            <v>15</v>
          </cell>
          <cell r="W156">
            <v>16.545454545454547</v>
          </cell>
          <cell r="X156">
            <v>15</v>
          </cell>
          <cell r="AC156">
            <v>5.6442307692307692</v>
          </cell>
          <cell r="AD156">
            <v>6.5384615384615392</v>
          </cell>
          <cell r="AF156">
            <v>5</v>
          </cell>
        </row>
        <row r="157">
          <cell r="A157">
            <v>25</v>
          </cell>
          <cell r="B157">
            <v>0</v>
          </cell>
          <cell r="C157">
            <v>0</v>
          </cell>
          <cell r="E157">
            <v>0</v>
          </cell>
          <cell r="F157">
            <v>0</v>
          </cell>
          <cell r="H157">
            <v>0</v>
          </cell>
          <cell r="I157">
            <v>0</v>
          </cell>
          <cell r="K157">
            <v>0</v>
          </cell>
          <cell r="L157">
            <v>0</v>
          </cell>
          <cell r="N157">
            <v>0</v>
          </cell>
          <cell r="O157">
            <v>0</v>
          </cell>
          <cell r="Q157">
            <v>0</v>
          </cell>
          <cell r="R157">
            <v>0</v>
          </cell>
          <cell r="T157">
            <v>0</v>
          </cell>
          <cell r="U157">
            <v>0</v>
          </cell>
          <cell r="W157">
            <v>0</v>
          </cell>
          <cell r="X157">
            <v>0</v>
          </cell>
          <cell r="AC157">
            <v>0</v>
          </cell>
          <cell r="AD157">
            <v>0</v>
          </cell>
          <cell r="AF157">
            <v>5</v>
          </cell>
        </row>
        <row r="158">
          <cell r="A158">
            <v>26</v>
          </cell>
          <cell r="B158">
            <v>2.5</v>
          </cell>
          <cell r="C158">
            <v>4.25</v>
          </cell>
          <cell r="E158">
            <v>4.7777777777777777</v>
          </cell>
          <cell r="F158">
            <v>5.5555555555555554</v>
          </cell>
          <cell r="H158">
            <v>4.0769230769230766</v>
          </cell>
          <cell r="I158">
            <v>5.1538461538461542</v>
          </cell>
          <cell r="K158">
            <v>2.9378531073446328</v>
          </cell>
          <cell r="L158">
            <v>5.2542372881355925</v>
          </cell>
          <cell r="N158">
            <v>1.2857142857142856</v>
          </cell>
          <cell r="O158">
            <v>7.9285714285714279</v>
          </cell>
          <cell r="Q158">
            <v>2.2082018927444795</v>
          </cell>
          <cell r="R158">
            <v>6.4353312302839107</v>
          </cell>
          <cell r="T158">
            <v>0</v>
          </cell>
          <cell r="U158">
            <v>0</v>
          </cell>
          <cell r="W158">
            <v>4.1111111111111116</v>
          </cell>
          <cell r="X158">
            <v>12.555555555555555</v>
          </cell>
          <cell r="AC158">
            <v>2.9795158286778398</v>
          </cell>
          <cell r="AD158">
            <v>7.1508379888268152</v>
          </cell>
          <cell r="AF158">
            <v>5</v>
          </cell>
        </row>
        <row r="159">
          <cell r="A159">
            <v>27</v>
          </cell>
          <cell r="B159">
            <v>2</v>
          </cell>
          <cell r="C159">
            <v>9</v>
          </cell>
          <cell r="E159">
            <v>4.1428571428571423</v>
          </cell>
          <cell r="F159">
            <v>5.5714285714285712</v>
          </cell>
          <cell r="H159">
            <v>3.6666666666666665</v>
          </cell>
          <cell r="I159">
            <v>6.3333333333333339</v>
          </cell>
          <cell r="K159">
            <v>1.6875</v>
          </cell>
          <cell r="L159">
            <v>6.25</v>
          </cell>
          <cell r="N159">
            <v>3.3333333333333335</v>
          </cell>
          <cell r="O159">
            <v>6.8421052631578956</v>
          </cell>
          <cell r="Q159">
            <v>2.1198156682027647</v>
          </cell>
          <cell r="R159">
            <v>6.4055299539170507</v>
          </cell>
          <cell r="T159">
            <v>0</v>
          </cell>
          <cell r="U159">
            <v>0</v>
          </cell>
          <cell r="W159">
            <v>6.666666666666667</v>
          </cell>
          <cell r="X159">
            <v>9</v>
          </cell>
          <cell r="AC159">
            <v>3.242506811989101</v>
          </cell>
          <cell r="AD159">
            <v>6.8119891008174394</v>
          </cell>
          <cell r="AF159">
            <v>5</v>
          </cell>
        </row>
        <row r="160">
          <cell r="A160">
            <v>28</v>
          </cell>
          <cell r="B160">
            <v>0</v>
          </cell>
          <cell r="C160">
            <v>0</v>
          </cell>
          <cell r="E160">
            <v>0</v>
          </cell>
          <cell r="F160">
            <v>0</v>
          </cell>
          <cell r="H160">
            <v>0</v>
          </cell>
          <cell r="I160">
            <v>0</v>
          </cell>
          <cell r="K160">
            <v>0</v>
          </cell>
          <cell r="L160">
            <v>0</v>
          </cell>
          <cell r="N160">
            <v>0</v>
          </cell>
          <cell r="O160">
            <v>0</v>
          </cell>
          <cell r="Q160">
            <v>0</v>
          </cell>
          <cell r="R160">
            <v>0</v>
          </cell>
          <cell r="T160">
            <v>0</v>
          </cell>
          <cell r="U160">
            <v>0</v>
          </cell>
          <cell r="W160">
            <v>5</v>
          </cell>
          <cell r="X160">
            <v>12.6</v>
          </cell>
          <cell r="AC160">
            <v>5</v>
          </cell>
          <cell r="AD160">
            <v>12.6</v>
          </cell>
          <cell r="AF160">
            <v>5</v>
          </cell>
        </row>
        <row r="161">
          <cell r="A161">
            <v>29</v>
          </cell>
          <cell r="B161">
            <v>0</v>
          </cell>
          <cell r="C161">
            <v>0</v>
          </cell>
          <cell r="E161">
            <v>0</v>
          </cell>
          <cell r="F161">
            <v>0</v>
          </cell>
          <cell r="H161">
            <v>0</v>
          </cell>
          <cell r="I161">
            <v>0</v>
          </cell>
          <cell r="K161">
            <v>0</v>
          </cell>
          <cell r="L161">
            <v>0</v>
          </cell>
          <cell r="N161">
            <v>0</v>
          </cell>
          <cell r="O161">
            <v>0</v>
          </cell>
          <cell r="Q161">
            <v>0</v>
          </cell>
          <cell r="R161">
            <v>0</v>
          </cell>
          <cell r="T161">
            <v>0</v>
          </cell>
          <cell r="U161">
            <v>0</v>
          </cell>
          <cell r="W161">
            <v>0</v>
          </cell>
          <cell r="X161">
            <v>0</v>
          </cell>
          <cell r="AC161">
            <v>0</v>
          </cell>
          <cell r="AD161">
            <v>0</v>
          </cell>
          <cell r="AF161">
            <v>5</v>
          </cell>
        </row>
        <row r="162">
          <cell r="A162">
            <v>30</v>
          </cell>
          <cell r="B162">
            <v>0</v>
          </cell>
          <cell r="C162">
            <v>4.5</v>
          </cell>
          <cell r="E162">
            <v>3.833333333333333</v>
          </cell>
          <cell r="F162">
            <v>3.3333333333333335</v>
          </cell>
          <cell r="H162">
            <v>2.875</v>
          </cell>
          <cell r="I162">
            <v>3.6249999999999996</v>
          </cell>
          <cell r="K162">
            <v>1.7333333333333332</v>
          </cell>
          <cell r="L162">
            <v>3.5999999999999996</v>
          </cell>
          <cell r="N162">
            <v>0.84615384615384615</v>
          </cell>
          <cell r="O162">
            <v>4.8461538461538458</v>
          </cell>
          <cell r="Q162">
            <v>1.4651162790697674</v>
          </cell>
          <cell r="R162">
            <v>3.9767441860465116</v>
          </cell>
          <cell r="T162">
            <v>0</v>
          </cell>
          <cell r="U162">
            <v>0</v>
          </cell>
          <cell r="W162">
            <v>8.2083333333333321</v>
          </cell>
          <cell r="X162">
            <v>9.75</v>
          </cell>
          <cell r="AC162">
            <v>3.7733333333333334</v>
          </cell>
          <cell r="AD162">
            <v>5.7866666666666662</v>
          </cell>
          <cell r="AF162">
            <v>5</v>
          </cell>
        </row>
        <row r="163">
          <cell r="A163">
            <v>31</v>
          </cell>
          <cell r="B163">
            <v>3.4000000000000004</v>
          </cell>
          <cell r="C163">
            <v>3.8</v>
          </cell>
          <cell r="E163">
            <v>2.4444444444444446</v>
          </cell>
          <cell r="F163">
            <v>3</v>
          </cell>
          <cell r="H163">
            <v>2.7857142857142856</v>
          </cell>
          <cell r="I163">
            <v>3.2857142857142856</v>
          </cell>
          <cell r="K163">
            <v>1.0483870967741937</v>
          </cell>
          <cell r="L163">
            <v>4.032258064516129</v>
          </cell>
          <cell r="N163">
            <v>2.875</v>
          </cell>
          <cell r="O163">
            <v>2.125</v>
          </cell>
          <cell r="Q163">
            <v>1.7647058823529411</v>
          </cell>
          <cell r="R163">
            <v>3.2843137254901964</v>
          </cell>
          <cell r="T163">
            <v>10.125</v>
          </cell>
          <cell r="U163">
            <v>12.25</v>
          </cell>
          <cell r="W163">
            <v>0</v>
          </cell>
          <cell r="X163">
            <v>0</v>
          </cell>
          <cell r="AC163">
            <v>3.6792452830188678</v>
          </cell>
          <cell r="AD163">
            <v>4.9764150943396226</v>
          </cell>
          <cell r="AF163">
            <v>5</v>
          </cell>
        </row>
        <row r="164">
          <cell r="A164" t="str">
            <v xml:space="preserve">Jun/01 </v>
          </cell>
          <cell r="B164">
            <v>0</v>
          </cell>
          <cell r="C164">
            <v>0</v>
          </cell>
          <cell r="E164">
            <v>0</v>
          </cell>
          <cell r="F164">
            <v>0</v>
          </cell>
          <cell r="H164">
            <v>0</v>
          </cell>
          <cell r="I164">
            <v>0</v>
          </cell>
          <cell r="K164">
            <v>0</v>
          </cell>
          <cell r="L164">
            <v>0</v>
          </cell>
          <cell r="N164">
            <v>0</v>
          </cell>
          <cell r="O164">
            <v>0</v>
          </cell>
          <cell r="Q164">
            <v>0</v>
          </cell>
          <cell r="R164">
            <v>0</v>
          </cell>
          <cell r="T164">
            <v>0</v>
          </cell>
          <cell r="U164">
            <v>0</v>
          </cell>
          <cell r="W164">
            <v>0</v>
          </cell>
          <cell r="X164">
            <v>0</v>
          </cell>
          <cell r="AC164">
            <v>0</v>
          </cell>
          <cell r="AD164">
            <v>0</v>
          </cell>
          <cell r="AF164">
            <v>5</v>
          </cell>
        </row>
        <row r="165">
          <cell r="A165">
            <v>2</v>
          </cell>
          <cell r="B165">
            <v>0.66666666666666674</v>
          </cell>
          <cell r="C165">
            <v>6.666666666666667</v>
          </cell>
          <cell r="E165">
            <v>2.8571428571428572</v>
          </cell>
          <cell r="F165">
            <v>4.1428571428571423</v>
          </cell>
          <cell r="H165">
            <v>2.1999999999999997</v>
          </cell>
          <cell r="I165">
            <v>4.9000000000000004</v>
          </cell>
          <cell r="K165">
            <v>2.2916666666666665</v>
          </cell>
          <cell r="L165">
            <v>4.416666666666667</v>
          </cell>
          <cell r="N165">
            <v>2.2631578947368425</v>
          </cell>
          <cell r="O165">
            <v>4.1578947368421053</v>
          </cell>
          <cell r="Q165">
            <v>2.2790697674418601</v>
          </cell>
          <cell r="R165">
            <v>4.3023255813953494</v>
          </cell>
          <cell r="T165">
            <v>0</v>
          </cell>
          <cell r="U165">
            <v>0</v>
          </cell>
          <cell r="W165">
            <v>10.823529411764705</v>
          </cell>
          <cell r="X165">
            <v>9.8823529411764692</v>
          </cell>
          <cell r="AC165">
            <v>4.3428571428571425</v>
          </cell>
          <cell r="AD165">
            <v>5.7428571428571429</v>
          </cell>
          <cell r="AF165">
            <v>5</v>
          </cell>
        </row>
        <row r="166">
          <cell r="A166">
            <v>3</v>
          </cell>
          <cell r="B166">
            <v>1.3333333333333335</v>
          </cell>
          <cell r="C166">
            <v>4.3333333333333339</v>
          </cell>
          <cell r="E166">
            <v>1.875</v>
          </cell>
          <cell r="F166">
            <v>4.75</v>
          </cell>
          <cell r="H166">
            <v>1.7272727272727273</v>
          </cell>
          <cell r="I166">
            <v>4.6363636363636367</v>
          </cell>
          <cell r="K166">
            <v>1</v>
          </cell>
          <cell r="L166">
            <v>4.0434782608695654</v>
          </cell>
          <cell r="N166">
            <v>2.2352941176470589</v>
          </cell>
          <cell r="O166">
            <v>4.6470588235294121</v>
          </cell>
          <cell r="Q166">
            <v>1.5249999999999999</v>
          </cell>
          <cell r="R166">
            <v>4.3</v>
          </cell>
          <cell r="T166">
            <v>0</v>
          </cell>
          <cell r="U166">
            <v>0</v>
          </cell>
          <cell r="W166">
            <v>9.6363636363636367</v>
          </cell>
          <cell r="X166">
            <v>10.818181818181818</v>
          </cell>
          <cell r="AC166">
            <v>3</v>
          </cell>
          <cell r="AD166">
            <v>5.5161290322580641</v>
          </cell>
          <cell r="AF166">
            <v>5</v>
          </cell>
        </row>
        <row r="167">
          <cell r="A167">
            <v>4</v>
          </cell>
          <cell r="B167">
            <v>3.7313432835820892</v>
          </cell>
          <cell r="C167">
            <v>5.9701492537313428</v>
          </cell>
          <cell r="E167">
            <v>3.2857142857142856</v>
          </cell>
          <cell r="F167">
            <v>4.5714285714285712</v>
          </cell>
          <cell r="H167">
            <v>3.4090909090909087</v>
          </cell>
          <cell r="I167">
            <v>4.9586776859504136</v>
          </cell>
          <cell r="K167">
            <v>1.7376681614349778</v>
          </cell>
          <cell r="L167">
            <v>2.9708520179372195</v>
          </cell>
          <cell r="N167">
            <v>1.3333333333333335</v>
          </cell>
          <cell r="O167">
            <v>5.833333333333333</v>
          </cell>
          <cell r="Q167">
            <v>1.6359060402684564</v>
          </cell>
          <cell r="R167">
            <v>3.6912751677852351</v>
          </cell>
          <cell r="T167">
            <v>0</v>
          </cell>
          <cell r="U167">
            <v>0</v>
          </cell>
          <cell r="W167">
            <v>10.571428571428571</v>
          </cell>
          <cell r="X167">
            <v>12.857142857142856</v>
          </cell>
          <cell r="AC167">
            <v>4.6296296296296298</v>
          </cell>
          <cell r="AD167">
            <v>6.6498316498316505</v>
          </cell>
          <cell r="AF167">
            <v>5</v>
          </cell>
        </row>
        <row r="168">
          <cell r="A168">
            <v>5</v>
          </cell>
          <cell r="B168">
            <v>5</v>
          </cell>
          <cell r="C168">
            <v>8</v>
          </cell>
          <cell r="E168">
            <v>2</v>
          </cell>
          <cell r="F168">
            <v>6.2</v>
          </cell>
          <cell r="H168">
            <v>2.5</v>
          </cell>
          <cell r="I168">
            <v>6.5</v>
          </cell>
          <cell r="K168">
            <v>2.5294117647058822</v>
          </cell>
          <cell r="L168">
            <v>3.882352941176471</v>
          </cell>
          <cell r="N168">
            <v>2.1818181818181821</v>
          </cell>
          <cell r="O168">
            <v>4.3636363636363642</v>
          </cell>
          <cell r="Q168">
            <v>2.3928571428571428</v>
          </cell>
          <cell r="R168">
            <v>4.0714285714285721</v>
          </cell>
          <cell r="T168">
            <v>7.1818181818181825</v>
          </cell>
          <cell r="U168">
            <v>12.363636363636363</v>
          </cell>
          <cell r="W168">
            <v>0</v>
          </cell>
          <cell r="X168">
            <v>0</v>
          </cell>
          <cell r="AC168">
            <v>3.5777777777777775</v>
          </cell>
          <cell r="AD168">
            <v>6.4222222222222225</v>
          </cell>
          <cell r="AF168">
            <v>5</v>
          </cell>
        </row>
        <row r="169">
          <cell r="A169">
            <v>6</v>
          </cell>
          <cell r="B169">
            <v>0</v>
          </cell>
          <cell r="C169">
            <v>0</v>
          </cell>
          <cell r="E169">
            <v>5</v>
          </cell>
          <cell r="F169">
            <v>4</v>
          </cell>
          <cell r="H169">
            <v>5</v>
          </cell>
          <cell r="I169">
            <v>4</v>
          </cell>
          <cell r="K169">
            <v>1.7142857142857144</v>
          </cell>
          <cell r="L169">
            <v>3</v>
          </cell>
          <cell r="N169">
            <v>1.2083333333333333</v>
          </cell>
          <cell r="O169">
            <v>4.1666666666666661</v>
          </cell>
          <cell r="Q169">
            <v>1.4807692307692308</v>
          </cell>
          <cell r="R169">
            <v>3.5384615384615383</v>
          </cell>
          <cell r="T169">
            <v>4.3333333333333339</v>
          </cell>
          <cell r="U169">
            <v>11.111111111111111</v>
          </cell>
          <cell r="W169">
            <v>4.3333333333333339</v>
          </cell>
          <cell r="X169">
            <v>11.111111111111111</v>
          </cell>
          <cell r="AC169">
            <v>2.7</v>
          </cell>
          <cell r="AD169">
            <v>6.5777777777777784</v>
          </cell>
          <cell r="AF169">
            <v>5</v>
          </cell>
        </row>
        <row r="170">
          <cell r="A170">
            <v>7</v>
          </cell>
          <cell r="B170">
            <v>1.2</v>
          </cell>
          <cell r="C170">
            <v>6.6000000000000005</v>
          </cell>
          <cell r="E170">
            <v>3</v>
          </cell>
          <cell r="F170">
            <v>4.8888888888888893</v>
          </cell>
          <cell r="H170">
            <v>2.3571428571428572</v>
          </cell>
          <cell r="I170">
            <v>5.5</v>
          </cell>
          <cell r="K170">
            <v>1.0380622837370241</v>
          </cell>
          <cell r="L170">
            <v>4.6020761245674739</v>
          </cell>
          <cell r="N170">
            <v>1.7500000000000002</v>
          </cell>
          <cell r="O170">
            <v>4.8611111111111116</v>
          </cell>
          <cell r="Q170">
            <v>1.4329738058551618</v>
          </cell>
          <cell r="R170">
            <v>4.7457627118644066</v>
          </cell>
          <cell r="T170">
            <v>4.7777777777777777</v>
          </cell>
          <cell r="U170">
            <v>9.7222222222222232</v>
          </cell>
          <cell r="W170">
            <v>4.7777777777777777</v>
          </cell>
          <cell r="X170">
            <v>9.7222222222222232</v>
          </cell>
          <cell r="AC170">
            <v>2.5935596170583115</v>
          </cell>
          <cell r="AD170">
            <v>6.3968668407310707</v>
          </cell>
          <cell r="AF170">
            <v>5</v>
          </cell>
        </row>
        <row r="171">
          <cell r="A171">
            <v>8</v>
          </cell>
          <cell r="B171">
            <v>0</v>
          </cell>
          <cell r="C171">
            <v>0</v>
          </cell>
          <cell r="E171">
            <v>0</v>
          </cell>
          <cell r="F171">
            <v>0</v>
          </cell>
          <cell r="H171">
            <v>0</v>
          </cell>
          <cell r="I171">
            <v>0</v>
          </cell>
          <cell r="K171">
            <v>0</v>
          </cell>
          <cell r="L171">
            <v>0</v>
          </cell>
          <cell r="N171">
            <v>0</v>
          </cell>
          <cell r="O171">
            <v>0</v>
          </cell>
          <cell r="Q171">
            <v>0</v>
          </cell>
          <cell r="R171">
            <v>0</v>
          </cell>
          <cell r="T171">
            <v>0</v>
          </cell>
          <cell r="U171">
            <v>0</v>
          </cell>
          <cell r="W171">
            <v>0</v>
          </cell>
          <cell r="X171">
            <v>0</v>
          </cell>
          <cell r="AC171">
            <v>0</v>
          </cell>
          <cell r="AD171">
            <v>0</v>
          </cell>
          <cell r="AF171">
            <v>5</v>
          </cell>
        </row>
        <row r="172">
          <cell r="A172">
            <v>9</v>
          </cell>
          <cell r="B172">
            <v>3.3333333333333335</v>
          </cell>
          <cell r="C172">
            <v>4.666666666666667</v>
          </cell>
          <cell r="E172">
            <v>3.6249999999999996</v>
          </cell>
          <cell r="F172">
            <v>11.375</v>
          </cell>
          <cell r="H172">
            <v>3.5454545454545454</v>
          </cell>
          <cell r="I172">
            <v>9.5454545454545467</v>
          </cell>
          <cell r="K172">
            <v>2.0681818181818183</v>
          </cell>
          <cell r="L172">
            <v>3.0454545454545454</v>
          </cell>
          <cell r="N172">
            <v>2.09375</v>
          </cell>
          <cell r="O172">
            <v>4.28125</v>
          </cell>
          <cell r="Q172">
            <v>2.0789473684210527</v>
          </cell>
          <cell r="R172">
            <v>3.5657894736842102</v>
          </cell>
          <cell r="T172">
            <v>7.7826086956521738</v>
          </cell>
          <cell r="U172">
            <v>8.2173913043478262</v>
          </cell>
          <cell r="W172">
            <v>7.7826086956521738</v>
          </cell>
          <cell r="X172">
            <v>8.2173913043478262</v>
          </cell>
          <cell r="AC172">
            <v>4.1729323308270683</v>
          </cell>
          <cell r="AD172">
            <v>5.6691729323308273</v>
          </cell>
          <cell r="AF172">
            <v>5</v>
          </cell>
        </row>
        <row r="173">
          <cell r="A173">
            <v>10</v>
          </cell>
          <cell r="B173">
            <v>2</v>
          </cell>
          <cell r="C173">
            <v>5.3333333333333339</v>
          </cell>
          <cell r="E173">
            <v>2.25</v>
          </cell>
          <cell r="F173">
            <v>5.75</v>
          </cell>
          <cell r="H173">
            <v>2.1818181818181821</v>
          </cell>
          <cell r="I173">
            <v>5.6363636363636367</v>
          </cell>
          <cell r="K173">
            <v>2.4827586206896552</v>
          </cell>
          <cell r="L173">
            <v>3.0344827586206895</v>
          </cell>
          <cell r="N173">
            <v>2.7586206896551726</v>
          </cell>
          <cell r="O173">
            <v>4.1724137931034484</v>
          </cell>
          <cell r="Q173">
            <v>2.6206896551724137</v>
          </cell>
          <cell r="R173">
            <v>3.6034482758620685</v>
          </cell>
          <cell r="T173">
            <v>8.1304347826086953</v>
          </cell>
          <cell r="U173">
            <v>9</v>
          </cell>
          <cell r="W173">
            <v>8.1304347826086953</v>
          </cell>
          <cell r="X173">
            <v>9</v>
          </cell>
          <cell r="AC173">
            <v>4.7826086956521738</v>
          </cell>
          <cell r="AD173">
            <v>5.9565217391304346</v>
          </cell>
          <cell r="AF173">
            <v>5</v>
          </cell>
        </row>
        <row r="174">
          <cell r="A174">
            <v>11</v>
          </cell>
          <cell r="B174">
            <v>1.3333333333333335</v>
          </cell>
          <cell r="C174">
            <v>6.3333333333333339</v>
          </cell>
          <cell r="E174">
            <v>3</v>
          </cell>
          <cell r="F174">
            <v>6.5714285714285712</v>
          </cell>
          <cell r="H174">
            <v>2.5</v>
          </cell>
          <cell r="I174">
            <v>6.5</v>
          </cell>
          <cell r="K174">
            <v>0</v>
          </cell>
          <cell r="L174">
            <v>0</v>
          </cell>
          <cell r="N174">
            <v>0</v>
          </cell>
          <cell r="O174">
            <v>0</v>
          </cell>
          <cell r="Q174">
            <v>0</v>
          </cell>
          <cell r="R174">
            <v>0</v>
          </cell>
          <cell r="T174">
            <v>9.9444444444444446</v>
          </cell>
          <cell r="U174">
            <v>11</v>
          </cell>
          <cell r="W174">
            <v>9.9444444444444446</v>
          </cell>
          <cell r="X174">
            <v>11</v>
          </cell>
          <cell r="AC174">
            <v>8.3260869565217384</v>
          </cell>
          <cell r="AD174">
            <v>10.021739130434783</v>
          </cell>
          <cell r="AF174">
            <v>5</v>
          </cell>
        </row>
        <row r="175">
          <cell r="A175">
            <v>12</v>
          </cell>
          <cell r="B175">
            <v>3.6666666666666665</v>
          </cell>
          <cell r="C175">
            <v>5.3333333333333339</v>
          </cell>
          <cell r="E175">
            <v>2.1428571428571428</v>
          </cell>
          <cell r="F175">
            <v>6</v>
          </cell>
          <cell r="H175">
            <v>2.6</v>
          </cell>
          <cell r="I175">
            <v>5.8000000000000007</v>
          </cell>
          <cell r="K175">
            <v>1.9444444444444444</v>
          </cell>
          <cell r="L175">
            <v>3.7777777777777777</v>
          </cell>
          <cell r="N175">
            <v>2</v>
          </cell>
          <cell r="O175">
            <v>4.3999999999999995</v>
          </cell>
          <cell r="Q175">
            <v>1.9642857142857142</v>
          </cell>
          <cell r="R175">
            <v>4</v>
          </cell>
          <cell r="T175">
            <v>11.4375</v>
          </cell>
          <cell r="U175">
            <v>8.5</v>
          </cell>
          <cell r="W175">
            <v>0</v>
          </cell>
          <cell r="X175">
            <v>0</v>
          </cell>
          <cell r="AC175">
            <v>3.8902439024390243</v>
          </cell>
          <cell r="AD175">
            <v>5.0975609756097562</v>
          </cell>
          <cell r="AF175">
            <v>5</v>
          </cell>
        </row>
        <row r="176">
          <cell r="A176">
            <v>13</v>
          </cell>
          <cell r="B176">
            <v>0</v>
          </cell>
          <cell r="C176">
            <v>7.2222222222222214</v>
          </cell>
          <cell r="E176">
            <v>2.3333333333333335</v>
          </cell>
          <cell r="F176">
            <v>9</v>
          </cell>
          <cell r="H176">
            <v>1.4583333333333333</v>
          </cell>
          <cell r="I176">
            <v>8.3333333333333321</v>
          </cell>
          <cell r="K176">
            <v>2.3333333333333335</v>
          </cell>
          <cell r="L176">
            <v>3.6666666666666665</v>
          </cell>
          <cell r="N176">
            <v>2.4</v>
          </cell>
          <cell r="O176">
            <v>3.9</v>
          </cell>
          <cell r="Q176">
            <v>2.3636363636363638</v>
          </cell>
          <cell r="R176">
            <v>3.7727272727272729</v>
          </cell>
          <cell r="T176">
            <v>10.4</v>
          </cell>
          <cell r="U176">
            <v>8.7999999999999989</v>
          </cell>
          <cell r="W176">
            <v>10.4</v>
          </cell>
          <cell r="X176">
            <v>8.7999999999999989</v>
          </cell>
          <cell r="AC176">
            <v>5.7051282051282053</v>
          </cell>
          <cell r="AD176">
            <v>6.3888888888888884</v>
          </cell>
          <cell r="AF176">
            <v>5</v>
          </cell>
        </row>
        <row r="177">
          <cell r="A177">
            <v>14</v>
          </cell>
          <cell r="B177">
            <v>0</v>
          </cell>
          <cell r="C177">
            <v>10</v>
          </cell>
          <cell r="E177">
            <v>2.014388489208633</v>
          </cell>
          <cell r="F177">
            <v>7.0503597122302155</v>
          </cell>
          <cell r="H177">
            <v>1.564245810055866</v>
          </cell>
          <cell r="I177">
            <v>7.7094972067039107</v>
          </cell>
          <cell r="K177">
            <v>1.53125</v>
          </cell>
          <cell r="L177">
            <v>4.09375</v>
          </cell>
          <cell r="N177">
            <v>1.625</v>
          </cell>
          <cell r="O177">
            <v>5.5</v>
          </cell>
          <cell r="Q177">
            <v>1.55</v>
          </cell>
          <cell r="R177">
            <v>4.375</v>
          </cell>
          <cell r="T177">
            <v>7.7272727272727266</v>
          </cell>
          <cell r="U177">
            <v>10.181818181818182</v>
          </cell>
          <cell r="W177">
            <v>7.7272727272727266</v>
          </cell>
          <cell r="X177">
            <v>10.181818181818182</v>
          </cell>
          <cell r="AC177">
            <v>3.4672304439746302</v>
          </cell>
          <cell r="AD177">
            <v>6.5961945031712474</v>
          </cell>
          <cell r="AF177">
            <v>5</v>
          </cell>
        </row>
        <row r="178">
          <cell r="A178">
            <v>15</v>
          </cell>
          <cell r="B178">
            <v>0</v>
          </cell>
          <cell r="C178">
            <v>0</v>
          </cell>
          <cell r="E178">
            <v>0</v>
          </cell>
          <cell r="F178">
            <v>0</v>
          </cell>
          <cell r="H178">
            <v>0</v>
          </cell>
          <cell r="I178">
            <v>0</v>
          </cell>
          <cell r="K178">
            <v>0</v>
          </cell>
          <cell r="L178">
            <v>0</v>
          </cell>
          <cell r="N178">
            <v>0</v>
          </cell>
          <cell r="O178">
            <v>0</v>
          </cell>
          <cell r="Q178">
            <v>0</v>
          </cell>
          <cell r="R178">
            <v>0</v>
          </cell>
          <cell r="T178">
            <v>0</v>
          </cell>
          <cell r="U178">
            <v>0</v>
          </cell>
          <cell r="W178">
            <v>0</v>
          </cell>
          <cell r="X178">
            <v>0</v>
          </cell>
          <cell r="AC178">
            <v>0</v>
          </cell>
          <cell r="AD178">
            <v>0</v>
          </cell>
          <cell r="AF178">
            <v>5</v>
          </cell>
        </row>
        <row r="179">
          <cell r="A179">
            <v>16</v>
          </cell>
          <cell r="B179">
            <v>0.5</v>
          </cell>
          <cell r="C179">
            <v>7.5</v>
          </cell>
          <cell r="E179">
            <v>1.625</v>
          </cell>
          <cell r="F179">
            <v>9.25</v>
          </cell>
          <cell r="H179">
            <v>1.25</v>
          </cell>
          <cell r="I179">
            <v>8.6666666666666679</v>
          </cell>
          <cell r="K179">
            <v>1.145975443383356</v>
          </cell>
          <cell r="L179">
            <v>4.1746248294679402</v>
          </cell>
          <cell r="N179">
            <v>1.3478260869565217</v>
          </cell>
          <cell r="O179">
            <v>5.6521739130434785</v>
          </cell>
          <cell r="Q179">
            <v>1.2238055322715844</v>
          </cell>
          <cell r="R179">
            <v>4.7443419949706618</v>
          </cell>
          <cell r="T179">
            <v>5.8260869565217392</v>
          </cell>
          <cell r="U179">
            <v>10.956521739130434</v>
          </cell>
          <cell r="W179">
            <v>5.8260869565217392</v>
          </cell>
          <cell r="X179">
            <v>10.956521739130434</v>
          </cell>
          <cell r="AC179">
            <v>3.0259243518912027</v>
          </cell>
          <cell r="AD179">
            <v>7.5733106672333195</v>
          </cell>
          <cell r="AF179">
            <v>5</v>
          </cell>
        </row>
        <row r="180">
          <cell r="A180">
            <v>17</v>
          </cell>
          <cell r="B180">
            <v>0</v>
          </cell>
          <cell r="C180">
            <v>3.75</v>
          </cell>
          <cell r="E180">
            <v>3.6666666666666665</v>
          </cell>
          <cell r="F180">
            <v>5.3333333333333339</v>
          </cell>
          <cell r="H180">
            <v>1.5714285714285716</v>
          </cell>
          <cell r="I180">
            <v>4.4285714285714279</v>
          </cell>
          <cell r="K180">
            <v>1.2285714285714284</v>
          </cell>
          <cell r="L180">
            <v>4.6857142857142851</v>
          </cell>
          <cell r="N180">
            <v>2.4444444444444446</v>
          </cell>
          <cell r="O180">
            <v>5.3333333333333339</v>
          </cell>
          <cell r="Q180">
            <v>1.641509433962264</v>
          </cell>
          <cell r="R180">
            <v>4.9056603773584913</v>
          </cell>
          <cell r="T180">
            <v>6.4137931034482758</v>
          </cell>
          <cell r="U180">
            <v>10.241379310344827</v>
          </cell>
          <cell r="W180">
            <v>6.4137931034482758</v>
          </cell>
          <cell r="X180">
            <v>10.241379310344827</v>
          </cell>
          <cell r="AC180">
            <v>3.9830508474576267</v>
          </cell>
          <cell r="AD180">
            <v>7.5</v>
          </cell>
          <cell r="AF180">
            <v>5</v>
          </cell>
        </row>
        <row r="181">
          <cell r="A181">
            <v>18</v>
          </cell>
          <cell r="B181">
            <v>3</v>
          </cell>
          <cell r="C181">
            <v>3.5000000000000004</v>
          </cell>
          <cell r="E181">
            <v>1.4285714285714286</v>
          </cell>
          <cell r="F181">
            <v>6</v>
          </cell>
          <cell r="H181">
            <v>1.7777777777777777</v>
          </cell>
          <cell r="I181">
            <v>5.4444444444444438</v>
          </cell>
          <cell r="K181">
            <v>1.7407407407407407</v>
          </cell>
          <cell r="L181">
            <v>4.1851851851851851</v>
          </cell>
          <cell r="N181">
            <v>1.4243323442136497</v>
          </cell>
          <cell r="O181">
            <v>4.2729970326409497</v>
          </cell>
          <cell r="Q181">
            <v>1.619156214367161</v>
          </cell>
          <cell r="R181">
            <v>4.2189281641961234</v>
          </cell>
          <cell r="T181">
            <v>7.48</v>
          </cell>
          <cell r="U181">
            <v>8.5599999999999987</v>
          </cell>
          <cell r="W181">
            <v>7.48</v>
          </cell>
          <cell r="X181">
            <v>8.5599999999999987</v>
          </cell>
          <cell r="AC181">
            <v>4.4822557122022362</v>
          </cell>
          <cell r="AD181">
            <v>6.4365580943121046</v>
          </cell>
          <cell r="AF181">
            <v>5</v>
          </cell>
        </row>
        <row r="182">
          <cell r="A182">
            <v>19</v>
          </cell>
          <cell r="B182">
            <v>3.5000000000000004</v>
          </cell>
          <cell r="C182">
            <v>2</v>
          </cell>
          <cell r="E182">
            <v>2.6</v>
          </cell>
          <cell r="F182">
            <v>4</v>
          </cell>
          <cell r="H182">
            <v>2.8571428571428572</v>
          </cell>
          <cell r="I182">
            <v>3.4285714285714288</v>
          </cell>
          <cell r="K182">
            <v>1.9444444444444444</v>
          </cell>
          <cell r="L182">
            <v>3.9930555555555554</v>
          </cell>
          <cell r="N182">
            <v>12.879999999999999</v>
          </cell>
          <cell r="O182">
            <v>4.84</v>
          </cell>
          <cell r="Q182">
            <v>7.0260223048327131</v>
          </cell>
          <cell r="R182">
            <v>4.3866171003717476</v>
          </cell>
          <cell r="T182">
            <v>6.9556144850671648</v>
          </cell>
          <cell r="U182">
            <v>10.085641003347389</v>
          </cell>
          <cell r="W182">
            <v>6.9556144850671648</v>
          </cell>
          <cell r="X182">
            <v>10.085641003347389</v>
          </cell>
          <cell r="AC182">
            <v>6.7224687751624437</v>
          </cell>
          <cell r="AD182">
            <v>6.7786453944534948</v>
          </cell>
          <cell r="AF182">
            <v>5</v>
          </cell>
        </row>
        <row r="183">
          <cell r="A183">
            <v>20</v>
          </cell>
          <cell r="B183">
            <v>5</v>
          </cell>
          <cell r="C183">
            <v>4.5</v>
          </cell>
          <cell r="E183">
            <v>2.5</v>
          </cell>
          <cell r="F183">
            <v>5.5</v>
          </cell>
          <cell r="H183">
            <v>3.3333333333333335</v>
          </cell>
          <cell r="I183">
            <v>5.166666666666667</v>
          </cell>
          <cell r="K183">
            <v>2</v>
          </cell>
          <cell r="L183">
            <v>3.258064516129032</v>
          </cell>
          <cell r="N183">
            <v>2.25</v>
          </cell>
          <cell r="O183">
            <v>4.75</v>
          </cell>
          <cell r="Q183">
            <v>2.1090909090909089</v>
          </cell>
          <cell r="R183">
            <v>3.9090909090909092</v>
          </cell>
          <cell r="T183">
            <v>10.913043478260869</v>
          </cell>
          <cell r="U183">
            <v>8.9130434782608692</v>
          </cell>
          <cell r="W183">
            <v>0</v>
          </cell>
          <cell r="X183">
            <v>0</v>
          </cell>
          <cell r="AC183">
            <v>4.6071428571428568</v>
          </cell>
          <cell r="AD183">
            <v>5.3690476190476195</v>
          </cell>
          <cell r="AF183">
            <v>5</v>
          </cell>
        </row>
        <row r="184">
          <cell r="A184">
            <v>21</v>
          </cell>
          <cell r="B184">
            <v>5</v>
          </cell>
          <cell r="C184">
            <v>3</v>
          </cell>
          <cell r="E184">
            <v>2.5</v>
          </cell>
          <cell r="F184">
            <v>6</v>
          </cell>
          <cell r="H184">
            <v>3</v>
          </cell>
          <cell r="I184">
            <v>5.4</v>
          </cell>
          <cell r="K184">
            <v>2.7508090614886731</v>
          </cell>
          <cell r="L184">
            <v>3.5275080906148863</v>
          </cell>
          <cell r="N184">
            <v>2.7333333333333334</v>
          </cell>
          <cell r="O184">
            <v>4.2</v>
          </cell>
          <cell r="Q184">
            <v>2.7422003284072249</v>
          </cell>
          <cell r="R184">
            <v>3.8587848932676518</v>
          </cell>
          <cell r="T184">
            <v>3.7777777777777777</v>
          </cell>
          <cell r="U184">
            <v>6.1111111111111107</v>
          </cell>
          <cell r="W184">
            <v>3.7777777777777777</v>
          </cell>
          <cell r="X184">
            <v>6.1111111111111107</v>
          </cell>
          <cell r="AC184">
            <v>2.9797377830750893</v>
          </cell>
          <cell r="AD184">
            <v>4.4338498212157331</v>
          </cell>
          <cell r="AF184">
            <v>5</v>
          </cell>
        </row>
        <row r="185">
          <cell r="A185">
            <v>22</v>
          </cell>
          <cell r="B185">
            <v>0</v>
          </cell>
          <cell r="C185">
            <v>0</v>
          </cell>
          <cell r="E185">
            <v>0</v>
          </cell>
          <cell r="F185">
            <v>0</v>
          </cell>
          <cell r="H185">
            <v>0</v>
          </cell>
          <cell r="I185">
            <v>0</v>
          </cell>
          <cell r="K185">
            <v>0</v>
          </cell>
          <cell r="L185">
            <v>0</v>
          </cell>
          <cell r="N185">
            <v>0</v>
          </cell>
          <cell r="O185">
            <v>0</v>
          </cell>
          <cell r="Q185">
            <v>0</v>
          </cell>
          <cell r="R185">
            <v>0</v>
          </cell>
          <cell r="T185">
            <v>0</v>
          </cell>
          <cell r="U185">
            <v>0</v>
          </cell>
          <cell r="W185">
            <v>0</v>
          </cell>
          <cell r="X185">
            <v>0</v>
          </cell>
          <cell r="AC185">
            <v>0</v>
          </cell>
          <cell r="AD185">
            <v>0</v>
          </cell>
          <cell r="AF185">
            <v>5</v>
          </cell>
        </row>
        <row r="186">
          <cell r="A186">
            <v>23</v>
          </cell>
          <cell r="B186">
            <v>4</v>
          </cell>
          <cell r="C186">
            <v>5</v>
          </cell>
          <cell r="E186">
            <v>6.666666666666667</v>
          </cell>
          <cell r="F186">
            <v>3.1111111111111112</v>
          </cell>
          <cell r="H186">
            <v>6.1818181818181817</v>
          </cell>
          <cell r="I186">
            <v>3.4545454545454546</v>
          </cell>
          <cell r="K186">
            <v>5.2549019607843137</v>
          </cell>
          <cell r="L186">
            <v>2.9607843137254903</v>
          </cell>
          <cell r="N186">
            <v>5.5777777777777784</v>
          </cell>
          <cell r="O186">
            <v>3.844444444444445</v>
          </cell>
          <cell r="Q186">
            <v>5.40625</v>
          </cell>
          <cell r="R186">
            <v>3.375</v>
          </cell>
          <cell r="T186">
            <v>14.516129032258066</v>
          </cell>
          <cell r="U186">
            <v>8.2903225806451619</v>
          </cell>
          <cell r="W186">
            <v>14.516129032258066</v>
          </cell>
          <cell r="X186">
            <v>8.2903225806451619</v>
          </cell>
          <cell r="AC186">
            <v>8.7988165680473376</v>
          </cell>
          <cell r="AD186">
            <v>5.1834319526627217</v>
          </cell>
          <cell r="AF186">
            <v>5</v>
          </cell>
        </row>
        <row r="187">
          <cell r="A187">
            <v>24</v>
          </cell>
          <cell r="B187">
            <v>3.5000000000000004</v>
          </cell>
          <cell r="C187">
            <v>4.5</v>
          </cell>
          <cell r="E187">
            <v>2.9530201342281881</v>
          </cell>
          <cell r="F187">
            <v>3.8926174496644297</v>
          </cell>
          <cell r="H187">
            <v>3.14410480349345</v>
          </cell>
          <cell r="I187">
            <v>4.1048034934497819</v>
          </cell>
          <cell r="K187">
            <v>4.78</v>
          </cell>
          <cell r="L187">
            <v>2.58</v>
          </cell>
          <cell r="N187">
            <v>4.5999999999999996</v>
          </cell>
          <cell r="O187">
            <v>3.9</v>
          </cell>
          <cell r="Q187">
            <v>4.7125000000000004</v>
          </cell>
          <cell r="R187">
            <v>3.0750000000000002</v>
          </cell>
          <cell r="T187">
            <v>16.260869565217391</v>
          </cell>
          <cell r="U187">
            <v>7.9130434782608701</v>
          </cell>
          <cell r="W187">
            <v>16.260869565217391</v>
          </cell>
          <cell r="X187">
            <v>7.9130434782608701</v>
          </cell>
          <cell r="AC187">
            <v>8.446707893779557</v>
          </cell>
          <cell r="AD187">
            <v>4.7799199708985087</v>
          </cell>
          <cell r="AF187">
            <v>5</v>
          </cell>
        </row>
        <row r="188">
          <cell r="A188">
            <v>25</v>
          </cell>
          <cell r="B188">
            <v>2.666666666666667</v>
          </cell>
          <cell r="C188">
            <v>4</v>
          </cell>
          <cell r="E188">
            <v>3.4615384615384617</v>
          </cell>
          <cell r="F188">
            <v>3.1538461538461537</v>
          </cell>
          <cell r="H188">
            <v>3.3125</v>
          </cell>
          <cell r="I188">
            <v>3.3125</v>
          </cell>
          <cell r="K188">
            <v>4.8510638297872344</v>
          </cell>
          <cell r="L188">
            <v>2.4468085106382977</v>
          </cell>
          <cell r="N188">
            <v>8.2222222222222232</v>
          </cell>
          <cell r="O188">
            <v>3.1111111111111112</v>
          </cell>
          <cell r="Q188">
            <v>5.3928571428571432</v>
          </cell>
          <cell r="R188">
            <v>2.5535714285714288</v>
          </cell>
          <cell r="T188">
            <v>11.285714285714285</v>
          </cell>
          <cell r="U188">
            <v>8.5714285714285712</v>
          </cell>
          <cell r="W188">
            <v>11.285714285714285</v>
          </cell>
          <cell r="X188">
            <v>8.5714285714285712</v>
          </cell>
          <cell r="AC188">
            <v>5.9651162790697674</v>
          </cell>
          <cell r="AD188">
            <v>3.6744186046511627</v>
          </cell>
          <cell r="AF188">
            <v>5</v>
          </cell>
        </row>
        <row r="189">
          <cell r="A189">
            <v>26</v>
          </cell>
          <cell r="B189">
            <v>3.5999999999999996</v>
          </cell>
          <cell r="C189">
            <v>3.8</v>
          </cell>
          <cell r="E189">
            <v>3.5999999999999996</v>
          </cell>
          <cell r="F189">
            <v>2.8000000000000003</v>
          </cell>
          <cell r="H189">
            <v>3.5999999999999996</v>
          </cell>
          <cell r="I189">
            <v>3.3000000000000003</v>
          </cell>
          <cell r="K189">
            <v>2.5</v>
          </cell>
          <cell r="L189">
            <v>2.3333333333333335</v>
          </cell>
          <cell r="N189">
            <v>3.5000000000000004</v>
          </cell>
          <cell r="O189">
            <v>4.3999999999999995</v>
          </cell>
          <cell r="Q189">
            <v>2.9545454545454546</v>
          </cell>
          <cell r="R189">
            <v>3.2727272727272729</v>
          </cell>
          <cell r="T189">
            <v>11.600000000000001</v>
          </cell>
          <cell r="U189">
            <v>6</v>
          </cell>
          <cell r="W189">
            <v>11.600000000000001</v>
          </cell>
          <cell r="X189">
            <v>6</v>
          </cell>
          <cell r="AC189">
            <v>5.166666666666667</v>
          </cell>
          <cell r="AD189">
            <v>3.9285714285714284</v>
          </cell>
          <cell r="AF189">
            <v>5</v>
          </cell>
        </row>
        <row r="190">
          <cell r="A190">
            <v>27</v>
          </cell>
          <cell r="B190">
            <v>6</v>
          </cell>
          <cell r="C190">
            <v>4</v>
          </cell>
          <cell r="E190">
            <v>5.7777777777777777</v>
          </cell>
          <cell r="F190">
            <v>2.8888888888888888</v>
          </cell>
          <cell r="H190">
            <v>5.8181818181818183</v>
          </cell>
          <cell r="I190">
            <v>3.0909090909090908</v>
          </cell>
          <cell r="K190">
            <v>3.9545454545454541</v>
          </cell>
          <cell r="L190">
            <v>1.5909090909090908</v>
          </cell>
          <cell r="N190">
            <v>4.3571428571428577</v>
          </cell>
          <cell r="O190">
            <v>4.2857142857142856</v>
          </cell>
          <cell r="Q190">
            <v>4.1111111111111116</v>
          </cell>
          <cell r="R190">
            <v>2.6388888888888888</v>
          </cell>
          <cell r="T190">
            <v>9.384615384615385</v>
          </cell>
          <cell r="U190">
            <v>8.3076923076923084</v>
          </cell>
          <cell r="W190">
            <v>0</v>
          </cell>
          <cell r="X190">
            <v>0</v>
          </cell>
          <cell r="AC190">
            <v>5.5666666666666673</v>
          </cell>
          <cell r="AD190">
            <v>3.95</v>
          </cell>
          <cell r="AF190">
            <v>5</v>
          </cell>
        </row>
        <row r="191">
          <cell r="A191">
            <v>28</v>
          </cell>
          <cell r="B191">
            <v>4.5</v>
          </cell>
          <cell r="C191">
            <v>3</v>
          </cell>
          <cell r="E191">
            <v>5.0999999999999996</v>
          </cell>
          <cell r="F191">
            <v>3.5000000000000004</v>
          </cell>
          <cell r="H191">
            <v>5</v>
          </cell>
          <cell r="I191">
            <v>3.4166666666666665</v>
          </cell>
          <cell r="K191">
            <v>3.8695652173913042</v>
          </cell>
          <cell r="L191">
            <v>2.9130434782608696</v>
          </cell>
          <cell r="N191">
            <v>6.166666666666667</v>
          </cell>
          <cell r="O191">
            <v>9.8333333333333321</v>
          </cell>
          <cell r="Q191">
            <v>4.3448275862068968</v>
          </cell>
          <cell r="R191">
            <v>4.3448275862068968</v>
          </cell>
          <cell r="T191">
            <v>8.75</v>
          </cell>
          <cell r="U191">
            <v>9.5</v>
          </cell>
          <cell r="W191">
            <v>0</v>
          </cell>
          <cell r="X191">
            <v>0</v>
          </cell>
          <cell r="AC191">
            <v>5.7192982456140351</v>
          </cell>
          <cell r="AD191">
            <v>5.5964912280701755</v>
          </cell>
          <cell r="AF191">
            <v>5</v>
          </cell>
        </row>
        <row r="192">
          <cell r="A192">
            <v>29</v>
          </cell>
          <cell r="B192">
            <v>0</v>
          </cell>
          <cell r="C192">
            <v>0</v>
          </cell>
          <cell r="E192">
            <v>0</v>
          </cell>
          <cell r="F192">
            <v>0</v>
          </cell>
          <cell r="H192">
            <v>0</v>
          </cell>
          <cell r="I192">
            <v>0</v>
          </cell>
          <cell r="K192">
            <v>0</v>
          </cell>
          <cell r="L192">
            <v>0</v>
          </cell>
          <cell r="N192">
            <v>0</v>
          </cell>
          <cell r="O192">
            <v>0</v>
          </cell>
          <cell r="Q192">
            <v>0</v>
          </cell>
          <cell r="R192">
            <v>0</v>
          </cell>
          <cell r="T192">
            <v>0</v>
          </cell>
          <cell r="U192">
            <v>0</v>
          </cell>
          <cell r="W192">
            <v>0</v>
          </cell>
          <cell r="X192">
            <v>0</v>
          </cell>
          <cell r="AC192">
            <v>0</v>
          </cell>
          <cell r="AD192">
            <v>0</v>
          </cell>
          <cell r="AF192">
            <v>5</v>
          </cell>
        </row>
        <row r="193">
          <cell r="A193">
            <v>30</v>
          </cell>
          <cell r="B193">
            <v>3</v>
          </cell>
          <cell r="C193">
            <v>3.5000000000000004</v>
          </cell>
          <cell r="E193">
            <v>8.25</v>
          </cell>
          <cell r="F193">
            <v>3.5833333333333335</v>
          </cell>
          <cell r="H193">
            <v>6.9375000000000009</v>
          </cell>
          <cell r="I193">
            <v>3.5624999999999996</v>
          </cell>
          <cell r="K193">
            <v>6.5251989389920428</v>
          </cell>
          <cell r="L193">
            <v>2.5198938992042441</v>
          </cell>
          <cell r="N193">
            <v>5.9444444444444446</v>
          </cell>
          <cell r="O193">
            <v>5.5555555555555554</v>
          </cell>
          <cell r="Q193">
            <v>6.3375224416517053</v>
          </cell>
          <cell r="R193">
            <v>3.5008976660682229</v>
          </cell>
          <cell r="T193">
            <v>10.434782608695652</v>
          </cell>
          <cell r="U193">
            <v>9.304347826086957</v>
          </cell>
          <cell r="W193">
            <v>10.434782608695652</v>
          </cell>
          <cell r="X193">
            <v>9.304347826086957</v>
          </cell>
          <cell r="AC193">
            <v>8.0203908241291426</v>
          </cell>
          <cell r="AD193">
            <v>5.777400169923534</v>
          </cell>
          <cell r="AF193">
            <v>5</v>
          </cell>
        </row>
        <row r="194">
          <cell r="A194">
            <v>31</v>
          </cell>
          <cell r="B194">
            <v>0</v>
          </cell>
          <cell r="C194">
            <v>0</v>
          </cell>
          <cell r="E194">
            <v>0</v>
          </cell>
          <cell r="F194">
            <v>0</v>
          </cell>
          <cell r="H194">
            <v>0</v>
          </cell>
          <cell r="I194">
            <v>0</v>
          </cell>
          <cell r="K194">
            <v>0</v>
          </cell>
          <cell r="L194">
            <v>0</v>
          </cell>
          <cell r="N194">
            <v>0</v>
          </cell>
          <cell r="O194">
            <v>0</v>
          </cell>
          <cell r="Q194">
            <v>0</v>
          </cell>
          <cell r="R194">
            <v>0</v>
          </cell>
          <cell r="T194">
            <v>0</v>
          </cell>
          <cell r="U194">
            <v>0</v>
          </cell>
          <cell r="W194">
            <v>0</v>
          </cell>
          <cell r="X194">
            <v>0</v>
          </cell>
          <cell r="AC194">
            <v>0</v>
          </cell>
          <cell r="AD194">
            <v>0</v>
          </cell>
          <cell r="AF194">
            <v>5</v>
          </cell>
        </row>
        <row r="195">
          <cell r="A195" t="str">
            <v xml:space="preserve">Jul/01 </v>
          </cell>
          <cell r="B195">
            <v>0</v>
          </cell>
          <cell r="C195">
            <v>4</v>
          </cell>
          <cell r="E195">
            <v>2.25</v>
          </cell>
          <cell r="F195">
            <v>5.75</v>
          </cell>
          <cell r="H195">
            <v>1.7999999999999998</v>
          </cell>
          <cell r="I195">
            <v>5.4</v>
          </cell>
          <cell r="K195">
            <v>5.045454545454545</v>
          </cell>
          <cell r="L195">
            <v>2.2727272727272729</v>
          </cell>
          <cell r="N195">
            <v>3.5714285714285712</v>
          </cell>
          <cell r="O195">
            <v>3.1904761904761907</v>
          </cell>
          <cell r="Q195">
            <v>4.3255813953488369</v>
          </cell>
          <cell r="R195">
            <v>2.7209302325581395</v>
          </cell>
          <cell r="T195">
            <v>9.1052631578947363</v>
          </cell>
          <cell r="U195">
            <v>8.7894736842105257</v>
          </cell>
          <cell r="W195">
            <v>9.1052631578947363</v>
          </cell>
          <cell r="X195">
            <v>8.7894736842105257</v>
          </cell>
          <cell r="AC195">
            <v>6.2906976744186052</v>
          </cell>
          <cell r="AD195">
            <v>5.558139534883721</v>
          </cell>
          <cell r="AF195">
            <v>5</v>
          </cell>
        </row>
        <row r="196">
          <cell r="A196">
            <v>2</v>
          </cell>
          <cell r="B196">
            <v>5.2</v>
          </cell>
          <cell r="C196">
            <v>3</v>
          </cell>
          <cell r="E196">
            <v>4.2</v>
          </cell>
          <cell r="F196">
            <v>5</v>
          </cell>
          <cell r="H196">
            <v>4.7</v>
          </cell>
          <cell r="I196">
            <v>4</v>
          </cell>
          <cell r="K196">
            <v>3.4444444444444446</v>
          </cell>
          <cell r="L196">
            <v>2</v>
          </cell>
          <cell r="N196">
            <v>2.6315789473684208</v>
          </cell>
          <cell r="O196">
            <v>3.5789473684210522</v>
          </cell>
          <cell r="Q196">
            <v>3.0270270270270272</v>
          </cell>
          <cell r="R196">
            <v>2.810810810810811</v>
          </cell>
          <cell r="T196">
            <v>8.4375</v>
          </cell>
          <cell r="U196">
            <v>9.125</v>
          </cell>
          <cell r="W196">
            <v>8.4375</v>
          </cell>
          <cell r="X196">
            <v>9.125</v>
          </cell>
          <cell r="AC196">
            <v>5.4303797468354436</v>
          </cell>
          <cell r="AD196">
            <v>5.518987341772152</v>
          </cell>
          <cell r="AF196">
            <v>5</v>
          </cell>
        </row>
        <row r="197">
          <cell r="A197">
            <v>3</v>
          </cell>
          <cell r="B197">
            <v>3.25</v>
          </cell>
          <cell r="C197">
            <v>4.25</v>
          </cell>
          <cell r="E197">
            <v>2.833333333333333</v>
          </cell>
          <cell r="F197">
            <v>3.6666666666666665</v>
          </cell>
          <cell r="H197">
            <v>3</v>
          </cell>
          <cell r="I197">
            <v>3.9</v>
          </cell>
          <cell r="K197">
            <v>4.8097030531158511</v>
          </cell>
          <cell r="L197">
            <v>2.9276453366792135</v>
          </cell>
          <cell r="N197">
            <v>6.4782608695652177</v>
          </cell>
          <cell r="O197">
            <v>3.9130434782608701</v>
          </cell>
          <cell r="Q197">
            <v>5.6277979108931993</v>
          </cell>
          <cell r="R197">
            <v>3.4107866126625455</v>
          </cell>
          <cell r="T197">
            <v>16.454545454545453</v>
          </cell>
          <cell r="U197">
            <v>6.7272727272727275</v>
          </cell>
          <cell r="W197">
            <v>16.454545454545453</v>
          </cell>
          <cell r="X197">
            <v>6.7272727272727275</v>
          </cell>
          <cell r="AC197">
            <v>10.088197403626994</v>
          </cell>
          <cell r="AD197">
            <v>4.9053612129620454</v>
          </cell>
          <cell r="AF197">
            <v>5</v>
          </cell>
        </row>
        <row r="198">
          <cell r="A198">
            <v>4</v>
          </cell>
          <cell r="B198">
            <v>2.5</v>
          </cell>
          <cell r="C198">
            <v>6.25</v>
          </cell>
          <cell r="E198">
            <v>3.25</v>
          </cell>
          <cell r="F198">
            <v>3.25</v>
          </cell>
          <cell r="H198">
            <v>2.875</v>
          </cell>
          <cell r="I198">
            <v>4.75</v>
          </cell>
          <cell r="K198">
            <v>8</v>
          </cell>
          <cell r="L198">
            <v>2.0476190476190479</v>
          </cell>
          <cell r="N198">
            <v>1</v>
          </cell>
          <cell r="O198">
            <v>7.2499999999999991</v>
          </cell>
          <cell r="Q198">
            <v>6.88</v>
          </cell>
          <cell r="R198">
            <v>2.88</v>
          </cell>
          <cell r="T198">
            <v>11.047619047619047</v>
          </cell>
          <cell r="U198">
            <v>7.2857142857142856</v>
          </cell>
          <cell r="W198">
            <v>11.047619047619047</v>
          </cell>
          <cell r="X198">
            <v>7.2857142857142856</v>
          </cell>
          <cell r="AC198">
            <v>8.7866666666666671</v>
          </cell>
          <cell r="AD198">
            <v>5.5466666666666669</v>
          </cell>
          <cell r="AF198">
            <v>5</v>
          </cell>
        </row>
        <row r="199">
          <cell r="A199">
            <v>5</v>
          </cell>
          <cell r="B199">
            <v>0</v>
          </cell>
          <cell r="C199">
            <v>1</v>
          </cell>
          <cell r="E199">
            <v>6.75</v>
          </cell>
          <cell r="F199">
            <v>2.875</v>
          </cell>
          <cell r="H199">
            <v>6</v>
          </cell>
          <cell r="I199">
            <v>2.666666666666667</v>
          </cell>
          <cell r="K199">
            <v>3.1954887218045109</v>
          </cell>
          <cell r="L199">
            <v>2.3684210526315792</v>
          </cell>
          <cell r="N199">
            <v>3.875</v>
          </cell>
          <cell r="O199">
            <v>3.5000000000000004</v>
          </cell>
          <cell r="Q199">
            <v>3.352601156069364</v>
          </cell>
          <cell r="R199">
            <v>2.6300578034682083</v>
          </cell>
          <cell r="T199">
            <v>12</v>
          </cell>
          <cell r="U199">
            <v>9</v>
          </cell>
          <cell r="W199">
            <v>12</v>
          </cell>
          <cell r="X199">
            <v>9</v>
          </cell>
          <cell r="AC199">
            <v>7.4484536082474229</v>
          </cell>
          <cell r="AD199">
            <v>5.4252577319587632</v>
          </cell>
          <cell r="AF199">
            <v>5</v>
          </cell>
        </row>
        <row r="200">
          <cell r="A200">
            <v>6</v>
          </cell>
          <cell r="B200">
            <v>0</v>
          </cell>
          <cell r="C200">
            <v>0</v>
          </cell>
          <cell r="E200">
            <v>0</v>
          </cell>
          <cell r="F200">
            <v>0</v>
          </cell>
          <cell r="H200">
            <v>0</v>
          </cell>
          <cell r="I200">
            <v>0</v>
          </cell>
          <cell r="K200">
            <v>0</v>
          </cell>
          <cell r="L200">
            <v>0</v>
          </cell>
          <cell r="N200">
            <v>0</v>
          </cell>
          <cell r="O200">
            <v>0</v>
          </cell>
          <cell r="Q200">
            <v>0</v>
          </cell>
          <cell r="R200">
            <v>0</v>
          </cell>
          <cell r="T200">
            <v>0</v>
          </cell>
          <cell r="U200">
            <v>0</v>
          </cell>
          <cell r="W200">
            <v>0</v>
          </cell>
          <cell r="X200">
            <v>0</v>
          </cell>
          <cell r="AC200">
            <v>0</v>
          </cell>
          <cell r="AD200">
            <v>0</v>
          </cell>
          <cell r="AF200">
            <v>5</v>
          </cell>
        </row>
        <row r="201">
          <cell r="A201">
            <v>7</v>
          </cell>
          <cell r="B201">
            <v>7.2519083969465647</v>
          </cell>
          <cell r="C201">
            <v>3.8167938931297711</v>
          </cell>
          <cell r="E201">
            <v>8</v>
          </cell>
          <cell r="F201">
            <v>2.75</v>
          </cell>
          <cell r="H201">
            <v>7.7039274924471295</v>
          </cell>
          <cell r="I201">
            <v>3.1722054380664653</v>
          </cell>
          <cell r="K201">
            <v>3.8536585365853657</v>
          </cell>
          <cell r="L201">
            <v>2.4390243902439024</v>
          </cell>
          <cell r="N201">
            <v>3.52</v>
          </cell>
          <cell r="O201">
            <v>4.68</v>
          </cell>
          <cell r="Q201">
            <v>3.7272727272727271</v>
          </cell>
          <cell r="R201">
            <v>3.2878787878787876</v>
          </cell>
          <cell r="T201">
            <v>11.3125</v>
          </cell>
          <cell r="U201">
            <v>9.21875</v>
          </cell>
          <cell r="W201">
            <v>11.3125</v>
          </cell>
          <cell r="X201">
            <v>9.21875</v>
          </cell>
          <cell r="AC201">
            <v>7.4732835602400822</v>
          </cell>
          <cell r="AD201">
            <v>6.0606060606060606</v>
          </cell>
          <cell r="AF201">
            <v>5</v>
          </cell>
        </row>
        <row r="202">
          <cell r="A202">
            <v>8</v>
          </cell>
          <cell r="B202">
            <v>0</v>
          </cell>
          <cell r="C202">
            <v>7.0000000000000009</v>
          </cell>
          <cell r="E202">
            <v>7.0000000000000009</v>
          </cell>
          <cell r="F202">
            <v>4.3999999999999995</v>
          </cell>
          <cell r="H202">
            <v>5.833333333333333</v>
          </cell>
          <cell r="I202">
            <v>4.833333333333333</v>
          </cell>
          <cell r="K202">
            <v>3.125</v>
          </cell>
          <cell r="L202">
            <v>2.4500000000000002</v>
          </cell>
          <cell r="N202">
            <v>4.4583333333333339</v>
          </cell>
          <cell r="O202">
            <v>3.4583333333333335</v>
          </cell>
          <cell r="Q202">
            <v>3.6249999999999996</v>
          </cell>
          <cell r="R202">
            <v>2.828125</v>
          </cell>
          <cell r="T202">
            <v>20.150000000000002</v>
          </cell>
          <cell r="U202">
            <v>8.35</v>
          </cell>
          <cell r="W202">
            <v>20.150000000000002</v>
          </cell>
          <cell r="X202">
            <v>8.35</v>
          </cell>
          <cell r="AC202">
            <v>9.754545454545454</v>
          </cell>
          <cell r="AD202">
            <v>4.9454545454545453</v>
          </cell>
          <cell r="AF202">
            <v>5</v>
          </cell>
        </row>
        <row r="203">
          <cell r="A203">
            <v>9</v>
          </cell>
          <cell r="B203">
            <v>13</v>
          </cell>
          <cell r="C203">
            <v>2.3333333333333335</v>
          </cell>
          <cell r="E203">
            <v>1.6666666666666667</v>
          </cell>
          <cell r="F203">
            <v>3</v>
          </cell>
          <cell r="H203">
            <v>7.333333333333333</v>
          </cell>
          <cell r="I203">
            <v>2.666666666666667</v>
          </cell>
          <cell r="K203">
            <v>6.4004876562023778</v>
          </cell>
          <cell r="L203">
            <v>2.0725388601036272</v>
          </cell>
          <cell r="N203">
            <v>5.6785714285714288</v>
          </cell>
          <cell r="O203">
            <v>3.25</v>
          </cell>
          <cell r="Q203">
            <v>6.0680809077454363</v>
          </cell>
          <cell r="R203">
            <v>2.6147015293537246</v>
          </cell>
          <cell r="T203">
            <v>13.103448275862069</v>
          </cell>
          <cell r="U203">
            <v>7.3793103448275863</v>
          </cell>
          <cell r="W203">
            <v>13.103448275862069</v>
          </cell>
          <cell r="X203">
            <v>7.3793103448275863</v>
          </cell>
          <cell r="AC203">
            <v>9.3982853937985738</v>
          </cell>
          <cell r="AD203">
            <v>4.8313436423363516</v>
          </cell>
          <cell r="AF203">
            <v>5</v>
          </cell>
        </row>
        <row r="204">
          <cell r="A204">
            <v>10</v>
          </cell>
          <cell r="B204">
            <v>16</v>
          </cell>
          <cell r="C204">
            <v>4.5</v>
          </cell>
          <cell r="E204">
            <v>6.7142857142857144</v>
          </cell>
          <cell r="F204">
            <v>3.8571428571428568</v>
          </cell>
          <cell r="H204">
            <v>8.7777777777777768</v>
          </cell>
          <cell r="I204">
            <v>4</v>
          </cell>
          <cell r="K204">
            <v>5.6000000000000005</v>
          </cell>
          <cell r="L204">
            <v>2.4666666666666668</v>
          </cell>
          <cell r="N204">
            <v>6.32</v>
          </cell>
          <cell r="O204">
            <v>3</v>
          </cell>
          <cell r="Q204">
            <v>5.9272727272727277</v>
          </cell>
          <cell r="R204">
            <v>2.7090909090909094</v>
          </cell>
          <cell r="T204">
            <v>19.578947368421051</v>
          </cell>
          <cell r="U204">
            <v>7.9473684210526319</v>
          </cell>
          <cell r="W204">
            <v>19.578947368421051</v>
          </cell>
          <cell r="X204">
            <v>7.9473684210526319</v>
          </cell>
          <cell r="AC204">
            <v>11.26470588235294</v>
          </cell>
          <cell r="AD204">
            <v>4.7745098039215685</v>
          </cell>
          <cell r="AF204">
            <v>5</v>
          </cell>
        </row>
        <row r="205">
          <cell r="A205">
            <v>11</v>
          </cell>
          <cell r="B205">
            <v>8</v>
          </cell>
          <cell r="C205">
            <v>1.6666666666666667</v>
          </cell>
          <cell r="E205">
            <v>12.857142857142856</v>
          </cell>
          <cell r="F205">
            <v>2.7142857142857144</v>
          </cell>
          <cell r="H205">
            <v>11.4</v>
          </cell>
          <cell r="I205">
            <v>2.4</v>
          </cell>
          <cell r="K205">
            <v>15.495495495495495</v>
          </cell>
          <cell r="L205">
            <v>3.5135135135135136</v>
          </cell>
          <cell r="N205">
            <v>5.695652173913043</v>
          </cell>
          <cell r="O205">
            <v>3.0869565217391304</v>
          </cell>
          <cell r="Q205">
            <v>8.8856304985337236</v>
          </cell>
          <cell r="R205">
            <v>3.225806451612903</v>
          </cell>
          <cell r="T205">
            <v>23.277777777777779</v>
          </cell>
          <cell r="U205">
            <v>5.0555555555555554</v>
          </cell>
          <cell r="W205">
            <v>23.277777777777779</v>
          </cell>
          <cell r="X205">
            <v>5.0555555555555554</v>
          </cell>
          <cell r="AC205">
            <v>15.667915106117352</v>
          </cell>
          <cell r="AD205">
            <v>3.9450686641697881</v>
          </cell>
          <cell r="AF205">
            <v>5</v>
          </cell>
        </row>
        <row r="206">
          <cell r="A206">
            <v>12</v>
          </cell>
          <cell r="B206">
            <v>17.2</v>
          </cell>
          <cell r="C206">
            <v>3.4000000000000004</v>
          </cell>
          <cell r="E206">
            <v>6.2222222222222223</v>
          </cell>
          <cell r="F206">
            <v>4.8888888888888893</v>
          </cell>
          <cell r="H206">
            <v>10.142857142857142</v>
          </cell>
          <cell r="I206">
            <v>4.3571428571428577</v>
          </cell>
          <cell r="K206">
            <v>7.1730769230769234</v>
          </cell>
          <cell r="L206">
            <v>1.903846153846154</v>
          </cell>
          <cell r="N206">
            <v>7.8</v>
          </cell>
          <cell r="O206">
            <v>3.16</v>
          </cell>
          <cell r="Q206">
            <v>7.3766233766233773</v>
          </cell>
          <cell r="R206">
            <v>2.3116883116883113</v>
          </cell>
          <cell r="T206">
            <v>20.115384615384617</v>
          </cell>
          <cell r="U206">
            <v>6.3846153846153841</v>
          </cell>
          <cell r="W206">
            <v>20.115384615384617</v>
          </cell>
          <cell r="X206">
            <v>6.3846153846153841</v>
          </cell>
          <cell r="AC206">
            <v>12.27972027972028</v>
          </cell>
          <cell r="AD206">
            <v>3.9930069930069929</v>
          </cell>
          <cell r="AF206">
            <v>5</v>
          </cell>
        </row>
        <row r="207">
          <cell r="A207">
            <v>13</v>
          </cell>
          <cell r="B207">
            <v>0</v>
          </cell>
          <cell r="C207">
            <v>0</v>
          </cell>
          <cell r="E207">
            <v>0</v>
          </cell>
          <cell r="F207">
            <v>0</v>
          </cell>
          <cell r="H207">
            <v>0</v>
          </cell>
          <cell r="I207">
            <v>0</v>
          </cell>
          <cell r="K207">
            <v>0</v>
          </cell>
          <cell r="L207">
            <v>0</v>
          </cell>
          <cell r="N207">
            <v>0</v>
          </cell>
          <cell r="O207">
            <v>0</v>
          </cell>
          <cell r="Q207">
            <v>0</v>
          </cell>
          <cell r="R207">
            <v>0</v>
          </cell>
          <cell r="T207">
            <v>0</v>
          </cell>
          <cell r="U207">
            <v>0</v>
          </cell>
          <cell r="W207">
            <v>0</v>
          </cell>
          <cell r="X207">
            <v>0</v>
          </cell>
          <cell r="AC207">
            <v>0</v>
          </cell>
          <cell r="AD207">
            <v>0</v>
          </cell>
          <cell r="AF207">
            <v>5</v>
          </cell>
        </row>
        <row r="208">
          <cell r="A208">
            <v>14</v>
          </cell>
          <cell r="B208">
            <v>0</v>
          </cell>
          <cell r="C208">
            <v>0</v>
          </cell>
          <cell r="E208">
            <v>3.166666666666667</v>
          </cell>
          <cell r="F208">
            <v>2.666666666666667</v>
          </cell>
          <cell r="H208">
            <v>3.166666666666667</v>
          </cell>
          <cell r="I208">
            <v>2.666666666666667</v>
          </cell>
          <cell r="K208">
            <v>9.375</v>
          </cell>
          <cell r="L208">
            <v>1.7812499999999998</v>
          </cell>
          <cell r="N208">
            <v>5.3103448275862064</v>
          </cell>
          <cell r="O208">
            <v>3.5517241379310347</v>
          </cell>
          <cell r="Q208">
            <v>7.442622950819672</v>
          </cell>
          <cell r="R208">
            <v>2.622950819672131</v>
          </cell>
          <cell r="T208">
            <v>23.111111111111111</v>
          </cell>
          <cell r="U208">
            <v>7.7407407407407414</v>
          </cell>
          <cell r="W208">
            <v>8.7222222222222232</v>
          </cell>
          <cell r="X208">
            <v>2.0555555555555558</v>
          </cell>
          <cell r="AC208">
            <v>11.196428571428571</v>
          </cell>
          <cell r="AD208">
            <v>3.7678571428571428</v>
          </cell>
          <cell r="AF208">
            <v>5</v>
          </cell>
        </row>
        <row r="209">
          <cell r="A209">
            <v>15</v>
          </cell>
          <cell r="B209">
            <v>8.25</v>
          </cell>
          <cell r="C209">
            <v>3.75</v>
          </cell>
          <cell r="E209">
            <v>6.5</v>
          </cell>
          <cell r="F209">
            <v>3.833333333333333</v>
          </cell>
          <cell r="H209">
            <v>7.1999999999999993</v>
          </cell>
          <cell r="I209">
            <v>3.8</v>
          </cell>
          <cell r="K209">
            <v>5.5681818181818183</v>
          </cell>
          <cell r="L209">
            <v>3.3636363636363638</v>
          </cell>
          <cell r="N209">
            <v>3.4347826086956523</v>
          </cell>
          <cell r="O209">
            <v>3.7391304347826089</v>
          </cell>
          <cell r="Q209">
            <v>4.8358208955223878</v>
          </cell>
          <cell r="R209">
            <v>3.4925373134328357</v>
          </cell>
          <cell r="T209">
            <v>25.352941176470591</v>
          </cell>
          <cell r="U209">
            <v>7.4117647058823524</v>
          </cell>
          <cell r="W209">
            <v>25.352941176470591</v>
          </cell>
          <cell r="X209">
            <v>7.4117647058823524</v>
          </cell>
          <cell r="AC209">
            <v>11.333333333333332</v>
          </cell>
          <cell r="AD209">
            <v>4.7207207207207205</v>
          </cell>
          <cell r="AF209">
            <v>5</v>
          </cell>
        </row>
        <row r="210">
          <cell r="A210">
            <v>16</v>
          </cell>
          <cell r="B210">
            <v>2.5</v>
          </cell>
          <cell r="C210">
            <v>7.2499999999999991</v>
          </cell>
          <cell r="E210">
            <v>6</v>
          </cell>
          <cell r="F210">
            <v>3.5714285714285712</v>
          </cell>
          <cell r="H210">
            <v>4.7272727272727275</v>
          </cell>
          <cell r="I210">
            <v>4.9090909090909092</v>
          </cell>
          <cell r="K210">
            <v>2.7608695652173916</v>
          </cell>
          <cell r="L210">
            <v>3.6956521739130435</v>
          </cell>
          <cell r="N210">
            <v>4.4210526315789469</v>
          </cell>
          <cell r="O210">
            <v>5.5</v>
          </cell>
          <cell r="Q210">
            <v>3.5119047619047619</v>
          </cell>
          <cell r="R210">
            <v>4.5119047619047619</v>
          </cell>
          <cell r="T210">
            <v>14.73076923076923</v>
          </cell>
          <cell r="U210">
            <v>10</v>
          </cell>
          <cell r="W210">
            <v>14.73076923076923</v>
          </cell>
          <cell r="X210">
            <v>10</v>
          </cell>
          <cell r="AC210">
            <v>7.5714285714285721</v>
          </cell>
          <cell r="AD210">
            <v>6.4829931972789119</v>
          </cell>
          <cell r="AF210">
            <v>5</v>
          </cell>
        </row>
        <row r="211">
          <cell r="A211">
            <v>17</v>
          </cell>
          <cell r="B211">
            <v>5</v>
          </cell>
          <cell r="C211">
            <v>6.75</v>
          </cell>
          <cell r="E211">
            <v>6</v>
          </cell>
          <cell r="F211">
            <v>4.75</v>
          </cell>
          <cell r="H211">
            <v>5.6666666666666661</v>
          </cell>
          <cell r="I211">
            <v>5.416666666666667</v>
          </cell>
          <cell r="K211">
            <v>2.6304347826086958</v>
          </cell>
          <cell r="L211">
            <v>4.195652173913043</v>
          </cell>
          <cell r="N211">
            <v>2.4210526315789473</v>
          </cell>
          <cell r="O211">
            <v>6.0789473684210522</v>
          </cell>
          <cell r="Q211">
            <v>2.5357142857142856</v>
          </cell>
          <cell r="R211">
            <v>5.0476190476190474</v>
          </cell>
          <cell r="T211">
            <v>7.88</v>
          </cell>
          <cell r="U211">
            <v>9.9599999999999991</v>
          </cell>
          <cell r="W211">
            <v>7.88</v>
          </cell>
          <cell r="X211">
            <v>9.9599999999999991</v>
          </cell>
          <cell r="AC211">
            <v>4.6232876712328768</v>
          </cell>
          <cell r="AD211">
            <v>6.7602739726027403</v>
          </cell>
          <cell r="AF211">
            <v>5</v>
          </cell>
        </row>
        <row r="212">
          <cell r="A212">
            <v>18</v>
          </cell>
          <cell r="B212">
            <v>3.25</v>
          </cell>
          <cell r="C212">
            <v>6.25</v>
          </cell>
          <cell r="E212">
            <v>3.5000000000000004</v>
          </cell>
          <cell r="F212">
            <v>6.5</v>
          </cell>
          <cell r="H212">
            <v>3.375</v>
          </cell>
          <cell r="I212">
            <v>6.375</v>
          </cell>
          <cell r="K212">
            <v>3.1818181818181817</v>
          </cell>
          <cell r="L212">
            <v>3.939393939393939</v>
          </cell>
          <cell r="N212">
            <v>3.6708860759493671</v>
          </cell>
          <cell r="O212">
            <v>5.2531645569620258</v>
          </cell>
          <cell r="Q212">
            <v>3.3401639344262297</v>
          </cell>
          <cell r="R212">
            <v>4.3647540983606552</v>
          </cell>
          <cell r="T212">
            <v>12</v>
          </cell>
          <cell r="U212">
            <v>11.5</v>
          </cell>
          <cell r="W212">
            <v>12</v>
          </cell>
          <cell r="X212">
            <v>11.5</v>
          </cell>
          <cell r="AC212">
            <v>8.4064327485380126</v>
          </cell>
          <cell r="AD212">
            <v>8.654970760233919</v>
          </cell>
          <cell r="AF212">
            <v>5</v>
          </cell>
        </row>
        <row r="213">
          <cell r="A213">
            <v>19</v>
          </cell>
          <cell r="B213">
            <v>4.6153846153846159</v>
          </cell>
          <cell r="C213">
            <v>4.6153846153846159</v>
          </cell>
          <cell r="E213">
            <v>5.3333333333333339</v>
          </cell>
          <cell r="F213">
            <v>5.3333333333333339</v>
          </cell>
          <cell r="H213">
            <v>5.0505050505050502</v>
          </cell>
          <cell r="I213">
            <v>5.0505050505050502</v>
          </cell>
          <cell r="K213">
            <v>2.7777777777777777</v>
          </cell>
          <cell r="L213">
            <v>5.6666666666666661</v>
          </cell>
          <cell r="N213">
            <v>2.4482758620689657</v>
          </cell>
          <cell r="O213">
            <v>7.4137931034482758</v>
          </cell>
          <cell r="Q213">
            <v>2.6307692307692307</v>
          </cell>
          <cell r="R213">
            <v>6.4461538461538463</v>
          </cell>
          <cell r="T213">
            <v>11.076923076923077</v>
          </cell>
          <cell r="U213">
            <v>13.358974358974359</v>
          </cell>
          <cell r="W213">
            <v>11.076923076923077</v>
          </cell>
          <cell r="X213">
            <v>13.358974358974359</v>
          </cell>
          <cell r="AC213">
            <v>7.09614126880314</v>
          </cell>
          <cell r="AD213">
            <v>9.8822759973839123</v>
          </cell>
          <cell r="AF213">
            <v>5</v>
          </cell>
        </row>
        <row r="214">
          <cell r="A214">
            <v>20</v>
          </cell>
          <cell r="B214">
            <v>0</v>
          </cell>
          <cell r="C214">
            <v>0</v>
          </cell>
          <cell r="E214">
            <v>0</v>
          </cell>
          <cell r="F214">
            <v>0</v>
          </cell>
          <cell r="H214">
            <v>0</v>
          </cell>
          <cell r="I214">
            <v>0</v>
          </cell>
          <cell r="K214">
            <v>0</v>
          </cell>
          <cell r="L214">
            <v>0</v>
          </cell>
          <cell r="N214">
            <v>0</v>
          </cell>
          <cell r="O214">
            <v>0</v>
          </cell>
          <cell r="Q214">
            <v>0</v>
          </cell>
          <cell r="R214">
            <v>0</v>
          </cell>
          <cell r="T214">
            <v>0</v>
          </cell>
          <cell r="U214">
            <v>0</v>
          </cell>
          <cell r="W214">
            <v>0</v>
          </cell>
          <cell r="X214">
            <v>0</v>
          </cell>
          <cell r="AC214">
            <v>0</v>
          </cell>
          <cell r="AD214">
            <v>0</v>
          </cell>
          <cell r="AF214">
            <v>5</v>
          </cell>
        </row>
        <row r="215">
          <cell r="A215">
            <v>21</v>
          </cell>
          <cell r="B215">
            <v>4</v>
          </cell>
          <cell r="C215">
            <v>6</v>
          </cell>
          <cell r="E215">
            <v>5.5</v>
          </cell>
          <cell r="F215">
            <v>4.5</v>
          </cell>
          <cell r="H215">
            <v>5.2</v>
          </cell>
          <cell r="I215">
            <v>4.8</v>
          </cell>
          <cell r="K215">
            <v>3.3389830508474576</v>
          </cell>
          <cell r="L215">
            <v>5.9152542372881349</v>
          </cell>
          <cell r="N215">
            <v>3.2</v>
          </cell>
          <cell r="O215">
            <v>7.166666666666667</v>
          </cell>
          <cell r="Q215">
            <v>3.292134831460674</v>
          </cell>
          <cell r="R215">
            <v>6.3370786516853936</v>
          </cell>
          <cell r="T215">
            <v>13.027777777777777</v>
          </cell>
          <cell r="U215">
            <v>13</v>
          </cell>
          <cell r="W215">
            <v>13.027777777777777</v>
          </cell>
          <cell r="X215">
            <v>13</v>
          </cell>
          <cell r="AC215">
            <v>7.572289156626506</v>
          </cell>
          <cell r="AD215">
            <v>9.1807228915662655</v>
          </cell>
          <cell r="AF215">
            <v>5</v>
          </cell>
        </row>
        <row r="216">
          <cell r="A216">
            <v>22</v>
          </cell>
          <cell r="B216">
            <v>3</v>
          </cell>
          <cell r="C216">
            <v>4.5</v>
          </cell>
          <cell r="E216">
            <v>4.833333333333333</v>
          </cell>
          <cell r="F216">
            <v>4.833333333333333</v>
          </cell>
          <cell r="H216">
            <v>4.375</v>
          </cell>
          <cell r="I216">
            <v>4.75</v>
          </cell>
          <cell r="K216">
            <v>3.716981132075472</v>
          </cell>
          <cell r="L216">
            <v>3.5283018867924532</v>
          </cell>
          <cell r="N216">
            <v>2.4333333333333331</v>
          </cell>
          <cell r="O216">
            <v>7.333333333333333</v>
          </cell>
          <cell r="Q216">
            <v>3.2530120481927707</v>
          </cell>
          <cell r="R216">
            <v>4.9036144578313259</v>
          </cell>
          <cell r="T216">
            <v>8.6052631578947363</v>
          </cell>
          <cell r="U216">
            <v>14.000000000000002</v>
          </cell>
          <cell r="W216">
            <v>8.6052631578947363</v>
          </cell>
          <cell r="X216">
            <v>14.000000000000002</v>
          </cell>
          <cell r="AC216">
            <v>5.7425149700598803</v>
          </cell>
          <cell r="AD216">
            <v>9.0359281437125745</v>
          </cell>
          <cell r="AF216">
            <v>5</v>
          </cell>
        </row>
        <row r="217">
          <cell r="A217">
            <v>23</v>
          </cell>
          <cell r="B217">
            <v>3</v>
          </cell>
          <cell r="C217">
            <v>10</v>
          </cell>
          <cell r="E217">
            <v>5</v>
          </cell>
          <cell r="F217">
            <v>11.200000000000001</v>
          </cell>
          <cell r="H217">
            <v>4.25</v>
          </cell>
          <cell r="I217">
            <v>10.75</v>
          </cell>
          <cell r="K217">
            <v>5.3</v>
          </cell>
          <cell r="L217">
            <v>13.066666666666665</v>
          </cell>
          <cell r="N217">
            <v>5.0666666666666664</v>
          </cell>
          <cell r="O217">
            <v>19.866666666666667</v>
          </cell>
          <cell r="Q217">
            <v>5.2222222222222223</v>
          </cell>
          <cell r="R217">
            <v>15.333333333333332</v>
          </cell>
          <cell r="T217">
            <v>18.74285714285714</v>
          </cell>
          <cell r="U217">
            <v>15.857142857142856</v>
          </cell>
          <cell r="W217">
            <v>18.74285714285714</v>
          </cell>
          <cell r="X217">
            <v>15.857142857142856</v>
          </cell>
          <cell r="AC217">
            <v>12.853658536585366</v>
          </cell>
          <cell r="AD217">
            <v>15.333333333333332</v>
          </cell>
          <cell r="AF217">
            <v>5</v>
          </cell>
        </row>
        <row r="218">
          <cell r="A218">
            <v>24</v>
          </cell>
          <cell r="B218">
            <v>16.333333333333332</v>
          </cell>
          <cell r="C218">
            <v>4.666666666666667</v>
          </cell>
          <cell r="E218">
            <v>4.833333333333333</v>
          </cell>
          <cell r="F218">
            <v>6.5</v>
          </cell>
          <cell r="H218">
            <v>8.6666666666666679</v>
          </cell>
          <cell r="I218">
            <v>5.8888888888888884</v>
          </cell>
          <cell r="K218">
            <v>2.875</v>
          </cell>
          <cell r="L218">
            <v>8.8125</v>
          </cell>
          <cell r="N218">
            <v>4.7857142857142856</v>
          </cell>
          <cell r="O218">
            <v>17.071428571428569</v>
          </cell>
          <cell r="Q218">
            <v>3.4565217391304346</v>
          </cell>
          <cell r="R218">
            <v>11.326086956521738</v>
          </cell>
          <cell r="T218">
            <v>13.913043478260869</v>
          </cell>
          <cell r="U218">
            <v>24.565217391304348</v>
          </cell>
          <cell r="W218">
            <v>13.913043478260869</v>
          </cell>
          <cell r="X218">
            <v>24.565217391304348</v>
          </cell>
          <cell r="AC218">
            <v>8.6831683168316829</v>
          </cell>
          <cell r="AD218">
            <v>16.871287128712872</v>
          </cell>
          <cell r="AF218">
            <v>5</v>
          </cell>
        </row>
        <row r="219">
          <cell r="A219">
            <v>25</v>
          </cell>
          <cell r="B219">
            <v>10.1010101010101</v>
          </cell>
          <cell r="C219">
            <v>5.0505050505050502</v>
          </cell>
          <cell r="E219">
            <v>6</v>
          </cell>
          <cell r="F219">
            <v>3</v>
          </cell>
          <cell r="H219">
            <v>8.0402010050251249</v>
          </cell>
          <cell r="I219">
            <v>4.0201005025125625</v>
          </cell>
          <cell r="K219">
            <v>1.2839506172839505</v>
          </cell>
          <cell r="L219">
            <v>2.1234567901234569</v>
          </cell>
          <cell r="N219">
            <v>2.3333333333333335</v>
          </cell>
          <cell r="O219">
            <v>24.333333333333336</v>
          </cell>
          <cell r="Q219">
            <v>1.3563218390804597</v>
          </cell>
          <cell r="R219">
            <v>3.6551724137931036</v>
          </cell>
          <cell r="T219">
            <v>3.1111111111111112</v>
          </cell>
          <cell r="U219">
            <v>28.333333333333332</v>
          </cell>
          <cell r="W219">
            <v>3.1111111111111112</v>
          </cell>
          <cell r="X219">
            <v>28.333333333333332</v>
          </cell>
          <cell r="AC219">
            <v>2.4158885430561732</v>
          </cell>
          <cell r="AD219">
            <v>10.271231658514896</v>
          </cell>
          <cell r="AF219">
            <v>5</v>
          </cell>
        </row>
        <row r="220">
          <cell r="A220">
            <v>26</v>
          </cell>
          <cell r="B220">
            <v>2</v>
          </cell>
          <cell r="C220">
            <v>14.000000000000002</v>
          </cell>
          <cell r="E220">
            <v>5.166666666666667</v>
          </cell>
          <cell r="F220">
            <v>3.5000000000000004</v>
          </cell>
          <cell r="H220">
            <v>4.7142857142857144</v>
          </cell>
          <cell r="I220">
            <v>5</v>
          </cell>
          <cell r="K220">
            <v>1.76</v>
          </cell>
          <cell r="L220">
            <v>7.08</v>
          </cell>
          <cell r="N220">
            <v>0.83333333333333337</v>
          </cell>
          <cell r="O220">
            <v>12.666666666666668</v>
          </cell>
          <cell r="Q220">
            <v>1.4594594594594594</v>
          </cell>
          <cell r="R220">
            <v>8.8918918918918912</v>
          </cell>
          <cell r="T220">
            <v>6</v>
          </cell>
          <cell r="U220">
            <v>20.111111111111111</v>
          </cell>
          <cell r="W220">
            <v>6</v>
          </cell>
          <cell r="X220">
            <v>20.111111111111111</v>
          </cell>
          <cell r="AC220">
            <v>3.1451612903225805</v>
          </cell>
          <cell r="AD220">
            <v>11.709677419354838</v>
          </cell>
          <cell r="AF220">
            <v>5</v>
          </cell>
        </row>
        <row r="221">
          <cell r="A221">
            <v>27</v>
          </cell>
          <cell r="B221">
            <v>0</v>
          </cell>
          <cell r="C221">
            <v>0</v>
          </cell>
          <cell r="E221">
            <v>0</v>
          </cell>
          <cell r="F221">
            <v>0</v>
          </cell>
          <cell r="H221">
            <v>0</v>
          </cell>
          <cell r="I221">
            <v>0</v>
          </cell>
          <cell r="K221">
            <v>0</v>
          </cell>
          <cell r="L221">
            <v>0</v>
          </cell>
          <cell r="N221">
            <v>0</v>
          </cell>
          <cell r="O221">
            <v>0</v>
          </cell>
          <cell r="Q221">
            <v>0</v>
          </cell>
          <cell r="R221">
            <v>0</v>
          </cell>
          <cell r="T221">
            <v>0</v>
          </cell>
          <cell r="U221">
            <v>0</v>
          </cell>
          <cell r="W221">
            <v>0</v>
          </cell>
          <cell r="X221">
            <v>0</v>
          </cell>
          <cell r="AC221">
            <v>0</v>
          </cell>
          <cell r="AD221">
            <v>0</v>
          </cell>
          <cell r="AF221">
            <v>5</v>
          </cell>
        </row>
        <row r="222">
          <cell r="A222">
            <v>28</v>
          </cell>
          <cell r="B222">
            <v>11</v>
          </cell>
          <cell r="C222">
            <v>5.6666666666666661</v>
          </cell>
          <cell r="E222">
            <v>11.5</v>
          </cell>
          <cell r="F222">
            <v>2</v>
          </cell>
          <cell r="H222">
            <v>11.200000000000001</v>
          </cell>
          <cell r="I222">
            <v>4.2</v>
          </cell>
          <cell r="K222">
            <v>2.4827586206896552</v>
          </cell>
          <cell r="L222">
            <v>3.9655172413793105</v>
          </cell>
          <cell r="N222">
            <v>3.0384615384615383</v>
          </cell>
          <cell r="O222">
            <v>6.6923076923076916</v>
          </cell>
          <cell r="Q222">
            <v>2.7454545454545451</v>
          </cell>
          <cell r="R222">
            <v>5.2545454545454549</v>
          </cell>
          <cell r="T222">
            <v>9.5384615384615383</v>
          </cell>
          <cell r="U222">
            <v>13.615384615384615</v>
          </cell>
          <cell r="W222">
            <v>9.5384615384615383</v>
          </cell>
          <cell r="X222">
            <v>13.615384615384615</v>
          </cell>
          <cell r="AC222">
            <v>6.2767857142857135</v>
          </cell>
          <cell r="AD222">
            <v>9.0892857142857135</v>
          </cell>
          <cell r="AF222">
            <v>5</v>
          </cell>
        </row>
        <row r="223">
          <cell r="A223">
            <v>29</v>
          </cell>
          <cell r="B223">
            <v>6</v>
          </cell>
          <cell r="C223">
            <v>5.5</v>
          </cell>
          <cell r="E223">
            <v>2.3333333333333335</v>
          </cell>
          <cell r="F223">
            <v>4.666666666666667</v>
          </cell>
          <cell r="H223">
            <v>3.8</v>
          </cell>
          <cell r="I223">
            <v>5</v>
          </cell>
          <cell r="K223">
            <v>5</v>
          </cell>
          <cell r="L223">
            <v>3.0869565217391304</v>
          </cell>
          <cell r="N223">
            <v>2.666666666666667</v>
          </cell>
          <cell r="O223">
            <v>7.1999999999999993</v>
          </cell>
          <cell r="Q223">
            <v>4.0789473684210531</v>
          </cell>
          <cell r="R223">
            <v>4.7105263157894735</v>
          </cell>
          <cell r="T223">
            <v>12.392857142857142</v>
          </cell>
          <cell r="U223">
            <v>16.464285714285715</v>
          </cell>
          <cell r="W223">
            <v>12.392857142857142</v>
          </cell>
          <cell r="X223">
            <v>16.464285714285715</v>
          </cell>
          <cell r="AC223">
            <v>8.7676767676767664</v>
          </cell>
          <cell r="AD223">
            <v>11.373737373737374</v>
          </cell>
          <cell r="AF223">
            <v>5</v>
          </cell>
        </row>
        <row r="224">
          <cell r="A224">
            <v>30</v>
          </cell>
          <cell r="B224">
            <v>0</v>
          </cell>
          <cell r="C224">
            <v>0</v>
          </cell>
          <cell r="E224">
            <v>0</v>
          </cell>
          <cell r="F224">
            <v>0</v>
          </cell>
          <cell r="H224">
            <v>0</v>
          </cell>
          <cell r="I224">
            <v>0</v>
          </cell>
          <cell r="K224">
            <v>0</v>
          </cell>
          <cell r="L224">
            <v>0</v>
          </cell>
          <cell r="N224">
            <v>0</v>
          </cell>
          <cell r="O224">
            <v>0</v>
          </cell>
          <cell r="Q224">
            <v>0</v>
          </cell>
          <cell r="R224">
            <v>0</v>
          </cell>
          <cell r="T224">
            <v>0</v>
          </cell>
          <cell r="U224">
            <v>0</v>
          </cell>
          <cell r="W224">
            <v>0</v>
          </cell>
          <cell r="X224">
            <v>0</v>
          </cell>
          <cell r="AC224">
            <v>0</v>
          </cell>
          <cell r="AD224">
            <v>0</v>
          </cell>
          <cell r="AF224">
            <v>5</v>
          </cell>
        </row>
        <row r="225">
          <cell r="A225">
            <v>31</v>
          </cell>
          <cell r="B225">
            <v>0</v>
          </cell>
          <cell r="C225">
            <v>0</v>
          </cell>
          <cell r="E225">
            <v>0</v>
          </cell>
          <cell r="F225">
            <v>0</v>
          </cell>
          <cell r="H225">
            <v>0</v>
          </cell>
          <cell r="I225">
            <v>0</v>
          </cell>
          <cell r="K225">
            <v>0</v>
          </cell>
          <cell r="L225">
            <v>0</v>
          </cell>
          <cell r="N225">
            <v>0</v>
          </cell>
          <cell r="O225">
            <v>0</v>
          </cell>
          <cell r="Q225">
            <v>0</v>
          </cell>
          <cell r="R225">
            <v>0</v>
          </cell>
          <cell r="T225">
            <v>0</v>
          </cell>
          <cell r="U225">
            <v>0</v>
          </cell>
          <cell r="W225">
            <v>0</v>
          </cell>
          <cell r="X225">
            <v>0</v>
          </cell>
          <cell r="AC225">
            <v>0</v>
          </cell>
          <cell r="AD225">
            <v>0</v>
          </cell>
          <cell r="AF225">
            <v>5</v>
          </cell>
        </row>
        <row r="226">
          <cell r="A226" t="str">
            <v xml:space="preserve">Ags/01 </v>
          </cell>
          <cell r="B226">
            <v>0</v>
          </cell>
          <cell r="C226">
            <v>0</v>
          </cell>
          <cell r="E226">
            <v>0</v>
          </cell>
          <cell r="F226">
            <v>0</v>
          </cell>
          <cell r="H226">
            <v>0</v>
          </cell>
          <cell r="I226">
            <v>0</v>
          </cell>
          <cell r="K226">
            <v>0</v>
          </cell>
          <cell r="L226">
            <v>0</v>
          </cell>
          <cell r="N226">
            <v>0</v>
          </cell>
          <cell r="O226">
            <v>0</v>
          </cell>
          <cell r="Q226">
            <v>0</v>
          </cell>
          <cell r="R226">
            <v>0</v>
          </cell>
          <cell r="T226">
            <v>0</v>
          </cell>
          <cell r="U226">
            <v>0</v>
          </cell>
          <cell r="W226">
            <v>0</v>
          </cell>
          <cell r="X226">
            <v>0</v>
          </cell>
          <cell r="AC226">
            <v>0</v>
          </cell>
          <cell r="AD226">
            <v>0</v>
          </cell>
          <cell r="AF226">
            <v>5</v>
          </cell>
        </row>
        <row r="227">
          <cell r="A227">
            <v>2</v>
          </cell>
          <cell r="B227">
            <v>13.142857142857142</v>
          </cell>
          <cell r="C227">
            <v>1.7142857142857144</v>
          </cell>
          <cell r="E227">
            <v>3.8571428571428568</v>
          </cell>
          <cell r="F227">
            <v>4</v>
          </cell>
          <cell r="H227">
            <v>5.7142857142857144</v>
          </cell>
          <cell r="I227">
            <v>3.5428571428571427</v>
          </cell>
          <cell r="K227">
            <v>1.5357142857142858</v>
          </cell>
          <cell r="L227">
            <v>4.6428571428571432</v>
          </cell>
          <cell r="N227">
            <v>2.7058823529411762</v>
          </cell>
          <cell r="O227">
            <v>8.4117647058823533</v>
          </cell>
          <cell r="Q227">
            <v>1.9777777777777776</v>
          </cell>
          <cell r="R227">
            <v>6.0666666666666664</v>
          </cell>
          <cell r="T227">
            <v>12.192307692307693</v>
          </cell>
          <cell r="U227">
            <v>14.692307692307693</v>
          </cell>
          <cell r="W227">
            <v>12.192307692307693</v>
          </cell>
          <cell r="X227">
            <v>14.692307692307693</v>
          </cell>
          <cell r="AC227">
            <v>7.3096926713947994</v>
          </cell>
          <cell r="AD227">
            <v>10.099290780141844</v>
          </cell>
          <cell r="AF227">
            <v>5</v>
          </cell>
        </row>
        <row r="228">
          <cell r="A228">
            <v>3</v>
          </cell>
          <cell r="B228">
            <v>0</v>
          </cell>
          <cell r="C228">
            <v>0</v>
          </cell>
          <cell r="E228">
            <v>0</v>
          </cell>
          <cell r="F228">
            <v>0</v>
          </cell>
          <cell r="H228">
            <v>0</v>
          </cell>
          <cell r="I228">
            <v>0</v>
          </cell>
          <cell r="K228">
            <v>0</v>
          </cell>
          <cell r="L228">
            <v>0</v>
          </cell>
          <cell r="N228">
            <v>0</v>
          </cell>
          <cell r="O228">
            <v>0</v>
          </cell>
          <cell r="Q228">
            <v>0</v>
          </cell>
          <cell r="R228">
            <v>0</v>
          </cell>
          <cell r="T228">
            <v>0</v>
          </cell>
          <cell r="U228">
            <v>0</v>
          </cell>
          <cell r="W228">
            <v>0</v>
          </cell>
          <cell r="X228">
            <v>0</v>
          </cell>
          <cell r="AC228">
            <v>0</v>
          </cell>
          <cell r="AD228">
            <v>0</v>
          </cell>
          <cell r="AF228">
            <v>5</v>
          </cell>
        </row>
        <row r="229">
          <cell r="A229">
            <v>4</v>
          </cell>
          <cell r="B229">
            <v>2.5</v>
          </cell>
          <cell r="C229">
            <v>2.5</v>
          </cell>
          <cell r="E229">
            <v>4.1666666666666661</v>
          </cell>
          <cell r="F229">
            <v>5.833333333333333</v>
          </cell>
          <cell r="H229">
            <v>3.75</v>
          </cell>
          <cell r="I229">
            <v>5</v>
          </cell>
          <cell r="K229">
            <v>4.7391304347826093</v>
          </cell>
          <cell r="L229">
            <v>8.6521739130434785</v>
          </cell>
          <cell r="N229">
            <v>5.3</v>
          </cell>
          <cell r="O229">
            <v>11.600000000000001</v>
          </cell>
          <cell r="Q229">
            <v>5</v>
          </cell>
          <cell r="R229">
            <v>10.023255813953488</v>
          </cell>
          <cell r="T229">
            <v>14.75</v>
          </cell>
          <cell r="U229">
            <v>24.714285714285715</v>
          </cell>
          <cell r="W229">
            <v>14.75</v>
          </cell>
          <cell r="X229">
            <v>24.714285714285715</v>
          </cell>
          <cell r="AC229">
            <v>10.009345794392525</v>
          </cell>
          <cell r="AD229">
            <v>17.33644859813084</v>
          </cell>
          <cell r="AF229">
            <v>5</v>
          </cell>
        </row>
        <row r="230">
          <cell r="A230">
            <v>5</v>
          </cell>
          <cell r="B230">
            <v>8.3333333333333321</v>
          </cell>
          <cell r="C230">
            <v>4.666666666666667</v>
          </cell>
          <cell r="E230">
            <v>3</v>
          </cell>
          <cell r="F230">
            <v>6.833333333333333</v>
          </cell>
          <cell r="H230">
            <v>4.7777777777777777</v>
          </cell>
          <cell r="I230">
            <v>6.1111111111111107</v>
          </cell>
          <cell r="K230">
            <v>2.1052631578947367</v>
          </cell>
          <cell r="L230">
            <v>4.1578947368421053</v>
          </cell>
          <cell r="N230">
            <v>4.3333333333333339</v>
          </cell>
          <cell r="O230">
            <v>12</v>
          </cell>
          <cell r="Q230">
            <v>2.4090909090909092</v>
          </cell>
          <cell r="R230">
            <v>5.2272727272727266</v>
          </cell>
          <cell r="T230">
            <v>15.181818181818182</v>
          </cell>
          <cell r="U230">
            <v>15.272727272727273</v>
          </cell>
          <cell r="W230">
            <v>15.181818181818182</v>
          </cell>
          <cell r="X230">
            <v>15.272727272727273</v>
          </cell>
          <cell r="AC230">
            <v>11.319587628865978</v>
          </cell>
          <cell r="AD230">
            <v>12.144329896907216</v>
          </cell>
          <cell r="AF230">
            <v>5</v>
          </cell>
        </row>
        <row r="231">
          <cell r="A231">
            <v>6</v>
          </cell>
          <cell r="B231">
            <v>0.5</v>
          </cell>
          <cell r="C231">
            <v>3</v>
          </cell>
          <cell r="E231">
            <v>5.5</v>
          </cell>
          <cell r="F231">
            <v>4</v>
          </cell>
          <cell r="H231">
            <v>4.25</v>
          </cell>
          <cell r="I231">
            <v>3.75</v>
          </cell>
          <cell r="K231">
            <v>3.4594594594594597</v>
          </cell>
          <cell r="L231">
            <v>6.1621621621621623</v>
          </cell>
          <cell r="N231">
            <v>2.0952380952380953</v>
          </cell>
          <cell r="O231">
            <v>7.7142857142857135</v>
          </cell>
          <cell r="Q231">
            <v>2.9655172413793105</v>
          </cell>
          <cell r="R231">
            <v>6.7241379310344822</v>
          </cell>
          <cell r="T231">
            <v>7.764705882352942</v>
          </cell>
          <cell r="U231">
            <v>16.382352941176471</v>
          </cell>
          <cell r="W231">
            <v>7.764705882352942</v>
          </cell>
          <cell r="X231">
            <v>16.382352941176471</v>
          </cell>
          <cell r="AC231">
            <v>5.4776119402985071</v>
          </cell>
          <cell r="AD231">
            <v>11.447761194029852</v>
          </cell>
          <cell r="AF231">
            <v>5</v>
          </cell>
        </row>
        <row r="232">
          <cell r="A232">
            <v>7</v>
          </cell>
          <cell r="B232">
            <v>3.5000000000000004</v>
          </cell>
          <cell r="C232">
            <v>3.5000000000000004</v>
          </cell>
          <cell r="E232">
            <v>4.8</v>
          </cell>
          <cell r="F232">
            <v>5.6000000000000005</v>
          </cell>
          <cell r="H232">
            <v>4.4285714285714279</v>
          </cell>
          <cell r="I232">
            <v>5</v>
          </cell>
          <cell r="K232">
            <v>2.7142857142857144</v>
          </cell>
          <cell r="L232">
            <v>4.7714285714285714</v>
          </cell>
          <cell r="N232">
            <v>2.5789473684210527</v>
          </cell>
          <cell r="O232">
            <v>7.1052631578947363</v>
          </cell>
          <cell r="Q232">
            <v>2.666666666666667</v>
          </cell>
          <cell r="R232">
            <v>5.5925925925925926</v>
          </cell>
          <cell r="T232">
            <v>6.9333333333333327</v>
          </cell>
          <cell r="U232">
            <v>19.166666666666668</v>
          </cell>
          <cell r="W232">
            <v>6.9333333333333327</v>
          </cell>
          <cell r="X232">
            <v>19.166666666666668</v>
          </cell>
          <cell r="AC232">
            <v>4.884297520661157</v>
          </cell>
          <cell r="AD232">
            <v>12.289256198347108</v>
          </cell>
          <cell r="AF232">
            <v>5</v>
          </cell>
        </row>
        <row r="233">
          <cell r="A233">
            <v>8</v>
          </cell>
          <cell r="B233">
            <v>1.5</v>
          </cell>
          <cell r="C233">
            <v>4.5</v>
          </cell>
          <cell r="E233">
            <v>7.0000000000000009</v>
          </cell>
          <cell r="F233">
            <v>3</v>
          </cell>
          <cell r="H233">
            <v>4.8</v>
          </cell>
          <cell r="I233">
            <v>3.5999999999999996</v>
          </cell>
          <cell r="K233">
            <v>3.2857142857142856</v>
          </cell>
          <cell r="L233">
            <v>4.3571428571428577</v>
          </cell>
          <cell r="N233">
            <v>2.6262626262626263</v>
          </cell>
          <cell r="O233">
            <v>4.9831649831649827</v>
          </cell>
          <cell r="Q233">
            <v>3.057176196032672</v>
          </cell>
          <cell r="R233">
            <v>4.5740956826137689</v>
          </cell>
          <cell r="T233">
            <v>7.9687499999999991</v>
          </cell>
          <cell r="U233">
            <v>16.59375</v>
          </cell>
          <cell r="W233">
            <v>7.9687499999999991</v>
          </cell>
          <cell r="X233">
            <v>16.59375</v>
          </cell>
          <cell r="AC233">
            <v>5.9454626732230667</v>
          </cell>
          <cell r="AD233">
            <v>11.408135896289675</v>
          </cell>
          <cell r="AF233">
            <v>5</v>
          </cell>
        </row>
        <row r="234">
          <cell r="A234">
            <v>9</v>
          </cell>
          <cell r="B234">
            <v>8.5</v>
          </cell>
          <cell r="C234">
            <v>3.5000000000000004</v>
          </cell>
          <cell r="E234">
            <v>12.333333333333334</v>
          </cell>
          <cell r="F234">
            <v>4.666666666666667</v>
          </cell>
          <cell r="H234">
            <v>10.142857142857142</v>
          </cell>
          <cell r="I234">
            <v>4</v>
          </cell>
          <cell r="K234">
            <v>3.5789473684210522</v>
          </cell>
          <cell r="L234">
            <v>6.2631578947368425</v>
          </cell>
          <cell r="N234">
            <v>3.9696969696969697</v>
          </cell>
          <cell r="O234">
            <v>6.5757575757575752</v>
          </cell>
          <cell r="Q234">
            <v>3.8269230769230771</v>
          </cell>
          <cell r="R234">
            <v>6.4615384615384617</v>
          </cell>
          <cell r="T234">
            <v>10.586956521739129</v>
          </cell>
          <cell r="U234">
            <v>15.67391304347826</v>
          </cell>
          <cell r="W234">
            <v>10.586956521739129</v>
          </cell>
          <cell r="X234">
            <v>15.67391304347826</v>
          </cell>
          <cell r="AC234">
            <v>8.2384105960264886</v>
          </cell>
          <cell r="AD234">
            <v>11.960264900662251</v>
          </cell>
          <cell r="AF234">
            <v>5</v>
          </cell>
        </row>
        <row r="235">
          <cell r="A235">
            <v>10</v>
          </cell>
          <cell r="B235">
            <v>0</v>
          </cell>
          <cell r="C235">
            <v>0</v>
          </cell>
          <cell r="E235">
            <v>0</v>
          </cell>
          <cell r="F235">
            <v>0</v>
          </cell>
          <cell r="H235">
            <v>0</v>
          </cell>
          <cell r="I235">
            <v>0</v>
          </cell>
          <cell r="K235">
            <v>0</v>
          </cell>
          <cell r="L235">
            <v>0</v>
          </cell>
          <cell r="N235">
            <v>0</v>
          </cell>
          <cell r="O235">
            <v>0</v>
          </cell>
          <cell r="Q235">
            <v>0</v>
          </cell>
          <cell r="R235">
            <v>0</v>
          </cell>
          <cell r="T235">
            <v>0</v>
          </cell>
          <cell r="U235">
            <v>0</v>
          </cell>
          <cell r="W235">
            <v>0</v>
          </cell>
          <cell r="X235">
            <v>0</v>
          </cell>
          <cell r="AC235">
            <v>0</v>
          </cell>
          <cell r="AD235">
            <v>0</v>
          </cell>
          <cell r="AF235">
            <v>5</v>
          </cell>
        </row>
        <row r="236">
          <cell r="A236">
            <v>11</v>
          </cell>
          <cell r="B236">
            <v>6.5</v>
          </cell>
          <cell r="C236">
            <v>5.5</v>
          </cell>
          <cell r="E236">
            <v>5.625</v>
          </cell>
          <cell r="F236">
            <v>2.375</v>
          </cell>
          <cell r="H236">
            <v>5.916666666666667</v>
          </cell>
          <cell r="I236">
            <v>3.4166666666666665</v>
          </cell>
          <cell r="K236">
            <v>3.024390243902439</v>
          </cell>
          <cell r="L236">
            <v>4.2682926829268295</v>
          </cell>
          <cell r="N236">
            <v>3.7352941176470589</v>
          </cell>
          <cell r="O236">
            <v>5.5588235294117645</v>
          </cell>
          <cell r="Q236">
            <v>3.3466666666666667</v>
          </cell>
          <cell r="R236">
            <v>4.8533333333333335</v>
          </cell>
          <cell r="T236">
            <v>11.795918367346939</v>
          </cell>
          <cell r="U236">
            <v>14.020408163265305</v>
          </cell>
          <cell r="W236">
            <v>11.795918367346939</v>
          </cell>
          <cell r="X236">
            <v>14.020408163265305</v>
          </cell>
          <cell r="AC236">
            <v>7.9891891891891884</v>
          </cell>
          <cell r="AD236">
            <v>9.6162162162162161</v>
          </cell>
          <cell r="AF236">
            <v>5</v>
          </cell>
        </row>
        <row r="237">
          <cell r="A237">
            <v>12</v>
          </cell>
          <cell r="B237">
            <v>8.5</v>
          </cell>
          <cell r="C237">
            <v>4</v>
          </cell>
          <cell r="E237">
            <v>3.5000000000000004</v>
          </cell>
          <cell r="F237">
            <v>3.6666666666666665</v>
          </cell>
          <cell r="H237">
            <v>4.75</v>
          </cell>
          <cell r="I237">
            <v>3.75</v>
          </cell>
          <cell r="K237">
            <v>2.6451612903225805</v>
          </cell>
          <cell r="L237">
            <v>5.3548387096774199</v>
          </cell>
          <cell r="N237">
            <v>12</v>
          </cell>
          <cell r="O237">
            <v>10.875</v>
          </cell>
          <cell r="Q237">
            <v>4.5641025641025648</v>
          </cell>
          <cell r="R237">
            <v>6.4871794871794872</v>
          </cell>
          <cell r="T237">
            <v>13.714285714285715</v>
          </cell>
          <cell r="U237">
            <v>12.142857142857142</v>
          </cell>
          <cell r="W237">
            <v>13.714285714285715</v>
          </cell>
          <cell r="X237">
            <v>12.142857142857142</v>
          </cell>
          <cell r="AC237">
            <v>10.442748091603054</v>
          </cell>
          <cell r="AD237">
            <v>9.9465648854961835</v>
          </cell>
          <cell r="AF237">
            <v>5</v>
          </cell>
        </row>
        <row r="238">
          <cell r="A238">
            <v>13</v>
          </cell>
          <cell r="B238">
            <v>6</v>
          </cell>
          <cell r="C238">
            <v>4</v>
          </cell>
          <cell r="E238">
            <v>2.25</v>
          </cell>
          <cell r="F238">
            <v>4.25</v>
          </cell>
          <cell r="H238">
            <v>3.2727272727272729</v>
          </cell>
          <cell r="I238">
            <v>4.1818181818181817</v>
          </cell>
          <cell r="K238">
            <v>3.6666666666666665</v>
          </cell>
          <cell r="L238">
            <v>3.3703703703703702</v>
          </cell>
          <cell r="N238">
            <v>3.9545454545454541</v>
          </cell>
          <cell r="O238">
            <v>6.2727272727272725</v>
          </cell>
          <cell r="Q238">
            <v>3.7959183673469385</v>
          </cell>
          <cell r="R238">
            <v>4.6734693877551017</v>
          </cell>
          <cell r="T238">
            <v>11.607142857142858</v>
          </cell>
          <cell r="U238">
            <v>15.785714285714286</v>
          </cell>
          <cell r="W238">
            <v>11.607142857142858</v>
          </cell>
          <cell r="X238">
            <v>15.785714285714286</v>
          </cell>
          <cell r="AC238">
            <v>7.5172413793103452</v>
          </cell>
          <cell r="AD238">
            <v>9.9913793103448274</v>
          </cell>
          <cell r="AF238">
            <v>5</v>
          </cell>
        </row>
        <row r="239">
          <cell r="A239">
            <v>14</v>
          </cell>
          <cell r="B239">
            <v>5</v>
          </cell>
          <cell r="C239">
            <v>6.5</v>
          </cell>
          <cell r="E239">
            <v>3.8571428571428568</v>
          </cell>
          <cell r="F239">
            <v>3.8571428571428568</v>
          </cell>
          <cell r="H239">
            <v>4.1111111111111116</v>
          </cell>
          <cell r="I239">
            <v>4.4444444444444446</v>
          </cell>
          <cell r="K239">
            <v>4.0769230769230766</v>
          </cell>
          <cell r="L239">
            <v>4.3076923076923075</v>
          </cell>
          <cell r="N239">
            <v>5.0476190476190474</v>
          </cell>
          <cell r="O239">
            <v>1.9523809523809523</v>
          </cell>
          <cell r="Q239">
            <v>4.416666666666667</v>
          </cell>
          <cell r="R239">
            <v>3.4833333333333334</v>
          </cell>
          <cell r="T239">
            <v>11.294117647058824</v>
          </cell>
          <cell r="U239">
            <v>15.941176470588236</v>
          </cell>
          <cell r="W239">
            <v>11.294117647058824</v>
          </cell>
          <cell r="X239">
            <v>15.941176470588236</v>
          </cell>
          <cell r="AC239">
            <v>7.8102189781021902</v>
          </cell>
          <cell r="AD239">
            <v>9.7299270072992705</v>
          </cell>
          <cell r="AF239">
            <v>5</v>
          </cell>
        </row>
        <row r="240">
          <cell r="A240">
            <v>15</v>
          </cell>
          <cell r="B240">
            <v>1</v>
          </cell>
          <cell r="C240">
            <v>2</v>
          </cell>
          <cell r="E240">
            <v>4.2</v>
          </cell>
          <cell r="F240">
            <v>2.8000000000000003</v>
          </cell>
          <cell r="H240">
            <v>3.6666666666666665</v>
          </cell>
          <cell r="I240">
            <v>2.666666666666667</v>
          </cell>
          <cell r="K240">
            <v>2.3333333333333335</v>
          </cell>
          <cell r="L240">
            <v>4.8571428571428568</v>
          </cell>
          <cell r="N240">
            <v>3.0909090909090908</v>
          </cell>
          <cell r="O240">
            <v>5.5454545454545459</v>
          </cell>
          <cell r="Q240">
            <v>2.59375</v>
          </cell>
          <cell r="R240">
            <v>5.09375</v>
          </cell>
          <cell r="T240">
            <v>7.4444444444444438</v>
          </cell>
          <cell r="U240">
            <v>14.814814814814813</v>
          </cell>
          <cell r="W240">
            <v>7.4444444444444438</v>
          </cell>
          <cell r="X240">
            <v>14.814814814814813</v>
          </cell>
          <cell r="AC240">
            <v>5.5108695652173907</v>
          </cell>
          <cell r="AD240">
            <v>10.641304347826088</v>
          </cell>
          <cell r="AF240">
            <v>5</v>
          </cell>
        </row>
        <row r="241">
          <cell r="A241">
            <v>16</v>
          </cell>
          <cell r="B241">
            <v>1.25</v>
          </cell>
          <cell r="C241">
            <v>4.25</v>
          </cell>
          <cell r="E241">
            <v>4.8163636363636364</v>
          </cell>
          <cell r="F241">
            <v>4.8163636363636364</v>
          </cell>
          <cell r="H241">
            <v>3.865333333333334</v>
          </cell>
          <cell r="I241">
            <v>4.6653333333333329</v>
          </cell>
          <cell r="K241">
            <v>3.693877551020408</v>
          </cell>
          <cell r="L241">
            <v>3.7551020408163263</v>
          </cell>
          <cell r="N241">
            <v>5.0588235294117645</v>
          </cell>
          <cell r="O241">
            <v>11.058823529411764</v>
          </cell>
          <cell r="Q241">
            <v>4.045454545454545</v>
          </cell>
          <cell r="R241">
            <v>5.6363636363636367</v>
          </cell>
          <cell r="T241">
            <v>6.2641509433962268</v>
          </cell>
          <cell r="U241">
            <v>12.471698113207546</v>
          </cell>
          <cell r="W241">
            <v>6.2641509433962268</v>
          </cell>
          <cell r="X241">
            <v>12.471698113207546</v>
          </cell>
          <cell r="AC241">
            <v>5.2886631016042784</v>
          </cell>
          <cell r="AD241">
            <v>9.4330481283422465</v>
          </cell>
          <cell r="AF241">
            <v>5</v>
          </cell>
        </row>
        <row r="242">
          <cell r="A242">
            <v>17</v>
          </cell>
          <cell r="B242">
            <v>0</v>
          </cell>
          <cell r="C242">
            <v>0</v>
          </cell>
          <cell r="E242">
            <v>0</v>
          </cell>
          <cell r="F242">
            <v>0</v>
          </cell>
          <cell r="H242">
            <v>0</v>
          </cell>
          <cell r="I242">
            <v>0</v>
          </cell>
          <cell r="K242">
            <v>0</v>
          </cell>
          <cell r="L242">
            <v>0</v>
          </cell>
          <cell r="N242">
            <v>0</v>
          </cell>
          <cell r="O242">
            <v>0</v>
          </cell>
          <cell r="Q242">
            <v>0</v>
          </cell>
          <cell r="R242">
            <v>0</v>
          </cell>
          <cell r="T242">
            <v>0</v>
          </cell>
          <cell r="U242">
            <v>0</v>
          </cell>
          <cell r="W242">
            <v>0</v>
          </cell>
          <cell r="X242">
            <v>0</v>
          </cell>
          <cell r="AC242">
            <v>0</v>
          </cell>
          <cell r="AD242">
            <v>0</v>
          </cell>
          <cell r="AF242">
            <v>5</v>
          </cell>
        </row>
        <row r="243">
          <cell r="A243">
            <v>18</v>
          </cell>
          <cell r="B243">
            <v>0</v>
          </cell>
          <cell r="C243">
            <v>0</v>
          </cell>
          <cell r="E243">
            <v>0</v>
          </cell>
          <cell r="F243">
            <v>0</v>
          </cell>
          <cell r="H243">
            <v>0</v>
          </cell>
          <cell r="I243">
            <v>0</v>
          </cell>
          <cell r="K243">
            <v>0</v>
          </cell>
          <cell r="L243">
            <v>0</v>
          </cell>
          <cell r="N243">
            <v>0</v>
          </cell>
          <cell r="O243">
            <v>0</v>
          </cell>
          <cell r="Q243">
            <v>0</v>
          </cell>
          <cell r="R243">
            <v>0</v>
          </cell>
          <cell r="T243">
            <v>0</v>
          </cell>
          <cell r="U243">
            <v>0</v>
          </cell>
          <cell r="W243">
            <v>0</v>
          </cell>
          <cell r="X243">
            <v>0</v>
          </cell>
          <cell r="AC243">
            <v>0</v>
          </cell>
          <cell r="AD243">
            <v>0</v>
          </cell>
          <cell r="AF243">
            <v>5</v>
          </cell>
        </row>
        <row r="244">
          <cell r="A244">
            <v>19</v>
          </cell>
          <cell r="B244">
            <v>0</v>
          </cell>
          <cell r="C244">
            <v>0</v>
          </cell>
          <cell r="E244">
            <v>13.875000000000002</v>
          </cell>
          <cell r="F244">
            <v>5.25</v>
          </cell>
          <cell r="H244">
            <v>13.875000000000002</v>
          </cell>
          <cell r="I244">
            <v>5.25</v>
          </cell>
          <cell r="K244">
            <v>7.3703703703703702</v>
          </cell>
          <cell r="L244">
            <v>3.4814814814814814</v>
          </cell>
          <cell r="N244">
            <v>10.918918918918919</v>
          </cell>
          <cell r="O244">
            <v>5.0540540540540535</v>
          </cell>
          <cell r="Q244">
            <v>8.8131868131868139</v>
          </cell>
          <cell r="R244">
            <v>4.1208791208791204</v>
          </cell>
          <cell r="T244">
            <v>13.969230769230769</v>
          </cell>
          <cell r="U244">
            <v>12.492307692307692</v>
          </cell>
          <cell r="W244">
            <v>13.969230769230769</v>
          </cell>
          <cell r="X244">
            <v>12.492307692307692</v>
          </cell>
          <cell r="AC244">
            <v>11.91703056768559</v>
          </cell>
          <cell r="AD244">
            <v>8.9126637554585155</v>
          </cell>
          <cell r="AF244">
            <v>5</v>
          </cell>
        </row>
        <row r="245">
          <cell r="A245">
            <v>20</v>
          </cell>
          <cell r="B245">
            <v>10</v>
          </cell>
          <cell r="C245">
            <v>5</v>
          </cell>
          <cell r="E245">
            <v>15.428571428571427</v>
          </cell>
          <cell r="F245">
            <v>3.7142857142857144</v>
          </cell>
          <cell r="H245">
            <v>14.75</v>
          </cell>
          <cell r="I245">
            <v>3.875</v>
          </cell>
          <cell r="K245">
            <v>8.212765957446809</v>
          </cell>
          <cell r="L245">
            <v>3.4042553191489362</v>
          </cell>
          <cell r="N245">
            <v>9.0606060606060606</v>
          </cell>
          <cell r="O245">
            <v>4</v>
          </cell>
          <cell r="Q245">
            <v>8.5625</v>
          </cell>
          <cell r="R245">
            <v>3.65</v>
          </cell>
          <cell r="T245">
            <v>20.704918032786885</v>
          </cell>
          <cell r="U245">
            <v>9.3770491803278695</v>
          </cell>
          <cell r="W245">
            <v>20.704918032786885</v>
          </cell>
          <cell r="X245">
            <v>9.3770491803278695</v>
          </cell>
          <cell r="AC245">
            <v>15.852380952380951</v>
          </cell>
          <cell r="AD245">
            <v>6.9857142857142858</v>
          </cell>
          <cell r="AF245">
            <v>5</v>
          </cell>
        </row>
        <row r="246">
          <cell r="A246">
            <v>21</v>
          </cell>
          <cell r="B246">
            <v>16.5</v>
          </cell>
          <cell r="C246">
            <v>1</v>
          </cell>
          <cell r="E246">
            <v>9.8000000000000007</v>
          </cell>
          <cell r="F246">
            <v>2.8000000000000003</v>
          </cell>
          <cell r="H246">
            <v>13.454545454545455</v>
          </cell>
          <cell r="I246">
            <v>1.8181818181818181</v>
          </cell>
          <cell r="K246">
            <v>9.6086956521739122</v>
          </cell>
          <cell r="L246">
            <v>3.4782608695652173</v>
          </cell>
          <cell r="N246">
            <v>12.214285714285714</v>
          </cell>
          <cell r="O246">
            <v>4.0714285714285721</v>
          </cell>
          <cell r="Q246">
            <v>10.594594594594595</v>
          </cell>
          <cell r="R246">
            <v>3.7027027027027031</v>
          </cell>
          <cell r="T246">
            <v>18</v>
          </cell>
          <cell r="U246">
            <v>10.444444444444445</v>
          </cell>
          <cell r="W246">
            <v>18</v>
          </cell>
          <cell r="X246">
            <v>10.444444444444445</v>
          </cell>
          <cell r="AC246">
            <v>15.165876777251185</v>
          </cell>
          <cell r="AD246">
            <v>7.6303317535545023</v>
          </cell>
          <cell r="AF246">
            <v>5</v>
          </cell>
        </row>
        <row r="247">
          <cell r="A247">
            <v>22</v>
          </cell>
          <cell r="B247">
            <v>0</v>
          </cell>
          <cell r="C247">
            <v>0</v>
          </cell>
          <cell r="E247">
            <v>17.5</v>
          </cell>
          <cell r="F247">
            <v>2.5</v>
          </cell>
          <cell r="H247">
            <v>17.5</v>
          </cell>
          <cell r="I247">
            <v>2.5</v>
          </cell>
          <cell r="K247">
            <v>13.722222222222221</v>
          </cell>
          <cell r="L247">
            <v>4.3333333333333339</v>
          </cell>
          <cell r="N247">
            <v>15.666666666666668</v>
          </cell>
          <cell r="O247">
            <v>4.3333333333333339</v>
          </cell>
          <cell r="Q247">
            <v>14.43859649122807</v>
          </cell>
          <cell r="R247">
            <v>4.3333333333333339</v>
          </cell>
          <cell r="T247">
            <v>27.586956521739133</v>
          </cell>
          <cell r="U247">
            <v>10.978260869565219</v>
          </cell>
          <cell r="W247">
            <v>27.586956521739133</v>
          </cell>
          <cell r="X247">
            <v>10.978260869565219</v>
          </cell>
          <cell r="AC247">
            <v>22.424836601307192</v>
          </cell>
          <cell r="AD247">
            <v>8.2810457516339859</v>
          </cell>
          <cell r="AF247">
            <v>5</v>
          </cell>
        </row>
        <row r="248">
          <cell r="A248">
            <v>23</v>
          </cell>
          <cell r="B248">
            <v>14.857142857142858</v>
          </cell>
          <cell r="C248">
            <v>0.7142857142857143</v>
          </cell>
          <cell r="E248">
            <v>20.599999999999998</v>
          </cell>
          <cell r="F248">
            <v>2.1999999999999997</v>
          </cell>
          <cell r="H248">
            <v>18.235294117647058</v>
          </cell>
          <cell r="I248">
            <v>1.588235294117647</v>
          </cell>
          <cell r="K248">
            <v>13.136986301369863</v>
          </cell>
          <cell r="L248">
            <v>3.4794520547945207</v>
          </cell>
          <cell r="N248">
            <v>12.35</v>
          </cell>
          <cell r="O248">
            <v>5.3250000000000002</v>
          </cell>
          <cell r="Q248">
            <v>12.858407079646017</v>
          </cell>
          <cell r="R248">
            <v>4.1327433628318584</v>
          </cell>
          <cell r="T248">
            <v>34.876543209876544</v>
          </cell>
          <cell r="U248">
            <v>9.0864197530864192</v>
          </cell>
          <cell r="W248">
            <v>34.876543209876544</v>
          </cell>
          <cell r="X248">
            <v>9.0864197530864192</v>
          </cell>
          <cell r="AC248">
            <v>25.386986301369863</v>
          </cell>
          <cell r="AD248">
            <v>6.7328767123287667</v>
          </cell>
          <cell r="AF248">
            <v>5</v>
          </cell>
        </row>
        <row r="249">
          <cell r="A249">
            <v>24</v>
          </cell>
          <cell r="B249">
            <v>0</v>
          </cell>
          <cell r="C249">
            <v>0</v>
          </cell>
          <cell r="E249">
            <v>0</v>
          </cell>
          <cell r="F249">
            <v>0</v>
          </cell>
          <cell r="H249">
            <v>0</v>
          </cell>
          <cell r="I249">
            <v>0</v>
          </cell>
          <cell r="K249">
            <v>0</v>
          </cell>
          <cell r="L249">
            <v>0</v>
          </cell>
          <cell r="N249">
            <v>0</v>
          </cell>
          <cell r="O249">
            <v>0</v>
          </cell>
          <cell r="Q249">
            <v>0</v>
          </cell>
          <cell r="R249">
            <v>0</v>
          </cell>
          <cell r="T249">
            <v>0</v>
          </cell>
          <cell r="U249">
            <v>0</v>
          </cell>
          <cell r="W249">
            <v>0</v>
          </cell>
          <cell r="X249">
            <v>0</v>
          </cell>
          <cell r="AC249">
            <v>0</v>
          </cell>
          <cell r="AD249">
            <v>0</v>
          </cell>
          <cell r="AF249">
            <v>5</v>
          </cell>
        </row>
        <row r="250">
          <cell r="A250">
            <v>25</v>
          </cell>
          <cell r="B250">
            <v>6.75</v>
          </cell>
          <cell r="C250">
            <v>2.25</v>
          </cell>
          <cell r="E250">
            <v>8.6666666666666679</v>
          </cell>
          <cell r="F250">
            <v>2.7777777777777777</v>
          </cell>
          <cell r="H250">
            <v>8.0769230769230766</v>
          </cell>
          <cell r="I250">
            <v>2.6153846153846154</v>
          </cell>
          <cell r="K250">
            <v>15.808510638297873</v>
          </cell>
          <cell r="L250">
            <v>3.042553191489362</v>
          </cell>
          <cell r="N250">
            <v>17.869158878504674</v>
          </cell>
          <cell r="O250">
            <v>3.7383177570093453</v>
          </cell>
          <cell r="Q250">
            <v>16.55593220338983</v>
          </cell>
          <cell r="R250">
            <v>3.2949152542372877</v>
          </cell>
          <cell r="T250">
            <v>51.449999999999996</v>
          </cell>
          <cell r="U250">
            <v>6.4750000000000005</v>
          </cell>
          <cell r="W250">
            <v>51.449999999999996</v>
          </cell>
          <cell r="X250">
            <v>6.4750000000000005</v>
          </cell>
          <cell r="AC250">
            <v>32.635682158920538</v>
          </cell>
          <cell r="AD250">
            <v>4.7676161919040476</v>
          </cell>
          <cell r="AF250">
            <v>5</v>
          </cell>
        </row>
        <row r="251">
          <cell r="A251">
            <v>26</v>
          </cell>
          <cell r="B251">
            <v>6</v>
          </cell>
          <cell r="C251">
            <v>5.6666666666666661</v>
          </cell>
          <cell r="E251">
            <v>7.333333333333333</v>
          </cell>
          <cell r="F251">
            <v>5.833333333333333</v>
          </cell>
          <cell r="H251">
            <v>6.8888888888888893</v>
          </cell>
          <cell r="I251">
            <v>5.7777777777777777</v>
          </cell>
          <cell r="K251">
            <v>6.0526315789473681</v>
          </cell>
          <cell r="L251">
            <v>4.6315789473684212</v>
          </cell>
          <cell r="N251">
            <v>4.2222222222222223</v>
          </cell>
          <cell r="O251">
            <v>12.388888888888889</v>
          </cell>
          <cell r="Q251">
            <v>5.1621621621621623</v>
          </cell>
          <cell r="R251">
            <v>8.4054054054054053</v>
          </cell>
          <cell r="T251">
            <v>19.033333333333331</v>
          </cell>
          <cell r="U251">
            <v>10.4</v>
          </cell>
          <cell r="W251">
            <v>19.033333333333331</v>
          </cell>
          <cell r="X251">
            <v>10.4</v>
          </cell>
          <cell r="AC251">
            <v>13.160377358490566</v>
          </cell>
          <cell r="AD251">
            <v>9.3113207547169807</v>
          </cell>
          <cell r="AF251">
            <v>5</v>
          </cell>
        </row>
        <row r="252">
          <cell r="A252">
            <v>27</v>
          </cell>
          <cell r="B252">
            <v>5</v>
          </cell>
          <cell r="C252">
            <v>4</v>
          </cell>
          <cell r="E252">
            <v>12.625</v>
          </cell>
          <cell r="F252">
            <v>4.75</v>
          </cell>
          <cell r="H252">
            <v>11.1</v>
          </cell>
          <cell r="I252">
            <v>4.5999999999999996</v>
          </cell>
          <cell r="K252">
            <v>5.0370370370370372</v>
          </cell>
          <cell r="L252">
            <v>4.3333333333333339</v>
          </cell>
          <cell r="N252">
            <v>5.4</v>
          </cell>
          <cell r="O252">
            <v>7.3999999999999995</v>
          </cell>
          <cell r="Q252">
            <v>5.1351351351351351</v>
          </cell>
          <cell r="R252">
            <v>5.1621621621621623</v>
          </cell>
          <cell r="T252">
            <v>13.892857142857142</v>
          </cell>
          <cell r="U252">
            <v>13.392857142857142</v>
          </cell>
          <cell r="W252">
            <v>13.892857142857142</v>
          </cell>
          <cell r="X252">
            <v>13.392857142857142</v>
          </cell>
          <cell r="AC252">
            <v>10.475728155339805</v>
          </cell>
          <cell r="AD252">
            <v>9.5825242718446599</v>
          </cell>
          <cell r="AF252">
            <v>5</v>
          </cell>
        </row>
        <row r="253">
          <cell r="A253">
            <v>28</v>
          </cell>
          <cell r="B253">
            <v>12</v>
          </cell>
          <cell r="C253">
            <v>4.25</v>
          </cell>
          <cell r="E253">
            <v>13.600000000000001</v>
          </cell>
          <cell r="F253">
            <v>6.8000000000000007</v>
          </cell>
          <cell r="H253">
            <v>12.888888888888889</v>
          </cell>
          <cell r="I253">
            <v>5.6666666666666661</v>
          </cell>
          <cell r="K253">
            <v>4.666666666666667</v>
          </cell>
          <cell r="L253">
            <v>4.5</v>
          </cell>
          <cell r="N253">
            <v>3.7142857142857144</v>
          </cell>
          <cell r="O253">
            <v>11.190476190476192</v>
          </cell>
          <cell r="Q253">
            <v>4.2745098039215685</v>
          </cell>
          <cell r="R253">
            <v>7.2549019607843146</v>
          </cell>
          <cell r="T253">
            <v>11.971428571428572</v>
          </cell>
          <cell r="U253">
            <v>16.942857142857143</v>
          </cell>
          <cell r="W253">
            <v>11.971428571428572</v>
          </cell>
          <cell r="X253">
            <v>16.942857142857143</v>
          </cell>
          <cell r="AC253">
            <v>9.0153846153846153</v>
          </cell>
          <cell r="AD253">
            <v>12.361538461538462</v>
          </cell>
          <cell r="AF253">
            <v>5</v>
          </cell>
        </row>
        <row r="254">
          <cell r="A254">
            <v>29</v>
          </cell>
          <cell r="B254">
            <v>8.6666666666666679</v>
          </cell>
          <cell r="C254">
            <v>3.3333333333333335</v>
          </cell>
          <cell r="E254">
            <v>9.5</v>
          </cell>
          <cell r="F254">
            <v>4.875</v>
          </cell>
          <cell r="H254">
            <v>9.2727272727272734</v>
          </cell>
          <cell r="I254">
            <v>4.454545454545455</v>
          </cell>
          <cell r="K254">
            <v>4.16</v>
          </cell>
          <cell r="L254">
            <v>5.48</v>
          </cell>
          <cell r="N254">
            <v>2.7333333333333334</v>
          </cell>
          <cell r="O254">
            <v>9.8000000000000007</v>
          </cell>
          <cell r="Q254">
            <v>3.6249999999999996</v>
          </cell>
          <cell r="R254">
            <v>7.1</v>
          </cell>
          <cell r="T254">
            <v>9.7560975609756095</v>
          </cell>
          <cell r="U254">
            <v>16.341463414634148</v>
          </cell>
          <cell r="W254">
            <v>9.7560975609756095</v>
          </cell>
          <cell r="X254">
            <v>16.341463414634148</v>
          </cell>
          <cell r="AC254">
            <v>7.8721804511278197</v>
          </cell>
          <cell r="AD254">
            <v>12.578947368421053</v>
          </cell>
          <cell r="AF254">
            <v>5</v>
          </cell>
        </row>
        <row r="255">
          <cell r="A255">
            <v>30</v>
          </cell>
          <cell r="B255">
            <v>3</v>
          </cell>
          <cell r="C255">
            <v>6.5</v>
          </cell>
          <cell r="E255">
            <v>9.5555555555555554</v>
          </cell>
          <cell r="F255">
            <v>3.4444444444444446</v>
          </cell>
          <cell r="H255">
            <v>7.5384615384615383</v>
          </cell>
          <cell r="I255">
            <v>4.384615384615385</v>
          </cell>
          <cell r="K255">
            <v>3.8636363636363633</v>
          </cell>
          <cell r="L255">
            <v>3.4090909090909087</v>
          </cell>
          <cell r="N255">
            <v>4.4117647058823533</v>
          </cell>
          <cell r="O255">
            <v>6.7058823529411766</v>
          </cell>
          <cell r="Q255">
            <v>4.1025641025641022</v>
          </cell>
          <cell r="R255">
            <v>4.8461538461538458</v>
          </cell>
          <cell r="T255">
            <v>10.489795918367346</v>
          </cell>
          <cell r="U255">
            <v>18.142857142857142</v>
          </cell>
          <cell r="W255">
            <v>10.489795918367346</v>
          </cell>
          <cell r="X255">
            <v>18.142857142857142</v>
          </cell>
          <cell r="AC255">
            <v>8.5733333333333324</v>
          </cell>
          <cell r="AD255">
            <v>13.493333333333332</v>
          </cell>
          <cell r="AF255">
            <v>5</v>
          </cell>
        </row>
        <row r="256">
          <cell r="A256">
            <v>31</v>
          </cell>
          <cell r="B256">
            <v>0</v>
          </cell>
          <cell r="C256">
            <v>0</v>
          </cell>
          <cell r="E256">
            <v>0</v>
          </cell>
          <cell r="F256">
            <v>0</v>
          </cell>
          <cell r="H256">
            <v>0</v>
          </cell>
          <cell r="I256">
            <v>0</v>
          </cell>
          <cell r="K256">
            <v>0</v>
          </cell>
          <cell r="L256">
            <v>0</v>
          </cell>
          <cell r="N256">
            <v>0</v>
          </cell>
          <cell r="O256">
            <v>0</v>
          </cell>
          <cell r="Q256">
            <v>0</v>
          </cell>
          <cell r="R256">
            <v>0</v>
          </cell>
          <cell r="T256">
            <v>0</v>
          </cell>
          <cell r="U256">
            <v>0</v>
          </cell>
          <cell r="W256">
            <v>0</v>
          </cell>
          <cell r="X256">
            <v>0</v>
          </cell>
          <cell r="AC256">
            <v>0</v>
          </cell>
          <cell r="AD256">
            <v>0</v>
          </cell>
          <cell r="AF256">
            <v>5</v>
          </cell>
        </row>
        <row r="257">
          <cell r="A257" t="str">
            <v xml:space="preserve">Sep/01 </v>
          </cell>
          <cell r="B257">
            <v>6</v>
          </cell>
          <cell r="C257">
            <v>3</v>
          </cell>
          <cell r="E257">
            <v>4.2233333333333336</v>
          </cell>
          <cell r="F257">
            <v>15.00111111111111</v>
          </cell>
          <cell r="H257">
            <v>4.5463636363636368</v>
          </cell>
          <cell r="I257">
            <v>12.819090909090908</v>
          </cell>
          <cell r="K257">
            <v>7.3444827586206891</v>
          </cell>
          <cell r="L257">
            <v>3.584827586206897</v>
          </cell>
          <cell r="N257">
            <v>12.913478260869566</v>
          </cell>
          <cell r="O257">
            <v>6.2621739130434779</v>
          </cell>
          <cell r="Q257">
            <v>9.8076923076923084</v>
          </cell>
          <cell r="R257">
            <v>4.7690384615384618</v>
          </cell>
          <cell r="T257">
            <v>16.097903225806451</v>
          </cell>
          <cell r="U257">
            <v>15.872419354838707</v>
          </cell>
          <cell r="W257">
            <v>16.097903225806451</v>
          </cell>
          <cell r="X257">
            <v>15.872419354838707</v>
          </cell>
          <cell r="AC257">
            <v>13.669251336898395</v>
          </cell>
          <cell r="AD257">
            <v>12.60524064171123</v>
          </cell>
          <cell r="AF257">
            <v>5</v>
          </cell>
        </row>
        <row r="258">
          <cell r="A258">
            <v>2</v>
          </cell>
          <cell r="B258">
            <v>4.5</v>
          </cell>
          <cell r="C258">
            <v>10.5</v>
          </cell>
          <cell r="E258">
            <v>5.4285714285714288</v>
          </cell>
          <cell r="F258">
            <v>7.1442857142857159</v>
          </cell>
          <cell r="H258">
            <v>5.0909090909090908</v>
          </cell>
          <cell r="I258">
            <v>8.3645454545454552</v>
          </cell>
          <cell r="K258">
            <v>6.289677419354839</v>
          </cell>
          <cell r="L258">
            <v>3.6783870967741938</v>
          </cell>
          <cell r="N258">
            <v>8.2796000000000003</v>
          </cell>
          <cell r="O258">
            <v>5.0407999999999999</v>
          </cell>
          <cell r="Q258">
            <v>7.1780357142857145</v>
          </cell>
          <cell r="R258">
            <v>4.2866071428571431</v>
          </cell>
          <cell r="T258">
            <v>14.424249999999999</v>
          </cell>
          <cell r="U258">
            <v>10.600999999999999</v>
          </cell>
          <cell r="W258">
            <v>14.424249999999999</v>
          </cell>
          <cell r="X258">
            <v>10.600999999999999</v>
          </cell>
          <cell r="AC258">
            <v>10.965374149659866</v>
          </cell>
          <cell r="AD258">
            <v>8.028163265306123</v>
          </cell>
          <cell r="AF258">
            <v>5</v>
          </cell>
        </row>
        <row r="259">
          <cell r="A259">
            <v>3</v>
          </cell>
          <cell r="B259">
            <v>4.25</v>
          </cell>
          <cell r="C259">
            <v>6.75</v>
          </cell>
          <cell r="E259">
            <v>4.33</v>
          </cell>
          <cell r="F259">
            <v>6.660000000000001</v>
          </cell>
          <cell r="H259">
            <v>4.2842857142857147</v>
          </cell>
          <cell r="I259">
            <v>6.7114285714285726</v>
          </cell>
          <cell r="K259">
            <v>3.7882142857142855</v>
          </cell>
          <cell r="L259">
            <v>3.4278571428571429</v>
          </cell>
          <cell r="N259">
            <v>7.44</v>
          </cell>
          <cell r="O259">
            <v>5.5612499999999994</v>
          </cell>
          <cell r="Q259">
            <v>5.1161363636363637</v>
          </cell>
          <cell r="R259">
            <v>4.2036363636363632</v>
          </cell>
          <cell r="T259">
            <v>15.416666666666668</v>
          </cell>
          <cell r="U259">
            <v>13.639166666666666</v>
          </cell>
          <cell r="W259">
            <v>15.416666666666668</v>
          </cell>
          <cell r="X259">
            <v>13.639166666666666</v>
          </cell>
          <cell r="AC259">
            <v>11.098373983739837</v>
          </cell>
          <cell r="AD259">
            <v>9.8695934959349607</v>
          </cell>
          <cell r="AF259">
            <v>5</v>
          </cell>
        </row>
        <row r="260">
          <cell r="A260">
            <v>4</v>
          </cell>
          <cell r="B260">
            <v>8.6666666666666679</v>
          </cell>
          <cell r="C260">
            <v>5.6666666666666661</v>
          </cell>
          <cell r="E260">
            <v>5.833333333333333</v>
          </cell>
          <cell r="F260">
            <v>4.5</v>
          </cell>
          <cell r="H260">
            <v>6.7777777777777786</v>
          </cell>
          <cell r="I260">
            <v>4.8888888888888893</v>
          </cell>
          <cell r="K260">
            <v>4.2512499999999998</v>
          </cell>
          <cell r="L260">
            <v>4.3774999999999995</v>
          </cell>
          <cell r="N260">
            <v>9.2506249999999994</v>
          </cell>
          <cell r="O260">
            <v>3.4387499999999993</v>
          </cell>
          <cell r="Q260">
            <v>5.9177083333333327</v>
          </cell>
          <cell r="R260">
            <v>4.0645833333333323</v>
          </cell>
          <cell r="T260">
            <v>13.685937500000001</v>
          </cell>
          <cell r="U260">
            <v>14.686250000000001</v>
          </cell>
          <cell r="W260">
            <v>13.685937500000001</v>
          </cell>
          <cell r="X260">
            <v>14.686250000000001</v>
          </cell>
          <cell r="AC260">
            <v>10.090495867768595</v>
          </cell>
          <cell r="AD260">
            <v>9.7439669421487594</v>
          </cell>
          <cell r="AF260">
            <v>5</v>
          </cell>
        </row>
        <row r="261">
          <cell r="A261">
            <v>5</v>
          </cell>
          <cell r="B261">
            <v>9</v>
          </cell>
          <cell r="C261">
            <v>1</v>
          </cell>
          <cell r="E261">
            <v>3.4009999999999998</v>
          </cell>
          <cell r="F261">
            <v>12.3</v>
          </cell>
          <cell r="H261">
            <v>4.3341666666666665</v>
          </cell>
          <cell r="I261">
            <v>10.416666666666668</v>
          </cell>
          <cell r="K261">
            <v>5.2871428571428574</v>
          </cell>
          <cell r="L261">
            <v>4.0961904761904773</v>
          </cell>
          <cell r="N261">
            <v>7.0909090909090908</v>
          </cell>
          <cell r="O261">
            <v>2.3636363636363638</v>
          </cell>
          <cell r="Q261">
            <v>5.9071875</v>
          </cell>
          <cell r="R261">
            <v>3.5006250000000003</v>
          </cell>
          <cell r="T261">
            <v>13.731951219512196</v>
          </cell>
          <cell r="U261">
            <v>11.121463414634148</v>
          </cell>
          <cell r="W261">
            <v>13.731951219512196</v>
          </cell>
          <cell r="X261">
            <v>11.121463414634148</v>
          </cell>
          <cell r="AC261">
            <v>10.84968253968254</v>
          </cell>
          <cell r="AD261">
            <v>9.1188888888888897</v>
          </cell>
          <cell r="AF261">
            <v>5</v>
          </cell>
        </row>
        <row r="262">
          <cell r="A262">
            <v>6</v>
          </cell>
          <cell r="B262">
            <v>8.6666666666666679</v>
          </cell>
          <cell r="C262">
            <v>6</v>
          </cell>
          <cell r="E262">
            <v>4.7777777777777777</v>
          </cell>
          <cell r="F262">
            <v>5.2222222222222223</v>
          </cell>
          <cell r="H262">
            <v>5.75</v>
          </cell>
          <cell r="I262">
            <v>5.416666666666667</v>
          </cell>
          <cell r="K262">
            <v>6.0865217391304345</v>
          </cell>
          <cell r="L262">
            <v>3.2604347826086952</v>
          </cell>
          <cell r="N262">
            <v>7.177142857142857</v>
          </cell>
          <cell r="O262">
            <v>3.5035714285714281</v>
          </cell>
          <cell r="Q262">
            <v>6.4991891891891891</v>
          </cell>
          <cell r="R262">
            <v>3.3524324324324324</v>
          </cell>
          <cell r="T262">
            <v>14.593333333333334</v>
          </cell>
          <cell r="U262">
            <v>10.259074074074075</v>
          </cell>
          <cell r="W262">
            <v>14.593333333333334</v>
          </cell>
          <cell r="X262">
            <v>10.259074074074075</v>
          </cell>
          <cell r="AC262">
            <v>10.958865979381443</v>
          </cell>
          <cell r="AD262">
            <v>7.3250515463917516</v>
          </cell>
          <cell r="AF262">
            <v>5</v>
          </cell>
        </row>
        <row r="263">
          <cell r="A263">
            <v>7</v>
          </cell>
          <cell r="B263">
            <v>0</v>
          </cell>
          <cell r="C263">
            <v>0</v>
          </cell>
          <cell r="E263">
            <v>0</v>
          </cell>
          <cell r="F263">
            <v>0</v>
          </cell>
          <cell r="H263">
            <v>0</v>
          </cell>
          <cell r="I263">
            <v>0</v>
          </cell>
          <cell r="K263">
            <v>0</v>
          </cell>
          <cell r="L263">
            <v>0</v>
          </cell>
          <cell r="N263">
            <v>0</v>
          </cell>
          <cell r="O263">
            <v>0</v>
          </cell>
          <cell r="Q263">
            <v>0</v>
          </cell>
          <cell r="R263">
            <v>0</v>
          </cell>
          <cell r="T263">
            <v>0</v>
          </cell>
          <cell r="U263">
            <v>0</v>
          </cell>
          <cell r="W263">
            <v>0</v>
          </cell>
          <cell r="X263">
            <v>0</v>
          </cell>
          <cell r="AC263">
            <v>0</v>
          </cell>
          <cell r="AD263">
            <v>0</v>
          </cell>
          <cell r="AF263">
            <v>5</v>
          </cell>
        </row>
        <row r="264">
          <cell r="A264">
            <v>8</v>
          </cell>
          <cell r="B264">
            <v>4</v>
          </cell>
          <cell r="C264">
            <v>4</v>
          </cell>
          <cell r="E264">
            <v>5.5714285714285712</v>
          </cell>
          <cell r="F264">
            <v>6</v>
          </cell>
          <cell r="H264">
            <v>5.2222222222222223</v>
          </cell>
          <cell r="I264">
            <v>5.5555555555555554</v>
          </cell>
          <cell r="K264">
            <v>4.5367441860465121</v>
          </cell>
          <cell r="L264">
            <v>4.7209302325581399</v>
          </cell>
          <cell r="N264">
            <v>7.0632258064516122</v>
          </cell>
          <cell r="O264">
            <v>4.7109677419354838</v>
          </cell>
          <cell r="Q264">
            <v>5.5951351351351351</v>
          </cell>
          <cell r="R264">
            <v>4.7167567567567561</v>
          </cell>
          <cell r="T264">
            <v>12.241612903225807</v>
          </cell>
          <cell r="U264">
            <v>14.499838709677421</v>
          </cell>
          <cell r="W264">
            <v>12.241612903225807</v>
          </cell>
          <cell r="X264">
            <v>14.499838709677421</v>
          </cell>
          <cell r="AC264">
            <v>9.5603864734299524</v>
          </cell>
          <cell r="AD264">
            <v>10.613623188405796</v>
          </cell>
          <cell r="AF264">
            <v>5</v>
          </cell>
        </row>
        <row r="265">
          <cell r="A265">
            <v>9</v>
          </cell>
          <cell r="B265">
            <v>8</v>
          </cell>
          <cell r="C265">
            <v>2</v>
          </cell>
          <cell r="E265">
            <v>6.375</v>
          </cell>
          <cell r="F265">
            <v>8</v>
          </cell>
          <cell r="H265">
            <v>6.5555555555555562</v>
          </cell>
          <cell r="I265">
            <v>7.333333333333333</v>
          </cell>
          <cell r="K265">
            <v>4.8273913043478265</v>
          </cell>
          <cell r="L265">
            <v>5.45695652173913</v>
          </cell>
          <cell r="N265">
            <v>6.2107894736842102</v>
          </cell>
          <cell r="O265">
            <v>4.6057894736842107</v>
          </cell>
          <cell r="Q265">
            <v>5.4532142857142851</v>
          </cell>
          <cell r="R265">
            <v>5.0719047619047615</v>
          </cell>
          <cell r="T265">
            <v>13.702592592592595</v>
          </cell>
          <cell r="U265">
            <v>10.759444444444444</v>
          </cell>
          <cell r="W265">
            <v>13.702592592592595</v>
          </cell>
          <cell r="X265">
            <v>10.759444444444444</v>
          </cell>
          <cell r="AC265">
            <v>9.9350746268656724</v>
          </cell>
          <cell r="AD265">
            <v>8.2291542288557213</v>
          </cell>
          <cell r="AF265">
            <v>5</v>
          </cell>
        </row>
        <row r="266">
          <cell r="A266">
            <v>10</v>
          </cell>
          <cell r="B266">
            <v>4.666666666666667</v>
          </cell>
          <cell r="C266">
            <v>9.6666666666666661</v>
          </cell>
          <cell r="E266">
            <v>4.1666666666666661</v>
          </cell>
          <cell r="F266">
            <v>8.1666666666666661</v>
          </cell>
          <cell r="H266">
            <v>4.3333333333333339</v>
          </cell>
          <cell r="I266">
            <v>8.6666666666666679</v>
          </cell>
          <cell r="K266">
            <v>4.3578571428571431</v>
          </cell>
          <cell r="L266">
            <v>5.286428571428571</v>
          </cell>
          <cell r="N266">
            <v>5.6071428571428568</v>
          </cell>
          <cell r="O266">
            <v>5.5371428571428574</v>
          </cell>
          <cell r="Q266">
            <v>4.982499999999999</v>
          </cell>
          <cell r="R266">
            <v>5.4117857142857133</v>
          </cell>
          <cell r="T266">
            <v>11.999622641509434</v>
          </cell>
          <cell r="U266">
            <v>12.583018867924531</v>
          </cell>
          <cell r="W266">
            <v>11.999622641509434</v>
          </cell>
          <cell r="X266">
            <v>12.583018867924531</v>
          </cell>
          <cell r="AC266">
            <v>9.2981286549707605</v>
          </cell>
          <cell r="AD266">
            <v>10.028421052631579</v>
          </cell>
          <cell r="AF266">
            <v>5</v>
          </cell>
        </row>
        <row r="267">
          <cell r="A267">
            <v>11</v>
          </cell>
          <cell r="B267">
            <v>3</v>
          </cell>
          <cell r="C267">
            <v>6</v>
          </cell>
          <cell r="E267">
            <v>5.665</v>
          </cell>
          <cell r="F267">
            <v>6.5</v>
          </cell>
          <cell r="H267">
            <v>4.9381818181818176</v>
          </cell>
          <cell r="I267">
            <v>6.3636363636363633</v>
          </cell>
          <cell r="K267">
            <v>4.2681081081081071</v>
          </cell>
          <cell r="L267">
            <v>5.4608108108108109</v>
          </cell>
          <cell r="N267">
            <v>5.7692307692307692</v>
          </cell>
          <cell r="O267">
            <v>5.1896153846153847</v>
          </cell>
          <cell r="Q267">
            <v>4.8876190476190473</v>
          </cell>
          <cell r="R267">
            <v>5.3488888888888892</v>
          </cell>
          <cell r="T267">
            <v>13.857959183673469</v>
          </cell>
          <cell r="U267">
            <v>12.163040816326532</v>
          </cell>
          <cell r="W267">
            <v>13.857959183673469</v>
          </cell>
          <cell r="X267">
            <v>12.163040816326532</v>
          </cell>
          <cell r="AC267">
            <v>10.001860465116279</v>
          </cell>
          <cell r="AD267">
            <v>9.2962674418604667</v>
          </cell>
          <cell r="AF267">
            <v>5</v>
          </cell>
        </row>
        <row r="268">
          <cell r="A268">
            <v>12</v>
          </cell>
          <cell r="B268">
            <v>4</v>
          </cell>
          <cell r="C268">
            <v>3</v>
          </cell>
          <cell r="E268">
            <v>5.7474999999999996</v>
          </cell>
          <cell r="F268">
            <v>7.7525000000000013</v>
          </cell>
          <cell r="H268">
            <v>5.3979999999999997</v>
          </cell>
          <cell r="I268">
            <v>6.8020000000000014</v>
          </cell>
          <cell r="K268">
            <v>4.7512499999999998</v>
          </cell>
          <cell r="L268">
            <v>4.6556249999999997</v>
          </cell>
          <cell r="N268">
            <v>5.3888888888888893</v>
          </cell>
          <cell r="O268">
            <v>7.4455555555555568</v>
          </cell>
          <cell r="Q268">
            <v>4.9807999999999995</v>
          </cell>
          <cell r="R268">
            <v>5.66</v>
          </cell>
          <cell r="T268">
            <v>13.202727272727275</v>
          </cell>
          <cell r="U268">
            <v>9.1820454545454542</v>
          </cell>
          <cell r="W268">
            <v>13.202727272727275</v>
          </cell>
          <cell r="X268">
            <v>9.1820454545454542</v>
          </cell>
          <cell r="AC268">
            <v>10.055034965034967</v>
          </cell>
          <cell r="AD268">
            <v>7.8673426573426575</v>
          </cell>
          <cell r="AF268">
            <v>5</v>
          </cell>
        </row>
        <row r="269">
          <cell r="A269">
            <v>13</v>
          </cell>
          <cell r="B269">
            <v>3.7142857142857144</v>
          </cell>
          <cell r="C269">
            <v>9.5699999999999985</v>
          </cell>
          <cell r="E269">
            <v>4.3999999999999995</v>
          </cell>
          <cell r="F269">
            <v>11.600000000000001</v>
          </cell>
          <cell r="H269">
            <v>4.117647058823529</v>
          </cell>
          <cell r="I269">
            <v>10.764117647058825</v>
          </cell>
          <cell r="K269">
            <v>4.6927777777777777</v>
          </cell>
          <cell r="L269">
            <v>6.1380555555555558</v>
          </cell>
          <cell r="N269">
            <v>5.1543749999999999</v>
          </cell>
          <cell r="O269">
            <v>6.9678124999999991</v>
          </cell>
          <cell r="Q269">
            <v>4.91</v>
          </cell>
          <cell r="R269">
            <v>6.5285294117647048</v>
          </cell>
          <cell r="T269">
            <v>13.407272727272728</v>
          </cell>
          <cell r="U269">
            <v>10.454545454545453</v>
          </cell>
          <cell r="W269">
            <v>13.407272727272728</v>
          </cell>
          <cell r="X269">
            <v>10.454545454545453</v>
          </cell>
          <cell r="AC269">
            <v>9.1544508670520255</v>
          </cell>
          <cell r="AD269">
            <v>8.9417919075144514</v>
          </cell>
          <cell r="AF269">
            <v>5</v>
          </cell>
        </row>
        <row r="270">
          <cell r="A270">
            <v>14</v>
          </cell>
          <cell r="B270">
            <v>0</v>
          </cell>
          <cell r="C270">
            <v>0</v>
          </cell>
          <cell r="E270">
            <v>0</v>
          </cell>
          <cell r="F270">
            <v>0</v>
          </cell>
          <cell r="H270">
            <v>0</v>
          </cell>
          <cell r="I270">
            <v>0</v>
          </cell>
          <cell r="K270">
            <v>0</v>
          </cell>
          <cell r="L270">
            <v>0</v>
          </cell>
          <cell r="N270">
            <v>0</v>
          </cell>
          <cell r="O270">
            <v>0</v>
          </cell>
          <cell r="Q270">
            <v>0</v>
          </cell>
          <cell r="R270">
            <v>0</v>
          </cell>
          <cell r="T270">
            <v>0</v>
          </cell>
          <cell r="U270">
            <v>0</v>
          </cell>
          <cell r="W270">
            <v>0</v>
          </cell>
          <cell r="X270">
            <v>0</v>
          </cell>
          <cell r="AC270">
            <v>0</v>
          </cell>
          <cell r="AD270">
            <v>0</v>
          </cell>
          <cell r="AF270">
            <v>5</v>
          </cell>
        </row>
        <row r="271">
          <cell r="A271">
            <v>15</v>
          </cell>
          <cell r="B271">
            <v>4</v>
          </cell>
          <cell r="C271">
            <v>10</v>
          </cell>
          <cell r="E271">
            <v>3.8571428571428568</v>
          </cell>
          <cell r="F271">
            <v>11.857142857142858</v>
          </cell>
          <cell r="H271">
            <v>3.875</v>
          </cell>
          <cell r="I271">
            <v>11.625</v>
          </cell>
          <cell r="K271">
            <v>3.7344444444444442</v>
          </cell>
          <cell r="L271">
            <v>7.7339999999999991</v>
          </cell>
          <cell r="N271">
            <v>5.5264705882352949</v>
          </cell>
          <cell r="O271">
            <v>5.7088235294117649</v>
          </cell>
          <cell r="Q271">
            <v>4.225806451612903</v>
          </cell>
          <cell r="R271">
            <v>7.1787096774193548</v>
          </cell>
          <cell r="T271">
            <v>15.144354838709678</v>
          </cell>
          <cell r="U271">
            <v>11.371129032258064</v>
          </cell>
          <cell r="W271">
            <v>15.144354838709678</v>
          </cell>
          <cell r="X271">
            <v>11.371129032258064</v>
          </cell>
          <cell r="AC271">
            <v>11.190206185567011</v>
          </cell>
          <cell r="AD271">
            <v>10.041752577319588</v>
          </cell>
          <cell r="AF271">
            <v>5</v>
          </cell>
        </row>
        <row r="272">
          <cell r="A272">
            <v>16</v>
          </cell>
          <cell r="B272">
            <v>6</v>
          </cell>
          <cell r="C272">
            <v>6.4</v>
          </cell>
          <cell r="E272">
            <v>3.1414285714285715</v>
          </cell>
          <cell r="F272">
            <v>9.855714285714285</v>
          </cell>
          <cell r="H272">
            <v>4.3325000000000005</v>
          </cell>
          <cell r="I272">
            <v>8.4158333333333335</v>
          </cell>
          <cell r="K272">
            <v>4.0618749999999997</v>
          </cell>
          <cell r="L272">
            <v>6.897708333333334</v>
          </cell>
          <cell r="N272">
            <v>7.7407407407407396</v>
          </cell>
          <cell r="O272">
            <v>4.5166666666666666</v>
          </cell>
          <cell r="Q272">
            <v>5.3862666666666659</v>
          </cell>
          <cell r="R272">
            <v>6.0405333333333342</v>
          </cell>
          <cell r="T272">
            <v>15.833166666666667</v>
          </cell>
          <cell r="U272">
            <v>6.3169999999999993</v>
          </cell>
          <cell r="W272">
            <v>15.833166666666667</v>
          </cell>
          <cell r="X272">
            <v>6.3169999999999993</v>
          </cell>
          <cell r="AC272">
            <v>11.381352657004831</v>
          </cell>
          <cell r="AD272">
            <v>6.3385024154589367</v>
          </cell>
          <cell r="AF272">
            <v>5</v>
          </cell>
        </row>
        <row r="273">
          <cell r="A273">
            <v>17</v>
          </cell>
          <cell r="B273">
            <v>6</v>
          </cell>
          <cell r="C273">
            <v>17.5</v>
          </cell>
          <cell r="E273">
            <v>4.1275000000000004</v>
          </cell>
          <cell r="F273">
            <v>15.625</v>
          </cell>
          <cell r="H273">
            <v>4.5020000000000007</v>
          </cell>
          <cell r="I273">
            <v>16</v>
          </cell>
          <cell r="K273">
            <v>4.6409523809523803</v>
          </cell>
          <cell r="L273">
            <v>4.8826190476190474</v>
          </cell>
          <cell r="N273">
            <v>7.2139285714285712</v>
          </cell>
          <cell r="O273">
            <v>5.3225000000000007</v>
          </cell>
          <cell r="Q273">
            <v>5.6701428571428565</v>
          </cell>
          <cell r="R273">
            <v>5.0585714285714287</v>
          </cell>
          <cell r="T273">
            <v>16.467833333333331</v>
          </cell>
          <cell r="U273">
            <v>6.2350000000000003</v>
          </cell>
          <cell r="W273">
            <v>16.467833333333331</v>
          </cell>
          <cell r="X273">
            <v>6.2350000000000003</v>
          </cell>
          <cell r="AC273">
            <v>12.090349999999999</v>
          </cell>
          <cell r="AD273">
            <v>6.3115000000000006</v>
          </cell>
          <cell r="AF273">
            <v>5</v>
          </cell>
        </row>
        <row r="274">
          <cell r="A274">
            <v>18</v>
          </cell>
          <cell r="B274">
            <v>4.5</v>
          </cell>
          <cell r="C274">
            <v>7.0000000000000009</v>
          </cell>
          <cell r="E274">
            <v>3.4000000000000004</v>
          </cell>
          <cell r="F274">
            <v>16.5</v>
          </cell>
          <cell r="H274">
            <v>3.7142857142857144</v>
          </cell>
          <cell r="I274">
            <v>13.785714285714285</v>
          </cell>
          <cell r="K274">
            <v>5.1097222222222216</v>
          </cell>
          <cell r="L274">
            <v>5.0825000000000005</v>
          </cell>
          <cell r="N274">
            <v>7.3134285714285703</v>
          </cell>
          <cell r="O274">
            <v>4.0294285714285714</v>
          </cell>
          <cell r="Q274">
            <v>6.1960563380281686</v>
          </cell>
          <cell r="R274">
            <v>4.563380281690141</v>
          </cell>
          <cell r="T274">
            <v>13.472105263157896</v>
          </cell>
          <cell r="U274">
            <v>6.8243859649122811</v>
          </cell>
          <cell r="W274">
            <v>13.472105263157896</v>
          </cell>
          <cell r="X274">
            <v>6.8243859649122811</v>
          </cell>
          <cell r="AC274">
            <v>10.189648241206031</v>
          </cell>
          <cell r="AD274">
            <v>6.5074371859296489</v>
          </cell>
          <cell r="AF274">
            <v>5</v>
          </cell>
        </row>
        <row r="275">
          <cell r="A275">
            <v>19</v>
          </cell>
          <cell r="B275">
            <v>8</v>
          </cell>
          <cell r="C275">
            <v>4.5</v>
          </cell>
          <cell r="E275">
            <v>5.25</v>
          </cell>
          <cell r="F275">
            <v>8.75</v>
          </cell>
          <cell r="H275">
            <v>5.8000000000000007</v>
          </cell>
          <cell r="I275">
            <v>7.9</v>
          </cell>
          <cell r="K275">
            <v>3.7935294117647067</v>
          </cell>
          <cell r="L275">
            <v>6.6491176470588238</v>
          </cell>
          <cell r="N275">
            <v>6.2707692307692309</v>
          </cell>
          <cell r="O275">
            <v>5.2692307692307692</v>
          </cell>
          <cell r="Q275">
            <v>4.8670000000000009</v>
          </cell>
          <cell r="R275">
            <v>6.0511666666666661</v>
          </cell>
          <cell r="T275">
            <v>12.7190625</v>
          </cell>
          <cell r="U275">
            <v>7.015625</v>
          </cell>
          <cell r="W275">
            <v>12.7190625</v>
          </cell>
          <cell r="X275">
            <v>7.015625</v>
          </cell>
          <cell r="AC275">
            <v>9.9902020202020196</v>
          </cell>
          <cell r="AD275">
            <v>6.7680303030303017</v>
          </cell>
          <cell r="AF275">
            <v>5</v>
          </cell>
        </row>
        <row r="276">
          <cell r="A276">
            <v>20</v>
          </cell>
          <cell r="B276">
            <v>2.5024999999999999</v>
          </cell>
          <cell r="C276">
            <v>8.2475000000000005</v>
          </cell>
          <cell r="E276">
            <v>5.3333333333333339</v>
          </cell>
          <cell r="F276">
            <v>7.0816666666666652</v>
          </cell>
          <cell r="H276">
            <v>4.6256250000000003</v>
          </cell>
          <cell r="I276">
            <v>7.3731249999999999</v>
          </cell>
          <cell r="K276">
            <v>5.2186666666666666</v>
          </cell>
          <cell r="L276">
            <v>7.0696666666666674</v>
          </cell>
          <cell r="N276">
            <v>6.9099999999999993</v>
          </cell>
          <cell r="O276">
            <v>4.1233333333333331</v>
          </cell>
          <cell r="Q276">
            <v>5.8188172043010749</v>
          </cell>
          <cell r="R276">
            <v>6.024193548387097</v>
          </cell>
          <cell r="T276">
            <v>12.794565217391307</v>
          </cell>
          <cell r="U276">
            <v>8.436195652173911</v>
          </cell>
          <cell r="W276">
            <v>12.794565217391307</v>
          </cell>
          <cell r="X276">
            <v>8.436195652173911</v>
          </cell>
          <cell r="AC276">
            <v>10.134334470989762</v>
          </cell>
          <cell r="AD276">
            <v>7.6125597269624565</v>
          </cell>
          <cell r="AF276">
            <v>5</v>
          </cell>
        </row>
        <row r="277">
          <cell r="A277">
            <v>21</v>
          </cell>
          <cell r="B277">
            <v>0</v>
          </cell>
          <cell r="C277">
            <v>0</v>
          </cell>
          <cell r="E277">
            <v>0</v>
          </cell>
          <cell r="F277">
            <v>0</v>
          </cell>
          <cell r="H277">
            <v>0</v>
          </cell>
          <cell r="I277">
            <v>0</v>
          </cell>
          <cell r="K277">
            <v>0</v>
          </cell>
          <cell r="L277">
            <v>0</v>
          </cell>
          <cell r="N277">
            <v>0</v>
          </cell>
          <cell r="O277">
            <v>0</v>
          </cell>
          <cell r="Q277">
            <v>0</v>
          </cell>
          <cell r="R277">
            <v>0</v>
          </cell>
          <cell r="T277">
            <v>0</v>
          </cell>
          <cell r="U277">
            <v>0</v>
          </cell>
          <cell r="W277">
            <v>0</v>
          </cell>
          <cell r="X277">
            <v>0</v>
          </cell>
          <cell r="AC277">
            <v>0</v>
          </cell>
          <cell r="AD277">
            <v>0</v>
          </cell>
          <cell r="AF277">
            <v>5</v>
          </cell>
        </row>
        <row r="278">
          <cell r="A278">
            <v>22</v>
          </cell>
          <cell r="B278">
            <v>0</v>
          </cell>
          <cell r="C278">
            <v>0</v>
          </cell>
          <cell r="E278">
            <v>0</v>
          </cell>
          <cell r="F278">
            <v>0</v>
          </cell>
          <cell r="H278">
            <v>0</v>
          </cell>
          <cell r="I278">
            <v>0</v>
          </cell>
          <cell r="K278">
            <v>0</v>
          </cell>
          <cell r="L278">
            <v>0</v>
          </cell>
          <cell r="N278">
            <v>0</v>
          </cell>
          <cell r="O278">
            <v>0</v>
          </cell>
          <cell r="Q278">
            <v>0</v>
          </cell>
          <cell r="R278">
            <v>0</v>
          </cell>
          <cell r="T278">
            <v>0</v>
          </cell>
          <cell r="U278">
            <v>0</v>
          </cell>
          <cell r="W278">
            <v>0</v>
          </cell>
          <cell r="X278">
            <v>0</v>
          </cell>
          <cell r="AC278">
            <v>0</v>
          </cell>
          <cell r="AD278">
            <v>0</v>
          </cell>
          <cell r="AF278">
            <v>5</v>
          </cell>
        </row>
        <row r="279">
          <cell r="A279">
            <v>23</v>
          </cell>
          <cell r="B279">
            <v>3</v>
          </cell>
          <cell r="C279">
            <v>14.000000000000002</v>
          </cell>
          <cell r="E279">
            <v>4</v>
          </cell>
          <cell r="F279">
            <v>12.25</v>
          </cell>
          <cell r="H279">
            <v>3.8</v>
          </cell>
          <cell r="I279">
            <v>12.6</v>
          </cell>
          <cell r="K279">
            <v>4.1584210526315797</v>
          </cell>
          <cell r="L279">
            <v>11.018596491228069</v>
          </cell>
          <cell r="N279">
            <v>4.0847222222222221</v>
          </cell>
          <cell r="O279">
            <v>14.693055555555556</v>
          </cell>
          <cell r="Q279">
            <v>4.1298924731182804</v>
          </cell>
          <cell r="R279">
            <v>12.440967741935484</v>
          </cell>
          <cell r="T279">
            <v>9.480649350649351</v>
          </cell>
          <cell r="U279">
            <v>22.581818181818182</v>
          </cell>
          <cell r="W279">
            <v>9.480649350649351</v>
          </cell>
          <cell r="X279">
            <v>22.581818181818182</v>
          </cell>
          <cell r="AC279">
            <v>7.3932539682539682</v>
          </cell>
          <cell r="AD279">
            <v>18.641309523809525</v>
          </cell>
          <cell r="AF279">
            <v>5</v>
          </cell>
        </row>
        <row r="280">
          <cell r="A280">
            <v>24</v>
          </cell>
          <cell r="B280">
            <v>4</v>
          </cell>
          <cell r="C280">
            <v>5</v>
          </cell>
          <cell r="E280">
            <v>4.168333333333333</v>
          </cell>
          <cell r="F280">
            <v>8.25</v>
          </cell>
          <cell r="H280">
            <v>4.134666666666666</v>
          </cell>
          <cell r="I280">
            <v>7.6</v>
          </cell>
          <cell r="K280">
            <v>3.8174999999999999</v>
          </cell>
          <cell r="L280">
            <v>9.6377272727272736</v>
          </cell>
          <cell r="N280">
            <v>5.0012499999999998</v>
          </cell>
          <cell r="O280">
            <v>11.8125</v>
          </cell>
          <cell r="Q280">
            <v>4.3159210526315785</v>
          </cell>
          <cell r="R280">
            <v>10.553421052631579</v>
          </cell>
          <cell r="T280">
            <v>8.1584313725490194</v>
          </cell>
          <cell r="U280">
            <v>27.255098039215685</v>
          </cell>
          <cell r="W280">
            <v>8.1584313725490194</v>
          </cell>
          <cell r="X280">
            <v>27.255098039215685</v>
          </cell>
          <cell r="AC280">
            <v>6.3325906735751296</v>
          </cell>
          <cell r="AD280">
            <v>19.150673575129534</v>
          </cell>
          <cell r="AF280">
            <v>5</v>
          </cell>
        </row>
        <row r="281">
          <cell r="A281">
            <v>25</v>
          </cell>
          <cell r="B281">
            <v>6.666666666666667</v>
          </cell>
          <cell r="C281">
            <v>5.6666666666666661</v>
          </cell>
          <cell r="E281">
            <v>5.2745454545454535</v>
          </cell>
          <cell r="F281">
            <v>7.5454545454545459</v>
          </cell>
          <cell r="H281">
            <v>5.572857142857143</v>
          </cell>
          <cell r="I281">
            <v>7.1428571428571423</v>
          </cell>
          <cell r="K281">
            <v>3.0228888888888887</v>
          </cell>
          <cell r="L281">
            <v>9.0471111111111124</v>
          </cell>
          <cell r="N281">
            <v>4.0975000000000001</v>
          </cell>
          <cell r="O281">
            <v>10.297499999999999</v>
          </cell>
          <cell r="Q281">
            <v>3.353538461538462</v>
          </cell>
          <cell r="R281">
            <v>9.4318461538461538</v>
          </cell>
          <cell r="T281">
            <v>11.001428571428571</v>
          </cell>
          <cell r="U281">
            <v>6.2842857142857147</v>
          </cell>
          <cell r="W281">
            <v>11.001428571428571</v>
          </cell>
          <cell r="X281">
            <v>6.2842857142857147</v>
          </cell>
          <cell r="AC281">
            <v>5.6452336448598128</v>
          </cell>
          <cell r="AD281">
            <v>8.308691588785047</v>
          </cell>
          <cell r="AF281">
            <v>5</v>
          </cell>
        </row>
        <row r="282">
          <cell r="A282">
            <v>26</v>
          </cell>
          <cell r="B282">
            <v>3.4975000000000001</v>
          </cell>
          <cell r="C282">
            <v>9.2525000000000013</v>
          </cell>
          <cell r="E282">
            <v>6.666666666666667</v>
          </cell>
          <cell r="F282">
            <v>5.5</v>
          </cell>
          <cell r="H282">
            <v>5.399</v>
          </cell>
          <cell r="I282">
            <v>7.0010000000000003</v>
          </cell>
          <cell r="K282">
            <v>3.6185714285714288</v>
          </cell>
          <cell r="L282">
            <v>5.7633333333333336</v>
          </cell>
          <cell r="N282">
            <v>7.0000000000000009</v>
          </cell>
          <cell r="O282">
            <v>3.6249999999999996</v>
          </cell>
          <cell r="Q282">
            <v>4.5513793103448279</v>
          </cell>
          <cell r="R282">
            <v>5.1734482758620697</v>
          </cell>
          <cell r="T282">
            <v>10.000243902439024</v>
          </cell>
          <cell r="U282">
            <v>9.4890243902439018</v>
          </cell>
          <cell r="W282">
            <v>10.000243902439024</v>
          </cell>
          <cell r="X282">
            <v>9.4890243902439018</v>
          </cell>
          <cell r="AC282">
            <v>8.3140495867768607</v>
          </cell>
          <cell r="AD282">
            <v>8.2490909090909081</v>
          </cell>
          <cell r="AF282">
            <v>5</v>
          </cell>
        </row>
        <row r="283">
          <cell r="A283">
            <v>27</v>
          </cell>
          <cell r="B283">
            <v>3</v>
          </cell>
          <cell r="C283">
            <v>10</v>
          </cell>
          <cell r="E283">
            <v>5.165</v>
          </cell>
          <cell r="F283">
            <v>5.5</v>
          </cell>
          <cell r="H283">
            <v>4.8557142857142859</v>
          </cell>
          <cell r="I283">
            <v>6.1428571428571432</v>
          </cell>
          <cell r="K283">
            <v>4.0033333333333339</v>
          </cell>
          <cell r="L283">
            <v>5.888148148148149</v>
          </cell>
          <cell r="N283">
            <v>5.2371428571428567</v>
          </cell>
          <cell r="O283">
            <v>6.1466666666666665</v>
          </cell>
          <cell r="Q283">
            <v>4.5431249999999999</v>
          </cell>
          <cell r="R283">
            <v>6.0012500000000006</v>
          </cell>
          <cell r="T283">
            <v>12.763529411764708</v>
          </cell>
          <cell r="U283">
            <v>6.4133333333333349</v>
          </cell>
          <cell r="W283">
            <v>12.763529411764708</v>
          </cell>
          <cell r="X283">
            <v>6.4133333333333349</v>
          </cell>
          <cell r="AC283">
            <v>9.682500000000001</v>
          </cell>
          <cell r="AD283">
            <v>6.269634146341466</v>
          </cell>
          <cell r="AF283">
            <v>5</v>
          </cell>
        </row>
        <row r="284">
          <cell r="A284">
            <v>28</v>
          </cell>
          <cell r="B284">
            <v>9.33</v>
          </cell>
          <cell r="C284">
            <v>3</v>
          </cell>
          <cell r="E284">
            <v>5.9974999999999996</v>
          </cell>
          <cell r="F284">
            <v>5.2524999999999995</v>
          </cell>
          <cell r="H284">
            <v>7.4257142857142853</v>
          </cell>
          <cell r="I284">
            <v>4.2871428571428565</v>
          </cell>
          <cell r="K284">
            <v>3.8</v>
          </cell>
          <cell r="L284">
            <v>4.1333333333333329</v>
          </cell>
          <cell r="N284">
            <v>6.6677777777777782</v>
          </cell>
          <cell r="O284">
            <v>6</v>
          </cell>
          <cell r="Q284">
            <v>4.8754166666666672</v>
          </cell>
          <cell r="R284">
            <v>4.833333333333333</v>
          </cell>
          <cell r="T284">
            <v>12.658780487804878</v>
          </cell>
          <cell r="U284">
            <v>7.4373170731707319</v>
          </cell>
          <cell r="W284">
            <v>12.658780487804878</v>
          </cell>
          <cell r="X284">
            <v>7.4373170731707319</v>
          </cell>
          <cell r="AC284">
            <v>10.68150442477876</v>
          </cell>
          <cell r="AD284">
            <v>6.6891150442477869</v>
          </cell>
          <cell r="AF284">
            <v>5</v>
          </cell>
        </row>
        <row r="285">
          <cell r="A285">
            <v>29</v>
          </cell>
          <cell r="B285">
            <v>10.798</v>
          </cell>
          <cell r="C285">
            <v>5.8000000000000007</v>
          </cell>
          <cell r="E285">
            <v>7.7979999999999992</v>
          </cell>
          <cell r="F285">
            <v>6.4</v>
          </cell>
          <cell r="H285">
            <v>9.298</v>
          </cell>
          <cell r="I285">
            <v>6.1</v>
          </cell>
          <cell r="K285">
            <v>3.6925641025641034</v>
          </cell>
          <cell r="L285">
            <v>5.7982051282051277</v>
          </cell>
          <cell r="N285">
            <v>5.5192000000000005</v>
          </cell>
          <cell r="O285">
            <v>5.5972</v>
          </cell>
          <cell r="Q285">
            <v>4.4060937500000001</v>
          </cell>
          <cell r="R285">
            <v>5.7196875</v>
          </cell>
          <cell r="T285">
            <v>13.696071428571429</v>
          </cell>
          <cell r="U285">
            <v>6.1794642857142863</v>
          </cell>
          <cell r="W285">
            <v>13.696071428571429</v>
          </cell>
          <cell r="X285">
            <v>6.1794642857142863</v>
          </cell>
          <cell r="AC285">
            <v>10.263064516129033</v>
          </cell>
          <cell r="AD285">
            <v>6.0169892473118285</v>
          </cell>
          <cell r="AF285">
            <v>5</v>
          </cell>
        </row>
        <row r="286">
          <cell r="A286">
            <v>30</v>
          </cell>
          <cell r="B286">
            <v>7.0000000000000009</v>
          </cell>
          <cell r="C286">
            <v>8.1666666666666661</v>
          </cell>
          <cell r="E286">
            <v>7.6989999999999998</v>
          </cell>
          <cell r="F286">
            <v>5.5990000000000002</v>
          </cell>
          <cell r="H286">
            <v>7.4368750000000015</v>
          </cell>
          <cell r="I286">
            <v>6.5618750000000006</v>
          </cell>
          <cell r="K286">
            <v>3.6919230769230769</v>
          </cell>
          <cell r="L286">
            <v>4.9626923076923077</v>
          </cell>
          <cell r="N286">
            <v>5.7296153846153848</v>
          </cell>
          <cell r="O286">
            <v>4.3084615384615388</v>
          </cell>
          <cell r="Q286">
            <v>4.7107692307692304</v>
          </cell>
          <cell r="R286">
            <v>4.6355769230769237</v>
          </cell>
          <cell r="T286">
            <v>13.397499999999999</v>
          </cell>
          <cell r="U286">
            <v>6.1454166666666667</v>
          </cell>
          <cell r="W286">
            <v>13.397499999999999</v>
          </cell>
          <cell r="X286">
            <v>6.1454166666666667</v>
          </cell>
          <cell r="AC286">
            <v>10.061646341463414</v>
          </cell>
          <cell r="AD286">
            <v>5.7073170731707323</v>
          </cell>
          <cell r="AF286">
            <v>5</v>
          </cell>
        </row>
        <row r="287">
          <cell r="A287">
            <v>31</v>
          </cell>
          <cell r="B287">
            <v>15.5</v>
          </cell>
          <cell r="C287">
            <v>2.5</v>
          </cell>
          <cell r="E287">
            <v>5.25</v>
          </cell>
          <cell r="F287">
            <v>4.5</v>
          </cell>
          <cell r="H287">
            <v>8.6666666666666679</v>
          </cell>
          <cell r="I287">
            <v>3.833333333333333</v>
          </cell>
          <cell r="K287">
            <v>0</v>
          </cell>
          <cell r="L287">
            <v>0</v>
          </cell>
          <cell r="N287">
            <v>0</v>
          </cell>
          <cell r="O287">
            <v>0</v>
          </cell>
          <cell r="Q287">
            <v>0</v>
          </cell>
          <cell r="R287">
            <v>0</v>
          </cell>
          <cell r="T287">
            <v>0</v>
          </cell>
          <cell r="U287">
            <v>0</v>
          </cell>
          <cell r="W287">
            <v>0</v>
          </cell>
          <cell r="X287">
            <v>0</v>
          </cell>
          <cell r="AC287">
            <v>8.6666666666666679</v>
          </cell>
          <cell r="AD287">
            <v>3.833333333333333</v>
          </cell>
          <cell r="AF287">
            <v>5</v>
          </cell>
        </row>
        <row r="288">
          <cell r="A288" t="str">
            <v xml:space="preserve">Okt/01 </v>
          </cell>
        </row>
        <row r="289">
          <cell r="A289">
            <v>2</v>
          </cell>
        </row>
        <row r="290">
          <cell r="A290">
            <v>3</v>
          </cell>
        </row>
        <row r="291">
          <cell r="A291">
            <v>4</v>
          </cell>
        </row>
        <row r="292">
          <cell r="A292">
            <v>5</v>
          </cell>
        </row>
        <row r="293">
          <cell r="A293">
            <v>6</v>
          </cell>
        </row>
        <row r="294">
          <cell r="A294">
            <v>7</v>
          </cell>
        </row>
        <row r="295">
          <cell r="A295">
            <v>8</v>
          </cell>
        </row>
        <row r="296">
          <cell r="A296">
            <v>9</v>
          </cell>
        </row>
        <row r="297">
          <cell r="A297">
            <v>10</v>
          </cell>
        </row>
        <row r="298">
          <cell r="A298">
            <v>11</v>
          </cell>
        </row>
        <row r="299">
          <cell r="A299">
            <v>12</v>
          </cell>
        </row>
        <row r="300">
          <cell r="A300">
            <v>13</v>
          </cell>
        </row>
        <row r="301">
          <cell r="A301">
            <v>14</v>
          </cell>
        </row>
        <row r="302">
          <cell r="A302">
            <v>15</v>
          </cell>
        </row>
        <row r="303">
          <cell r="A303">
            <v>16</v>
          </cell>
        </row>
        <row r="304">
          <cell r="A304">
            <v>17</v>
          </cell>
        </row>
        <row r="305">
          <cell r="A305">
            <v>18</v>
          </cell>
        </row>
        <row r="306">
          <cell r="A306">
            <v>19</v>
          </cell>
        </row>
        <row r="307">
          <cell r="A307">
            <v>20</v>
          </cell>
        </row>
        <row r="308">
          <cell r="A308">
            <v>21</v>
          </cell>
        </row>
        <row r="309">
          <cell r="A309">
            <v>22</v>
          </cell>
        </row>
        <row r="310">
          <cell r="A310">
            <v>23</v>
          </cell>
        </row>
        <row r="311">
          <cell r="A311">
            <v>24</v>
          </cell>
        </row>
        <row r="312">
          <cell r="A312">
            <v>25</v>
          </cell>
        </row>
        <row r="313">
          <cell r="A313">
            <v>26</v>
          </cell>
        </row>
        <row r="314">
          <cell r="A314">
            <v>27</v>
          </cell>
        </row>
        <row r="315">
          <cell r="A315">
            <v>28</v>
          </cell>
        </row>
        <row r="316">
          <cell r="A316">
            <v>29</v>
          </cell>
        </row>
        <row r="317">
          <cell r="A317">
            <v>30</v>
          </cell>
        </row>
        <row r="318">
          <cell r="A318">
            <v>31</v>
          </cell>
        </row>
        <row r="319">
          <cell r="A319" t="str">
            <v xml:space="preserve">Nov/01 </v>
          </cell>
        </row>
        <row r="320">
          <cell r="A320">
            <v>2</v>
          </cell>
        </row>
        <row r="321">
          <cell r="A321">
            <v>3</v>
          </cell>
        </row>
        <row r="322">
          <cell r="A322">
            <v>4</v>
          </cell>
        </row>
        <row r="323">
          <cell r="A323">
            <v>5</v>
          </cell>
        </row>
        <row r="324">
          <cell r="A324">
            <v>6</v>
          </cell>
        </row>
        <row r="325">
          <cell r="A325">
            <v>7</v>
          </cell>
        </row>
        <row r="326">
          <cell r="A326">
            <v>8</v>
          </cell>
        </row>
        <row r="327">
          <cell r="A327">
            <v>9</v>
          </cell>
        </row>
        <row r="328">
          <cell r="A328">
            <v>10</v>
          </cell>
        </row>
        <row r="329">
          <cell r="A329">
            <v>11</v>
          </cell>
        </row>
        <row r="330">
          <cell r="A330">
            <v>12</v>
          </cell>
        </row>
        <row r="331">
          <cell r="A331">
            <v>13</v>
          </cell>
        </row>
        <row r="332">
          <cell r="A332">
            <v>14</v>
          </cell>
        </row>
        <row r="333">
          <cell r="A333">
            <v>15</v>
          </cell>
        </row>
        <row r="334">
          <cell r="A334">
            <v>16</v>
          </cell>
        </row>
        <row r="335">
          <cell r="A335">
            <v>17</v>
          </cell>
        </row>
        <row r="336">
          <cell r="A336">
            <v>18</v>
          </cell>
        </row>
        <row r="337">
          <cell r="A337">
            <v>19</v>
          </cell>
        </row>
        <row r="338">
          <cell r="A338">
            <v>20</v>
          </cell>
        </row>
        <row r="339">
          <cell r="A339">
            <v>21</v>
          </cell>
        </row>
        <row r="340">
          <cell r="A340">
            <v>22</v>
          </cell>
        </row>
        <row r="341">
          <cell r="A341">
            <v>23</v>
          </cell>
        </row>
        <row r="342">
          <cell r="A342">
            <v>24</v>
          </cell>
        </row>
        <row r="343">
          <cell r="A343">
            <v>25</v>
          </cell>
        </row>
        <row r="344">
          <cell r="A344">
            <v>26</v>
          </cell>
        </row>
        <row r="345">
          <cell r="A345">
            <v>27</v>
          </cell>
        </row>
        <row r="346">
          <cell r="A346">
            <v>28</v>
          </cell>
        </row>
        <row r="347">
          <cell r="A347">
            <v>29</v>
          </cell>
        </row>
        <row r="348">
          <cell r="A348">
            <v>30</v>
          </cell>
        </row>
        <row r="349">
          <cell r="A349">
            <v>31</v>
          </cell>
        </row>
        <row r="350">
          <cell r="A350" t="str">
            <v xml:space="preserve">Des/01 </v>
          </cell>
        </row>
        <row r="351">
          <cell r="A351">
            <v>2</v>
          </cell>
        </row>
        <row r="352">
          <cell r="A352">
            <v>3</v>
          </cell>
        </row>
        <row r="353">
          <cell r="A353">
            <v>4</v>
          </cell>
        </row>
        <row r="354">
          <cell r="A354">
            <v>5</v>
          </cell>
        </row>
        <row r="355">
          <cell r="A355">
            <v>6</v>
          </cell>
        </row>
        <row r="356">
          <cell r="A356">
            <v>7</v>
          </cell>
        </row>
        <row r="357">
          <cell r="A357">
            <v>8</v>
          </cell>
        </row>
        <row r="358">
          <cell r="A358">
            <v>9</v>
          </cell>
        </row>
        <row r="359">
          <cell r="A359">
            <v>10</v>
          </cell>
        </row>
        <row r="360">
          <cell r="A360">
            <v>11</v>
          </cell>
        </row>
        <row r="361">
          <cell r="A361">
            <v>12</v>
          </cell>
        </row>
        <row r="362">
          <cell r="A362">
            <v>13</v>
          </cell>
        </row>
        <row r="363">
          <cell r="A363">
            <v>14</v>
          </cell>
        </row>
        <row r="364">
          <cell r="A364">
            <v>15</v>
          </cell>
        </row>
        <row r="365">
          <cell r="A365">
            <v>16</v>
          </cell>
        </row>
        <row r="366">
          <cell r="A366">
            <v>17</v>
          </cell>
        </row>
        <row r="367">
          <cell r="A367">
            <v>18</v>
          </cell>
        </row>
        <row r="368">
          <cell r="A368">
            <v>19</v>
          </cell>
        </row>
        <row r="369">
          <cell r="A369">
            <v>20</v>
          </cell>
        </row>
        <row r="370">
          <cell r="A370">
            <v>21</v>
          </cell>
        </row>
        <row r="371">
          <cell r="A371">
            <v>22</v>
          </cell>
        </row>
        <row r="372">
          <cell r="A372">
            <v>23</v>
          </cell>
        </row>
        <row r="373">
          <cell r="A373">
            <v>24</v>
          </cell>
        </row>
        <row r="374">
          <cell r="A374">
            <v>25</v>
          </cell>
        </row>
        <row r="375">
          <cell r="A375">
            <v>26</v>
          </cell>
        </row>
        <row r="376">
          <cell r="A376">
            <v>27</v>
          </cell>
        </row>
        <row r="377">
          <cell r="A377">
            <v>28</v>
          </cell>
        </row>
        <row r="378">
          <cell r="A378">
            <v>29</v>
          </cell>
        </row>
        <row r="379">
          <cell r="A379">
            <v>30</v>
          </cell>
        </row>
        <row r="380">
          <cell r="A380">
            <v>31</v>
          </cell>
        </row>
      </sheetData>
      <sheetData sheetId="47" refreshError="1"/>
      <sheetData sheetId="48">
        <row r="9">
          <cell r="A9" t="str">
            <v xml:space="preserve">Jan/01 </v>
          </cell>
        </row>
      </sheetData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>
        <row r="9">
          <cell r="A9" t="str">
            <v xml:space="preserve">Jan/01 </v>
          </cell>
        </row>
      </sheetData>
      <sheetData sheetId="75"/>
      <sheetData sheetId="76" refreshError="1"/>
      <sheetData sheetId="77">
        <row r="9">
          <cell r="A9" t="str">
            <v xml:space="preserve">Jan/01 </v>
          </cell>
        </row>
      </sheetData>
      <sheetData sheetId="78" refreshError="1"/>
      <sheetData sheetId="79"/>
      <sheetData sheetId="80">
        <row r="9">
          <cell r="A9" t="str">
            <v xml:space="preserve">Jan/01 </v>
          </cell>
        </row>
      </sheetData>
      <sheetData sheetId="81"/>
      <sheetData sheetId="82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Bagan"/>
      <sheetName val="KPI"/>
      <sheetName val="PCR"/>
      <sheetName val="OLAH VS OT"/>
      <sheetName val="OLAH VS OT (2)"/>
      <sheetName val="graflbr-gp"/>
      <sheetName val="PABRIK"/>
      <sheetName val="GRAF TBS VS COST"/>
      <sheetName val="LAY"/>
      <sheetName val="PL Des"/>
      <sheetName val="PL Nov"/>
      <sheetName val="PL Okt"/>
      <sheetName val="K.Mesin"/>
      <sheetName val="PICA"/>
      <sheetName val="SOLAR"/>
      <sheetName val="AN PK"/>
      <sheetName val="LD Okt"/>
      <sheetName val="LD Nov"/>
      <sheetName val="LD Des"/>
      <sheetName val="LA03"/>
      <sheetName val="GRAF SM"/>
      <sheetName val="PK"/>
      <sheetName val="PO"/>
      <sheetName val="Through"/>
      <sheetName val="Rend~CPO"/>
      <sheetName val="CH Vs Er"/>
      <sheetName val="Qlt CPO"/>
      <sheetName val="Rend~Kernel"/>
      <sheetName val="Qlt KRN"/>
      <sheetName val="FFA"/>
      <sheetName val="Br Dn"/>
      <sheetName val="ER Vs FFA"/>
      <sheetName val="Qlt Vs ER"/>
      <sheetName val="CPO Loss"/>
      <sheetName val="Proses Ctr"/>
      <sheetName val="Krn Loss"/>
      <sheetName val="BD"/>
      <sheetName val="Data"/>
      <sheetName val="NAMA"/>
      <sheetName val="MPP"/>
      <sheetName val="REKAP ST M"/>
      <sheetName val="PETA"/>
      <sheetName val="SRL1"/>
      <sheetName val="SRL2"/>
      <sheetName val="AREA"/>
      <sheetName val="PABRIK (2)"/>
      <sheetName val="Pab SRL 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59">
          <cell r="B59">
            <v>14.04</v>
          </cell>
          <cell r="C59">
            <v>22.54</v>
          </cell>
          <cell r="D59">
            <v>22.31</v>
          </cell>
          <cell r="E59">
            <v>30.66</v>
          </cell>
          <cell r="F59">
            <v>30.57</v>
          </cell>
          <cell r="G59">
            <v>21.31</v>
          </cell>
          <cell r="H59">
            <v>29.59</v>
          </cell>
          <cell r="I59">
            <v>23.58</v>
          </cell>
          <cell r="J59">
            <v>22.11</v>
          </cell>
          <cell r="K59">
            <v>23.04</v>
          </cell>
          <cell r="L59">
            <v>27.68</v>
          </cell>
          <cell r="M59">
            <v>46.77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>
        <row r="9">
          <cell r="A9" t="str">
            <v xml:space="preserve">Jan/01 </v>
          </cell>
          <cell r="C9">
            <v>0</v>
          </cell>
          <cell r="F9">
            <v>0</v>
          </cell>
          <cell r="I9">
            <v>0</v>
          </cell>
          <cell r="L9">
            <v>0</v>
          </cell>
          <cell r="O9">
            <v>0</v>
          </cell>
          <cell r="R9">
            <v>0</v>
          </cell>
          <cell r="U9">
            <v>0</v>
          </cell>
          <cell r="X9">
            <v>0</v>
          </cell>
          <cell r="AD9">
            <v>0</v>
          </cell>
          <cell r="AF9">
            <v>5</v>
          </cell>
        </row>
        <row r="10">
          <cell r="A10">
            <v>2</v>
          </cell>
          <cell r="C10">
            <v>11</v>
          </cell>
          <cell r="F10">
            <v>6.75</v>
          </cell>
          <cell r="I10">
            <v>8.1666666666666661</v>
          </cell>
          <cell r="L10">
            <v>5.5454545454545459</v>
          </cell>
          <cell r="O10">
            <v>6.0555555555555554</v>
          </cell>
          <cell r="R10">
            <v>5.7750000000000004</v>
          </cell>
          <cell r="U10">
            <v>10.448275862068966</v>
          </cell>
          <cell r="X10">
            <v>10.652173913043478</v>
          </cell>
          <cell r="AD10">
            <v>8.4489795918367339</v>
          </cell>
          <cell r="AF10">
            <v>5</v>
          </cell>
        </row>
        <row r="11">
          <cell r="A11">
            <v>3</v>
          </cell>
          <cell r="C11">
            <v>5.2</v>
          </cell>
          <cell r="F11">
            <v>7.7142857142857135</v>
          </cell>
          <cell r="I11">
            <v>6.666666666666667</v>
          </cell>
          <cell r="L11">
            <v>4.9259259259259256</v>
          </cell>
          <cell r="O11">
            <v>6.6000000000000005</v>
          </cell>
          <cell r="R11">
            <v>5.6382978723404253</v>
          </cell>
          <cell r="U11">
            <v>12.65</v>
          </cell>
          <cell r="X11">
            <v>12.65</v>
          </cell>
          <cell r="AD11">
            <v>8.5959595959595951</v>
          </cell>
          <cell r="AF11">
            <v>5</v>
          </cell>
        </row>
        <row r="12">
          <cell r="A12">
            <v>4</v>
          </cell>
          <cell r="C12">
            <v>6.75</v>
          </cell>
          <cell r="F12">
            <v>6.4285714285714279</v>
          </cell>
          <cell r="I12">
            <v>6.5454545454545459</v>
          </cell>
          <cell r="L12">
            <v>5.0625</v>
          </cell>
          <cell r="O12">
            <v>4.4782608695652177</v>
          </cell>
          <cell r="R12">
            <v>4.8181818181818183</v>
          </cell>
          <cell r="U12">
            <v>14.444444444444443</v>
          </cell>
          <cell r="X12">
            <v>14.444444444444443</v>
          </cell>
          <cell r="AD12">
            <v>8.4019607843137258</v>
          </cell>
          <cell r="AF12">
            <v>5</v>
          </cell>
        </row>
        <row r="13">
          <cell r="A13">
            <v>5</v>
          </cell>
          <cell r="C13">
            <v>0</v>
          </cell>
          <cell r="F13">
            <v>0</v>
          </cell>
          <cell r="I13">
            <v>0</v>
          </cell>
          <cell r="L13">
            <v>0</v>
          </cell>
          <cell r="O13">
            <v>0</v>
          </cell>
          <cell r="R13">
            <v>0</v>
          </cell>
          <cell r="U13">
            <v>0</v>
          </cell>
          <cell r="X13">
            <v>0</v>
          </cell>
          <cell r="AD13">
            <v>0</v>
          </cell>
          <cell r="AF13">
            <v>5</v>
          </cell>
        </row>
        <row r="14">
          <cell r="A14">
            <v>6</v>
          </cell>
          <cell r="C14">
            <v>8.5</v>
          </cell>
          <cell r="F14">
            <v>6</v>
          </cell>
          <cell r="I14">
            <v>6.625</v>
          </cell>
          <cell r="L14">
            <v>4.068965517241379</v>
          </cell>
          <cell r="O14">
            <v>6.7777777777777786</v>
          </cell>
          <cell r="R14">
            <v>5.375</v>
          </cell>
          <cell r="U14">
            <v>13.030303030303031</v>
          </cell>
          <cell r="X14">
            <v>0</v>
          </cell>
          <cell r="AD14">
            <v>8.0824742268041234</v>
          </cell>
          <cell r="AF14">
            <v>5</v>
          </cell>
        </row>
        <row r="15">
          <cell r="A15">
            <v>7</v>
          </cell>
          <cell r="C15">
            <v>9</v>
          </cell>
          <cell r="F15">
            <v>7.1249999999999991</v>
          </cell>
          <cell r="I15">
            <v>7.6363636363636367</v>
          </cell>
          <cell r="L15">
            <v>3.65625</v>
          </cell>
          <cell r="O15">
            <v>4.7333333333333334</v>
          </cell>
          <cell r="R15">
            <v>4.1774193548387091</v>
          </cell>
          <cell r="U15">
            <v>11.892857142857142</v>
          </cell>
          <cell r="X15">
            <v>0</v>
          </cell>
          <cell r="AD15">
            <v>6.6930693069306937</v>
          </cell>
          <cell r="AF15">
            <v>5</v>
          </cell>
        </row>
        <row r="16">
          <cell r="A16">
            <v>8</v>
          </cell>
          <cell r="C16">
            <v>9.3333333333333339</v>
          </cell>
          <cell r="F16">
            <v>4.5</v>
          </cell>
          <cell r="I16">
            <v>5.8181818181818183</v>
          </cell>
          <cell r="L16">
            <v>3.9444444444444442</v>
          </cell>
          <cell r="O16">
            <v>5.04</v>
          </cell>
          <cell r="R16">
            <v>4.3934426229508192</v>
          </cell>
          <cell r="U16">
            <v>10.441176470588236</v>
          </cell>
          <cell r="X16">
            <v>0</v>
          </cell>
          <cell r="AD16">
            <v>6.4811320754716979</v>
          </cell>
          <cell r="AF16">
            <v>5</v>
          </cell>
        </row>
        <row r="17">
          <cell r="A17">
            <v>9</v>
          </cell>
          <cell r="C17">
            <v>9.1999999999999993</v>
          </cell>
          <cell r="F17">
            <v>6.0909090909090908</v>
          </cell>
          <cell r="I17">
            <v>7.0624999999999991</v>
          </cell>
          <cell r="L17">
            <v>4.1875</v>
          </cell>
          <cell r="O17">
            <v>5.4642857142857144</v>
          </cell>
          <cell r="R17">
            <v>4.7833333333333332</v>
          </cell>
          <cell r="U17">
            <v>9.78125</v>
          </cell>
          <cell r="X17">
            <v>9.78125</v>
          </cell>
          <cell r="AD17">
            <v>7.3285714285714292</v>
          </cell>
          <cell r="AF17">
            <v>5</v>
          </cell>
        </row>
        <row r="18">
          <cell r="A18">
            <v>10</v>
          </cell>
          <cell r="C18">
            <v>5</v>
          </cell>
          <cell r="F18">
            <v>7.0000000000000009</v>
          </cell>
          <cell r="I18">
            <v>6.6000000000000005</v>
          </cell>
          <cell r="L18">
            <v>4.67741935483871</v>
          </cell>
          <cell r="O18">
            <v>6.2941176470588234</v>
          </cell>
          <cell r="R18">
            <v>5.25</v>
          </cell>
          <cell r="U18">
            <v>12.463573510085139</v>
          </cell>
          <cell r="X18">
            <v>12.463573510085139</v>
          </cell>
          <cell r="AD18">
            <v>8.9120305394936281</v>
          </cell>
          <cell r="AF18">
            <v>5</v>
          </cell>
        </row>
        <row r="19">
          <cell r="A19">
            <v>11</v>
          </cell>
          <cell r="C19">
            <v>14.499999999999998</v>
          </cell>
          <cell r="F19">
            <v>6</v>
          </cell>
          <cell r="I19">
            <v>7.7</v>
          </cell>
          <cell r="L19">
            <v>5.4375</v>
          </cell>
          <cell r="O19">
            <v>5.6470588235294121</v>
          </cell>
          <cell r="R19">
            <v>5.5102040816326534</v>
          </cell>
          <cell r="U19">
            <v>12.432432432432433</v>
          </cell>
          <cell r="X19">
            <v>12.432432432432433</v>
          </cell>
          <cell r="AD19">
            <v>9.526315789473685</v>
          </cell>
          <cell r="AF19">
            <v>5</v>
          </cell>
        </row>
        <row r="20">
          <cell r="A20">
            <v>12</v>
          </cell>
          <cell r="C20">
            <v>14.000000000000002</v>
          </cell>
          <cell r="F20">
            <v>4.2857142857142856</v>
          </cell>
          <cell r="I20">
            <v>6.4444444444444446</v>
          </cell>
          <cell r="L20">
            <v>5.1904761904761907</v>
          </cell>
          <cell r="O20">
            <v>4.1363636363636367</v>
          </cell>
          <cell r="R20">
            <v>4.828125</v>
          </cell>
          <cell r="U20">
            <v>0</v>
          </cell>
          <cell r="X20">
            <v>0</v>
          </cell>
          <cell r="AD20">
            <v>5.0273972602739727</v>
          </cell>
          <cell r="AF20">
            <v>5</v>
          </cell>
        </row>
        <row r="21">
          <cell r="A21">
            <v>13</v>
          </cell>
          <cell r="C21">
            <v>0</v>
          </cell>
          <cell r="F21">
            <v>0</v>
          </cell>
          <cell r="I21">
            <v>0</v>
          </cell>
          <cell r="L21">
            <v>0</v>
          </cell>
          <cell r="O21">
            <v>0</v>
          </cell>
          <cell r="R21">
            <v>0</v>
          </cell>
          <cell r="U21">
            <v>9.8000000000000007</v>
          </cell>
          <cell r="X21">
            <v>9.8000000000000007</v>
          </cell>
          <cell r="AD21">
            <v>9.8000000000000007</v>
          </cell>
          <cell r="AF21">
            <v>5</v>
          </cell>
        </row>
        <row r="22">
          <cell r="A22">
            <v>14</v>
          </cell>
          <cell r="C22">
            <v>6.8000000000000007</v>
          </cell>
          <cell r="F22">
            <v>10.6</v>
          </cell>
          <cell r="I22">
            <v>9.3333333333333339</v>
          </cell>
          <cell r="L22">
            <v>0</v>
          </cell>
          <cell r="O22">
            <v>0</v>
          </cell>
          <cell r="R22">
            <v>0</v>
          </cell>
          <cell r="U22">
            <v>16.777777777777779</v>
          </cell>
          <cell r="X22">
            <v>16.777777777777779</v>
          </cell>
          <cell r="AD22">
            <v>14.588235294117647</v>
          </cell>
          <cell r="AF22">
            <v>5</v>
          </cell>
        </row>
        <row r="23">
          <cell r="A23">
            <v>15</v>
          </cell>
          <cell r="C23">
            <v>5</v>
          </cell>
          <cell r="F23">
            <v>8.375</v>
          </cell>
          <cell r="I23">
            <v>7.4545454545454541</v>
          </cell>
          <cell r="L23">
            <v>4.2105263157894735</v>
          </cell>
          <cell r="O23">
            <v>7.0909090909090908</v>
          </cell>
          <cell r="R23">
            <v>5.2666666666666666</v>
          </cell>
          <cell r="U23">
            <v>13.666666666666666</v>
          </cell>
          <cell r="X23">
            <v>13.666666666666666</v>
          </cell>
          <cell r="AD23">
            <v>9.8072289156626518</v>
          </cell>
          <cell r="AF23">
            <v>5</v>
          </cell>
        </row>
        <row r="24">
          <cell r="A24">
            <v>16</v>
          </cell>
          <cell r="C24">
            <v>4</v>
          </cell>
          <cell r="F24">
            <v>8.2222222222222232</v>
          </cell>
          <cell r="I24">
            <v>7.8</v>
          </cell>
          <cell r="L24">
            <v>5.25</v>
          </cell>
          <cell r="O24">
            <v>6.4799999999999995</v>
          </cell>
          <cell r="R24">
            <v>5.9333333333333336</v>
          </cell>
          <cell r="U24">
            <v>10.65</v>
          </cell>
          <cell r="X24">
            <v>10.65</v>
          </cell>
          <cell r="AD24">
            <v>8.1157894736842113</v>
          </cell>
          <cell r="AF24">
            <v>5</v>
          </cell>
        </row>
        <row r="25">
          <cell r="A25">
            <v>17</v>
          </cell>
          <cell r="C25">
            <v>8.2000000000000011</v>
          </cell>
          <cell r="F25">
            <v>6.166666666666667</v>
          </cell>
          <cell r="I25">
            <v>7.0909090909090908</v>
          </cell>
          <cell r="L25">
            <v>3.9047619047619047</v>
          </cell>
          <cell r="O25">
            <v>4.1785714285714288</v>
          </cell>
          <cell r="R25">
            <v>4.0612244897959187</v>
          </cell>
          <cell r="U25">
            <v>9.9230769230769234</v>
          </cell>
          <cell r="X25">
            <v>9.9230769230769234</v>
          </cell>
          <cell r="AD25">
            <v>7.6159420289855078</v>
          </cell>
          <cell r="AF25">
            <v>5</v>
          </cell>
        </row>
        <row r="26">
          <cell r="A26">
            <v>18</v>
          </cell>
          <cell r="C26">
            <v>14.333333333333334</v>
          </cell>
          <cell r="F26">
            <v>7.5714285714285721</v>
          </cell>
          <cell r="I26">
            <v>9.6</v>
          </cell>
          <cell r="L26">
            <v>0</v>
          </cell>
          <cell r="O26">
            <v>0</v>
          </cell>
          <cell r="R26">
            <v>0</v>
          </cell>
          <cell r="U26">
            <v>14.326086956521738</v>
          </cell>
          <cell r="X26">
            <v>14.326086956521738</v>
          </cell>
          <cell r="AD26">
            <v>13.862745098039216</v>
          </cell>
          <cell r="AF26">
            <v>5</v>
          </cell>
        </row>
        <row r="27">
          <cell r="A27">
            <v>19</v>
          </cell>
          <cell r="C27">
            <v>0</v>
          </cell>
          <cell r="F27">
            <v>0</v>
          </cell>
          <cell r="I27">
            <v>0</v>
          </cell>
          <cell r="L27">
            <v>0</v>
          </cell>
          <cell r="O27">
            <v>0</v>
          </cell>
          <cell r="R27">
            <v>0</v>
          </cell>
          <cell r="U27">
            <v>0</v>
          </cell>
          <cell r="X27">
            <v>0</v>
          </cell>
          <cell r="AD27">
            <v>0</v>
          </cell>
          <cell r="AF27">
            <v>5</v>
          </cell>
        </row>
        <row r="28">
          <cell r="A28">
            <v>20</v>
          </cell>
          <cell r="C28">
            <v>7.0000000000000009</v>
          </cell>
          <cell r="F28">
            <v>9.3000000000000007</v>
          </cell>
          <cell r="I28">
            <v>8.9166666666666679</v>
          </cell>
          <cell r="L28">
            <v>4.75</v>
          </cell>
          <cell r="O28">
            <v>5.8571428571428577</v>
          </cell>
          <cell r="R28">
            <v>5.2168674698795181</v>
          </cell>
          <cell r="U28">
            <v>12</v>
          </cell>
          <cell r="X28">
            <v>12</v>
          </cell>
          <cell r="AD28">
            <v>8.9230769230769234</v>
          </cell>
          <cell r="AF28">
            <v>5</v>
          </cell>
        </row>
        <row r="29">
          <cell r="A29">
            <v>21</v>
          </cell>
          <cell r="C29">
            <v>13.5</v>
          </cell>
          <cell r="F29">
            <v>10.8</v>
          </cell>
          <cell r="I29">
            <v>12</v>
          </cell>
          <cell r="L29">
            <v>4.9750000000000005</v>
          </cell>
          <cell r="O29">
            <v>5.53125</v>
          </cell>
          <cell r="R29">
            <v>5.2222222222222223</v>
          </cell>
          <cell r="U29">
            <v>10.612903225806452</v>
          </cell>
          <cell r="X29">
            <v>10.612903225806452</v>
          </cell>
          <cell r="AD29">
            <v>7.9860139860139858</v>
          </cell>
          <cell r="AF29">
            <v>5</v>
          </cell>
        </row>
        <row r="30">
          <cell r="A30">
            <v>22</v>
          </cell>
          <cell r="C30">
            <v>9.6666666666666661</v>
          </cell>
          <cell r="F30">
            <v>9.5</v>
          </cell>
          <cell r="I30">
            <v>9.5555555555555554</v>
          </cell>
          <cell r="L30">
            <v>6</v>
          </cell>
          <cell r="O30">
            <v>6.3333333333333339</v>
          </cell>
          <cell r="R30">
            <v>6.1355932203389827</v>
          </cell>
          <cell r="U30">
            <v>11.565217391304348</v>
          </cell>
          <cell r="X30">
            <v>11.565217391304348</v>
          </cell>
          <cell r="AD30">
            <v>8.5964912280701764</v>
          </cell>
          <cell r="AF30">
            <v>5</v>
          </cell>
        </row>
        <row r="31">
          <cell r="A31">
            <v>23</v>
          </cell>
          <cell r="C31">
            <v>9.1999999999999993</v>
          </cell>
          <cell r="F31">
            <v>9.1666666666666661</v>
          </cell>
          <cell r="I31">
            <v>9.1818181818181817</v>
          </cell>
          <cell r="L31">
            <v>5.243243243243243</v>
          </cell>
          <cell r="O31">
            <v>5.1176470588235299</v>
          </cell>
          <cell r="R31">
            <v>5.2037037037037033</v>
          </cell>
          <cell r="U31">
            <v>10.777777777777779</v>
          </cell>
          <cell r="X31">
            <v>10.777777777777779</v>
          </cell>
          <cell r="AD31">
            <v>6.9397590361445785</v>
          </cell>
          <cell r="AF31">
            <v>5</v>
          </cell>
        </row>
        <row r="32">
          <cell r="A32">
            <v>24</v>
          </cell>
          <cell r="C32">
            <v>8.5</v>
          </cell>
          <cell r="F32">
            <v>8</v>
          </cell>
          <cell r="I32">
            <v>8.1428571428571441</v>
          </cell>
          <cell r="L32">
            <v>14.833333333333334</v>
          </cell>
          <cell r="O32">
            <v>12</v>
          </cell>
          <cell r="R32">
            <v>13.307692307692307</v>
          </cell>
          <cell r="U32">
            <v>12.125</v>
          </cell>
          <cell r="X32">
            <v>12.125</v>
          </cell>
          <cell r="AD32">
            <v>11.884615384615385</v>
          </cell>
          <cell r="AF32">
            <v>5</v>
          </cell>
        </row>
        <row r="33">
          <cell r="A33">
            <v>25</v>
          </cell>
          <cell r="C33">
            <v>7.6666666666666661</v>
          </cell>
          <cell r="F33">
            <v>8.2000000000000011</v>
          </cell>
          <cell r="I33">
            <v>8</v>
          </cell>
          <cell r="L33">
            <v>4.0526315789473681</v>
          </cell>
          <cell r="O33">
            <v>6.25</v>
          </cell>
          <cell r="R33">
            <v>4.7037037037037033</v>
          </cell>
          <cell r="U33">
            <v>23.857142857142858</v>
          </cell>
          <cell r="X33">
            <v>23.857142857142858</v>
          </cell>
          <cell r="AD33">
            <v>10.714285714285714</v>
          </cell>
          <cell r="AF33">
            <v>5</v>
          </cell>
        </row>
        <row r="34">
          <cell r="A34">
            <v>26</v>
          </cell>
          <cell r="C34">
            <v>0</v>
          </cell>
          <cell r="F34">
            <v>0</v>
          </cell>
          <cell r="I34">
            <v>0</v>
          </cell>
          <cell r="L34">
            <v>0</v>
          </cell>
          <cell r="O34">
            <v>0</v>
          </cell>
          <cell r="R34">
            <v>0</v>
          </cell>
          <cell r="U34">
            <v>0</v>
          </cell>
          <cell r="X34">
            <v>0</v>
          </cell>
          <cell r="AD34">
            <v>0</v>
          </cell>
          <cell r="AF34">
            <v>5</v>
          </cell>
        </row>
        <row r="35">
          <cell r="A35">
            <v>27</v>
          </cell>
          <cell r="C35">
            <v>0</v>
          </cell>
          <cell r="F35">
            <v>7.7142857142857135</v>
          </cell>
          <cell r="I35">
            <v>7.7142857142857135</v>
          </cell>
          <cell r="L35">
            <v>5.3333333333333339</v>
          </cell>
          <cell r="O35">
            <v>6.4666666666666668</v>
          </cell>
          <cell r="R35">
            <v>5.8484848484848486</v>
          </cell>
          <cell r="U35">
            <v>10.512820512820513</v>
          </cell>
          <cell r="X35">
            <v>10.512820512820513</v>
          </cell>
          <cell r="AD35">
            <v>9.0423728813559325</v>
          </cell>
          <cell r="AF35">
            <v>5</v>
          </cell>
        </row>
        <row r="36">
          <cell r="A36">
            <v>28</v>
          </cell>
          <cell r="C36">
            <v>7.333333333333333</v>
          </cell>
          <cell r="F36">
            <v>6.5</v>
          </cell>
          <cell r="I36">
            <v>6.7777777777777786</v>
          </cell>
          <cell r="L36">
            <v>5.1176470588235299</v>
          </cell>
          <cell r="O36">
            <v>4.3999999999999995</v>
          </cell>
          <cell r="R36">
            <v>4.8518518518518512</v>
          </cell>
          <cell r="U36">
            <v>10.730769230769232</v>
          </cell>
          <cell r="X36">
            <v>10.730769230769232</v>
          </cell>
          <cell r="AD36">
            <v>8.5227272727272716</v>
          </cell>
          <cell r="AF36">
            <v>5</v>
          </cell>
        </row>
        <row r="37">
          <cell r="A37">
            <v>29</v>
          </cell>
          <cell r="C37">
            <v>5.25</v>
          </cell>
          <cell r="F37">
            <v>5.375</v>
          </cell>
          <cell r="I37">
            <v>5.3333333333333339</v>
          </cell>
          <cell r="L37">
            <v>5.1333333333333337</v>
          </cell>
          <cell r="O37">
            <v>4.4615384615384617</v>
          </cell>
          <cell r="R37">
            <v>4.8214285714285721</v>
          </cell>
          <cell r="U37">
            <v>11.454545454545455</v>
          </cell>
          <cell r="X37">
            <v>11.454545454545455</v>
          </cell>
          <cell r="AD37">
            <v>8.3690476190476186</v>
          </cell>
          <cell r="AF37">
            <v>5</v>
          </cell>
        </row>
        <row r="38">
          <cell r="A38">
            <v>30</v>
          </cell>
          <cell r="C38">
            <v>10</v>
          </cell>
          <cell r="F38">
            <v>8</v>
          </cell>
          <cell r="I38">
            <v>8.25</v>
          </cell>
          <cell r="L38">
            <v>3.2</v>
          </cell>
          <cell r="O38">
            <v>4.4615384615384617</v>
          </cell>
          <cell r="R38">
            <v>3.785714285714286</v>
          </cell>
          <cell r="U38">
            <v>8.3636363636363633</v>
          </cell>
          <cell r="X38">
            <v>8.3636363636363633</v>
          </cell>
          <cell r="AD38">
            <v>6.75</v>
          </cell>
          <cell r="AF38">
            <v>5</v>
          </cell>
        </row>
        <row r="39">
          <cell r="A39">
            <v>31</v>
          </cell>
          <cell r="C39">
            <v>14.000000000000002</v>
          </cell>
          <cell r="F39">
            <v>7.0000000000000009</v>
          </cell>
          <cell r="I39">
            <v>9.3333333333333339</v>
          </cell>
          <cell r="L39">
            <v>4.3333333333333339</v>
          </cell>
          <cell r="O39">
            <v>4.5</v>
          </cell>
          <cell r="R39">
            <v>4.416666666666667</v>
          </cell>
          <cell r="U39">
            <v>8.304347826086957</v>
          </cell>
          <cell r="X39">
            <v>8.304347826086957</v>
          </cell>
          <cell r="AD39">
            <v>7.2405063291139244</v>
          </cell>
          <cell r="AF39">
            <v>5</v>
          </cell>
        </row>
        <row r="40">
          <cell r="A40" t="str">
            <v xml:space="preserve">Feb/01 </v>
          </cell>
          <cell r="C40">
            <v>0</v>
          </cell>
          <cell r="F40">
            <v>0</v>
          </cell>
          <cell r="I40">
            <v>0</v>
          </cell>
          <cell r="L40">
            <v>0</v>
          </cell>
          <cell r="O40">
            <v>0</v>
          </cell>
          <cell r="R40">
            <v>0</v>
          </cell>
          <cell r="U40">
            <v>0</v>
          </cell>
          <cell r="X40">
            <v>0</v>
          </cell>
          <cell r="AD40">
            <v>0</v>
          </cell>
          <cell r="AF40">
            <v>5</v>
          </cell>
        </row>
        <row r="41">
          <cell r="A41">
            <v>2</v>
          </cell>
          <cell r="C41">
            <v>0</v>
          </cell>
          <cell r="F41">
            <v>0</v>
          </cell>
          <cell r="I41">
            <v>0</v>
          </cell>
          <cell r="L41">
            <v>0</v>
          </cell>
          <cell r="O41">
            <v>0</v>
          </cell>
          <cell r="R41">
            <v>0</v>
          </cell>
          <cell r="U41">
            <v>0</v>
          </cell>
          <cell r="X41">
            <v>0</v>
          </cell>
          <cell r="AD41">
            <v>0</v>
          </cell>
          <cell r="AF41">
            <v>5</v>
          </cell>
        </row>
        <row r="42">
          <cell r="A42">
            <v>3</v>
          </cell>
          <cell r="C42">
            <v>5.5</v>
          </cell>
          <cell r="F42">
            <v>6.8571428571428577</v>
          </cell>
          <cell r="I42">
            <v>6.3636363636363633</v>
          </cell>
          <cell r="L42">
            <v>4.6749999999999998</v>
          </cell>
          <cell r="O42">
            <v>4.5199999999999996</v>
          </cell>
          <cell r="R42">
            <v>4.6153846153846159</v>
          </cell>
          <cell r="U42">
            <v>5.447368421052631</v>
          </cell>
          <cell r="X42">
            <v>5.447368421052631</v>
          </cell>
          <cell r="AD42">
            <v>5.1578947368421053</v>
          </cell>
          <cell r="AF42">
            <v>5</v>
          </cell>
        </row>
        <row r="43">
          <cell r="A43">
            <v>4</v>
          </cell>
          <cell r="C43">
            <v>9.3333333333333339</v>
          </cell>
          <cell r="F43">
            <v>2.9285714285714288</v>
          </cell>
          <cell r="I43">
            <v>4.0588235294117645</v>
          </cell>
          <cell r="L43">
            <v>5.4615384615384617</v>
          </cell>
          <cell r="O43">
            <v>6.8095238095238102</v>
          </cell>
          <cell r="R43">
            <v>6.0638297872340425</v>
          </cell>
          <cell r="U43">
            <v>11.923076923076923</v>
          </cell>
          <cell r="X43">
            <v>11.923076923076923</v>
          </cell>
          <cell r="AD43">
            <v>8.3965517241379306</v>
          </cell>
          <cell r="AF43">
            <v>5</v>
          </cell>
        </row>
        <row r="44">
          <cell r="A44">
            <v>5</v>
          </cell>
          <cell r="C44">
            <v>7.6666666666666661</v>
          </cell>
          <cell r="F44">
            <v>8.8333333333333339</v>
          </cell>
          <cell r="I44">
            <v>8.4444444444444446</v>
          </cell>
          <cell r="L44">
            <v>5.3529411764705879</v>
          </cell>
          <cell r="O44">
            <v>6.5</v>
          </cell>
          <cell r="R44">
            <v>5.8275862068965516</v>
          </cell>
          <cell r="U44">
            <v>13.200000000000001</v>
          </cell>
          <cell r="X44">
            <v>13.200000000000001</v>
          </cell>
          <cell r="AD44">
            <v>9.9102564102564106</v>
          </cell>
          <cell r="AF44">
            <v>5</v>
          </cell>
        </row>
        <row r="45">
          <cell r="A45">
            <v>6</v>
          </cell>
          <cell r="C45">
            <v>5.5</v>
          </cell>
          <cell r="F45">
            <v>6.5</v>
          </cell>
          <cell r="I45">
            <v>6.166666666666667</v>
          </cell>
          <cell r="L45">
            <v>5.4705882352941178</v>
          </cell>
          <cell r="O45">
            <v>5.24</v>
          </cell>
          <cell r="R45">
            <v>5.3333333333333339</v>
          </cell>
          <cell r="U45">
            <v>15.75</v>
          </cell>
          <cell r="X45">
            <v>15.75</v>
          </cell>
          <cell r="AD45">
            <v>9.5625</v>
          </cell>
          <cell r="AF45">
            <v>5</v>
          </cell>
        </row>
        <row r="46">
          <cell r="A46">
            <v>7</v>
          </cell>
          <cell r="C46">
            <v>8.3333333333333321</v>
          </cell>
          <cell r="F46">
            <v>6</v>
          </cell>
          <cell r="I46">
            <v>6.6363636363636358</v>
          </cell>
          <cell r="L46">
            <v>11.200000000000001</v>
          </cell>
          <cell r="O46">
            <v>5.6666666666666661</v>
          </cell>
          <cell r="R46">
            <v>9.125</v>
          </cell>
          <cell r="U46">
            <v>9.9166666666666661</v>
          </cell>
          <cell r="X46">
            <v>9.9166666666666661</v>
          </cell>
          <cell r="AD46">
            <v>9.2835820895522385</v>
          </cell>
          <cell r="AF46">
            <v>5</v>
          </cell>
        </row>
        <row r="47">
          <cell r="A47">
            <v>8</v>
          </cell>
          <cell r="C47">
            <v>7.0000000000000009</v>
          </cell>
          <cell r="F47">
            <v>6.75</v>
          </cell>
          <cell r="I47">
            <v>6.7777777777777786</v>
          </cell>
          <cell r="L47">
            <v>3.4848484848484853</v>
          </cell>
          <cell r="O47">
            <v>4.4444444444444446</v>
          </cell>
          <cell r="R47">
            <v>3.916666666666667</v>
          </cell>
          <cell r="U47">
            <v>13.075000000000001</v>
          </cell>
          <cell r="X47">
            <v>13.075000000000001</v>
          </cell>
          <cell r="AD47">
            <v>9.0067114093959724</v>
          </cell>
          <cell r="AF47">
            <v>5</v>
          </cell>
        </row>
        <row r="48">
          <cell r="A48">
            <v>9</v>
          </cell>
          <cell r="C48">
            <v>0</v>
          </cell>
          <cell r="F48">
            <v>0</v>
          </cell>
          <cell r="I48">
            <v>0</v>
          </cell>
          <cell r="L48">
            <v>0</v>
          </cell>
          <cell r="O48">
            <v>0</v>
          </cell>
          <cell r="R48">
            <v>0</v>
          </cell>
          <cell r="U48">
            <v>0</v>
          </cell>
          <cell r="X48">
            <v>0</v>
          </cell>
          <cell r="AD48">
            <v>0</v>
          </cell>
          <cell r="AF48">
            <v>5</v>
          </cell>
        </row>
        <row r="49">
          <cell r="A49">
            <v>10</v>
          </cell>
          <cell r="C49">
            <v>12</v>
          </cell>
          <cell r="F49">
            <v>16</v>
          </cell>
          <cell r="I49">
            <v>15</v>
          </cell>
          <cell r="L49">
            <v>3.8095238095238098</v>
          </cell>
          <cell r="O49">
            <v>5.1851851851851851</v>
          </cell>
          <cell r="R49">
            <v>4.3478260869565215</v>
          </cell>
          <cell r="U49">
            <v>10.040816326530612</v>
          </cell>
          <cell r="X49">
            <v>10.040816326530612</v>
          </cell>
          <cell r="AD49">
            <v>7.859649122807018</v>
          </cell>
          <cell r="AF49">
            <v>5</v>
          </cell>
        </row>
        <row r="50">
          <cell r="A50">
            <v>11</v>
          </cell>
          <cell r="C50">
            <v>2.166666666666667</v>
          </cell>
          <cell r="F50">
            <v>12.857142857142856</v>
          </cell>
          <cell r="I50">
            <v>6.1052631578947363</v>
          </cell>
          <cell r="L50">
            <v>3.8529411764705883</v>
          </cell>
          <cell r="O50">
            <v>5.5652173913043477</v>
          </cell>
          <cell r="R50">
            <v>4.5438596491228074</v>
          </cell>
          <cell r="U50">
            <v>9.5</v>
          </cell>
          <cell r="X50">
            <v>9.5</v>
          </cell>
          <cell r="AD50">
            <v>6.8712121212121211</v>
          </cell>
          <cell r="AF50">
            <v>5</v>
          </cell>
        </row>
        <row r="51">
          <cell r="A51">
            <v>12</v>
          </cell>
          <cell r="C51">
            <v>0</v>
          </cell>
          <cell r="F51">
            <v>0</v>
          </cell>
          <cell r="I51">
            <v>0</v>
          </cell>
          <cell r="L51">
            <v>0</v>
          </cell>
          <cell r="O51">
            <v>0</v>
          </cell>
          <cell r="R51">
            <v>0</v>
          </cell>
          <cell r="U51">
            <v>0</v>
          </cell>
          <cell r="X51">
            <v>0</v>
          </cell>
          <cell r="AD51">
            <v>0</v>
          </cell>
          <cell r="AF51">
            <v>5</v>
          </cell>
        </row>
        <row r="52">
          <cell r="A52">
            <v>13</v>
          </cell>
          <cell r="C52">
            <v>6.25</v>
          </cell>
          <cell r="F52">
            <v>11</v>
          </cell>
          <cell r="I52">
            <v>9.2727272727272734</v>
          </cell>
          <cell r="L52">
            <v>7.0624999999999991</v>
          </cell>
          <cell r="O52">
            <v>7.4285714285714288</v>
          </cell>
          <cell r="R52">
            <v>7.2333333333333334</v>
          </cell>
          <cell r="U52">
            <v>9.6666666666666661</v>
          </cell>
          <cell r="X52">
            <v>9.6666666666666661</v>
          </cell>
          <cell r="AD52">
            <v>8.577464788732394</v>
          </cell>
          <cell r="AF52">
            <v>5</v>
          </cell>
        </row>
        <row r="53">
          <cell r="A53">
            <v>14</v>
          </cell>
          <cell r="C53">
            <v>13</v>
          </cell>
          <cell r="F53">
            <v>10.428571428571429</v>
          </cell>
          <cell r="I53">
            <v>11.200000000000001</v>
          </cell>
          <cell r="L53">
            <v>4.8461538461538458</v>
          </cell>
          <cell r="O53">
            <v>5.4</v>
          </cell>
          <cell r="R53">
            <v>5</v>
          </cell>
          <cell r="U53">
            <v>9.5714285714285712</v>
          </cell>
          <cell r="X53">
            <v>9.5714285714285712</v>
          </cell>
          <cell r="AD53">
            <v>7.1</v>
          </cell>
          <cell r="AF53">
            <v>5</v>
          </cell>
        </row>
        <row r="54">
          <cell r="A54">
            <v>15</v>
          </cell>
          <cell r="C54">
            <v>15.333333333333332</v>
          </cell>
          <cell r="F54">
            <v>11.833333333333334</v>
          </cell>
          <cell r="I54">
            <v>13</v>
          </cell>
          <cell r="L54">
            <v>5.4411764705882355</v>
          </cell>
          <cell r="O54">
            <v>7.2727272727272725</v>
          </cell>
          <cell r="R54">
            <v>5.8888888888888884</v>
          </cell>
          <cell r="U54">
            <v>13.523809523809524</v>
          </cell>
          <cell r="X54">
            <v>13.523809523809524</v>
          </cell>
          <cell r="AD54">
            <v>9.8958333333333321</v>
          </cell>
          <cell r="AF54">
            <v>5</v>
          </cell>
        </row>
        <row r="55">
          <cell r="A55">
            <v>16</v>
          </cell>
          <cell r="C55">
            <v>0</v>
          </cell>
          <cell r="F55">
            <v>0</v>
          </cell>
          <cell r="I55">
            <v>0</v>
          </cell>
          <cell r="L55">
            <v>0</v>
          </cell>
          <cell r="O55">
            <v>0</v>
          </cell>
          <cell r="R55">
            <v>0</v>
          </cell>
          <cell r="U55">
            <v>0</v>
          </cell>
          <cell r="X55">
            <v>0</v>
          </cell>
          <cell r="AD55">
            <v>0</v>
          </cell>
          <cell r="AF55">
            <v>5</v>
          </cell>
        </row>
        <row r="56">
          <cell r="A56">
            <v>17</v>
          </cell>
          <cell r="C56">
            <v>3</v>
          </cell>
          <cell r="F56">
            <v>6.7</v>
          </cell>
          <cell r="I56">
            <v>5.6428571428571423</v>
          </cell>
          <cell r="L56">
            <v>4.0714285714285721</v>
          </cell>
          <cell r="O56">
            <v>5.2413793103448274</v>
          </cell>
          <cell r="R56">
            <v>4.666666666666667</v>
          </cell>
          <cell r="U56">
            <v>11.833333333333334</v>
          </cell>
          <cell r="X56">
            <v>11.833333333333334</v>
          </cell>
          <cell r="AD56">
            <v>8.8682634730538918</v>
          </cell>
          <cell r="AF56">
            <v>5</v>
          </cell>
        </row>
        <row r="57">
          <cell r="A57">
            <v>18</v>
          </cell>
          <cell r="C57">
            <v>4</v>
          </cell>
          <cell r="F57">
            <v>5.166666666666667</v>
          </cell>
          <cell r="I57">
            <v>5</v>
          </cell>
          <cell r="L57">
            <v>5.4545454545454541</v>
          </cell>
          <cell r="O57">
            <v>6.3636363636363633</v>
          </cell>
          <cell r="R57">
            <v>5.9090909090909092</v>
          </cell>
          <cell r="U57">
            <v>6.0909090909090908</v>
          </cell>
          <cell r="X57">
            <v>6.0909090909090908</v>
          </cell>
          <cell r="AD57">
            <v>5.8842105263157896</v>
          </cell>
          <cell r="AF57">
            <v>5</v>
          </cell>
        </row>
        <row r="58">
          <cell r="A58">
            <v>19</v>
          </cell>
          <cell r="C58">
            <v>8.4</v>
          </cell>
          <cell r="F58">
            <v>9.6</v>
          </cell>
          <cell r="I58">
            <v>9</v>
          </cell>
          <cell r="L58">
            <v>6</v>
          </cell>
          <cell r="O58">
            <v>6.3636363636363633</v>
          </cell>
          <cell r="R58">
            <v>6.1568627450980395</v>
          </cell>
          <cell r="U58">
            <v>7.55</v>
          </cell>
          <cell r="X58">
            <v>7.55</v>
          </cell>
          <cell r="AD58">
            <v>6.990099009900991</v>
          </cell>
          <cell r="AF58">
            <v>5</v>
          </cell>
        </row>
        <row r="59">
          <cell r="A59">
            <v>20</v>
          </cell>
          <cell r="C59">
            <v>16</v>
          </cell>
          <cell r="F59">
            <v>6</v>
          </cell>
          <cell r="I59">
            <v>8.5</v>
          </cell>
          <cell r="L59">
            <v>4.5111111111111111</v>
          </cell>
          <cell r="O59">
            <v>5.1034482758620694</v>
          </cell>
          <cell r="R59">
            <v>4.743243243243243</v>
          </cell>
          <cell r="U59">
            <v>12.361111111111111</v>
          </cell>
          <cell r="X59">
            <v>12.361111111111111</v>
          </cell>
          <cell r="AD59">
            <v>8.5</v>
          </cell>
          <cell r="AF59">
            <v>5</v>
          </cell>
        </row>
        <row r="60">
          <cell r="A60">
            <v>21</v>
          </cell>
          <cell r="C60">
            <v>14.000000000000002</v>
          </cell>
          <cell r="F60">
            <v>7.0000000000000009</v>
          </cell>
          <cell r="I60">
            <v>9.625</v>
          </cell>
          <cell r="L60">
            <v>6.8235294117647065</v>
          </cell>
          <cell r="O60">
            <v>7.882352941176471</v>
          </cell>
          <cell r="R60">
            <v>7.1764705882352935</v>
          </cell>
          <cell r="U60">
            <v>8.0810810810810807</v>
          </cell>
          <cell r="X60">
            <v>8.0810810810810807</v>
          </cell>
          <cell r="AD60">
            <v>7.8270676691729326</v>
          </cell>
          <cell r="AF60">
            <v>5</v>
          </cell>
        </row>
        <row r="61">
          <cell r="A61">
            <v>22</v>
          </cell>
          <cell r="C61">
            <v>8.5</v>
          </cell>
          <cell r="F61">
            <v>11</v>
          </cell>
          <cell r="I61">
            <v>10.375</v>
          </cell>
          <cell r="L61">
            <v>5.5106382978723403</v>
          </cell>
          <cell r="O61">
            <v>5.8571428571428577</v>
          </cell>
          <cell r="R61">
            <v>5.6585365853658542</v>
          </cell>
          <cell r="U61">
            <v>12.25</v>
          </cell>
          <cell r="X61">
            <v>12.25</v>
          </cell>
          <cell r="AD61">
            <v>8.9823529411764707</v>
          </cell>
          <cell r="AF61">
            <v>5</v>
          </cell>
        </row>
        <row r="62">
          <cell r="A62">
            <v>23</v>
          </cell>
          <cell r="C62">
            <v>0</v>
          </cell>
          <cell r="F62">
            <v>0</v>
          </cell>
          <cell r="I62">
            <v>0</v>
          </cell>
          <cell r="L62">
            <v>0</v>
          </cell>
          <cell r="O62">
            <v>0</v>
          </cell>
          <cell r="R62">
            <v>0</v>
          </cell>
          <cell r="U62">
            <v>0</v>
          </cell>
          <cell r="X62">
            <v>0</v>
          </cell>
          <cell r="AD62">
            <v>0</v>
          </cell>
          <cell r="AF62">
            <v>5</v>
          </cell>
        </row>
        <row r="63">
          <cell r="A63">
            <v>24</v>
          </cell>
          <cell r="C63">
            <v>11.799999999999999</v>
          </cell>
          <cell r="F63">
            <v>9.7272727272727266</v>
          </cell>
          <cell r="I63">
            <v>10.375</v>
          </cell>
          <cell r="L63">
            <v>5.0697674418604652</v>
          </cell>
          <cell r="O63">
            <v>5.0588235294117645</v>
          </cell>
          <cell r="R63">
            <v>5.0666666666666664</v>
          </cell>
          <cell r="U63">
            <v>11.741935483870968</v>
          </cell>
          <cell r="X63">
            <v>11.741935483870968</v>
          </cell>
          <cell r="AD63">
            <v>8.6811594202898554</v>
          </cell>
          <cell r="AF63">
            <v>5</v>
          </cell>
        </row>
        <row r="64">
          <cell r="A64">
            <v>25</v>
          </cell>
          <cell r="C64">
            <v>13.333333333333334</v>
          </cell>
          <cell r="F64">
            <v>9</v>
          </cell>
          <cell r="I64">
            <v>10.083333333333332</v>
          </cell>
          <cell r="L64">
            <v>5.0476190476190474</v>
          </cell>
          <cell r="O64">
            <v>6</v>
          </cell>
          <cell r="R64">
            <v>5.2727272727272725</v>
          </cell>
          <cell r="U64">
            <v>20.5</v>
          </cell>
          <cell r="X64">
            <v>20.5</v>
          </cell>
          <cell r="AD64">
            <v>8.9036144578313259</v>
          </cell>
          <cell r="AF64">
            <v>5</v>
          </cell>
        </row>
        <row r="65">
          <cell r="A65">
            <v>26</v>
          </cell>
          <cell r="C65">
            <v>16</v>
          </cell>
          <cell r="F65">
            <v>19.857142857142858</v>
          </cell>
          <cell r="I65">
            <v>19.375</v>
          </cell>
          <cell r="L65">
            <v>6</v>
          </cell>
          <cell r="O65">
            <v>7.0000000000000009</v>
          </cell>
          <cell r="R65">
            <v>6.4</v>
          </cell>
          <cell r="U65">
            <v>19.2</v>
          </cell>
          <cell r="X65">
            <v>19.2</v>
          </cell>
          <cell r="AD65">
            <v>16.174603174603174</v>
          </cell>
          <cell r="AF65">
            <v>5</v>
          </cell>
        </row>
        <row r="66">
          <cell r="A66">
            <v>27</v>
          </cell>
          <cell r="C66">
            <v>11.200000000000001</v>
          </cell>
          <cell r="F66">
            <v>14.374999999999998</v>
          </cell>
          <cell r="I66">
            <v>13.153846153846155</v>
          </cell>
          <cell r="L66">
            <v>9.9</v>
          </cell>
          <cell r="O66">
            <v>5.6000000000000005</v>
          </cell>
          <cell r="R66">
            <v>7.75</v>
          </cell>
          <cell r="U66">
            <v>17.086956521739129</v>
          </cell>
          <cell r="X66">
            <v>17.086956521739129</v>
          </cell>
          <cell r="AD66">
            <v>14.075949367088608</v>
          </cell>
          <cell r="AF66">
            <v>5</v>
          </cell>
        </row>
        <row r="67">
          <cell r="A67">
            <v>28</v>
          </cell>
          <cell r="C67">
            <v>15.333333333333332</v>
          </cell>
          <cell r="F67">
            <v>13</v>
          </cell>
          <cell r="I67">
            <v>13.700000000000001</v>
          </cell>
          <cell r="L67">
            <v>7.304347826086957</v>
          </cell>
          <cell r="O67">
            <v>9</v>
          </cell>
          <cell r="R67">
            <v>7.8529411764705888</v>
          </cell>
          <cell r="U67">
            <v>16.038461538461537</v>
          </cell>
          <cell r="X67">
            <v>16.038461538461537</v>
          </cell>
          <cell r="AD67">
            <v>12.895833333333334</v>
          </cell>
          <cell r="AF67">
            <v>5</v>
          </cell>
        </row>
        <row r="68">
          <cell r="A68">
            <v>29</v>
          </cell>
          <cell r="C68">
            <v>0</v>
          </cell>
          <cell r="F68">
            <v>0</v>
          </cell>
          <cell r="I68">
            <v>0</v>
          </cell>
          <cell r="L68">
            <v>0</v>
          </cell>
          <cell r="O68">
            <v>0</v>
          </cell>
          <cell r="R68">
            <v>0</v>
          </cell>
          <cell r="U68">
            <v>0</v>
          </cell>
          <cell r="X68">
            <v>0</v>
          </cell>
          <cell r="AD68">
            <v>0</v>
          </cell>
          <cell r="AF68">
            <v>5</v>
          </cell>
        </row>
        <row r="69">
          <cell r="A69">
            <v>30</v>
          </cell>
          <cell r="C69">
            <v>0</v>
          </cell>
          <cell r="F69">
            <v>0</v>
          </cell>
          <cell r="I69">
            <v>0</v>
          </cell>
          <cell r="L69">
            <v>0</v>
          </cell>
          <cell r="O69">
            <v>0</v>
          </cell>
          <cell r="R69">
            <v>0</v>
          </cell>
          <cell r="U69">
            <v>0</v>
          </cell>
          <cell r="X69">
            <v>0</v>
          </cell>
          <cell r="AD69">
            <v>0</v>
          </cell>
          <cell r="AF69">
            <v>5</v>
          </cell>
        </row>
        <row r="70">
          <cell r="A70">
            <v>31</v>
          </cell>
          <cell r="C70">
            <v>0</v>
          </cell>
          <cell r="F70">
            <v>0</v>
          </cell>
          <cell r="I70">
            <v>0</v>
          </cell>
          <cell r="L70">
            <v>0</v>
          </cell>
          <cell r="O70">
            <v>0</v>
          </cell>
          <cell r="R70">
            <v>0</v>
          </cell>
          <cell r="U70">
            <v>0</v>
          </cell>
          <cell r="X70">
            <v>0</v>
          </cell>
          <cell r="AD70">
            <v>0</v>
          </cell>
          <cell r="AF70">
            <v>5</v>
          </cell>
        </row>
        <row r="71">
          <cell r="A71" t="str">
            <v xml:space="preserve">Mar/01 </v>
          </cell>
          <cell r="C71">
            <v>2</v>
          </cell>
          <cell r="F71">
            <v>2.5</v>
          </cell>
          <cell r="I71">
            <v>2.4</v>
          </cell>
          <cell r="L71">
            <v>1.2307692307692308</v>
          </cell>
          <cell r="O71">
            <v>2.3333333333333335</v>
          </cell>
          <cell r="R71">
            <v>1.76</v>
          </cell>
          <cell r="U71">
            <v>17.18181818181818</v>
          </cell>
          <cell r="X71">
            <v>17.18181818181818</v>
          </cell>
          <cell r="AD71">
            <v>10.972972972972974</v>
          </cell>
          <cell r="AF71">
            <v>5</v>
          </cell>
        </row>
        <row r="72">
          <cell r="A72">
            <v>2</v>
          </cell>
          <cell r="C72">
            <v>0</v>
          </cell>
          <cell r="F72">
            <v>0</v>
          </cell>
          <cell r="I72">
            <v>0</v>
          </cell>
          <cell r="L72">
            <v>0</v>
          </cell>
          <cell r="O72">
            <v>0</v>
          </cell>
          <cell r="R72">
            <v>0</v>
          </cell>
          <cell r="U72">
            <v>0</v>
          </cell>
          <cell r="X72">
            <v>0</v>
          </cell>
          <cell r="AD72">
            <v>0</v>
          </cell>
          <cell r="AF72">
            <v>5</v>
          </cell>
        </row>
        <row r="73">
          <cell r="A73">
            <v>3</v>
          </cell>
          <cell r="C73">
            <v>5.6666666666666661</v>
          </cell>
          <cell r="F73">
            <v>4.125</v>
          </cell>
          <cell r="I73">
            <v>4.5454545454545459</v>
          </cell>
          <cell r="L73">
            <v>3.7199999999999998</v>
          </cell>
          <cell r="O73">
            <v>3.6333333333333337</v>
          </cell>
          <cell r="R73">
            <v>3.6727272727272728</v>
          </cell>
          <cell r="U73">
            <v>12.553191489361701</v>
          </cell>
          <cell r="X73">
            <v>12.553191489361701</v>
          </cell>
          <cell r="AD73">
            <v>8.9499999999999993</v>
          </cell>
          <cell r="AF73">
            <v>5</v>
          </cell>
        </row>
        <row r="74">
          <cell r="A74">
            <v>4</v>
          </cell>
          <cell r="C74">
            <v>0</v>
          </cell>
          <cell r="F74">
            <v>0</v>
          </cell>
          <cell r="I74">
            <v>0</v>
          </cell>
          <cell r="L74">
            <v>0</v>
          </cell>
          <cell r="O74">
            <v>0</v>
          </cell>
          <cell r="R74">
            <v>0</v>
          </cell>
          <cell r="U74">
            <v>0</v>
          </cell>
          <cell r="X74">
            <v>0</v>
          </cell>
          <cell r="AD74">
            <v>0</v>
          </cell>
          <cell r="AF74">
            <v>5</v>
          </cell>
        </row>
        <row r="75">
          <cell r="A75">
            <v>5</v>
          </cell>
          <cell r="C75">
            <v>4.3333333333333339</v>
          </cell>
          <cell r="F75">
            <v>16.333333333333332</v>
          </cell>
          <cell r="I75">
            <v>12.333333333333334</v>
          </cell>
          <cell r="L75">
            <v>6.6333333333333329</v>
          </cell>
          <cell r="O75">
            <v>8.8285714285714292</v>
          </cell>
          <cell r="R75">
            <v>7.815384615384616</v>
          </cell>
          <cell r="U75">
            <v>17.232558139534884</v>
          </cell>
          <cell r="X75">
            <v>17.232558139534884</v>
          </cell>
          <cell r="AD75">
            <v>13.13125</v>
          </cell>
          <cell r="AF75">
            <v>5</v>
          </cell>
        </row>
        <row r="76">
          <cell r="A76">
            <v>6</v>
          </cell>
          <cell r="C76">
            <v>6.5151515151515156</v>
          </cell>
          <cell r="F76">
            <v>8.742857142857142</v>
          </cell>
          <cell r="I76">
            <v>7.6617647058823524</v>
          </cell>
          <cell r="L76">
            <v>0</v>
          </cell>
          <cell r="O76">
            <v>0</v>
          </cell>
          <cell r="R76">
            <v>0</v>
          </cell>
          <cell r="U76">
            <v>16.333333333333332</v>
          </cell>
          <cell r="X76">
            <v>16.878787878787879</v>
          </cell>
          <cell r="AD76">
            <v>11.969465648854962</v>
          </cell>
          <cell r="AF76">
            <v>5</v>
          </cell>
        </row>
        <row r="77">
          <cell r="A77">
            <v>7</v>
          </cell>
          <cell r="C77">
            <v>8.0555555555555554</v>
          </cell>
          <cell r="F77">
            <v>7.1999999999999993</v>
          </cell>
          <cell r="I77">
            <v>7.5208333333333339</v>
          </cell>
          <cell r="L77">
            <v>0</v>
          </cell>
          <cell r="O77">
            <v>0</v>
          </cell>
          <cell r="R77">
            <v>0</v>
          </cell>
          <cell r="U77">
            <v>17.571428571428569</v>
          </cell>
          <cell r="X77">
            <v>17.571428571428569</v>
          </cell>
          <cell r="AD77">
            <v>12.211111111111112</v>
          </cell>
          <cell r="AF77">
            <v>5</v>
          </cell>
        </row>
        <row r="78">
          <cell r="A78">
            <v>8</v>
          </cell>
          <cell r="C78">
            <v>6.5</v>
          </cell>
          <cell r="F78">
            <v>7.3999999999999995</v>
          </cell>
          <cell r="I78">
            <v>7.1428571428571423</v>
          </cell>
          <cell r="L78">
            <v>6.8275862068965516</v>
          </cell>
          <cell r="O78">
            <v>7.3999999999999995</v>
          </cell>
          <cell r="R78">
            <v>7.0612244897959187</v>
          </cell>
          <cell r="U78">
            <v>22.470588235294116</v>
          </cell>
          <cell r="X78">
            <v>22.470588235294116</v>
          </cell>
          <cell r="AD78">
            <v>15.516129032258064</v>
          </cell>
          <cell r="AF78">
            <v>5</v>
          </cell>
        </row>
        <row r="79">
          <cell r="A79">
            <v>9</v>
          </cell>
          <cell r="C79">
            <v>0</v>
          </cell>
          <cell r="F79">
            <v>0</v>
          </cell>
          <cell r="I79">
            <v>0</v>
          </cell>
          <cell r="L79">
            <v>0</v>
          </cell>
          <cell r="O79">
            <v>0</v>
          </cell>
          <cell r="R79">
            <v>0</v>
          </cell>
          <cell r="U79">
            <v>0</v>
          </cell>
          <cell r="X79">
            <v>0</v>
          </cell>
          <cell r="AD79">
            <v>0</v>
          </cell>
          <cell r="AF79">
            <v>5</v>
          </cell>
        </row>
        <row r="80">
          <cell r="A80">
            <v>10</v>
          </cell>
          <cell r="C80">
            <v>5</v>
          </cell>
          <cell r="F80">
            <v>8.7142857142857153</v>
          </cell>
          <cell r="I80">
            <v>7.6</v>
          </cell>
          <cell r="L80">
            <v>6.6470588235294112</v>
          </cell>
          <cell r="O80">
            <v>7.2647058823529411</v>
          </cell>
          <cell r="R80">
            <v>6.9558823529411766</v>
          </cell>
          <cell r="U80">
            <v>13.914285714285715</v>
          </cell>
          <cell r="X80">
            <v>13.914285714285715</v>
          </cell>
          <cell r="AD80">
            <v>10.29054054054054</v>
          </cell>
          <cell r="AF80">
            <v>5</v>
          </cell>
        </row>
        <row r="81">
          <cell r="A81">
            <v>11</v>
          </cell>
          <cell r="C81">
            <v>9.2173913043478262</v>
          </cell>
          <cell r="F81">
            <v>8.5</v>
          </cell>
          <cell r="I81">
            <v>8.9230769230769234</v>
          </cell>
          <cell r="L81">
            <v>5.2130325814536338</v>
          </cell>
          <cell r="O81">
            <v>5.916666666666667</v>
          </cell>
          <cell r="R81">
            <v>5.3757225433526017</v>
          </cell>
          <cell r="U81">
            <v>15.153846153846153</v>
          </cell>
          <cell r="X81">
            <v>15.153846153846153</v>
          </cell>
          <cell r="AD81">
            <v>10.153981522217334</v>
          </cell>
          <cell r="AF81">
            <v>5</v>
          </cell>
        </row>
        <row r="82">
          <cell r="A82">
            <v>12</v>
          </cell>
          <cell r="C82">
            <v>8.75</v>
          </cell>
          <cell r="F82">
            <v>11.333333333333332</v>
          </cell>
          <cell r="I82">
            <v>9.8571428571428577</v>
          </cell>
          <cell r="L82">
            <v>6.0909090909090908</v>
          </cell>
          <cell r="O82">
            <v>7.4666666666666677</v>
          </cell>
          <cell r="R82">
            <v>6.520833333333333</v>
          </cell>
          <cell r="U82">
            <v>16.80952380952381</v>
          </cell>
          <cell r="X82">
            <v>16.80952380952381</v>
          </cell>
          <cell r="AD82">
            <v>11.216494845360824</v>
          </cell>
          <cell r="AF82">
            <v>5</v>
          </cell>
        </row>
        <row r="83">
          <cell r="A83">
            <v>13</v>
          </cell>
          <cell r="C83">
            <v>12</v>
          </cell>
          <cell r="F83">
            <v>9.75</v>
          </cell>
          <cell r="I83">
            <v>10.199999999999999</v>
          </cell>
          <cell r="L83">
            <v>5.913978494623656</v>
          </cell>
          <cell r="O83">
            <v>8.7999999999999989</v>
          </cell>
          <cell r="R83">
            <v>6.6754617414248028</v>
          </cell>
          <cell r="U83">
            <v>31.428571428571427</v>
          </cell>
          <cell r="X83">
            <v>31.428571428571427</v>
          </cell>
          <cell r="AD83">
            <v>13.075571177504393</v>
          </cell>
          <cell r="AF83">
            <v>5</v>
          </cell>
        </row>
        <row r="84">
          <cell r="A84">
            <v>14</v>
          </cell>
          <cell r="C84">
            <v>7.0000000000000009</v>
          </cell>
          <cell r="F84">
            <v>6.833333333333333</v>
          </cell>
          <cell r="I84">
            <v>6.8750000000000009</v>
          </cell>
          <cell r="L84">
            <v>4.9285714285714288</v>
          </cell>
          <cell r="O84">
            <v>8.9090909090909101</v>
          </cell>
          <cell r="R84">
            <v>6.0512820512820511</v>
          </cell>
          <cell r="U84">
            <v>19.416666666666664</v>
          </cell>
          <cell r="X84">
            <v>19.416666666666664</v>
          </cell>
          <cell r="AD84">
            <v>10.661971830985916</v>
          </cell>
          <cell r="AF84">
            <v>5</v>
          </cell>
        </row>
        <row r="85">
          <cell r="A85">
            <v>15</v>
          </cell>
          <cell r="C85">
            <v>6.4</v>
          </cell>
          <cell r="F85">
            <v>4</v>
          </cell>
          <cell r="I85">
            <v>5.0909090909090908</v>
          </cell>
          <cell r="L85">
            <v>4.1333333333333329</v>
          </cell>
          <cell r="O85">
            <v>6.25</v>
          </cell>
          <cell r="R85">
            <v>4.7380952380952381</v>
          </cell>
          <cell r="U85">
            <v>14.333333333333334</v>
          </cell>
          <cell r="X85">
            <v>14.333333333333334</v>
          </cell>
          <cell r="AD85">
            <v>8.6629213483146064</v>
          </cell>
          <cell r="AF85">
            <v>5</v>
          </cell>
        </row>
        <row r="86">
          <cell r="A86">
            <v>16</v>
          </cell>
          <cell r="C86">
            <v>4</v>
          </cell>
          <cell r="F86">
            <v>9</v>
          </cell>
          <cell r="I86">
            <v>7.333333333333333</v>
          </cell>
          <cell r="L86">
            <v>0</v>
          </cell>
          <cell r="O86">
            <v>0</v>
          </cell>
          <cell r="R86">
            <v>0</v>
          </cell>
          <cell r="U86">
            <v>0</v>
          </cell>
          <cell r="X86">
            <v>0</v>
          </cell>
          <cell r="AD86">
            <v>7.333333333333333</v>
          </cell>
          <cell r="AF86">
            <v>5</v>
          </cell>
        </row>
        <row r="87">
          <cell r="A87">
            <v>17</v>
          </cell>
          <cell r="C87">
            <v>5</v>
          </cell>
          <cell r="F87">
            <v>6.666666666666667</v>
          </cell>
          <cell r="I87">
            <v>6.4285714285714279</v>
          </cell>
          <cell r="L87">
            <v>5</v>
          </cell>
          <cell r="O87">
            <v>6.756756756756757</v>
          </cell>
          <cell r="R87">
            <v>6</v>
          </cell>
          <cell r="U87">
            <v>5.6666666666666661</v>
          </cell>
          <cell r="X87">
            <v>5.6666666666666661</v>
          </cell>
          <cell r="AD87">
            <v>5.807291666666667</v>
          </cell>
          <cell r="AF87">
            <v>5</v>
          </cell>
        </row>
        <row r="88">
          <cell r="A88">
            <v>18</v>
          </cell>
          <cell r="C88">
            <v>6.666666666666667</v>
          </cell>
          <cell r="F88">
            <v>6.3333333333333339</v>
          </cell>
          <cell r="I88">
            <v>6.4444444444444446</v>
          </cell>
          <cell r="L88">
            <v>4.1666666666666661</v>
          </cell>
          <cell r="O88">
            <v>5.3030303030303028</v>
          </cell>
          <cell r="R88">
            <v>4.7619047619047619</v>
          </cell>
          <cell r="U88">
            <v>10.151515151515152</v>
          </cell>
          <cell r="X88">
            <v>10.151515151515152</v>
          </cell>
          <cell r="AD88">
            <v>7.4492753623188417</v>
          </cell>
          <cell r="AF88">
            <v>5</v>
          </cell>
        </row>
        <row r="89">
          <cell r="A89">
            <v>19</v>
          </cell>
          <cell r="C89">
            <v>0</v>
          </cell>
          <cell r="F89">
            <v>7.5</v>
          </cell>
          <cell r="I89">
            <v>7.5</v>
          </cell>
          <cell r="L89">
            <v>4.8788927335640135</v>
          </cell>
          <cell r="O89">
            <v>4.5357142857142856</v>
          </cell>
          <cell r="R89">
            <v>4.7100175746924426</v>
          </cell>
          <cell r="U89">
            <v>8.375</v>
          </cell>
          <cell r="X89">
            <v>8.375</v>
          </cell>
          <cell r="AD89">
            <v>6.6903073286052006</v>
          </cell>
          <cell r="AF89">
            <v>5</v>
          </cell>
        </row>
        <row r="90">
          <cell r="A90">
            <v>20</v>
          </cell>
          <cell r="C90">
            <v>4.2</v>
          </cell>
          <cell r="F90">
            <v>4.5</v>
          </cell>
          <cell r="I90">
            <v>4.3636363636363642</v>
          </cell>
          <cell r="L90">
            <v>4.7368421052631584</v>
          </cell>
          <cell r="O90">
            <v>4.92</v>
          </cell>
          <cell r="R90">
            <v>4.8095238095238093</v>
          </cell>
          <cell r="U90">
            <v>9.1999999999999993</v>
          </cell>
          <cell r="X90">
            <v>9.1999999999999993</v>
          </cell>
          <cell r="AD90">
            <v>7.0584415584415581</v>
          </cell>
          <cell r="AF90">
            <v>5</v>
          </cell>
        </row>
        <row r="91">
          <cell r="A91">
            <v>21</v>
          </cell>
          <cell r="C91">
            <v>9</v>
          </cell>
          <cell r="F91">
            <v>8.5</v>
          </cell>
          <cell r="I91">
            <v>8.6666666666666679</v>
          </cell>
          <cell r="L91">
            <v>4.833333333333333</v>
          </cell>
          <cell r="O91">
            <v>4.9411764705882346</v>
          </cell>
          <cell r="R91">
            <v>4.867924528301887</v>
          </cell>
          <cell r="U91">
            <v>10.333333333333334</v>
          </cell>
          <cell r="X91">
            <v>10.333333333333334</v>
          </cell>
          <cell r="AD91">
            <v>7.6814159292035402</v>
          </cell>
          <cell r="AF91">
            <v>5</v>
          </cell>
        </row>
        <row r="92">
          <cell r="A92">
            <v>22</v>
          </cell>
          <cell r="C92">
            <v>5.3333333333333339</v>
          </cell>
          <cell r="F92">
            <v>5.8000000000000007</v>
          </cell>
          <cell r="I92">
            <v>5.625</v>
          </cell>
          <cell r="L92">
            <v>4.8205128205128203</v>
          </cell>
          <cell r="O92">
            <v>5.64</v>
          </cell>
          <cell r="R92">
            <v>5.140625</v>
          </cell>
          <cell r="U92">
            <v>9.0303030303030294</v>
          </cell>
          <cell r="X92">
            <v>9.0303030303030294</v>
          </cell>
          <cell r="AD92">
            <v>7.0289855072463769</v>
          </cell>
          <cell r="AF92">
            <v>5</v>
          </cell>
        </row>
        <row r="93">
          <cell r="A93">
            <v>23</v>
          </cell>
          <cell r="C93">
            <v>0</v>
          </cell>
          <cell r="F93">
            <v>5.25</v>
          </cell>
          <cell r="I93">
            <v>5.25</v>
          </cell>
          <cell r="L93">
            <v>0</v>
          </cell>
          <cell r="O93">
            <v>0</v>
          </cell>
          <cell r="R93">
            <v>0</v>
          </cell>
          <cell r="U93">
            <v>0</v>
          </cell>
          <cell r="X93">
            <v>0</v>
          </cell>
          <cell r="AD93">
            <v>5.25</v>
          </cell>
          <cell r="AF93">
            <v>5</v>
          </cell>
        </row>
        <row r="94">
          <cell r="A94">
            <v>24</v>
          </cell>
          <cell r="C94">
            <v>0</v>
          </cell>
          <cell r="F94">
            <v>2.6</v>
          </cell>
          <cell r="I94">
            <v>2.6</v>
          </cell>
          <cell r="L94">
            <v>4.2291666666666661</v>
          </cell>
          <cell r="O94">
            <v>4.96</v>
          </cell>
          <cell r="R94">
            <v>4.4794520547945211</v>
          </cell>
          <cell r="U94">
            <v>15.333333333333332</v>
          </cell>
          <cell r="X94">
            <v>15.333333333333332</v>
          </cell>
          <cell r="AD94">
            <v>8.2000000000000011</v>
          </cell>
          <cell r="AF94">
            <v>5</v>
          </cell>
        </row>
        <row r="95">
          <cell r="A95">
            <v>25</v>
          </cell>
          <cell r="C95">
            <v>6</v>
          </cell>
          <cell r="F95">
            <v>4.8</v>
          </cell>
          <cell r="I95">
            <v>5.1428571428571423</v>
          </cell>
          <cell r="L95">
            <v>4.365384615384615</v>
          </cell>
          <cell r="O95">
            <v>4.666666666666667</v>
          </cell>
          <cell r="R95">
            <v>4.4428571428571431</v>
          </cell>
          <cell r="U95">
            <v>12.5</v>
          </cell>
          <cell r="X95">
            <v>12.5</v>
          </cell>
          <cell r="AD95">
            <v>5.881720430107527</v>
          </cell>
          <cell r="AF95">
            <v>5</v>
          </cell>
        </row>
        <row r="96">
          <cell r="A96">
            <v>26</v>
          </cell>
          <cell r="C96">
            <v>4</v>
          </cell>
          <cell r="F96">
            <v>5.5714285714285712</v>
          </cell>
          <cell r="I96">
            <v>5</v>
          </cell>
          <cell r="L96">
            <v>5.2222222222222223</v>
          </cell>
          <cell r="O96">
            <v>6.0714285714285712</v>
          </cell>
          <cell r="R96">
            <v>5.7391304347826084</v>
          </cell>
          <cell r="U96">
            <v>12.75</v>
          </cell>
          <cell r="X96">
            <v>12.75</v>
          </cell>
          <cell r="AD96">
            <v>8.5</v>
          </cell>
          <cell r="AF96">
            <v>5</v>
          </cell>
        </row>
        <row r="97">
          <cell r="A97">
            <v>27</v>
          </cell>
          <cell r="C97">
            <v>0</v>
          </cell>
          <cell r="F97">
            <v>6.75</v>
          </cell>
          <cell r="I97">
            <v>6.75</v>
          </cell>
          <cell r="L97">
            <v>6.9411764705882355</v>
          </cell>
          <cell r="O97">
            <v>7.4285714285714288</v>
          </cell>
          <cell r="R97">
            <v>7.083333333333333</v>
          </cell>
          <cell r="U97">
            <v>16.608695652173914</v>
          </cell>
          <cell r="X97">
            <v>16.608695652173914</v>
          </cell>
          <cell r="AD97">
            <v>12.666666666666668</v>
          </cell>
          <cell r="AF97">
            <v>5</v>
          </cell>
        </row>
        <row r="98">
          <cell r="A98">
            <v>28</v>
          </cell>
          <cell r="C98">
            <v>5</v>
          </cell>
          <cell r="F98">
            <v>5.75</v>
          </cell>
          <cell r="I98">
            <v>5.4285714285714288</v>
          </cell>
          <cell r="L98">
            <v>5.3125</v>
          </cell>
          <cell r="O98">
            <v>8.5833333333333339</v>
          </cell>
          <cell r="R98">
            <v>6.7142857142857144</v>
          </cell>
          <cell r="U98">
            <v>17.842105263157894</v>
          </cell>
          <cell r="X98">
            <v>17.842105263157894</v>
          </cell>
          <cell r="AD98">
            <v>12.383561643835616</v>
          </cell>
          <cell r="AF98">
            <v>5</v>
          </cell>
        </row>
        <row r="99">
          <cell r="A99">
            <v>29</v>
          </cell>
          <cell r="C99">
            <v>10.333333333333334</v>
          </cell>
          <cell r="F99">
            <v>7.333333333333333</v>
          </cell>
          <cell r="I99">
            <v>8.3333333333333321</v>
          </cell>
          <cell r="L99">
            <v>5.7021276595744679</v>
          </cell>
          <cell r="O99">
            <v>6.9</v>
          </cell>
          <cell r="R99">
            <v>6.2528735632183903</v>
          </cell>
          <cell r="U99">
            <v>13.8</v>
          </cell>
          <cell r="X99">
            <v>13.8</v>
          </cell>
          <cell r="AD99">
            <v>10.2880658436214</v>
          </cell>
          <cell r="AF99">
            <v>5</v>
          </cell>
        </row>
        <row r="100">
          <cell r="A100">
            <v>30</v>
          </cell>
          <cell r="C100">
            <v>0</v>
          </cell>
          <cell r="F100">
            <v>0</v>
          </cell>
          <cell r="I100">
            <v>0</v>
          </cell>
          <cell r="L100">
            <v>0</v>
          </cell>
          <cell r="O100">
            <v>0</v>
          </cell>
          <cell r="R100">
            <v>0</v>
          </cell>
          <cell r="U100">
            <v>0</v>
          </cell>
          <cell r="X100">
            <v>0</v>
          </cell>
          <cell r="AD100">
            <v>0</v>
          </cell>
          <cell r="AF100">
            <v>5</v>
          </cell>
        </row>
        <row r="101">
          <cell r="A101">
            <v>31</v>
          </cell>
          <cell r="C101">
            <v>4.666666666666667</v>
          </cell>
          <cell r="F101">
            <v>6.25</v>
          </cell>
          <cell r="I101">
            <v>5.8181818181818183</v>
          </cell>
          <cell r="L101">
            <v>5.2105263157894735</v>
          </cell>
          <cell r="O101">
            <v>6.6000000000000005</v>
          </cell>
          <cell r="R101">
            <v>5.6896551724137936</v>
          </cell>
          <cell r="U101">
            <v>11.74074074074074</v>
          </cell>
          <cell r="X101">
            <v>11.74074074074074</v>
          </cell>
          <cell r="AD101">
            <v>9.1808510638297864</v>
          </cell>
          <cell r="AF101">
            <v>5</v>
          </cell>
        </row>
        <row r="102">
          <cell r="A102" t="str">
            <v xml:space="preserve">Apr/01 </v>
          </cell>
          <cell r="C102">
            <v>0</v>
          </cell>
          <cell r="F102">
            <v>6.5</v>
          </cell>
          <cell r="I102">
            <v>6.5</v>
          </cell>
          <cell r="L102">
            <v>4.6470588235294121</v>
          </cell>
          <cell r="O102">
            <v>5.3333333333333339</v>
          </cell>
          <cell r="R102">
            <v>4.931034482758621</v>
          </cell>
          <cell r="U102">
            <v>10.285714285714285</v>
          </cell>
          <cell r="X102">
            <v>10.285714285714285</v>
          </cell>
          <cell r="AD102">
            <v>7.9740259740259738</v>
          </cell>
          <cell r="AF102">
            <v>5</v>
          </cell>
        </row>
        <row r="103">
          <cell r="A103">
            <v>2</v>
          </cell>
          <cell r="C103">
            <v>0</v>
          </cell>
          <cell r="F103">
            <v>0</v>
          </cell>
          <cell r="I103">
            <v>0</v>
          </cell>
          <cell r="L103">
            <v>0</v>
          </cell>
          <cell r="O103">
            <v>0</v>
          </cell>
          <cell r="R103">
            <v>0</v>
          </cell>
          <cell r="U103">
            <v>0</v>
          </cell>
          <cell r="X103">
            <v>0</v>
          </cell>
          <cell r="AD103">
            <v>0</v>
          </cell>
          <cell r="AF103">
            <v>5</v>
          </cell>
        </row>
        <row r="104">
          <cell r="A104">
            <v>3</v>
          </cell>
          <cell r="C104">
            <v>4</v>
          </cell>
          <cell r="F104">
            <v>4.75</v>
          </cell>
          <cell r="I104">
            <v>4.5999999999999996</v>
          </cell>
          <cell r="L104">
            <v>5.4444444444444438</v>
          </cell>
          <cell r="O104">
            <v>7.4782608695652177</v>
          </cell>
          <cell r="R104">
            <v>6.38</v>
          </cell>
          <cell r="U104">
            <v>11.52</v>
          </cell>
          <cell r="X104">
            <v>11.52</v>
          </cell>
          <cell r="AD104">
            <v>8.742857142857142</v>
          </cell>
          <cell r="AF104">
            <v>5</v>
          </cell>
        </row>
        <row r="105">
          <cell r="A105">
            <v>4</v>
          </cell>
          <cell r="C105">
            <v>3</v>
          </cell>
          <cell r="F105">
            <v>7.7142857142857135</v>
          </cell>
          <cell r="I105">
            <v>5.75</v>
          </cell>
          <cell r="L105">
            <v>8.6086956521739122</v>
          </cell>
          <cell r="O105">
            <v>6.3181818181818183</v>
          </cell>
          <cell r="R105">
            <v>7.4888888888888889</v>
          </cell>
          <cell r="U105">
            <v>14.916666666666668</v>
          </cell>
          <cell r="X105">
            <v>14.916666666666668</v>
          </cell>
          <cell r="AD105">
            <v>10.685714285714285</v>
          </cell>
          <cell r="AF105">
            <v>5</v>
          </cell>
        </row>
        <row r="106">
          <cell r="A106">
            <v>5</v>
          </cell>
          <cell r="C106">
            <v>3</v>
          </cell>
          <cell r="F106">
            <v>9.4</v>
          </cell>
          <cell r="I106">
            <v>7.5714285714285721</v>
          </cell>
          <cell r="L106">
            <v>4.3999999999999995</v>
          </cell>
          <cell r="O106">
            <v>7.2857142857142856</v>
          </cell>
          <cell r="R106">
            <v>5.8780487804878048</v>
          </cell>
          <cell r="U106">
            <v>15.857142857142856</v>
          </cell>
          <cell r="X106">
            <v>15.857142857142856</v>
          </cell>
          <cell r="AD106">
            <v>10.666666666666668</v>
          </cell>
          <cell r="AF106">
            <v>5</v>
          </cell>
        </row>
        <row r="107">
          <cell r="A107">
            <v>6</v>
          </cell>
          <cell r="C107">
            <v>0</v>
          </cell>
          <cell r="F107">
            <v>0</v>
          </cell>
          <cell r="I107">
            <v>0</v>
          </cell>
          <cell r="L107">
            <v>0</v>
          </cell>
          <cell r="O107">
            <v>0</v>
          </cell>
          <cell r="R107">
            <v>0</v>
          </cell>
          <cell r="U107">
            <v>10.710526315789473</v>
          </cell>
          <cell r="X107">
            <v>10.710526315789473</v>
          </cell>
          <cell r="AD107">
            <v>10.710526315789473</v>
          </cell>
          <cell r="AF107">
            <v>5</v>
          </cell>
        </row>
        <row r="108">
          <cell r="A108">
            <v>7</v>
          </cell>
          <cell r="C108">
            <v>9</v>
          </cell>
          <cell r="F108">
            <v>13.333333333333334</v>
          </cell>
          <cell r="I108">
            <v>12.25</v>
          </cell>
          <cell r="L108">
            <v>4.4642857142857144</v>
          </cell>
          <cell r="O108">
            <v>4.67741935483871</v>
          </cell>
          <cell r="R108">
            <v>4.5762711864406782</v>
          </cell>
          <cell r="U108">
            <v>0</v>
          </cell>
          <cell r="X108">
            <v>0</v>
          </cell>
          <cell r="AD108">
            <v>5.0634920634920633</v>
          </cell>
          <cell r="AF108">
            <v>5</v>
          </cell>
        </row>
        <row r="109">
          <cell r="A109">
            <v>8</v>
          </cell>
          <cell r="C109">
            <v>5.5</v>
          </cell>
          <cell r="F109">
            <v>5</v>
          </cell>
          <cell r="I109">
            <v>5.1111111111111116</v>
          </cell>
          <cell r="L109">
            <v>4.0789473684210531</v>
          </cell>
          <cell r="O109">
            <v>4.6363636363636367</v>
          </cell>
          <cell r="R109">
            <v>4.3380281690140849</v>
          </cell>
          <cell r="U109">
            <v>12.763157894736842</v>
          </cell>
          <cell r="X109">
            <v>12.763157894736842</v>
          </cell>
          <cell r="AD109">
            <v>8.4871794871794872</v>
          </cell>
          <cell r="AF109">
            <v>5</v>
          </cell>
        </row>
        <row r="110">
          <cell r="A110">
            <v>9</v>
          </cell>
          <cell r="C110">
            <v>7.333333333333333</v>
          </cell>
          <cell r="F110">
            <v>5</v>
          </cell>
          <cell r="I110">
            <v>5.875</v>
          </cell>
          <cell r="L110">
            <v>3.7037037037037033</v>
          </cell>
          <cell r="O110">
            <v>4.84375</v>
          </cell>
          <cell r="R110">
            <v>4.3220338983050848</v>
          </cell>
          <cell r="U110">
            <v>12.65625</v>
          </cell>
          <cell r="X110">
            <v>12.65625</v>
          </cell>
          <cell r="AD110">
            <v>8.4885496183206115</v>
          </cell>
          <cell r="AF110">
            <v>5</v>
          </cell>
        </row>
        <row r="111">
          <cell r="A111">
            <v>10</v>
          </cell>
          <cell r="C111">
            <v>6.5</v>
          </cell>
          <cell r="F111">
            <v>4.1666666666666661</v>
          </cell>
          <cell r="I111">
            <v>4.75</v>
          </cell>
          <cell r="L111">
            <v>4.4137931034482758</v>
          </cell>
          <cell r="O111">
            <v>4.625</v>
          </cell>
          <cell r="R111">
            <v>4.5094339622641515</v>
          </cell>
          <cell r="U111">
            <v>12.954545454545455</v>
          </cell>
          <cell r="X111">
            <v>12.954545454545455</v>
          </cell>
          <cell r="AD111">
            <v>8.0666666666666664</v>
          </cell>
          <cell r="AF111">
            <v>5</v>
          </cell>
        </row>
        <row r="112">
          <cell r="A112">
            <v>11</v>
          </cell>
          <cell r="C112">
            <v>5</v>
          </cell>
          <cell r="F112">
            <v>5.3333333333333339</v>
          </cell>
          <cell r="I112">
            <v>5.1818181818181817</v>
          </cell>
          <cell r="L112">
            <v>3.3333333333333335</v>
          </cell>
          <cell r="O112">
            <v>3.8181818181818183</v>
          </cell>
          <cell r="R112">
            <v>3.4857142857142858</v>
          </cell>
          <cell r="U112">
            <v>10.888888888888888</v>
          </cell>
          <cell r="X112">
            <v>10.888888888888888</v>
          </cell>
          <cell r="AD112">
            <v>6.9634146341463419</v>
          </cell>
          <cell r="AF112">
            <v>5</v>
          </cell>
        </row>
        <row r="113">
          <cell r="A113">
            <v>12</v>
          </cell>
          <cell r="C113">
            <v>8.5</v>
          </cell>
          <cell r="F113">
            <v>5.1428571428571423</v>
          </cell>
          <cell r="I113">
            <v>5.8888888888888884</v>
          </cell>
          <cell r="L113">
            <v>3.4680851063829787</v>
          </cell>
          <cell r="O113">
            <v>3.7777777777777777</v>
          </cell>
          <cell r="R113">
            <v>3.5538461538461541</v>
          </cell>
          <cell r="U113">
            <v>0</v>
          </cell>
          <cell r="X113">
            <v>0</v>
          </cell>
          <cell r="AD113">
            <v>3.8378378378378377</v>
          </cell>
          <cell r="AF113">
            <v>5</v>
          </cell>
        </row>
        <row r="114">
          <cell r="A114">
            <v>13</v>
          </cell>
          <cell r="C114">
            <v>0</v>
          </cell>
          <cell r="F114">
            <v>0</v>
          </cell>
          <cell r="I114">
            <v>0</v>
          </cell>
          <cell r="L114">
            <v>0</v>
          </cell>
          <cell r="O114">
            <v>0</v>
          </cell>
          <cell r="R114">
            <v>0</v>
          </cell>
          <cell r="U114">
            <v>0</v>
          </cell>
          <cell r="X114">
            <v>0</v>
          </cell>
          <cell r="AD114">
            <v>0</v>
          </cell>
          <cell r="AF114">
            <v>5</v>
          </cell>
        </row>
        <row r="115">
          <cell r="A115">
            <v>14</v>
          </cell>
          <cell r="C115">
            <v>6</v>
          </cell>
          <cell r="F115">
            <v>5.8571428571428577</v>
          </cell>
          <cell r="I115">
            <v>5.875</v>
          </cell>
          <cell r="L115">
            <v>3.7592592592592595</v>
          </cell>
          <cell r="O115">
            <v>3.8947368421052633</v>
          </cell>
          <cell r="R115">
            <v>3.7945205479452055</v>
          </cell>
          <cell r="U115">
            <v>12.523809523809524</v>
          </cell>
          <cell r="X115">
            <v>12.523809523809524</v>
          </cell>
          <cell r="AD115">
            <v>6.9105691056910574</v>
          </cell>
          <cell r="AF115">
            <v>5</v>
          </cell>
        </row>
        <row r="116">
          <cell r="A116">
            <v>15</v>
          </cell>
          <cell r="C116">
            <v>2.5</v>
          </cell>
          <cell r="F116">
            <v>4.2</v>
          </cell>
          <cell r="I116">
            <v>3.7142857142857144</v>
          </cell>
          <cell r="L116">
            <v>2.8823529411764706</v>
          </cell>
          <cell r="O116">
            <v>4.1000000000000005</v>
          </cell>
          <cell r="R116">
            <v>3.1590909090909092</v>
          </cell>
          <cell r="U116">
            <v>9.8666666666666671</v>
          </cell>
          <cell r="X116">
            <v>9.8666666666666671</v>
          </cell>
          <cell r="AD116">
            <v>5.6913580246913575</v>
          </cell>
          <cell r="AF116">
            <v>5</v>
          </cell>
        </row>
        <row r="117">
          <cell r="A117">
            <v>16</v>
          </cell>
          <cell r="C117">
            <v>4.25</v>
          </cell>
          <cell r="F117">
            <v>5</v>
          </cell>
          <cell r="I117">
            <v>4.75</v>
          </cell>
          <cell r="L117">
            <v>3.2692307692307696</v>
          </cell>
          <cell r="O117">
            <v>5.7586206896551726</v>
          </cell>
          <cell r="R117">
            <v>4.581818181818182</v>
          </cell>
          <cell r="U117">
            <v>13.566666666666666</v>
          </cell>
          <cell r="X117">
            <v>13.566666666666666</v>
          </cell>
          <cell r="AD117">
            <v>8.8425196850393704</v>
          </cell>
          <cell r="AF117">
            <v>5</v>
          </cell>
        </row>
        <row r="118">
          <cell r="A118">
            <v>17</v>
          </cell>
          <cell r="C118">
            <v>6.666666666666667</v>
          </cell>
          <cell r="F118">
            <v>4.875</v>
          </cell>
          <cell r="I118">
            <v>5.3636363636363633</v>
          </cell>
          <cell r="L118">
            <v>3.7948717948717952</v>
          </cell>
          <cell r="O118">
            <v>5.0333333333333332</v>
          </cell>
          <cell r="R118">
            <v>4.3333333333333339</v>
          </cell>
          <cell r="U118">
            <v>14.000000000000002</v>
          </cell>
          <cell r="X118">
            <v>14.000000000000002</v>
          </cell>
          <cell r="AD118">
            <v>9.115384615384615</v>
          </cell>
          <cell r="AF118">
            <v>5</v>
          </cell>
        </row>
        <row r="119">
          <cell r="A119">
            <v>18</v>
          </cell>
          <cell r="C119">
            <v>0</v>
          </cell>
          <cell r="F119">
            <v>0</v>
          </cell>
          <cell r="I119">
            <v>0</v>
          </cell>
          <cell r="L119">
            <v>0</v>
          </cell>
          <cell r="O119">
            <v>0</v>
          </cell>
          <cell r="R119">
            <v>0</v>
          </cell>
          <cell r="U119">
            <v>0</v>
          </cell>
          <cell r="X119">
            <v>0</v>
          </cell>
          <cell r="AD119">
            <v>0</v>
          </cell>
          <cell r="AF119">
            <v>5</v>
          </cell>
        </row>
        <row r="120">
          <cell r="A120">
            <v>19</v>
          </cell>
          <cell r="C120">
            <v>0</v>
          </cell>
          <cell r="F120">
            <v>6.2222222222222223</v>
          </cell>
          <cell r="I120">
            <v>6.2222222222222223</v>
          </cell>
          <cell r="L120">
            <v>4.1463414634146343</v>
          </cell>
          <cell r="O120">
            <v>5.8888888888888884</v>
          </cell>
          <cell r="R120">
            <v>4.9610389610389616</v>
          </cell>
          <cell r="U120">
            <v>11.181818181818182</v>
          </cell>
          <cell r="X120">
            <v>11.181818181818182</v>
          </cell>
          <cell r="AD120">
            <v>8.5102040816326525</v>
          </cell>
          <cell r="AF120">
            <v>5</v>
          </cell>
        </row>
        <row r="121">
          <cell r="A121">
            <v>20</v>
          </cell>
          <cell r="C121">
            <v>0</v>
          </cell>
          <cell r="F121">
            <v>0</v>
          </cell>
          <cell r="I121">
            <v>0</v>
          </cell>
          <cell r="L121">
            <v>0</v>
          </cell>
          <cell r="O121">
            <v>0</v>
          </cell>
          <cell r="R121">
            <v>0</v>
          </cell>
          <cell r="U121">
            <v>0</v>
          </cell>
          <cell r="X121">
            <v>0</v>
          </cell>
          <cell r="AD121">
            <v>0</v>
          </cell>
          <cell r="AF121">
            <v>5</v>
          </cell>
        </row>
        <row r="122">
          <cell r="A122">
            <v>21</v>
          </cell>
          <cell r="C122">
            <v>8.5</v>
          </cell>
          <cell r="F122">
            <v>3.7777777777777777</v>
          </cell>
          <cell r="I122">
            <v>4.6363636363636367</v>
          </cell>
          <cell r="L122">
            <v>4.4788441692466456</v>
          </cell>
          <cell r="O122">
            <v>5.756756756756757</v>
          </cell>
          <cell r="R122">
            <v>5.0321825629022818</v>
          </cell>
          <cell r="U122">
            <v>12.195121951219512</v>
          </cell>
          <cell r="X122">
            <v>12.195121951219512</v>
          </cell>
          <cell r="AD122">
            <v>8.2992434855701873</v>
          </cell>
          <cell r="AF122">
            <v>5</v>
          </cell>
        </row>
        <row r="123">
          <cell r="A123">
            <v>22</v>
          </cell>
          <cell r="C123">
            <v>5</v>
          </cell>
          <cell r="F123">
            <v>3.5999999999999996</v>
          </cell>
          <cell r="I123">
            <v>4.2222222222222223</v>
          </cell>
          <cell r="L123">
            <v>4.6481481481481488</v>
          </cell>
          <cell r="O123">
            <v>4.8181818181818183</v>
          </cell>
          <cell r="R123">
            <v>4.7126436781609193</v>
          </cell>
          <cell r="U123">
            <v>10.523809523809524</v>
          </cell>
          <cell r="X123">
            <v>10.523809523809524</v>
          </cell>
          <cell r="AD123">
            <v>6.4492753623188399</v>
          </cell>
          <cell r="AF123">
            <v>5</v>
          </cell>
        </row>
        <row r="124">
          <cell r="A124">
            <v>23</v>
          </cell>
          <cell r="C124">
            <v>4</v>
          </cell>
          <cell r="F124">
            <v>4.666666666666667</v>
          </cell>
          <cell r="I124">
            <v>4.5</v>
          </cell>
          <cell r="L124">
            <v>5.924050632911392</v>
          </cell>
          <cell r="O124">
            <v>5.1428571428571423</v>
          </cell>
          <cell r="R124">
            <v>5.6528925619834709</v>
          </cell>
          <cell r="U124">
            <v>11.8125</v>
          </cell>
          <cell r="X124">
            <v>11.8125</v>
          </cell>
          <cell r="AD124">
            <v>7.5223880597014929</v>
          </cell>
          <cell r="AF124">
            <v>5</v>
          </cell>
        </row>
        <row r="125">
          <cell r="A125">
            <v>24</v>
          </cell>
          <cell r="C125">
            <v>4</v>
          </cell>
          <cell r="F125">
            <v>4.1666666666666661</v>
          </cell>
          <cell r="I125">
            <v>4.125</v>
          </cell>
          <cell r="L125">
            <v>4.1702127659574471</v>
          </cell>
          <cell r="O125">
            <v>3.7894736842105265</v>
          </cell>
          <cell r="R125">
            <v>4.0606060606060606</v>
          </cell>
          <cell r="U125">
            <v>15.866666666666667</v>
          </cell>
          <cell r="X125">
            <v>15.866666666666667</v>
          </cell>
          <cell r="AD125">
            <v>7.4711538461538467</v>
          </cell>
          <cell r="AF125">
            <v>5</v>
          </cell>
        </row>
        <row r="126">
          <cell r="A126">
            <v>25</v>
          </cell>
          <cell r="C126">
            <v>4.2</v>
          </cell>
          <cell r="F126">
            <v>6.1111111111111107</v>
          </cell>
          <cell r="I126">
            <v>5.1923076923076925</v>
          </cell>
          <cell r="L126">
            <v>3.1802120141342751</v>
          </cell>
          <cell r="O126">
            <v>5.3333333333333339</v>
          </cell>
          <cell r="R126">
            <v>3.5568513119533525</v>
          </cell>
          <cell r="U126">
            <v>9.5</v>
          </cell>
          <cell r="X126">
            <v>9.5</v>
          </cell>
          <cell r="AD126">
            <v>4.3942505133470231</v>
          </cell>
          <cell r="AF126">
            <v>5</v>
          </cell>
        </row>
        <row r="127">
          <cell r="A127">
            <v>26</v>
          </cell>
          <cell r="C127">
            <v>5.6666666666666661</v>
          </cell>
          <cell r="F127">
            <v>4</v>
          </cell>
          <cell r="I127">
            <v>4.5555555555555554</v>
          </cell>
          <cell r="L127">
            <v>3.5454545454545454</v>
          </cell>
          <cell r="O127">
            <v>4.1818181818181817</v>
          </cell>
          <cell r="R127">
            <v>3.8636363636363633</v>
          </cell>
          <cell r="U127">
            <v>0</v>
          </cell>
          <cell r="X127">
            <v>0</v>
          </cell>
          <cell r="AD127">
            <v>4.064516129032258</v>
          </cell>
          <cell r="AF127">
            <v>5</v>
          </cell>
        </row>
        <row r="128">
          <cell r="A128">
            <v>27</v>
          </cell>
          <cell r="C128">
            <v>0</v>
          </cell>
          <cell r="F128">
            <v>0</v>
          </cell>
          <cell r="I128">
            <v>0</v>
          </cell>
          <cell r="L128">
            <v>0</v>
          </cell>
          <cell r="O128">
            <v>0</v>
          </cell>
          <cell r="R128">
            <v>0</v>
          </cell>
          <cell r="U128">
            <v>0</v>
          </cell>
          <cell r="X128">
            <v>0</v>
          </cell>
          <cell r="AD128">
            <v>0</v>
          </cell>
          <cell r="AF128">
            <v>5</v>
          </cell>
        </row>
        <row r="129">
          <cell r="A129">
            <v>28</v>
          </cell>
          <cell r="C129">
            <v>8</v>
          </cell>
          <cell r="F129">
            <v>0.79245283018867918</v>
          </cell>
          <cell r="I129">
            <v>1.0545454545454545</v>
          </cell>
          <cell r="L129">
            <v>4.3600000000000003</v>
          </cell>
          <cell r="O129">
            <v>5.3125</v>
          </cell>
          <cell r="R129">
            <v>4.7317073170731705</v>
          </cell>
          <cell r="U129">
            <v>0</v>
          </cell>
          <cell r="X129">
            <v>0</v>
          </cell>
          <cell r="AD129">
            <v>2.625</v>
          </cell>
          <cell r="AF129">
            <v>5</v>
          </cell>
        </row>
        <row r="130">
          <cell r="A130">
            <v>29</v>
          </cell>
          <cell r="C130">
            <v>5.6666666666666661</v>
          </cell>
          <cell r="F130">
            <v>7.0000000000000009</v>
          </cell>
          <cell r="I130">
            <v>6.5555555555555562</v>
          </cell>
          <cell r="L130">
            <v>4.9931287219422815</v>
          </cell>
          <cell r="O130">
            <v>3.9230769230769229</v>
          </cell>
          <cell r="R130">
            <v>4.5937410278495552</v>
          </cell>
          <cell r="U130">
            <v>15.454545454545453</v>
          </cell>
          <cell r="X130">
            <v>15.454545454545453</v>
          </cell>
          <cell r="AD130">
            <v>10.235682568598428</v>
          </cell>
          <cell r="AF130">
            <v>5</v>
          </cell>
        </row>
        <row r="131">
          <cell r="A131">
            <v>30</v>
          </cell>
          <cell r="C131">
            <v>5.6666666666666661</v>
          </cell>
          <cell r="F131">
            <v>6.2</v>
          </cell>
          <cell r="I131">
            <v>5.9090909090909092</v>
          </cell>
          <cell r="L131">
            <v>4.2231075697211153</v>
          </cell>
          <cell r="O131">
            <v>5.6923076923076925</v>
          </cell>
          <cell r="R131">
            <v>4.9706457925636007</v>
          </cell>
          <cell r="U131">
            <v>0</v>
          </cell>
          <cell r="X131">
            <v>0</v>
          </cell>
          <cell r="AD131">
            <v>5.2530779753761969</v>
          </cell>
          <cell r="AF131">
            <v>5</v>
          </cell>
        </row>
        <row r="132">
          <cell r="A132">
            <v>31</v>
          </cell>
          <cell r="C132">
            <v>0</v>
          </cell>
          <cell r="F132">
            <v>0</v>
          </cell>
          <cell r="I132">
            <v>0</v>
          </cell>
          <cell r="L132">
            <v>0</v>
          </cell>
          <cell r="O132">
            <v>0</v>
          </cell>
          <cell r="R132">
            <v>0</v>
          </cell>
          <cell r="U132">
            <v>0</v>
          </cell>
          <cell r="X132">
            <v>0</v>
          </cell>
          <cell r="AD132">
            <v>0</v>
          </cell>
          <cell r="AF132">
            <v>5</v>
          </cell>
        </row>
        <row r="133">
          <cell r="A133" t="str">
            <v xml:space="preserve">Mei/01 </v>
          </cell>
          <cell r="C133">
            <v>11</v>
          </cell>
          <cell r="F133">
            <v>7.1428571428571423</v>
          </cell>
          <cell r="I133">
            <v>8</v>
          </cell>
          <cell r="L133">
            <v>3.6111111111111107</v>
          </cell>
          <cell r="O133">
            <v>6.5</v>
          </cell>
          <cell r="R133">
            <v>4.5</v>
          </cell>
          <cell r="U133">
            <v>15.470588235294116</v>
          </cell>
          <cell r="X133">
            <v>15.470588235294116</v>
          </cell>
          <cell r="AD133">
            <v>10.362318840579709</v>
          </cell>
          <cell r="AF133">
            <v>5</v>
          </cell>
        </row>
        <row r="134">
          <cell r="A134">
            <v>2</v>
          </cell>
          <cell r="C134">
            <v>5</v>
          </cell>
          <cell r="F134">
            <v>6.75</v>
          </cell>
          <cell r="I134">
            <v>6.166666666666667</v>
          </cell>
          <cell r="L134">
            <v>4.1875</v>
          </cell>
          <cell r="O134">
            <v>4.5789473684210522</v>
          </cell>
          <cell r="R134">
            <v>4.3999999999999995</v>
          </cell>
          <cell r="U134">
            <v>13.647058823529413</v>
          </cell>
          <cell r="X134">
            <v>13.647058823529413</v>
          </cell>
          <cell r="AD134">
            <v>8.7333333333333325</v>
          </cell>
          <cell r="AF134">
            <v>5</v>
          </cell>
        </row>
        <row r="135">
          <cell r="A135">
            <v>3</v>
          </cell>
          <cell r="C135">
            <v>5</v>
          </cell>
          <cell r="F135">
            <v>4.5999999999999996</v>
          </cell>
          <cell r="I135">
            <v>4.7142857142857144</v>
          </cell>
          <cell r="L135">
            <v>4.7290640394088674</v>
          </cell>
          <cell r="O135">
            <v>5.1818181818181817</v>
          </cell>
          <cell r="R135">
            <v>4.8881789137380194</v>
          </cell>
          <cell r="U135">
            <v>13.647058823529413</v>
          </cell>
          <cell r="X135">
            <v>13.647058823529413</v>
          </cell>
          <cell r="AD135">
            <v>8.9903181189488244</v>
          </cell>
          <cell r="AF135">
            <v>5</v>
          </cell>
        </row>
        <row r="136">
          <cell r="A136">
            <v>4</v>
          </cell>
          <cell r="C136">
            <v>0</v>
          </cell>
          <cell r="F136">
            <v>0</v>
          </cell>
          <cell r="I136">
            <v>0</v>
          </cell>
          <cell r="L136">
            <v>0</v>
          </cell>
          <cell r="O136">
            <v>0</v>
          </cell>
          <cell r="R136">
            <v>0</v>
          </cell>
          <cell r="U136">
            <v>0</v>
          </cell>
          <cell r="X136">
            <v>0</v>
          </cell>
          <cell r="AD136">
            <v>0</v>
          </cell>
          <cell r="AF136">
            <v>5</v>
          </cell>
        </row>
        <row r="137">
          <cell r="A137">
            <v>5</v>
          </cell>
          <cell r="C137">
            <v>3.6666666666666665</v>
          </cell>
          <cell r="F137">
            <v>5.3333333333333339</v>
          </cell>
          <cell r="I137">
            <v>4.5</v>
          </cell>
          <cell r="L137">
            <v>3.2</v>
          </cell>
          <cell r="O137">
            <v>4.4482758620689653</v>
          </cell>
          <cell r="R137">
            <v>3.765625</v>
          </cell>
          <cell r="U137">
            <v>9.5</v>
          </cell>
          <cell r="X137">
            <v>9.5</v>
          </cell>
          <cell r="AD137">
            <v>5.4489795918367347</v>
          </cell>
          <cell r="AF137">
            <v>5</v>
          </cell>
        </row>
        <row r="138">
          <cell r="A138">
            <v>6</v>
          </cell>
          <cell r="C138">
            <v>4.666666666666667</v>
          </cell>
          <cell r="F138">
            <v>4.3333333333333339</v>
          </cell>
          <cell r="I138">
            <v>4.4444444444444446</v>
          </cell>
          <cell r="L138">
            <v>2.896551724137931</v>
          </cell>
          <cell r="O138">
            <v>3.4799999999999995</v>
          </cell>
          <cell r="R138">
            <v>3.166666666666667</v>
          </cell>
          <cell r="U138">
            <v>0</v>
          </cell>
          <cell r="X138">
            <v>0</v>
          </cell>
          <cell r="AD138">
            <v>3.3492063492063489</v>
          </cell>
          <cell r="AF138">
            <v>5</v>
          </cell>
        </row>
        <row r="139">
          <cell r="A139">
            <v>7</v>
          </cell>
          <cell r="C139">
            <v>4.3333333333333339</v>
          </cell>
          <cell r="F139">
            <v>2.1999999999999997</v>
          </cell>
          <cell r="I139">
            <v>3</v>
          </cell>
          <cell r="L139">
            <v>2.7586206896551726</v>
          </cell>
          <cell r="O139">
            <v>3.4799999999999995</v>
          </cell>
          <cell r="R139">
            <v>3.0925925925925926</v>
          </cell>
          <cell r="U139">
            <v>9.4583333333333339</v>
          </cell>
          <cell r="X139">
            <v>9.4583333333333339</v>
          </cell>
          <cell r="AD139">
            <v>5.8636363636363642</v>
          </cell>
          <cell r="AF139">
            <v>5</v>
          </cell>
        </row>
        <row r="140">
          <cell r="A140">
            <v>8</v>
          </cell>
          <cell r="C140">
            <v>6</v>
          </cell>
          <cell r="F140">
            <v>3</v>
          </cell>
          <cell r="I140">
            <v>3.8571428571428568</v>
          </cell>
          <cell r="L140">
            <v>2.2641509433962264</v>
          </cell>
          <cell r="O140">
            <v>3.88</v>
          </cell>
          <cell r="R140">
            <v>3.0485436893203883</v>
          </cell>
          <cell r="U140">
            <v>9.8636363636363633</v>
          </cell>
          <cell r="X140">
            <v>9.8636363636363633</v>
          </cell>
          <cell r="AD140">
            <v>6.0292682926829269</v>
          </cell>
          <cell r="AF140">
            <v>5</v>
          </cell>
        </row>
        <row r="141">
          <cell r="A141">
            <v>9</v>
          </cell>
          <cell r="C141">
            <v>5</v>
          </cell>
          <cell r="F141">
            <v>1.25</v>
          </cell>
          <cell r="I141">
            <v>2.5</v>
          </cell>
          <cell r="L141">
            <v>2.9615384615384617</v>
          </cell>
          <cell r="O141">
            <v>4.9473684210526319</v>
          </cell>
          <cell r="R141">
            <v>3.8</v>
          </cell>
          <cell r="U141">
            <v>9.7000000000000011</v>
          </cell>
          <cell r="X141">
            <v>9.7000000000000011</v>
          </cell>
          <cell r="AD141">
            <v>6.3076923076923075</v>
          </cell>
          <cell r="AF141">
            <v>5</v>
          </cell>
        </row>
        <row r="142">
          <cell r="A142">
            <v>10</v>
          </cell>
          <cell r="C142">
            <v>2</v>
          </cell>
          <cell r="F142">
            <v>3.5000000000000004</v>
          </cell>
          <cell r="I142">
            <v>3</v>
          </cell>
          <cell r="L142">
            <v>1.9677419354838708</v>
          </cell>
          <cell r="O142">
            <v>3.208333333333333</v>
          </cell>
          <cell r="R142">
            <v>2.5090909090909093</v>
          </cell>
          <cell r="U142">
            <v>0</v>
          </cell>
          <cell r="X142">
            <v>0</v>
          </cell>
          <cell r="AD142">
            <v>2.5970149253731343</v>
          </cell>
          <cell r="AF142">
            <v>5</v>
          </cell>
        </row>
        <row r="143">
          <cell r="A143">
            <v>11</v>
          </cell>
          <cell r="C143">
            <v>0</v>
          </cell>
          <cell r="F143">
            <v>0</v>
          </cell>
          <cell r="I143">
            <v>0</v>
          </cell>
          <cell r="L143">
            <v>0</v>
          </cell>
          <cell r="O143">
            <v>0</v>
          </cell>
          <cell r="R143">
            <v>0</v>
          </cell>
          <cell r="U143">
            <v>0</v>
          </cell>
          <cell r="X143">
            <v>0</v>
          </cell>
          <cell r="AD143">
            <v>0</v>
          </cell>
          <cell r="AF143">
            <v>5</v>
          </cell>
        </row>
        <row r="144">
          <cell r="A144">
            <v>12</v>
          </cell>
          <cell r="C144">
            <v>3.3333333333333335</v>
          </cell>
          <cell r="F144">
            <v>2.666666666666667</v>
          </cell>
          <cell r="I144">
            <v>2.8888888888888888</v>
          </cell>
          <cell r="L144">
            <v>2.225841476655809</v>
          </cell>
          <cell r="O144">
            <v>3.6999999999999997</v>
          </cell>
          <cell r="R144">
            <v>2.744546094299789</v>
          </cell>
          <cell r="U144">
            <v>0</v>
          </cell>
          <cell r="X144">
            <v>0</v>
          </cell>
          <cell r="AD144">
            <v>2.7642770352369381</v>
          </cell>
          <cell r="AF144">
            <v>5</v>
          </cell>
        </row>
        <row r="145">
          <cell r="A145">
            <v>13</v>
          </cell>
          <cell r="C145">
            <v>3.5000000000000004</v>
          </cell>
          <cell r="F145">
            <v>3.0909090909090908</v>
          </cell>
          <cell r="I145">
            <v>3.2</v>
          </cell>
          <cell r="L145">
            <v>2.2115384615384617</v>
          </cell>
          <cell r="O145">
            <v>4.2727272727272725</v>
          </cell>
          <cell r="R145">
            <v>2.8243243243243241</v>
          </cell>
          <cell r="U145">
            <v>6.375</v>
          </cell>
          <cell r="X145">
            <v>6.375</v>
          </cell>
          <cell r="AD145">
            <v>3.8099173553719008</v>
          </cell>
          <cell r="AF145">
            <v>5</v>
          </cell>
        </row>
        <row r="146">
          <cell r="A146">
            <v>14</v>
          </cell>
          <cell r="C146">
            <v>4</v>
          </cell>
          <cell r="F146">
            <v>5.875</v>
          </cell>
          <cell r="I146">
            <v>4.375</v>
          </cell>
          <cell r="L146">
            <v>0</v>
          </cell>
          <cell r="O146">
            <v>0</v>
          </cell>
          <cell r="R146">
            <v>0</v>
          </cell>
          <cell r="U146">
            <v>0</v>
          </cell>
          <cell r="X146">
            <v>0</v>
          </cell>
          <cell r="AD146">
            <v>4.375</v>
          </cell>
          <cell r="AF146">
            <v>5</v>
          </cell>
        </row>
        <row r="147">
          <cell r="A147">
            <v>15</v>
          </cell>
          <cell r="C147">
            <v>0</v>
          </cell>
          <cell r="F147">
            <v>0</v>
          </cell>
          <cell r="I147">
            <v>0</v>
          </cell>
          <cell r="L147">
            <v>0</v>
          </cell>
          <cell r="O147">
            <v>0</v>
          </cell>
          <cell r="R147">
            <v>0</v>
          </cell>
          <cell r="U147">
            <v>0</v>
          </cell>
          <cell r="X147">
            <v>0</v>
          </cell>
          <cell r="AD147">
            <v>0</v>
          </cell>
          <cell r="AF147">
            <v>5</v>
          </cell>
        </row>
        <row r="148">
          <cell r="A148">
            <v>16</v>
          </cell>
          <cell r="C148">
            <v>6</v>
          </cell>
          <cell r="F148">
            <v>1.5789473684210527</v>
          </cell>
          <cell r="I148">
            <v>2</v>
          </cell>
          <cell r="L148">
            <v>1.8636363636363635</v>
          </cell>
          <cell r="O148">
            <v>3.96875</v>
          </cell>
          <cell r="R148">
            <v>2.75</v>
          </cell>
          <cell r="U148">
            <v>6.2142857142857144</v>
          </cell>
          <cell r="X148">
            <v>6.2142857142857144</v>
          </cell>
          <cell r="AD148">
            <v>3.9150326797385624</v>
          </cell>
          <cell r="AF148">
            <v>5</v>
          </cell>
        </row>
        <row r="149">
          <cell r="A149">
            <v>17</v>
          </cell>
          <cell r="C149">
            <v>5.3333333333333339</v>
          </cell>
          <cell r="F149">
            <v>4.666666666666667</v>
          </cell>
          <cell r="I149">
            <v>4.833333333333333</v>
          </cell>
          <cell r="L149">
            <v>1.8837209302325582</v>
          </cell>
          <cell r="O149">
            <v>4.083333333333333</v>
          </cell>
          <cell r="R149">
            <v>2.8860759493670884</v>
          </cell>
          <cell r="U149">
            <v>0</v>
          </cell>
          <cell r="X149">
            <v>10.827586206896552</v>
          </cell>
          <cell r="AD149">
            <v>5</v>
          </cell>
          <cell r="AF149">
            <v>5</v>
          </cell>
        </row>
        <row r="150">
          <cell r="A150">
            <v>18</v>
          </cell>
          <cell r="C150">
            <v>0</v>
          </cell>
          <cell r="F150">
            <v>0</v>
          </cell>
          <cell r="I150">
            <v>0</v>
          </cell>
          <cell r="L150">
            <v>0</v>
          </cell>
          <cell r="O150">
            <v>0</v>
          </cell>
          <cell r="R150">
            <v>0</v>
          </cell>
          <cell r="U150">
            <v>0</v>
          </cell>
          <cell r="X150">
            <v>0</v>
          </cell>
          <cell r="AD150">
            <v>0</v>
          </cell>
          <cell r="AF150">
            <v>5</v>
          </cell>
        </row>
        <row r="151">
          <cell r="A151">
            <v>19</v>
          </cell>
          <cell r="C151">
            <v>5</v>
          </cell>
          <cell r="F151">
            <v>5.1111111111111116</v>
          </cell>
          <cell r="I151">
            <v>5.0999999999999996</v>
          </cell>
          <cell r="L151">
            <v>2.6875</v>
          </cell>
          <cell r="O151">
            <v>4.5365853658536581</v>
          </cell>
          <cell r="R151">
            <v>3.5393258426966292</v>
          </cell>
          <cell r="U151">
            <v>0</v>
          </cell>
          <cell r="X151">
            <v>0</v>
          </cell>
          <cell r="AD151">
            <v>3.6969696969696972</v>
          </cell>
          <cell r="AF151">
            <v>5</v>
          </cell>
        </row>
        <row r="152">
          <cell r="A152">
            <v>20</v>
          </cell>
          <cell r="C152">
            <v>5.6666666666666661</v>
          </cell>
          <cell r="F152">
            <v>4.75</v>
          </cell>
          <cell r="I152">
            <v>5</v>
          </cell>
          <cell r="L152">
            <v>3.8596491228070176</v>
          </cell>
          <cell r="O152">
            <v>4.526315789473685</v>
          </cell>
          <cell r="R152">
            <v>4.1263157894736846</v>
          </cell>
          <cell r="U152">
            <v>13.685714285714285</v>
          </cell>
          <cell r="X152">
            <v>13.685714285714285</v>
          </cell>
          <cell r="AD152">
            <v>7.9829545454545459</v>
          </cell>
          <cell r="AF152">
            <v>5</v>
          </cell>
        </row>
        <row r="153">
          <cell r="A153">
            <v>21</v>
          </cell>
          <cell r="C153">
            <v>4.3999999999999995</v>
          </cell>
          <cell r="F153">
            <v>5.7142857142857144</v>
          </cell>
          <cell r="I153">
            <v>5.166666666666667</v>
          </cell>
          <cell r="L153">
            <v>4.5999999999999996</v>
          </cell>
          <cell r="O153">
            <v>5.4705882352941178</v>
          </cell>
          <cell r="R153">
            <v>4.9325842696629216</v>
          </cell>
          <cell r="U153">
            <v>0</v>
          </cell>
          <cell r="X153">
            <v>15.194444444444443</v>
          </cell>
          <cell r="AD153">
            <v>7.6496350364963508</v>
          </cell>
          <cell r="AF153">
            <v>5</v>
          </cell>
        </row>
        <row r="154">
          <cell r="A154">
            <v>22</v>
          </cell>
          <cell r="C154">
            <v>7.0000000000000009</v>
          </cell>
          <cell r="F154">
            <v>4.4285714285714279</v>
          </cell>
          <cell r="I154">
            <v>5.2</v>
          </cell>
          <cell r="L154">
            <v>5.3125</v>
          </cell>
          <cell r="O154">
            <v>6.5</v>
          </cell>
          <cell r="R154">
            <v>5.708333333333333</v>
          </cell>
          <cell r="U154">
            <v>0</v>
          </cell>
          <cell r="X154">
            <v>10.4</v>
          </cell>
          <cell r="AD154">
            <v>6.7570093457943932</v>
          </cell>
          <cell r="AF154">
            <v>5</v>
          </cell>
        </row>
        <row r="155">
          <cell r="A155">
            <v>23</v>
          </cell>
          <cell r="C155">
            <v>6</v>
          </cell>
          <cell r="F155">
            <v>4.625</v>
          </cell>
          <cell r="I155">
            <v>5</v>
          </cell>
          <cell r="L155">
            <v>4.1666666666666661</v>
          </cell>
          <cell r="O155">
            <v>5.6521739130434785</v>
          </cell>
          <cell r="R155">
            <v>4.6923076923076925</v>
          </cell>
          <cell r="U155">
            <v>16.588235294117649</v>
          </cell>
          <cell r="X155">
            <v>16.588235294117649</v>
          </cell>
          <cell r="AD155">
            <v>8.4</v>
          </cell>
          <cell r="AF155">
            <v>5</v>
          </cell>
        </row>
        <row r="156">
          <cell r="A156">
            <v>24</v>
          </cell>
          <cell r="C156">
            <v>7.0000000000000009</v>
          </cell>
          <cell r="F156">
            <v>4.5</v>
          </cell>
          <cell r="I156">
            <v>5.0769230769230766</v>
          </cell>
          <cell r="L156">
            <v>4.2727272727272725</v>
          </cell>
          <cell r="O156">
            <v>3.5000000000000004</v>
          </cell>
          <cell r="R156">
            <v>4.1159420289855069</v>
          </cell>
          <cell r="U156">
            <v>15</v>
          </cell>
          <cell r="X156">
            <v>15</v>
          </cell>
          <cell r="AD156">
            <v>6.5384615384615392</v>
          </cell>
          <cell r="AF156">
            <v>5</v>
          </cell>
        </row>
        <row r="157">
          <cell r="A157">
            <v>25</v>
          </cell>
          <cell r="C157">
            <v>0</v>
          </cell>
          <cell r="F157">
            <v>0</v>
          </cell>
          <cell r="I157">
            <v>0</v>
          </cell>
          <cell r="L157">
            <v>0</v>
          </cell>
          <cell r="O157">
            <v>0</v>
          </cell>
          <cell r="R157">
            <v>0</v>
          </cell>
          <cell r="U157">
            <v>0</v>
          </cell>
          <cell r="X157">
            <v>0</v>
          </cell>
          <cell r="AD157">
            <v>0</v>
          </cell>
          <cell r="AF157">
            <v>5</v>
          </cell>
        </row>
        <row r="158">
          <cell r="A158">
            <v>26</v>
          </cell>
          <cell r="C158">
            <v>4.25</v>
          </cell>
          <cell r="F158">
            <v>5.5555555555555554</v>
          </cell>
          <cell r="I158">
            <v>5.1538461538461542</v>
          </cell>
          <cell r="L158">
            <v>5.2542372881355925</v>
          </cell>
          <cell r="O158">
            <v>7.9285714285714279</v>
          </cell>
          <cell r="R158">
            <v>6.4353312302839107</v>
          </cell>
          <cell r="U158">
            <v>0</v>
          </cell>
          <cell r="X158">
            <v>12.555555555555555</v>
          </cell>
          <cell r="AD158">
            <v>7.1508379888268152</v>
          </cell>
          <cell r="AF158">
            <v>5</v>
          </cell>
        </row>
        <row r="159">
          <cell r="A159">
            <v>27</v>
          </cell>
          <cell r="C159">
            <v>9</v>
          </cell>
          <cell r="F159">
            <v>5.5714285714285712</v>
          </cell>
          <cell r="I159">
            <v>6.3333333333333339</v>
          </cell>
          <cell r="L159">
            <v>6.25</v>
          </cell>
          <cell r="O159">
            <v>6.8421052631578956</v>
          </cell>
          <cell r="R159">
            <v>6.4055299539170507</v>
          </cell>
          <cell r="U159">
            <v>0</v>
          </cell>
          <cell r="X159">
            <v>9</v>
          </cell>
          <cell r="AD159">
            <v>6.8119891008174394</v>
          </cell>
          <cell r="AF159">
            <v>5</v>
          </cell>
        </row>
        <row r="160">
          <cell r="A160">
            <v>28</v>
          </cell>
          <cell r="C160">
            <v>0</v>
          </cell>
          <cell r="F160">
            <v>0</v>
          </cell>
          <cell r="I160">
            <v>0</v>
          </cell>
          <cell r="L160">
            <v>0</v>
          </cell>
          <cell r="O160">
            <v>0</v>
          </cell>
          <cell r="R160">
            <v>0</v>
          </cell>
          <cell r="U160">
            <v>0</v>
          </cell>
          <cell r="X160">
            <v>12.6</v>
          </cell>
          <cell r="AD160">
            <v>12.6</v>
          </cell>
          <cell r="AF160">
            <v>5</v>
          </cell>
        </row>
        <row r="161">
          <cell r="A161">
            <v>29</v>
          </cell>
          <cell r="C161">
            <v>0</v>
          </cell>
          <cell r="F161">
            <v>0</v>
          </cell>
          <cell r="I161">
            <v>0</v>
          </cell>
          <cell r="L161">
            <v>0</v>
          </cell>
          <cell r="O161">
            <v>0</v>
          </cell>
          <cell r="R161">
            <v>0</v>
          </cell>
          <cell r="U161">
            <v>0</v>
          </cell>
          <cell r="X161">
            <v>0</v>
          </cell>
          <cell r="AD161">
            <v>0</v>
          </cell>
          <cell r="AF161">
            <v>5</v>
          </cell>
        </row>
        <row r="162">
          <cell r="A162">
            <v>30</v>
          </cell>
          <cell r="C162">
            <v>4.5</v>
          </cell>
          <cell r="F162">
            <v>3.3333333333333335</v>
          </cell>
          <cell r="I162">
            <v>3.6249999999999996</v>
          </cell>
          <cell r="L162">
            <v>3.5999999999999996</v>
          </cell>
          <cell r="O162">
            <v>4.8461538461538458</v>
          </cell>
          <cell r="R162">
            <v>3.9767441860465116</v>
          </cell>
          <cell r="U162">
            <v>0</v>
          </cell>
          <cell r="X162">
            <v>9.75</v>
          </cell>
          <cell r="AD162">
            <v>5.7866666666666662</v>
          </cell>
          <cell r="AF162">
            <v>5</v>
          </cell>
        </row>
        <row r="163">
          <cell r="A163">
            <v>31</v>
          </cell>
          <cell r="C163">
            <v>3.8</v>
          </cell>
          <cell r="F163">
            <v>3</v>
          </cell>
          <cell r="I163">
            <v>3.2857142857142856</v>
          </cell>
          <cell r="L163">
            <v>4.032258064516129</v>
          </cell>
          <cell r="O163">
            <v>2.125</v>
          </cell>
          <cell r="R163">
            <v>3.2843137254901964</v>
          </cell>
          <cell r="U163">
            <v>12.25</v>
          </cell>
          <cell r="X163">
            <v>0</v>
          </cell>
          <cell r="AD163">
            <v>4.9764150943396226</v>
          </cell>
          <cell r="AF163">
            <v>5</v>
          </cell>
        </row>
        <row r="164">
          <cell r="A164" t="str">
            <v xml:space="preserve">Jun/01 </v>
          </cell>
          <cell r="C164">
            <v>0</v>
          </cell>
          <cell r="F164">
            <v>0</v>
          </cell>
          <cell r="I164">
            <v>0</v>
          </cell>
          <cell r="L164">
            <v>0</v>
          </cell>
          <cell r="O164">
            <v>0</v>
          </cell>
          <cell r="R164">
            <v>0</v>
          </cell>
          <cell r="U164">
            <v>0</v>
          </cell>
          <cell r="X164">
            <v>0</v>
          </cell>
          <cell r="AD164">
            <v>0</v>
          </cell>
          <cell r="AF164">
            <v>5</v>
          </cell>
        </row>
        <row r="165">
          <cell r="A165">
            <v>2</v>
          </cell>
          <cell r="C165">
            <v>6.666666666666667</v>
          </cell>
          <cell r="F165">
            <v>4.1428571428571423</v>
          </cell>
          <cell r="I165">
            <v>4.9000000000000004</v>
          </cell>
          <cell r="L165">
            <v>4.416666666666667</v>
          </cell>
          <cell r="O165">
            <v>4.1578947368421053</v>
          </cell>
          <cell r="R165">
            <v>4.3023255813953494</v>
          </cell>
          <cell r="U165">
            <v>0</v>
          </cell>
          <cell r="X165">
            <v>9.8823529411764692</v>
          </cell>
          <cell r="AD165">
            <v>5.7428571428571429</v>
          </cell>
          <cell r="AF165">
            <v>5</v>
          </cell>
        </row>
        <row r="166">
          <cell r="A166">
            <v>3</v>
          </cell>
          <cell r="C166">
            <v>4.3333333333333339</v>
          </cell>
          <cell r="F166">
            <v>4.75</v>
          </cell>
          <cell r="I166">
            <v>4.6363636363636367</v>
          </cell>
          <cell r="L166">
            <v>4.0434782608695654</v>
          </cell>
          <cell r="O166">
            <v>4.6470588235294121</v>
          </cell>
          <cell r="R166">
            <v>4.3</v>
          </cell>
          <cell r="U166">
            <v>0</v>
          </cell>
          <cell r="X166">
            <v>10.818181818181818</v>
          </cell>
          <cell r="AD166">
            <v>5.5161290322580641</v>
          </cell>
          <cell r="AF166">
            <v>5</v>
          </cell>
        </row>
        <row r="167">
          <cell r="A167">
            <v>4</v>
          </cell>
          <cell r="C167">
            <v>5.9701492537313428</v>
          </cell>
          <cell r="F167">
            <v>4.5714285714285712</v>
          </cell>
          <cell r="I167">
            <v>4.9586776859504136</v>
          </cell>
          <cell r="L167">
            <v>2.9708520179372195</v>
          </cell>
          <cell r="O167">
            <v>5.833333333333333</v>
          </cell>
          <cell r="R167">
            <v>3.6912751677852351</v>
          </cell>
          <cell r="U167">
            <v>0</v>
          </cell>
          <cell r="X167">
            <v>12.857142857142856</v>
          </cell>
          <cell r="AD167">
            <v>6.6498316498316505</v>
          </cell>
          <cell r="AF167">
            <v>5</v>
          </cell>
        </row>
        <row r="168">
          <cell r="A168">
            <v>5</v>
          </cell>
          <cell r="C168">
            <v>8</v>
          </cell>
          <cell r="F168">
            <v>6.2</v>
          </cell>
          <cell r="I168">
            <v>6.5</v>
          </cell>
          <cell r="L168">
            <v>3.882352941176471</v>
          </cell>
          <cell r="O168">
            <v>4.3636363636363642</v>
          </cell>
          <cell r="R168">
            <v>4.0714285714285721</v>
          </cell>
          <cell r="U168">
            <v>12.363636363636363</v>
          </cell>
          <cell r="X168">
            <v>0</v>
          </cell>
          <cell r="AD168">
            <v>6.4222222222222225</v>
          </cell>
          <cell r="AF168">
            <v>5</v>
          </cell>
        </row>
        <row r="169">
          <cell r="A169">
            <v>6</v>
          </cell>
          <cell r="C169">
            <v>0</v>
          </cell>
          <cell r="F169">
            <v>4</v>
          </cell>
          <cell r="I169">
            <v>4</v>
          </cell>
          <cell r="L169">
            <v>3</v>
          </cell>
          <cell r="O169">
            <v>4.1666666666666661</v>
          </cell>
          <cell r="R169">
            <v>3.5384615384615383</v>
          </cell>
          <cell r="U169">
            <v>11.111111111111111</v>
          </cell>
          <cell r="X169">
            <v>11.111111111111111</v>
          </cell>
          <cell r="AD169">
            <v>6.5777777777777784</v>
          </cell>
          <cell r="AF169">
            <v>5</v>
          </cell>
        </row>
        <row r="170">
          <cell r="A170">
            <v>7</v>
          </cell>
          <cell r="C170">
            <v>6.6000000000000005</v>
          </cell>
          <cell r="F170">
            <v>4.8888888888888893</v>
          </cell>
          <cell r="I170">
            <v>5.5</v>
          </cell>
          <cell r="L170">
            <v>4.6020761245674739</v>
          </cell>
          <cell r="O170">
            <v>4.8611111111111116</v>
          </cell>
          <cell r="R170">
            <v>4.7457627118644066</v>
          </cell>
          <cell r="U170">
            <v>9.7222222222222232</v>
          </cell>
          <cell r="X170">
            <v>9.7222222222222232</v>
          </cell>
          <cell r="AD170">
            <v>6.3968668407310707</v>
          </cell>
          <cell r="AF170">
            <v>5</v>
          </cell>
        </row>
        <row r="171">
          <cell r="A171">
            <v>8</v>
          </cell>
          <cell r="C171">
            <v>0</v>
          </cell>
          <cell r="F171">
            <v>0</v>
          </cell>
          <cell r="I171">
            <v>0</v>
          </cell>
          <cell r="L171">
            <v>0</v>
          </cell>
          <cell r="O171">
            <v>0</v>
          </cell>
          <cell r="R171">
            <v>0</v>
          </cell>
          <cell r="U171">
            <v>0</v>
          </cell>
          <cell r="X171">
            <v>0</v>
          </cell>
          <cell r="AD171">
            <v>0</v>
          </cell>
          <cell r="AF171">
            <v>5</v>
          </cell>
        </row>
        <row r="172">
          <cell r="A172">
            <v>9</v>
          </cell>
          <cell r="C172">
            <v>4.666666666666667</v>
          </cell>
          <cell r="F172">
            <v>11.375</v>
          </cell>
          <cell r="I172">
            <v>9.5454545454545467</v>
          </cell>
          <cell r="L172">
            <v>3.0454545454545454</v>
          </cell>
          <cell r="O172">
            <v>4.28125</v>
          </cell>
          <cell r="R172">
            <v>3.5657894736842102</v>
          </cell>
          <cell r="U172">
            <v>8.2173913043478262</v>
          </cell>
          <cell r="X172">
            <v>8.2173913043478262</v>
          </cell>
          <cell r="AD172">
            <v>5.6691729323308273</v>
          </cell>
          <cell r="AF172">
            <v>5</v>
          </cell>
        </row>
        <row r="173">
          <cell r="A173">
            <v>10</v>
          </cell>
          <cell r="C173">
            <v>5.3333333333333339</v>
          </cell>
          <cell r="F173">
            <v>5.75</v>
          </cell>
          <cell r="I173">
            <v>5.6363636363636367</v>
          </cell>
          <cell r="L173">
            <v>3.0344827586206895</v>
          </cell>
          <cell r="O173">
            <v>4.1724137931034484</v>
          </cell>
          <cell r="R173">
            <v>3.6034482758620685</v>
          </cell>
          <cell r="U173">
            <v>9</v>
          </cell>
          <cell r="X173">
            <v>9</v>
          </cell>
          <cell r="AD173">
            <v>5.9565217391304346</v>
          </cell>
          <cell r="AF173">
            <v>5</v>
          </cell>
        </row>
        <row r="174">
          <cell r="A174">
            <v>11</v>
          </cell>
          <cell r="C174">
            <v>6.3333333333333339</v>
          </cell>
          <cell r="F174">
            <v>6.5714285714285712</v>
          </cell>
          <cell r="I174">
            <v>6.5</v>
          </cell>
          <cell r="L174">
            <v>0</v>
          </cell>
          <cell r="O174">
            <v>0</v>
          </cell>
          <cell r="R174">
            <v>0</v>
          </cell>
          <cell r="U174">
            <v>11</v>
          </cell>
          <cell r="X174">
            <v>11</v>
          </cell>
          <cell r="AD174">
            <v>10.021739130434783</v>
          </cell>
          <cell r="AF174">
            <v>5</v>
          </cell>
        </row>
        <row r="175">
          <cell r="A175">
            <v>12</v>
          </cell>
          <cell r="C175">
            <v>5.3333333333333339</v>
          </cell>
          <cell r="F175">
            <v>6</v>
          </cell>
          <cell r="I175">
            <v>5.8000000000000007</v>
          </cell>
          <cell r="L175">
            <v>3.7777777777777777</v>
          </cell>
          <cell r="O175">
            <v>4.3999999999999995</v>
          </cell>
          <cell r="R175">
            <v>4</v>
          </cell>
          <cell r="U175">
            <v>8.5</v>
          </cell>
          <cell r="X175">
            <v>0</v>
          </cell>
          <cell r="AD175">
            <v>5.0975609756097562</v>
          </cell>
          <cell r="AF175">
            <v>5</v>
          </cell>
        </row>
        <row r="176">
          <cell r="A176">
            <v>13</v>
          </cell>
          <cell r="C176">
            <v>7.2222222222222214</v>
          </cell>
          <cell r="F176">
            <v>9</v>
          </cell>
          <cell r="I176">
            <v>8.3333333333333321</v>
          </cell>
          <cell r="L176">
            <v>3.6666666666666665</v>
          </cell>
          <cell r="O176">
            <v>3.9</v>
          </cell>
          <cell r="R176">
            <v>3.7727272727272729</v>
          </cell>
          <cell r="U176">
            <v>8.7999999999999989</v>
          </cell>
          <cell r="X176">
            <v>8.7999999999999989</v>
          </cell>
          <cell r="AD176">
            <v>6.3888888888888884</v>
          </cell>
          <cell r="AF176">
            <v>5</v>
          </cell>
        </row>
        <row r="177">
          <cell r="A177">
            <v>14</v>
          </cell>
          <cell r="C177">
            <v>10</v>
          </cell>
          <cell r="F177">
            <v>7.0503597122302155</v>
          </cell>
          <cell r="I177">
            <v>7.7094972067039107</v>
          </cell>
          <cell r="L177">
            <v>4.09375</v>
          </cell>
          <cell r="O177">
            <v>5.5</v>
          </cell>
          <cell r="R177">
            <v>4.375</v>
          </cell>
          <cell r="U177">
            <v>10.181818181818182</v>
          </cell>
          <cell r="X177">
            <v>10.181818181818182</v>
          </cell>
          <cell r="AD177">
            <v>6.5961945031712474</v>
          </cell>
          <cell r="AF177">
            <v>5</v>
          </cell>
        </row>
        <row r="178">
          <cell r="A178">
            <v>15</v>
          </cell>
          <cell r="C178">
            <v>0</v>
          </cell>
          <cell r="F178">
            <v>0</v>
          </cell>
          <cell r="I178">
            <v>0</v>
          </cell>
          <cell r="L178">
            <v>0</v>
          </cell>
          <cell r="O178">
            <v>0</v>
          </cell>
          <cell r="R178">
            <v>0</v>
          </cell>
          <cell r="U178">
            <v>0</v>
          </cell>
          <cell r="X178">
            <v>0</v>
          </cell>
          <cell r="AD178">
            <v>0</v>
          </cell>
          <cell r="AF178">
            <v>5</v>
          </cell>
        </row>
        <row r="179">
          <cell r="A179">
            <v>16</v>
          </cell>
          <cell r="C179">
            <v>7.5</v>
          </cell>
          <cell r="F179">
            <v>9.25</v>
          </cell>
          <cell r="I179">
            <v>8.6666666666666679</v>
          </cell>
          <cell r="L179">
            <v>4.1746248294679402</v>
          </cell>
          <cell r="O179">
            <v>5.6521739130434785</v>
          </cell>
          <cell r="R179">
            <v>4.7443419949706618</v>
          </cell>
          <cell r="U179">
            <v>10.956521739130434</v>
          </cell>
          <cell r="X179">
            <v>10.956521739130434</v>
          </cell>
          <cell r="AD179">
            <v>7.5733106672333195</v>
          </cell>
          <cell r="AF179">
            <v>5</v>
          </cell>
        </row>
        <row r="180">
          <cell r="A180">
            <v>17</v>
          </cell>
          <cell r="C180">
            <v>3.75</v>
          </cell>
          <cell r="F180">
            <v>5.3333333333333339</v>
          </cell>
          <cell r="I180">
            <v>4.4285714285714279</v>
          </cell>
          <cell r="L180">
            <v>4.6857142857142851</v>
          </cell>
          <cell r="O180">
            <v>5.3333333333333339</v>
          </cell>
          <cell r="R180">
            <v>4.9056603773584913</v>
          </cell>
          <cell r="U180">
            <v>10.241379310344827</v>
          </cell>
          <cell r="X180">
            <v>10.241379310344827</v>
          </cell>
          <cell r="AD180">
            <v>7.5</v>
          </cell>
          <cell r="AF180">
            <v>5</v>
          </cell>
        </row>
        <row r="181">
          <cell r="A181">
            <v>18</v>
          </cell>
          <cell r="C181">
            <v>3.5000000000000004</v>
          </cell>
          <cell r="F181">
            <v>6</v>
          </cell>
          <cell r="I181">
            <v>5.4444444444444438</v>
          </cell>
          <cell r="L181">
            <v>4.1851851851851851</v>
          </cell>
          <cell r="O181">
            <v>4.2729970326409497</v>
          </cell>
          <cell r="R181">
            <v>4.2189281641961234</v>
          </cell>
          <cell r="U181">
            <v>8.5599999999999987</v>
          </cell>
          <cell r="X181">
            <v>8.5599999999999987</v>
          </cell>
          <cell r="AD181">
            <v>6.4365580943121046</v>
          </cell>
          <cell r="AF181">
            <v>5</v>
          </cell>
        </row>
        <row r="182">
          <cell r="A182">
            <v>19</v>
          </cell>
          <cell r="C182">
            <v>2</v>
          </cell>
          <cell r="F182">
            <v>4</v>
          </cell>
          <cell r="I182">
            <v>3.4285714285714288</v>
          </cell>
          <cell r="L182">
            <v>3.9930555555555554</v>
          </cell>
          <cell r="O182">
            <v>4.84</v>
          </cell>
          <cell r="R182">
            <v>4.3866171003717476</v>
          </cell>
          <cell r="U182">
            <v>10.085641003347389</v>
          </cell>
          <cell r="X182">
            <v>10.085641003347389</v>
          </cell>
          <cell r="AD182">
            <v>6.7786453944534948</v>
          </cell>
          <cell r="AF182">
            <v>5</v>
          </cell>
        </row>
        <row r="183">
          <cell r="A183">
            <v>20</v>
          </cell>
          <cell r="C183">
            <v>4.5</v>
          </cell>
          <cell r="F183">
            <v>5.5</v>
          </cell>
          <cell r="I183">
            <v>5.166666666666667</v>
          </cell>
          <cell r="L183">
            <v>3.258064516129032</v>
          </cell>
          <cell r="O183">
            <v>4.75</v>
          </cell>
          <cell r="R183">
            <v>3.9090909090909092</v>
          </cell>
          <cell r="U183">
            <v>8.9130434782608692</v>
          </cell>
          <cell r="X183">
            <v>0</v>
          </cell>
          <cell r="AD183">
            <v>5.3690476190476195</v>
          </cell>
          <cell r="AF183">
            <v>5</v>
          </cell>
        </row>
        <row r="184">
          <cell r="A184">
            <v>21</v>
          </cell>
          <cell r="C184">
            <v>3</v>
          </cell>
          <cell r="F184">
            <v>6</v>
          </cell>
          <cell r="I184">
            <v>5.4</v>
          </cell>
          <cell r="L184">
            <v>3.5275080906148863</v>
          </cell>
          <cell r="O184">
            <v>4.2</v>
          </cell>
          <cell r="R184">
            <v>3.8587848932676518</v>
          </cell>
          <cell r="U184">
            <v>6.1111111111111107</v>
          </cell>
          <cell r="X184">
            <v>6.1111111111111107</v>
          </cell>
          <cell r="AD184">
            <v>4.4338498212157331</v>
          </cell>
          <cell r="AF184">
            <v>5</v>
          </cell>
        </row>
        <row r="185">
          <cell r="A185">
            <v>22</v>
          </cell>
          <cell r="C185">
            <v>0</v>
          </cell>
          <cell r="F185">
            <v>0</v>
          </cell>
          <cell r="I185">
            <v>0</v>
          </cell>
          <cell r="L185">
            <v>0</v>
          </cell>
          <cell r="O185">
            <v>0</v>
          </cell>
          <cell r="R185">
            <v>0</v>
          </cell>
          <cell r="U185">
            <v>0</v>
          </cell>
          <cell r="X185">
            <v>0</v>
          </cell>
          <cell r="AD185">
            <v>0</v>
          </cell>
          <cell r="AF185">
            <v>5</v>
          </cell>
        </row>
        <row r="186">
          <cell r="A186">
            <v>23</v>
          </cell>
          <cell r="C186">
            <v>5</v>
          </cell>
          <cell r="F186">
            <v>3.1111111111111112</v>
          </cell>
          <cell r="I186">
            <v>3.4545454545454546</v>
          </cell>
          <cell r="L186">
            <v>2.9607843137254903</v>
          </cell>
          <cell r="O186">
            <v>3.844444444444445</v>
          </cell>
          <cell r="R186">
            <v>3.375</v>
          </cell>
          <cell r="U186">
            <v>8.2903225806451619</v>
          </cell>
          <cell r="X186">
            <v>8.2903225806451619</v>
          </cell>
          <cell r="AD186">
            <v>5.1834319526627217</v>
          </cell>
          <cell r="AF186">
            <v>5</v>
          </cell>
        </row>
        <row r="187">
          <cell r="A187">
            <v>24</v>
          </cell>
          <cell r="C187">
            <v>4.5</v>
          </cell>
          <cell r="F187">
            <v>3.8926174496644297</v>
          </cell>
          <cell r="I187">
            <v>4.1048034934497819</v>
          </cell>
          <cell r="L187">
            <v>2.58</v>
          </cell>
          <cell r="O187">
            <v>3.9</v>
          </cell>
          <cell r="R187">
            <v>3.0750000000000002</v>
          </cell>
          <cell r="U187">
            <v>7.9130434782608701</v>
          </cell>
          <cell r="X187">
            <v>7.9130434782608701</v>
          </cell>
          <cell r="AD187">
            <v>4.7799199708985087</v>
          </cell>
          <cell r="AF187">
            <v>5</v>
          </cell>
        </row>
        <row r="188">
          <cell r="A188">
            <v>25</v>
          </cell>
          <cell r="C188">
            <v>4</v>
          </cell>
          <cell r="F188">
            <v>3.1538461538461537</v>
          </cell>
          <cell r="I188">
            <v>3.3125</v>
          </cell>
          <cell r="L188">
            <v>2.4468085106382977</v>
          </cell>
          <cell r="O188">
            <v>3.1111111111111112</v>
          </cell>
          <cell r="R188">
            <v>2.5535714285714288</v>
          </cell>
          <cell r="U188">
            <v>8.5714285714285712</v>
          </cell>
          <cell r="X188">
            <v>8.5714285714285712</v>
          </cell>
          <cell r="AD188">
            <v>3.6744186046511627</v>
          </cell>
          <cell r="AF188">
            <v>5</v>
          </cell>
        </row>
        <row r="189">
          <cell r="A189">
            <v>26</v>
          </cell>
          <cell r="C189">
            <v>3.8</v>
          </cell>
          <cell r="F189">
            <v>2.8000000000000003</v>
          </cell>
          <cell r="I189">
            <v>3.3000000000000003</v>
          </cell>
          <cell r="L189">
            <v>2.3333333333333335</v>
          </cell>
          <cell r="O189">
            <v>4.3999999999999995</v>
          </cell>
          <cell r="R189">
            <v>3.2727272727272729</v>
          </cell>
          <cell r="U189">
            <v>6</v>
          </cell>
          <cell r="X189">
            <v>6</v>
          </cell>
          <cell r="AD189">
            <v>3.9285714285714284</v>
          </cell>
          <cell r="AF189">
            <v>5</v>
          </cell>
        </row>
        <row r="190">
          <cell r="A190">
            <v>27</v>
          </cell>
          <cell r="C190">
            <v>4</v>
          </cell>
          <cell r="F190">
            <v>2.8888888888888888</v>
          </cell>
          <cell r="I190">
            <v>3.0909090909090908</v>
          </cell>
          <cell r="L190">
            <v>1.5909090909090908</v>
          </cell>
          <cell r="O190">
            <v>4.2857142857142856</v>
          </cell>
          <cell r="R190">
            <v>2.6388888888888888</v>
          </cell>
          <cell r="U190">
            <v>8.3076923076923084</v>
          </cell>
          <cell r="X190">
            <v>0</v>
          </cell>
          <cell r="AD190">
            <v>3.95</v>
          </cell>
          <cell r="AF190">
            <v>5</v>
          </cell>
        </row>
        <row r="191">
          <cell r="A191">
            <v>28</v>
          </cell>
          <cell r="C191">
            <v>3</v>
          </cell>
          <cell r="F191">
            <v>3.5000000000000004</v>
          </cell>
          <cell r="I191">
            <v>3.4166666666666665</v>
          </cell>
          <cell r="L191">
            <v>2.9130434782608696</v>
          </cell>
          <cell r="O191">
            <v>9.8333333333333321</v>
          </cell>
          <cell r="R191">
            <v>4.3448275862068968</v>
          </cell>
          <cell r="U191">
            <v>9.5</v>
          </cell>
          <cell r="X191">
            <v>0</v>
          </cell>
          <cell r="AD191">
            <v>5.5964912280701755</v>
          </cell>
          <cell r="AF191">
            <v>5</v>
          </cell>
        </row>
        <row r="192">
          <cell r="A192">
            <v>29</v>
          </cell>
          <cell r="C192">
            <v>0</v>
          </cell>
          <cell r="F192">
            <v>0</v>
          </cell>
          <cell r="I192">
            <v>0</v>
          </cell>
          <cell r="L192">
            <v>0</v>
          </cell>
          <cell r="O192">
            <v>0</v>
          </cell>
          <cell r="R192">
            <v>0</v>
          </cell>
          <cell r="U192">
            <v>0</v>
          </cell>
          <cell r="X192">
            <v>0</v>
          </cell>
          <cell r="AD192">
            <v>0</v>
          </cell>
          <cell r="AF192">
            <v>5</v>
          </cell>
        </row>
        <row r="193">
          <cell r="A193">
            <v>30</v>
          </cell>
          <cell r="C193">
            <v>3.5000000000000004</v>
          </cell>
          <cell r="F193">
            <v>3.5833333333333335</v>
          </cell>
          <cell r="I193">
            <v>3.5624999999999996</v>
          </cell>
          <cell r="L193">
            <v>2.5198938992042441</v>
          </cell>
          <cell r="O193">
            <v>5.5555555555555554</v>
          </cell>
          <cell r="R193">
            <v>3.5008976660682229</v>
          </cell>
          <cell r="U193">
            <v>9.304347826086957</v>
          </cell>
          <cell r="X193">
            <v>9.304347826086957</v>
          </cell>
          <cell r="AD193">
            <v>5.777400169923534</v>
          </cell>
          <cell r="AF193">
            <v>5</v>
          </cell>
        </row>
        <row r="194">
          <cell r="A194">
            <v>31</v>
          </cell>
          <cell r="C194">
            <v>0</v>
          </cell>
          <cell r="F194">
            <v>0</v>
          </cell>
          <cell r="I194">
            <v>0</v>
          </cell>
          <cell r="L194">
            <v>0</v>
          </cell>
          <cell r="O194">
            <v>0</v>
          </cell>
          <cell r="R194">
            <v>0</v>
          </cell>
          <cell r="U194">
            <v>0</v>
          </cell>
          <cell r="X194">
            <v>0</v>
          </cell>
          <cell r="AD194">
            <v>0</v>
          </cell>
          <cell r="AF194">
            <v>5</v>
          </cell>
        </row>
        <row r="195">
          <cell r="A195" t="str">
            <v xml:space="preserve">Jul/01 </v>
          </cell>
          <cell r="C195">
            <v>4</v>
          </cell>
          <cell r="F195">
            <v>5.75</v>
          </cell>
          <cell r="I195">
            <v>5.4</v>
          </cell>
          <cell r="L195">
            <v>2.2727272727272729</v>
          </cell>
          <cell r="O195">
            <v>3.1904761904761907</v>
          </cell>
          <cell r="R195">
            <v>2.7209302325581395</v>
          </cell>
          <cell r="U195">
            <v>8.7894736842105257</v>
          </cell>
          <cell r="X195">
            <v>8.7894736842105257</v>
          </cell>
          <cell r="AD195">
            <v>5.558139534883721</v>
          </cell>
          <cell r="AF195">
            <v>5</v>
          </cell>
        </row>
        <row r="196">
          <cell r="A196">
            <v>2</v>
          </cell>
          <cell r="C196">
            <v>3</v>
          </cell>
          <cell r="F196">
            <v>5</v>
          </cell>
          <cell r="I196">
            <v>4</v>
          </cell>
          <cell r="L196">
            <v>2</v>
          </cell>
          <cell r="O196">
            <v>3.5789473684210522</v>
          </cell>
          <cell r="R196">
            <v>2.810810810810811</v>
          </cell>
          <cell r="U196">
            <v>9.125</v>
          </cell>
          <cell r="X196">
            <v>9.125</v>
          </cell>
          <cell r="AD196">
            <v>5.518987341772152</v>
          </cell>
          <cell r="AF196">
            <v>5</v>
          </cell>
        </row>
        <row r="197">
          <cell r="A197">
            <v>3</v>
          </cell>
          <cell r="C197">
            <v>4.25</v>
          </cell>
          <cell r="F197">
            <v>3.6666666666666665</v>
          </cell>
          <cell r="I197">
            <v>3.9</v>
          </cell>
          <cell r="L197">
            <v>2.9276453366792135</v>
          </cell>
          <cell r="O197">
            <v>3.9130434782608701</v>
          </cell>
          <cell r="R197">
            <v>3.4107866126625455</v>
          </cell>
          <cell r="U197">
            <v>6.7272727272727275</v>
          </cell>
          <cell r="X197">
            <v>6.7272727272727275</v>
          </cell>
          <cell r="AD197">
            <v>4.9053612129620454</v>
          </cell>
          <cell r="AF197">
            <v>5</v>
          </cell>
        </row>
        <row r="198">
          <cell r="A198">
            <v>4</v>
          </cell>
          <cell r="C198">
            <v>6.25</v>
          </cell>
          <cell r="F198">
            <v>3.25</v>
          </cell>
          <cell r="I198">
            <v>4.75</v>
          </cell>
          <cell r="L198">
            <v>2.0476190476190479</v>
          </cell>
          <cell r="O198">
            <v>7.2499999999999991</v>
          </cell>
          <cell r="R198">
            <v>2.88</v>
          </cell>
          <cell r="U198">
            <v>7.2857142857142856</v>
          </cell>
          <cell r="X198">
            <v>7.2857142857142856</v>
          </cell>
          <cell r="AD198">
            <v>5.5466666666666669</v>
          </cell>
          <cell r="AF198">
            <v>5</v>
          </cell>
        </row>
        <row r="199">
          <cell r="A199">
            <v>5</v>
          </cell>
          <cell r="C199">
            <v>1</v>
          </cell>
          <cell r="F199">
            <v>2.875</v>
          </cell>
          <cell r="I199">
            <v>2.666666666666667</v>
          </cell>
          <cell r="L199">
            <v>2.3684210526315792</v>
          </cell>
          <cell r="O199">
            <v>3.5000000000000004</v>
          </cell>
          <cell r="R199">
            <v>2.6300578034682083</v>
          </cell>
          <cell r="U199">
            <v>9</v>
          </cell>
          <cell r="X199">
            <v>9</v>
          </cell>
          <cell r="AD199">
            <v>5.4252577319587632</v>
          </cell>
          <cell r="AF199">
            <v>5</v>
          </cell>
        </row>
        <row r="200">
          <cell r="A200">
            <v>6</v>
          </cell>
          <cell r="C200">
            <v>0</v>
          </cell>
          <cell r="F200">
            <v>0</v>
          </cell>
          <cell r="I200">
            <v>0</v>
          </cell>
          <cell r="L200">
            <v>0</v>
          </cell>
          <cell r="O200">
            <v>0</v>
          </cell>
          <cell r="R200">
            <v>0</v>
          </cell>
          <cell r="U200">
            <v>0</v>
          </cell>
          <cell r="X200">
            <v>0</v>
          </cell>
          <cell r="AD200">
            <v>0</v>
          </cell>
          <cell r="AF200">
            <v>5</v>
          </cell>
        </row>
        <row r="201">
          <cell r="A201">
            <v>7</v>
          </cell>
          <cell r="C201">
            <v>3.8167938931297711</v>
          </cell>
          <cell r="F201">
            <v>2.75</v>
          </cell>
          <cell r="I201">
            <v>3.1722054380664653</v>
          </cell>
          <cell r="L201">
            <v>2.4390243902439024</v>
          </cell>
          <cell r="O201">
            <v>4.68</v>
          </cell>
          <cell r="R201">
            <v>3.2878787878787876</v>
          </cell>
          <cell r="U201">
            <v>9.21875</v>
          </cell>
          <cell r="X201">
            <v>9.21875</v>
          </cell>
          <cell r="AD201">
            <v>6.0606060606060606</v>
          </cell>
          <cell r="AF201">
            <v>5</v>
          </cell>
        </row>
        <row r="202">
          <cell r="A202">
            <v>8</v>
          </cell>
          <cell r="C202">
            <v>7.0000000000000009</v>
          </cell>
          <cell r="F202">
            <v>4.3999999999999995</v>
          </cell>
          <cell r="I202">
            <v>4.833333333333333</v>
          </cell>
          <cell r="L202">
            <v>2.4500000000000002</v>
          </cell>
          <cell r="O202">
            <v>3.4583333333333335</v>
          </cell>
          <cell r="R202">
            <v>2.828125</v>
          </cell>
          <cell r="U202">
            <v>8.35</v>
          </cell>
          <cell r="X202">
            <v>8.35</v>
          </cell>
          <cell r="AD202">
            <v>4.9454545454545453</v>
          </cell>
          <cell r="AF202">
            <v>5</v>
          </cell>
        </row>
        <row r="203">
          <cell r="A203">
            <v>9</v>
          </cell>
          <cell r="C203">
            <v>2.3333333333333335</v>
          </cell>
          <cell r="F203">
            <v>3</v>
          </cell>
          <cell r="I203">
            <v>2.666666666666667</v>
          </cell>
          <cell r="L203">
            <v>2.0725388601036272</v>
          </cell>
          <cell r="O203">
            <v>3.25</v>
          </cell>
          <cell r="R203">
            <v>2.6147015293537246</v>
          </cell>
          <cell r="U203">
            <v>7.3793103448275863</v>
          </cell>
          <cell r="X203">
            <v>7.3793103448275863</v>
          </cell>
          <cell r="AD203">
            <v>4.8313436423363516</v>
          </cell>
          <cell r="AF203">
            <v>5</v>
          </cell>
        </row>
        <row r="204">
          <cell r="A204">
            <v>10</v>
          </cell>
          <cell r="C204">
            <v>4.5</v>
          </cell>
          <cell r="F204">
            <v>3.8571428571428568</v>
          </cell>
          <cell r="I204">
            <v>4</v>
          </cell>
          <cell r="L204">
            <v>2.4666666666666668</v>
          </cell>
          <cell r="O204">
            <v>3</v>
          </cell>
          <cell r="R204">
            <v>2.7090909090909094</v>
          </cell>
          <cell r="U204">
            <v>7.9473684210526319</v>
          </cell>
          <cell r="X204">
            <v>7.9473684210526319</v>
          </cell>
          <cell r="AD204">
            <v>4.7745098039215685</v>
          </cell>
          <cell r="AF204">
            <v>5</v>
          </cell>
        </row>
        <row r="205">
          <cell r="A205">
            <v>11</v>
          </cell>
          <cell r="C205">
            <v>1.6666666666666667</v>
          </cell>
          <cell r="F205">
            <v>2.7142857142857144</v>
          </cell>
          <cell r="I205">
            <v>2.4</v>
          </cell>
          <cell r="L205">
            <v>3.5135135135135136</v>
          </cell>
          <cell r="O205">
            <v>3.0869565217391304</v>
          </cell>
          <cell r="R205">
            <v>3.225806451612903</v>
          </cell>
          <cell r="U205">
            <v>5.0555555555555554</v>
          </cell>
          <cell r="X205">
            <v>5.0555555555555554</v>
          </cell>
          <cell r="AD205">
            <v>3.9450686641697881</v>
          </cell>
          <cell r="AF205">
            <v>5</v>
          </cell>
        </row>
        <row r="206">
          <cell r="A206">
            <v>12</v>
          </cell>
          <cell r="C206">
            <v>3.4000000000000004</v>
          </cell>
          <cell r="F206">
            <v>4.8888888888888893</v>
          </cell>
          <cell r="I206">
            <v>4.3571428571428577</v>
          </cell>
          <cell r="L206">
            <v>1.903846153846154</v>
          </cell>
          <cell r="O206">
            <v>3.16</v>
          </cell>
          <cell r="R206">
            <v>2.3116883116883113</v>
          </cell>
          <cell r="U206">
            <v>6.3846153846153841</v>
          </cell>
          <cell r="X206">
            <v>6.3846153846153841</v>
          </cell>
          <cell r="AD206">
            <v>3.9930069930069929</v>
          </cell>
          <cell r="AF206">
            <v>5</v>
          </cell>
        </row>
        <row r="207">
          <cell r="A207">
            <v>13</v>
          </cell>
          <cell r="C207">
            <v>0</v>
          </cell>
          <cell r="F207">
            <v>0</v>
          </cell>
          <cell r="I207">
            <v>0</v>
          </cell>
          <cell r="L207">
            <v>0</v>
          </cell>
          <cell r="O207">
            <v>0</v>
          </cell>
          <cell r="R207">
            <v>0</v>
          </cell>
          <cell r="U207">
            <v>0</v>
          </cell>
          <cell r="X207">
            <v>0</v>
          </cell>
          <cell r="AD207">
            <v>0</v>
          </cell>
          <cell r="AF207">
            <v>5</v>
          </cell>
        </row>
        <row r="208">
          <cell r="A208">
            <v>14</v>
          </cell>
          <cell r="C208">
            <v>0</v>
          </cell>
          <cell r="F208">
            <v>2.666666666666667</v>
          </cell>
          <cell r="I208">
            <v>2.666666666666667</v>
          </cell>
          <cell r="L208">
            <v>1.7812499999999998</v>
          </cell>
          <cell r="O208">
            <v>3.5517241379310347</v>
          </cell>
          <cell r="R208">
            <v>2.622950819672131</v>
          </cell>
          <cell r="U208">
            <v>7.7407407407407414</v>
          </cell>
          <cell r="X208">
            <v>2.0555555555555558</v>
          </cell>
          <cell r="AD208">
            <v>3.7678571428571428</v>
          </cell>
          <cell r="AF208">
            <v>5</v>
          </cell>
        </row>
        <row r="209">
          <cell r="A209">
            <v>15</v>
          </cell>
          <cell r="C209">
            <v>3.75</v>
          </cell>
          <cell r="F209">
            <v>3.833333333333333</v>
          </cell>
          <cell r="I209">
            <v>3.8</v>
          </cell>
          <cell r="L209">
            <v>3.3636363636363638</v>
          </cell>
          <cell r="O209">
            <v>3.7391304347826089</v>
          </cell>
          <cell r="R209">
            <v>3.4925373134328357</v>
          </cell>
          <cell r="U209">
            <v>7.4117647058823524</v>
          </cell>
          <cell r="X209">
            <v>7.4117647058823524</v>
          </cell>
          <cell r="AD209">
            <v>4.7207207207207205</v>
          </cell>
          <cell r="AF209">
            <v>5</v>
          </cell>
        </row>
        <row r="210">
          <cell r="A210">
            <v>16</v>
          </cell>
          <cell r="C210">
            <v>7.2499999999999991</v>
          </cell>
          <cell r="F210">
            <v>3.5714285714285712</v>
          </cell>
          <cell r="I210">
            <v>4.9090909090909092</v>
          </cell>
          <cell r="L210">
            <v>3.6956521739130435</v>
          </cell>
          <cell r="O210">
            <v>5.5</v>
          </cell>
          <cell r="R210">
            <v>4.5119047619047619</v>
          </cell>
          <cell r="U210">
            <v>10</v>
          </cell>
          <cell r="X210">
            <v>10</v>
          </cell>
          <cell r="AD210">
            <v>6.4829931972789119</v>
          </cell>
          <cell r="AF210">
            <v>5</v>
          </cell>
        </row>
        <row r="211">
          <cell r="A211">
            <v>17</v>
          </cell>
          <cell r="C211">
            <v>6.75</v>
          </cell>
          <cell r="F211">
            <v>4.75</v>
          </cell>
          <cell r="I211">
            <v>5.416666666666667</v>
          </cell>
          <cell r="L211">
            <v>4.195652173913043</v>
          </cell>
          <cell r="O211">
            <v>6.0789473684210522</v>
          </cell>
          <cell r="R211">
            <v>5.0476190476190474</v>
          </cell>
          <cell r="U211">
            <v>9.9599999999999991</v>
          </cell>
          <cell r="X211">
            <v>9.9599999999999991</v>
          </cell>
          <cell r="AD211">
            <v>6.7602739726027403</v>
          </cell>
          <cell r="AF211">
            <v>5</v>
          </cell>
        </row>
        <row r="212">
          <cell r="A212">
            <v>18</v>
          </cell>
          <cell r="C212">
            <v>6.25</v>
          </cell>
          <cell r="F212">
            <v>6.5</v>
          </cell>
          <cell r="I212">
            <v>6.375</v>
          </cell>
          <cell r="L212">
            <v>3.939393939393939</v>
          </cell>
          <cell r="O212">
            <v>5.2531645569620258</v>
          </cell>
          <cell r="R212">
            <v>4.3647540983606552</v>
          </cell>
          <cell r="U212">
            <v>11.5</v>
          </cell>
          <cell r="X212">
            <v>11.5</v>
          </cell>
          <cell r="AD212">
            <v>8.654970760233919</v>
          </cell>
          <cell r="AF212">
            <v>5</v>
          </cell>
        </row>
        <row r="213">
          <cell r="A213">
            <v>19</v>
          </cell>
          <cell r="C213">
            <v>4.6153846153846159</v>
          </cell>
          <cell r="F213">
            <v>5.3333333333333339</v>
          </cell>
          <cell r="I213">
            <v>5.0505050505050502</v>
          </cell>
          <cell r="L213">
            <v>5.6666666666666661</v>
          </cell>
          <cell r="O213">
            <v>7.4137931034482758</v>
          </cell>
          <cell r="R213">
            <v>6.4461538461538463</v>
          </cell>
          <cell r="U213">
            <v>13.358974358974359</v>
          </cell>
          <cell r="X213">
            <v>13.358974358974359</v>
          </cell>
          <cell r="AD213">
            <v>9.8822759973839123</v>
          </cell>
          <cell r="AF213">
            <v>5</v>
          </cell>
        </row>
        <row r="214">
          <cell r="A214">
            <v>20</v>
          </cell>
          <cell r="C214">
            <v>0</v>
          </cell>
          <cell r="F214">
            <v>0</v>
          </cell>
          <cell r="I214">
            <v>0</v>
          </cell>
          <cell r="L214">
            <v>0</v>
          </cell>
          <cell r="O214">
            <v>0</v>
          </cell>
          <cell r="R214">
            <v>0</v>
          </cell>
          <cell r="U214">
            <v>0</v>
          </cell>
          <cell r="X214">
            <v>0</v>
          </cell>
          <cell r="AD214">
            <v>0</v>
          </cell>
          <cell r="AF214">
            <v>5</v>
          </cell>
        </row>
        <row r="215">
          <cell r="A215">
            <v>21</v>
          </cell>
          <cell r="C215">
            <v>6</v>
          </cell>
          <cell r="F215">
            <v>4.5</v>
          </cell>
          <cell r="I215">
            <v>4.8</v>
          </cell>
          <cell r="L215">
            <v>5.9152542372881349</v>
          </cell>
          <cell r="O215">
            <v>7.166666666666667</v>
          </cell>
          <cell r="R215">
            <v>6.3370786516853936</v>
          </cell>
          <cell r="U215">
            <v>13</v>
          </cell>
          <cell r="X215">
            <v>13</v>
          </cell>
          <cell r="AD215">
            <v>9.1807228915662655</v>
          </cell>
          <cell r="AF215">
            <v>5</v>
          </cell>
        </row>
        <row r="216">
          <cell r="A216">
            <v>22</v>
          </cell>
          <cell r="C216">
            <v>4.5</v>
          </cell>
          <cell r="F216">
            <v>4.833333333333333</v>
          </cell>
          <cell r="I216">
            <v>4.75</v>
          </cell>
          <cell r="L216">
            <v>3.5283018867924532</v>
          </cell>
          <cell r="O216">
            <v>7.333333333333333</v>
          </cell>
          <cell r="R216">
            <v>4.9036144578313259</v>
          </cell>
          <cell r="U216">
            <v>14.000000000000002</v>
          </cell>
          <cell r="X216">
            <v>14.000000000000002</v>
          </cell>
          <cell r="AD216">
            <v>9.0359281437125745</v>
          </cell>
          <cell r="AF216">
            <v>5</v>
          </cell>
        </row>
        <row r="217">
          <cell r="A217">
            <v>23</v>
          </cell>
          <cell r="C217">
            <v>10</v>
          </cell>
          <cell r="F217">
            <v>11.200000000000001</v>
          </cell>
          <cell r="I217">
            <v>10.75</v>
          </cell>
          <cell r="L217">
            <v>13.066666666666665</v>
          </cell>
          <cell r="O217">
            <v>19.866666666666667</v>
          </cell>
          <cell r="R217">
            <v>15.333333333333332</v>
          </cell>
          <cell r="U217">
            <v>15.857142857142856</v>
          </cell>
          <cell r="X217">
            <v>15.857142857142856</v>
          </cell>
          <cell r="AD217">
            <v>15.333333333333332</v>
          </cell>
          <cell r="AF217">
            <v>5</v>
          </cell>
        </row>
        <row r="218">
          <cell r="A218">
            <v>24</v>
          </cell>
          <cell r="C218">
            <v>4.666666666666667</v>
          </cell>
          <cell r="F218">
            <v>6.5</v>
          </cell>
          <cell r="I218">
            <v>5.8888888888888884</v>
          </cell>
          <cell r="L218">
            <v>8.8125</v>
          </cell>
          <cell r="O218">
            <v>17.071428571428569</v>
          </cell>
          <cell r="R218">
            <v>11.326086956521738</v>
          </cell>
          <cell r="U218">
            <v>24.565217391304348</v>
          </cell>
          <cell r="X218">
            <v>24.565217391304348</v>
          </cell>
          <cell r="AD218">
            <v>16.871287128712872</v>
          </cell>
          <cell r="AF218">
            <v>5</v>
          </cell>
        </row>
        <row r="219">
          <cell r="A219">
            <v>25</v>
          </cell>
          <cell r="C219">
            <v>5.0505050505050502</v>
          </cell>
          <cell r="F219">
            <v>3</v>
          </cell>
          <cell r="I219">
            <v>4.0201005025125625</v>
          </cell>
          <cell r="L219">
            <v>2.1234567901234569</v>
          </cell>
          <cell r="O219">
            <v>24.333333333333336</v>
          </cell>
          <cell r="R219">
            <v>3.6551724137931036</v>
          </cell>
          <cell r="U219">
            <v>28.333333333333332</v>
          </cell>
          <cell r="X219">
            <v>28.333333333333332</v>
          </cell>
          <cell r="AD219">
            <v>10.271231658514896</v>
          </cell>
          <cell r="AF219">
            <v>5</v>
          </cell>
        </row>
        <row r="220">
          <cell r="A220">
            <v>26</v>
          </cell>
          <cell r="C220">
            <v>14.000000000000002</v>
          </cell>
          <cell r="F220">
            <v>3.5000000000000004</v>
          </cell>
          <cell r="I220">
            <v>5</v>
          </cell>
          <cell r="L220">
            <v>7.08</v>
          </cell>
          <cell r="O220">
            <v>12.666666666666668</v>
          </cell>
          <cell r="R220">
            <v>8.8918918918918912</v>
          </cell>
          <cell r="U220">
            <v>20.111111111111111</v>
          </cell>
          <cell r="X220">
            <v>20.111111111111111</v>
          </cell>
          <cell r="AD220">
            <v>11.709677419354838</v>
          </cell>
          <cell r="AF220">
            <v>5</v>
          </cell>
        </row>
        <row r="221">
          <cell r="A221">
            <v>27</v>
          </cell>
          <cell r="C221">
            <v>0</v>
          </cell>
          <cell r="F221">
            <v>0</v>
          </cell>
          <cell r="I221">
            <v>0</v>
          </cell>
          <cell r="L221">
            <v>0</v>
          </cell>
          <cell r="O221">
            <v>0</v>
          </cell>
          <cell r="R221">
            <v>0</v>
          </cell>
          <cell r="U221">
            <v>0</v>
          </cell>
          <cell r="X221">
            <v>0</v>
          </cell>
          <cell r="AD221">
            <v>0</v>
          </cell>
          <cell r="AF221">
            <v>5</v>
          </cell>
        </row>
        <row r="222">
          <cell r="A222">
            <v>28</v>
          </cell>
          <cell r="C222">
            <v>5.6666666666666661</v>
          </cell>
          <cell r="F222">
            <v>2</v>
          </cell>
          <cell r="I222">
            <v>4.2</v>
          </cell>
          <cell r="L222">
            <v>3.9655172413793105</v>
          </cell>
          <cell r="O222">
            <v>6.6923076923076916</v>
          </cell>
          <cell r="R222">
            <v>5.2545454545454549</v>
          </cell>
          <cell r="U222">
            <v>13.615384615384615</v>
          </cell>
          <cell r="X222">
            <v>13.615384615384615</v>
          </cell>
          <cell r="AD222">
            <v>9.0892857142857135</v>
          </cell>
          <cell r="AF222">
            <v>5</v>
          </cell>
        </row>
        <row r="223">
          <cell r="A223">
            <v>29</v>
          </cell>
          <cell r="C223">
            <v>5.5</v>
          </cell>
          <cell r="F223">
            <v>4.666666666666667</v>
          </cell>
          <cell r="I223">
            <v>5</v>
          </cell>
          <cell r="L223">
            <v>3.0869565217391304</v>
          </cell>
          <cell r="O223">
            <v>7.1999999999999993</v>
          </cell>
          <cell r="R223">
            <v>4.7105263157894735</v>
          </cell>
          <cell r="U223">
            <v>16.464285714285715</v>
          </cell>
          <cell r="X223">
            <v>16.464285714285715</v>
          </cell>
          <cell r="AD223">
            <v>11.373737373737374</v>
          </cell>
          <cell r="AF223">
            <v>5</v>
          </cell>
        </row>
        <row r="224">
          <cell r="A224">
            <v>30</v>
          </cell>
          <cell r="C224">
            <v>0</v>
          </cell>
          <cell r="F224">
            <v>0</v>
          </cell>
          <cell r="I224">
            <v>0</v>
          </cell>
          <cell r="L224">
            <v>0</v>
          </cell>
          <cell r="O224">
            <v>0</v>
          </cell>
          <cell r="R224">
            <v>0</v>
          </cell>
          <cell r="U224">
            <v>0</v>
          </cell>
          <cell r="X224">
            <v>0</v>
          </cell>
          <cell r="AD224">
            <v>0</v>
          </cell>
          <cell r="AF224">
            <v>5</v>
          </cell>
        </row>
        <row r="225">
          <cell r="A225">
            <v>31</v>
          </cell>
          <cell r="C225">
            <v>0</v>
          </cell>
          <cell r="F225">
            <v>0</v>
          </cell>
          <cell r="I225">
            <v>0</v>
          </cell>
          <cell r="L225">
            <v>0</v>
          </cell>
          <cell r="O225">
            <v>0</v>
          </cell>
          <cell r="R225">
            <v>0</v>
          </cell>
          <cell r="U225">
            <v>0</v>
          </cell>
          <cell r="X225">
            <v>0</v>
          </cell>
          <cell r="AD225">
            <v>0</v>
          </cell>
          <cell r="AF225">
            <v>5</v>
          </cell>
        </row>
        <row r="226">
          <cell r="A226" t="str">
            <v xml:space="preserve">Ags/01 </v>
          </cell>
          <cell r="C226">
            <v>0</v>
          </cell>
          <cell r="F226">
            <v>0</v>
          </cell>
          <cell r="I226">
            <v>0</v>
          </cell>
          <cell r="L226">
            <v>0</v>
          </cell>
          <cell r="O226">
            <v>0</v>
          </cell>
          <cell r="R226">
            <v>0</v>
          </cell>
          <cell r="U226">
            <v>0</v>
          </cell>
          <cell r="X226">
            <v>0</v>
          </cell>
          <cell r="AD226">
            <v>0</v>
          </cell>
          <cell r="AF226">
            <v>5</v>
          </cell>
        </row>
        <row r="227">
          <cell r="A227">
            <v>2</v>
          </cell>
          <cell r="C227">
            <v>1.7142857142857144</v>
          </cell>
          <cell r="F227">
            <v>4</v>
          </cell>
          <cell r="I227">
            <v>3.5428571428571427</v>
          </cell>
          <cell r="L227">
            <v>4.6428571428571432</v>
          </cell>
          <cell r="O227">
            <v>8.4117647058823533</v>
          </cell>
          <cell r="R227">
            <v>6.0666666666666664</v>
          </cell>
          <cell r="U227">
            <v>14.692307692307693</v>
          </cell>
          <cell r="X227">
            <v>14.692307692307693</v>
          </cell>
          <cell r="AD227">
            <v>10.099290780141844</v>
          </cell>
          <cell r="AF227">
            <v>5</v>
          </cell>
        </row>
        <row r="228">
          <cell r="A228">
            <v>3</v>
          </cell>
          <cell r="C228">
            <v>0</v>
          </cell>
          <cell r="F228">
            <v>0</v>
          </cell>
          <cell r="I228">
            <v>0</v>
          </cell>
          <cell r="L228">
            <v>0</v>
          </cell>
          <cell r="O228">
            <v>0</v>
          </cell>
          <cell r="R228">
            <v>0</v>
          </cell>
          <cell r="U228">
            <v>0</v>
          </cell>
          <cell r="X228">
            <v>0</v>
          </cell>
          <cell r="AD228">
            <v>0</v>
          </cell>
          <cell r="AF228">
            <v>5</v>
          </cell>
        </row>
        <row r="229">
          <cell r="A229">
            <v>4</v>
          </cell>
          <cell r="C229">
            <v>2.5</v>
          </cell>
          <cell r="F229">
            <v>5.833333333333333</v>
          </cell>
          <cell r="I229">
            <v>5</v>
          </cell>
          <cell r="L229">
            <v>8.6521739130434785</v>
          </cell>
          <cell r="O229">
            <v>11.600000000000001</v>
          </cell>
          <cell r="R229">
            <v>10.023255813953488</v>
          </cell>
          <cell r="U229">
            <v>24.714285714285715</v>
          </cell>
          <cell r="X229">
            <v>24.714285714285715</v>
          </cell>
          <cell r="AD229">
            <v>17.33644859813084</v>
          </cell>
          <cell r="AF229">
            <v>5</v>
          </cell>
        </row>
        <row r="230">
          <cell r="A230">
            <v>5</v>
          </cell>
          <cell r="C230">
            <v>4.666666666666667</v>
          </cell>
          <cell r="F230">
            <v>6.833333333333333</v>
          </cell>
          <cell r="I230">
            <v>6.1111111111111107</v>
          </cell>
          <cell r="L230">
            <v>4.1578947368421053</v>
          </cell>
          <cell r="O230">
            <v>12</v>
          </cell>
          <cell r="R230">
            <v>5.2272727272727266</v>
          </cell>
          <cell r="U230">
            <v>15.272727272727273</v>
          </cell>
          <cell r="X230">
            <v>15.272727272727273</v>
          </cell>
          <cell r="AD230">
            <v>12.144329896907216</v>
          </cell>
          <cell r="AF230">
            <v>5</v>
          </cell>
        </row>
        <row r="231">
          <cell r="A231">
            <v>6</v>
          </cell>
          <cell r="C231">
            <v>3</v>
          </cell>
          <cell r="F231">
            <v>4</v>
          </cell>
          <cell r="I231">
            <v>3.75</v>
          </cell>
          <cell r="L231">
            <v>6.1621621621621623</v>
          </cell>
          <cell r="O231">
            <v>7.7142857142857135</v>
          </cell>
          <cell r="R231">
            <v>6.7241379310344822</v>
          </cell>
          <cell r="U231">
            <v>16.382352941176471</v>
          </cell>
          <cell r="X231">
            <v>16.382352941176471</v>
          </cell>
          <cell r="AD231">
            <v>11.447761194029852</v>
          </cell>
          <cell r="AF231">
            <v>5</v>
          </cell>
        </row>
        <row r="232">
          <cell r="A232">
            <v>7</v>
          </cell>
          <cell r="C232">
            <v>3.5000000000000004</v>
          </cell>
          <cell r="F232">
            <v>5.6000000000000005</v>
          </cell>
          <cell r="I232">
            <v>5</v>
          </cell>
          <cell r="L232">
            <v>4.7714285714285714</v>
          </cell>
          <cell r="O232">
            <v>7.1052631578947363</v>
          </cell>
          <cell r="R232">
            <v>5.5925925925925926</v>
          </cell>
          <cell r="U232">
            <v>19.166666666666668</v>
          </cell>
          <cell r="X232">
            <v>19.166666666666668</v>
          </cell>
          <cell r="AD232">
            <v>12.289256198347108</v>
          </cell>
          <cell r="AF232">
            <v>5</v>
          </cell>
        </row>
        <row r="233">
          <cell r="A233">
            <v>8</v>
          </cell>
          <cell r="C233">
            <v>4.5</v>
          </cell>
          <cell r="F233">
            <v>3</v>
          </cell>
          <cell r="I233">
            <v>3.5999999999999996</v>
          </cell>
          <cell r="L233">
            <v>4.3571428571428577</v>
          </cell>
          <cell r="O233">
            <v>4.9831649831649827</v>
          </cell>
          <cell r="R233">
            <v>4.5740956826137689</v>
          </cell>
          <cell r="U233">
            <v>16.59375</v>
          </cell>
          <cell r="X233">
            <v>16.59375</v>
          </cell>
          <cell r="AD233">
            <v>11.408135896289675</v>
          </cell>
          <cell r="AF233">
            <v>5</v>
          </cell>
        </row>
        <row r="234">
          <cell r="A234">
            <v>9</v>
          </cell>
          <cell r="C234">
            <v>3.5000000000000004</v>
          </cell>
          <cell r="F234">
            <v>4.666666666666667</v>
          </cell>
          <cell r="I234">
            <v>4</v>
          </cell>
          <cell r="L234">
            <v>6.2631578947368425</v>
          </cell>
          <cell r="O234">
            <v>6.5757575757575752</v>
          </cell>
          <cell r="R234">
            <v>6.4615384615384617</v>
          </cell>
          <cell r="U234">
            <v>15.67391304347826</v>
          </cell>
          <cell r="X234">
            <v>15.67391304347826</v>
          </cell>
          <cell r="AD234">
            <v>11.960264900662251</v>
          </cell>
          <cell r="AF234">
            <v>5</v>
          </cell>
        </row>
        <row r="235">
          <cell r="A235">
            <v>10</v>
          </cell>
          <cell r="C235">
            <v>0</v>
          </cell>
          <cell r="F235">
            <v>0</v>
          </cell>
          <cell r="I235">
            <v>0</v>
          </cell>
          <cell r="L235">
            <v>0</v>
          </cell>
          <cell r="O235">
            <v>0</v>
          </cell>
          <cell r="R235">
            <v>0</v>
          </cell>
          <cell r="U235">
            <v>0</v>
          </cell>
          <cell r="X235">
            <v>0</v>
          </cell>
          <cell r="AD235">
            <v>0</v>
          </cell>
          <cell r="AF235">
            <v>5</v>
          </cell>
        </row>
        <row r="236">
          <cell r="A236">
            <v>11</v>
          </cell>
          <cell r="C236">
            <v>5.5</v>
          </cell>
          <cell r="F236">
            <v>2.375</v>
          </cell>
          <cell r="I236">
            <v>3.4166666666666665</v>
          </cell>
          <cell r="L236">
            <v>4.2682926829268295</v>
          </cell>
          <cell r="O236">
            <v>5.5588235294117645</v>
          </cell>
          <cell r="R236">
            <v>4.8533333333333335</v>
          </cell>
          <cell r="U236">
            <v>14.020408163265305</v>
          </cell>
          <cell r="X236">
            <v>14.020408163265305</v>
          </cell>
          <cell r="AD236">
            <v>9.6162162162162161</v>
          </cell>
          <cell r="AF236">
            <v>5</v>
          </cell>
        </row>
        <row r="237">
          <cell r="A237">
            <v>12</v>
          </cell>
          <cell r="C237">
            <v>4</v>
          </cell>
          <cell r="F237">
            <v>3.6666666666666665</v>
          </cell>
          <cell r="I237">
            <v>3.75</v>
          </cell>
          <cell r="L237">
            <v>5.3548387096774199</v>
          </cell>
          <cell r="O237">
            <v>10.875</v>
          </cell>
          <cell r="R237">
            <v>6.4871794871794872</v>
          </cell>
          <cell r="U237">
            <v>12.142857142857142</v>
          </cell>
          <cell r="X237">
            <v>12.142857142857142</v>
          </cell>
          <cell r="AD237">
            <v>9.9465648854961835</v>
          </cell>
          <cell r="AF237">
            <v>5</v>
          </cell>
        </row>
        <row r="238">
          <cell r="A238">
            <v>13</v>
          </cell>
          <cell r="C238">
            <v>4</v>
          </cell>
          <cell r="F238">
            <v>4.25</v>
          </cell>
          <cell r="I238">
            <v>4.1818181818181817</v>
          </cell>
          <cell r="L238">
            <v>3.3703703703703702</v>
          </cell>
          <cell r="O238">
            <v>6.2727272727272725</v>
          </cell>
          <cell r="R238">
            <v>4.6734693877551017</v>
          </cell>
          <cell r="U238">
            <v>15.785714285714286</v>
          </cell>
          <cell r="X238">
            <v>15.785714285714286</v>
          </cell>
          <cell r="AD238">
            <v>9.9913793103448274</v>
          </cell>
          <cell r="AF238">
            <v>5</v>
          </cell>
        </row>
        <row r="239">
          <cell r="A239">
            <v>14</v>
          </cell>
          <cell r="C239">
            <v>6.5</v>
          </cell>
          <cell r="F239">
            <v>3.8571428571428568</v>
          </cell>
          <cell r="I239">
            <v>4.4444444444444446</v>
          </cell>
          <cell r="L239">
            <v>4.3076923076923075</v>
          </cell>
          <cell r="O239">
            <v>1.9523809523809523</v>
          </cell>
          <cell r="R239">
            <v>3.4833333333333334</v>
          </cell>
          <cell r="U239">
            <v>15.941176470588236</v>
          </cell>
          <cell r="X239">
            <v>15.941176470588236</v>
          </cell>
          <cell r="AD239">
            <v>9.7299270072992705</v>
          </cell>
          <cell r="AF239">
            <v>5</v>
          </cell>
        </row>
        <row r="240">
          <cell r="A240">
            <v>15</v>
          </cell>
          <cell r="C240">
            <v>2</v>
          </cell>
          <cell r="F240">
            <v>2.8000000000000003</v>
          </cell>
          <cell r="I240">
            <v>2.666666666666667</v>
          </cell>
          <cell r="L240">
            <v>4.8571428571428568</v>
          </cell>
          <cell r="O240">
            <v>5.5454545454545459</v>
          </cell>
          <cell r="R240">
            <v>5.09375</v>
          </cell>
          <cell r="U240">
            <v>14.814814814814813</v>
          </cell>
          <cell r="X240">
            <v>14.814814814814813</v>
          </cell>
          <cell r="AD240">
            <v>10.641304347826088</v>
          </cell>
          <cell r="AF240">
            <v>5</v>
          </cell>
        </row>
        <row r="241">
          <cell r="A241">
            <v>16</v>
          </cell>
          <cell r="C241">
            <v>4.25</v>
          </cell>
          <cell r="F241">
            <v>4.8163636363636364</v>
          </cell>
          <cell r="I241">
            <v>4.6653333333333329</v>
          </cell>
          <cell r="L241">
            <v>3.7551020408163263</v>
          </cell>
          <cell r="O241">
            <v>11.058823529411764</v>
          </cell>
          <cell r="R241">
            <v>5.6363636363636367</v>
          </cell>
          <cell r="U241">
            <v>12.471698113207546</v>
          </cell>
          <cell r="X241">
            <v>12.471698113207546</v>
          </cell>
          <cell r="AD241">
            <v>9.4330481283422465</v>
          </cell>
          <cell r="AF241">
            <v>5</v>
          </cell>
        </row>
        <row r="242">
          <cell r="A242">
            <v>17</v>
          </cell>
          <cell r="C242">
            <v>0</v>
          </cell>
          <cell r="F242">
            <v>0</v>
          </cell>
          <cell r="I242">
            <v>0</v>
          </cell>
          <cell r="L242">
            <v>0</v>
          </cell>
          <cell r="O242">
            <v>0</v>
          </cell>
          <cell r="R242">
            <v>0</v>
          </cell>
          <cell r="U242">
            <v>0</v>
          </cell>
          <cell r="X242">
            <v>0</v>
          </cell>
          <cell r="AD242">
            <v>0</v>
          </cell>
          <cell r="AF242">
            <v>5</v>
          </cell>
        </row>
        <row r="243">
          <cell r="A243">
            <v>18</v>
          </cell>
          <cell r="C243">
            <v>0</v>
          </cell>
          <cell r="F243">
            <v>0</v>
          </cell>
          <cell r="I243">
            <v>0</v>
          </cell>
          <cell r="L243">
            <v>0</v>
          </cell>
          <cell r="O243">
            <v>0</v>
          </cell>
          <cell r="R243">
            <v>0</v>
          </cell>
          <cell r="U243">
            <v>0</v>
          </cell>
          <cell r="X243">
            <v>0</v>
          </cell>
          <cell r="AD243">
            <v>0</v>
          </cell>
          <cell r="AF243">
            <v>5</v>
          </cell>
        </row>
        <row r="244">
          <cell r="A244">
            <v>19</v>
          </cell>
          <cell r="C244">
            <v>0</v>
          </cell>
          <cell r="F244">
            <v>5.25</v>
          </cell>
          <cell r="I244">
            <v>5.25</v>
          </cell>
          <cell r="L244">
            <v>3.4814814814814814</v>
          </cell>
          <cell r="O244">
            <v>5.0540540540540535</v>
          </cell>
          <cell r="R244">
            <v>4.1208791208791204</v>
          </cell>
          <cell r="U244">
            <v>12.492307692307692</v>
          </cell>
          <cell r="X244">
            <v>12.492307692307692</v>
          </cell>
          <cell r="AD244">
            <v>8.9126637554585155</v>
          </cell>
          <cell r="AF244">
            <v>5</v>
          </cell>
        </row>
        <row r="245">
          <cell r="A245">
            <v>20</v>
          </cell>
          <cell r="C245">
            <v>5</v>
          </cell>
          <cell r="F245">
            <v>3.7142857142857144</v>
          </cell>
          <cell r="I245">
            <v>3.875</v>
          </cell>
          <cell r="L245">
            <v>3.4042553191489362</v>
          </cell>
          <cell r="O245">
            <v>4</v>
          </cell>
          <cell r="R245">
            <v>3.65</v>
          </cell>
          <cell r="U245">
            <v>9.3770491803278695</v>
          </cell>
          <cell r="X245">
            <v>9.3770491803278695</v>
          </cell>
          <cell r="AD245">
            <v>6.9857142857142858</v>
          </cell>
          <cell r="AF245">
            <v>5</v>
          </cell>
        </row>
        <row r="246">
          <cell r="A246">
            <v>21</v>
          </cell>
          <cell r="C246">
            <v>1</v>
          </cell>
          <cell r="F246">
            <v>2.8000000000000003</v>
          </cell>
          <cell r="I246">
            <v>1.8181818181818181</v>
          </cell>
          <cell r="L246">
            <v>3.4782608695652173</v>
          </cell>
          <cell r="O246">
            <v>4.0714285714285721</v>
          </cell>
          <cell r="R246">
            <v>3.7027027027027031</v>
          </cell>
          <cell r="U246">
            <v>10.444444444444445</v>
          </cell>
          <cell r="X246">
            <v>10.444444444444445</v>
          </cell>
          <cell r="AD246">
            <v>7.6303317535545023</v>
          </cell>
          <cell r="AF246">
            <v>5</v>
          </cell>
        </row>
        <row r="247">
          <cell r="A247">
            <v>22</v>
          </cell>
          <cell r="C247">
            <v>0</v>
          </cell>
          <cell r="F247">
            <v>2.5</v>
          </cell>
          <cell r="I247">
            <v>2.5</v>
          </cell>
          <cell r="L247">
            <v>4.3333333333333339</v>
          </cell>
          <cell r="O247">
            <v>4.3333333333333339</v>
          </cell>
          <cell r="R247">
            <v>4.3333333333333339</v>
          </cell>
          <cell r="U247">
            <v>10.978260869565219</v>
          </cell>
          <cell r="X247">
            <v>10.978260869565219</v>
          </cell>
          <cell r="AD247">
            <v>8.2810457516339859</v>
          </cell>
          <cell r="AF247">
            <v>5</v>
          </cell>
        </row>
        <row r="248">
          <cell r="A248">
            <v>23</v>
          </cell>
          <cell r="C248">
            <v>0.7142857142857143</v>
          </cell>
          <cell r="F248">
            <v>2.1999999999999997</v>
          </cell>
          <cell r="I248">
            <v>1.588235294117647</v>
          </cell>
          <cell r="L248">
            <v>3.4794520547945207</v>
          </cell>
          <cell r="O248">
            <v>5.3250000000000002</v>
          </cell>
          <cell r="R248">
            <v>4.1327433628318584</v>
          </cell>
          <cell r="U248">
            <v>9.0864197530864192</v>
          </cell>
          <cell r="X248">
            <v>9.0864197530864192</v>
          </cell>
          <cell r="AD248">
            <v>6.7328767123287667</v>
          </cell>
          <cell r="AF248">
            <v>5</v>
          </cell>
        </row>
        <row r="249">
          <cell r="A249">
            <v>24</v>
          </cell>
          <cell r="C249">
            <v>0</v>
          </cell>
          <cell r="F249">
            <v>0</v>
          </cell>
          <cell r="I249">
            <v>0</v>
          </cell>
          <cell r="L249">
            <v>0</v>
          </cell>
          <cell r="O249">
            <v>0</v>
          </cell>
          <cell r="R249">
            <v>0</v>
          </cell>
          <cell r="U249">
            <v>0</v>
          </cell>
          <cell r="X249">
            <v>0</v>
          </cell>
          <cell r="AD249">
            <v>0</v>
          </cell>
          <cell r="AF249">
            <v>5</v>
          </cell>
        </row>
        <row r="250">
          <cell r="A250">
            <v>25</v>
          </cell>
          <cell r="C250">
            <v>2.25</v>
          </cell>
          <cell r="F250">
            <v>2.7777777777777777</v>
          </cell>
          <cell r="I250">
            <v>2.6153846153846154</v>
          </cell>
          <cell r="L250">
            <v>3.042553191489362</v>
          </cell>
          <cell r="O250">
            <v>3.7383177570093453</v>
          </cell>
          <cell r="R250">
            <v>3.2949152542372877</v>
          </cell>
          <cell r="U250">
            <v>6.4750000000000005</v>
          </cell>
          <cell r="X250">
            <v>6.4750000000000005</v>
          </cell>
          <cell r="AD250">
            <v>4.7676161919040476</v>
          </cell>
          <cell r="AF250">
            <v>5</v>
          </cell>
        </row>
        <row r="251">
          <cell r="A251">
            <v>26</v>
          </cell>
          <cell r="C251">
            <v>5.6666666666666661</v>
          </cell>
          <cell r="F251">
            <v>5.833333333333333</v>
          </cell>
          <cell r="I251">
            <v>5.7777777777777777</v>
          </cell>
          <cell r="L251">
            <v>4.6315789473684212</v>
          </cell>
          <cell r="O251">
            <v>12.388888888888889</v>
          </cell>
          <cell r="R251">
            <v>8.4054054054054053</v>
          </cell>
          <cell r="U251">
            <v>10.4</v>
          </cell>
          <cell r="X251">
            <v>10.4</v>
          </cell>
          <cell r="AD251">
            <v>9.3113207547169807</v>
          </cell>
          <cell r="AF251">
            <v>5</v>
          </cell>
        </row>
        <row r="252">
          <cell r="A252">
            <v>27</v>
          </cell>
          <cell r="C252">
            <v>4</v>
          </cell>
          <cell r="F252">
            <v>4.75</v>
          </cell>
          <cell r="I252">
            <v>4.5999999999999996</v>
          </cell>
          <cell r="L252">
            <v>4.3333333333333339</v>
          </cell>
          <cell r="O252">
            <v>7.3999999999999995</v>
          </cell>
          <cell r="R252">
            <v>5.1621621621621623</v>
          </cell>
          <cell r="U252">
            <v>13.392857142857142</v>
          </cell>
          <cell r="X252">
            <v>13.392857142857142</v>
          </cell>
          <cell r="AD252">
            <v>9.5825242718446599</v>
          </cell>
          <cell r="AF252">
            <v>5</v>
          </cell>
        </row>
        <row r="253">
          <cell r="A253">
            <v>28</v>
          </cell>
          <cell r="C253">
            <v>4.25</v>
          </cell>
          <cell r="F253">
            <v>6.8000000000000007</v>
          </cell>
          <cell r="I253">
            <v>5.6666666666666661</v>
          </cell>
          <cell r="L253">
            <v>4.5</v>
          </cell>
          <cell r="O253">
            <v>11.190476190476192</v>
          </cell>
          <cell r="R253">
            <v>7.2549019607843146</v>
          </cell>
          <cell r="U253">
            <v>16.942857142857143</v>
          </cell>
          <cell r="X253">
            <v>16.942857142857143</v>
          </cell>
          <cell r="AD253">
            <v>12.361538461538462</v>
          </cell>
          <cell r="AF253">
            <v>5</v>
          </cell>
        </row>
        <row r="254">
          <cell r="A254">
            <v>29</v>
          </cell>
          <cell r="C254">
            <v>3.3333333333333335</v>
          </cell>
          <cell r="F254">
            <v>4.875</v>
          </cell>
          <cell r="I254">
            <v>4.454545454545455</v>
          </cell>
          <cell r="L254">
            <v>5.48</v>
          </cell>
          <cell r="O254">
            <v>9.8000000000000007</v>
          </cell>
          <cell r="R254">
            <v>7.1</v>
          </cell>
          <cell r="U254">
            <v>16.341463414634148</v>
          </cell>
          <cell r="X254">
            <v>16.341463414634148</v>
          </cell>
          <cell r="AD254">
            <v>12.578947368421053</v>
          </cell>
          <cell r="AF254">
            <v>5</v>
          </cell>
        </row>
        <row r="255">
          <cell r="A255">
            <v>30</v>
          </cell>
          <cell r="C255">
            <v>6.5</v>
          </cell>
          <cell r="F255">
            <v>3.4444444444444446</v>
          </cell>
          <cell r="I255">
            <v>4.384615384615385</v>
          </cell>
          <cell r="L255">
            <v>3.4090909090909087</v>
          </cell>
          <cell r="O255">
            <v>6.7058823529411766</v>
          </cell>
          <cell r="R255">
            <v>4.8461538461538458</v>
          </cell>
          <cell r="U255">
            <v>18.142857142857142</v>
          </cell>
          <cell r="X255">
            <v>18.142857142857142</v>
          </cell>
          <cell r="AD255">
            <v>13.493333333333332</v>
          </cell>
          <cell r="AF255">
            <v>5</v>
          </cell>
        </row>
        <row r="256">
          <cell r="A256">
            <v>31</v>
          </cell>
          <cell r="C256">
            <v>0</v>
          </cell>
          <cell r="F256">
            <v>0</v>
          </cell>
          <cell r="I256">
            <v>0</v>
          </cell>
          <cell r="L256">
            <v>0</v>
          </cell>
          <cell r="O256">
            <v>0</v>
          </cell>
          <cell r="R256">
            <v>0</v>
          </cell>
          <cell r="U256">
            <v>0</v>
          </cell>
          <cell r="X256">
            <v>0</v>
          </cell>
          <cell r="AD256">
            <v>0</v>
          </cell>
          <cell r="AF256">
            <v>5</v>
          </cell>
        </row>
        <row r="257">
          <cell r="A257" t="str">
            <v xml:space="preserve">Sep/01 </v>
          </cell>
          <cell r="C257">
            <v>3</v>
          </cell>
          <cell r="F257">
            <v>15.00111111111111</v>
          </cell>
          <cell r="I257">
            <v>12.819090909090908</v>
          </cell>
          <cell r="L257">
            <v>3.584827586206897</v>
          </cell>
          <cell r="O257">
            <v>6.2621739130434779</v>
          </cell>
          <cell r="R257">
            <v>4.7690384615384618</v>
          </cell>
          <cell r="U257">
            <v>15.872419354838707</v>
          </cell>
          <cell r="X257">
            <v>15.872419354838707</v>
          </cell>
          <cell r="AD257">
            <v>12.60524064171123</v>
          </cell>
          <cell r="AF257">
            <v>5</v>
          </cell>
        </row>
        <row r="258">
          <cell r="A258">
            <v>2</v>
          </cell>
          <cell r="C258">
            <v>10.5</v>
          </cell>
          <cell r="F258">
            <v>7.1442857142857159</v>
          </cell>
          <cell r="I258">
            <v>8.3645454545454552</v>
          </cell>
          <cell r="L258">
            <v>3.6783870967741938</v>
          </cell>
          <cell r="O258">
            <v>5.0407999999999999</v>
          </cell>
          <cell r="R258">
            <v>4.2866071428571431</v>
          </cell>
          <cell r="U258">
            <v>10.600999999999999</v>
          </cell>
          <cell r="X258">
            <v>10.600999999999999</v>
          </cell>
          <cell r="AD258">
            <v>8.028163265306123</v>
          </cell>
          <cell r="AF258">
            <v>5</v>
          </cell>
        </row>
        <row r="259">
          <cell r="A259">
            <v>3</v>
          </cell>
          <cell r="C259">
            <v>6.75</v>
          </cell>
          <cell r="F259">
            <v>6.660000000000001</v>
          </cell>
          <cell r="I259">
            <v>6.7114285714285726</v>
          </cell>
          <cell r="L259">
            <v>3.4278571428571429</v>
          </cell>
          <cell r="O259">
            <v>5.5612499999999994</v>
          </cell>
          <cell r="R259">
            <v>4.2036363636363632</v>
          </cell>
          <cell r="U259">
            <v>13.639166666666666</v>
          </cell>
          <cell r="X259">
            <v>13.639166666666666</v>
          </cell>
          <cell r="AD259">
            <v>9.8695934959349607</v>
          </cell>
          <cell r="AF259">
            <v>5</v>
          </cell>
        </row>
        <row r="260">
          <cell r="A260">
            <v>4</v>
          </cell>
          <cell r="C260">
            <v>5.6666666666666661</v>
          </cell>
          <cell r="F260">
            <v>4.5</v>
          </cell>
          <cell r="I260">
            <v>4.8888888888888893</v>
          </cell>
          <cell r="L260">
            <v>4.3774999999999995</v>
          </cell>
          <cell r="O260">
            <v>3.4387499999999993</v>
          </cell>
          <cell r="R260">
            <v>4.0645833333333323</v>
          </cell>
          <cell r="U260">
            <v>14.686250000000001</v>
          </cell>
          <cell r="X260">
            <v>14.686250000000001</v>
          </cell>
          <cell r="AD260">
            <v>9.7439669421487594</v>
          </cell>
          <cell r="AF260">
            <v>5</v>
          </cell>
        </row>
        <row r="261">
          <cell r="A261">
            <v>5</v>
          </cell>
          <cell r="C261">
            <v>1</v>
          </cell>
          <cell r="F261">
            <v>12.3</v>
          </cell>
          <cell r="I261">
            <v>10.416666666666668</v>
          </cell>
          <cell r="L261">
            <v>4.0961904761904773</v>
          </cell>
          <cell r="O261">
            <v>2.3636363636363638</v>
          </cell>
          <cell r="R261">
            <v>3.5006250000000003</v>
          </cell>
          <cell r="U261">
            <v>11.121463414634148</v>
          </cell>
          <cell r="X261">
            <v>11.121463414634148</v>
          </cell>
          <cell r="AD261">
            <v>9.1188888888888897</v>
          </cell>
          <cell r="AF261">
            <v>5</v>
          </cell>
        </row>
        <row r="262">
          <cell r="A262">
            <v>6</v>
          </cell>
          <cell r="C262">
            <v>6</v>
          </cell>
          <cell r="F262">
            <v>5.2222222222222223</v>
          </cell>
          <cell r="I262">
            <v>5.416666666666667</v>
          </cell>
          <cell r="L262">
            <v>3.2604347826086952</v>
          </cell>
          <cell r="O262">
            <v>3.5035714285714281</v>
          </cell>
          <cell r="R262">
            <v>3.3524324324324324</v>
          </cell>
          <cell r="U262">
            <v>10.259074074074075</v>
          </cell>
          <cell r="X262">
            <v>10.259074074074075</v>
          </cell>
          <cell r="AD262">
            <v>7.3250515463917516</v>
          </cell>
          <cell r="AF262">
            <v>5</v>
          </cell>
        </row>
        <row r="263">
          <cell r="A263">
            <v>7</v>
          </cell>
          <cell r="C263">
            <v>0</v>
          </cell>
          <cell r="F263">
            <v>0</v>
          </cell>
          <cell r="I263">
            <v>0</v>
          </cell>
          <cell r="L263">
            <v>0</v>
          </cell>
          <cell r="O263">
            <v>0</v>
          </cell>
          <cell r="R263">
            <v>0</v>
          </cell>
          <cell r="U263">
            <v>0</v>
          </cell>
          <cell r="X263">
            <v>0</v>
          </cell>
          <cell r="AD263">
            <v>0</v>
          </cell>
          <cell r="AF263">
            <v>5</v>
          </cell>
        </row>
        <row r="264">
          <cell r="A264">
            <v>8</v>
          </cell>
          <cell r="C264">
            <v>4</v>
          </cell>
          <cell r="F264">
            <v>6</v>
          </cell>
          <cell r="I264">
            <v>5.5555555555555554</v>
          </cell>
          <cell r="L264">
            <v>4.7209302325581399</v>
          </cell>
          <cell r="O264">
            <v>4.7109677419354838</v>
          </cell>
          <cell r="R264">
            <v>4.7167567567567561</v>
          </cell>
          <cell r="U264">
            <v>14.499838709677421</v>
          </cell>
          <cell r="X264">
            <v>14.499838709677421</v>
          </cell>
          <cell r="AD264">
            <v>10.613623188405796</v>
          </cell>
          <cell r="AF264">
            <v>5</v>
          </cell>
        </row>
        <row r="265">
          <cell r="A265">
            <v>9</v>
          </cell>
          <cell r="C265">
            <v>2</v>
          </cell>
          <cell r="F265">
            <v>8</v>
          </cell>
          <cell r="I265">
            <v>7.333333333333333</v>
          </cell>
          <cell r="L265">
            <v>5.45695652173913</v>
          </cell>
          <cell r="O265">
            <v>4.6057894736842107</v>
          </cell>
          <cell r="R265">
            <v>5.0719047619047615</v>
          </cell>
          <cell r="U265">
            <v>10.759444444444444</v>
          </cell>
          <cell r="X265">
            <v>10.759444444444444</v>
          </cell>
          <cell r="AD265">
            <v>8.2291542288557213</v>
          </cell>
          <cell r="AF265">
            <v>5</v>
          </cell>
        </row>
        <row r="266">
          <cell r="A266">
            <v>10</v>
          </cell>
          <cell r="C266">
            <v>9.6666666666666661</v>
          </cell>
          <cell r="F266">
            <v>8.1666666666666661</v>
          </cell>
          <cell r="I266">
            <v>8.6666666666666679</v>
          </cell>
          <cell r="L266">
            <v>5.286428571428571</v>
          </cell>
          <cell r="O266">
            <v>5.5371428571428574</v>
          </cell>
          <cell r="R266">
            <v>5.4117857142857133</v>
          </cell>
          <cell r="U266">
            <v>12.583018867924531</v>
          </cell>
          <cell r="X266">
            <v>12.583018867924531</v>
          </cell>
          <cell r="AD266">
            <v>10.028421052631579</v>
          </cell>
          <cell r="AF266">
            <v>5</v>
          </cell>
        </row>
        <row r="267">
          <cell r="A267">
            <v>11</v>
          </cell>
          <cell r="C267">
            <v>6</v>
          </cell>
          <cell r="F267">
            <v>6.5</v>
          </cell>
          <cell r="I267">
            <v>6.3636363636363633</v>
          </cell>
          <cell r="L267">
            <v>5.4608108108108109</v>
          </cell>
          <cell r="O267">
            <v>5.1896153846153847</v>
          </cell>
          <cell r="R267">
            <v>5.3488888888888892</v>
          </cell>
          <cell r="U267">
            <v>12.163040816326532</v>
          </cell>
          <cell r="X267">
            <v>12.163040816326532</v>
          </cell>
          <cell r="AD267">
            <v>9.2962674418604667</v>
          </cell>
          <cell r="AF267">
            <v>5</v>
          </cell>
        </row>
        <row r="268">
          <cell r="A268">
            <v>12</v>
          </cell>
          <cell r="C268">
            <v>3</v>
          </cell>
          <cell r="F268">
            <v>7.7525000000000013</v>
          </cell>
          <cell r="I268">
            <v>6.8020000000000014</v>
          </cell>
          <cell r="L268">
            <v>4.6556249999999997</v>
          </cell>
          <cell r="O268">
            <v>7.4455555555555568</v>
          </cell>
          <cell r="R268">
            <v>5.66</v>
          </cell>
          <cell r="U268">
            <v>9.1820454545454542</v>
          </cell>
          <cell r="X268">
            <v>9.1820454545454542</v>
          </cell>
          <cell r="AD268">
            <v>7.8673426573426575</v>
          </cell>
          <cell r="AF268">
            <v>5</v>
          </cell>
        </row>
        <row r="269">
          <cell r="A269">
            <v>13</v>
          </cell>
          <cell r="C269">
            <v>9.5699999999999985</v>
          </cell>
          <cell r="F269">
            <v>11.600000000000001</v>
          </cell>
          <cell r="I269">
            <v>10.764117647058825</v>
          </cell>
          <cell r="L269">
            <v>6.1380555555555558</v>
          </cell>
          <cell r="O269">
            <v>6.9678124999999991</v>
          </cell>
          <cell r="R269">
            <v>6.5285294117647048</v>
          </cell>
          <cell r="U269">
            <v>10.454545454545453</v>
          </cell>
          <cell r="X269">
            <v>10.454545454545453</v>
          </cell>
          <cell r="AD269">
            <v>8.9417919075144514</v>
          </cell>
          <cell r="AF269">
            <v>5</v>
          </cell>
        </row>
        <row r="270">
          <cell r="A270">
            <v>14</v>
          </cell>
          <cell r="C270">
            <v>0</v>
          </cell>
          <cell r="F270">
            <v>0</v>
          </cell>
          <cell r="I270">
            <v>0</v>
          </cell>
          <cell r="L270">
            <v>0</v>
          </cell>
          <cell r="O270">
            <v>0</v>
          </cell>
          <cell r="R270">
            <v>0</v>
          </cell>
          <cell r="U270">
            <v>0</v>
          </cell>
          <cell r="X270">
            <v>0</v>
          </cell>
          <cell r="AD270">
            <v>0</v>
          </cell>
          <cell r="AF270">
            <v>5</v>
          </cell>
        </row>
        <row r="271">
          <cell r="A271">
            <v>15</v>
          </cell>
          <cell r="C271">
            <v>10</v>
          </cell>
          <cell r="F271">
            <v>11.857142857142858</v>
          </cell>
          <cell r="I271">
            <v>11.625</v>
          </cell>
          <cell r="L271">
            <v>7.7339999999999991</v>
          </cell>
          <cell r="O271">
            <v>5.7088235294117649</v>
          </cell>
          <cell r="R271">
            <v>7.1787096774193548</v>
          </cell>
          <cell r="U271">
            <v>11.371129032258064</v>
          </cell>
          <cell r="X271">
            <v>11.371129032258064</v>
          </cell>
          <cell r="AD271">
            <v>10.041752577319588</v>
          </cell>
          <cell r="AF271">
            <v>5</v>
          </cell>
        </row>
        <row r="272">
          <cell r="A272">
            <v>16</v>
          </cell>
          <cell r="C272">
            <v>6.4</v>
          </cell>
          <cell r="F272">
            <v>9.855714285714285</v>
          </cell>
          <cell r="I272">
            <v>8.4158333333333335</v>
          </cell>
          <cell r="L272">
            <v>6.897708333333334</v>
          </cell>
          <cell r="O272">
            <v>4.5166666666666666</v>
          </cell>
          <cell r="R272">
            <v>6.0405333333333342</v>
          </cell>
          <cell r="U272">
            <v>6.3169999999999993</v>
          </cell>
          <cell r="X272">
            <v>6.3169999999999993</v>
          </cell>
          <cell r="AD272">
            <v>6.3385024154589367</v>
          </cell>
          <cell r="AF272">
            <v>5</v>
          </cell>
        </row>
        <row r="273">
          <cell r="A273">
            <v>17</v>
          </cell>
          <cell r="C273">
            <v>17.5</v>
          </cell>
          <cell r="F273">
            <v>15.625</v>
          </cell>
          <cell r="I273">
            <v>16</v>
          </cell>
          <cell r="L273">
            <v>4.8826190476190474</v>
          </cell>
          <cell r="O273">
            <v>5.3225000000000007</v>
          </cell>
          <cell r="R273">
            <v>5.0585714285714287</v>
          </cell>
          <cell r="U273">
            <v>6.2350000000000003</v>
          </cell>
          <cell r="X273">
            <v>6.2350000000000003</v>
          </cell>
          <cell r="AD273">
            <v>6.3115000000000006</v>
          </cell>
          <cell r="AF273">
            <v>5</v>
          </cell>
        </row>
        <row r="274">
          <cell r="A274">
            <v>18</v>
          </cell>
          <cell r="C274">
            <v>7.0000000000000009</v>
          </cell>
          <cell r="F274">
            <v>16.5</v>
          </cell>
          <cell r="I274">
            <v>13.785714285714285</v>
          </cell>
          <cell r="L274">
            <v>5.0825000000000005</v>
          </cell>
          <cell r="O274">
            <v>4.0294285714285714</v>
          </cell>
          <cell r="R274">
            <v>4.563380281690141</v>
          </cell>
          <cell r="U274">
            <v>6.8243859649122811</v>
          </cell>
          <cell r="X274">
            <v>6.8243859649122811</v>
          </cell>
          <cell r="AD274">
            <v>6.5074371859296489</v>
          </cell>
          <cell r="AF274">
            <v>5</v>
          </cell>
        </row>
        <row r="275">
          <cell r="A275">
            <v>19</v>
          </cell>
          <cell r="C275">
            <v>4.5</v>
          </cell>
          <cell r="F275">
            <v>8.75</v>
          </cell>
          <cell r="I275">
            <v>7.9</v>
          </cell>
          <cell r="L275">
            <v>6.6491176470588238</v>
          </cell>
          <cell r="O275">
            <v>5.2692307692307692</v>
          </cell>
          <cell r="R275">
            <v>6.0511666666666661</v>
          </cell>
          <cell r="U275">
            <v>7.015625</v>
          </cell>
          <cell r="X275">
            <v>7.015625</v>
          </cell>
          <cell r="AD275">
            <v>6.7680303030303017</v>
          </cell>
          <cell r="AF275">
            <v>5</v>
          </cell>
        </row>
        <row r="276">
          <cell r="A276">
            <v>20</v>
          </cell>
          <cell r="C276">
            <v>8.2475000000000005</v>
          </cell>
          <cell r="F276">
            <v>7.0816666666666652</v>
          </cell>
          <cell r="I276">
            <v>7.3731249999999999</v>
          </cell>
          <cell r="L276">
            <v>7.0696666666666674</v>
          </cell>
          <cell r="O276">
            <v>4.1233333333333331</v>
          </cell>
          <cell r="R276">
            <v>6.024193548387097</v>
          </cell>
          <cell r="U276">
            <v>8.436195652173911</v>
          </cell>
          <cell r="X276">
            <v>8.436195652173911</v>
          </cell>
          <cell r="AD276">
            <v>7.6125597269624565</v>
          </cell>
          <cell r="AF276">
            <v>5</v>
          </cell>
        </row>
        <row r="277">
          <cell r="A277">
            <v>21</v>
          </cell>
          <cell r="C277">
            <v>0</v>
          </cell>
          <cell r="F277">
            <v>0</v>
          </cell>
          <cell r="I277">
            <v>0</v>
          </cell>
          <cell r="L277">
            <v>0</v>
          </cell>
          <cell r="O277">
            <v>0</v>
          </cell>
          <cell r="R277">
            <v>0</v>
          </cell>
          <cell r="U277">
            <v>0</v>
          </cell>
          <cell r="X277">
            <v>0</v>
          </cell>
          <cell r="AD277">
            <v>0</v>
          </cell>
          <cell r="AF277">
            <v>5</v>
          </cell>
        </row>
        <row r="278">
          <cell r="A278">
            <v>22</v>
          </cell>
          <cell r="C278">
            <v>0</v>
          </cell>
          <cell r="F278">
            <v>0</v>
          </cell>
          <cell r="I278">
            <v>0</v>
          </cell>
          <cell r="L278">
            <v>0</v>
          </cell>
          <cell r="O278">
            <v>0</v>
          </cell>
          <cell r="R278">
            <v>0</v>
          </cell>
          <cell r="U278">
            <v>0</v>
          </cell>
          <cell r="X278">
            <v>0</v>
          </cell>
          <cell r="AD278">
            <v>0</v>
          </cell>
          <cell r="AF278">
            <v>5</v>
          </cell>
        </row>
        <row r="279">
          <cell r="A279">
            <v>23</v>
          </cell>
          <cell r="C279">
            <v>14.000000000000002</v>
          </cell>
          <cell r="F279">
            <v>12.25</v>
          </cell>
          <cell r="I279">
            <v>12.6</v>
          </cell>
          <cell r="L279">
            <v>11.018596491228069</v>
          </cell>
          <cell r="O279">
            <v>14.693055555555556</v>
          </cell>
          <cell r="R279">
            <v>12.440967741935484</v>
          </cell>
          <cell r="U279">
            <v>22.581818181818182</v>
          </cell>
          <cell r="X279">
            <v>22.581818181818182</v>
          </cell>
          <cell r="AD279">
            <v>18.641309523809525</v>
          </cell>
          <cell r="AF279">
            <v>5</v>
          </cell>
        </row>
        <row r="280">
          <cell r="A280">
            <v>24</v>
          </cell>
          <cell r="C280">
            <v>5</v>
          </cell>
          <cell r="F280">
            <v>8.25</v>
          </cell>
          <cell r="I280">
            <v>7.6</v>
          </cell>
          <cell r="L280">
            <v>9.6377272727272736</v>
          </cell>
          <cell r="O280">
            <v>11.8125</v>
          </cell>
          <cell r="R280">
            <v>10.553421052631579</v>
          </cell>
          <cell r="U280">
            <v>27.255098039215685</v>
          </cell>
          <cell r="X280">
            <v>27.255098039215685</v>
          </cell>
          <cell r="AD280">
            <v>19.150673575129534</v>
          </cell>
          <cell r="AF280">
            <v>5</v>
          </cell>
        </row>
        <row r="281">
          <cell r="A281">
            <v>25</v>
          </cell>
          <cell r="C281">
            <v>5.6666666666666661</v>
          </cell>
          <cell r="F281">
            <v>7.5454545454545459</v>
          </cell>
          <cell r="I281">
            <v>7.1428571428571423</v>
          </cell>
          <cell r="L281">
            <v>9.0471111111111124</v>
          </cell>
          <cell r="O281">
            <v>10.297499999999999</v>
          </cell>
          <cell r="R281">
            <v>9.4318461538461538</v>
          </cell>
          <cell r="U281">
            <v>6.2842857142857147</v>
          </cell>
          <cell r="X281">
            <v>6.2842857142857147</v>
          </cell>
          <cell r="AD281">
            <v>8.308691588785047</v>
          </cell>
          <cell r="AF281">
            <v>5</v>
          </cell>
        </row>
        <row r="282">
          <cell r="A282">
            <v>26</v>
          </cell>
          <cell r="C282">
            <v>9.2525000000000013</v>
          </cell>
          <cell r="F282">
            <v>5.5</v>
          </cell>
          <cell r="I282">
            <v>7.0010000000000003</v>
          </cell>
          <cell r="L282">
            <v>5.7633333333333336</v>
          </cell>
          <cell r="O282">
            <v>3.6249999999999996</v>
          </cell>
          <cell r="R282">
            <v>5.1734482758620697</v>
          </cell>
          <cell r="U282">
            <v>9.4890243902439018</v>
          </cell>
          <cell r="X282">
            <v>9.4890243902439018</v>
          </cell>
          <cell r="AD282">
            <v>8.2490909090909081</v>
          </cell>
          <cell r="AF282">
            <v>5</v>
          </cell>
        </row>
        <row r="283">
          <cell r="A283">
            <v>27</v>
          </cell>
          <cell r="C283">
            <v>10</v>
          </cell>
          <cell r="F283">
            <v>5.5</v>
          </cell>
          <cell r="I283">
            <v>6.1428571428571432</v>
          </cell>
          <cell r="L283">
            <v>5.888148148148149</v>
          </cell>
          <cell r="O283">
            <v>6.1466666666666665</v>
          </cell>
          <cell r="R283">
            <v>6.0012500000000006</v>
          </cell>
          <cell r="U283">
            <v>6.4133333333333349</v>
          </cell>
          <cell r="X283">
            <v>6.4133333333333349</v>
          </cell>
          <cell r="AD283">
            <v>6.269634146341466</v>
          </cell>
          <cell r="AF283">
            <v>5</v>
          </cell>
        </row>
        <row r="284">
          <cell r="A284">
            <v>28</v>
          </cell>
          <cell r="C284">
            <v>3</v>
          </cell>
          <cell r="F284">
            <v>5.2524999999999995</v>
          </cell>
          <cell r="I284">
            <v>4.2871428571428565</v>
          </cell>
          <cell r="L284">
            <v>4.1333333333333329</v>
          </cell>
          <cell r="O284">
            <v>6</v>
          </cell>
          <cell r="R284">
            <v>4.833333333333333</v>
          </cell>
          <cell r="U284">
            <v>7.4373170731707319</v>
          </cell>
          <cell r="X284">
            <v>7.4373170731707319</v>
          </cell>
          <cell r="AD284">
            <v>6.6891150442477869</v>
          </cell>
          <cell r="AF284">
            <v>5</v>
          </cell>
        </row>
        <row r="285">
          <cell r="A285">
            <v>29</v>
          </cell>
          <cell r="C285">
            <v>5.8000000000000007</v>
          </cell>
          <cell r="F285">
            <v>6.4</v>
          </cell>
          <cell r="I285">
            <v>6.1</v>
          </cell>
          <cell r="L285">
            <v>5.7982051282051277</v>
          </cell>
          <cell r="O285">
            <v>5.5972</v>
          </cell>
          <cell r="R285">
            <v>5.7196875</v>
          </cell>
          <cell r="U285">
            <v>6.1794642857142863</v>
          </cell>
          <cell r="X285">
            <v>6.1794642857142863</v>
          </cell>
          <cell r="AD285">
            <v>6.0169892473118285</v>
          </cell>
          <cell r="AF285">
            <v>5</v>
          </cell>
        </row>
        <row r="286">
          <cell r="A286">
            <v>30</v>
          </cell>
          <cell r="C286">
            <v>8.1666666666666661</v>
          </cell>
          <cell r="F286">
            <v>5.5990000000000002</v>
          </cell>
          <cell r="I286">
            <v>6.5618750000000006</v>
          </cell>
          <cell r="L286">
            <v>4.9626923076923077</v>
          </cell>
          <cell r="O286">
            <v>4.3084615384615388</v>
          </cell>
          <cell r="R286">
            <v>4.6355769230769237</v>
          </cell>
          <cell r="U286">
            <v>6.1454166666666667</v>
          </cell>
          <cell r="X286">
            <v>6.1454166666666667</v>
          </cell>
          <cell r="AD286">
            <v>5.7073170731707323</v>
          </cell>
          <cell r="AF286">
            <v>5</v>
          </cell>
        </row>
        <row r="287">
          <cell r="A287">
            <v>31</v>
          </cell>
          <cell r="C287">
            <v>2.5</v>
          </cell>
          <cell r="F287">
            <v>4.5</v>
          </cell>
          <cell r="I287">
            <v>3.833333333333333</v>
          </cell>
          <cell r="L287">
            <v>0</v>
          </cell>
          <cell r="O287">
            <v>0</v>
          </cell>
          <cell r="R287">
            <v>0</v>
          </cell>
          <cell r="U287">
            <v>0</v>
          </cell>
          <cell r="X287">
            <v>0</v>
          </cell>
          <cell r="AD287">
            <v>3.833333333333333</v>
          </cell>
          <cell r="AF287">
            <v>5</v>
          </cell>
        </row>
        <row r="288">
          <cell r="A288" t="str">
            <v xml:space="preserve">Okt/01 </v>
          </cell>
        </row>
        <row r="289">
          <cell r="A289">
            <v>2</v>
          </cell>
        </row>
        <row r="290">
          <cell r="A290">
            <v>3</v>
          </cell>
        </row>
        <row r="291">
          <cell r="A291">
            <v>4</v>
          </cell>
        </row>
        <row r="292">
          <cell r="A292">
            <v>5</v>
          </cell>
        </row>
        <row r="293">
          <cell r="A293">
            <v>6</v>
          </cell>
        </row>
        <row r="294">
          <cell r="A294">
            <v>7</v>
          </cell>
        </row>
        <row r="295">
          <cell r="A295">
            <v>8</v>
          </cell>
        </row>
        <row r="296">
          <cell r="A296">
            <v>9</v>
          </cell>
        </row>
        <row r="297">
          <cell r="A297">
            <v>10</v>
          </cell>
        </row>
        <row r="298">
          <cell r="A298">
            <v>11</v>
          </cell>
        </row>
        <row r="299">
          <cell r="A299">
            <v>12</v>
          </cell>
        </row>
        <row r="300">
          <cell r="A300">
            <v>13</v>
          </cell>
        </row>
        <row r="301">
          <cell r="A301">
            <v>14</v>
          </cell>
        </row>
        <row r="302">
          <cell r="A302">
            <v>15</v>
          </cell>
        </row>
        <row r="303">
          <cell r="A303">
            <v>16</v>
          </cell>
        </row>
        <row r="304">
          <cell r="A304">
            <v>17</v>
          </cell>
        </row>
        <row r="305">
          <cell r="A305">
            <v>18</v>
          </cell>
        </row>
        <row r="306">
          <cell r="A306">
            <v>19</v>
          </cell>
        </row>
        <row r="307">
          <cell r="A307">
            <v>20</v>
          </cell>
        </row>
        <row r="308">
          <cell r="A308">
            <v>21</v>
          </cell>
        </row>
        <row r="309">
          <cell r="A309">
            <v>22</v>
          </cell>
        </row>
        <row r="310">
          <cell r="A310">
            <v>23</v>
          </cell>
        </row>
        <row r="311">
          <cell r="A311">
            <v>24</v>
          </cell>
        </row>
        <row r="312">
          <cell r="A312">
            <v>25</v>
          </cell>
        </row>
        <row r="313">
          <cell r="A313">
            <v>26</v>
          </cell>
        </row>
        <row r="314">
          <cell r="A314">
            <v>27</v>
          </cell>
        </row>
        <row r="315">
          <cell r="A315">
            <v>28</v>
          </cell>
        </row>
        <row r="316">
          <cell r="A316">
            <v>29</v>
          </cell>
        </row>
        <row r="317">
          <cell r="A317">
            <v>30</v>
          </cell>
        </row>
        <row r="318">
          <cell r="A318">
            <v>31</v>
          </cell>
        </row>
        <row r="319">
          <cell r="A319" t="str">
            <v xml:space="preserve">Nov/01 </v>
          </cell>
        </row>
        <row r="320">
          <cell r="A320">
            <v>2</v>
          </cell>
        </row>
        <row r="321">
          <cell r="A321">
            <v>3</v>
          </cell>
        </row>
        <row r="322">
          <cell r="A322">
            <v>4</v>
          </cell>
        </row>
        <row r="323">
          <cell r="A323">
            <v>5</v>
          </cell>
        </row>
        <row r="324">
          <cell r="A324">
            <v>6</v>
          </cell>
        </row>
        <row r="325">
          <cell r="A325">
            <v>7</v>
          </cell>
        </row>
        <row r="326">
          <cell r="A326">
            <v>8</v>
          </cell>
        </row>
        <row r="327">
          <cell r="A327">
            <v>9</v>
          </cell>
        </row>
        <row r="328">
          <cell r="A328">
            <v>10</v>
          </cell>
        </row>
        <row r="329">
          <cell r="A329">
            <v>11</v>
          </cell>
        </row>
        <row r="330">
          <cell r="A330">
            <v>12</v>
          </cell>
        </row>
        <row r="331">
          <cell r="A331">
            <v>13</v>
          </cell>
        </row>
        <row r="332">
          <cell r="A332">
            <v>14</v>
          </cell>
        </row>
        <row r="333">
          <cell r="A333">
            <v>15</v>
          </cell>
        </row>
        <row r="334">
          <cell r="A334">
            <v>16</v>
          </cell>
        </row>
        <row r="335">
          <cell r="A335">
            <v>17</v>
          </cell>
        </row>
        <row r="336">
          <cell r="A336">
            <v>18</v>
          </cell>
        </row>
        <row r="337">
          <cell r="A337">
            <v>19</v>
          </cell>
        </row>
        <row r="338">
          <cell r="A338">
            <v>20</v>
          </cell>
        </row>
        <row r="339">
          <cell r="A339">
            <v>21</v>
          </cell>
        </row>
        <row r="340">
          <cell r="A340">
            <v>22</v>
          </cell>
        </row>
        <row r="341">
          <cell r="A341">
            <v>23</v>
          </cell>
        </row>
        <row r="342">
          <cell r="A342">
            <v>24</v>
          </cell>
        </row>
        <row r="343">
          <cell r="A343">
            <v>25</v>
          </cell>
        </row>
        <row r="344">
          <cell r="A344">
            <v>26</v>
          </cell>
        </row>
        <row r="345">
          <cell r="A345">
            <v>27</v>
          </cell>
        </row>
        <row r="346">
          <cell r="A346">
            <v>28</v>
          </cell>
        </row>
        <row r="347">
          <cell r="A347">
            <v>29</v>
          </cell>
        </row>
        <row r="348">
          <cell r="A348">
            <v>30</v>
          </cell>
        </row>
        <row r="349">
          <cell r="A349">
            <v>31</v>
          </cell>
        </row>
        <row r="350">
          <cell r="A350" t="str">
            <v xml:space="preserve">Des/01 </v>
          </cell>
        </row>
        <row r="351">
          <cell r="A351">
            <v>2</v>
          </cell>
        </row>
        <row r="352">
          <cell r="A352">
            <v>3</v>
          </cell>
        </row>
        <row r="353">
          <cell r="A353">
            <v>4</v>
          </cell>
        </row>
        <row r="354">
          <cell r="A354">
            <v>5</v>
          </cell>
        </row>
        <row r="355">
          <cell r="A355">
            <v>6</v>
          </cell>
        </row>
        <row r="356">
          <cell r="A356">
            <v>7</v>
          </cell>
        </row>
        <row r="357">
          <cell r="A357">
            <v>8</v>
          </cell>
        </row>
        <row r="358">
          <cell r="A358">
            <v>9</v>
          </cell>
        </row>
        <row r="359">
          <cell r="A359">
            <v>10</v>
          </cell>
        </row>
        <row r="360">
          <cell r="A360">
            <v>11</v>
          </cell>
        </row>
        <row r="361">
          <cell r="A361">
            <v>12</v>
          </cell>
        </row>
        <row r="362">
          <cell r="A362">
            <v>13</v>
          </cell>
        </row>
        <row r="363">
          <cell r="A363">
            <v>14</v>
          </cell>
        </row>
        <row r="364">
          <cell r="A364">
            <v>15</v>
          </cell>
        </row>
        <row r="365">
          <cell r="A365">
            <v>16</v>
          </cell>
        </row>
        <row r="366">
          <cell r="A366">
            <v>17</v>
          </cell>
        </row>
        <row r="367">
          <cell r="A367">
            <v>18</v>
          </cell>
        </row>
        <row r="368">
          <cell r="A368">
            <v>19</v>
          </cell>
        </row>
        <row r="369">
          <cell r="A369">
            <v>20</v>
          </cell>
        </row>
        <row r="370">
          <cell r="A370">
            <v>21</v>
          </cell>
        </row>
        <row r="371">
          <cell r="A371">
            <v>22</v>
          </cell>
        </row>
        <row r="372">
          <cell r="A372">
            <v>23</v>
          </cell>
        </row>
        <row r="373">
          <cell r="A373">
            <v>24</v>
          </cell>
        </row>
        <row r="374">
          <cell r="A374">
            <v>25</v>
          </cell>
        </row>
        <row r="375">
          <cell r="A375">
            <v>26</v>
          </cell>
        </row>
        <row r="376">
          <cell r="A376">
            <v>27</v>
          </cell>
        </row>
        <row r="377">
          <cell r="A377">
            <v>28</v>
          </cell>
        </row>
        <row r="378">
          <cell r="A378">
            <v>29</v>
          </cell>
        </row>
        <row r="379">
          <cell r="A379">
            <v>30</v>
          </cell>
        </row>
        <row r="380">
          <cell r="A380">
            <v>31</v>
          </cell>
        </row>
      </sheetData>
      <sheetData sheetId="47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S"/>
      <sheetName val="Exfac HO"/>
      <sheetName val="Exfactory Site"/>
      <sheetName val="Lamp 1"/>
      <sheetName val="Lamp 2"/>
      <sheetName val="Pica 1"/>
      <sheetName val="Pica"/>
      <sheetName val="Pk Rwt-Hpt Vs HO"/>
      <sheetName val="Pk Pnn"/>
      <sheetName val="Pk Rwt-Hpt"/>
      <sheetName val="PO Rwt-Hpt"/>
      <sheetName val="PO Pnn"/>
      <sheetName val="PK RM"/>
      <sheetName val="PO RM"/>
      <sheetName val="PK UMUM"/>
      <sheetName val="OverHead"/>
      <sheetName val="Transport"/>
      <sheetName val="Exfac_HO"/>
      <sheetName val="Exfactory_Site"/>
      <sheetName val="Lamp_1"/>
      <sheetName val="Lamp_2"/>
      <sheetName val="Pica_1"/>
      <sheetName val="Pk_Rwt-Hpt_Vs_HO"/>
      <sheetName val="Pk_Pnn"/>
      <sheetName val="Pk_Rwt-Hpt"/>
      <sheetName val="PO_Rwt-Hpt"/>
      <sheetName val="PO_Pnn"/>
      <sheetName val="PK_RM"/>
      <sheetName val="PO_RM"/>
      <sheetName val="PK_UMUM"/>
      <sheetName val="Exfac_HO1"/>
      <sheetName val="Exfactory_Site1"/>
      <sheetName val="Lamp_11"/>
      <sheetName val="Lamp_21"/>
      <sheetName val="Pica_11"/>
      <sheetName val="Pk_Rwt-Hpt_Vs_HO1"/>
      <sheetName val="Pk_Pnn1"/>
      <sheetName val="Pk_Rwt-Hpt1"/>
      <sheetName val="PO_Rwt-Hpt1"/>
      <sheetName val="PO_Pnn1"/>
      <sheetName val="PK_RM1"/>
      <sheetName val="PO_RM1"/>
      <sheetName val="PK_UMUM1"/>
      <sheetName val="Exfac_HO2"/>
      <sheetName val="Exfactory_Site2"/>
      <sheetName val="Lamp_12"/>
      <sheetName val="Lamp_22"/>
      <sheetName val="Pica_12"/>
      <sheetName val="Pk_Rwt-Hpt_Vs_HO2"/>
      <sheetName val="Pk_Pnn2"/>
      <sheetName val="Pk_Rwt-Hpt2"/>
      <sheetName val="PO_Rwt-Hpt2"/>
      <sheetName val="PO_Pnn2"/>
      <sheetName val="PK_RM2"/>
      <sheetName val="PO_RM2"/>
      <sheetName val="PK_UMUM2"/>
      <sheetName val="POTRET_AFD"/>
    </sheetNames>
    <sheetDataSet>
      <sheetData sheetId="0">
        <row r="36">
          <cell r="A36" t="str">
            <v>EX FACTORY COST (Rp / Kg TBS)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Exfac Rev(site)"/>
      <sheetName val="Rincian "/>
      <sheetName val="Graf Cost Site"/>
      <sheetName val="PK Rwt ASLI"/>
      <sheetName val="PK Rwt"/>
      <sheetName val="POTRET_AFD"/>
      <sheetName val="PO RWT"/>
      <sheetName val="PO HPT"/>
      <sheetName val="HPT Gulma"/>
      <sheetName val="HPT"/>
      <sheetName val="PK Panen"/>
      <sheetName val="Cost PN"/>
      <sheetName val="PO Panen"/>
      <sheetName val=" Potensi 05-09"/>
      <sheetName val="Panen"/>
      <sheetName val="HK - NE"/>
      <sheetName val="PK Umum"/>
      <sheetName val="SHE"/>
      <sheetName val="PO SHE"/>
      <sheetName val="BS Versi Budget HO"/>
      <sheetName val=" Bsite Kebutu site"/>
      <sheetName val="CDO"/>
      <sheetName val="BUM dll"/>
      <sheetName val="Exfac_Rev(site)"/>
      <sheetName val="Rincian_"/>
      <sheetName val="Graf_Cost_Site"/>
      <sheetName val="PK_Rwt_ASLI"/>
      <sheetName val="PK_Rwt"/>
      <sheetName val="PO_RWT"/>
      <sheetName val="PO_HPT"/>
      <sheetName val="HPT_Gulma"/>
      <sheetName val="PK_Panen"/>
      <sheetName val="Cost_PN"/>
      <sheetName val="PO_Panen"/>
      <sheetName val="_Potensi_05-09"/>
      <sheetName val="HK_-_NE"/>
      <sheetName val="PK_Umum"/>
      <sheetName val="PO_SHE"/>
      <sheetName val="BS_Versi_Budget_HO"/>
      <sheetName val="_Bsite_Kebutu_site"/>
      <sheetName val="BUM_dll"/>
      <sheetName val="Exfac_Rev(site)1"/>
      <sheetName val="Rincian_1"/>
      <sheetName val="Graf_Cost_Site1"/>
      <sheetName val="PK_Rwt_ASLI1"/>
      <sheetName val="PK_Rwt1"/>
      <sheetName val="PO_RWT1"/>
      <sheetName val="PO_HPT1"/>
      <sheetName val="HPT_Gulma1"/>
      <sheetName val="PK_Panen1"/>
      <sheetName val="Cost_PN1"/>
      <sheetName val="PO_Panen1"/>
      <sheetName val="_Potensi_05-091"/>
      <sheetName val="HK_-_NE1"/>
      <sheetName val="PK_Umum1"/>
      <sheetName val="PO_SHE1"/>
      <sheetName val="BS_Versi_Budget_HO1"/>
      <sheetName val="_Bsite_Kebutu_site1"/>
      <sheetName val="BUM_dll1"/>
      <sheetName val="Exfac_Rev(site)2"/>
      <sheetName val="Rincian_2"/>
      <sheetName val="Graf_Cost_Site2"/>
      <sheetName val="PK_Rwt_ASLI2"/>
      <sheetName val="PK_Rwt2"/>
      <sheetName val="PO_RWT2"/>
      <sheetName val="PO_HPT2"/>
      <sheetName val="HPT_Gulma2"/>
      <sheetName val="PK_Panen2"/>
      <sheetName val="Cost_PN2"/>
      <sheetName val="PO_Panen2"/>
      <sheetName val="_Potensi_05-092"/>
      <sheetName val="HK_-_NE2"/>
      <sheetName val="PK_Umum2"/>
      <sheetName val="PO_SHE2"/>
      <sheetName val="BS_Versi_Budget_HO2"/>
      <sheetName val="_Bsite_Kebutu_site2"/>
      <sheetName val="BUM_dll2"/>
      <sheetName val="ocean voyage"/>
      <sheetName val="TB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GT07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roughput"/>
      <sheetName val="Data"/>
      <sheetName val="Rend~CPO"/>
      <sheetName val="FFA"/>
      <sheetName val="Rend~Kernel"/>
      <sheetName val="Breakdown"/>
      <sheetName val="PK Olah"/>
      <sheetName val="PO  Olah"/>
      <sheetName val="PK  RM"/>
      <sheetName val="PO  RM"/>
      <sheetName val="% Lbr vs GP"/>
      <sheetName val="Land Aplikasi"/>
      <sheetName val="Solar"/>
      <sheetName val="Smatr"/>
      <sheetName val="PK_Olah"/>
      <sheetName val="PO__Olah"/>
      <sheetName val="PK__RM"/>
      <sheetName val="PO__RM"/>
      <sheetName val="%_Lbr_vs_GP"/>
      <sheetName val="Land_Aplikasi"/>
      <sheetName val="INVES"/>
      <sheetName val="TBS 05"/>
      <sheetName val="SISIP"/>
      <sheetName val="NPK Mg Bo"/>
      <sheetName val="DATA LTW"/>
      <sheetName val="PK RM"/>
      <sheetName val="TON  per Jam"/>
      <sheetName val="ocean voyage"/>
      <sheetName val="L.BA blok"/>
    </sheetNames>
    <sheetDataSet>
      <sheetData sheetId="0"/>
      <sheetData sheetId="1">
        <row r="2">
          <cell r="A2">
            <v>1997</v>
          </cell>
          <cell r="B2">
            <v>2.82</v>
          </cell>
          <cell r="C2">
            <v>20.010000000000002</v>
          </cell>
          <cell r="E2">
            <v>21.97</v>
          </cell>
        </row>
        <row r="3">
          <cell r="A3">
            <v>2</v>
          </cell>
          <cell r="B3">
            <v>2.83</v>
          </cell>
          <cell r="C3">
            <v>21.69</v>
          </cell>
          <cell r="E3">
            <v>16.59</v>
          </cell>
        </row>
        <row r="4">
          <cell r="A4">
            <v>3</v>
          </cell>
          <cell r="B4">
            <v>2.66</v>
          </cell>
          <cell r="C4">
            <v>21.87</v>
          </cell>
          <cell r="E4">
            <v>16.55</v>
          </cell>
        </row>
        <row r="5">
          <cell r="A5">
            <v>4</v>
          </cell>
          <cell r="B5">
            <v>2.64</v>
          </cell>
          <cell r="C5">
            <v>22.58</v>
          </cell>
          <cell r="E5">
            <v>14.82</v>
          </cell>
        </row>
        <row r="6">
          <cell r="A6">
            <v>5</v>
          </cell>
          <cell r="B6">
            <v>2.91</v>
          </cell>
          <cell r="C6">
            <v>22.95</v>
          </cell>
          <cell r="D6">
            <v>1.58</v>
          </cell>
          <cell r="E6">
            <v>19.66</v>
          </cell>
        </row>
        <row r="7">
          <cell r="A7">
            <v>6</v>
          </cell>
          <cell r="B7">
            <v>2.37</v>
          </cell>
          <cell r="C7">
            <v>23.4</v>
          </cell>
          <cell r="D7">
            <v>3.84</v>
          </cell>
          <cell r="E7">
            <v>22.31</v>
          </cell>
        </row>
        <row r="8">
          <cell r="A8">
            <v>7</v>
          </cell>
          <cell r="B8">
            <v>2.23</v>
          </cell>
          <cell r="C8">
            <v>21.86</v>
          </cell>
          <cell r="D8">
            <v>4.21</v>
          </cell>
          <cell r="E8">
            <v>22.76</v>
          </cell>
        </row>
        <row r="9">
          <cell r="A9">
            <v>8</v>
          </cell>
          <cell r="B9">
            <v>2.97</v>
          </cell>
          <cell r="C9">
            <v>22.8</v>
          </cell>
          <cell r="D9">
            <v>4.1500000000000004</v>
          </cell>
          <cell r="E9">
            <v>21.01</v>
          </cell>
        </row>
        <row r="10">
          <cell r="A10">
            <v>9</v>
          </cell>
          <cell r="B10">
            <v>2.65</v>
          </cell>
          <cell r="C10">
            <v>23.92</v>
          </cell>
          <cell r="D10">
            <v>4.8099999999999996</v>
          </cell>
          <cell r="E10">
            <v>21.71</v>
          </cell>
        </row>
        <row r="11">
          <cell r="A11">
            <v>10</v>
          </cell>
          <cell r="B11">
            <v>2.72</v>
          </cell>
          <cell r="C11">
            <v>23.65</v>
          </cell>
          <cell r="D11">
            <v>4.83</v>
          </cell>
          <cell r="E11">
            <v>22.12</v>
          </cell>
        </row>
        <row r="12">
          <cell r="A12">
            <v>11</v>
          </cell>
          <cell r="B12">
            <v>2.69</v>
          </cell>
          <cell r="C12">
            <v>23.79</v>
          </cell>
          <cell r="D12">
            <v>4.8600000000000003</v>
          </cell>
          <cell r="E12">
            <v>21.22</v>
          </cell>
        </row>
        <row r="13">
          <cell r="A13">
            <v>12</v>
          </cell>
          <cell r="B13">
            <v>2.34</v>
          </cell>
          <cell r="C13">
            <v>23.65</v>
          </cell>
          <cell r="D13">
            <v>4.32</v>
          </cell>
          <cell r="E13">
            <v>21.81</v>
          </cell>
        </row>
        <row r="14">
          <cell r="A14">
            <v>1998</v>
          </cell>
          <cell r="B14">
            <v>2.59</v>
          </cell>
          <cell r="C14">
            <v>23.28</v>
          </cell>
          <cell r="D14">
            <v>5.62</v>
          </cell>
          <cell r="E14">
            <v>21.96</v>
          </cell>
        </row>
        <row r="15">
          <cell r="A15">
            <v>2</v>
          </cell>
          <cell r="B15">
            <v>2.68</v>
          </cell>
          <cell r="C15">
            <v>24.07</v>
          </cell>
          <cell r="D15">
            <v>4.91</v>
          </cell>
          <cell r="E15">
            <v>22.98</v>
          </cell>
        </row>
        <row r="16">
          <cell r="A16">
            <v>3</v>
          </cell>
          <cell r="B16">
            <v>2.11</v>
          </cell>
          <cell r="C16">
            <v>23.49</v>
          </cell>
          <cell r="D16">
            <v>4.6500000000000004</v>
          </cell>
          <cell r="E16">
            <v>22.43</v>
          </cell>
        </row>
        <row r="17">
          <cell r="A17">
            <v>4</v>
          </cell>
          <cell r="B17">
            <v>2.77</v>
          </cell>
          <cell r="C17">
            <v>21.08</v>
          </cell>
          <cell r="D17">
            <v>4.17</v>
          </cell>
          <cell r="E17">
            <v>22.2</v>
          </cell>
        </row>
        <row r="18">
          <cell r="A18">
            <v>5</v>
          </cell>
          <cell r="B18">
            <v>3.22</v>
          </cell>
          <cell r="C18">
            <v>19.649999999999999</v>
          </cell>
          <cell r="D18">
            <v>3.79</v>
          </cell>
          <cell r="E18">
            <v>20.63</v>
          </cell>
        </row>
        <row r="19">
          <cell r="A19">
            <v>6</v>
          </cell>
          <cell r="B19">
            <v>3.51</v>
          </cell>
          <cell r="C19">
            <v>19.28</v>
          </cell>
          <cell r="D19">
            <v>3.4</v>
          </cell>
          <cell r="E19">
            <v>21.07</v>
          </cell>
        </row>
        <row r="20">
          <cell r="A20">
            <v>7</v>
          </cell>
          <cell r="B20">
            <v>4.03</v>
          </cell>
          <cell r="C20">
            <v>18.649999999999999</v>
          </cell>
          <cell r="D20">
            <v>4.0599999999999996</v>
          </cell>
          <cell r="E20">
            <v>24.45</v>
          </cell>
        </row>
        <row r="21">
          <cell r="A21">
            <v>8</v>
          </cell>
          <cell r="B21">
            <v>5.05</v>
          </cell>
          <cell r="C21">
            <v>17.489999999999998</v>
          </cell>
          <cell r="D21">
            <v>4.04</v>
          </cell>
          <cell r="E21">
            <v>26.07</v>
          </cell>
        </row>
        <row r="22">
          <cell r="A22">
            <v>9</v>
          </cell>
          <cell r="B22">
            <v>6.44</v>
          </cell>
          <cell r="C22">
            <v>20.5</v>
          </cell>
          <cell r="D22">
            <v>4.3</v>
          </cell>
          <cell r="E22">
            <v>25.24</v>
          </cell>
        </row>
        <row r="23">
          <cell r="A23">
            <v>10</v>
          </cell>
          <cell r="B23">
            <v>7.27</v>
          </cell>
          <cell r="C23">
            <v>19.04</v>
          </cell>
          <cell r="D23">
            <v>4.2</v>
          </cell>
          <cell r="E23">
            <v>27.6</v>
          </cell>
        </row>
        <row r="24">
          <cell r="A24">
            <v>11</v>
          </cell>
          <cell r="B24">
            <v>7.17</v>
          </cell>
          <cell r="C24">
            <v>19.239999999999998</v>
          </cell>
          <cell r="D24">
            <v>4.3899999999999997</v>
          </cell>
          <cell r="E24">
            <v>27.42</v>
          </cell>
        </row>
        <row r="25">
          <cell r="A25">
            <v>12</v>
          </cell>
          <cell r="B25">
            <v>5.33</v>
          </cell>
          <cell r="C25">
            <v>19.29</v>
          </cell>
          <cell r="D25">
            <v>3.84</v>
          </cell>
          <cell r="E25">
            <v>26.37</v>
          </cell>
        </row>
        <row r="26">
          <cell r="A26">
            <v>1999</v>
          </cell>
          <cell r="B26">
            <v>4.03</v>
          </cell>
          <cell r="C26">
            <v>16.309999999999999</v>
          </cell>
          <cell r="D26">
            <v>4.01</v>
          </cell>
          <cell r="E26">
            <v>27.95</v>
          </cell>
        </row>
        <row r="27">
          <cell r="A27">
            <v>2</v>
          </cell>
          <cell r="B27">
            <v>3.27</v>
          </cell>
          <cell r="C27">
            <v>16.72</v>
          </cell>
          <cell r="D27">
            <v>4.1900000000000004</v>
          </cell>
          <cell r="E27">
            <v>28.67</v>
          </cell>
        </row>
        <row r="28">
          <cell r="A28">
            <v>3</v>
          </cell>
          <cell r="B28">
            <v>3.61</v>
          </cell>
          <cell r="C28">
            <v>18.14</v>
          </cell>
          <cell r="D28">
            <v>3.68</v>
          </cell>
          <cell r="E28">
            <v>28.03</v>
          </cell>
        </row>
        <row r="29">
          <cell r="A29">
            <v>4</v>
          </cell>
          <cell r="B29">
            <v>3.3</v>
          </cell>
          <cell r="C29">
            <v>20.14</v>
          </cell>
          <cell r="D29">
            <v>3.79</v>
          </cell>
          <cell r="E29">
            <v>22.25</v>
          </cell>
        </row>
        <row r="30">
          <cell r="A30">
            <v>5</v>
          </cell>
          <cell r="B30">
            <v>3.65</v>
          </cell>
          <cell r="C30">
            <v>19.149999999999999</v>
          </cell>
          <cell r="D30">
            <v>3.34</v>
          </cell>
          <cell r="E30">
            <v>20.48</v>
          </cell>
        </row>
        <row r="31">
          <cell r="A31">
            <v>6</v>
          </cell>
          <cell r="B31">
            <v>3.38</v>
          </cell>
          <cell r="C31">
            <v>21.02</v>
          </cell>
          <cell r="D31">
            <v>3.11</v>
          </cell>
          <cell r="E31">
            <v>19.78</v>
          </cell>
        </row>
        <row r="32">
          <cell r="A32">
            <v>7</v>
          </cell>
          <cell r="B32">
            <v>4.09</v>
          </cell>
          <cell r="C32">
            <v>20.100000000000001</v>
          </cell>
          <cell r="D32">
            <v>3.17</v>
          </cell>
          <cell r="E32">
            <v>20.3</v>
          </cell>
        </row>
        <row r="33">
          <cell r="A33">
            <v>8</v>
          </cell>
          <cell r="B33">
            <v>3.4</v>
          </cell>
          <cell r="C33">
            <v>22.01</v>
          </cell>
          <cell r="D33">
            <v>3.49</v>
          </cell>
          <cell r="E33">
            <v>21.18</v>
          </cell>
        </row>
        <row r="34">
          <cell r="A34">
            <v>9</v>
          </cell>
          <cell r="B34">
            <v>3.85</v>
          </cell>
          <cell r="C34">
            <v>21.53</v>
          </cell>
          <cell r="D34">
            <v>4.1900000000000004</v>
          </cell>
          <cell r="E34">
            <v>21.81</v>
          </cell>
        </row>
        <row r="35">
          <cell r="A35">
            <v>10</v>
          </cell>
          <cell r="B35">
            <v>3.8</v>
          </cell>
          <cell r="C35">
            <v>21.6</v>
          </cell>
          <cell r="D35">
            <v>3.68</v>
          </cell>
          <cell r="E35">
            <v>20.49</v>
          </cell>
        </row>
        <row r="36">
          <cell r="A36">
            <v>11</v>
          </cell>
          <cell r="B36">
            <v>4.5</v>
          </cell>
          <cell r="C36">
            <v>21.84</v>
          </cell>
          <cell r="D36">
            <v>3.78</v>
          </cell>
          <cell r="E36">
            <v>21.03</v>
          </cell>
        </row>
        <row r="37">
          <cell r="A37">
            <v>12</v>
          </cell>
          <cell r="B37">
            <v>2.78</v>
          </cell>
          <cell r="C37">
            <v>22.67</v>
          </cell>
          <cell r="D37">
            <v>3.44</v>
          </cell>
          <cell r="E37">
            <v>21.15</v>
          </cell>
        </row>
        <row r="38">
          <cell r="A38">
            <v>2000</v>
          </cell>
          <cell r="B38">
            <v>5.8</v>
          </cell>
          <cell r="C38">
            <v>21.52</v>
          </cell>
          <cell r="D38">
            <v>3.28</v>
          </cell>
          <cell r="E38">
            <v>19.79</v>
          </cell>
          <cell r="F38">
            <v>12.37</v>
          </cell>
          <cell r="G38">
            <v>25.6</v>
          </cell>
          <cell r="H38">
            <v>16.25</v>
          </cell>
          <cell r="I38">
            <v>7.48</v>
          </cell>
          <cell r="J38">
            <v>15.4</v>
          </cell>
          <cell r="K38">
            <v>4.1500000000000004</v>
          </cell>
        </row>
        <row r="39">
          <cell r="A39">
            <v>2</v>
          </cell>
          <cell r="B39">
            <v>4.47</v>
          </cell>
          <cell r="C39">
            <v>22.66</v>
          </cell>
          <cell r="D39">
            <v>3.57</v>
          </cell>
          <cell r="E39">
            <v>17.940000000000001</v>
          </cell>
          <cell r="F39">
            <v>12.72</v>
          </cell>
          <cell r="G39">
            <v>18.8</v>
          </cell>
          <cell r="H39">
            <v>14.69</v>
          </cell>
          <cell r="I39">
            <v>5.79</v>
          </cell>
          <cell r="J39">
            <v>47.2</v>
          </cell>
          <cell r="K39">
            <v>2.5299999999999998</v>
          </cell>
        </row>
        <row r="40">
          <cell r="A40">
            <v>3</v>
          </cell>
          <cell r="B40">
            <v>3.14</v>
          </cell>
          <cell r="C40">
            <v>21.93</v>
          </cell>
          <cell r="D40">
            <v>4.45</v>
          </cell>
          <cell r="E40">
            <v>20.72</v>
          </cell>
          <cell r="F40">
            <v>13.33</v>
          </cell>
          <cell r="G40">
            <v>20.3</v>
          </cell>
          <cell r="H40">
            <v>13.07</v>
          </cell>
          <cell r="I40">
            <v>7.68</v>
          </cell>
          <cell r="J40">
            <v>19.100000000000001</v>
          </cell>
          <cell r="K40">
            <v>2.4300000000000002</v>
          </cell>
        </row>
        <row r="41">
          <cell r="A41">
            <v>4</v>
          </cell>
          <cell r="B41">
            <v>4.45</v>
          </cell>
          <cell r="C41">
            <v>20.83</v>
          </cell>
          <cell r="D41">
            <v>4.3499999999999996</v>
          </cell>
          <cell r="E41">
            <v>20.149999999999999</v>
          </cell>
          <cell r="F41">
            <v>12.06</v>
          </cell>
          <cell r="G41">
            <v>32.299999999999997</v>
          </cell>
          <cell r="H41">
            <v>14.25</v>
          </cell>
          <cell r="I41">
            <v>10.55</v>
          </cell>
          <cell r="J41">
            <v>66.599999999999994</v>
          </cell>
          <cell r="K41">
            <v>2.63</v>
          </cell>
        </row>
        <row r="42">
          <cell r="A42">
            <v>5</v>
          </cell>
          <cell r="B42">
            <v>3.32</v>
          </cell>
          <cell r="C42">
            <v>22.03</v>
          </cell>
          <cell r="D42">
            <v>4</v>
          </cell>
          <cell r="E42">
            <v>20.309999999999999</v>
          </cell>
          <cell r="F42">
            <v>8.32</v>
          </cell>
          <cell r="G42">
            <v>28.4</v>
          </cell>
          <cell r="H42">
            <v>13.17</v>
          </cell>
          <cell r="I42">
            <v>7.41</v>
          </cell>
          <cell r="J42">
            <v>45.7</v>
          </cell>
          <cell r="K42">
            <v>1.83</v>
          </cell>
        </row>
        <row r="43">
          <cell r="A43">
            <v>6</v>
          </cell>
          <cell r="B43">
            <v>6.12</v>
          </cell>
          <cell r="C43">
            <v>20.55</v>
          </cell>
          <cell r="D43">
            <v>3.6</v>
          </cell>
          <cell r="E43">
            <v>19.07</v>
          </cell>
          <cell r="F43">
            <v>20.27</v>
          </cell>
          <cell r="G43">
            <v>42.7</v>
          </cell>
          <cell r="H43">
            <v>19.29</v>
          </cell>
          <cell r="I43">
            <v>10.66</v>
          </cell>
          <cell r="J43">
            <v>21.6</v>
          </cell>
          <cell r="K43">
            <v>2.72</v>
          </cell>
        </row>
        <row r="44">
          <cell r="A44">
            <v>7</v>
          </cell>
          <cell r="B44">
            <v>8.67</v>
          </cell>
          <cell r="C44">
            <v>18.38</v>
          </cell>
          <cell r="D44">
            <v>3.42</v>
          </cell>
          <cell r="E44">
            <v>18.75</v>
          </cell>
          <cell r="F44">
            <v>35.25</v>
          </cell>
          <cell r="G44">
            <v>74.900000000000006</v>
          </cell>
          <cell r="H44">
            <v>17.239999999999998</v>
          </cell>
          <cell r="I44">
            <v>17.510000000000002</v>
          </cell>
          <cell r="J44">
            <v>21.5</v>
          </cell>
          <cell r="K44">
            <v>2.5499999999999998</v>
          </cell>
        </row>
        <row r="45">
          <cell r="A45">
            <v>8</v>
          </cell>
          <cell r="B45">
            <v>5.93</v>
          </cell>
          <cell r="C45">
            <v>20.7</v>
          </cell>
          <cell r="D45">
            <v>3.42</v>
          </cell>
          <cell r="E45">
            <v>21.79</v>
          </cell>
          <cell r="F45">
            <v>8.59</v>
          </cell>
          <cell r="G45">
            <v>39.799999999999997</v>
          </cell>
          <cell r="H45">
            <v>14.94</v>
          </cell>
          <cell r="I45">
            <v>18.399999999999999</v>
          </cell>
          <cell r="J45">
            <v>8.7100000000000009</v>
          </cell>
          <cell r="K45">
            <v>1.54</v>
          </cell>
        </row>
        <row r="46">
          <cell r="A46">
            <v>9</v>
          </cell>
          <cell r="B46">
            <v>3.05</v>
          </cell>
          <cell r="C46">
            <v>21.01</v>
          </cell>
          <cell r="D46">
            <v>3.59</v>
          </cell>
          <cell r="E46">
            <v>20.59</v>
          </cell>
          <cell r="F46">
            <v>11.12</v>
          </cell>
          <cell r="G46">
            <v>44.7</v>
          </cell>
          <cell r="H46">
            <v>12.35</v>
          </cell>
          <cell r="I46">
            <v>11.27</v>
          </cell>
          <cell r="J46">
            <v>18.100000000000001</v>
          </cell>
          <cell r="K46">
            <v>1.8</v>
          </cell>
        </row>
        <row r="47">
          <cell r="A47">
            <v>10</v>
          </cell>
          <cell r="B47">
            <v>4.4400000000000004</v>
          </cell>
          <cell r="C47">
            <v>19.739999999999998</v>
          </cell>
          <cell r="D47">
            <v>3.53</v>
          </cell>
          <cell r="E47">
            <v>18.760000000000002</v>
          </cell>
          <cell r="F47">
            <v>6.31</v>
          </cell>
          <cell r="G47">
            <v>48.7</v>
          </cell>
          <cell r="H47">
            <v>15.09</v>
          </cell>
          <cell r="I47">
            <v>11</v>
          </cell>
          <cell r="J47">
            <v>21.4</v>
          </cell>
          <cell r="K47">
            <v>2.42</v>
          </cell>
        </row>
        <row r="48">
          <cell r="A48">
            <v>11</v>
          </cell>
          <cell r="B48">
            <v>4.25</v>
          </cell>
          <cell r="C48">
            <v>20.64</v>
          </cell>
          <cell r="D48">
            <v>3.26</v>
          </cell>
          <cell r="E48">
            <v>20.260000000000002</v>
          </cell>
          <cell r="F48">
            <v>4.3600000000000003</v>
          </cell>
          <cell r="G48">
            <v>47.5</v>
          </cell>
          <cell r="H48">
            <v>21.87</v>
          </cell>
          <cell r="I48">
            <v>15.26</v>
          </cell>
          <cell r="J48">
            <v>36</v>
          </cell>
          <cell r="K48">
            <v>2.59</v>
          </cell>
        </row>
        <row r="49">
          <cell r="A49">
            <v>12</v>
          </cell>
          <cell r="B49">
            <v>4.49</v>
          </cell>
          <cell r="C49">
            <v>20.53</v>
          </cell>
          <cell r="D49">
            <v>2.92</v>
          </cell>
          <cell r="E49">
            <v>20.59</v>
          </cell>
          <cell r="F49">
            <v>0.57999999999999996</v>
          </cell>
          <cell r="G49">
            <v>78.8</v>
          </cell>
          <cell r="H49">
            <v>20.27</v>
          </cell>
          <cell r="I49">
            <v>26.03</v>
          </cell>
          <cell r="J49">
            <v>28.6</v>
          </cell>
          <cell r="K49">
            <v>2.93</v>
          </cell>
        </row>
        <row r="50">
          <cell r="A50">
            <v>2001</v>
          </cell>
          <cell r="B50">
            <v>5.75</v>
          </cell>
          <cell r="C50">
            <v>21.64</v>
          </cell>
          <cell r="D50">
            <v>3.35</v>
          </cell>
          <cell r="E50">
            <v>21.14</v>
          </cell>
          <cell r="F50">
            <v>4.24</v>
          </cell>
          <cell r="G50">
            <v>52.47</v>
          </cell>
          <cell r="H50">
            <v>17.59</v>
          </cell>
          <cell r="I50">
            <v>17.03</v>
          </cell>
          <cell r="J50">
            <v>22.68</v>
          </cell>
          <cell r="K50">
            <v>2.65</v>
          </cell>
          <cell r="L50">
            <v>1</v>
          </cell>
          <cell r="M50">
            <v>21.64</v>
          </cell>
          <cell r="N50">
            <v>22.58</v>
          </cell>
          <cell r="O50">
            <v>3.35</v>
          </cell>
          <cell r="P50">
            <v>5.58</v>
          </cell>
          <cell r="Q50">
            <v>3.2</v>
          </cell>
        </row>
        <row r="51">
          <cell r="A51">
            <v>2</v>
          </cell>
          <cell r="B51">
            <v>4.49</v>
          </cell>
          <cell r="C51">
            <v>20.76</v>
          </cell>
          <cell r="D51">
            <v>4.0199999999999996</v>
          </cell>
          <cell r="E51">
            <v>24.11</v>
          </cell>
          <cell r="F51">
            <v>2.54</v>
          </cell>
          <cell r="G51">
            <v>54.41</v>
          </cell>
          <cell r="H51">
            <v>15.81</v>
          </cell>
          <cell r="I51">
            <v>20.43</v>
          </cell>
          <cell r="J51">
            <v>8.3800000000000008</v>
          </cell>
          <cell r="K51">
            <v>2.69</v>
          </cell>
          <cell r="L51">
            <v>2</v>
          </cell>
          <cell r="M51">
            <v>20.76</v>
          </cell>
          <cell r="N51">
            <v>23</v>
          </cell>
          <cell r="O51">
            <v>4.0199999999999996</v>
          </cell>
          <cell r="P51">
            <v>4.74</v>
          </cell>
          <cell r="Q51">
            <v>2.1800000000000002</v>
          </cell>
        </row>
        <row r="52">
          <cell r="A52">
            <v>3</v>
          </cell>
          <cell r="B52">
            <v>3.56</v>
          </cell>
          <cell r="C52">
            <v>21.7</v>
          </cell>
          <cell r="D52">
            <v>3.76</v>
          </cell>
          <cell r="E52">
            <v>24.35</v>
          </cell>
          <cell r="F52">
            <v>0.6</v>
          </cell>
          <cell r="G52">
            <v>47.69</v>
          </cell>
          <cell r="H52">
            <v>16.98</v>
          </cell>
          <cell r="I52">
            <v>17.3</v>
          </cell>
          <cell r="J52">
            <v>8.84</v>
          </cell>
          <cell r="K52">
            <v>2.15</v>
          </cell>
          <cell r="L52">
            <v>3</v>
          </cell>
          <cell r="M52">
            <v>21.7</v>
          </cell>
          <cell r="N52">
            <v>23</v>
          </cell>
          <cell r="O52">
            <v>3.76</v>
          </cell>
          <cell r="P52">
            <v>3.49</v>
          </cell>
          <cell r="Q52">
            <v>2.0499999999999998</v>
          </cell>
        </row>
        <row r="53">
          <cell r="A53">
            <v>4</v>
          </cell>
          <cell r="B53">
            <v>3.56</v>
          </cell>
          <cell r="C53">
            <v>20.84</v>
          </cell>
          <cell r="D53">
            <v>3.49</v>
          </cell>
          <cell r="E53">
            <v>24.3</v>
          </cell>
          <cell r="F53">
            <v>6.15</v>
          </cell>
          <cell r="G53">
            <v>50.47</v>
          </cell>
          <cell r="H53">
            <v>19.2</v>
          </cell>
          <cell r="I53">
            <v>16.2</v>
          </cell>
          <cell r="J53">
            <v>13.53</v>
          </cell>
          <cell r="K53">
            <v>2.15</v>
          </cell>
          <cell r="L53">
            <v>4</v>
          </cell>
          <cell r="M53">
            <v>20.84</v>
          </cell>
          <cell r="N53">
            <v>23.02</v>
          </cell>
          <cell r="O53">
            <v>3.49</v>
          </cell>
          <cell r="P53">
            <v>3.53</v>
          </cell>
          <cell r="Q53">
            <v>2.08</v>
          </cell>
        </row>
        <row r="54">
          <cell r="A54">
            <v>5</v>
          </cell>
          <cell r="B54">
            <v>3.12</v>
          </cell>
          <cell r="C54">
            <v>21.43</v>
          </cell>
          <cell r="D54">
            <v>3.46</v>
          </cell>
          <cell r="E54">
            <v>24.03</v>
          </cell>
          <cell r="F54">
            <v>0.78</v>
          </cell>
          <cell r="G54">
            <v>46.67</v>
          </cell>
          <cell r="H54">
            <v>20.98</v>
          </cell>
          <cell r="I54">
            <v>15.5</v>
          </cell>
          <cell r="J54">
            <v>16.079999999999998</v>
          </cell>
          <cell r="K54">
            <v>2.63</v>
          </cell>
          <cell r="L54">
            <v>5</v>
          </cell>
          <cell r="M54">
            <v>21.43</v>
          </cell>
          <cell r="N54">
            <v>23.21</v>
          </cell>
          <cell r="O54">
            <v>3.46</v>
          </cell>
          <cell r="P54">
            <v>3.04</v>
          </cell>
          <cell r="Q54">
            <v>2.35</v>
          </cell>
        </row>
        <row r="55">
          <cell r="A55">
            <v>6</v>
          </cell>
          <cell r="B55">
            <v>3.14</v>
          </cell>
          <cell r="C55">
            <v>21.01</v>
          </cell>
          <cell r="D55">
            <v>3.58</v>
          </cell>
          <cell r="E55">
            <v>24.82</v>
          </cell>
          <cell r="F55">
            <v>0.81</v>
          </cell>
          <cell r="G55">
            <v>44.14</v>
          </cell>
          <cell r="H55">
            <v>23.45</v>
          </cell>
          <cell r="I55">
            <v>9.8699999999999992</v>
          </cell>
          <cell r="J55">
            <v>18.93</v>
          </cell>
          <cell r="K55">
            <v>2.34</v>
          </cell>
          <cell r="L55">
            <v>6</v>
          </cell>
          <cell r="M55">
            <v>21.01</v>
          </cell>
          <cell r="N55">
            <v>22.83</v>
          </cell>
          <cell r="O55">
            <v>3.58</v>
          </cell>
          <cell r="P55">
            <v>3.18</v>
          </cell>
          <cell r="Q55">
            <v>2.72</v>
          </cell>
        </row>
        <row r="56">
          <cell r="A56">
            <v>7</v>
          </cell>
          <cell r="B56">
            <v>2.58</v>
          </cell>
          <cell r="C56">
            <v>21.38</v>
          </cell>
          <cell r="D56">
            <v>3.84</v>
          </cell>
          <cell r="E56">
            <v>25.08</v>
          </cell>
          <cell r="F56">
            <v>2.06</v>
          </cell>
          <cell r="G56">
            <v>46.17</v>
          </cell>
          <cell r="H56">
            <v>22.45</v>
          </cell>
          <cell r="I56">
            <v>29.96</v>
          </cell>
          <cell r="J56">
            <v>37.51</v>
          </cell>
          <cell r="K56">
            <v>2.34</v>
          </cell>
          <cell r="L56">
            <v>7</v>
          </cell>
          <cell r="M56">
            <v>21.38</v>
          </cell>
          <cell r="N56">
            <v>23.07</v>
          </cell>
          <cell r="O56">
            <v>3.84</v>
          </cell>
          <cell r="P56">
            <v>2.48</v>
          </cell>
          <cell r="Q56">
            <v>2.1</v>
          </cell>
        </row>
        <row r="57">
          <cell r="A57">
            <v>8</v>
          </cell>
          <cell r="B57">
            <v>2.56</v>
          </cell>
          <cell r="C57">
            <v>21.02</v>
          </cell>
          <cell r="D57">
            <v>3.79</v>
          </cell>
          <cell r="E57">
            <v>25.79</v>
          </cell>
          <cell r="F57">
            <v>0.59</v>
          </cell>
          <cell r="G57">
            <v>41.93</v>
          </cell>
          <cell r="H57">
            <v>40.28</v>
          </cell>
          <cell r="I57">
            <v>17.420000000000002</v>
          </cell>
          <cell r="J57">
            <v>30.55</v>
          </cell>
          <cell r="K57">
            <v>2.06</v>
          </cell>
          <cell r="L57">
            <v>8</v>
          </cell>
          <cell r="M57">
            <v>21.02</v>
          </cell>
          <cell r="N57">
            <v>23.44</v>
          </cell>
          <cell r="O57">
            <v>3.79</v>
          </cell>
          <cell r="P57">
            <v>2.63</v>
          </cell>
          <cell r="Q57">
            <v>2.65</v>
          </cell>
        </row>
        <row r="58">
          <cell r="A58">
            <v>9</v>
          </cell>
          <cell r="B58">
            <v>2.88</v>
          </cell>
          <cell r="C58">
            <v>22.27</v>
          </cell>
          <cell r="D58">
            <v>3.66</v>
          </cell>
          <cell r="E58">
            <v>25.28</v>
          </cell>
          <cell r="F58">
            <v>2.5</v>
          </cell>
          <cell r="G58">
            <v>43.17</v>
          </cell>
          <cell r="H58">
            <v>29.99</v>
          </cell>
          <cell r="I58">
            <v>11.25</v>
          </cell>
          <cell r="J58">
            <v>34.130000000000003</v>
          </cell>
          <cell r="K58">
            <v>2.5</v>
          </cell>
          <cell r="L58">
            <v>9</v>
          </cell>
          <cell r="M58">
            <v>22.27</v>
          </cell>
          <cell r="N58">
            <v>23.9</v>
          </cell>
          <cell r="O58">
            <v>3.66</v>
          </cell>
          <cell r="P58">
            <v>2.68</v>
          </cell>
          <cell r="Q58">
            <v>2.5099999999999998</v>
          </cell>
        </row>
        <row r="59">
          <cell r="A59">
            <v>10</v>
          </cell>
          <cell r="B59">
            <v>2.68</v>
          </cell>
          <cell r="C59">
            <v>22.36</v>
          </cell>
          <cell r="D59">
            <v>3.63</v>
          </cell>
          <cell r="E59">
            <v>24.86</v>
          </cell>
          <cell r="F59">
            <v>2.3199999999999998</v>
          </cell>
          <cell r="G59">
            <v>41.39</v>
          </cell>
          <cell r="H59">
            <v>21.83</v>
          </cell>
          <cell r="I59">
            <v>11.78</v>
          </cell>
          <cell r="J59">
            <v>63.94</v>
          </cell>
          <cell r="K59">
            <v>2.5299999999999998</v>
          </cell>
          <cell r="L59">
            <v>10</v>
          </cell>
          <cell r="M59">
            <v>22.36</v>
          </cell>
          <cell r="N59">
            <v>24.21</v>
          </cell>
          <cell r="O59">
            <v>3.63</v>
          </cell>
          <cell r="P59">
            <v>2.66</v>
          </cell>
          <cell r="Q59">
            <v>2.3199999999999998</v>
          </cell>
        </row>
        <row r="60">
          <cell r="A60">
            <v>11</v>
          </cell>
          <cell r="B60">
            <v>2.63</v>
          </cell>
          <cell r="C60">
            <v>22.5</v>
          </cell>
          <cell r="D60">
            <v>3.55</v>
          </cell>
          <cell r="E60">
            <v>25.53</v>
          </cell>
          <cell r="F60">
            <v>2.23</v>
          </cell>
          <cell r="G60">
            <v>57.16</v>
          </cell>
          <cell r="H60">
            <v>34.86</v>
          </cell>
          <cell r="I60">
            <v>12.19</v>
          </cell>
          <cell r="J60">
            <v>43.15</v>
          </cell>
          <cell r="K60">
            <v>2.1800000000000002</v>
          </cell>
          <cell r="L60">
            <v>11</v>
          </cell>
          <cell r="M60">
            <v>22.5</v>
          </cell>
          <cell r="N60">
            <v>24.05</v>
          </cell>
          <cell r="O60">
            <v>3.55</v>
          </cell>
          <cell r="P60">
            <v>2.66</v>
          </cell>
          <cell r="Q60">
            <v>2.39</v>
          </cell>
        </row>
        <row r="61">
          <cell r="A61">
            <v>12</v>
          </cell>
          <cell r="B61">
            <v>2.73</v>
          </cell>
          <cell r="C61">
            <v>22.18</v>
          </cell>
          <cell r="D61">
            <v>3.35</v>
          </cell>
          <cell r="E61">
            <v>26.02</v>
          </cell>
          <cell r="F61">
            <v>2.59</v>
          </cell>
          <cell r="G61">
            <v>85.78</v>
          </cell>
          <cell r="H61">
            <v>21.09</v>
          </cell>
          <cell r="I61">
            <v>19.07</v>
          </cell>
          <cell r="J61">
            <v>35.200000000000003</v>
          </cell>
          <cell r="K61">
            <v>2.8</v>
          </cell>
          <cell r="L61">
            <v>12</v>
          </cell>
          <cell r="M61">
            <v>22.18</v>
          </cell>
          <cell r="N61">
            <v>23.72</v>
          </cell>
          <cell r="O61">
            <v>3.35</v>
          </cell>
          <cell r="P61">
            <v>2.41</v>
          </cell>
          <cell r="Q61">
            <v>2.36</v>
          </cell>
        </row>
        <row r="62">
          <cell r="A62">
            <v>2002</v>
          </cell>
          <cell r="B62">
            <v>3.2</v>
          </cell>
          <cell r="C62">
            <v>22.58</v>
          </cell>
          <cell r="D62">
            <v>3.82</v>
          </cell>
          <cell r="E62">
            <v>25.44</v>
          </cell>
          <cell r="F62">
            <v>2.06</v>
          </cell>
          <cell r="G62">
            <v>37.61</v>
          </cell>
          <cell r="H62">
            <v>16.38</v>
          </cell>
          <cell r="I62">
            <v>14.19</v>
          </cell>
          <cell r="J62">
            <v>10.19</v>
          </cell>
          <cell r="K62">
            <v>2.29</v>
          </cell>
          <cell r="L62" t="str">
            <v>Jan</v>
          </cell>
          <cell r="M62">
            <v>3</v>
          </cell>
        </row>
        <row r="63">
          <cell r="A63">
            <v>2</v>
          </cell>
          <cell r="B63">
            <v>2.14</v>
          </cell>
          <cell r="C63">
            <v>23</v>
          </cell>
          <cell r="D63">
            <v>3.74</v>
          </cell>
          <cell r="E63">
            <v>25.91</v>
          </cell>
          <cell r="F63">
            <v>3.5</v>
          </cell>
          <cell r="G63">
            <v>40.75</v>
          </cell>
          <cell r="H63">
            <v>25.7</v>
          </cell>
          <cell r="I63">
            <v>11.34</v>
          </cell>
          <cell r="J63">
            <v>35.81</v>
          </cell>
          <cell r="K63">
            <v>2.78</v>
          </cell>
          <cell r="L63" t="str">
            <v>Feb</v>
          </cell>
          <cell r="M63">
            <v>3</v>
          </cell>
        </row>
        <row r="64">
          <cell r="A64">
            <v>3</v>
          </cell>
          <cell r="B64">
            <v>2.04</v>
          </cell>
          <cell r="C64">
            <v>23</v>
          </cell>
          <cell r="D64">
            <v>3.55</v>
          </cell>
          <cell r="E64">
            <v>26.36</v>
          </cell>
          <cell r="F64">
            <v>2.85</v>
          </cell>
          <cell r="G64">
            <v>47.17</v>
          </cell>
          <cell r="H64">
            <v>37.619999999999997</v>
          </cell>
          <cell r="I64">
            <v>11.64</v>
          </cell>
          <cell r="J64">
            <v>26.55</v>
          </cell>
          <cell r="K64">
            <v>2.83</v>
          </cell>
          <cell r="L64" t="str">
            <v>Mar</v>
          </cell>
          <cell r="M64">
            <v>3</v>
          </cell>
        </row>
        <row r="65">
          <cell r="A65">
            <v>4</v>
          </cell>
          <cell r="B65">
            <v>2.08</v>
          </cell>
          <cell r="C65">
            <v>23.02</v>
          </cell>
          <cell r="D65">
            <v>3.63</v>
          </cell>
          <cell r="E65">
            <v>27.76</v>
          </cell>
          <cell r="F65">
            <v>0</v>
          </cell>
          <cell r="G65">
            <v>42.33</v>
          </cell>
          <cell r="H65">
            <v>31.42</v>
          </cell>
          <cell r="I65">
            <v>10.87</v>
          </cell>
          <cell r="J65">
            <v>53.95</v>
          </cell>
          <cell r="K65">
            <v>2.81</v>
          </cell>
          <cell r="L65" t="str">
            <v>Apr</v>
          </cell>
          <cell r="M65">
            <v>3</v>
          </cell>
        </row>
        <row r="66">
          <cell r="A66">
            <v>5</v>
          </cell>
          <cell r="B66">
            <v>2.36</v>
          </cell>
          <cell r="C66">
            <v>23.21</v>
          </cell>
          <cell r="D66">
            <v>3.62</v>
          </cell>
          <cell r="E66">
            <v>30.51</v>
          </cell>
          <cell r="F66">
            <v>0.4</v>
          </cell>
          <cell r="G66">
            <v>34.99</v>
          </cell>
          <cell r="H66">
            <v>29.34</v>
          </cell>
          <cell r="I66">
            <v>9.99</v>
          </cell>
          <cell r="J66">
            <v>30.93</v>
          </cell>
          <cell r="K66">
            <v>2.68</v>
          </cell>
          <cell r="L66" t="str">
            <v>Mei</v>
          </cell>
          <cell r="M66">
            <v>3</v>
          </cell>
        </row>
        <row r="67">
          <cell r="A67">
            <v>6</v>
          </cell>
          <cell r="B67">
            <v>2.74</v>
          </cell>
          <cell r="C67">
            <v>22.83</v>
          </cell>
          <cell r="D67">
            <v>3.37</v>
          </cell>
          <cell r="E67">
            <v>29.3</v>
          </cell>
          <cell r="F67">
            <v>1.97</v>
          </cell>
          <cell r="G67">
            <v>33.380000000000003</v>
          </cell>
          <cell r="H67">
            <v>31.45</v>
          </cell>
          <cell r="I67">
            <v>17.61</v>
          </cell>
          <cell r="J67">
            <v>32.21</v>
          </cell>
          <cell r="K67">
            <v>3</v>
          </cell>
          <cell r="L67" t="str">
            <v>Juni</v>
          </cell>
          <cell r="M67">
            <v>3</v>
          </cell>
        </row>
        <row r="68">
          <cell r="A68">
            <v>7</v>
          </cell>
          <cell r="B68">
            <v>2.04</v>
          </cell>
          <cell r="C68">
            <v>23.07</v>
          </cell>
          <cell r="D68">
            <v>3.44</v>
          </cell>
          <cell r="E68">
            <v>28.66</v>
          </cell>
          <cell r="F68">
            <v>1.86</v>
          </cell>
          <cell r="G68">
            <v>35.14</v>
          </cell>
          <cell r="H68">
            <v>28.28</v>
          </cell>
          <cell r="I68">
            <v>9.6300000000000008</v>
          </cell>
          <cell r="J68">
            <v>40.520000000000003</v>
          </cell>
          <cell r="K68">
            <v>2.48</v>
          </cell>
          <cell r="L68" t="str">
            <v>Juli</v>
          </cell>
          <cell r="M68">
            <v>3</v>
          </cell>
        </row>
        <row r="69">
          <cell r="A69">
            <v>8</v>
          </cell>
          <cell r="B69">
            <v>2.61</v>
          </cell>
          <cell r="C69">
            <v>23.44</v>
          </cell>
          <cell r="D69">
            <v>3.69</v>
          </cell>
          <cell r="E69">
            <v>31.95</v>
          </cell>
          <cell r="F69">
            <v>0.56999999999999995</v>
          </cell>
          <cell r="G69">
            <v>29.51</v>
          </cell>
          <cell r="H69">
            <v>16.75</v>
          </cell>
          <cell r="I69">
            <v>8.11</v>
          </cell>
          <cell r="J69">
            <v>35.43</v>
          </cell>
          <cell r="K69">
            <v>1.37</v>
          </cell>
          <cell r="L69" t="str">
            <v>Agust</v>
          </cell>
          <cell r="M69">
            <v>3</v>
          </cell>
        </row>
        <row r="70">
          <cell r="A70">
            <v>9</v>
          </cell>
          <cell r="B70">
            <v>2.56</v>
          </cell>
          <cell r="C70">
            <v>23.9</v>
          </cell>
          <cell r="D70">
            <v>3.8</v>
          </cell>
          <cell r="E70">
            <v>35.700000000000003</v>
          </cell>
          <cell r="F70">
            <v>1.47</v>
          </cell>
          <cell r="G70">
            <v>23.82</v>
          </cell>
          <cell r="H70">
            <v>16.690000000000001</v>
          </cell>
          <cell r="I70">
            <v>11.21</v>
          </cell>
          <cell r="J70">
            <v>32.090000000000003</v>
          </cell>
          <cell r="K70">
            <v>0.9</v>
          </cell>
          <cell r="L70" t="str">
            <v>Sept.</v>
          </cell>
          <cell r="M70">
            <v>3</v>
          </cell>
        </row>
        <row r="71">
          <cell r="A71">
            <v>10</v>
          </cell>
          <cell r="B71">
            <v>2.3199999999999998</v>
          </cell>
          <cell r="C71">
            <v>24.21</v>
          </cell>
          <cell r="D71">
            <v>3.78</v>
          </cell>
          <cell r="E71">
            <v>35.43</v>
          </cell>
          <cell r="F71">
            <v>1.68</v>
          </cell>
          <cell r="G71">
            <v>24.39</v>
          </cell>
          <cell r="H71">
            <v>14.23</v>
          </cell>
          <cell r="I71">
            <v>7.42</v>
          </cell>
          <cell r="J71">
            <v>33.97</v>
          </cell>
          <cell r="K71">
            <v>0.99</v>
          </cell>
          <cell r="L71" t="str">
            <v>Okt.</v>
          </cell>
          <cell r="M71">
            <v>3</v>
          </cell>
        </row>
        <row r="72">
          <cell r="A72">
            <v>11</v>
          </cell>
          <cell r="B72">
            <v>2.39</v>
          </cell>
          <cell r="C72">
            <v>24.05</v>
          </cell>
          <cell r="D72">
            <v>3.52</v>
          </cell>
          <cell r="E72">
            <v>38.020000000000003</v>
          </cell>
          <cell r="F72">
            <v>0</v>
          </cell>
          <cell r="G72">
            <v>38.700000000000003</v>
          </cell>
          <cell r="H72">
            <v>21.7</v>
          </cell>
          <cell r="I72">
            <v>10.8</v>
          </cell>
          <cell r="J72">
            <v>36.75</v>
          </cell>
          <cell r="K72">
            <v>1.27</v>
          </cell>
          <cell r="L72" t="str">
            <v>Nov.</v>
          </cell>
          <cell r="M72">
            <v>3</v>
          </cell>
        </row>
        <row r="73">
          <cell r="A73">
            <v>12</v>
          </cell>
          <cell r="B73">
            <v>2.36</v>
          </cell>
          <cell r="C73">
            <v>23.72</v>
          </cell>
          <cell r="D73">
            <v>3.44</v>
          </cell>
          <cell r="E73">
            <v>40.049999999999997</v>
          </cell>
          <cell r="F73">
            <v>0</v>
          </cell>
          <cell r="G73">
            <v>97.1</v>
          </cell>
          <cell r="H73">
            <v>27.49</v>
          </cell>
          <cell r="I73">
            <v>23.01</v>
          </cell>
          <cell r="J73">
            <v>101.85</v>
          </cell>
          <cell r="K73">
            <v>1.73</v>
          </cell>
          <cell r="L73" t="str">
            <v>Des.</v>
          </cell>
          <cell r="M73">
            <v>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2">
          <cell r="B32">
            <v>92.699025494366509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SIP"/>
      <sheetName val="TBS BLOK"/>
      <sheetName val="NPK Mg Bo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N  per Jam"/>
      <sheetName val="TAXREAL"/>
      <sheetName val="BREAK DOWN"/>
      <sheetName val="LOSSES"/>
      <sheetName val="GRD LTW"/>
      <sheetName val="GRD LTT"/>
      <sheetName val="GRD MMG"/>
      <sheetName val="FFA per jam"/>
      <sheetName val="CPO per PT "/>
      <sheetName val="Karung"/>
      <sheetName val="Analisa"/>
      <sheetName val="Sheet1"/>
      <sheetName val="Sheet2"/>
      <sheetName val="Sheet3"/>
    </sheetNames>
    <sheetDataSet>
      <sheetData sheetId="0" refreshError="1">
        <row r="7">
          <cell r="C7" t="str">
            <v xml:space="preserve"> 07 - 08</v>
          </cell>
          <cell r="D7" t="str">
            <v xml:space="preserve"> 08 - 09</v>
          </cell>
          <cell r="E7" t="str">
            <v xml:space="preserve"> 09 - 10</v>
          </cell>
          <cell r="F7" t="str">
            <v xml:space="preserve"> 10 - 11</v>
          </cell>
          <cell r="G7" t="str">
            <v xml:space="preserve"> 11 - 12</v>
          </cell>
          <cell r="H7" t="str">
            <v xml:space="preserve"> 12 - 13</v>
          </cell>
          <cell r="I7" t="str">
            <v xml:space="preserve"> 13 - 14</v>
          </cell>
          <cell r="J7" t="str">
            <v xml:space="preserve"> 14 - 15</v>
          </cell>
          <cell r="K7" t="str">
            <v xml:space="preserve"> 15 - 16</v>
          </cell>
          <cell r="L7" t="str">
            <v xml:space="preserve"> 16 - 17</v>
          </cell>
          <cell r="M7" t="str">
            <v xml:space="preserve"> 17 - 18</v>
          </cell>
          <cell r="N7" t="str">
            <v xml:space="preserve"> 18 - 19</v>
          </cell>
          <cell r="O7" t="str">
            <v xml:space="preserve"> 19 - 20</v>
          </cell>
          <cell r="P7" t="str">
            <v xml:space="preserve"> 20 - 21</v>
          </cell>
          <cell r="Q7" t="str">
            <v xml:space="preserve"> 21 - 22</v>
          </cell>
          <cell r="R7" t="str">
            <v xml:space="preserve"> 22 - 23 </v>
          </cell>
          <cell r="S7" t="str">
            <v xml:space="preserve"> 23 - 24</v>
          </cell>
          <cell r="T7" t="str">
            <v xml:space="preserve"> 00 - 01</v>
          </cell>
          <cell r="U7" t="str">
            <v xml:space="preserve"> 01 - 02</v>
          </cell>
          <cell r="V7" t="str">
            <v xml:space="preserve"> 02 - 03</v>
          </cell>
          <cell r="W7" t="str">
            <v xml:space="preserve"> 03 - 04</v>
          </cell>
          <cell r="X7" t="str">
            <v xml:space="preserve"> 04 - 05</v>
          </cell>
          <cell r="Y7" t="str">
            <v xml:space="preserve"> 05 - 06</v>
          </cell>
          <cell r="Z7" t="str">
            <v xml:space="preserve"> 06 - 07</v>
          </cell>
        </row>
        <row r="8">
          <cell r="D8">
            <v>25.63</v>
          </cell>
          <cell r="E8">
            <v>21.89</v>
          </cell>
          <cell r="F8">
            <v>18.73</v>
          </cell>
          <cell r="G8">
            <v>37.619999999999997</v>
          </cell>
          <cell r="H8">
            <v>65.28</v>
          </cell>
          <cell r="I8">
            <v>44.41</v>
          </cell>
          <cell r="J8">
            <v>0</v>
          </cell>
          <cell r="K8">
            <v>67.819999999999993</v>
          </cell>
          <cell r="L8">
            <v>0</v>
          </cell>
          <cell r="M8">
            <v>67.040000000000006</v>
          </cell>
          <cell r="N8">
            <v>0</v>
          </cell>
          <cell r="O8">
            <v>61.23</v>
          </cell>
          <cell r="P8">
            <v>0</v>
          </cell>
          <cell r="Q8">
            <v>0</v>
          </cell>
          <cell r="R8">
            <v>58.11</v>
          </cell>
          <cell r="S8">
            <v>35.229999999999997</v>
          </cell>
          <cell r="T8">
            <v>62.96</v>
          </cell>
          <cell r="U8">
            <v>0</v>
          </cell>
          <cell r="V8">
            <v>38.94</v>
          </cell>
          <cell r="W8">
            <v>0</v>
          </cell>
          <cell r="X8">
            <v>33.869999999999997</v>
          </cell>
        </row>
        <row r="10">
          <cell r="D10">
            <v>64.36</v>
          </cell>
          <cell r="E10">
            <v>62.75</v>
          </cell>
          <cell r="F10">
            <v>19.84</v>
          </cell>
          <cell r="G10">
            <v>0</v>
          </cell>
          <cell r="H10">
            <v>0</v>
          </cell>
          <cell r="I10">
            <v>0</v>
          </cell>
          <cell r="J10">
            <v>66.94</v>
          </cell>
          <cell r="K10">
            <v>0</v>
          </cell>
          <cell r="L10">
            <v>71.67</v>
          </cell>
          <cell r="M10">
            <v>14.57</v>
          </cell>
          <cell r="N10">
            <v>78.03</v>
          </cell>
          <cell r="O10">
            <v>0</v>
          </cell>
          <cell r="P10">
            <v>0</v>
          </cell>
          <cell r="Q10">
            <v>65.58</v>
          </cell>
          <cell r="R10">
            <v>77.87</v>
          </cell>
          <cell r="S10">
            <v>0</v>
          </cell>
          <cell r="T10">
            <v>55.1</v>
          </cell>
          <cell r="U10">
            <v>0</v>
          </cell>
          <cell r="V10">
            <v>66.37</v>
          </cell>
          <cell r="W10">
            <v>0</v>
          </cell>
          <cell r="X10">
            <v>0</v>
          </cell>
          <cell r="Y10">
            <v>63.14</v>
          </cell>
        </row>
        <row r="11">
          <cell r="D11">
            <v>73.52</v>
          </cell>
          <cell r="E11">
            <v>79.63</v>
          </cell>
          <cell r="F11">
            <v>13.95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65.400000000000006</v>
          </cell>
          <cell r="L11">
            <v>0</v>
          </cell>
          <cell r="M11">
            <v>77.239999999999995</v>
          </cell>
          <cell r="N11">
            <v>0</v>
          </cell>
          <cell r="O11">
            <v>80.88</v>
          </cell>
          <cell r="P11">
            <v>0</v>
          </cell>
          <cell r="Q11">
            <v>68.930000000000007</v>
          </cell>
          <cell r="R11">
            <v>0</v>
          </cell>
          <cell r="S11">
            <v>70.16</v>
          </cell>
          <cell r="T11">
            <v>0</v>
          </cell>
          <cell r="U11">
            <v>73.09</v>
          </cell>
          <cell r="V11">
            <v>0</v>
          </cell>
          <cell r="W11">
            <v>55.74</v>
          </cell>
          <cell r="X11">
            <v>0</v>
          </cell>
          <cell r="Y11">
            <v>48.48</v>
          </cell>
          <cell r="Z11">
            <v>16.72</v>
          </cell>
        </row>
        <row r="12">
          <cell r="D12">
            <v>46.9</v>
          </cell>
          <cell r="E12">
            <v>17.04</v>
          </cell>
          <cell r="F12">
            <v>17.21</v>
          </cell>
          <cell r="G12">
            <v>61.03</v>
          </cell>
          <cell r="H12">
            <v>34.19</v>
          </cell>
          <cell r="I12">
            <v>55.92</v>
          </cell>
          <cell r="J12">
            <v>0</v>
          </cell>
          <cell r="K12">
            <v>0</v>
          </cell>
          <cell r="L12">
            <v>64.41</v>
          </cell>
          <cell r="M12">
            <v>86.27</v>
          </cell>
          <cell r="N12">
            <v>0</v>
          </cell>
          <cell r="O12">
            <v>0</v>
          </cell>
          <cell r="P12">
            <v>76.7</v>
          </cell>
          <cell r="Q12">
            <v>0</v>
          </cell>
          <cell r="R12">
            <v>0</v>
          </cell>
          <cell r="S12">
            <v>68.260000000000005</v>
          </cell>
          <cell r="T12">
            <v>0</v>
          </cell>
          <cell r="U12">
            <v>63.08</v>
          </cell>
          <cell r="V12">
            <v>0</v>
          </cell>
          <cell r="W12">
            <v>0</v>
          </cell>
          <cell r="X12">
            <v>62.83</v>
          </cell>
        </row>
        <row r="14">
          <cell r="D14">
            <v>65.989999999999995</v>
          </cell>
          <cell r="E14">
            <v>47.22</v>
          </cell>
          <cell r="F14">
            <v>46.13</v>
          </cell>
          <cell r="G14">
            <v>63.79</v>
          </cell>
          <cell r="H14">
            <v>6.72</v>
          </cell>
          <cell r="I14">
            <v>60.58</v>
          </cell>
          <cell r="J14">
            <v>62.19</v>
          </cell>
          <cell r="K14">
            <v>0</v>
          </cell>
          <cell r="L14">
            <v>58.38</v>
          </cell>
          <cell r="M14">
            <v>78.16</v>
          </cell>
          <cell r="N14">
            <v>69.16</v>
          </cell>
          <cell r="O14">
            <v>17.760000000000002</v>
          </cell>
          <cell r="P14">
            <v>68.19</v>
          </cell>
          <cell r="Q14">
            <v>66.989999999999995</v>
          </cell>
          <cell r="R14">
            <v>71.03</v>
          </cell>
          <cell r="S14">
            <v>44.11</v>
          </cell>
        </row>
        <row r="15">
          <cell r="D15">
            <v>14.66</v>
          </cell>
          <cell r="E15">
            <v>22.63</v>
          </cell>
          <cell r="F15">
            <v>25.78</v>
          </cell>
          <cell r="G15">
            <v>67.3</v>
          </cell>
          <cell r="H15">
            <v>60.26</v>
          </cell>
          <cell r="I15">
            <v>67.819999999999993</v>
          </cell>
          <cell r="J15">
            <v>66.150000000000006</v>
          </cell>
          <cell r="K15">
            <v>28.14</v>
          </cell>
          <cell r="L15">
            <v>71.510000000000005</v>
          </cell>
          <cell r="M15">
            <v>66.2</v>
          </cell>
          <cell r="N15">
            <v>59.15</v>
          </cell>
          <cell r="O15">
            <v>0</v>
          </cell>
          <cell r="P15">
            <v>66.94</v>
          </cell>
          <cell r="Q15">
            <v>37.17</v>
          </cell>
          <cell r="R15">
            <v>24.73</v>
          </cell>
          <cell r="S15">
            <v>53.77</v>
          </cell>
        </row>
        <row r="17">
          <cell r="D17">
            <v>38.57</v>
          </cell>
          <cell r="E17">
            <v>21.57</v>
          </cell>
          <cell r="F17">
            <v>0</v>
          </cell>
          <cell r="G17">
            <v>64.53</v>
          </cell>
          <cell r="H17">
            <v>62.14</v>
          </cell>
          <cell r="I17">
            <v>62.99</v>
          </cell>
          <cell r="J17">
            <v>71.83</v>
          </cell>
          <cell r="K17">
            <v>44.97</v>
          </cell>
          <cell r="L17">
            <v>71.63</v>
          </cell>
          <cell r="M17">
            <v>70.040000000000006</v>
          </cell>
          <cell r="N17">
            <v>78.78</v>
          </cell>
          <cell r="O17">
            <v>66.06</v>
          </cell>
          <cell r="P17">
            <v>64.209999999999994</v>
          </cell>
        </row>
        <row r="18">
          <cell r="D18">
            <v>15.51</v>
          </cell>
          <cell r="E18">
            <v>21.79</v>
          </cell>
          <cell r="F18">
            <v>38.74</v>
          </cell>
          <cell r="G18">
            <v>51.25</v>
          </cell>
          <cell r="H18">
            <v>61.21</v>
          </cell>
          <cell r="I18">
            <v>61.27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67.34</v>
          </cell>
          <cell r="O18">
            <v>60.97</v>
          </cell>
          <cell r="P18">
            <v>62.77</v>
          </cell>
          <cell r="Q18">
            <v>0</v>
          </cell>
          <cell r="R18">
            <v>66.930000000000007</v>
          </cell>
          <cell r="S18">
            <v>16.73</v>
          </cell>
          <cell r="T18">
            <v>65.86</v>
          </cell>
          <cell r="U18">
            <v>76.89</v>
          </cell>
          <cell r="V18">
            <v>31.47</v>
          </cell>
        </row>
        <row r="19">
          <cell r="D19">
            <v>24.47</v>
          </cell>
          <cell r="E19">
            <v>21.78</v>
          </cell>
          <cell r="F19">
            <v>24.76</v>
          </cell>
          <cell r="G19">
            <v>65.06</v>
          </cell>
          <cell r="H19">
            <v>60.27</v>
          </cell>
          <cell r="I19">
            <v>73.61</v>
          </cell>
          <cell r="J19">
            <v>18.579999999999998</v>
          </cell>
          <cell r="K19">
            <v>66.95</v>
          </cell>
          <cell r="L19">
            <v>21.64</v>
          </cell>
          <cell r="M19">
            <v>70.150000000000006</v>
          </cell>
          <cell r="N19">
            <v>60.47</v>
          </cell>
          <cell r="O19">
            <v>69.02</v>
          </cell>
          <cell r="P19">
            <v>49.31</v>
          </cell>
          <cell r="Q19">
            <v>64.489999999999995</v>
          </cell>
          <cell r="R19">
            <v>42.7</v>
          </cell>
        </row>
        <row r="21">
          <cell r="D21">
            <v>70.819999999999993</v>
          </cell>
          <cell r="E21">
            <v>65.92</v>
          </cell>
          <cell r="F21">
            <v>63.18</v>
          </cell>
          <cell r="G21">
            <v>61.34</v>
          </cell>
          <cell r="H21">
            <v>65.87</v>
          </cell>
          <cell r="I21">
            <v>30.3</v>
          </cell>
          <cell r="J21">
            <v>72.34</v>
          </cell>
          <cell r="K21">
            <v>73.760000000000005</v>
          </cell>
          <cell r="L21">
            <v>68.239999999999995</v>
          </cell>
          <cell r="M21">
            <v>0</v>
          </cell>
          <cell r="N21">
            <v>73.760000000000005</v>
          </cell>
          <cell r="O21">
            <v>54.71</v>
          </cell>
          <cell r="P21">
            <v>59.7</v>
          </cell>
          <cell r="Q21">
            <v>73.430000000000007</v>
          </cell>
          <cell r="R21">
            <v>65.58</v>
          </cell>
          <cell r="S21">
            <v>60.39</v>
          </cell>
          <cell r="T21">
            <v>47.07</v>
          </cell>
        </row>
        <row r="22">
          <cell r="D22">
            <v>0</v>
          </cell>
          <cell r="E22">
            <v>51.3</v>
          </cell>
          <cell r="F22">
            <v>0</v>
          </cell>
          <cell r="G22">
            <v>45.26</v>
          </cell>
          <cell r="H22">
            <v>45.73</v>
          </cell>
          <cell r="I22">
            <v>49.26</v>
          </cell>
          <cell r="J22">
            <v>64.7</v>
          </cell>
          <cell r="K22">
            <v>68.89</v>
          </cell>
          <cell r="L22">
            <v>68.91</v>
          </cell>
          <cell r="M22">
            <v>60.37</v>
          </cell>
          <cell r="N22">
            <v>34.4</v>
          </cell>
          <cell r="O22">
            <v>51.39</v>
          </cell>
          <cell r="P22">
            <v>65.31</v>
          </cell>
          <cell r="Q22">
            <v>54.59</v>
          </cell>
          <cell r="R22">
            <v>33.07</v>
          </cell>
        </row>
        <row r="24">
          <cell r="D24">
            <v>18.54</v>
          </cell>
          <cell r="E24">
            <v>20.64</v>
          </cell>
          <cell r="F24">
            <v>40.630000000000003</v>
          </cell>
          <cell r="G24">
            <v>48.56</v>
          </cell>
          <cell r="H24">
            <v>58.59</v>
          </cell>
          <cell r="I24">
            <v>72.349999999999994</v>
          </cell>
          <cell r="J24">
            <v>65.27</v>
          </cell>
          <cell r="K24">
            <v>66.599999999999994</v>
          </cell>
          <cell r="L24">
            <v>66.25</v>
          </cell>
          <cell r="M24">
            <v>56.85</v>
          </cell>
          <cell r="N24">
            <v>58</v>
          </cell>
          <cell r="O24">
            <v>33.4</v>
          </cell>
          <cell r="P24">
            <v>61.3</v>
          </cell>
          <cell r="Q24">
            <v>14.18</v>
          </cell>
        </row>
        <row r="25">
          <cell r="D25">
            <v>31.33</v>
          </cell>
          <cell r="E25">
            <v>19.07</v>
          </cell>
          <cell r="F25">
            <v>60.01</v>
          </cell>
          <cell r="G25">
            <v>59.04</v>
          </cell>
          <cell r="H25">
            <v>12.91</v>
          </cell>
          <cell r="I25">
            <v>7.32</v>
          </cell>
          <cell r="J25">
            <v>62.09</v>
          </cell>
          <cell r="K25">
            <v>76.62</v>
          </cell>
          <cell r="L25">
            <v>53.75</v>
          </cell>
          <cell r="M25">
            <v>44.49</v>
          </cell>
          <cell r="N25">
            <v>45.76</v>
          </cell>
          <cell r="O25">
            <v>60.64</v>
          </cell>
          <cell r="P25">
            <v>64.91</v>
          </cell>
          <cell r="Q25">
            <v>69.319999999999993</v>
          </cell>
        </row>
        <row r="28">
          <cell r="D28">
            <v>151.63</v>
          </cell>
          <cell r="E28">
            <v>73.62</v>
          </cell>
          <cell r="F28">
            <v>67.91</v>
          </cell>
          <cell r="G28">
            <v>50.97</v>
          </cell>
          <cell r="H28">
            <v>44.95</v>
          </cell>
          <cell r="I28">
            <v>34.5</v>
          </cell>
          <cell r="J28">
            <v>19.62</v>
          </cell>
          <cell r="K28">
            <v>0</v>
          </cell>
          <cell r="L28">
            <v>40.340000000000003</v>
          </cell>
          <cell r="M28">
            <v>58.01</v>
          </cell>
          <cell r="N28">
            <v>50.16</v>
          </cell>
          <cell r="O28">
            <v>34.619999999999997</v>
          </cell>
          <cell r="P28">
            <v>43.65</v>
          </cell>
          <cell r="Q28">
            <v>72.25</v>
          </cell>
          <cell r="R28">
            <v>78.41</v>
          </cell>
          <cell r="S28">
            <v>75.81</v>
          </cell>
          <cell r="T28">
            <v>59.11</v>
          </cell>
          <cell r="U28">
            <v>67.790000000000006</v>
          </cell>
          <cell r="V28">
            <v>63.1</v>
          </cell>
          <cell r="W28">
            <v>37.270000000000003</v>
          </cell>
          <cell r="X28">
            <v>24.94</v>
          </cell>
        </row>
        <row r="29">
          <cell r="D29">
            <v>26.65</v>
          </cell>
          <cell r="E29">
            <v>52.33</v>
          </cell>
          <cell r="F29">
            <v>40.94</v>
          </cell>
          <cell r="G29">
            <v>35.24</v>
          </cell>
          <cell r="H29">
            <v>48.18</v>
          </cell>
          <cell r="I29">
            <v>65.53</v>
          </cell>
          <cell r="J29">
            <v>84.52</v>
          </cell>
          <cell r="K29">
            <v>77.41</v>
          </cell>
          <cell r="L29">
            <v>64.73</v>
          </cell>
          <cell r="M29">
            <v>24.39</v>
          </cell>
          <cell r="N29">
            <v>47.15</v>
          </cell>
          <cell r="O29">
            <v>65.66</v>
          </cell>
          <cell r="P29">
            <v>67.650000000000006</v>
          </cell>
          <cell r="Q29">
            <v>60.85</v>
          </cell>
          <cell r="R29">
            <v>32.119999999999997</v>
          </cell>
        </row>
        <row r="31">
          <cell r="D31">
            <v>11.55</v>
          </cell>
          <cell r="E31">
            <v>34.79</v>
          </cell>
          <cell r="F31">
            <v>19.64</v>
          </cell>
          <cell r="G31">
            <v>47.32</v>
          </cell>
          <cell r="H31">
            <v>37.11</v>
          </cell>
          <cell r="I31">
            <v>60.54</v>
          </cell>
          <cell r="J31">
            <v>54.3</v>
          </cell>
          <cell r="K31">
            <v>67.150000000000006</v>
          </cell>
          <cell r="L31">
            <v>65</v>
          </cell>
          <cell r="M31">
            <v>66.400000000000006</v>
          </cell>
          <cell r="N31">
            <v>54.66</v>
          </cell>
          <cell r="O31">
            <v>44.09</v>
          </cell>
          <cell r="P31">
            <v>67.430000000000007</v>
          </cell>
          <cell r="Q31">
            <v>54.58</v>
          </cell>
          <cell r="R31">
            <v>16.559999999999999</v>
          </cell>
        </row>
        <row r="32">
          <cell r="D32">
            <v>0</v>
          </cell>
          <cell r="E32">
            <v>38.090000000000003</v>
          </cell>
          <cell r="F32">
            <v>32.299999999999997</v>
          </cell>
          <cell r="G32">
            <v>30.89</v>
          </cell>
          <cell r="H32">
            <v>0</v>
          </cell>
          <cell r="I32">
            <v>47.18</v>
          </cell>
          <cell r="J32">
            <v>55.7</v>
          </cell>
          <cell r="K32">
            <v>69.5</v>
          </cell>
          <cell r="L32">
            <v>61.42</v>
          </cell>
          <cell r="M32">
            <v>64.52</v>
          </cell>
          <cell r="N32">
            <v>57.89</v>
          </cell>
          <cell r="O32">
            <v>64.22</v>
          </cell>
          <cell r="P32">
            <v>66.63</v>
          </cell>
          <cell r="Q32">
            <v>64.900000000000006</v>
          </cell>
          <cell r="R32">
            <v>56.82</v>
          </cell>
          <cell r="S32">
            <v>31.39</v>
          </cell>
        </row>
        <row r="33">
          <cell r="D33">
            <v>4.75</v>
          </cell>
          <cell r="E33">
            <v>23.89</v>
          </cell>
          <cell r="F33">
            <v>10.71</v>
          </cell>
          <cell r="G33">
            <v>26.78</v>
          </cell>
          <cell r="H33">
            <v>65.81</v>
          </cell>
          <cell r="I33">
            <v>64.209999999999994</v>
          </cell>
          <cell r="J33">
            <v>76.66</v>
          </cell>
          <cell r="K33">
            <v>52.41</v>
          </cell>
          <cell r="L33">
            <v>48.01</v>
          </cell>
          <cell r="M33">
            <v>57.78</v>
          </cell>
          <cell r="N33">
            <v>64.13</v>
          </cell>
          <cell r="O33">
            <v>61.75</v>
          </cell>
          <cell r="P33">
            <v>61.32</v>
          </cell>
          <cell r="Q33">
            <v>19.13</v>
          </cell>
        </row>
        <row r="35">
          <cell r="D35">
            <v>64.459999999999994</v>
          </cell>
          <cell r="E35">
            <v>62.4</v>
          </cell>
          <cell r="F35">
            <v>67.099999999999994</v>
          </cell>
          <cell r="G35">
            <v>0</v>
          </cell>
          <cell r="H35">
            <v>0</v>
          </cell>
          <cell r="I35">
            <v>51.33</v>
          </cell>
          <cell r="J35">
            <v>67.88</v>
          </cell>
          <cell r="K35">
            <v>22.44</v>
          </cell>
          <cell r="L35">
            <v>71.27</v>
          </cell>
          <cell r="M35">
            <v>59.44</v>
          </cell>
          <cell r="N35">
            <v>60.59</v>
          </cell>
          <cell r="O35">
            <v>35.46</v>
          </cell>
          <cell r="P35">
            <v>42.3</v>
          </cell>
          <cell r="Q35">
            <v>39.26</v>
          </cell>
          <cell r="R35">
            <v>38.5</v>
          </cell>
          <cell r="S35">
            <v>68.89</v>
          </cell>
          <cell r="T35">
            <v>63.35</v>
          </cell>
          <cell r="U35">
            <v>65.83</v>
          </cell>
          <cell r="V35">
            <v>62.57</v>
          </cell>
          <cell r="W35">
            <v>34.18</v>
          </cell>
          <cell r="X35">
            <v>67.83</v>
          </cell>
          <cell r="Y35">
            <v>15.32</v>
          </cell>
        </row>
        <row r="36">
          <cell r="D36">
            <v>0</v>
          </cell>
          <cell r="E36">
            <v>47.74</v>
          </cell>
          <cell r="F36">
            <v>32.270000000000003</v>
          </cell>
          <cell r="G36">
            <v>52.04</v>
          </cell>
          <cell r="H36">
            <v>63.47</v>
          </cell>
          <cell r="I36">
            <v>66.239999999999995</v>
          </cell>
          <cell r="J36">
            <v>56.8</v>
          </cell>
          <cell r="K36">
            <v>68.010000000000005</v>
          </cell>
          <cell r="L36">
            <v>76.89</v>
          </cell>
          <cell r="M36">
            <v>41.81</v>
          </cell>
          <cell r="N36">
            <v>66.69</v>
          </cell>
          <cell r="O36">
            <v>63.49</v>
          </cell>
          <cell r="P36">
            <v>72.349999999999994</v>
          </cell>
          <cell r="Q36">
            <v>60.9</v>
          </cell>
          <cell r="R36">
            <v>58.69</v>
          </cell>
        </row>
        <row r="39">
          <cell r="D39">
            <v>0</v>
          </cell>
          <cell r="E39">
            <v>33.6</v>
          </cell>
          <cell r="F39">
            <v>0</v>
          </cell>
          <cell r="G39">
            <v>39.270000000000003</v>
          </cell>
          <cell r="H39">
            <v>65.84</v>
          </cell>
          <cell r="I39">
            <v>71.12</v>
          </cell>
          <cell r="J39">
            <v>61.71</v>
          </cell>
          <cell r="K39">
            <v>43.74</v>
          </cell>
          <cell r="L39">
            <v>46.79</v>
          </cell>
          <cell r="M39">
            <v>52.91</v>
          </cell>
          <cell r="N39">
            <v>70.180000000000007</v>
          </cell>
          <cell r="O39">
            <v>62.15</v>
          </cell>
          <cell r="P39">
            <v>88.09</v>
          </cell>
        </row>
        <row r="40">
          <cell r="D40">
            <v>20.28</v>
          </cell>
          <cell r="E40">
            <v>14</v>
          </cell>
          <cell r="F40">
            <v>0</v>
          </cell>
          <cell r="G40">
            <v>65.790000000000006</v>
          </cell>
          <cell r="H40">
            <v>42.28</v>
          </cell>
          <cell r="I40">
            <v>0</v>
          </cell>
          <cell r="J40">
            <v>72.73</v>
          </cell>
          <cell r="K40">
            <v>73.41</v>
          </cell>
          <cell r="L40">
            <v>36.6</v>
          </cell>
          <cell r="M40">
            <v>0</v>
          </cell>
          <cell r="N40">
            <v>78.819999999999993</v>
          </cell>
          <cell r="O40">
            <v>57.72</v>
          </cell>
          <cell r="P40">
            <v>43.21</v>
          </cell>
          <cell r="Q40">
            <v>76.7</v>
          </cell>
          <cell r="R40">
            <v>53.9</v>
          </cell>
          <cell r="S40">
            <v>15.1</v>
          </cell>
        </row>
        <row r="41">
          <cell r="D41">
            <v>12.5</v>
          </cell>
          <cell r="E41">
            <v>11.55</v>
          </cell>
          <cell r="F41">
            <v>28.33</v>
          </cell>
          <cell r="G41">
            <v>25.82</v>
          </cell>
          <cell r="H41">
            <v>56.43</v>
          </cell>
          <cell r="I41">
            <v>70.17</v>
          </cell>
          <cell r="J41">
            <v>34.15</v>
          </cell>
          <cell r="K41">
            <v>47.89</v>
          </cell>
          <cell r="L41">
            <v>85.71</v>
          </cell>
          <cell r="M41">
            <v>36.049999999999997</v>
          </cell>
          <cell r="N41">
            <v>84.44</v>
          </cell>
          <cell r="O41">
            <v>43.88</v>
          </cell>
          <cell r="P41">
            <v>63.26</v>
          </cell>
          <cell r="Q41">
            <v>20.96</v>
          </cell>
        </row>
        <row r="43">
          <cell r="D43">
            <v>26.3</v>
          </cell>
          <cell r="E43">
            <v>35.33</v>
          </cell>
          <cell r="F43">
            <v>40.22</v>
          </cell>
          <cell r="G43">
            <v>45.66</v>
          </cell>
          <cell r="H43">
            <v>70.48</v>
          </cell>
          <cell r="I43">
            <v>54.69</v>
          </cell>
          <cell r="J43">
            <v>67.59</v>
          </cell>
          <cell r="K43">
            <v>53.24</v>
          </cell>
          <cell r="L43">
            <v>59.71</v>
          </cell>
          <cell r="M43">
            <v>55.78</v>
          </cell>
          <cell r="N43">
            <v>49.94</v>
          </cell>
          <cell r="O43">
            <v>62.57</v>
          </cell>
          <cell r="P43">
            <v>64.819999999999993</v>
          </cell>
          <cell r="Q43">
            <v>43.64</v>
          </cell>
        </row>
        <row r="44">
          <cell r="D44">
            <v>19.309999999999999</v>
          </cell>
          <cell r="E44">
            <v>49.8</v>
          </cell>
          <cell r="F44">
            <v>26.23</v>
          </cell>
          <cell r="G44">
            <v>39.520000000000003</v>
          </cell>
          <cell r="H44">
            <v>59.62</v>
          </cell>
          <cell r="I44">
            <v>63.35</v>
          </cell>
          <cell r="J44">
            <v>67.260000000000005</v>
          </cell>
          <cell r="K44">
            <v>68.22</v>
          </cell>
          <cell r="L44">
            <v>38.799999999999997</v>
          </cell>
          <cell r="M44">
            <v>62.83</v>
          </cell>
          <cell r="N44">
            <v>69.77</v>
          </cell>
          <cell r="O44">
            <v>71.98</v>
          </cell>
          <cell r="P44">
            <v>67.97</v>
          </cell>
          <cell r="Q44">
            <v>53.53</v>
          </cell>
          <cell r="R44">
            <v>0</v>
          </cell>
          <cell r="S44">
            <v>34.049999999999997</v>
          </cell>
        </row>
        <row r="46">
          <cell r="E46">
            <v>34.659999999999997</v>
          </cell>
          <cell r="F46">
            <v>54.44</v>
          </cell>
          <cell r="G46">
            <v>40.909999999999997</v>
          </cell>
          <cell r="H46">
            <v>51.47</v>
          </cell>
          <cell r="I46">
            <v>46.65</v>
          </cell>
          <cell r="J46">
            <v>46.03</v>
          </cell>
          <cell r="K46">
            <v>44.68</v>
          </cell>
          <cell r="L46">
            <v>46.7</v>
          </cell>
          <cell r="M46">
            <v>75.31</v>
          </cell>
          <cell r="N46">
            <v>41.53</v>
          </cell>
          <cell r="O46">
            <v>41.72</v>
          </cell>
          <cell r="P46">
            <v>56.88</v>
          </cell>
          <cell r="Q46">
            <v>53.2</v>
          </cell>
          <cell r="R46">
            <v>61.32</v>
          </cell>
          <cell r="S46">
            <v>12.63</v>
          </cell>
          <cell r="T46">
            <v>43.32</v>
          </cell>
        </row>
        <row r="47">
          <cell r="D47">
            <v>10.34</v>
          </cell>
          <cell r="E47">
            <v>26.52</v>
          </cell>
          <cell r="F47">
            <v>37.51</v>
          </cell>
          <cell r="I47">
            <v>35.39</v>
          </cell>
          <cell r="J47">
            <v>52.92</v>
          </cell>
          <cell r="K47">
            <v>53.41</v>
          </cell>
          <cell r="L47">
            <v>39.24</v>
          </cell>
          <cell r="M47">
            <v>8.23</v>
          </cell>
          <cell r="N47">
            <v>45.33</v>
          </cell>
          <cell r="O47">
            <v>76.25</v>
          </cell>
          <cell r="P47">
            <v>61.42</v>
          </cell>
          <cell r="Q47">
            <v>54.22</v>
          </cell>
          <cell r="R47">
            <v>65.36</v>
          </cell>
          <cell r="S47">
            <v>46.45</v>
          </cell>
          <cell r="U47">
            <v>61.22</v>
          </cell>
        </row>
        <row r="48">
          <cell r="D48">
            <v>21.16</v>
          </cell>
          <cell r="E48">
            <v>4.91</v>
          </cell>
          <cell r="F48">
            <v>24.42</v>
          </cell>
          <cell r="G48">
            <v>60.63</v>
          </cell>
          <cell r="H48">
            <v>43.91</v>
          </cell>
          <cell r="I48">
            <v>64.59</v>
          </cell>
          <cell r="J48">
            <v>41.22</v>
          </cell>
          <cell r="K48">
            <v>75.11</v>
          </cell>
          <cell r="L48">
            <v>67.81</v>
          </cell>
          <cell r="M48">
            <v>71.03</v>
          </cell>
          <cell r="N48">
            <v>27.81</v>
          </cell>
          <cell r="O48">
            <v>38.76</v>
          </cell>
          <cell r="Q48">
            <v>59.84</v>
          </cell>
          <cell r="R48">
            <v>57.73</v>
          </cell>
          <cell r="S48">
            <v>68.819999999999993</v>
          </cell>
          <cell r="T48">
            <v>28.72</v>
          </cell>
        </row>
        <row r="50">
          <cell r="D50">
            <v>71.959999999999994</v>
          </cell>
          <cell r="E50">
            <v>59.23</v>
          </cell>
          <cell r="F50">
            <v>72.66</v>
          </cell>
          <cell r="G50">
            <v>50.93</v>
          </cell>
          <cell r="I50">
            <v>44.91</v>
          </cell>
          <cell r="J50">
            <v>49.88</v>
          </cell>
          <cell r="N50">
            <v>47.47</v>
          </cell>
          <cell r="P50">
            <v>46.91</v>
          </cell>
          <cell r="Q50">
            <v>34.32</v>
          </cell>
          <cell r="R50">
            <v>39.630000000000003</v>
          </cell>
          <cell r="S50">
            <v>41.92</v>
          </cell>
          <cell r="T50">
            <v>82.52</v>
          </cell>
          <cell r="U50">
            <v>40.75</v>
          </cell>
          <cell r="V50">
            <v>42.89</v>
          </cell>
          <cell r="W50">
            <v>45.62</v>
          </cell>
          <cell r="X50">
            <v>29.66</v>
          </cell>
          <cell r="Y50">
            <v>24.09</v>
          </cell>
        </row>
        <row r="51">
          <cell r="F51">
            <v>45.5</v>
          </cell>
          <cell r="G51">
            <v>59.15</v>
          </cell>
          <cell r="H51">
            <v>42.45</v>
          </cell>
          <cell r="I51">
            <v>56.42</v>
          </cell>
          <cell r="J51">
            <v>50.11</v>
          </cell>
          <cell r="K51">
            <v>11.87</v>
          </cell>
          <cell r="L51">
            <v>0</v>
          </cell>
          <cell r="M51">
            <v>39.4</v>
          </cell>
          <cell r="N51">
            <v>46.22</v>
          </cell>
          <cell r="O51">
            <v>79.180000000000007</v>
          </cell>
          <cell r="P51">
            <v>41.91</v>
          </cell>
          <cell r="Q51">
            <v>65.61</v>
          </cell>
          <cell r="R51">
            <v>48.02</v>
          </cell>
          <cell r="S51">
            <v>58.08</v>
          </cell>
          <cell r="V51">
            <v>52.92</v>
          </cell>
          <cell r="X51">
            <v>48.9</v>
          </cell>
          <cell r="Y51">
            <v>5.85</v>
          </cell>
          <cell r="Z51">
            <v>58.4</v>
          </cell>
        </row>
        <row r="55">
          <cell r="C55">
            <v>12.62</v>
          </cell>
          <cell r="E55">
            <v>71.37</v>
          </cell>
          <cell r="F55">
            <v>80.209999999999994</v>
          </cell>
          <cell r="G55">
            <v>18.25</v>
          </cell>
          <cell r="H55">
            <v>62.01</v>
          </cell>
          <cell r="I55">
            <v>57.67</v>
          </cell>
          <cell r="J55">
            <v>70.209999999999994</v>
          </cell>
          <cell r="K55">
            <v>67.7</v>
          </cell>
          <cell r="L55">
            <v>62.42</v>
          </cell>
          <cell r="M55">
            <v>24.24</v>
          </cell>
          <cell r="N55">
            <v>75.709999999999994</v>
          </cell>
          <cell r="O55">
            <v>81.650000000000006</v>
          </cell>
          <cell r="P55">
            <v>41.17</v>
          </cell>
          <cell r="Q55">
            <v>62.21</v>
          </cell>
          <cell r="R55">
            <v>68.84</v>
          </cell>
          <cell r="S55">
            <v>68.75</v>
          </cell>
          <cell r="T55">
            <v>69.91</v>
          </cell>
          <cell r="U55">
            <v>47.82</v>
          </cell>
          <cell r="V55">
            <v>45.07</v>
          </cell>
          <cell r="W55">
            <v>64.900000000000006</v>
          </cell>
          <cell r="X55">
            <v>51.19</v>
          </cell>
          <cell r="Y55">
            <v>29.34</v>
          </cell>
          <cell r="Z55">
            <v>6.24</v>
          </cell>
        </row>
        <row r="57">
          <cell r="D57">
            <v>36.92</v>
          </cell>
          <cell r="E57">
            <v>26.54</v>
          </cell>
          <cell r="F57">
            <v>52.45</v>
          </cell>
          <cell r="G57">
            <v>19.420000000000002</v>
          </cell>
          <cell r="H57">
            <v>48.59</v>
          </cell>
          <cell r="I57">
            <v>42.360000000000007</v>
          </cell>
          <cell r="J57">
            <v>12.15</v>
          </cell>
          <cell r="K57">
            <v>42.59</v>
          </cell>
          <cell r="L57">
            <v>65.33</v>
          </cell>
          <cell r="M57">
            <v>60.960000000000008</v>
          </cell>
          <cell r="N57">
            <v>43.81</v>
          </cell>
          <cell r="O57">
            <v>71.7</v>
          </cell>
          <cell r="P57">
            <v>94.579999999999984</v>
          </cell>
          <cell r="Q57">
            <v>75.900000000000006</v>
          </cell>
          <cell r="R57">
            <v>81.180000000000007</v>
          </cell>
          <cell r="S57">
            <v>24.680000000000003</v>
          </cell>
          <cell r="T57">
            <v>81.34</v>
          </cell>
          <cell r="U57">
            <v>49.65</v>
          </cell>
          <cell r="V57">
            <v>56.910000000000004</v>
          </cell>
          <cell r="W57">
            <v>38.250000000000007</v>
          </cell>
          <cell r="X57">
            <v>31.45</v>
          </cell>
        </row>
        <row r="58">
          <cell r="D58">
            <v>23.63</v>
          </cell>
          <cell r="E58">
            <v>27.6</v>
          </cell>
          <cell r="F58">
            <v>53.52</v>
          </cell>
          <cell r="G58">
            <v>68.19</v>
          </cell>
          <cell r="H58">
            <v>42.69</v>
          </cell>
          <cell r="I58">
            <v>51.62</v>
          </cell>
          <cell r="J58">
            <v>38.58</v>
          </cell>
          <cell r="K58">
            <v>37.9</v>
          </cell>
          <cell r="L58">
            <v>57.39</v>
          </cell>
          <cell r="M58">
            <v>50.63</v>
          </cell>
          <cell r="N58">
            <v>52.18</v>
          </cell>
          <cell r="O58">
            <v>63.06</v>
          </cell>
          <cell r="P58">
            <v>59.1</v>
          </cell>
          <cell r="Q58">
            <v>63.77</v>
          </cell>
          <cell r="R58">
            <v>44.81</v>
          </cell>
        </row>
        <row r="60">
          <cell r="D60">
            <v>14.35</v>
          </cell>
          <cell r="F60">
            <v>34.96</v>
          </cell>
          <cell r="G60">
            <v>55.79</v>
          </cell>
          <cell r="H60">
            <v>63.12</v>
          </cell>
          <cell r="I60">
            <v>66.09</v>
          </cell>
          <cell r="J60">
            <v>36.53</v>
          </cell>
          <cell r="K60">
            <v>74.72</v>
          </cell>
          <cell r="L60">
            <v>71.47</v>
          </cell>
          <cell r="M60">
            <v>63.65</v>
          </cell>
          <cell r="N60">
            <v>53.03</v>
          </cell>
          <cell r="O60">
            <v>59.46</v>
          </cell>
          <cell r="P60">
            <v>61.88</v>
          </cell>
        </row>
        <row r="61">
          <cell r="D61">
            <v>6.25</v>
          </cell>
          <cell r="F61">
            <v>28.29</v>
          </cell>
          <cell r="G61">
            <v>22.77</v>
          </cell>
          <cell r="I61">
            <v>26.72</v>
          </cell>
          <cell r="J61">
            <v>48.63</v>
          </cell>
          <cell r="K61">
            <v>61.51</v>
          </cell>
          <cell r="L61">
            <v>66.790000000000006</v>
          </cell>
          <cell r="M61">
            <v>47.87</v>
          </cell>
          <cell r="N61">
            <v>55.34</v>
          </cell>
          <cell r="O61">
            <v>45.06</v>
          </cell>
          <cell r="P61">
            <v>47.95</v>
          </cell>
          <cell r="Q61">
            <v>39.18</v>
          </cell>
        </row>
        <row r="62">
          <cell r="D62">
            <v>5.89</v>
          </cell>
          <cell r="E62">
            <v>0</v>
          </cell>
          <cell r="F62">
            <v>13.69</v>
          </cell>
          <cell r="G62">
            <v>40.96</v>
          </cell>
          <cell r="H62">
            <v>59.36</v>
          </cell>
          <cell r="I62">
            <v>58.16</v>
          </cell>
          <cell r="J62">
            <v>45.35</v>
          </cell>
          <cell r="K62">
            <v>17.54</v>
          </cell>
          <cell r="L62">
            <v>43.56</v>
          </cell>
          <cell r="M62">
            <v>70.22</v>
          </cell>
          <cell r="N62">
            <v>75.900000000000006</v>
          </cell>
          <cell r="O62">
            <v>15.8</v>
          </cell>
          <cell r="P62">
            <v>10.59</v>
          </cell>
        </row>
        <row r="64">
          <cell r="D64">
            <v>53.96</v>
          </cell>
          <cell r="E64">
            <v>29.38</v>
          </cell>
          <cell r="F64">
            <v>26.51</v>
          </cell>
          <cell r="G64">
            <v>40.83</v>
          </cell>
          <cell r="H64">
            <v>27.47</v>
          </cell>
          <cell r="I64">
            <v>32.07</v>
          </cell>
          <cell r="J64">
            <v>59.57</v>
          </cell>
          <cell r="K64">
            <v>61.28</v>
          </cell>
          <cell r="L64">
            <v>41.05</v>
          </cell>
          <cell r="M64">
            <v>64.510000000000005</v>
          </cell>
          <cell r="N64">
            <v>51.22</v>
          </cell>
          <cell r="O64">
            <v>54.41</v>
          </cell>
          <cell r="P64">
            <v>45.25</v>
          </cell>
          <cell r="Q64">
            <v>7.07</v>
          </cell>
        </row>
        <row r="65">
          <cell r="D65">
            <v>17.809999999999999</v>
          </cell>
          <cell r="E65">
            <v>20.75</v>
          </cell>
          <cell r="G65">
            <v>24.18</v>
          </cell>
          <cell r="H65">
            <v>74.22</v>
          </cell>
          <cell r="I65">
            <v>40.68</v>
          </cell>
          <cell r="J65">
            <v>70.25</v>
          </cell>
          <cell r="K65">
            <v>36.950000000000003</v>
          </cell>
          <cell r="L65">
            <v>70.680000000000007</v>
          </cell>
          <cell r="M65">
            <v>59.53</v>
          </cell>
          <cell r="N65">
            <v>57.26</v>
          </cell>
          <cell r="O65">
            <v>50.44</v>
          </cell>
          <cell r="P65">
            <v>6.81</v>
          </cell>
        </row>
        <row r="67">
          <cell r="D67">
            <v>62.82</v>
          </cell>
          <cell r="E67">
            <v>44.66</v>
          </cell>
          <cell r="F67">
            <v>24.6</v>
          </cell>
          <cell r="G67">
            <v>72.36</v>
          </cell>
          <cell r="H67">
            <v>49.98</v>
          </cell>
          <cell r="I67">
            <v>65.459999999999994</v>
          </cell>
          <cell r="J67">
            <v>62.16</v>
          </cell>
          <cell r="K67">
            <v>66.59</v>
          </cell>
          <cell r="L67">
            <v>56.65</v>
          </cell>
          <cell r="M67">
            <v>56.69</v>
          </cell>
          <cell r="N67">
            <v>65.11</v>
          </cell>
          <cell r="O67">
            <v>0</v>
          </cell>
          <cell r="P67">
            <v>51.65</v>
          </cell>
          <cell r="Q67">
            <v>32.380000000000003</v>
          </cell>
          <cell r="R67">
            <v>35.1</v>
          </cell>
        </row>
        <row r="68">
          <cell r="E68">
            <v>30.41</v>
          </cell>
          <cell r="F68">
            <v>53.14</v>
          </cell>
          <cell r="G68">
            <v>50.730000000000004</v>
          </cell>
          <cell r="H68">
            <v>0</v>
          </cell>
          <cell r="I68">
            <v>0</v>
          </cell>
          <cell r="J68">
            <v>20.03</v>
          </cell>
          <cell r="K68">
            <v>43.58</v>
          </cell>
          <cell r="L68">
            <v>68.319999999999993</v>
          </cell>
          <cell r="M68">
            <v>66.12</v>
          </cell>
          <cell r="N68">
            <v>52.670000000000009</v>
          </cell>
          <cell r="O68">
            <v>78.23</v>
          </cell>
          <cell r="P68">
            <v>33.46</v>
          </cell>
          <cell r="Q68">
            <v>60.4</v>
          </cell>
          <cell r="R68">
            <v>65.22</v>
          </cell>
          <cell r="S68">
            <v>70.5</v>
          </cell>
          <cell r="T68">
            <v>9.14</v>
          </cell>
        </row>
        <row r="69">
          <cell r="E69">
            <v>5.59</v>
          </cell>
          <cell r="F69">
            <v>28.9</v>
          </cell>
          <cell r="G69">
            <v>28.46</v>
          </cell>
          <cell r="H69">
            <v>53.34</v>
          </cell>
          <cell r="I69">
            <v>78.13</v>
          </cell>
          <cell r="J69">
            <v>30.07</v>
          </cell>
          <cell r="K69">
            <v>43.33</v>
          </cell>
          <cell r="L69">
            <v>61.7</v>
          </cell>
          <cell r="M69">
            <v>56.7</v>
          </cell>
          <cell r="N69">
            <v>68.72</v>
          </cell>
          <cell r="O69">
            <v>62.79</v>
          </cell>
          <cell r="P69">
            <v>36.700000000000003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</row>
        <row r="164">
          <cell r="C164">
            <v>0</v>
          </cell>
          <cell r="D164">
            <v>24.56</v>
          </cell>
          <cell r="E164">
            <v>0</v>
          </cell>
          <cell r="F164">
            <v>49.51</v>
          </cell>
          <cell r="G164">
            <v>65.709999999999994</v>
          </cell>
          <cell r="H164">
            <v>70.41</v>
          </cell>
          <cell r="I164">
            <v>58.3</v>
          </cell>
          <cell r="J164">
            <v>46.2</v>
          </cell>
          <cell r="K164">
            <v>0</v>
          </cell>
          <cell r="L164">
            <v>42.19</v>
          </cell>
          <cell r="M164">
            <v>79.779999999999987</v>
          </cell>
          <cell r="N164">
            <v>37.83</v>
          </cell>
          <cell r="O164">
            <v>71.319999999999993</v>
          </cell>
          <cell r="P164">
            <v>53.08</v>
          </cell>
          <cell r="Q164">
            <v>36.65</v>
          </cell>
          <cell r="R164">
            <v>33.56</v>
          </cell>
        </row>
        <row r="166">
          <cell r="C166">
            <v>0</v>
          </cell>
          <cell r="D166">
            <v>5.14</v>
          </cell>
          <cell r="E166">
            <v>12.57</v>
          </cell>
          <cell r="F166">
            <v>5.6</v>
          </cell>
          <cell r="G166">
            <v>59.4</v>
          </cell>
          <cell r="H166">
            <v>42.38</v>
          </cell>
          <cell r="I166">
            <v>47.31</v>
          </cell>
          <cell r="J166">
            <v>44.73</v>
          </cell>
          <cell r="K166">
            <v>59.06</v>
          </cell>
          <cell r="L166">
            <v>0</v>
          </cell>
          <cell r="M166">
            <v>56.39</v>
          </cell>
          <cell r="N166">
            <v>77.209999999999994</v>
          </cell>
          <cell r="O166">
            <v>19.920000000000002</v>
          </cell>
          <cell r="P166">
            <v>81.289999999999992</v>
          </cell>
          <cell r="Q166">
            <v>50.55</v>
          </cell>
          <cell r="R166">
            <v>72.63000000000001</v>
          </cell>
          <cell r="S166">
            <v>51.63</v>
          </cell>
        </row>
        <row r="167">
          <cell r="C167">
            <v>0</v>
          </cell>
          <cell r="D167">
            <v>23.99</v>
          </cell>
          <cell r="E167">
            <v>0</v>
          </cell>
          <cell r="F167">
            <v>28.46</v>
          </cell>
          <cell r="G167">
            <v>36.67</v>
          </cell>
          <cell r="H167">
            <v>0</v>
          </cell>
          <cell r="I167">
            <v>86.19</v>
          </cell>
          <cell r="J167">
            <v>71.760000000000005</v>
          </cell>
          <cell r="K167">
            <v>0</v>
          </cell>
          <cell r="L167">
            <v>85.66</v>
          </cell>
          <cell r="M167">
            <v>46.39</v>
          </cell>
          <cell r="N167">
            <v>40.619999999999997</v>
          </cell>
          <cell r="O167">
            <v>43.35</v>
          </cell>
          <cell r="P167">
            <v>82.36</v>
          </cell>
          <cell r="Q167">
            <v>82.81</v>
          </cell>
          <cell r="R167">
            <v>43.22</v>
          </cell>
          <cell r="S167">
            <v>56.09</v>
          </cell>
          <cell r="T167">
            <v>39.409999999999997</v>
          </cell>
        </row>
        <row r="168">
          <cell r="C168">
            <v>12.08</v>
          </cell>
          <cell r="D168">
            <v>5.05</v>
          </cell>
          <cell r="E168">
            <v>24.3</v>
          </cell>
          <cell r="F168">
            <v>47.89</v>
          </cell>
          <cell r="G168">
            <v>76.84</v>
          </cell>
          <cell r="H168">
            <v>66.540000000000006</v>
          </cell>
          <cell r="I168">
            <v>82.13</v>
          </cell>
          <cell r="J168">
            <v>31.45</v>
          </cell>
          <cell r="K168">
            <v>52.73</v>
          </cell>
          <cell r="L168">
            <v>44.63</v>
          </cell>
          <cell r="M168">
            <v>47.73</v>
          </cell>
          <cell r="N168">
            <v>80.349999999999994</v>
          </cell>
          <cell r="O168">
            <v>57.98</v>
          </cell>
          <cell r="P168">
            <v>60.81</v>
          </cell>
          <cell r="Q168">
            <v>72.09</v>
          </cell>
          <cell r="R168">
            <v>29.19</v>
          </cell>
          <cell r="S168">
            <v>66.08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</sheetNames>
    <sheetDataSet>
      <sheetData sheetId="0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BRIK (2)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N  per Jam"/>
      <sheetName val="TAXREAL"/>
      <sheetName val="BREAK DOWN"/>
      <sheetName val="LOSSES"/>
      <sheetName val="GRD LTW"/>
      <sheetName val="GRD LTT"/>
      <sheetName val="GRD MMG"/>
      <sheetName val="FFA per jam"/>
      <sheetName val="CPO per PT "/>
      <sheetName val="Karung"/>
      <sheetName val="Analisa"/>
      <sheetName val="Sheet1"/>
      <sheetName val="Sheet2"/>
      <sheetName val="Sheet3"/>
    </sheetNames>
    <sheetDataSet>
      <sheetData sheetId="0" refreshError="1">
        <row r="7">
          <cell r="C7" t="str">
            <v xml:space="preserve"> 07 - 08</v>
          </cell>
          <cell r="D7" t="str">
            <v xml:space="preserve"> 08 - 09</v>
          </cell>
          <cell r="E7" t="str">
            <v xml:space="preserve"> 09 - 10</v>
          </cell>
          <cell r="F7" t="str">
            <v xml:space="preserve"> 10 - 11</v>
          </cell>
          <cell r="G7" t="str">
            <v xml:space="preserve"> 11 - 12</v>
          </cell>
          <cell r="H7" t="str">
            <v xml:space="preserve"> 12 - 13</v>
          </cell>
          <cell r="I7" t="str">
            <v xml:space="preserve"> 13 - 14</v>
          </cell>
          <cell r="J7" t="str">
            <v xml:space="preserve"> 14 - 15</v>
          </cell>
          <cell r="K7" t="str">
            <v xml:space="preserve"> 15 - 16</v>
          </cell>
          <cell r="L7" t="str">
            <v xml:space="preserve"> 16 - 17</v>
          </cell>
          <cell r="M7" t="str">
            <v xml:space="preserve"> 17 - 18</v>
          </cell>
          <cell r="N7" t="str">
            <v xml:space="preserve"> 18 - 19</v>
          </cell>
          <cell r="O7" t="str">
            <v xml:space="preserve"> 19 - 20</v>
          </cell>
          <cell r="P7" t="str">
            <v xml:space="preserve"> 20 - 21</v>
          </cell>
          <cell r="Q7" t="str">
            <v xml:space="preserve"> 21 - 22</v>
          </cell>
          <cell r="R7" t="str">
            <v xml:space="preserve"> 22 - 23 </v>
          </cell>
          <cell r="S7" t="str">
            <v xml:space="preserve"> 23 - 24</v>
          </cell>
          <cell r="T7" t="str">
            <v xml:space="preserve"> 00 - 01</v>
          </cell>
          <cell r="U7" t="str">
            <v xml:space="preserve"> 01 - 02</v>
          </cell>
          <cell r="V7" t="str">
            <v xml:space="preserve"> 02 - 03</v>
          </cell>
          <cell r="W7" t="str">
            <v xml:space="preserve"> 03 - 04</v>
          </cell>
          <cell r="X7" t="str">
            <v xml:space="preserve"> 04 - 05</v>
          </cell>
          <cell r="Y7" t="str">
            <v xml:space="preserve"> 05 - 06</v>
          </cell>
          <cell r="Z7" t="str">
            <v xml:space="preserve"> 06 - 07</v>
          </cell>
        </row>
        <row r="8">
          <cell r="D8">
            <v>25.63</v>
          </cell>
          <cell r="E8">
            <v>21.89</v>
          </cell>
          <cell r="F8">
            <v>18.73</v>
          </cell>
          <cell r="G8">
            <v>37.619999999999997</v>
          </cell>
          <cell r="H8">
            <v>65.28</v>
          </cell>
          <cell r="I8">
            <v>44.41</v>
          </cell>
          <cell r="J8">
            <v>0</v>
          </cell>
          <cell r="K8">
            <v>67.819999999999993</v>
          </cell>
          <cell r="L8">
            <v>0</v>
          </cell>
          <cell r="M8">
            <v>67.040000000000006</v>
          </cell>
          <cell r="N8">
            <v>0</v>
          </cell>
          <cell r="O8">
            <v>61.23</v>
          </cell>
          <cell r="P8">
            <v>0</v>
          </cell>
          <cell r="Q8">
            <v>0</v>
          </cell>
          <cell r="R8">
            <v>58.11</v>
          </cell>
          <cell r="S8">
            <v>35.229999999999997</v>
          </cell>
          <cell r="T8">
            <v>62.96</v>
          </cell>
          <cell r="U8">
            <v>0</v>
          </cell>
          <cell r="V8">
            <v>38.94</v>
          </cell>
          <cell r="W8">
            <v>0</v>
          </cell>
          <cell r="X8">
            <v>33.869999999999997</v>
          </cell>
        </row>
        <row r="10">
          <cell r="D10">
            <v>64.36</v>
          </cell>
          <cell r="E10">
            <v>62.75</v>
          </cell>
          <cell r="F10">
            <v>19.84</v>
          </cell>
          <cell r="G10">
            <v>0</v>
          </cell>
          <cell r="H10">
            <v>0</v>
          </cell>
          <cell r="I10">
            <v>0</v>
          </cell>
          <cell r="J10">
            <v>66.94</v>
          </cell>
          <cell r="K10">
            <v>0</v>
          </cell>
          <cell r="L10">
            <v>71.67</v>
          </cell>
          <cell r="M10">
            <v>14.57</v>
          </cell>
          <cell r="N10">
            <v>78.03</v>
          </cell>
          <cell r="O10">
            <v>0</v>
          </cell>
          <cell r="P10">
            <v>0</v>
          </cell>
          <cell r="Q10">
            <v>65.58</v>
          </cell>
          <cell r="R10">
            <v>77.87</v>
          </cell>
          <cell r="S10">
            <v>0</v>
          </cell>
          <cell r="T10">
            <v>55.1</v>
          </cell>
          <cell r="U10">
            <v>0</v>
          </cell>
          <cell r="V10">
            <v>66.37</v>
          </cell>
          <cell r="W10">
            <v>0</v>
          </cell>
          <cell r="X10">
            <v>0</v>
          </cell>
          <cell r="Y10">
            <v>63.14</v>
          </cell>
        </row>
        <row r="11">
          <cell r="D11">
            <v>73.52</v>
          </cell>
          <cell r="E11">
            <v>79.63</v>
          </cell>
          <cell r="F11">
            <v>13.95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65.400000000000006</v>
          </cell>
          <cell r="L11">
            <v>0</v>
          </cell>
          <cell r="M11">
            <v>77.239999999999995</v>
          </cell>
          <cell r="N11">
            <v>0</v>
          </cell>
          <cell r="O11">
            <v>80.88</v>
          </cell>
          <cell r="P11">
            <v>0</v>
          </cell>
          <cell r="Q11">
            <v>68.930000000000007</v>
          </cell>
          <cell r="R11">
            <v>0</v>
          </cell>
          <cell r="S11">
            <v>70.16</v>
          </cell>
          <cell r="T11">
            <v>0</v>
          </cell>
          <cell r="U11">
            <v>73.09</v>
          </cell>
          <cell r="V11">
            <v>0</v>
          </cell>
          <cell r="W11">
            <v>55.74</v>
          </cell>
          <cell r="X11">
            <v>0</v>
          </cell>
          <cell r="Y11">
            <v>48.48</v>
          </cell>
          <cell r="Z11">
            <v>16.72</v>
          </cell>
        </row>
        <row r="12">
          <cell r="D12">
            <v>46.9</v>
          </cell>
          <cell r="E12">
            <v>17.04</v>
          </cell>
          <cell r="F12">
            <v>17.21</v>
          </cell>
          <cell r="G12">
            <v>61.03</v>
          </cell>
          <cell r="H12">
            <v>34.19</v>
          </cell>
          <cell r="I12">
            <v>55.92</v>
          </cell>
          <cell r="J12">
            <v>0</v>
          </cell>
          <cell r="K12">
            <v>0</v>
          </cell>
          <cell r="L12">
            <v>64.41</v>
          </cell>
          <cell r="M12">
            <v>86.27</v>
          </cell>
          <cell r="N12">
            <v>0</v>
          </cell>
          <cell r="O12">
            <v>0</v>
          </cell>
          <cell r="P12">
            <v>76.7</v>
          </cell>
          <cell r="Q12">
            <v>0</v>
          </cell>
          <cell r="R12">
            <v>0</v>
          </cell>
          <cell r="S12">
            <v>68.260000000000005</v>
          </cell>
          <cell r="T12">
            <v>0</v>
          </cell>
          <cell r="U12">
            <v>63.08</v>
          </cell>
          <cell r="V12">
            <v>0</v>
          </cell>
          <cell r="W12">
            <v>0</v>
          </cell>
          <cell r="X12">
            <v>62.83</v>
          </cell>
        </row>
        <row r="14">
          <cell r="D14">
            <v>65.989999999999995</v>
          </cell>
          <cell r="E14">
            <v>47.22</v>
          </cell>
          <cell r="F14">
            <v>46.13</v>
          </cell>
          <cell r="G14">
            <v>63.79</v>
          </cell>
          <cell r="H14">
            <v>6.72</v>
          </cell>
          <cell r="I14">
            <v>60.58</v>
          </cell>
          <cell r="J14">
            <v>62.19</v>
          </cell>
          <cell r="K14">
            <v>0</v>
          </cell>
          <cell r="L14">
            <v>58.38</v>
          </cell>
          <cell r="M14">
            <v>78.16</v>
          </cell>
          <cell r="N14">
            <v>69.16</v>
          </cell>
          <cell r="O14">
            <v>17.760000000000002</v>
          </cell>
          <cell r="P14">
            <v>68.19</v>
          </cell>
          <cell r="Q14">
            <v>66.989999999999995</v>
          </cell>
          <cell r="R14">
            <v>71.03</v>
          </cell>
          <cell r="S14">
            <v>44.11</v>
          </cell>
        </row>
        <row r="15">
          <cell r="D15">
            <v>14.66</v>
          </cell>
          <cell r="E15">
            <v>22.63</v>
          </cell>
          <cell r="F15">
            <v>25.78</v>
          </cell>
          <cell r="G15">
            <v>67.3</v>
          </cell>
          <cell r="H15">
            <v>60.26</v>
          </cell>
          <cell r="I15">
            <v>67.819999999999993</v>
          </cell>
          <cell r="J15">
            <v>66.150000000000006</v>
          </cell>
          <cell r="K15">
            <v>28.14</v>
          </cell>
          <cell r="L15">
            <v>71.510000000000005</v>
          </cell>
          <cell r="M15">
            <v>66.2</v>
          </cell>
          <cell r="N15">
            <v>59.15</v>
          </cell>
          <cell r="O15">
            <v>0</v>
          </cell>
          <cell r="P15">
            <v>66.94</v>
          </cell>
          <cell r="Q15">
            <v>37.17</v>
          </cell>
          <cell r="R15">
            <v>24.73</v>
          </cell>
          <cell r="S15">
            <v>53.77</v>
          </cell>
        </row>
        <row r="17">
          <cell r="D17">
            <v>38.57</v>
          </cell>
          <cell r="E17">
            <v>21.57</v>
          </cell>
          <cell r="F17">
            <v>0</v>
          </cell>
          <cell r="G17">
            <v>64.53</v>
          </cell>
          <cell r="H17">
            <v>62.14</v>
          </cell>
          <cell r="I17">
            <v>62.99</v>
          </cell>
          <cell r="J17">
            <v>71.83</v>
          </cell>
          <cell r="K17">
            <v>44.97</v>
          </cell>
          <cell r="L17">
            <v>71.63</v>
          </cell>
          <cell r="M17">
            <v>70.040000000000006</v>
          </cell>
          <cell r="N17">
            <v>78.78</v>
          </cell>
          <cell r="O17">
            <v>66.06</v>
          </cell>
          <cell r="P17">
            <v>64.209999999999994</v>
          </cell>
        </row>
        <row r="18">
          <cell r="D18">
            <v>15.51</v>
          </cell>
          <cell r="E18">
            <v>21.79</v>
          </cell>
          <cell r="F18">
            <v>38.74</v>
          </cell>
          <cell r="G18">
            <v>51.25</v>
          </cell>
          <cell r="H18">
            <v>61.21</v>
          </cell>
          <cell r="I18">
            <v>61.27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67.34</v>
          </cell>
          <cell r="O18">
            <v>60.97</v>
          </cell>
          <cell r="P18">
            <v>62.77</v>
          </cell>
          <cell r="Q18">
            <v>0</v>
          </cell>
          <cell r="R18">
            <v>66.930000000000007</v>
          </cell>
          <cell r="S18">
            <v>16.73</v>
          </cell>
          <cell r="T18">
            <v>65.86</v>
          </cell>
          <cell r="U18">
            <v>76.89</v>
          </cell>
          <cell r="V18">
            <v>31.47</v>
          </cell>
        </row>
        <row r="19">
          <cell r="D19">
            <v>24.47</v>
          </cell>
          <cell r="E19">
            <v>21.78</v>
          </cell>
          <cell r="F19">
            <v>24.76</v>
          </cell>
          <cell r="G19">
            <v>65.06</v>
          </cell>
          <cell r="H19">
            <v>60.27</v>
          </cell>
          <cell r="I19">
            <v>73.61</v>
          </cell>
          <cell r="J19">
            <v>18.579999999999998</v>
          </cell>
          <cell r="K19">
            <v>66.95</v>
          </cell>
          <cell r="L19">
            <v>21.64</v>
          </cell>
          <cell r="M19">
            <v>70.150000000000006</v>
          </cell>
          <cell r="N19">
            <v>60.47</v>
          </cell>
          <cell r="O19">
            <v>69.02</v>
          </cell>
          <cell r="P19">
            <v>49.31</v>
          </cell>
          <cell r="Q19">
            <v>64.489999999999995</v>
          </cell>
          <cell r="R19">
            <v>42.7</v>
          </cell>
        </row>
        <row r="21">
          <cell r="D21">
            <v>70.819999999999993</v>
          </cell>
          <cell r="E21">
            <v>65.92</v>
          </cell>
          <cell r="F21">
            <v>63.18</v>
          </cell>
          <cell r="G21">
            <v>61.34</v>
          </cell>
          <cell r="H21">
            <v>65.87</v>
          </cell>
          <cell r="I21">
            <v>30.3</v>
          </cell>
          <cell r="J21">
            <v>72.34</v>
          </cell>
          <cell r="K21">
            <v>73.760000000000005</v>
          </cell>
          <cell r="L21">
            <v>68.239999999999995</v>
          </cell>
          <cell r="M21">
            <v>0</v>
          </cell>
          <cell r="N21">
            <v>73.760000000000005</v>
          </cell>
          <cell r="O21">
            <v>54.71</v>
          </cell>
          <cell r="P21">
            <v>59.7</v>
          </cell>
          <cell r="Q21">
            <v>73.430000000000007</v>
          </cell>
          <cell r="R21">
            <v>65.58</v>
          </cell>
          <cell r="S21">
            <v>60.39</v>
          </cell>
          <cell r="T21">
            <v>47.07</v>
          </cell>
        </row>
        <row r="22">
          <cell r="D22">
            <v>0</v>
          </cell>
          <cell r="E22">
            <v>51.3</v>
          </cell>
          <cell r="F22">
            <v>0</v>
          </cell>
          <cell r="G22">
            <v>45.26</v>
          </cell>
          <cell r="H22">
            <v>45.73</v>
          </cell>
          <cell r="I22">
            <v>49.26</v>
          </cell>
          <cell r="J22">
            <v>64.7</v>
          </cell>
          <cell r="K22">
            <v>68.89</v>
          </cell>
          <cell r="L22">
            <v>68.91</v>
          </cell>
          <cell r="M22">
            <v>60.37</v>
          </cell>
          <cell r="N22">
            <v>34.4</v>
          </cell>
          <cell r="O22">
            <v>51.39</v>
          </cell>
          <cell r="P22">
            <v>65.31</v>
          </cell>
          <cell r="Q22">
            <v>54.59</v>
          </cell>
          <cell r="R22">
            <v>33.07</v>
          </cell>
        </row>
        <row r="24">
          <cell r="D24">
            <v>18.54</v>
          </cell>
          <cell r="E24">
            <v>20.64</v>
          </cell>
          <cell r="F24">
            <v>40.630000000000003</v>
          </cell>
          <cell r="G24">
            <v>48.56</v>
          </cell>
          <cell r="H24">
            <v>58.59</v>
          </cell>
          <cell r="I24">
            <v>72.349999999999994</v>
          </cell>
          <cell r="J24">
            <v>65.27</v>
          </cell>
          <cell r="K24">
            <v>66.599999999999994</v>
          </cell>
          <cell r="L24">
            <v>66.25</v>
          </cell>
          <cell r="M24">
            <v>56.85</v>
          </cell>
          <cell r="N24">
            <v>58</v>
          </cell>
          <cell r="O24">
            <v>33.4</v>
          </cell>
          <cell r="P24">
            <v>61.3</v>
          </cell>
          <cell r="Q24">
            <v>14.18</v>
          </cell>
        </row>
        <row r="25">
          <cell r="D25">
            <v>31.33</v>
          </cell>
          <cell r="E25">
            <v>19.07</v>
          </cell>
          <cell r="F25">
            <v>60.01</v>
          </cell>
          <cell r="G25">
            <v>59.04</v>
          </cell>
          <cell r="H25">
            <v>12.91</v>
          </cell>
          <cell r="I25">
            <v>7.32</v>
          </cell>
          <cell r="J25">
            <v>62.09</v>
          </cell>
          <cell r="K25">
            <v>76.62</v>
          </cell>
          <cell r="L25">
            <v>53.75</v>
          </cell>
          <cell r="M25">
            <v>44.49</v>
          </cell>
          <cell r="N25">
            <v>45.76</v>
          </cell>
          <cell r="O25">
            <v>60.64</v>
          </cell>
          <cell r="P25">
            <v>64.91</v>
          </cell>
          <cell r="Q25">
            <v>69.319999999999993</v>
          </cell>
        </row>
        <row r="28">
          <cell r="D28">
            <v>151.63</v>
          </cell>
          <cell r="E28">
            <v>73.62</v>
          </cell>
          <cell r="F28">
            <v>67.91</v>
          </cell>
          <cell r="G28">
            <v>50.97</v>
          </cell>
          <cell r="H28">
            <v>44.95</v>
          </cell>
          <cell r="I28">
            <v>34.5</v>
          </cell>
          <cell r="J28">
            <v>19.62</v>
          </cell>
          <cell r="K28">
            <v>0</v>
          </cell>
          <cell r="L28">
            <v>40.340000000000003</v>
          </cell>
          <cell r="M28">
            <v>58.01</v>
          </cell>
          <cell r="N28">
            <v>50.16</v>
          </cell>
          <cell r="O28">
            <v>34.619999999999997</v>
          </cell>
          <cell r="P28">
            <v>43.65</v>
          </cell>
          <cell r="Q28">
            <v>72.25</v>
          </cell>
          <cell r="R28">
            <v>78.41</v>
          </cell>
          <cell r="S28">
            <v>75.81</v>
          </cell>
          <cell r="T28">
            <v>59.11</v>
          </cell>
          <cell r="U28">
            <v>67.790000000000006</v>
          </cell>
          <cell r="V28">
            <v>63.1</v>
          </cell>
          <cell r="W28">
            <v>37.270000000000003</v>
          </cell>
          <cell r="X28">
            <v>24.94</v>
          </cell>
        </row>
        <row r="29">
          <cell r="D29">
            <v>26.65</v>
          </cell>
          <cell r="E29">
            <v>52.33</v>
          </cell>
          <cell r="F29">
            <v>40.94</v>
          </cell>
          <cell r="G29">
            <v>35.24</v>
          </cell>
          <cell r="H29">
            <v>48.18</v>
          </cell>
          <cell r="I29">
            <v>65.53</v>
          </cell>
          <cell r="J29">
            <v>84.52</v>
          </cell>
          <cell r="K29">
            <v>77.41</v>
          </cell>
          <cell r="L29">
            <v>64.73</v>
          </cell>
          <cell r="M29">
            <v>24.39</v>
          </cell>
          <cell r="N29">
            <v>47.15</v>
          </cell>
          <cell r="O29">
            <v>65.66</v>
          </cell>
          <cell r="P29">
            <v>67.650000000000006</v>
          </cell>
          <cell r="Q29">
            <v>60.85</v>
          </cell>
          <cell r="R29">
            <v>32.119999999999997</v>
          </cell>
        </row>
        <row r="31">
          <cell r="D31">
            <v>11.55</v>
          </cell>
          <cell r="E31">
            <v>34.79</v>
          </cell>
          <cell r="F31">
            <v>19.64</v>
          </cell>
          <cell r="G31">
            <v>47.32</v>
          </cell>
          <cell r="H31">
            <v>37.11</v>
          </cell>
          <cell r="I31">
            <v>60.54</v>
          </cell>
          <cell r="J31">
            <v>54.3</v>
          </cell>
          <cell r="K31">
            <v>67.150000000000006</v>
          </cell>
          <cell r="L31">
            <v>65</v>
          </cell>
          <cell r="M31">
            <v>66.400000000000006</v>
          </cell>
          <cell r="N31">
            <v>54.66</v>
          </cell>
          <cell r="O31">
            <v>44.09</v>
          </cell>
          <cell r="P31">
            <v>67.430000000000007</v>
          </cell>
          <cell r="Q31">
            <v>54.58</v>
          </cell>
          <cell r="R31">
            <v>16.559999999999999</v>
          </cell>
        </row>
        <row r="32">
          <cell r="D32">
            <v>0</v>
          </cell>
          <cell r="E32">
            <v>38.090000000000003</v>
          </cell>
          <cell r="F32">
            <v>32.299999999999997</v>
          </cell>
          <cell r="G32">
            <v>30.89</v>
          </cell>
          <cell r="H32">
            <v>0</v>
          </cell>
          <cell r="I32">
            <v>47.18</v>
          </cell>
          <cell r="J32">
            <v>55.7</v>
          </cell>
          <cell r="K32">
            <v>69.5</v>
          </cell>
          <cell r="L32">
            <v>61.42</v>
          </cell>
          <cell r="M32">
            <v>64.52</v>
          </cell>
          <cell r="N32">
            <v>57.89</v>
          </cell>
          <cell r="O32">
            <v>64.22</v>
          </cell>
          <cell r="P32">
            <v>66.63</v>
          </cell>
          <cell r="Q32">
            <v>64.900000000000006</v>
          </cell>
          <cell r="R32">
            <v>56.82</v>
          </cell>
          <cell r="S32">
            <v>31.39</v>
          </cell>
        </row>
        <row r="33">
          <cell r="D33">
            <v>4.75</v>
          </cell>
          <cell r="E33">
            <v>23.89</v>
          </cell>
          <cell r="F33">
            <v>10.71</v>
          </cell>
          <cell r="G33">
            <v>26.78</v>
          </cell>
          <cell r="H33">
            <v>65.81</v>
          </cell>
          <cell r="I33">
            <v>64.209999999999994</v>
          </cell>
          <cell r="J33">
            <v>76.66</v>
          </cell>
          <cell r="K33">
            <v>52.41</v>
          </cell>
          <cell r="L33">
            <v>48.01</v>
          </cell>
          <cell r="M33">
            <v>57.78</v>
          </cell>
          <cell r="N33">
            <v>64.13</v>
          </cell>
          <cell r="O33">
            <v>61.75</v>
          </cell>
          <cell r="P33">
            <v>61.32</v>
          </cell>
          <cell r="Q33">
            <v>19.13</v>
          </cell>
        </row>
        <row r="35">
          <cell r="D35">
            <v>64.459999999999994</v>
          </cell>
          <cell r="E35">
            <v>62.4</v>
          </cell>
          <cell r="F35">
            <v>67.099999999999994</v>
          </cell>
          <cell r="G35">
            <v>0</v>
          </cell>
          <cell r="H35">
            <v>0</v>
          </cell>
          <cell r="I35">
            <v>51.33</v>
          </cell>
          <cell r="J35">
            <v>67.88</v>
          </cell>
          <cell r="K35">
            <v>22.44</v>
          </cell>
          <cell r="L35">
            <v>71.27</v>
          </cell>
          <cell r="M35">
            <v>59.44</v>
          </cell>
          <cell r="N35">
            <v>60.59</v>
          </cell>
          <cell r="O35">
            <v>35.46</v>
          </cell>
          <cell r="P35">
            <v>42.3</v>
          </cell>
          <cell r="Q35">
            <v>39.26</v>
          </cell>
          <cell r="R35">
            <v>38.5</v>
          </cell>
          <cell r="S35">
            <v>68.89</v>
          </cell>
          <cell r="T35">
            <v>63.35</v>
          </cell>
          <cell r="U35">
            <v>65.83</v>
          </cell>
          <cell r="V35">
            <v>62.57</v>
          </cell>
          <cell r="W35">
            <v>34.18</v>
          </cell>
          <cell r="X35">
            <v>67.83</v>
          </cell>
          <cell r="Y35">
            <v>15.32</v>
          </cell>
        </row>
        <row r="36">
          <cell r="D36">
            <v>0</v>
          </cell>
          <cell r="E36">
            <v>47.74</v>
          </cell>
          <cell r="F36">
            <v>32.270000000000003</v>
          </cell>
          <cell r="G36">
            <v>52.04</v>
          </cell>
          <cell r="H36">
            <v>63.47</v>
          </cell>
          <cell r="I36">
            <v>66.239999999999995</v>
          </cell>
          <cell r="J36">
            <v>56.8</v>
          </cell>
          <cell r="K36">
            <v>68.010000000000005</v>
          </cell>
          <cell r="L36">
            <v>76.89</v>
          </cell>
          <cell r="M36">
            <v>41.81</v>
          </cell>
          <cell r="N36">
            <v>66.69</v>
          </cell>
          <cell r="O36">
            <v>63.49</v>
          </cell>
          <cell r="P36">
            <v>72.349999999999994</v>
          </cell>
          <cell r="Q36">
            <v>60.9</v>
          </cell>
          <cell r="R36">
            <v>58.69</v>
          </cell>
        </row>
        <row r="39">
          <cell r="D39">
            <v>0</v>
          </cell>
          <cell r="E39">
            <v>33.6</v>
          </cell>
          <cell r="F39">
            <v>0</v>
          </cell>
          <cell r="G39">
            <v>39.270000000000003</v>
          </cell>
          <cell r="H39">
            <v>65.84</v>
          </cell>
          <cell r="I39">
            <v>71.12</v>
          </cell>
          <cell r="J39">
            <v>61.71</v>
          </cell>
          <cell r="K39">
            <v>43.74</v>
          </cell>
          <cell r="L39">
            <v>46.79</v>
          </cell>
          <cell r="M39">
            <v>52.91</v>
          </cell>
          <cell r="N39">
            <v>70.180000000000007</v>
          </cell>
          <cell r="O39">
            <v>62.15</v>
          </cell>
          <cell r="P39">
            <v>88.09</v>
          </cell>
        </row>
        <row r="40">
          <cell r="D40">
            <v>20.28</v>
          </cell>
          <cell r="E40">
            <v>14</v>
          </cell>
          <cell r="F40">
            <v>0</v>
          </cell>
          <cell r="G40">
            <v>65.790000000000006</v>
          </cell>
          <cell r="H40">
            <v>42.28</v>
          </cell>
          <cell r="I40">
            <v>0</v>
          </cell>
          <cell r="J40">
            <v>72.73</v>
          </cell>
          <cell r="K40">
            <v>73.41</v>
          </cell>
          <cell r="L40">
            <v>36.6</v>
          </cell>
          <cell r="M40">
            <v>0</v>
          </cell>
          <cell r="N40">
            <v>78.819999999999993</v>
          </cell>
          <cell r="O40">
            <v>57.72</v>
          </cell>
          <cell r="P40">
            <v>43.21</v>
          </cell>
          <cell r="Q40">
            <v>76.7</v>
          </cell>
          <cell r="R40">
            <v>53.9</v>
          </cell>
          <cell r="S40">
            <v>15.1</v>
          </cell>
        </row>
        <row r="41">
          <cell r="D41">
            <v>12.5</v>
          </cell>
          <cell r="E41">
            <v>11.55</v>
          </cell>
          <cell r="F41">
            <v>28.33</v>
          </cell>
          <cell r="G41">
            <v>25.82</v>
          </cell>
          <cell r="H41">
            <v>56.43</v>
          </cell>
          <cell r="I41">
            <v>70.17</v>
          </cell>
          <cell r="J41">
            <v>34.15</v>
          </cell>
          <cell r="K41">
            <v>47.89</v>
          </cell>
          <cell r="L41">
            <v>85.71</v>
          </cell>
          <cell r="M41">
            <v>36.049999999999997</v>
          </cell>
          <cell r="N41">
            <v>84.44</v>
          </cell>
          <cell r="O41">
            <v>43.88</v>
          </cell>
          <cell r="P41">
            <v>63.26</v>
          </cell>
          <cell r="Q41">
            <v>20.96</v>
          </cell>
        </row>
        <row r="43">
          <cell r="D43">
            <v>26.3</v>
          </cell>
          <cell r="E43">
            <v>35.33</v>
          </cell>
          <cell r="F43">
            <v>40.22</v>
          </cell>
          <cell r="G43">
            <v>45.66</v>
          </cell>
          <cell r="H43">
            <v>70.48</v>
          </cell>
          <cell r="I43">
            <v>54.69</v>
          </cell>
          <cell r="J43">
            <v>67.59</v>
          </cell>
          <cell r="K43">
            <v>53.24</v>
          </cell>
          <cell r="L43">
            <v>59.71</v>
          </cell>
          <cell r="M43">
            <v>55.78</v>
          </cell>
          <cell r="N43">
            <v>49.94</v>
          </cell>
          <cell r="O43">
            <v>62.57</v>
          </cell>
          <cell r="P43">
            <v>64.819999999999993</v>
          </cell>
          <cell r="Q43">
            <v>43.64</v>
          </cell>
        </row>
        <row r="44">
          <cell r="D44">
            <v>19.309999999999999</v>
          </cell>
          <cell r="E44">
            <v>49.8</v>
          </cell>
          <cell r="F44">
            <v>26.23</v>
          </cell>
          <cell r="G44">
            <v>39.520000000000003</v>
          </cell>
          <cell r="H44">
            <v>59.62</v>
          </cell>
          <cell r="I44">
            <v>63.35</v>
          </cell>
          <cell r="J44">
            <v>67.260000000000005</v>
          </cell>
          <cell r="K44">
            <v>68.22</v>
          </cell>
          <cell r="L44">
            <v>38.799999999999997</v>
          </cell>
          <cell r="M44">
            <v>62.83</v>
          </cell>
          <cell r="N44">
            <v>69.77</v>
          </cell>
          <cell r="O44">
            <v>71.98</v>
          </cell>
          <cell r="P44">
            <v>67.97</v>
          </cell>
          <cell r="Q44">
            <v>53.53</v>
          </cell>
          <cell r="R44">
            <v>0</v>
          </cell>
          <cell r="S44">
            <v>34.049999999999997</v>
          </cell>
        </row>
        <row r="46">
          <cell r="E46">
            <v>34.659999999999997</v>
          </cell>
          <cell r="F46">
            <v>54.44</v>
          </cell>
          <cell r="G46">
            <v>40.909999999999997</v>
          </cell>
          <cell r="H46">
            <v>51.47</v>
          </cell>
          <cell r="I46">
            <v>46.65</v>
          </cell>
          <cell r="J46">
            <v>46.03</v>
          </cell>
          <cell r="K46">
            <v>44.68</v>
          </cell>
          <cell r="L46">
            <v>46.7</v>
          </cell>
          <cell r="M46">
            <v>75.31</v>
          </cell>
          <cell r="N46">
            <v>41.53</v>
          </cell>
          <cell r="O46">
            <v>41.72</v>
          </cell>
          <cell r="P46">
            <v>56.88</v>
          </cell>
          <cell r="Q46">
            <v>53.2</v>
          </cell>
          <cell r="R46">
            <v>61.32</v>
          </cell>
          <cell r="S46">
            <v>12.63</v>
          </cell>
          <cell r="T46">
            <v>43.32</v>
          </cell>
        </row>
        <row r="47">
          <cell r="D47">
            <v>10.34</v>
          </cell>
          <cell r="E47">
            <v>26.52</v>
          </cell>
          <cell r="F47">
            <v>37.51</v>
          </cell>
          <cell r="I47">
            <v>35.39</v>
          </cell>
          <cell r="J47">
            <v>52.92</v>
          </cell>
          <cell r="K47">
            <v>53.41</v>
          </cell>
          <cell r="L47">
            <v>39.24</v>
          </cell>
          <cell r="M47">
            <v>8.23</v>
          </cell>
          <cell r="N47">
            <v>45.33</v>
          </cell>
          <cell r="O47">
            <v>76.25</v>
          </cell>
          <cell r="P47">
            <v>61.42</v>
          </cell>
          <cell r="Q47">
            <v>54.22</v>
          </cell>
          <cell r="R47">
            <v>65.36</v>
          </cell>
          <cell r="S47">
            <v>46.45</v>
          </cell>
          <cell r="U47">
            <v>61.22</v>
          </cell>
        </row>
        <row r="48">
          <cell r="D48">
            <v>21.16</v>
          </cell>
          <cell r="E48">
            <v>4.91</v>
          </cell>
          <cell r="F48">
            <v>24.42</v>
          </cell>
          <cell r="G48">
            <v>60.63</v>
          </cell>
          <cell r="H48">
            <v>43.91</v>
          </cell>
          <cell r="I48">
            <v>64.59</v>
          </cell>
          <cell r="J48">
            <v>41.22</v>
          </cell>
          <cell r="K48">
            <v>75.11</v>
          </cell>
          <cell r="L48">
            <v>67.81</v>
          </cell>
          <cell r="M48">
            <v>71.03</v>
          </cell>
          <cell r="N48">
            <v>27.81</v>
          </cell>
          <cell r="O48">
            <v>38.76</v>
          </cell>
          <cell r="Q48">
            <v>59.84</v>
          </cell>
          <cell r="R48">
            <v>57.73</v>
          </cell>
          <cell r="S48">
            <v>68.819999999999993</v>
          </cell>
          <cell r="T48">
            <v>28.72</v>
          </cell>
        </row>
        <row r="50">
          <cell r="D50">
            <v>71.959999999999994</v>
          </cell>
          <cell r="E50">
            <v>59.23</v>
          </cell>
          <cell r="F50">
            <v>72.66</v>
          </cell>
          <cell r="G50">
            <v>50.93</v>
          </cell>
          <cell r="I50">
            <v>44.91</v>
          </cell>
          <cell r="J50">
            <v>49.88</v>
          </cell>
          <cell r="N50">
            <v>47.47</v>
          </cell>
          <cell r="P50">
            <v>46.91</v>
          </cell>
          <cell r="Q50">
            <v>34.32</v>
          </cell>
          <cell r="R50">
            <v>39.630000000000003</v>
          </cell>
          <cell r="S50">
            <v>41.92</v>
          </cell>
          <cell r="T50">
            <v>82.52</v>
          </cell>
          <cell r="U50">
            <v>40.75</v>
          </cell>
          <cell r="V50">
            <v>42.89</v>
          </cell>
          <cell r="W50">
            <v>45.62</v>
          </cell>
          <cell r="X50">
            <v>29.66</v>
          </cell>
          <cell r="Y50">
            <v>24.09</v>
          </cell>
        </row>
        <row r="51">
          <cell r="F51">
            <v>45.5</v>
          </cell>
          <cell r="G51">
            <v>59.15</v>
          </cell>
          <cell r="H51">
            <v>42.45</v>
          </cell>
          <cell r="I51">
            <v>56.42</v>
          </cell>
          <cell r="J51">
            <v>50.11</v>
          </cell>
          <cell r="K51">
            <v>11.87</v>
          </cell>
          <cell r="L51">
            <v>0</v>
          </cell>
          <cell r="M51">
            <v>39.4</v>
          </cell>
          <cell r="N51">
            <v>46.22</v>
          </cell>
          <cell r="O51">
            <v>79.180000000000007</v>
          </cell>
          <cell r="P51">
            <v>41.91</v>
          </cell>
          <cell r="Q51">
            <v>65.61</v>
          </cell>
          <cell r="R51">
            <v>48.02</v>
          </cell>
          <cell r="S51">
            <v>58.08</v>
          </cell>
          <cell r="V51">
            <v>52.92</v>
          </cell>
          <cell r="X51">
            <v>48.9</v>
          </cell>
          <cell r="Y51">
            <v>5.85</v>
          </cell>
          <cell r="Z51">
            <v>58.4</v>
          </cell>
        </row>
        <row r="55">
          <cell r="C55">
            <v>12.62</v>
          </cell>
          <cell r="E55">
            <v>71.37</v>
          </cell>
          <cell r="F55">
            <v>80.209999999999994</v>
          </cell>
          <cell r="G55">
            <v>18.25</v>
          </cell>
          <cell r="H55">
            <v>62.01</v>
          </cell>
          <cell r="I55">
            <v>57.67</v>
          </cell>
          <cell r="J55">
            <v>70.209999999999994</v>
          </cell>
          <cell r="K55">
            <v>67.7</v>
          </cell>
          <cell r="L55">
            <v>62.42</v>
          </cell>
          <cell r="M55">
            <v>24.24</v>
          </cell>
          <cell r="N55">
            <v>75.709999999999994</v>
          </cell>
          <cell r="O55">
            <v>81.650000000000006</v>
          </cell>
          <cell r="P55">
            <v>41.17</v>
          </cell>
          <cell r="Q55">
            <v>62.21</v>
          </cell>
          <cell r="R55">
            <v>68.84</v>
          </cell>
          <cell r="S55">
            <v>68.75</v>
          </cell>
          <cell r="T55">
            <v>69.91</v>
          </cell>
          <cell r="U55">
            <v>47.82</v>
          </cell>
          <cell r="V55">
            <v>45.07</v>
          </cell>
          <cell r="W55">
            <v>64.900000000000006</v>
          </cell>
          <cell r="X55">
            <v>51.19</v>
          </cell>
          <cell r="Y55">
            <v>29.34</v>
          </cell>
          <cell r="Z55">
            <v>6.24</v>
          </cell>
        </row>
        <row r="57">
          <cell r="D57">
            <v>36.92</v>
          </cell>
          <cell r="E57">
            <v>26.54</v>
          </cell>
          <cell r="F57">
            <v>52.45</v>
          </cell>
          <cell r="G57">
            <v>19.420000000000002</v>
          </cell>
          <cell r="H57">
            <v>48.59</v>
          </cell>
          <cell r="I57">
            <v>42.360000000000007</v>
          </cell>
          <cell r="J57">
            <v>12.15</v>
          </cell>
          <cell r="K57">
            <v>42.59</v>
          </cell>
          <cell r="L57">
            <v>65.33</v>
          </cell>
          <cell r="M57">
            <v>60.960000000000008</v>
          </cell>
          <cell r="N57">
            <v>43.81</v>
          </cell>
          <cell r="O57">
            <v>71.7</v>
          </cell>
          <cell r="P57">
            <v>94.579999999999984</v>
          </cell>
          <cell r="Q57">
            <v>75.900000000000006</v>
          </cell>
          <cell r="R57">
            <v>81.180000000000007</v>
          </cell>
          <cell r="S57">
            <v>24.680000000000003</v>
          </cell>
          <cell r="T57">
            <v>81.34</v>
          </cell>
          <cell r="U57">
            <v>49.65</v>
          </cell>
          <cell r="V57">
            <v>56.910000000000004</v>
          </cell>
          <cell r="W57">
            <v>38.250000000000007</v>
          </cell>
          <cell r="X57">
            <v>31.45</v>
          </cell>
        </row>
        <row r="58">
          <cell r="D58">
            <v>23.63</v>
          </cell>
          <cell r="E58">
            <v>27.6</v>
          </cell>
          <cell r="F58">
            <v>53.52</v>
          </cell>
          <cell r="G58">
            <v>68.19</v>
          </cell>
          <cell r="H58">
            <v>42.69</v>
          </cell>
          <cell r="I58">
            <v>51.62</v>
          </cell>
          <cell r="J58">
            <v>38.58</v>
          </cell>
          <cell r="K58">
            <v>37.9</v>
          </cell>
          <cell r="L58">
            <v>57.39</v>
          </cell>
          <cell r="M58">
            <v>50.63</v>
          </cell>
          <cell r="N58">
            <v>52.18</v>
          </cell>
          <cell r="O58">
            <v>63.06</v>
          </cell>
          <cell r="P58">
            <v>59.1</v>
          </cell>
          <cell r="Q58">
            <v>63.77</v>
          </cell>
          <cell r="R58">
            <v>44.81</v>
          </cell>
        </row>
        <row r="60">
          <cell r="D60">
            <v>14.35</v>
          </cell>
          <cell r="F60">
            <v>34.96</v>
          </cell>
          <cell r="G60">
            <v>55.79</v>
          </cell>
          <cell r="H60">
            <v>63.12</v>
          </cell>
          <cell r="I60">
            <v>66.09</v>
          </cell>
          <cell r="J60">
            <v>36.53</v>
          </cell>
          <cell r="K60">
            <v>74.72</v>
          </cell>
          <cell r="L60">
            <v>71.47</v>
          </cell>
          <cell r="M60">
            <v>63.65</v>
          </cell>
          <cell r="N60">
            <v>53.03</v>
          </cell>
          <cell r="O60">
            <v>59.46</v>
          </cell>
          <cell r="P60">
            <v>61.88</v>
          </cell>
        </row>
        <row r="61">
          <cell r="D61">
            <v>6.25</v>
          </cell>
          <cell r="F61">
            <v>28.29</v>
          </cell>
          <cell r="G61">
            <v>22.77</v>
          </cell>
          <cell r="I61">
            <v>26.72</v>
          </cell>
          <cell r="J61">
            <v>48.63</v>
          </cell>
          <cell r="K61">
            <v>61.51</v>
          </cell>
          <cell r="L61">
            <v>66.790000000000006</v>
          </cell>
          <cell r="M61">
            <v>47.87</v>
          </cell>
          <cell r="N61">
            <v>55.34</v>
          </cell>
          <cell r="O61">
            <v>45.06</v>
          </cell>
          <cell r="P61">
            <v>47.95</v>
          </cell>
          <cell r="Q61">
            <v>39.18</v>
          </cell>
        </row>
        <row r="62">
          <cell r="D62">
            <v>5.89</v>
          </cell>
          <cell r="E62">
            <v>0</v>
          </cell>
          <cell r="F62">
            <v>13.69</v>
          </cell>
          <cell r="G62">
            <v>40.96</v>
          </cell>
          <cell r="H62">
            <v>59.36</v>
          </cell>
          <cell r="I62">
            <v>58.16</v>
          </cell>
          <cell r="J62">
            <v>45.35</v>
          </cell>
          <cell r="K62">
            <v>17.54</v>
          </cell>
          <cell r="L62">
            <v>43.56</v>
          </cell>
          <cell r="M62">
            <v>70.22</v>
          </cell>
          <cell r="N62">
            <v>75.900000000000006</v>
          </cell>
          <cell r="O62">
            <v>15.8</v>
          </cell>
          <cell r="P62">
            <v>10.59</v>
          </cell>
        </row>
        <row r="64">
          <cell r="D64">
            <v>53.96</v>
          </cell>
          <cell r="E64">
            <v>29.38</v>
          </cell>
          <cell r="F64">
            <v>26.51</v>
          </cell>
          <cell r="G64">
            <v>40.83</v>
          </cell>
          <cell r="H64">
            <v>27.47</v>
          </cell>
          <cell r="I64">
            <v>32.07</v>
          </cell>
          <cell r="J64">
            <v>59.57</v>
          </cell>
          <cell r="K64">
            <v>61.28</v>
          </cell>
          <cell r="L64">
            <v>41.05</v>
          </cell>
          <cell r="M64">
            <v>64.510000000000005</v>
          </cell>
          <cell r="N64">
            <v>51.22</v>
          </cell>
          <cell r="O64">
            <v>54.41</v>
          </cell>
          <cell r="P64">
            <v>45.25</v>
          </cell>
          <cell r="Q64">
            <v>7.07</v>
          </cell>
        </row>
        <row r="65">
          <cell r="D65">
            <v>17.809999999999999</v>
          </cell>
          <cell r="E65">
            <v>20.75</v>
          </cell>
          <cell r="G65">
            <v>24.18</v>
          </cell>
          <cell r="H65">
            <v>74.22</v>
          </cell>
          <cell r="I65">
            <v>40.68</v>
          </cell>
          <cell r="J65">
            <v>70.25</v>
          </cell>
          <cell r="K65">
            <v>36.950000000000003</v>
          </cell>
          <cell r="L65">
            <v>70.680000000000007</v>
          </cell>
          <cell r="M65">
            <v>59.53</v>
          </cell>
          <cell r="N65">
            <v>57.26</v>
          </cell>
          <cell r="O65">
            <v>50.44</v>
          </cell>
          <cell r="P65">
            <v>6.81</v>
          </cell>
        </row>
        <row r="67">
          <cell r="D67">
            <v>62.82</v>
          </cell>
          <cell r="E67">
            <v>44.66</v>
          </cell>
          <cell r="F67">
            <v>24.6</v>
          </cell>
          <cell r="G67">
            <v>72.36</v>
          </cell>
          <cell r="H67">
            <v>49.98</v>
          </cell>
          <cell r="I67">
            <v>65.459999999999994</v>
          </cell>
          <cell r="J67">
            <v>62.16</v>
          </cell>
          <cell r="K67">
            <v>66.59</v>
          </cell>
          <cell r="L67">
            <v>56.65</v>
          </cell>
          <cell r="M67">
            <v>56.69</v>
          </cell>
          <cell r="N67">
            <v>65.11</v>
          </cell>
          <cell r="O67">
            <v>0</v>
          </cell>
          <cell r="P67">
            <v>51.65</v>
          </cell>
          <cell r="Q67">
            <v>32.380000000000003</v>
          </cell>
          <cell r="R67">
            <v>35.1</v>
          </cell>
        </row>
        <row r="68">
          <cell r="E68">
            <v>30.41</v>
          </cell>
          <cell r="F68">
            <v>53.14</v>
          </cell>
          <cell r="G68">
            <v>50.730000000000004</v>
          </cell>
          <cell r="H68">
            <v>0</v>
          </cell>
          <cell r="I68">
            <v>0</v>
          </cell>
          <cell r="J68">
            <v>20.03</v>
          </cell>
          <cell r="K68">
            <v>43.58</v>
          </cell>
          <cell r="L68">
            <v>68.319999999999993</v>
          </cell>
          <cell r="M68">
            <v>66.12</v>
          </cell>
          <cell r="N68">
            <v>52.670000000000009</v>
          </cell>
          <cell r="O68">
            <v>78.23</v>
          </cell>
          <cell r="P68">
            <v>33.46</v>
          </cell>
          <cell r="Q68">
            <v>60.4</v>
          </cell>
          <cell r="R68">
            <v>65.22</v>
          </cell>
          <cell r="S68">
            <v>70.5</v>
          </cell>
          <cell r="T68">
            <v>9.14</v>
          </cell>
        </row>
        <row r="69">
          <cell r="E69">
            <v>5.59</v>
          </cell>
          <cell r="F69">
            <v>28.9</v>
          </cell>
          <cell r="G69">
            <v>28.46</v>
          </cell>
          <cell r="H69">
            <v>53.34</v>
          </cell>
          <cell r="I69">
            <v>78.13</v>
          </cell>
          <cell r="J69">
            <v>30.07</v>
          </cell>
          <cell r="K69">
            <v>43.33</v>
          </cell>
          <cell r="L69">
            <v>61.7</v>
          </cell>
          <cell r="M69">
            <v>56.7</v>
          </cell>
          <cell r="N69">
            <v>68.72</v>
          </cell>
          <cell r="O69">
            <v>62.79</v>
          </cell>
          <cell r="P69">
            <v>36.700000000000003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</row>
        <row r="164">
          <cell r="C164">
            <v>0</v>
          </cell>
          <cell r="D164">
            <v>24.56</v>
          </cell>
          <cell r="E164">
            <v>0</v>
          </cell>
          <cell r="F164">
            <v>49.51</v>
          </cell>
          <cell r="G164">
            <v>65.709999999999994</v>
          </cell>
          <cell r="H164">
            <v>70.41</v>
          </cell>
          <cell r="I164">
            <v>58.3</v>
          </cell>
          <cell r="J164">
            <v>46.2</v>
          </cell>
          <cell r="K164">
            <v>0</v>
          </cell>
          <cell r="L164">
            <v>42.19</v>
          </cell>
          <cell r="M164">
            <v>79.779999999999987</v>
          </cell>
          <cell r="N164">
            <v>37.83</v>
          </cell>
          <cell r="O164">
            <v>71.319999999999993</v>
          </cell>
          <cell r="P164">
            <v>53.08</v>
          </cell>
          <cell r="Q164">
            <v>36.65</v>
          </cell>
          <cell r="R164">
            <v>33.56</v>
          </cell>
        </row>
        <row r="166">
          <cell r="C166">
            <v>0</v>
          </cell>
          <cell r="D166">
            <v>5.14</v>
          </cell>
          <cell r="E166">
            <v>12.57</v>
          </cell>
          <cell r="F166">
            <v>5.6</v>
          </cell>
          <cell r="G166">
            <v>59.4</v>
          </cell>
          <cell r="H166">
            <v>42.38</v>
          </cell>
          <cell r="I166">
            <v>47.31</v>
          </cell>
          <cell r="J166">
            <v>44.73</v>
          </cell>
          <cell r="K166">
            <v>59.06</v>
          </cell>
          <cell r="L166">
            <v>0</v>
          </cell>
          <cell r="M166">
            <v>56.39</v>
          </cell>
          <cell r="N166">
            <v>77.209999999999994</v>
          </cell>
          <cell r="O166">
            <v>19.920000000000002</v>
          </cell>
          <cell r="P166">
            <v>81.289999999999992</v>
          </cell>
          <cell r="Q166">
            <v>50.55</v>
          </cell>
          <cell r="R166">
            <v>72.63000000000001</v>
          </cell>
          <cell r="S166">
            <v>51.63</v>
          </cell>
        </row>
        <row r="167">
          <cell r="C167">
            <v>0</v>
          </cell>
          <cell r="D167">
            <v>23.99</v>
          </cell>
          <cell r="E167">
            <v>0</v>
          </cell>
          <cell r="F167">
            <v>28.46</v>
          </cell>
          <cell r="G167">
            <v>36.67</v>
          </cell>
          <cell r="H167">
            <v>0</v>
          </cell>
          <cell r="I167">
            <v>86.19</v>
          </cell>
          <cell r="J167">
            <v>71.760000000000005</v>
          </cell>
          <cell r="K167">
            <v>0</v>
          </cell>
          <cell r="L167">
            <v>85.66</v>
          </cell>
          <cell r="M167">
            <v>46.39</v>
          </cell>
          <cell r="N167">
            <v>40.619999999999997</v>
          </cell>
          <cell r="O167">
            <v>43.35</v>
          </cell>
          <cell r="P167">
            <v>82.36</v>
          </cell>
          <cell r="Q167">
            <v>82.81</v>
          </cell>
          <cell r="R167">
            <v>43.22</v>
          </cell>
          <cell r="S167">
            <v>56.09</v>
          </cell>
          <cell r="T167">
            <v>39.409999999999997</v>
          </cell>
        </row>
        <row r="168">
          <cell r="C168">
            <v>12.08</v>
          </cell>
          <cell r="D168">
            <v>5.05</v>
          </cell>
          <cell r="E168">
            <v>24.3</v>
          </cell>
          <cell r="F168">
            <v>47.89</v>
          </cell>
          <cell r="G168">
            <v>76.84</v>
          </cell>
          <cell r="H168">
            <v>66.540000000000006</v>
          </cell>
          <cell r="I168">
            <v>82.13</v>
          </cell>
          <cell r="J168">
            <v>31.45</v>
          </cell>
          <cell r="K168">
            <v>52.73</v>
          </cell>
          <cell r="L168">
            <v>44.63</v>
          </cell>
          <cell r="M168">
            <v>47.73</v>
          </cell>
          <cell r="N168">
            <v>80.349999999999994</v>
          </cell>
          <cell r="O168">
            <v>57.98</v>
          </cell>
          <cell r="P168">
            <v>60.81</v>
          </cell>
          <cell r="Q168">
            <v>72.09</v>
          </cell>
          <cell r="R168">
            <v>29.19</v>
          </cell>
          <cell r="S168">
            <v>66.08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Bagan"/>
      <sheetName val="KPI"/>
      <sheetName val="PCR"/>
      <sheetName val="OLAH VS OT"/>
      <sheetName val="OLAH VS OT (2)"/>
      <sheetName val="graflbr-gp"/>
      <sheetName val="PABRIK"/>
      <sheetName val="GRAF TBS VS COST"/>
      <sheetName val="LAY"/>
      <sheetName val="PL Des"/>
      <sheetName val="PL Nov"/>
      <sheetName val="PL Okt"/>
      <sheetName val="K.Mesin"/>
      <sheetName val="PICA"/>
      <sheetName val="SOLAR"/>
      <sheetName val="AN PK"/>
      <sheetName val="LD Okt"/>
      <sheetName val="LD Nov"/>
      <sheetName val="LD Des"/>
      <sheetName val="LA03"/>
      <sheetName val="GRAF SM"/>
      <sheetName val="PK"/>
      <sheetName val="PO"/>
      <sheetName val="Through"/>
      <sheetName val="Rend~CPO"/>
      <sheetName val="CH Vs Er"/>
      <sheetName val="Qlt CPO"/>
      <sheetName val="Rend~Kernel"/>
      <sheetName val="Qlt KRN"/>
      <sheetName val="FFA"/>
      <sheetName val="Br Dn"/>
      <sheetName val="ER Vs FFA"/>
      <sheetName val="Qlt Vs ER"/>
      <sheetName val="CPO Loss"/>
      <sheetName val="Proses Ctr"/>
      <sheetName val="Krn Loss"/>
      <sheetName val="BD"/>
      <sheetName val="Data"/>
      <sheetName val="NAMA"/>
      <sheetName val="MPP"/>
      <sheetName val="REKAP ST M"/>
      <sheetName val="PETA"/>
      <sheetName val="SRL1"/>
      <sheetName val="SRL2"/>
      <sheetName val="AREA"/>
      <sheetName val="PABRIK (2)"/>
      <sheetName val="Pab SRL 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59">
          <cell r="B59">
            <v>14.04</v>
          </cell>
          <cell r="C59">
            <v>22.54</v>
          </cell>
          <cell r="D59">
            <v>22.31</v>
          </cell>
          <cell r="E59">
            <v>30.66</v>
          </cell>
          <cell r="F59">
            <v>30.57</v>
          </cell>
          <cell r="G59">
            <v>21.31</v>
          </cell>
          <cell r="H59">
            <v>29.59</v>
          </cell>
          <cell r="I59">
            <v>23.58</v>
          </cell>
          <cell r="J59">
            <v>22.11</v>
          </cell>
          <cell r="K59">
            <v>23.04</v>
          </cell>
          <cell r="L59">
            <v>27.68</v>
          </cell>
          <cell r="M59">
            <v>46.77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>
        <row r="9">
          <cell r="A9" t="str">
            <v xml:space="preserve">Jan/01 </v>
          </cell>
          <cell r="B9">
            <v>0</v>
          </cell>
          <cell r="C9">
            <v>0</v>
          </cell>
          <cell r="E9">
            <v>0</v>
          </cell>
          <cell r="F9">
            <v>0</v>
          </cell>
          <cell r="H9">
            <v>0</v>
          </cell>
          <cell r="I9">
            <v>0</v>
          </cell>
          <cell r="K9">
            <v>0</v>
          </cell>
          <cell r="L9">
            <v>0</v>
          </cell>
          <cell r="N9">
            <v>0</v>
          </cell>
          <cell r="O9">
            <v>0</v>
          </cell>
          <cell r="Q9">
            <v>0</v>
          </cell>
          <cell r="R9">
            <v>0</v>
          </cell>
          <cell r="T9">
            <v>0</v>
          </cell>
          <cell r="U9">
            <v>0</v>
          </cell>
          <cell r="W9">
            <v>0</v>
          </cell>
          <cell r="X9">
            <v>0</v>
          </cell>
          <cell r="AC9">
            <v>0</v>
          </cell>
          <cell r="AD9">
            <v>0</v>
          </cell>
          <cell r="AF9">
            <v>5</v>
          </cell>
        </row>
        <row r="10">
          <cell r="A10">
            <v>2</v>
          </cell>
          <cell r="B10">
            <v>2</v>
          </cell>
          <cell r="C10">
            <v>11</v>
          </cell>
          <cell r="E10">
            <v>6.75</v>
          </cell>
          <cell r="F10">
            <v>6.75</v>
          </cell>
          <cell r="H10">
            <v>5.166666666666667</v>
          </cell>
          <cell r="I10">
            <v>8.1666666666666661</v>
          </cell>
          <cell r="K10">
            <v>2.8636363636363638</v>
          </cell>
          <cell r="L10">
            <v>5.5454545454545459</v>
          </cell>
          <cell r="N10">
            <v>4.3333333333333339</v>
          </cell>
          <cell r="O10">
            <v>6.0555555555555554</v>
          </cell>
          <cell r="Q10">
            <v>3.5249999999999995</v>
          </cell>
          <cell r="R10">
            <v>5.7750000000000004</v>
          </cell>
          <cell r="T10">
            <v>15.448275862068966</v>
          </cell>
          <cell r="U10">
            <v>10.448275862068966</v>
          </cell>
          <cell r="W10">
            <v>16.434782608695652</v>
          </cell>
          <cell r="X10">
            <v>10.652173913043478</v>
          </cell>
          <cell r="AC10">
            <v>10.183673469387756</v>
          </cell>
          <cell r="AD10">
            <v>8.4489795918367339</v>
          </cell>
          <cell r="AF10">
            <v>5</v>
          </cell>
        </row>
        <row r="11">
          <cell r="A11">
            <v>3</v>
          </cell>
          <cell r="B11">
            <v>3.8</v>
          </cell>
          <cell r="C11">
            <v>5.2</v>
          </cell>
          <cell r="E11">
            <v>7.0000000000000009</v>
          </cell>
          <cell r="F11">
            <v>7.7142857142857135</v>
          </cell>
          <cell r="H11">
            <v>5.6666666666666661</v>
          </cell>
          <cell r="I11">
            <v>6.666666666666667</v>
          </cell>
          <cell r="K11">
            <v>2.8888888888888888</v>
          </cell>
          <cell r="L11">
            <v>4.9259259259259256</v>
          </cell>
          <cell r="N11">
            <v>4.1500000000000004</v>
          </cell>
          <cell r="O11">
            <v>6.6000000000000005</v>
          </cell>
          <cell r="Q11">
            <v>3.4255319148936167</v>
          </cell>
          <cell r="R11">
            <v>5.6382978723404253</v>
          </cell>
          <cell r="T11">
            <v>11.450000000000001</v>
          </cell>
          <cell r="U11">
            <v>12.65</v>
          </cell>
          <cell r="W11">
            <v>11.450000000000001</v>
          </cell>
          <cell r="X11">
            <v>12.65</v>
          </cell>
          <cell r="AC11">
            <v>6.9393939393939394</v>
          </cell>
          <cell r="AD11">
            <v>8.5959595959595951</v>
          </cell>
          <cell r="AF11">
            <v>5</v>
          </cell>
        </row>
        <row r="12">
          <cell r="A12">
            <v>4</v>
          </cell>
          <cell r="B12">
            <v>3.5000000000000004</v>
          </cell>
          <cell r="C12">
            <v>6.75</v>
          </cell>
          <cell r="E12">
            <v>4.4285714285714279</v>
          </cell>
          <cell r="F12">
            <v>6.4285714285714279</v>
          </cell>
          <cell r="H12">
            <v>4.0909090909090908</v>
          </cell>
          <cell r="I12">
            <v>6.5454545454545459</v>
          </cell>
          <cell r="K12">
            <v>4.125</v>
          </cell>
          <cell r="L12">
            <v>5.0625</v>
          </cell>
          <cell r="N12">
            <v>5.695652173913043</v>
          </cell>
          <cell r="O12">
            <v>4.4782608695652177</v>
          </cell>
          <cell r="Q12">
            <v>4.7818181818181813</v>
          </cell>
          <cell r="R12">
            <v>4.8181818181818183</v>
          </cell>
          <cell r="T12">
            <v>12.333333333333334</v>
          </cell>
          <cell r="U12">
            <v>14.444444444444443</v>
          </cell>
          <cell r="W12">
            <v>12.333333333333334</v>
          </cell>
          <cell r="X12">
            <v>14.444444444444443</v>
          </cell>
          <cell r="AC12">
            <v>7.3725490196078436</v>
          </cell>
          <cell r="AD12">
            <v>8.4019607843137258</v>
          </cell>
          <cell r="AF12">
            <v>5</v>
          </cell>
        </row>
        <row r="13">
          <cell r="A13">
            <v>5</v>
          </cell>
          <cell r="B13">
            <v>0</v>
          </cell>
          <cell r="C13">
            <v>0</v>
          </cell>
          <cell r="E13">
            <v>0</v>
          </cell>
          <cell r="F13">
            <v>0</v>
          </cell>
          <cell r="H13">
            <v>0</v>
          </cell>
          <cell r="I13">
            <v>0</v>
          </cell>
          <cell r="K13">
            <v>0</v>
          </cell>
          <cell r="L13">
            <v>0</v>
          </cell>
          <cell r="N13">
            <v>0</v>
          </cell>
          <cell r="O13">
            <v>0</v>
          </cell>
          <cell r="Q13">
            <v>0</v>
          </cell>
          <cell r="R13">
            <v>0</v>
          </cell>
          <cell r="T13">
            <v>0</v>
          </cell>
          <cell r="U13">
            <v>0</v>
          </cell>
          <cell r="W13">
            <v>0</v>
          </cell>
          <cell r="X13">
            <v>0</v>
          </cell>
          <cell r="AC13">
            <v>0</v>
          </cell>
          <cell r="AD13">
            <v>0</v>
          </cell>
          <cell r="AF13">
            <v>5</v>
          </cell>
        </row>
        <row r="14">
          <cell r="A14">
            <v>6</v>
          </cell>
          <cell r="B14">
            <v>4.5</v>
          </cell>
          <cell r="C14">
            <v>8.5</v>
          </cell>
          <cell r="E14">
            <v>7.0000000000000009</v>
          </cell>
          <cell r="F14">
            <v>6</v>
          </cell>
          <cell r="H14">
            <v>6.375</v>
          </cell>
          <cell r="I14">
            <v>6.625</v>
          </cell>
          <cell r="K14">
            <v>4.8620689655172411</v>
          </cell>
          <cell r="L14">
            <v>4.068965517241379</v>
          </cell>
          <cell r="N14">
            <v>3.8148148148148144</v>
          </cell>
          <cell r="O14">
            <v>6.7777777777777786</v>
          </cell>
          <cell r="Q14">
            <v>4.3571428571428577</v>
          </cell>
          <cell r="R14">
            <v>5.375</v>
          </cell>
          <cell r="T14">
            <v>14.212121212121213</v>
          </cell>
          <cell r="U14">
            <v>13.030303030303031</v>
          </cell>
          <cell r="W14">
            <v>0</v>
          </cell>
          <cell r="X14">
            <v>0</v>
          </cell>
          <cell r="AC14">
            <v>7.8762886597938149</v>
          </cell>
          <cell r="AD14">
            <v>8.0824742268041234</v>
          </cell>
          <cell r="AF14">
            <v>5</v>
          </cell>
        </row>
        <row r="15">
          <cell r="A15">
            <v>7</v>
          </cell>
          <cell r="B15">
            <v>0</v>
          </cell>
          <cell r="C15">
            <v>9</v>
          </cell>
          <cell r="E15">
            <v>7.875</v>
          </cell>
          <cell r="F15">
            <v>7.1249999999999991</v>
          </cell>
          <cell r="H15">
            <v>5.7272727272727275</v>
          </cell>
          <cell r="I15">
            <v>7.6363636363636367</v>
          </cell>
          <cell r="K15">
            <v>5.375</v>
          </cell>
          <cell r="L15">
            <v>3.65625</v>
          </cell>
          <cell r="N15">
            <v>6.1</v>
          </cell>
          <cell r="O15">
            <v>4.7333333333333334</v>
          </cell>
          <cell r="Q15">
            <v>5.725806451612903</v>
          </cell>
          <cell r="R15">
            <v>4.1774193548387091</v>
          </cell>
          <cell r="T15">
            <v>9.1428571428571423</v>
          </cell>
          <cell r="U15">
            <v>11.892857142857142</v>
          </cell>
          <cell r="W15">
            <v>0</v>
          </cell>
          <cell r="X15">
            <v>0</v>
          </cell>
          <cell r="AC15">
            <v>6.6732673267326739</v>
          </cell>
          <cell r="AD15">
            <v>6.6930693069306937</v>
          </cell>
          <cell r="AF15">
            <v>5</v>
          </cell>
        </row>
        <row r="16">
          <cell r="A16">
            <v>8</v>
          </cell>
          <cell r="B16">
            <v>0.66666666666666674</v>
          </cell>
          <cell r="C16">
            <v>9.3333333333333339</v>
          </cell>
          <cell r="E16">
            <v>7.625</v>
          </cell>
          <cell r="F16">
            <v>4.5</v>
          </cell>
          <cell r="H16">
            <v>5.7272727272727275</v>
          </cell>
          <cell r="I16">
            <v>5.8181818181818183</v>
          </cell>
          <cell r="K16">
            <v>5.5</v>
          </cell>
          <cell r="L16">
            <v>3.9444444444444442</v>
          </cell>
          <cell r="N16">
            <v>4.3999999999999995</v>
          </cell>
          <cell r="O16">
            <v>5.04</v>
          </cell>
          <cell r="Q16">
            <v>5.0491803278688527</v>
          </cell>
          <cell r="R16">
            <v>4.3934426229508192</v>
          </cell>
          <cell r="T16">
            <v>10.970588235294118</v>
          </cell>
          <cell r="U16">
            <v>10.441176470588236</v>
          </cell>
          <cell r="W16">
            <v>0</v>
          </cell>
          <cell r="X16">
            <v>0</v>
          </cell>
          <cell r="AC16">
            <v>7.0188679245283021</v>
          </cell>
          <cell r="AD16">
            <v>6.4811320754716979</v>
          </cell>
          <cell r="AF16">
            <v>5</v>
          </cell>
        </row>
        <row r="17">
          <cell r="A17">
            <v>9</v>
          </cell>
          <cell r="B17">
            <v>2.6</v>
          </cell>
          <cell r="C17">
            <v>9.1999999999999993</v>
          </cell>
          <cell r="E17">
            <v>7.6363636363636367</v>
          </cell>
          <cell r="F17">
            <v>6.0909090909090908</v>
          </cell>
          <cell r="H17">
            <v>6.0625</v>
          </cell>
          <cell r="I17">
            <v>7.0624999999999991</v>
          </cell>
          <cell r="K17">
            <v>2.71875</v>
          </cell>
          <cell r="L17">
            <v>4.1875</v>
          </cell>
          <cell r="N17">
            <v>4.6428571428571432</v>
          </cell>
          <cell r="O17">
            <v>5.4642857142857144</v>
          </cell>
          <cell r="Q17">
            <v>3.6166666666666667</v>
          </cell>
          <cell r="R17">
            <v>4.7833333333333332</v>
          </cell>
          <cell r="T17">
            <v>9.28125</v>
          </cell>
          <cell r="U17">
            <v>9.78125</v>
          </cell>
          <cell r="W17">
            <v>9.28125</v>
          </cell>
          <cell r="X17">
            <v>9.78125</v>
          </cell>
          <cell r="AC17">
            <v>6.4857142857142867</v>
          </cell>
          <cell r="AD17">
            <v>7.3285714285714292</v>
          </cell>
          <cell r="AF17">
            <v>5</v>
          </cell>
        </row>
        <row r="18">
          <cell r="A18">
            <v>10</v>
          </cell>
          <cell r="B18">
            <v>3</v>
          </cell>
          <cell r="C18">
            <v>5</v>
          </cell>
          <cell r="E18">
            <v>6</v>
          </cell>
          <cell r="F18">
            <v>7.0000000000000009</v>
          </cell>
          <cell r="H18">
            <v>5.4</v>
          </cell>
          <cell r="I18">
            <v>6.6000000000000005</v>
          </cell>
          <cell r="K18">
            <v>2.2903225806451615</v>
          </cell>
          <cell r="L18">
            <v>4.67741935483871</v>
          </cell>
          <cell r="N18">
            <v>4.0588235294117645</v>
          </cell>
          <cell r="O18">
            <v>6.2941176470588234</v>
          </cell>
          <cell r="Q18">
            <v>2.9166666666666665</v>
          </cell>
          <cell r="R18">
            <v>5.25</v>
          </cell>
          <cell r="T18">
            <v>9.1066224787155026</v>
          </cell>
          <cell r="U18">
            <v>12.463573510085139</v>
          </cell>
          <cell r="W18">
            <v>9.1066224787155026</v>
          </cell>
          <cell r="X18">
            <v>12.463573510085139</v>
          </cell>
          <cell r="AC18">
            <v>6.1752652557121213</v>
          </cell>
          <cell r="AD18">
            <v>8.9120305394936281</v>
          </cell>
          <cell r="AF18">
            <v>5</v>
          </cell>
        </row>
        <row r="19">
          <cell r="A19">
            <v>11</v>
          </cell>
          <cell r="B19">
            <v>1</v>
          </cell>
          <cell r="C19">
            <v>14.499999999999998</v>
          </cell>
          <cell r="E19">
            <v>6.25</v>
          </cell>
          <cell r="F19">
            <v>6</v>
          </cell>
          <cell r="H19">
            <v>5.2</v>
          </cell>
          <cell r="I19">
            <v>7.7</v>
          </cell>
          <cell r="K19">
            <v>3.0625</v>
          </cell>
          <cell r="L19">
            <v>5.4375</v>
          </cell>
          <cell r="N19">
            <v>2.2941176470588234</v>
          </cell>
          <cell r="O19">
            <v>5.6470588235294121</v>
          </cell>
          <cell r="Q19">
            <v>2.7959183673469385</v>
          </cell>
          <cell r="R19">
            <v>5.5102040816326534</v>
          </cell>
          <cell r="T19">
            <v>8.8648648648648649</v>
          </cell>
          <cell r="U19">
            <v>12.432432432432433</v>
          </cell>
          <cell r="W19">
            <v>8.8648648648648649</v>
          </cell>
          <cell r="X19">
            <v>12.432432432432433</v>
          </cell>
          <cell r="AC19">
            <v>6.3533834586466167</v>
          </cell>
          <cell r="AD19">
            <v>9.526315789473685</v>
          </cell>
          <cell r="AF19">
            <v>5</v>
          </cell>
        </row>
        <row r="20">
          <cell r="A20">
            <v>12</v>
          </cell>
          <cell r="B20">
            <v>4.5</v>
          </cell>
          <cell r="C20">
            <v>14.000000000000002</v>
          </cell>
          <cell r="E20">
            <v>5.2857142857142856</v>
          </cell>
          <cell r="F20">
            <v>4.2857142857142856</v>
          </cell>
          <cell r="H20">
            <v>5.1111111111111116</v>
          </cell>
          <cell r="I20">
            <v>6.4444444444444446</v>
          </cell>
          <cell r="K20">
            <v>4.7142857142857144</v>
          </cell>
          <cell r="L20">
            <v>5.1904761904761907</v>
          </cell>
          <cell r="N20">
            <v>4.3181818181818183</v>
          </cell>
          <cell r="O20">
            <v>4.1363636363636367</v>
          </cell>
          <cell r="Q20">
            <v>4.578125</v>
          </cell>
          <cell r="R20">
            <v>4.828125</v>
          </cell>
          <cell r="T20">
            <v>0</v>
          </cell>
          <cell r="U20">
            <v>0</v>
          </cell>
          <cell r="W20">
            <v>0</v>
          </cell>
          <cell r="X20">
            <v>0</v>
          </cell>
          <cell r="AC20">
            <v>4.6438356164383565</v>
          </cell>
          <cell r="AD20">
            <v>5.0273972602739727</v>
          </cell>
          <cell r="AF20">
            <v>5</v>
          </cell>
        </row>
        <row r="21">
          <cell r="A21">
            <v>13</v>
          </cell>
          <cell r="B21">
            <v>0</v>
          </cell>
          <cell r="C21">
            <v>0</v>
          </cell>
          <cell r="E21">
            <v>0</v>
          </cell>
          <cell r="F21">
            <v>0</v>
          </cell>
          <cell r="H21">
            <v>0</v>
          </cell>
          <cell r="I21">
            <v>0</v>
          </cell>
          <cell r="K21">
            <v>0</v>
          </cell>
          <cell r="L21">
            <v>0</v>
          </cell>
          <cell r="N21">
            <v>0</v>
          </cell>
          <cell r="O21">
            <v>0</v>
          </cell>
          <cell r="Q21">
            <v>0</v>
          </cell>
          <cell r="R21">
            <v>0</v>
          </cell>
          <cell r="T21">
            <v>19.040000000000003</v>
          </cell>
          <cell r="U21">
            <v>9.8000000000000007</v>
          </cell>
          <cell r="W21">
            <v>19.040000000000003</v>
          </cell>
          <cell r="X21">
            <v>9.8000000000000007</v>
          </cell>
          <cell r="AC21">
            <v>19.040000000000003</v>
          </cell>
          <cell r="AD21">
            <v>9.8000000000000007</v>
          </cell>
          <cell r="AF21">
            <v>5</v>
          </cell>
        </row>
        <row r="22">
          <cell r="A22">
            <v>14</v>
          </cell>
          <cell r="B22">
            <v>5.4</v>
          </cell>
          <cell r="C22">
            <v>6.8000000000000007</v>
          </cell>
          <cell r="E22">
            <v>5.4</v>
          </cell>
          <cell r="F22">
            <v>10.6</v>
          </cell>
          <cell r="H22">
            <v>5.4</v>
          </cell>
          <cell r="I22">
            <v>9.3333333333333339</v>
          </cell>
          <cell r="K22">
            <v>0</v>
          </cell>
          <cell r="L22">
            <v>0</v>
          </cell>
          <cell r="N22">
            <v>0</v>
          </cell>
          <cell r="O22">
            <v>0</v>
          </cell>
          <cell r="Q22">
            <v>0</v>
          </cell>
          <cell r="R22">
            <v>0</v>
          </cell>
          <cell r="T22">
            <v>9.3888888888888875</v>
          </cell>
          <cell r="U22">
            <v>16.777777777777779</v>
          </cell>
          <cell r="W22">
            <v>9.3888888888888875</v>
          </cell>
          <cell r="X22">
            <v>16.777777777777779</v>
          </cell>
          <cell r="AC22">
            <v>8.2156862745098032</v>
          </cell>
          <cell r="AD22">
            <v>14.588235294117647</v>
          </cell>
          <cell r="AF22">
            <v>5</v>
          </cell>
        </row>
        <row r="23">
          <cell r="A23">
            <v>15</v>
          </cell>
          <cell r="B23">
            <v>5</v>
          </cell>
          <cell r="C23">
            <v>5</v>
          </cell>
          <cell r="E23">
            <v>7.1249999999999991</v>
          </cell>
          <cell r="F23">
            <v>8.375</v>
          </cell>
          <cell r="H23">
            <v>6.5454545454545459</v>
          </cell>
          <cell r="I23">
            <v>7.4545454545454541</v>
          </cell>
          <cell r="K23">
            <v>3</v>
          </cell>
          <cell r="L23">
            <v>4.2105263157894735</v>
          </cell>
          <cell r="N23">
            <v>2.9090909090909092</v>
          </cell>
          <cell r="O23">
            <v>7.0909090909090908</v>
          </cell>
          <cell r="Q23">
            <v>2.9666666666666668</v>
          </cell>
          <cell r="R23">
            <v>5.2666666666666666</v>
          </cell>
          <cell r="T23">
            <v>4.1904761904761907</v>
          </cell>
          <cell r="U23">
            <v>13.666666666666666</v>
          </cell>
          <cell r="W23">
            <v>4.1904761904761907</v>
          </cell>
          <cell r="X23">
            <v>13.666666666666666</v>
          </cell>
          <cell r="AC23">
            <v>4.0602409638554215</v>
          </cell>
          <cell r="AD23">
            <v>9.8072289156626518</v>
          </cell>
          <cell r="AF23">
            <v>5</v>
          </cell>
        </row>
        <row r="24">
          <cell r="A24">
            <v>16</v>
          </cell>
          <cell r="B24">
            <v>2</v>
          </cell>
          <cell r="C24">
            <v>4</v>
          </cell>
          <cell r="E24">
            <v>4.7777777777777777</v>
          </cell>
          <cell r="F24">
            <v>8.2222222222222232</v>
          </cell>
          <cell r="H24">
            <v>4.5</v>
          </cell>
          <cell r="I24">
            <v>7.8</v>
          </cell>
          <cell r="K24">
            <v>5.4</v>
          </cell>
          <cell r="L24">
            <v>5.25</v>
          </cell>
          <cell r="N24">
            <v>3.64</v>
          </cell>
          <cell r="O24">
            <v>6.4799999999999995</v>
          </cell>
          <cell r="Q24">
            <v>4.4222222222222225</v>
          </cell>
          <cell r="R24">
            <v>5.9333333333333336</v>
          </cell>
          <cell r="T24">
            <v>9.15</v>
          </cell>
          <cell r="U24">
            <v>10.65</v>
          </cell>
          <cell r="W24">
            <v>9.15</v>
          </cell>
          <cell r="X24">
            <v>10.65</v>
          </cell>
          <cell r="AC24">
            <v>6.4210526315789469</v>
          </cell>
          <cell r="AD24">
            <v>8.1157894736842113</v>
          </cell>
          <cell r="AF24">
            <v>5</v>
          </cell>
        </row>
        <row r="25">
          <cell r="A25">
            <v>17</v>
          </cell>
          <cell r="B25">
            <v>3</v>
          </cell>
          <cell r="C25">
            <v>8.2000000000000011</v>
          </cell>
          <cell r="E25">
            <v>7.8333333333333339</v>
          </cell>
          <cell r="F25">
            <v>6.166666666666667</v>
          </cell>
          <cell r="H25">
            <v>5.6363636363636367</v>
          </cell>
          <cell r="I25">
            <v>7.0909090909090908</v>
          </cell>
          <cell r="K25">
            <v>4.5714285714285712</v>
          </cell>
          <cell r="L25">
            <v>3.9047619047619047</v>
          </cell>
          <cell r="N25">
            <v>4.6428571428571432</v>
          </cell>
          <cell r="O25">
            <v>4.1785714285714288</v>
          </cell>
          <cell r="Q25">
            <v>4.612244897959183</v>
          </cell>
          <cell r="R25">
            <v>4.0612244897959187</v>
          </cell>
          <cell r="T25">
            <v>12</v>
          </cell>
          <cell r="U25">
            <v>9.9230769230769234</v>
          </cell>
          <cell r="W25">
            <v>12</v>
          </cell>
          <cell r="X25">
            <v>9.9230769230769234</v>
          </cell>
          <cell r="AC25">
            <v>8.8695652173913029</v>
          </cell>
          <cell r="AD25">
            <v>7.6159420289855078</v>
          </cell>
          <cell r="AF25">
            <v>5</v>
          </cell>
        </row>
        <row r="26">
          <cell r="A26">
            <v>18</v>
          </cell>
          <cell r="B26">
            <v>1.6666666666666667</v>
          </cell>
          <cell r="C26">
            <v>14.333333333333334</v>
          </cell>
          <cell r="E26">
            <v>3.1428571428571432</v>
          </cell>
          <cell r="F26">
            <v>7.5714285714285721</v>
          </cell>
          <cell r="H26">
            <v>2.7</v>
          </cell>
          <cell r="I26">
            <v>9.6</v>
          </cell>
          <cell r="K26">
            <v>0</v>
          </cell>
          <cell r="L26">
            <v>0</v>
          </cell>
          <cell r="N26">
            <v>0</v>
          </cell>
          <cell r="O26">
            <v>0</v>
          </cell>
          <cell r="Q26">
            <v>0</v>
          </cell>
          <cell r="R26">
            <v>0</v>
          </cell>
          <cell r="T26">
            <v>10.82608695652174</v>
          </cell>
          <cell r="U26">
            <v>14.326086956521738</v>
          </cell>
          <cell r="W26">
            <v>10.82608695652174</v>
          </cell>
          <cell r="X26">
            <v>14.326086956521738</v>
          </cell>
          <cell r="AC26">
            <v>10.029411764705882</v>
          </cell>
          <cell r="AD26">
            <v>13.862745098039216</v>
          </cell>
          <cell r="AF26">
            <v>5</v>
          </cell>
        </row>
        <row r="27">
          <cell r="A27">
            <v>19</v>
          </cell>
          <cell r="B27">
            <v>0</v>
          </cell>
          <cell r="C27">
            <v>0</v>
          </cell>
          <cell r="E27">
            <v>0</v>
          </cell>
          <cell r="F27">
            <v>0</v>
          </cell>
          <cell r="H27">
            <v>0</v>
          </cell>
          <cell r="I27">
            <v>0</v>
          </cell>
          <cell r="K27">
            <v>0</v>
          </cell>
          <cell r="L27">
            <v>0</v>
          </cell>
          <cell r="N27">
            <v>0</v>
          </cell>
          <cell r="O27">
            <v>0</v>
          </cell>
          <cell r="Q27">
            <v>0</v>
          </cell>
          <cell r="R27">
            <v>0</v>
          </cell>
          <cell r="T27">
            <v>0</v>
          </cell>
          <cell r="U27">
            <v>0</v>
          </cell>
          <cell r="W27">
            <v>0</v>
          </cell>
          <cell r="X27">
            <v>0</v>
          </cell>
          <cell r="AC27">
            <v>0</v>
          </cell>
          <cell r="AD27">
            <v>0</v>
          </cell>
          <cell r="AF27">
            <v>5</v>
          </cell>
        </row>
        <row r="28">
          <cell r="A28">
            <v>20</v>
          </cell>
          <cell r="B28">
            <v>3.5000000000000004</v>
          </cell>
          <cell r="C28">
            <v>7.0000000000000009</v>
          </cell>
          <cell r="E28">
            <v>5.4</v>
          </cell>
          <cell r="F28">
            <v>9.3000000000000007</v>
          </cell>
          <cell r="H28">
            <v>5.083333333333333</v>
          </cell>
          <cell r="I28">
            <v>8.9166666666666679</v>
          </cell>
          <cell r="K28">
            <v>4.6875</v>
          </cell>
          <cell r="L28">
            <v>4.75</v>
          </cell>
          <cell r="N28">
            <v>5.8285714285714292</v>
          </cell>
          <cell r="O28">
            <v>5.8571428571428577</v>
          </cell>
          <cell r="Q28">
            <v>5.168674698795181</v>
          </cell>
          <cell r="R28">
            <v>5.2168674698795181</v>
          </cell>
          <cell r="T28">
            <v>14.48</v>
          </cell>
          <cell r="U28">
            <v>12</v>
          </cell>
          <cell r="W28">
            <v>14.48</v>
          </cell>
          <cell r="X28">
            <v>12</v>
          </cell>
          <cell r="AC28">
            <v>9.9384615384615387</v>
          </cell>
          <cell r="AD28">
            <v>8.9230769230769234</v>
          </cell>
          <cell r="AF28">
            <v>5</v>
          </cell>
        </row>
        <row r="29">
          <cell r="A29">
            <v>21</v>
          </cell>
          <cell r="B29">
            <v>2.75</v>
          </cell>
          <cell r="C29">
            <v>13.5</v>
          </cell>
          <cell r="E29">
            <v>4.2</v>
          </cell>
          <cell r="F29">
            <v>10.8</v>
          </cell>
          <cell r="H29">
            <v>3.5555555555555554</v>
          </cell>
          <cell r="I29">
            <v>12</v>
          </cell>
          <cell r="K29">
            <v>3.2</v>
          </cell>
          <cell r="L29">
            <v>4.9750000000000005</v>
          </cell>
          <cell r="N29">
            <v>4.84375</v>
          </cell>
          <cell r="O29">
            <v>5.53125</v>
          </cell>
          <cell r="Q29">
            <v>3.9305555555555558</v>
          </cell>
          <cell r="R29">
            <v>5.2222222222222223</v>
          </cell>
          <cell r="T29">
            <v>9.6451612903225801</v>
          </cell>
          <cell r="U29">
            <v>10.612903225806452</v>
          </cell>
          <cell r="W29">
            <v>9.6451612903225801</v>
          </cell>
          <cell r="X29">
            <v>10.612903225806452</v>
          </cell>
          <cell r="AC29">
            <v>6.3846153846153841</v>
          </cell>
          <cell r="AD29">
            <v>7.9860139860139858</v>
          </cell>
          <cell r="AF29">
            <v>5</v>
          </cell>
        </row>
        <row r="30">
          <cell r="A30">
            <v>22</v>
          </cell>
          <cell r="B30">
            <v>15</v>
          </cell>
          <cell r="C30">
            <v>9.6666666666666661</v>
          </cell>
          <cell r="E30">
            <v>5</v>
          </cell>
          <cell r="F30">
            <v>9.5</v>
          </cell>
          <cell r="H30">
            <v>8.3333333333333321</v>
          </cell>
          <cell r="I30">
            <v>9.5555555555555554</v>
          </cell>
          <cell r="K30">
            <v>3.0285714285714289</v>
          </cell>
          <cell r="L30">
            <v>6</v>
          </cell>
          <cell r="N30">
            <v>4.125</v>
          </cell>
          <cell r="O30">
            <v>6.3333333333333339</v>
          </cell>
          <cell r="Q30">
            <v>3.4745762711864407</v>
          </cell>
          <cell r="R30">
            <v>6.1355932203389827</v>
          </cell>
          <cell r="T30">
            <v>10.82608695652174</v>
          </cell>
          <cell r="U30">
            <v>11.565217391304348</v>
          </cell>
          <cell r="W30">
            <v>10.82608695652174</v>
          </cell>
          <cell r="X30">
            <v>11.565217391304348</v>
          </cell>
          <cell r="AC30">
            <v>6.8245614035087723</v>
          </cell>
          <cell r="AD30">
            <v>8.5964912280701764</v>
          </cell>
          <cell r="AF30">
            <v>5</v>
          </cell>
        </row>
        <row r="31">
          <cell r="A31">
            <v>23</v>
          </cell>
          <cell r="B31">
            <v>6.4</v>
          </cell>
          <cell r="C31">
            <v>9.1999999999999993</v>
          </cell>
          <cell r="E31">
            <v>5</v>
          </cell>
          <cell r="F31">
            <v>9.1666666666666661</v>
          </cell>
          <cell r="H31">
            <v>5.6363636363636367</v>
          </cell>
          <cell r="I31">
            <v>9.1818181818181817</v>
          </cell>
          <cell r="K31">
            <v>3.5135135135135136</v>
          </cell>
          <cell r="L31">
            <v>5.243243243243243</v>
          </cell>
          <cell r="N31">
            <v>4.1764705882352944</v>
          </cell>
          <cell r="O31">
            <v>5.1176470588235299</v>
          </cell>
          <cell r="Q31">
            <v>3.7222222222222219</v>
          </cell>
          <cell r="R31">
            <v>5.2037037037037033</v>
          </cell>
          <cell r="T31">
            <v>12.333333333333334</v>
          </cell>
          <cell r="U31">
            <v>10.777777777777779</v>
          </cell>
          <cell r="W31">
            <v>12.333333333333334</v>
          </cell>
          <cell r="X31">
            <v>10.777777777777779</v>
          </cell>
          <cell r="AC31">
            <v>5.8433734939759034</v>
          </cell>
          <cell r="AD31">
            <v>6.9397590361445785</v>
          </cell>
          <cell r="AF31">
            <v>5</v>
          </cell>
        </row>
        <row r="32">
          <cell r="A32">
            <v>24</v>
          </cell>
          <cell r="B32">
            <v>8.5</v>
          </cell>
          <cell r="C32">
            <v>8.5</v>
          </cell>
          <cell r="E32">
            <v>6.4</v>
          </cell>
          <cell r="F32">
            <v>8</v>
          </cell>
          <cell r="H32">
            <v>7.0000000000000009</v>
          </cell>
          <cell r="I32">
            <v>8.1428571428571441</v>
          </cell>
          <cell r="K32">
            <v>11.5</v>
          </cell>
          <cell r="L32">
            <v>14.833333333333334</v>
          </cell>
          <cell r="N32">
            <v>19.285714285714288</v>
          </cell>
          <cell r="O32">
            <v>12</v>
          </cell>
          <cell r="Q32">
            <v>15.692307692307692</v>
          </cell>
          <cell r="R32">
            <v>13.307692307692307</v>
          </cell>
          <cell r="T32">
            <v>13.5</v>
          </cell>
          <cell r="U32">
            <v>12.125</v>
          </cell>
          <cell r="W32">
            <v>13.5</v>
          </cell>
          <cell r="X32">
            <v>12.125</v>
          </cell>
          <cell r="AC32">
            <v>13.173076923076923</v>
          </cell>
          <cell r="AD32">
            <v>11.884615384615385</v>
          </cell>
          <cell r="AF32">
            <v>5</v>
          </cell>
        </row>
        <row r="33">
          <cell r="A33">
            <v>25</v>
          </cell>
          <cell r="B33">
            <v>7.0000000000000009</v>
          </cell>
          <cell r="C33">
            <v>7.6666666666666661</v>
          </cell>
          <cell r="E33">
            <v>7.1999999999999993</v>
          </cell>
          <cell r="F33">
            <v>8.2000000000000011</v>
          </cell>
          <cell r="H33">
            <v>7.1249999999999991</v>
          </cell>
          <cell r="I33">
            <v>8</v>
          </cell>
          <cell r="K33">
            <v>2</v>
          </cell>
          <cell r="L33">
            <v>4.0526315789473681</v>
          </cell>
          <cell r="N33">
            <v>1</v>
          </cell>
          <cell r="O33">
            <v>6.25</v>
          </cell>
          <cell r="Q33">
            <v>1.7037037037037037</v>
          </cell>
          <cell r="R33">
            <v>4.7037037037037033</v>
          </cell>
          <cell r="T33">
            <v>3</v>
          </cell>
          <cell r="U33">
            <v>23.857142857142858</v>
          </cell>
          <cell r="W33">
            <v>3</v>
          </cell>
          <cell r="X33">
            <v>23.857142857142858</v>
          </cell>
          <cell r="AC33">
            <v>2.9591836734693877</v>
          </cell>
          <cell r="AD33">
            <v>10.714285714285714</v>
          </cell>
          <cell r="AF33">
            <v>5</v>
          </cell>
        </row>
        <row r="34">
          <cell r="A34">
            <v>26</v>
          </cell>
          <cell r="B34">
            <v>0</v>
          </cell>
          <cell r="C34">
            <v>0</v>
          </cell>
          <cell r="E34">
            <v>0</v>
          </cell>
          <cell r="F34">
            <v>0</v>
          </cell>
          <cell r="H34">
            <v>0</v>
          </cell>
          <cell r="I34">
            <v>0</v>
          </cell>
          <cell r="K34">
            <v>0</v>
          </cell>
          <cell r="L34">
            <v>0</v>
          </cell>
          <cell r="N34">
            <v>0</v>
          </cell>
          <cell r="O34">
            <v>0</v>
          </cell>
          <cell r="Q34">
            <v>0</v>
          </cell>
          <cell r="R34">
            <v>0</v>
          </cell>
          <cell r="T34">
            <v>0</v>
          </cell>
          <cell r="U34">
            <v>0</v>
          </cell>
          <cell r="W34">
            <v>0</v>
          </cell>
          <cell r="X34">
            <v>0</v>
          </cell>
          <cell r="AC34">
            <v>0</v>
          </cell>
          <cell r="AD34">
            <v>0</v>
          </cell>
          <cell r="AF34">
            <v>5</v>
          </cell>
        </row>
        <row r="35">
          <cell r="A35">
            <v>27</v>
          </cell>
          <cell r="B35">
            <v>0</v>
          </cell>
          <cell r="C35">
            <v>0</v>
          </cell>
          <cell r="E35">
            <v>3.4285714285714288</v>
          </cell>
          <cell r="F35">
            <v>7.7142857142857135</v>
          </cell>
          <cell r="H35">
            <v>3.4285714285714288</v>
          </cell>
          <cell r="I35">
            <v>7.7142857142857135</v>
          </cell>
          <cell r="K35">
            <v>2.4444444444444446</v>
          </cell>
          <cell r="L35">
            <v>5.3333333333333339</v>
          </cell>
          <cell r="N35">
            <v>1.5333333333333332</v>
          </cell>
          <cell r="O35">
            <v>6.4666666666666668</v>
          </cell>
          <cell r="Q35">
            <v>2.0303030303030303</v>
          </cell>
          <cell r="R35">
            <v>5.8484848484848486</v>
          </cell>
          <cell r="T35">
            <v>6.9743589743589745</v>
          </cell>
          <cell r="U35">
            <v>10.512820512820513</v>
          </cell>
          <cell r="W35">
            <v>6.9743589743589745</v>
          </cell>
          <cell r="X35">
            <v>10.512820512820513</v>
          </cell>
          <cell r="AC35">
            <v>5.3813559322033893</v>
          </cell>
          <cell r="AD35">
            <v>9.0423728813559325</v>
          </cell>
          <cell r="AF35">
            <v>5</v>
          </cell>
        </row>
        <row r="36">
          <cell r="A36">
            <v>28</v>
          </cell>
          <cell r="B36">
            <v>5</v>
          </cell>
          <cell r="C36">
            <v>7.333333333333333</v>
          </cell>
          <cell r="E36">
            <v>10</v>
          </cell>
          <cell r="F36">
            <v>6.5</v>
          </cell>
          <cell r="H36">
            <v>8.3333333333333321</v>
          </cell>
          <cell r="I36">
            <v>6.7777777777777786</v>
          </cell>
          <cell r="K36">
            <v>2.5294117647058822</v>
          </cell>
          <cell r="L36">
            <v>5.1176470588235299</v>
          </cell>
          <cell r="N36">
            <v>1.5</v>
          </cell>
          <cell r="O36">
            <v>4.3999999999999995</v>
          </cell>
          <cell r="Q36">
            <v>2.1481481481481479</v>
          </cell>
          <cell r="R36">
            <v>4.8518518518518512</v>
          </cell>
          <cell r="T36">
            <v>5.9615384615384617</v>
          </cell>
          <cell r="U36">
            <v>10.730769230769232</v>
          </cell>
          <cell r="W36">
            <v>5.9615384615384617</v>
          </cell>
          <cell r="X36">
            <v>10.730769230769232</v>
          </cell>
          <cell r="AC36">
            <v>5.0340909090909092</v>
          </cell>
          <cell r="AD36">
            <v>8.5227272727272716</v>
          </cell>
          <cell r="AF36">
            <v>5</v>
          </cell>
        </row>
        <row r="37">
          <cell r="A37">
            <v>29</v>
          </cell>
          <cell r="B37">
            <v>4</v>
          </cell>
          <cell r="C37">
            <v>5.25</v>
          </cell>
          <cell r="E37">
            <v>4.375</v>
          </cell>
          <cell r="F37">
            <v>5.375</v>
          </cell>
          <cell r="H37">
            <v>4.25</v>
          </cell>
          <cell r="I37">
            <v>5.3333333333333339</v>
          </cell>
          <cell r="K37">
            <v>5.8666666666666663</v>
          </cell>
          <cell r="L37">
            <v>5.1333333333333337</v>
          </cell>
          <cell r="N37">
            <v>4</v>
          </cell>
          <cell r="O37">
            <v>4.4615384615384617</v>
          </cell>
          <cell r="Q37">
            <v>5</v>
          </cell>
          <cell r="R37">
            <v>4.8214285714285721</v>
          </cell>
          <cell r="T37">
            <v>8.7727272727272716</v>
          </cell>
          <cell r="U37">
            <v>11.454545454545455</v>
          </cell>
          <cell r="W37">
            <v>8.7727272727272716</v>
          </cell>
          <cell r="X37">
            <v>11.454545454545455</v>
          </cell>
          <cell r="AC37">
            <v>6.8690476190476186</v>
          </cell>
          <cell r="AD37">
            <v>8.3690476190476186</v>
          </cell>
          <cell r="AF37">
            <v>5</v>
          </cell>
        </row>
        <row r="38">
          <cell r="A38">
            <v>30</v>
          </cell>
          <cell r="B38">
            <v>0</v>
          </cell>
          <cell r="C38">
            <v>10</v>
          </cell>
          <cell r="E38">
            <v>4.4285714285714279</v>
          </cell>
          <cell r="F38">
            <v>8</v>
          </cell>
          <cell r="H38">
            <v>3.875</v>
          </cell>
          <cell r="I38">
            <v>8.25</v>
          </cell>
          <cell r="K38">
            <v>2.2666666666666666</v>
          </cell>
          <cell r="L38">
            <v>3.2</v>
          </cell>
          <cell r="N38">
            <v>7.5384615384615383</v>
          </cell>
          <cell r="O38">
            <v>4.4615384615384617</v>
          </cell>
          <cell r="Q38">
            <v>4.7142857142857144</v>
          </cell>
          <cell r="R38">
            <v>3.785714285714286</v>
          </cell>
          <cell r="T38">
            <v>20.454545454545457</v>
          </cell>
          <cell r="U38">
            <v>8.3636363636363633</v>
          </cell>
          <cell r="W38">
            <v>20.454545454545457</v>
          </cell>
          <cell r="X38">
            <v>8.3636363636363633</v>
          </cell>
          <cell r="AC38">
            <v>13.2875</v>
          </cell>
          <cell r="AD38">
            <v>6.75</v>
          </cell>
          <cell r="AF38">
            <v>5</v>
          </cell>
        </row>
        <row r="39">
          <cell r="A39">
            <v>31</v>
          </cell>
          <cell r="B39">
            <v>4</v>
          </cell>
          <cell r="C39">
            <v>14.000000000000002</v>
          </cell>
          <cell r="E39">
            <v>5.3333333333333339</v>
          </cell>
          <cell r="F39">
            <v>7.0000000000000009</v>
          </cell>
          <cell r="H39">
            <v>4.8888888888888893</v>
          </cell>
          <cell r="I39">
            <v>9.3333333333333339</v>
          </cell>
          <cell r="K39">
            <v>3.0833333333333335</v>
          </cell>
          <cell r="L39">
            <v>4.3333333333333339</v>
          </cell>
          <cell r="N39">
            <v>3.75</v>
          </cell>
          <cell r="O39">
            <v>4.5</v>
          </cell>
          <cell r="Q39">
            <v>3.4166666666666665</v>
          </cell>
          <cell r="R39">
            <v>4.416666666666667</v>
          </cell>
          <cell r="T39">
            <v>18.391304347826086</v>
          </cell>
          <cell r="U39">
            <v>8.304347826086957</v>
          </cell>
          <cell r="W39">
            <v>18.391304347826086</v>
          </cell>
          <cell r="X39">
            <v>8.304347826086957</v>
          </cell>
          <cell r="AC39">
            <v>12.30379746835443</v>
          </cell>
          <cell r="AD39">
            <v>7.2405063291139244</v>
          </cell>
          <cell r="AF39">
            <v>5</v>
          </cell>
        </row>
        <row r="40">
          <cell r="A40" t="str">
            <v xml:space="preserve">Feb/01 </v>
          </cell>
          <cell r="B40">
            <v>0</v>
          </cell>
          <cell r="C40">
            <v>0</v>
          </cell>
          <cell r="E40">
            <v>0</v>
          </cell>
          <cell r="F40">
            <v>0</v>
          </cell>
          <cell r="H40">
            <v>0</v>
          </cell>
          <cell r="I40">
            <v>0</v>
          </cell>
          <cell r="K40">
            <v>0</v>
          </cell>
          <cell r="L40">
            <v>0</v>
          </cell>
          <cell r="N40">
            <v>0</v>
          </cell>
          <cell r="O40">
            <v>0</v>
          </cell>
          <cell r="Q40">
            <v>0</v>
          </cell>
          <cell r="R40">
            <v>0</v>
          </cell>
          <cell r="T40">
            <v>0</v>
          </cell>
          <cell r="U40">
            <v>0</v>
          </cell>
          <cell r="W40">
            <v>0</v>
          </cell>
          <cell r="X40">
            <v>0</v>
          </cell>
          <cell r="AC40">
            <v>0</v>
          </cell>
          <cell r="AD40">
            <v>0</v>
          </cell>
          <cell r="AF40">
            <v>5</v>
          </cell>
        </row>
        <row r="41">
          <cell r="A41">
            <v>2</v>
          </cell>
          <cell r="B41">
            <v>0</v>
          </cell>
          <cell r="C41">
            <v>0</v>
          </cell>
          <cell r="E41">
            <v>0</v>
          </cell>
          <cell r="F41">
            <v>0</v>
          </cell>
          <cell r="H41">
            <v>0</v>
          </cell>
          <cell r="I41">
            <v>0</v>
          </cell>
          <cell r="K41">
            <v>0</v>
          </cell>
          <cell r="L41">
            <v>0</v>
          </cell>
          <cell r="N41">
            <v>0</v>
          </cell>
          <cell r="O41">
            <v>0</v>
          </cell>
          <cell r="Q41">
            <v>0</v>
          </cell>
          <cell r="R41">
            <v>0</v>
          </cell>
          <cell r="T41">
            <v>0</v>
          </cell>
          <cell r="U41">
            <v>0</v>
          </cell>
          <cell r="W41">
            <v>0</v>
          </cell>
          <cell r="X41">
            <v>0</v>
          </cell>
          <cell r="AC41">
            <v>0</v>
          </cell>
          <cell r="AD41">
            <v>0</v>
          </cell>
          <cell r="AF41">
            <v>5</v>
          </cell>
        </row>
        <row r="42">
          <cell r="A42">
            <v>3</v>
          </cell>
          <cell r="B42">
            <v>13.750000000000002</v>
          </cell>
          <cell r="C42">
            <v>5.5</v>
          </cell>
          <cell r="E42">
            <v>5</v>
          </cell>
          <cell r="F42">
            <v>6.8571428571428577</v>
          </cell>
          <cell r="H42">
            <v>8.1818181818181817</v>
          </cell>
          <cell r="I42">
            <v>6.3636363636363633</v>
          </cell>
          <cell r="K42">
            <v>3.3250000000000002</v>
          </cell>
          <cell r="L42">
            <v>4.6749999999999998</v>
          </cell>
          <cell r="N42">
            <v>4.96</v>
          </cell>
          <cell r="O42">
            <v>4.5199999999999996</v>
          </cell>
          <cell r="Q42">
            <v>3.9538461538461536</v>
          </cell>
          <cell r="R42">
            <v>4.6153846153846159</v>
          </cell>
          <cell r="T42">
            <v>40.157894736842103</v>
          </cell>
          <cell r="U42">
            <v>5.447368421052631</v>
          </cell>
          <cell r="W42">
            <v>40.157894736842103</v>
          </cell>
          <cell r="X42">
            <v>5.447368421052631</v>
          </cell>
          <cell r="AC42">
            <v>22.361842105263158</v>
          </cell>
          <cell r="AD42">
            <v>5.1578947368421053</v>
          </cell>
          <cell r="AF42">
            <v>5</v>
          </cell>
        </row>
        <row r="43">
          <cell r="A43">
            <v>4</v>
          </cell>
          <cell r="B43">
            <v>9</v>
          </cell>
          <cell r="C43">
            <v>9.3333333333333339</v>
          </cell>
          <cell r="E43">
            <v>1.2142857142857142</v>
          </cell>
          <cell r="F43">
            <v>2.9285714285714288</v>
          </cell>
          <cell r="H43">
            <v>2.5882352941176472</v>
          </cell>
          <cell r="I43">
            <v>4.0588235294117645</v>
          </cell>
          <cell r="K43">
            <v>2.4230769230769229</v>
          </cell>
          <cell r="L43">
            <v>5.4615384615384617</v>
          </cell>
          <cell r="N43">
            <v>2.1428571428571428</v>
          </cell>
          <cell r="O43">
            <v>6.8095238095238102</v>
          </cell>
          <cell r="Q43">
            <v>2.2978723404255321</v>
          </cell>
          <cell r="R43">
            <v>6.0638297872340425</v>
          </cell>
          <cell r="T43">
            <v>13.461538461538462</v>
          </cell>
          <cell r="U43">
            <v>11.923076923076923</v>
          </cell>
          <cell r="W43">
            <v>13.461538461538462</v>
          </cell>
          <cell r="X43">
            <v>11.923076923076923</v>
          </cell>
          <cell r="AC43">
            <v>7.3448275862068968</v>
          </cell>
          <cell r="AD43">
            <v>8.3965517241379306</v>
          </cell>
          <cell r="AF43">
            <v>5</v>
          </cell>
        </row>
        <row r="44">
          <cell r="A44">
            <v>5</v>
          </cell>
          <cell r="B44">
            <v>3.6666666666666665</v>
          </cell>
          <cell r="C44">
            <v>7.6666666666666661</v>
          </cell>
          <cell r="E44">
            <v>4.1666666666666661</v>
          </cell>
          <cell r="F44">
            <v>8.8333333333333339</v>
          </cell>
          <cell r="H44">
            <v>4</v>
          </cell>
          <cell r="I44">
            <v>8.4444444444444446</v>
          </cell>
          <cell r="K44">
            <v>3.1176470588235294</v>
          </cell>
          <cell r="L44">
            <v>5.3529411764705879</v>
          </cell>
          <cell r="N44">
            <v>3</v>
          </cell>
          <cell r="O44">
            <v>6.5</v>
          </cell>
          <cell r="Q44">
            <v>3.0689655172413794</v>
          </cell>
          <cell r="R44">
            <v>5.8275862068965516</v>
          </cell>
          <cell r="T44">
            <v>11.25</v>
          </cell>
          <cell r="U44">
            <v>13.200000000000001</v>
          </cell>
          <cell r="W44">
            <v>11.25</v>
          </cell>
          <cell r="X44">
            <v>13.200000000000001</v>
          </cell>
          <cell r="AC44">
            <v>7.3717948717948723</v>
          </cell>
          <cell r="AD44">
            <v>9.9102564102564106</v>
          </cell>
          <cell r="AF44">
            <v>5</v>
          </cell>
        </row>
        <row r="45">
          <cell r="A45">
            <v>6</v>
          </cell>
          <cell r="B45">
            <v>9.5</v>
          </cell>
          <cell r="C45">
            <v>5.5</v>
          </cell>
          <cell r="E45">
            <v>5.5</v>
          </cell>
          <cell r="F45">
            <v>6.5</v>
          </cell>
          <cell r="H45">
            <v>6.833333333333333</v>
          </cell>
          <cell r="I45">
            <v>6.166666666666667</v>
          </cell>
          <cell r="K45">
            <v>3.3529411764705883</v>
          </cell>
          <cell r="L45">
            <v>5.4705882352941178</v>
          </cell>
          <cell r="N45">
            <v>3.2399999999999998</v>
          </cell>
          <cell r="O45">
            <v>5.24</v>
          </cell>
          <cell r="Q45">
            <v>3.2857142857142856</v>
          </cell>
          <cell r="R45">
            <v>5.3333333333333339</v>
          </cell>
          <cell r="T45">
            <v>7.4375</v>
          </cell>
          <cell r="U45">
            <v>15.75</v>
          </cell>
          <cell r="W45">
            <v>7.4375</v>
          </cell>
          <cell r="X45">
            <v>15.75</v>
          </cell>
          <cell r="AC45">
            <v>5.2124999999999995</v>
          </cell>
          <cell r="AD45">
            <v>9.5625</v>
          </cell>
          <cell r="AF45">
            <v>5</v>
          </cell>
        </row>
        <row r="46">
          <cell r="A46">
            <v>7</v>
          </cell>
          <cell r="B46">
            <v>14.666666666666666</v>
          </cell>
          <cell r="C46">
            <v>8.3333333333333321</v>
          </cell>
          <cell r="E46">
            <v>5.875</v>
          </cell>
          <cell r="F46">
            <v>6</v>
          </cell>
          <cell r="H46">
            <v>8.2727272727272734</v>
          </cell>
          <cell r="I46">
            <v>6.6363636363636358</v>
          </cell>
          <cell r="K46">
            <v>13</v>
          </cell>
          <cell r="L46">
            <v>11.200000000000001</v>
          </cell>
          <cell r="N46">
            <v>8.6666666666666679</v>
          </cell>
          <cell r="O46">
            <v>5.6666666666666661</v>
          </cell>
          <cell r="Q46">
            <v>11.375</v>
          </cell>
          <cell r="R46">
            <v>9.125</v>
          </cell>
          <cell r="T46">
            <v>17.041666666666664</v>
          </cell>
          <cell r="U46">
            <v>9.9166666666666661</v>
          </cell>
          <cell r="W46">
            <v>17.041666666666664</v>
          </cell>
          <cell r="X46">
            <v>9.9166666666666661</v>
          </cell>
          <cell r="AC46">
            <v>14.925373134328357</v>
          </cell>
          <cell r="AD46">
            <v>9.2835820895522385</v>
          </cell>
          <cell r="AF46">
            <v>5</v>
          </cell>
        </row>
        <row r="47">
          <cell r="A47">
            <v>8</v>
          </cell>
          <cell r="B47">
            <v>5</v>
          </cell>
          <cell r="C47">
            <v>7.0000000000000009</v>
          </cell>
          <cell r="E47">
            <v>5.875</v>
          </cell>
          <cell r="F47">
            <v>6.75</v>
          </cell>
          <cell r="H47">
            <v>5.7777777777777777</v>
          </cell>
          <cell r="I47">
            <v>6.7777777777777786</v>
          </cell>
          <cell r="K47">
            <v>4.4242424242424239</v>
          </cell>
          <cell r="L47">
            <v>3.4848484848484853</v>
          </cell>
          <cell r="N47">
            <v>5.5185185185185182</v>
          </cell>
          <cell r="O47">
            <v>4.4444444444444446</v>
          </cell>
          <cell r="Q47">
            <v>4.9166666666666661</v>
          </cell>
          <cell r="R47">
            <v>3.916666666666667</v>
          </cell>
          <cell r="T47">
            <v>19.225000000000001</v>
          </cell>
          <cell r="U47">
            <v>13.075000000000001</v>
          </cell>
          <cell r="W47">
            <v>19.225000000000001</v>
          </cell>
          <cell r="X47">
            <v>13.075000000000001</v>
          </cell>
          <cell r="AC47">
            <v>12.651006711409396</v>
          </cell>
          <cell r="AD47">
            <v>9.0067114093959724</v>
          </cell>
          <cell r="AF47">
            <v>5</v>
          </cell>
        </row>
        <row r="48">
          <cell r="A48">
            <v>9</v>
          </cell>
          <cell r="B48">
            <v>0</v>
          </cell>
          <cell r="C48">
            <v>0</v>
          </cell>
          <cell r="E48">
            <v>0</v>
          </cell>
          <cell r="F48">
            <v>0</v>
          </cell>
          <cell r="H48">
            <v>0</v>
          </cell>
          <cell r="I48">
            <v>0</v>
          </cell>
          <cell r="K48">
            <v>0</v>
          </cell>
          <cell r="L48">
            <v>0</v>
          </cell>
          <cell r="N48">
            <v>0</v>
          </cell>
          <cell r="O48">
            <v>0</v>
          </cell>
          <cell r="Q48">
            <v>0</v>
          </cell>
          <cell r="R48">
            <v>0</v>
          </cell>
          <cell r="T48">
            <v>0</v>
          </cell>
          <cell r="U48">
            <v>0</v>
          </cell>
          <cell r="W48">
            <v>0</v>
          </cell>
          <cell r="X48">
            <v>0</v>
          </cell>
          <cell r="AC48">
            <v>0</v>
          </cell>
          <cell r="AD48">
            <v>0</v>
          </cell>
          <cell r="AF48">
            <v>5</v>
          </cell>
        </row>
        <row r="49">
          <cell r="A49">
            <v>10</v>
          </cell>
          <cell r="B49">
            <v>0</v>
          </cell>
          <cell r="C49">
            <v>12</v>
          </cell>
          <cell r="E49">
            <v>15.333333333333332</v>
          </cell>
          <cell r="F49">
            <v>16</v>
          </cell>
          <cell r="H49">
            <v>11.5</v>
          </cell>
          <cell r="I49">
            <v>15</v>
          </cell>
          <cell r="K49">
            <v>5.3571428571428568</v>
          </cell>
          <cell r="L49">
            <v>3.8095238095238098</v>
          </cell>
          <cell r="N49">
            <v>6.1851851851851851</v>
          </cell>
          <cell r="O49">
            <v>5.1851851851851851</v>
          </cell>
          <cell r="Q49">
            <v>5.6811594202898554</v>
          </cell>
          <cell r="R49">
            <v>4.3478260869565215</v>
          </cell>
          <cell r="T49">
            <v>16.95918367346939</v>
          </cell>
          <cell r="U49">
            <v>10.040816326530612</v>
          </cell>
          <cell r="W49">
            <v>16.95918367346939</v>
          </cell>
          <cell r="X49">
            <v>10.040816326530612</v>
          </cell>
          <cell r="AC49">
            <v>12.280701754385964</v>
          </cell>
          <cell r="AD49">
            <v>7.859649122807018</v>
          </cell>
          <cell r="AF49">
            <v>5</v>
          </cell>
        </row>
        <row r="50">
          <cell r="A50">
            <v>11</v>
          </cell>
          <cell r="B50">
            <v>3.833333333333333</v>
          </cell>
          <cell r="C50">
            <v>2.166666666666667</v>
          </cell>
          <cell r="E50">
            <v>11.428571428571429</v>
          </cell>
          <cell r="F50">
            <v>12.857142857142856</v>
          </cell>
          <cell r="H50">
            <v>6.6315789473684212</v>
          </cell>
          <cell r="I50">
            <v>6.1052631578947363</v>
          </cell>
          <cell r="K50">
            <v>5.3529411764705879</v>
          </cell>
          <cell r="L50">
            <v>3.8529411764705883</v>
          </cell>
          <cell r="N50">
            <v>8.7391304347826093</v>
          </cell>
          <cell r="O50">
            <v>5.5652173913043477</v>
          </cell>
          <cell r="Q50">
            <v>6.7192982456140342</v>
          </cell>
          <cell r="R50">
            <v>4.5438596491228074</v>
          </cell>
          <cell r="T50">
            <v>19.571428571428569</v>
          </cell>
          <cell r="U50">
            <v>9.5</v>
          </cell>
          <cell r="W50">
            <v>19.571428571428569</v>
          </cell>
          <cell r="X50">
            <v>9.5</v>
          </cell>
          <cell r="AC50">
            <v>12.15909090909091</v>
          </cell>
          <cell r="AD50">
            <v>6.8712121212121211</v>
          </cell>
          <cell r="AF50">
            <v>5</v>
          </cell>
        </row>
        <row r="51">
          <cell r="A51">
            <v>12</v>
          </cell>
          <cell r="B51">
            <v>0</v>
          </cell>
          <cell r="C51">
            <v>0</v>
          </cell>
          <cell r="E51">
            <v>0</v>
          </cell>
          <cell r="F51">
            <v>0</v>
          </cell>
          <cell r="H51">
            <v>0</v>
          </cell>
          <cell r="I51">
            <v>0</v>
          </cell>
          <cell r="K51">
            <v>0</v>
          </cell>
          <cell r="L51">
            <v>0</v>
          </cell>
          <cell r="N51">
            <v>0</v>
          </cell>
          <cell r="O51">
            <v>0</v>
          </cell>
          <cell r="Q51">
            <v>0</v>
          </cell>
          <cell r="R51">
            <v>0</v>
          </cell>
          <cell r="T51">
            <v>0</v>
          </cell>
          <cell r="U51">
            <v>0</v>
          </cell>
          <cell r="W51">
            <v>0</v>
          </cell>
          <cell r="X51">
            <v>0</v>
          </cell>
          <cell r="AC51">
            <v>0</v>
          </cell>
          <cell r="AD51">
            <v>0</v>
          </cell>
          <cell r="AF51">
            <v>5</v>
          </cell>
        </row>
        <row r="52">
          <cell r="A52">
            <v>13</v>
          </cell>
          <cell r="B52">
            <v>5.5</v>
          </cell>
          <cell r="C52">
            <v>6.25</v>
          </cell>
          <cell r="E52">
            <v>5.8571428571428577</v>
          </cell>
          <cell r="F52">
            <v>11</v>
          </cell>
          <cell r="H52">
            <v>5.7272727272727275</v>
          </cell>
          <cell r="I52">
            <v>9.2727272727272734</v>
          </cell>
          <cell r="K52">
            <v>3.1875</v>
          </cell>
          <cell r="L52">
            <v>7.0624999999999991</v>
          </cell>
          <cell r="N52">
            <v>3.9285714285714284</v>
          </cell>
          <cell r="O52">
            <v>7.4285714285714288</v>
          </cell>
          <cell r="Q52">
            <v>3.5333333333333337</v>
          </cell>
          <cell r="R52">
            <v>7.2333333333333334</v>
          </cell>
          <cell r="T52">
            <v>18.533333333333331</v>
          </cell>
          <cell r="U52">
            <v>9.6666666666666661</v>
          </cell>
          <cell r="W52">
            <v>18.533333333333331</v>
          </cell>
          <cell r="X52">
            <v>9.6666666666666661</v>
          </cell>
          <cell r="AC52">
            <v>10.211267605633804</v>
          </cell>
          <cell r="AD52">
            <v>8.577464788732394</v>
          </cell>
          <cell r="AF52">
            <v>5</v>
          </cell>
        </row>
        <row r="53">
          <cell r="A53">
            <v>14</v>
          </cell>
          <cell r="B53">
            <v>7.0000000000000009</v>
          </cell>
          <cell r="C53">
            <v>13</v>
          </cell>
          <cell r="E53">
            <v>4.5714285714285712</v>
          </cell>
          <cell r="F53">
            <v>10.428571428571429</v>
          </cell>
          <cell r="H53">
            <v>5.3</v>
          </cell>
          <cell r="I53">
            <v>11.200000000000001</v>
          </cell>
          <cell r="K53">
            <v>8.884615384615385</v>
          </cell>
          <cell r="L53">
            <v>4.8461538461538458</v>
          </cell>
          <cell r="N53">
            <v>8.4</v>
          </cell>
          <cell r="O53">
            <v>5.4</v>
          </cell>
          <cell r="Q53">
            <v>8.75</v>
          </cell>
          <cell r="R53">
            <v>5</v>
          </cell>
          <cell r="T53">
            <v>15.285714285714286</v>
          </cell>
          <cell r="U53">
            <v>9.5714285714285712</v>
          </cell>
          <cell r="W53">
            <v>15.285714285714286</v>
          </cell>
          <cell r="X53">
            <v>9.5714285714285712</v>
          </cell>
          <cell r="AC53">
            <v>9.7000000000000011</v>
          </cell>
          <cell r="AD53">
            <v>7.1</v>
          </cell>
          <cell r="AF53">
            <v>5</v>
          </cell>
        </row>
        <row r="54">
          <cell r="A54">
            <v>15</v>
          </cell>
          <cell r="B54">
            <v>4</v>
          </cell>
          <cell r="C54">
            <v>15.333333333333332</v>
          </cell>
          <cell r="E54">
            <v>9.3333333333333339</v>
          </cell>
          <cell r="F54">
            <v>11.833333333333334</v>
          </cell>
          <cell r="H54">
            <v>7.5555555555555554</v>
          </cell>
          <cell r="I54">
            <v>13</v>
          </cell>
          <cell r="K54">
            <v>4.4705882352941178</v>
          </cell>
          <cell r="L54">
            <v>5.4411764705882355</v>
          </cell>
          <cell r="N54">
            <v>4.5454545454545459</v>
          </cell>
          <cell r="O54">
            <v>7.2727272727272725</v>
          </cell>
          <cell r="Q54">
            <v>4.4888888888888889</v>
          </cell>
          <cell r="R54">
            <v>5.8888888888888884</v>
          </cell>
          <cell r="T54">
            <v>11.095238095238095</v>
          </cell>
          <cell r="U54">
            <v>13.523809523809524</v>
          </cell>
          <cell r="W54">
            <v>11.095238095238095</v>
          </cell>
          <cell r="X54">
            <v>13.523809523809524</v>
          </cell>
          <cell r="AC54">
            <v>7.6666666666666661</v>
          </cell>
          <cell r="AD54">
            <v>9.8958333333333321</v>
          </cell>
          <cell r="AF54">
            <v>5</v>
          </cell>
        </row>
        <row r="55">
          <cell r="A55">
            <v>16</v>
          </cell>
          <cell r="B55">
            <v>0</v>
          </cell>
          <cell r="C55">
            <v>0</v>
          </cell>
          <cell r="E55">
            <v>0</v>
          </cell>
          <cell r="F55">
            <v>0</v>
          </cell>
          <cell r="H55">
            <v>0</v>
          </cell>
          <cell r="I55">
            <v>0</v>
          </cell>
          <cell r="K55">
            <v>0</v>
          </cell>
          <cell r="L55">
            <v>0</v>
          </cell>
          <cell r="N55">
            <v>0</v>
          </cell>
          <cell r="O55">
            <v>0</v>
          </cell>
          <cell r="Q55">
            <v>0</v>
          </cell>
          <cell r="R55">
            <v>0</v>
          </cell>
          <cell r="T55">
            <v>0</v>
          </cell>
          <cell r="U55">
            <v>0</v>
          </cell>
          <cell r="W55">
            <v>0</v>
          </cell>
          <cell r="X55">
            <v>0</v>
          </cell>
          <cell r="AC55">
            <v>0</v>
          </cell>
          <cell r="AD55">
            <v>0</v>
          </cell>
          <cell r="AF55">
            <v>5</v>
          </cell>
        </row>
        <row r="56">
          <cell r="A56">
            <v>17</v>
          </cell>
          <cell r="B56">
            <v>12.25</v>
          </cell>
          <cell r="C56">
            <v>3</v>
          </cell>
          <cell r="E56">
            <v>14.2</v>
          </cell>
          <cell r="F56">
            <v>6.7</v>
          </cell>
          <cell r="H56">
            <v>13.642857142857142</v>
          </cell>
          <cell r="I56">
            <v>5.6428571428571423</v>
          </cell>
          <cell r="K56">
            <v>6.3571428571428568</v>
          </cell>
          <cell r="L56">
            <v>4.0714285714285721</v>
          </cell>
          <cell r="N56">
            <v>8.2758620689655178</v>
          </cell>
          <cell r="O56">
            <v>5.2413793103448274</v>
          </cell>
          <cell r="Q56">
            <v>7.333333333333333</v>
          </cell>
          <cell r="R56">
            <v>4.666666666666667</v>
          </cell>
          <cell r="T56">
            <v>17.083333333333332</v>
          </cell>
          <cell r="U56">
            <v>11.833333333333334</v>
          </cell>
          <cell r="W56">
            <v>17.083333333333332</v>
          </cell>
          <cell r="X56">
            <v>11.833333333333334</v>
          </cell>
          <cell r="AC56">
            <v>13.467065868263472</v>
          </cell>
          <cell r="AD56">
            <v>8.8682634730538918</v>
          </cell>
          <cell r="AF56">
            <v>5</v>
          </cell>
        </row>
        <row r="57">
          <cell r="A57">
            <v>18</v>
          </cell>
          <cell r="B57">
            <v>12</v>
          </cell>
          <cell r="C57">
            <v>4</v>
          </cell>
          <cell r="E57">
            <v>11.166666666666666</v>
          </cell>
          <cell r="F57">
            <v>5.166666666666667</v>
          </cell>
          <cell r="H57">
            <v>11.285714285714285</v>
          </cell>
          <cell r="I57">
            <v>5</v>
          </cell>
          <cell r="K57">
            <v>4.9090909090909092</v>
          </cell>
          <cell r="L57">
            <v>5.4545454545454541</v>
          </cell>
          <cell r="N57">
            <v>5.2424242424242422</v>
          </cell>
          <cell r="O57">
            <v>6.3636363636363633</v>
          </cell>
          <cell r="Q57">
            <v>5.0757575757575761</v>
          </cell>
          <cell r="R57">
            <v>5.9090909090909092</v>
          </cell>
          <cell r="T57">
            <v>7.5454545454545459</v>
          </cell>
          <cell r="U57">
            <v>6.0909090909090908</v>
          </cell>
          <cell r="W57">
            <v>7.5454545454545459</v>
          </cell>
          <cell r="X57">
            <v>6.0909090909090908</v>
          </cell>
          <cell r="AC57">
            <v>6.1052631578947363</v>
          </cell>
          <cell r="AD57">
            <v>5.8842105263157896</v>
          </cell>
          <cell r="AF57">
            <v>5</v>
          </cell>
        </row>
        <row r="58">
          <cell r="A58">
            <v>19</v>
          </cell>
          <cell r="B58">
            <v>5.8000000000000007</v>
          </cell>
          <cell r="C58">
            <v>8.4</v>
          </cell>
          <cell r="E58">
            <v>9.4</v>
          </cell>
          <cell r="F58">
            <v>9.6</v>
          </cell>
          <cell r="H58">
            <v>7.6</v>
          </cell>
          <cell r="I58">
            <v>9</v>
          </cell>
          <cell r="K58">
            <v>3.2758620689655173</v>
          </cell>
          <cell r="L58">
            <v>6</v>
          </cell>
          <cell r="N58">
            <v>6.4090909090909083</v>
          </cell>
          <cell r="O58">
            <v>6.3636363636363633</v>
          </cell>
          <cell r="Q58">
            <v>4.6274509803921564</v>
          </cell>
          <cell r="R58">
            <v>6.1568627450980395</v>
          </cell>
          <cell r="T58">
            <v>19.2</v>
          </cell>
          <cell r="U58">
            <v>7.55</v>
          </cell>
          <cell r="W58">
            <v>19.2</v>
          </cell>
          <cell r="X58">
            <v>7.55</v>
          </cell>
          <cell r="AC58">
            <v>10.693069306930694</v>
          </cell>
          <cell r="AD58">
            <v>6.990099009900991</v>
          </cell>
          <cell r="AF58">
            <v>5</v>
          </cell>
        </row>
        <row r="59">
          <cell r="A59">
            <v>20</v>
          </cell>
          <cell r="B59">
            <v>2</v>
          </cell>
          <cell r="C59">
            <v>16</v>
          </cell>
          <cell r="E59">
            <v>15</v>
          </cell>
          <cell r="F59">
            <v>6</v>
          </cell>
          <cell r="H59">
            <v>11.75</v>
          </cell>
          <cell r="I59">
            <v>8.5</v>
          </cell>
          <cell r="K59">
            <v>5.0666666666666664</v>
          </cell>
          <cell r="L59">
            <v>4.5111111111111111</v>
          </cell>
          <cell r="N59">
            <v>8.3103448275862064</v>
          </cell>
          <cell r="O59">
            <v>5.1034482758620694</v>
          </cell>
          <cell r="Q59">
            <v>6.3378378378378386</v>
          </cell>
          <cell r="R59">
            <v>4.743243243243243</v>
          </cell>
          <cell r="T59">
            <v>28.416666666666668</v>
          </cell>
          <cell r="U59">
            <v>12.361111111111111</v>
          </cell>
          <cell r="W59">
            <v>28.416666666666668</v>
          </cell>
          <cell r="X59">
            <v>12.361111111111111</v>
          </cell>
          <cell r="AC59">
            <v>16.941558441558442</v>
          </cell>
          <cell r="AD59">
            <v>8.5</v>
          </cell>
          <cell r="AF59">
            <v>5</v>
          </cell>
        </row>
        <row r="60">
          <cell r="A60">
            <v>21</v>
          </cell>
          <cell r="B60">
            <v>7.0000000000000009</v>
          </cell>
          <cell r="C60">
            <v>14.000000000000002</v>
          </cell>
          <cell r="E60">
            <v>19.400000000000002</v>
          </cell>
          <cell r="F60">
            <v>7.0000000000000009</v>
          </cell>
          <cell r="H60">
            <v>14.75</v>
          </cell>
          <cell r="I60">
            <v>9.625</v>
          </cell>
          <cell r="K60">
            <v>5.6470588235294121</v>
          </cell>
          <cell r="L60">
            <v>6.8235294117647065</v>
          </cell>
          <cell r="N60">
            <v>4.8823529411764701</v>
          </cell>
          <cell r="O60">
            <v>7.882352941176471</v>
          </cell>
          <cell r="Q60">
            <v>5.3921568627450984</v>
          </cell>
          <cell r="R60">
            <v>7.1764705882352935</v>
          </cell>
          <cell r="T60">
            <v>32.513513513513516</v>
          </cell>
          <cell r="U60">
            <v>8.0810810810810807</v>
          </cell>
          <cell r="W60">
            <v>32.513513513513516</v>
          </cell>
          <cell r="X60">
            <v>8.0810810810810807</v>
          </cell>
          <cell r="AC60">
            <v>21.045112781954884</v>
          </cell>
          <cell r="AD60">
            <v>7.8270676691729326</v>
          </cell>
          <cell r="AF60">
            <v>5</v>
          </cell>
        </row>
        <row r="61">
          <cell r="A61">
            <v>22</v>
          </cell>
          <cell r="B61">
            <v>3.5000000000000004</v>
          </cell>
          <cell r="C61">
            <v>8.5</v>
          </cell>
          <cell r="E61">
            <v>8.1666666666666661</v>
          </cell>
          <cell r="F61">
            <v>11</v>
          </cell>
          <cell r="H61">
            <v>7.0000000000000009</v>
          </cell>
          <cell r="I61">
            <v>10.375</v>
          </cell>
          <cell r="K61">
            <v>6.8297872340425529</v>
          </cell>
          <cell r="L61">
            <v>5.5106382978723403</v>
          </cell>
          <cell r="N61">
            <v>6.6571428571428575</v>
          </cell>
          <cell r="O61">
            <v>5.8571428571428577</v>
          </cell>
          <cell r="Q61">
            <v>6.7560975609756104</v>
          </cell>
          <cell r="R61">
            <v>5.6585365853658542</v>
          </cell>
          <cell r="T61">
            <v>27.524999999999999</v>
          </cell>
          <cell r="U61">
            <v>12.25</v>
          </cell>
          <cell r="W61">
            <v>27.524999999999999</v>
          </cell>
          <cell r="X61">
            <v>12.25</v>
          </cell>
          <cell r="AC61">
            <v>16.541176470588233</v>
          </cell>
          <cell r="AD61">
            <v>8.9823529411764707</v>
          </cell>
          <cell r="AF61">
            <v>5</v>
          </cell>
        </row>
        <row r="62">
          <cell r="A62">
            <v>23</v>
          </cell>
          <cell r="B62">
            <v>0</v>
          </cell>
          <cell r="C62">
            <v>0</v>
          </cell>
          <cell r="E62">
            <v>0</v>
          </cell>
          <cell r="F62">
            <v>0</v>
          </cell>
          <cell r="H62">
            <v>0</v>
          </cell>
          <cell r="I62">
            <v>0</v>
          </cell>
          <cell r="K62">
            <v>0</v>
          </cell>
          <cell r="L62">
            <v>0</v>
          </cell>
          <cell r="N62">
            <v>0</v>
          </cell>
          <cell r="O62">
            <v>0</v>
          </cell>
          <cell r="Q62">
            <v>0</v>
          </cell>
          <cell r="R62">
            <v>0</v>
          </cell>
          <cell r="T62">
            <v>0</v>
          </cell>
          <cell r="U62">
            <v>0</v>
          </cell>
          <cell r="W62">
            <v>0</v>
          </cell>
          <cell r="X62">
            <v>0</v>
          </cell>
          <cell r="AC62">
            <v>0</v>
          </cell>
          <cell r="AD62">
            <v>0</v>
          </cell>
          <cell r="AF62">
            <v>5</v>
          </cell>
        </row>
        <row r="63">
          <cell r="A63">
            <v>24</v>
          </cell>
          <cell r="B63">
            <v>6.6000000000000005</v>
          </cell>
          <cell r="C63">
            <v>11.799999999999999</v>
          </cell>
          <cell r="E63">
            <v>11.636363636363637</v>
          </cell>
          <cell r="F63">
            <v>9.7272727272727266</v>
          </cell>
          <cell r="H63">
            <v>10.0625</v>
          </cell>
          <cell r="I63">
            <v>10.375</v>
          </cell>
          <cell r="K63">
            <v>6.4883720930232567</v>
          </cell>
          <cell r="L63">
            <v>5.0697674418604652</v>
          </cell>
          <cell r="N63">
            <v>5.5294117647058822</v>
          </cell>
          <cell r="O63">
            <v>5.0588235294117645</v>
          </cell>
          <cell r="Q63">
            <v>6.2166666666666668</v>
          </cell>
          <cell r="R63">
            <v>5.0666666666666664</v>
          </cell>
          <cell r="T63">
            <v>37.516129032258064</v>
          </cell>
          <cell r="U63">
            <v>11.741935483870968</v>
          </cell>
          <cell r="W63">
            <v>37.516129032258064</v>
          </cell>
          <cell r="X63">
            <v>11.741935483870968</v>
          </cell>
          <cell r="AC63">
            <v>20.724637681159418</v>
          </cell>
          <cell r="AD63">
            <v>8.6811594202898554</v>
          </cell>
          <cell r="AF63">
            <v>5</v>
          </cell>
        </row>
        <row r="64">
          <cell r="A64">
            <v>25</v>
          </cell>
          <cell r="B64">
            <v>2.666666666666667</v>
          </cell>
          <cell r="C64">
            <v>13.333333333333334</v>
          </cell>
          <cell r="E64">
            <v>8</v>
          </cell>
          <cell r="F64">
            <v>9</v>
          </cell>
          <cell r="H64">
            <v>6.666666666666667</v>
          </cell>
          <cell r="I64">
            <v>10.083333333333332</v>
          </cell>
          <cell r="K64">
            <v>4.4761904761904763</v>
          </cell>
          <cell r="L64">
            <v>5.0476190476190474</v>
          </cell>
          <cell r="N64">
            <v>15.461538461538463</v>
          </cell>
          <cell r="O64">
            <v>6</v>
          </cell>
          <cell r="Q64">
            <v>7.0727272727272723</v>
          </cell>
          <cell r="R64">
            <v>5.2727272727272725</v>
          </cell>
          <cell r="T64">
            <v>14.374999999999998</v>
          </cell>
          <cell r="U64">
            <v>20.5</v>
          </cell>
          <cell r="W64">
            <v>14.374999999999998</v>
          </cell>
          <cell r="X64">
            <v>20.5</v>
          </cell>
          <cell r="AC64">
            <v>8.4216867469879517</v>
          </cell>
          <cell r="AD64">
            <v>8.9036144578313259</v>
          </cell>
          <cell r="AF64">
            <v>5</v>
          </cell>
        </row>
        <row r="65">
          <cell r="A65">
            <v>26</v>
          </cell>
          <cell r="B65">
            <v>5</v>
          </cell>
          <cell r="C65">
            <v>16</v>
          </cell>
          <cell r="E65">
            <v>9</v>
          </cell>
          <cell r="F65">
            <v>19.857142857142858</v>
          </cell>
          <cell r="H65">
            <v>8.5</v>
          </cell>
          <cell r="I65">
            <v>19.375</v>
          </cell>
          <cell r="K65">
            <v>5.1111111111111116</v>
          </cell>
          <cell r="L65">
            <v>6</v>
          </cell>
          <cell r="N65">
            <v>3.166666666666667</v>
          </cell>
          <cell r="O65">
            <v>7.0000000000000009</v>
          </cell>
          <cell r="Q65">
            <v>4.3333333333333339</v>
          </cell>
          <cell r="R65">
            <v>6.4</v>
          </cell>
          <cell r="T65">
            <v>10.549999999999999</v>
          </cell>
          <cell r="U65">
            <v>19.2</v>
          </cell>
          <cell r="W65">
            <v>10.549999999999999</v>
          </cell>
          <cell r="X65">
            <v>19.2</v>
          </cell>
          <cell r="AC65">
            <v>8.8095238095238102</v>
          </cell>
          <cell r="AD65">
            <v>16.174603174603174</v>
          </cell>
          <cell r="AF65">
            <v>5</v>
          </cell>
        </row>
        <row r="66">
          <cell r="A66">
            <v>27</v>
          </cell>
          <cell r="B66">
            <v>4.5999999999999996</v>
          </cell>
          <cell r="C66">
            <v>11.200000000000001</v>
          </cell>
          <cell r="E66">
            <v>6.5</v>
          </cell>
          <cell r="F66">
            <v>14.374999999999998</v>
          </cell>
          <cell r="H66">
            <v>5.7692307692307692</v>
          </cell>
          <cell r="I66">
            <v>13.153846153846155</v>
          </cell>
          <cell r="K66">
            <v>1.7000000000000002</v>
          </cell>
          <cell r="L66">
            <v>9.9</v>
          </cell>
          <cell r="N66">
            <v>4.2</v>
          </cell>
          <cell r="O66">
            <v>5.6000000000000005</v>
          </cell>
          <cell r="Q66">
            <v>2.9499999999999997</v>
          </cell>
          <cell r="R66">
            <v>7.75</v>
          </cell>
          <cell r="T66">
            <v>7.6956521739130439</v>
          </cell>
          <cell r="U66">
            <v>17.086956521739129</v>
          </cell>
          <cell r="W66">
            <v>7.6956521739130439</v>
          </cell>
          <cell r="X66">
            <v>17.086956521739129</v>
          </cell>
          <cell r="AC66">
            <v>6.1772151898734178</v>
          </cell>
          <cell r="AD66">
            <v>14.075949367088608</v>
          </cell>
          <cell r="AF66">
            <v>5</v>
          </cell>
        </row>
        <row r="67">
          <cell r="A67">
            <v>28</v>
          </cell>
          <cell r="B67">
            <v>4.666666666666667</v>
          </cell>
          <cell r="C67">
            <v>15.333333333333332</v>
          </cell>
          <cell r="E67">
            <v>3.1428571428571432</v>
          </cell>
          <cell r="F67">
            <v>13</v>
          </cell>
          <cell r="H67">
            <v>3.5999999999999996</v>
          </cell>
          <cell r="I67">
            <v>13.700000000000001</v>
          </cell>
          <cell r="K67">
            <v>2.3043478260869565</v>
          </cell>
          <cell r="L67">
            <v>7.304347826086957</v>
          </cell>
          <cell r="N67">
            <v>1.6363636363636365</v>
          </cell>
          <cell r="O67">
            <v>9</v>
          </cell>
          <cell r="Q67">
            <v>2.0882352941176472</v>
          </cell>
          <cell r="R67">
            <v>7.8529411764705888</v>
          </cell>
          <cell r="T67">
            <v>7.384615384615385</v>
          </cell>
          <cell r="U67">
            <v>16.038461538461537</v>
          </cell>
          <cell r="W67">
            <v>7.384615384615385</v>
          </cell>
          <cell r="X67">
            <v>16.038461538461537</v>
          </cell>
          <cell r="AC67">
            <v>5.1145833333333339</v>
          </cell>
          <cell r="AD67">
            <v>12.895833333333334</v>
          </cell>
          <cell r="AF67">
            <v>5</v>
          </cell>
        </row>
        <row r="68">
          <cell r="A68">
            <v>29</v>
          </cell>
          <cell r="B68">
            <v>0</v>
          </cell>
          <cell r="C68">
            <v>0</v>
          </cell>
          <cell r="E68">
            <v>0</v>
          </cell>
          <cell r="F68">
            <v>0</v>
          </cell>
          <cell r="H68">
            <v>0</v>
          </cell>
          <cell r="I68">
            <v>0</v>
          </cell>
          <cell r="K68">
            <v>0</v>
          </cell>
          <cell r="L68">
            <v>0</v>
          </cell>
          <cell r="N68">
            <v>0</v>
          </cell>
          <cell r="O68">
            <v>0</v>
          </cell>
          <cell r="Q68">
            <v>0</v>
          </cell>
          <cell r="R68">
            <v>0</v>
          </cell>
          <cell r="T68">
            <v>0</v>
          </cell>
          <cell r="U68">
            <v>0</v>
          </cell>
          <cell r="W68">
            <v>0</v>
          </cell>
          <cell r="X68">
            <v>0</v>
          </cell>
          <cell r="AC68">
            <v>0</v>
          </cell>
          <cell r="AD68">
            <v>0</v>
          </cell>
          <cell r="AF68">
            <v>5</v>
          </cell>
        </row>
        <row r="69">
          <cell r="A69">
            <v>30</v>
          </cell>
          <cell r="B69">
            <v>0</v>
          </cell>
          <cell r="C69">
            <v>0</v>
          </cell>
          <cell r="E69">
            <v>0</v>
          </cell>
          <cell r="F69">
            <v>0</v>
          </cell>
          <cell r="H69">
            <v>0</v>
          </cell>
          <cell r="I69">
            <v>0</v>
          </cell>
          <cell r="K69">
            <v>0</v>
          </cell>
          <cell r="L69">
            <v>0</v>
          </cell>
          <cell r="N69">
            <v>0</v>
          </cell>
          <cell r="O69">
            <v>0</v>
          </cell>
          <cell r="Q69">
            <v>0</v>
          </cell>
          <cell r="R69">
            <v>0</v>
          </cell>
          <cell r="T69">
            <v>0</v>
          </cell>
          <cell r="U69">
            <v>0</v>
          </cell>
          <cell r="W69">
            <v>0</v>
          </cell>
          <cell r="X69">
            <v>0</v>
          </cell>
          <cell r="AC69">
            <v>0</v>
          </cell>
          <cell r="AD69">
            <v>0</v>
          </cell>
          <cell r="AF69">
            <v>5</v>
          </cell>
        </row>
        <row r="70">
          <cell r="A70">
            <v>31</v>
          </cell>
          <cell r="B70">
            <v>0</v>
          </cell>
          <cell r="C70">
            <v>0</v>
          </cell>
          <cell r="E70">
            <v>0</v>
          </cell>
          <cell r="F70">
            <v>0</v>
          </cell>
          <cell r="H70">
            <v>0</v>
          </cell>
          <cell r="I70">
            <v>0</v>
          </cell>
          <cell r="K70">
            <v>0</v>
          </cell>
          <cell r="L70">
            <v>0</v>
          </cell>
          <cell r="N70">
            <v>0</v>
          </cell>
          <cell r="O70">
            <v>0</v>
          </cell>
          <cell r="Q70">
            <v>0</v>
          </cell>
          <cell r="R70">
            <v>0</v>
          </cell>
          <cell r="T70">
            <v>0</v>
          </cell>
          <cell r="U70">
            <v>0</v>
          </cell>
          <cell r="W70">
            <v>0</v>
          </cell>
          <cell r="X70">
            <v>0</v>
          </cell>
          <cell r="AC70">
            <v>0</v>
          </cell>
          <cell r="AD70">
            <v>0</v>
          </cell>
          <cell r="AF70">
            <v>5</v>
          </cell>
        </row>
        <row r="71">
          <cell r="A71" t="str">
            <v xml:space="preserve">Mar/01 </v>
          </cell>
          <cell r="B71">
            <v>18</v>
          </cell>
          <cell r="C71">
            <v>2</v>
          </cell>
          <cell r="E71">
            <v>12</v>
          </cell>
          <cell r="F71">
            <v>2.5</v>
          </cell>
          <cell r="H71">
            <v>13.200000000000001</v>
          </cell>
          <cell r="I71">
            <v>2.4</v>
          </cell>
          <cell r="K71">
            <v>5.6923076923076925</v>
          </cell>
          <cell r="L71">
            <v>1.2307692307692308</v>
          </cell>
          <cell r="N71">
            <v>6.166666666666667</v>
          </cell>
          <cell r="O71">
            <v>2.3333333333333335</v>
          </cell>
          <cell r="Q71">
            <v>5.92</v>
          </cell>
          <cell r="R71">
            <v>1.76</v>
          </cell>
          <cell r="T71">
            <v>6</v>
          </cell>
          <cell r="U71">
            <v>17.18181818181818</v>
          </cell>
          <cell r="W71">
            <v>6</v>
          </cell>
          <cell r="X71">
            <v>17.18181818181818</v>
          </cell>
          <cell r="AC71">
            <v>6.4594594594594597</v>
          </cell>
          <cell r="AD71">
            <v>10.972972972972974</v>
          </cell>
          <cell r="AF71">
            <v>5</v>
          </cell>
        </row>
        <row r="72">
          <cell r="A72">
            <v>2</v>
          </cell>
          <cell r="B72">
            <v>0</v>
          </cell>
          <cell r="C72">
            <v>0</v>
          </cell>
          <cell r="E72">
            <v>0</v>
          </cell>
          <cell r="F72">
            <v>0</v>
          </cell>
          <cell r="H72">
            <v>0</v>
          </cell>
          <cell r="I72">
            <v>0</v>
          </cell>
          <cell r="K72">
            <v>0</v>
          </cell>
          <cell r="L72">
            <v>0</v>
          </cell>
          <cell r="N72">
            <v>0</v>
          </cell>
          <cell r="O72">
            <v>0</v>
          </cell>
          <cell r="Q72">
            <v>0</v>
          </cell>
          <cell r="R72">
            <v>0</v>
          </cell>
          <cell r="T72">
            <v>0</v>
          </cell>
          <cell r="U72">
            <v>0</v>
          </cell>
          <cell r="W72">
            <v>0</v>
          </cell>
          <cell r="X72">
            <v>0</v>
          </cell>
          <cell r="AC72">
            <v>0</v>
          </cell>
          <cell r="AD72">
            <v>0</v>
          </cell>
          <cell r="AF72">
            <v>5</v>
          </cell>
        </row>
        <row r="73">
          <cell r="A73">
            <v>3</v>
          </cell>
          <cell r="B73">
            <v>7.333333333333333</v>
          </cell>
          <cell r="C73">
            <v>5.6666666666666661</v>
          </cell>
          <cell r="E73">
            <v>12.625</v>
          </cell>
          <cell r="F73">
            <v>4.125</v>
          </cell>
          <cell r="H73">
            <v>11.181818181818182</v>
          </cell>
          <cell r="I73">
            <v>4.5454545454545459</v>
          </cell>
          <cell r="K73">
            <v>6.68</v>
          </cell>
          <cell r="L73">
            <v>3.7199999999999998</v>
          </cell>
          <cell r="N73">
            <v>8.4666666666666668</v>
          </cell>
          <cell r="O73">
            <v>3.6333333333333337</v>
          </cell>
          <cell r="Q73">
            <v>7.6545454545454543</v>
          </cell>
          <cell r="R73">
            <v>3.6727272727272728</v>
          </cell>
          <cell r="T73">
            <v>10.127659574468085</v>
          </cell>
          <cell r="U73">
            <v>12.553191489361701</v>
          </cell>
          <cell r="W73">
            <v>10.127659574468085</v>
          </cell>
          <cell r="X73">
            <v>12.553191489361701</v>
          </cell>
          <cell r="AC73">
            <v>9.35</v>
          </cell>
          <cell r="AD73">
            <v>8.9499999999999993</v>
          </cell>
          <cell r="AF73">
            <v>5</v>
          </cell>
        </row>
        <row r="74">
          <cell r="A74">
            <v>4</v>
          </cell>
          <cell r="B74">
            <v>0</v>
          </cell>
          <cell r="C74">
            <v>0</v>
          </cell>
          <cell r="E74">
            <v>0</v>
          </cell>
          <cell r="F74">
            <v>0</v>
          </cell>
          <cell r="H74">
            <v>0</v>
          </cell>
          <cell r="I74">
            <v>0</v>
          </cell>
          <cell r="K74">
            <v>0</v>
          </cell>
          <cell r="L74">
            <v>0</v>
          </cell>
          <cell r="N74">
            <v>0</v>
          </cell>
          <cell r="O74">
            <v>0</v>
          </cell>
          <cell r="Q74">
            <v>0</v>
          </cell>
          <cell r="R74">
            <v>0</v>
          </cell>
          <cell r="T74">
            <v>0</v>
          </cell>
          <cell r="U74">
            <v>0</v>
          </cell>
          <cell r="W74">
            <v>0</v>
          </cell>
          <cell r="X74">
            <v>0</v>
          </cell>
          <cell r="AC74">
            <v>0</v>
          </cell>
          <cell r="AD74">
            <v>0</v>
          </cell>
          <cell r="AF74">
            <v>5</v>
          </cell>
        </row>
        <row r="75">
          <cell r="A75">
            <v>5</v>
          </cell>
          <cell r="B75">
            <v>4.3333333333333339</v>
          </cell>
          <cell r="C75">
            <v>4.3333333333333339</v>
          </cell>
          <cell r="E75">
            <v>2</v>
          </cell>
          <cell r="F75">
            <v>16.333333333333332</v>
          </cell>
          <cell r="H75">
            <v>2.7777777777777777</v>
          </cell>
          <cell r="I75">
            <v>12.333333333333334</v>
          </cell>
          <cell r="K75">
            <v>1.6666666666666667</v>
          </cell>
          <cell r="L75">
            <v>6.6333333333333329</v>
          </cell>
          <cell r="N75">
            <v>3.3142857142857141</v>
          </cell>
          <cell r="O75">
            <v>8.8285714285714292</v>
          </cell>
          <cell r="Q75">
            <v>2.5538461538461537</v>
          </cell>
          <cell r="R75">
            <v>7.815384615384616</v>
          </cell>
          <cell r="T75">
            <v>8.3720930232558146</v>
          </cell>
          <cell r="U75">
            <v>17.232558139534884</v>
          </cell>
          <cell r="W75">
            <v>8.3720930232558146</v>
          </cell>
          <cell r="X75">
            <v>17.232558139534884</v>
          </cell>
          <cell r="AC75">
            <v>5.6937500000000005</v>
          </cell>
          <cell r="AD75">
            <v>13.13125</v>
          </cell>
          <cell r="AF75">
            <v>5</v>
          </cell>
        </row>
        <row r="76">
          <cell r="A76">
            <v>6</v>
          </cell>
          <cell r="B76">
            <v>2.5151515151515151</v>
          </cell>
          <cell r="C76">
            <v>6.5151515151515156</v>
          </cell>
          <cell r="E76">
            <v>1.1142857142857143</v>
          </cell>
          <cell r="F76">
            <v>8.742857142857142</v>
          </cell>
          <cell r="H76">
            <v>1.7941176470588234</v>
          </cell>
          <cell r="I76">
            <v>7.6617647058823524</v>
          </cell>
          <cell r="K76">
            <v>0</v>
          </cell>
          <cell r="L76">
            <v>0</v>
          </cell>
          <cell r="N76">
            <v>0</v>
          </cell>
          <cell r="O76">
            <v>0</v>
          </cell>
          <cell r="Q76">
            <v>0</v>
          </cell>
          <cell r="R76">
            <v>0</v>
          </cell>
          <cell r="T76">
            <v>7.8666666666666663</v>
          </cell>
          <cell r="U76">
            <v>16.333333333333332</v>
          </cell>
          <cell r="W76">
            <v>8.2727272727272734</v>
          </cell>
          <cell r="X76">
            <v>16.878787878787879</v>
          </cell>
          <cell r="AC76">
            <v>4.8167938931297716</v>
          </cell>
          <cell r="AD76">
            <v>11.969465648854962</v>
          </cell>
          <cell r="AF76">
            <v>5</v>
          </cell>
        </row>
        <row r="77">
          <cell r="A77">
            <v>7</v>
          </cell>
          <cell r="B77">
            <v>2.0555555555555558</v>
          </cell>
          <cell r="C77">
            <v>8.0555555555555554</v>
          </cell>
          <cell r="E77">
            <v>1.7999999999999998</v>
          </cell>
          <cell r="F77">
            <v>7.1999999999999993</v>
          </cell>
          <cell r="H77">
            <v>1.8958333333333335</v>
          </cell>
          <cell r="I77">
            <v>7.5208333333333339</v>
          </cell>
          <cell r="K77">
            <v>0</v>
          </cell>
          <cell r="L77">
            <v>0</v>
          </cell>
          <cell r="N77">
            <v>0</v>
          </cell>
          <cell r="O77">
            <v>0</v>
          </cell>
          <cell r="Q77">
            <v>0</v>
          </cell>
          <cell r="R77">
            <v>0</v>
          </cell>
          <cell r="T77">
            <v>6.4761904761904754</v>
          </cell>
          <cell r="U77">
            <v>17.571428571428569</v>
          </cell>
          <cell r="W77">
            <v>6.4761904761904754</v>
          </cell>
          <cell r="X77">
            <v>17.571428571428569</v>
          </cell>
          <cell r="AC77">
            <v>4.0333333333333332</v>
          </cell>
          <cell r="AD77">
            <v>12.211111111111112</v>
          </cell>
          <cell r="AF77">
            <v>5</v>
          </cell>
        </row>
        <row r="78">
          <cell r="A78">
            <v>8</v>
          </cell>
          <cell r="B78">
            <v>0</v>
          </cell>
          <cell r="C78">
            <v>6.5</v>
          </cell>
          <cell r="E78">
            <v>4</v>
          </cell>
          <cell r="F78">
            <v>7.3999999999999995</v>
          </cell>
          <cell r="H78">
            <v>2.8571428571428572</v>
          </cell>
          <cell r="I78">
            <v>7.1428571428571423</v>
          </cell>
          <cell r="K78">
            <v>2.1724137931034484</v>
          </cell>
          <cell r="L78">
            <v>6.8275862068965516</v>
          </cell>
          <cell r="N78">
            <v>1.7999999999999998</v>
          </cell>
          <cell r="O78">
            <v>7.3999999999999995</v>
          </cell>
          <cell r="Q78">
            <v>2.0204081632653059</v>
          </cell>
          <cell r="R78">
            <v>7.0612244897959187</v>
          </cell>
          <cell r="T78">
            <v>7.764705882352942</v>
          </cell>
          <cell r="U78">
            <v>22.470588235294116</v>
          </cell>
          <cell r="W78">
            <v>7.764705882352942</v>
          </cell>
          <cell r="X78">
            <v>22.470588235294116</v>
          </cell>
          <cell r="AC78">
            <v>5.217741935483871</v>
          </cell>
          <cell r="AD78">
            <v>15.516129032258064</v>
          </cell>
          <cell r="AF78">
            <v>5</v>
          </cell>
        </row>
        <row r="79">
          <cell r="A79">
            <v>9</v>
          </cell>
          <cell r="B79">
            <v>0</v>
          </cell>
          <cell r="C79">
            <v>0</v>
          </cell>
          <cell r="E79">
            <v>0</v>
          </cell>
          <cell r="F79">
            <v>0</v>
          </cell>
          <cell r="H79">
            <v>0</v>
          </cell>
          <cell r="I79">
            <v>0</v>
          </cell>
          <cell r="K79">
            <v>0</v>
          </cell>
          <cell r="L79">
            <v>0</v>
          </cell>
          <cell r="N79">
            <v>0</v>
          </cell>
          <cell r="O79">
            <v>0</v>
          </cell>
          <cell r="Q79">
            <v>0</v>
          </cell>
          <cell r="R79">
            <v>0</v>
          </cell>
          <cell r="T79">
            <v>0</v>
          </cell>
          <cell r="U79">
            <v>0</v>
          </cell>
          <cell r="W79">
            <v>0</v>
          </cell>
          <cell r="X79">
            <v>0</v>
          </cell>
          <cell r="AC79">
            <v>0</v>
          </cell>
          <cell r="AD79">
            <v>0</v>
          </cell>
          <cell r="AF79">
            <v>5</v>
          </cell>
        </row>
        <row r="80">
          <cell r="A80">
            <v>10</v>
          </cell>
          <cell r="B80">
            <v>5</v>
          </cell>
          <cell r="C80">
            <v>5</v>
          </cell>
          <cell r="E80">
            <v>4.4285714285714279</v>
          </cell>
          <cell r="F80">
            <v>8.7142857142857153</v>
          </cell>
          <cell r="H80">
            <v>4.5999999999999996</v>
          </cell>
          <cell r="I80">
            <v>7.6</v>
          </cell>
          <cell r="K80">
            <v>4</v>
          </cell>
          <cell r="L80">
            <v>6.6470588235294112</v>
          </cell>
          <cell r="N80">
            <v>3.7058823529411762</v>
          </cell>
          <cell r="O80">
            <v>7.2647058823529411</v>
          </cell>
          <cell r="Q80">
            <v>3.8529411764705883</v>
          </cell>
          <cell r="R80">
            <v>6.9558823529411766</v>
          </cell>
          <cell r="T80">
            <v>7.8</v>
          </cell>
          <cell r="U80">
            <v>13.914285714285715</v>
          </cell>
          <cell r="W80">
            <v>7.8</v>
          </cell>
          <cell r="X80">
            <v>13.914285714285715</v>
          </cell>
          <cell r="AC80">
            <v>5.7702702702702702</v>
          </cell>
          <cell r="AD80">
            <v>10.29054054054054</v>
          </cell>
          <cell r="AF80">
            <v>5</v>
          </cell>
        </row>
        <row r="81">
          <cell r="A81">
            <v>11</v>
          </cell>
          <cell r="B81">
            <v>2.2608695652173916</v>
          </cell>
          <cell r="C81">
            <v>9.2173913043478262</v>
          </cell>
          <cell r="E81">
            <v>2.25</v>
          </cell>
          <cell r="F81">
            <v>8.5</v>
          </cell>
          <cell r="H81">
            <v>2.2564102564102564</v>
          </cell>
          <cell r="I81">
            <v>8.9230769230769234</v>
          </cell>
          <cell r="K81">
            <v>2.1052631578947367</v>
          </cell>
          <cell r="L81">
            <v>5.2130325814536338</v>
          </cell>
          <cell r="N81">
            <v>4.1666666666666661</v>
          </cell>
          <cell r="O81">
            <v>5.916666666666667</v>
          </cell>
          <cell r="Q81">
            <v>2.581888246628131</v>
          </cell>
          <cell r="R81">
            <v>5.3757225433526017</v>
          </cell>
          <cell r="T81">
            <v>7.4615384615384608</v>
          </cell>
          <cell r="U81">
            <v>15.153846153846153</v>
          </cell>
          <cell r="W81">
            <v>7.4615384615384608</v>
          </cell>
          <cell r="X81">
            <v>15.153846153846153</v>
          </cell>
          <cell r="AC81">
            <v>4.7866256049274085</v>
          </cell>
          <cell r="AD81">
            <v>10.153981522217334</v>
          </cell>
          <cell r="AF81">
            <v>5</v>
          </cell>
        </row>
        <row r="82">
          <cell r="A82">
            <v>12</v>
          </cell>
          <cell r="B82">
            <v>2.75</v>
          </cell>
          <cell r="C82">
            <v>8.75</v>
          </cell>
          <cell r="E82">
            <v>7.6666666666666661</v>
          </cell>
          <cell r="F82">
            <v>11.333333333333332</v>
          </cell>
          <cell r="H82">
            <v>4.8571428571428568</v>
          </cell>
          <cell r="I82">
            <v>9.8571428571428577</v>
          </cell>
          <cell r="K82">
            <v>1.4848484848484849</v>
          </cell>
          <cell r="L82">
            <v>6.0909090909090908</v>
          </cell>
          <cell r="N82">
            <v>3.4666666666666663</v>
          </cell>
          <cell r="O82">
            <v>7.4666666666666677</v>
          </cell>
          <cell r="Q82">
            <v>2.1041666666666665</v>
          </cell>
          <cell r="R82">
            <v>6.520833333333333</v>
          </cell>
          <cell r="T82">
            <v>8.6190476190476186</v>
          </cell>
          <cell r="U82">
            <v>16.80952380952381</v>
          </cell>
          <cell r="W82">
            <v>8.6190476190476186</v>
          </cell>
          <cell r="X82">
            <v>16.80952380952381</v>
          </cell>
          <cell r="AC82">
            <v>5.123711340206186</v>
          </cell>
          <cell r="AD82">
            <v>11.216494845360824</v>
          </cell>
          <cell r="AF82">
            <v>5</v>
          </cell>
        </row>
        <row r="83">
          <cell r="A83">
            <v>13</v>
          </cell>
          <cell r="B83">
            <v>4</v>
          </cell>
          <cell r="C83">
            <v>12</v>
          </cell>
          <cell r="E83">
            <v>4</v>
          </cell>
          <cell r="F83">
            <v>9.75</v>
          </cell>
          <cell r="H83">
            <v>4</v>
          </cell>
          <cell r="I83">
            <v>10.199999999999999</v>
          </cell>
          <cell r="K83">
            <v>2.2939068100358422</v>
          </cell>
          <cell r="L83">
            <v>5.913978494623656</v>
          </cell>
          <cell r="N83">
            <v>1.7999999999999998</v>
          </cell>
          <cell r="O83">
            <v>8.7999999999999989</v>
          </cell>
          <cell r="Q83">
            <v>2.1635883905013191</v>
          </cell>
          <cell r="R83">
            <v>6.6754617414248028</v>
          </cell>
          <cell r="T83">
            <v>10.285714285714285</v>
          </cell>
          <cell r="U83">
            <v>31.428571428571427</v>
          </cell>
          <cell r="W83">
            <v>10.285714285714285</v>
          </cell>
          <cell r="X83">
            <v>31.428571428571427</v>
          </cell>
          <cell r="AC83">
            <v>4.3233743409490337</v>
          </cell>
          <cell r="AD83">
            <v>13.075571177504393</v>
          </cell>
          <cell r="AF83">
            <v>5</v>
          </cell>
        </row>
        <row r="84">
          <cell r="A84">
            <v>14</v>
          </cell>
          <cell r="B84">
            <v>2</v>
          </cell>
          <cell r="C84">
            <v>7.0000000000000009</v>
          </cell>
          <cell r="E84">
            <v>3.6666666666666665</v>
          </cell>
          <cell r="F84">
            <v>6.833333333333333</v>
          </cell>
          <cell r="H84">
            <v>3.25</v>
          </cell>
          <cell r="I84">
            <v>6.8750000000000009</v>
          </cell>
          <cell r="K84">
            <v>2.8214285714285712</v>
          </cell>
          <cell r="L84">
            <v>4.9285714285714288</v>
          </cell>
          <cell r="N84">
            <v>2.7272727272727271</v>
          </cell>
          <cell r="O84">
            <v>8.9090909090909101</v>
          </cell>
          <cell r="Q84">
            <v>2.7948717948717947</v>
          </cell>
          <cell r="R84">
            <v>6.0512820512820511</v>
          </cell>
          <cell r="T84">
            <v>6.583333333333333</v>
          </cell>
          <cell r="U84">
            <v>19.416666666666664</v>
          </cell>
          <cell r="W84">
            <v>6.583333333333333</v>
          </cell>
          <cell r="X84">
            <v>19.416666666666664</v>
          </cell>
          <cell r="AC84">
            <v>4.1267605633802811</v>
          </cell>
          <cell r="AD84">
            <v>10.661971830985916</v>
          </cell>
          <cell r="AF84">
            <v>5</v>
          </cell>
        </row>
        <row r="85">
          <cell r="A85">
            <v>15</v>
          </cell>
          <cell r="B85">
            <v>4.3999999999999995</v>
          </cell>
          <cell r="C85">
            <v>6.4</v>
          </cell>
          <cell r="E85">
            <v>3.3333333333333335</v>
          </cell>
          <cell r="F85">
            <v>4</v>
          </cell>
          <cell r="H85">
            <v>3.8181818181818183</v>
          </cell>
          <cell r="I85">
            <v>5.0909090909090908</v>
          </cell>
          <cell r="K85">
            <v>3.4000000000000004</v>
          </cell>
          <cell r="L85">
            <v>4.1333333333333329</v>
          </cell>
          <cell r="N85">
            <v>4.833333333333333</v>
          </cell>
          <cell r="O85">
            <v>6.25</v>
          </cell>
          <cell r="Q85">
            <v>3.8095238095238098</v>
          </cell>
          <cell r="R85">
            <v>4.7380952380952381</v>
          </cell>
          <cell r="T85">
            <v>19.777777777777779</v>
          </cell>
          <cell r="U85">
            <v>14.333333333333334</v>
          </cell>
          <cell r="W85">
            <v>19.777777777777779</v>
          </cell>
          <cell r="X85">
            <v>14.333333333333334</v>
          </cell>
          <cell r="AC85">
            <v>10.269662921348315</v>
          </cell>
          <cell r="AD85">
            <v>8.6629213483146064</v>
          </cell>
          <cell r="AF85">
            <v>5</v>
          </cell>
        </row>
        <row r="86">
          <cell r="A86">
            <v>16</v>
          </cell>
          <cell r="B86">
            <v>8</v>
          </cell>
          <cell r="C86">
            <v>4</v>
          </cell>
          <cell r="E86">
            <v>7.0000000000000009</v>
          </cell>
          <cell r="F86">
            <v>9</v>
          </cell>
          <cell r="H86">
            <v>7.333333333333333</v>
          </cell>
          <cell r="I86">
            <v>7.333333333333333</v>
          </cell>
          <cell r="K86">
            <v>0</v>
          </cell>
          <cell r="L86">
            <v>0</v>
          </cell>
          <cell r="N86">
            <v>0</v>
          </cell>
          <cell r="O86">
            <v>0</v>
          </cell>
          <cell r="Q86">
            <v>0</v>
          </cell>
          <cell r="R86">
            <v>0</v>
          </cell>
          <cell r="T86">
            <v>0</v>
          </cell>
          <cell r="U86">
            <v>0</v>
          </cell>
          <cell r="W86">
            <v>0</v>
          </cell>
          <cell r="X86">
            <v>0</v>
          </cell>
          <cell r="AC86">
            <v>7.333333333333333</v>
          </cell>
          <cell r="AD86">
            <v>7.333333333333333</v>
          </cell>
          <cell r="AF86">
            <v>5</v>
          </cell>
        </row>
        <row r="87">
          <cell r="A87">
            <v>17</v>
          </cell>
          <cell r="B87">
            <v>3</v>
          </cell>
          <cell r="C87">
            <v>5</v>
          </cell>
          <cell r="E87">
            <v>3.3333333333333335</v>
          </cell>
          <cell r="F87">
            <v>6.666666666666667</v>
          </cell>
          <cell r="H87">
            <v>3.2857142857142856</v>
          </cell>
          <cell r="I87">
            <v>6.4285714285714279</v>
          </cell>
          <cell r="K87">
            <v>3.4285714285714288</v>
          </cell>
          <cell r="L87">
            <v>5</v>
          </cell>
          <cell r="N87">
            <v>2.3513513513513513</v>
          </cell>
          <cell r="O87">
            <v>6.756756756756757</v>
          </cell>
          <cell r="Q87">
            <v>2.8153846153846156</v>
          </cell>
          <cell r="R87">
            <v>6</v>
          </cell>
          <cell r="T87">
            <v>2.9333333333333331</v>
          </cell>
          <cell r="U87">
            <v>5.6666666666666661</v>
          </cell>
          <cell r="W87">
            <v>2.9333333333333331</v>
          </cell>
          <cell r="X87">
            <v>5.6666666666666661</v>
          </cell>
          <cell r="AC87">
            <v>2.90625</v>
          </cell>
          <cell r="AD87">
            <v>5.807291666666667</v>
          </cell>
          <cell r="AF87">
            <v>5</v>
          </cell>
        </row>
        <row r="88">
          <cell r="A88">
            <v>18</v>
          </cell>
          <cell r="B88">
            <v>2.666666666666667</v>
          </cell>
          <cell r="C88">
            <v>6.666666666666667</v>
          </cell>
          <cell r="E88">
            <v>4.1666666666666661</v>
          </cell>
          <cell r="F88">
            <v>6.3333333333333339</v>
          </cell>
          <cell r="H88">
            <v>3.6666666666666665</v>
          </cell>
          <cell r="I88">
            <v>6.4444444444444446</v>
          </cell>
          <cell r="K88">
            <v>2.8000000000000003</v>
          </cell>
          <cell r="L88">
            <v>4.1666666666666661</v>
          </cell>
          <cell r="N88">
            <v>3.0909090909090908</v>
          </cell>
          <cell r="O88">
            <v>5.3030303030303028</v>
          </cell>
          <cell r="Q88">
            <v>2.9523809523809526</v>
          </cell>
          <cell r="R88">
            <v>4.7619047619047619</v>
          </cell>
          <cell r="T88">
            <v>8.545454545454545</v>
          </cell>
          <cell r="U88">
            <v>10.151515151515152</v>
          </cell>
          <cell r="W88">
            <v>8.545454545454545</v>
          </cell>
          <cell r="X88">
            <v>10.151515151515152</v>
          </cell>
          <cell r="AC88">
            <v>5.6739130434782608</v>
          </cell>
          <cell r="AD88">
            <v>7.4492753623188417</v>
          </cell>
          <cell r="AF88">
            <v>5</v>
          </cell>
        </row>
        <row r="89">
          <cell r="A89">
            <v>19</v>
          </cell>
          <cell r="B89">
            <v>0</v>
          </cell>
          <cell r="C89">
            <v>0</v>
          </cell>
          <cell r="E89">
            <v>6</v>
          </cell>
          <cell r="F89">
            <v>7.5</v>
          </cell>
          <cell r="H89">
            <v>6</v>
          </cell>
          <cell r="I89">
            <v>7.5</v>
          </cell>
          <cell r="K89">
            <v>3.7370242214532867</v>
          </cell>
          <cell r="L89">
            <v>4.8788927335640135</v>
          </cell>
          <cell r="N89">
            <v>4.3571428571428577</v>
          </cell>
          <cell r="O89">
            <v>4.5357142857142856</v>
          </cell>
          <cell r="Q89">
            <v>4.0421792618629171</v>
          </cell>
          <cell r="R89">
            <v>4.7100175746924426</v>
          </cell>
          <cell r="T89">
            <v>16.71875</v>
          </cell>
          <cell r="U89">
            <v>8.375</v>
          </cell>
          <cell r="W89">
            <v>16.71875</v>
          </cell>
          <cell r="X89">
            <v>8.375</v>
          </cell>
          <cell r="AC89">
            <v>10.527974783293931</v>
          </cell>
          <cell r="AD89">
            <v>6.6903073286052006</v>
          </cell>
          <cell r="AF89">
            <v>5</v>
          </cell>
        </row>
        <row r="90">
          <cell r="A90">
            <v>20</v>
          </cell>
          <cell r="B90">
            <v>4.2</v>
          </cell>
          <cell r="C90">
            <v>4.2</v>
          </cell>
          <cell r="E90">
            <v>2.833333333333333</v>
          </cell>
          <cell r="F90">
            <v>4.5</v>
          </cell>
          <cell r="H90">
            <v>3.4545454545454546</v>
          </cell>
          <cell r="I90">
            <v>4.3636363636363642</v>
          </cell>
          <cell r="K90">
            <v>3.0789473684210527</v>
          </cell>
          <cell r="L90">
            <v>4.7368421052631584</v>
          </cell>
          <cell r="N90">
            <v>2.52</v>
          </cell>
          <cell r="O90">
            <v>4.92</v>
          </cell>
          <cell r="Q90">
            <v>2.8571428571428572</v>
          </cell>
          <cell r="R90">
            <v>4.8095238095238093</v>
          </cell>
          <cell r="T90">
            <v>14.875</v>
          </cell>
          <cell r="U90">
            <v>9.1999999999999993</v>
          </cell>
          <cell r="W90">
            <v>14.875</v>
          </cell>
          <cell r="X90">
            <v>9.1999999999999993</v>
          </cell>
          <cell r="AC90">
            <v>9.1428571428571423</v>
          </cell>
          <cell r="AD90">
            <v>7.0584415584415581</v>
          </cell>
          <cell r="AF90">
            <v>5</v>
          </cell>
        </row>
        <row r="91">
          <cell r="A91">
            <v>21</v>
          </cell>
          <cell r="B91">
            <v>0</v>
          </cell>
          <cell r="C91">
            <v>9</v>
          </cell>
          <cell r="E91">
            <v>7.5</v>
          </cell>
          <cell r="F91">
            <v>8.5</v>
          </cell>
          <cell r="H91">
            <v>5</v>
          </cell>
          <cell r="I91">
            <v>8.6666666666666679</v>
          </cell>
          <cell r="K91">
            <v>4.9444444444444446</v>
          </cell>
          <cell r="L91">
            <v>4.833333333333333</v>
          </cell>
          <cell r="N91">
            <v>5.9411764705882355</v>
          </cell>
          <cell r="O91">
            <v>4.9411764705882346</v>
          </cell>
          <cell r="Q91">
            <v>5.2641509433962268</v>
          </cell>
          <cell r="R91">
            <v>4.867924528301887</v>
          </cell>
          <cell r="T91">
            <v>11.62962962962963</v>
          </cell>
          <cell r="U91">
            <v>10.333333333333334</v>
          </cell>
          <cell r="W91">
            <v>11.62962962962963</v>
          </cell>
          <cell r="X91">
            <v>10.333333333333334</v>
          </cell>
          <cell r="AC91">
            <v>8.2920353982300874</v>
          </cell>
          <cell r="AD91">
            <v>7.6814159292035402</v>
          </cell>
          <cell r="AF91">
            <v>5</v>
          </cell>
        </row>
        <row r="92">
          <cell r="A92">
            <v>22</v>
          </cell>
          <cell r="B92">
            <v>5</v>
          </cell>
          <cell r="C92">
            <v>5.3333333333333339</v>
          </cell>
          <cell r="E92">
            <v>3.8</v>
          </cell>
          <cell r="F92">
            <v>5.8000000000000007</v>
          </cell>
          <cell r="H92">
            <v>4.25</v>
          </cell>
          <cell r="I92">
            <v>5.625</v>
          </cell>
          <cell r="K92">
            <v>4</v>
          </cell>
          <cell r="L92">
            <v>4.8205128205128203</v>
          </cell>
          <cell r="N92">
            <v>4.16</v>
          </cell>
          <cell r="O92">
            <v>5.64</v>
          </cell>
          <cell r="Q92">
            <v>4.0625</v>
          </cell>
          <cell r="R92">
            <v>5.140625</v>
          </cell>
          <cell r="T92">
            <v>14.636363636363637</v>
          </cell>
          <cell r="U92">
            <v>9.0303030303030294</v>
          </cell>
          <cell r="W92">
            <v>14.636363636363637</v>
          </cell>
          <cell r="X92">
            <v>9.0303030303030294</v>
          </cell>
          <cell r="AC92">
            <v>9.1304347826086953</v>
          </cell>
          <cell r="AD92">
            <v>7.0289855072463769</v>
          </cell>
          <cell r="AF92">
            <v>5</v>
          </cell>
        </row>
        <row r="93">
          <cell r="A93">
            <v>23</v>
          </cell>
          <cell r="B93">
            <v>0</v>
          </cell>
          <cell r="C93">
            <v>0</v>
          </cell>
          <cell r="E93">
            <v>4.75</v>
          </cell>
          <cell r="F93">
            <v>5.25</v>
          </cell>
          <cell r="H93">
            <v>4.75</v>
          </cell>
          <cell r="I93">
            <v>5.25</v>
          </cell>
          <cell r="K93">
            <v>0</v>
          </cell>
          <cell r="L93">
            <v>0</v>
          </cell>
          <cell r="N93">
            <v>0</v>
          </cell>
          <cell r="O93">
            <v>0</v>
          </cell>
          <cell r="Q93">
            <v>0</v>
          </cell>
          <cell r="R93">
            <v>0</v>
          </cell>
          <cell r="T93">
            <v>0</v>
          </cell>
          <cell r="U93">
            <v>0</v>
          </cell>
          <cell r="W93">
            <v>0</v>
          </cell>
          <cell r="X93">
            <v>0</v>
          </cell>
          <cell r="AC93">
            <v>4.75</v>
          </cell>
          <cell r="AD93">
            <v>5.25</v>
          </cell>
          <cell r="AF93">
            <v>5</v>
          </cell>
        </row>
        <row r="94">
          <cell r="A94">
            <v>24</v>
          </cell>
          <cell r="B94">
            <v>0</v>
          </cell>
          <cell r="C94">
            <v>0</v>
          </cell>
          <cell r="E94">
            <v>4</v>
          </cell>
          <cell r="F94">
            <v>2.6</v>
          </cell>
          <cell r="H94">
            <v>4</v>
          </cell>
          <cell r="I94">
            <v>2.6</v>
          </cell>
          <cell r="K94">
            <v>6.583333333333333</v>
          </cell>
          <cell r="L94">
            <v>4.2291666666666661</v>
          </cell>
          <cell r="N94">
            <v>10.24</v>
          </cell>
          <cell r="O94">
            <v>4.96</v>
          </cell>
          <cell r="Q94">
            <v>7.8356164383561646</v>
          </cell>
          <cell r="R94">
            <v>4.4794520547945211</v>
          </cell>
          <cell r="T94">
            <v>18.285714285714285</v>
          </cell>
          <cell r="U94">
            <v>15.333333333333332</v>
          </cell>
          <cell r="W94">
            <v>18.285714285714285</v>
          </cell>
          <cell r="X94">
            <v>15.333333333333332</v>
          </cell>
          <cell r="AC94">
            <v>11.333333333333332</v>
          </cell>
          <cell r="AD94">
            <v>8.2000000000000011</v>
          </cell>
          <cell r="AF94">
            <v>5</v>
          </cell>
        </row>
        <row r="95">
          <cell r="A95">
            <v>25</v>
          </cell>
          <cell r="B95">
            <v>4.5</v>
          </cell>
          <cell r="C95">
            <v>6</v>
          </cell>
          <cell r="E95">
            <v>6.4</v>
          </cell>
          <cell r="F95">
            <v>4.8</v>
          </cell>
          <cell r="H95">
            <v>5.8571428571428577</v>
          </cell>
          <cell r="I95">
            <v>5.1428571428571423</v>
          </cell>
          <cell r="K95">
            <v>6.1153846153846159</v>
          </cell>
          <cell r="L95">
            <v>4.365384615384615</v>
          </cell>
          <cell r="N95">
            <v>9.6666666666666661</v>
          </cell>
          <cell r="O95">
            <v>4.666666666666667</v>
          </cell>
          <cell r="Q95">
            <v>7.0285714285714285</v>
          </cell>
          <cell r="R95">
            <v>4.4428571428571431</v>
          </cell>
          <cell r="T95">
            <v>6.5</v>
          </cell>
          <cell r="U95">
            <v>12.5</v>
          </cell>
          <cell r="W95">
            <v>6.5</v>
          </cell>
          <cell r="X95">
            <v>12.5</v>
          </cell>
          <cell r="AC95">
            <v>6.849462365591398</v>
          </cell>
          <cell r="AD95">
            <v>5.881720430107527</v>
          </cell>
          <cell r="AF95">
            <v>5</v>
          </cell>
        </row>
        <row r="96">
          <cell r="A96">
            <v>26</v>
          </cell>
          <cell r="B96">
            <v>10.75</v>
          </cell>
          <cell r="C96">
            <v>4</v>
          </cell>
          <cell r="E96">
            <v>10.285714285714285</v>
          </cell>
          <cell r="F96">
            <v>5.5714285714285712</v>
          </cell>
          <cell r="H96">
            <v>10.454545454545453</v>
          </cell>
          <cell r="I96">
            <v>5</v>
          </cell>
          <cell r="K96">
            <v>3.4444444444444446</v>
          </cell>
          <cell r="L96">
            <v>5.2222222222222223</v>
          </cell>
          <cell r="N96">
            <v>4.6428571428571432</v>
          </cell>
          <cell r="O96">
            <v>6.0714285714285712</v>
          </cell>
          <cell r="Q96">
            <v>4.1739130434782616</v>
          </cell>
          <cell r="R96">
            <v>5.7391304347826084</v>
          </cell>
          <cell r="T96">
            <v>8.9166666666666679</v>
          </cell>
          <cell r="U96">
            <v>12.75</v>
          </cell>
          <cell r="W96">
            <v>8.9166666666666679</v>
          </cell>
          <cell r="X96">
            <v>12.75</v>
          </cell>
          <cell r="AC96">
            <v>7.3275862068965507</v>
          </cell>
          <cell r="AD96">
            <v>8.5</v>
          </cell>
          <cell r="AF96">
            <v>5</v>
          </cell>
        </row>
        <row r="97">
          <cell r="A97">
            <v>27</v>
          </cell>
          <cell r="B97">
            <v>0</v>
          </cell>
          <cell r="C97">
            <v>0</v>
          </cell>
          <cell r="E97">
            <v>9.625</v>
          </cell>
          <cell r="F97">
            <v>6.75</v>
          </cell>
          <cell r="H97">
            <v>9.625</v>
          </cell>
          <cell r="I97">
            <v>6.75</v>
          </cell>
          <cell r="K97">
            <v>3.7058823529411762</v>
          </cell>
          <cell r="L97">
            <v>6.9411764705882355</v>
          </cell>
          <cell r="N97">
            <v>1.7142857142857144</v>
          </cell>
          <cell r="O97">
            <v>7.4285714285714288</v>
          </cell>
          <cell r="Q97">
            <v>3.125</v>
          </cell>
          <cell r="R97">
            <v>7.083333333333333</v>
          </cell>
          <cell r="T97">
            <v>12.173913043478262</v>
          </cell>
          <cell r="U97">
            <v>16.608695652173914</v>
          </cell>
          <cell r="W97">
            <v>12.173913043478262</v>
          </cell>
          <cell r="X97">
            <v>16.608695652173914</v>
          </cell>
          <cell r="AC97">
            <v>9.1282051282051295</v>
          </cell>
          <cell r="AD97">
            <v>12.666666666666668</v>
          </cell>
          <cell r="AF97">
            <v>5</v>
          </cell>
        </row>
        <row r="98">
          <cell r="A98">
            <v>28</v>
          </cell>
          <cell r="B98">
            <v>8</v>
          </cell>
          <cell r="C98">
            <v>5</v>
          </cell>
          <cell r="E98">
            <v>10</v>
          </cell>
          <cell r="F98">
            <v>5.75</v>
          </cell>
          <cell r="H98">
            <v>9.1428571428571423</v>
          </cell>
          <cell r="I98">
            <v>5.4285714285714288</v>
          </cell>
          <cell r="K98">
            <v>2.5</v>
          </cell>
          <cell r="L98">
            <v>5.3125</v>
          </cell>
          <cell r="N98">
            <v>3.5000000000000004</v>
          </cell>
          <cell r="O98">
            <v>8.5833333333333339</v>
          </cell>
          <cell r="Q98">
            <v>2.9285714285714288</v>
          </cell>
          <cell r="R98">
            <v>6.7142857142857144</v>
          </cell>
          <cell r="T98">
            <v>7.3684210526315779</v>
          </cell>
          <cell r="U98">
            <v>17.842105263157894</v>
          </cell>
          <cell r="W98">
            <v>7.3684210526315779</v>
          </cell>
          <cell r="X98">
            <v>17.842105263157894</v>
          </cell>
          <cell r="AC98">
            <v>5.8356164383561646</v>
          </cell>
          <cell r="AD98">
            <v>12.383561643835616</v>
          </cell>
          <cell r="AF98">
            <v>5</v>
          </cell>
        </row>
        <row r="99">
          <cell r="A99">
            <v>29</v>
          </cell>
          <cell r="B99">
            <v>10</v>
          </cell>
          <cell r="C99">
            <v>10.333333333333334</v>
          </cell>
          <cell r="E99">
            <v>11.333333333333332</v>
          </cell>
          <cell r="F99">
            <v>7.333333333333333</v>
          </cell>
          <cell r="H99">
            <v>10.888888888888888</v>
          </cell>
          <cell r="I99">
            <v>8.3333333333333321</v>
          </cell>
          <cell r="K99">
            <v>4.0851063829787231</v>
          </cell>
          <cell r="L99">
            <v>5.7021276595744679</v>
          </cell>
          <cell r="N99">
            <v>3.3000000000000003</v>
          </cell>
          <cell r="O99">
            <v>6.9</v>
          </cell>
          <cell r="Q99">
            <v>3.7241379310344822</v>
          </cell>
          <cell r="R99">
            <v>6.2528735632183903</v>
          </cell>
          <cell r="T99">
            <v>12.2</v>
          </cell>
          <cell r="U99">
            <v>13.8</v>
          </cell>
          <cell r="W99">
            <v>12.2</v>
          </cell>
          <cell r="X99">
            <v>13.8</v>
          </cell>
          <cell r="AC99">
            <v>8.9711934156378597</v>
          </cell>
          <cell r="AD99">
            <v>10.2880658436214</v>
          </cell>
          <cell r="AF99">
            <v>5</v>
          </cell>
        </row>
        <row r="100">
          <cell r="A100">
            <v>30</v>
          </cell>
          <cell r="B100">
            <v>0</v>
          </cell>
          <cell r="C100">
            <v>0</v>
          </cell>
          <cell r="E100">
            <v>0</v>
          </cell>
          <cell r="F100">
            <v>0</v>
          </cell>
          <cell r="H100">
            <v>0</v>
          </cell>
          <cell r="I100">
            <v>0</v>
          </cell>
          <cell r="K100">
            <v>0</v>
          </cell>
          <cell r="L100">
            <v>0</v>
          </cell>
          <cell r="N100">
            <v>0</v>
          </cell>
          <cell r="O100">
            <v>0</v>
          </cell>
          <cell r="Q100">
            <v>0</v>
          </cell>
          <cell r="R100">
            <v>0</v>
          </cell>
          <cell r="T100">
            <v>0</v>
          </cell>
          <cell r="U100">
            <v>0</v>
          </cell>
          <cell r="W100">
            <v>0</v>
          </cell>
          <cell r="X100">
            <v>0</v>
          </cell>
          <cell r="AC100">
            <v>0</v>
          </cell>
          <cell r="AD100">
            <v>0</v>
          </cell>
          <cell r="AF100">
            <v>5</v>
          </cell>
        </row>
        <row r="101">
          <cell r="A101">
            <v>31</v>
          </cell>
          <cell r="B101">
            <v>12.333333333333334</v>
          </cell>
          <cell r="C101">
            <v>4.666666666666667</v>
          </cell>
          <cell r="E101">
            <v>7.0000000000000009</v>
          </cell>
          <cell r="F101">
            <v>6.25</v>
          </cell>
          <cell r="H101">
            <v>8.454545454545455</v>
          </cell>
          <cell r="I101">
            <v>5.8181818181818183</v>
          </cell>
          <cell r="K101">
            <v>3.3157894736842106</v>
          </cell>
          <cell r="L101">
            <v>5.2105263157894735</v>
          </cell>
          <cell r="N101">
            <v>4.2</v>
          </cell>
          <cell r="O101">
            <v>6.6000000000000005</v>
          </cell>
          <cell r="Q101">
            <v>3.6206896551724141</v>
          </cell>
          <cell r="R101">
            <v>5.6896551724137936</v>
          </cell>
          <cell r="T101">
            <v>10.62962962962963</v>
          </cell>
          <cell r="U101">
            <v>11.74074074074074</v>
          </cell>
          <cell r="W101">
            <v>10.62962962962963</v>
          </cell>
          <cell r="X101">
            <v>11.74074074074074</v>
          </cell>
          <cell r="AC101">
            <v>8.212765957446809</v>
          </cell>
          <cell r="AD101">
            <v>9.1808510638297864</v>
          </cell>
          <cell r="AF101">
            <v>5</v>
          </cell>
        </row>
        <row r="102">
          <cell r="A102" t="str">
            <v xml:space="preserve">Apr/01 </v>
          </cell>
          <cell r="B102">
            <v>0</v>
          </cell>
          <cell r="C102">
            <v>0</v>
          </cell>
          <cell r="E102">
            <v>6.833333333333333</v>
          </cell>
          <cell r="F102">
            <v>6.5</v>
          </cell>
          <cell r="H102">
            <v>6.833333333333333</v>
          </cell>
          <cell r="I102">
            <v>6.5</v>
          </cell>
          <cell r="K102">
            <v>3.7058823529411762</v>
          </cell>
          <cell r="L102">
            <v>4.6470588235294121</v>
          </cell>
          <cell r="N102">
            <v>4.5</v>
          </cell>
          <cell r="O102">
            <v>5.3333333333333339</v>
          </cell>
          <cell r="Q102">
            <v>4.0344827586206895</v>
          </cell>
          <cell r="R102">
            <v>4.931034482758621</v>
          </cell>
          <cell r="T102">
            <v>13.714285714285715</v>
          </cell>
          <cell r="U102">
            <v>10.285714285714285</v>
          </cell>
          <cell r="W102">
            <v>13.714285714285715</v>
          </cell>
          <cell r="X102">
            <v>10.285714285714285</v>
          </cell>
          <cell r="AC102">
            <v>9.5324675324675319</v>
          </cell>
          <cell r="AD102">
            <v>7.9740259740259738</v>
          </cell>
          <cell r="AF102">
            <v>5</v>
          </cell>
        </row>
        <row r="103">
          <cell r="A103">
            <v>2</v>
          </cell>
          <cell r="B103">
            <v>0</v>
          </cell>
          <cell r="C103">
            <v>0</v>
          </cell>
          <cell r="E103">
            <v>0</v>
          </cell>
          <cell r="F103">
            <v>0</v>
          </cell>
          <cell r="H103">
            <v>0</v>
          </cell>
          <cell r="I103">
            <v>0</v>
          </cell>
          <cell r="K103">
            <v>0</v>
          </cell>
          <cell r="L103">
            <v>0</v>
          </cell>
          <cell r="N103">
            <v>0</v>
          </cell>
          <cell r="O103">
            <v>0</v>
          </cell>
          <cell r="Q103">
            <v>0</v>
          </cell>
          <cell r="R103">
            <v>0</v>
          </cell>
          <cell r="T103">
            <v>0</v>
          </cell>
          <cell r="U103">
            <v>0</v>
          </cell>
          <cell r="W103">
            <v>0</v>
          </cell>
          <cell r="X103">
            <v>0</v>
          </cell>
          <cell r="AC103">
            <v>0</v>
          </cell>
          <cell r="AD103">
            <v>0</v>
          </cell>
          <cell r="AF103">
            <v>5</v>
          </cell>
        </row>
        <row r="104">
          <cell r="A104">
            <v>3</v>
          </cell>
          <cell r="B104">
            <v>12</v>
          </cell>
          <cell r="C104">
            <v>4</v>
          </cell>
          <cell r="E104">
            <v>9.75</v>
          </cell>
          <cell r="F104">
            <v>4.75</v>
          </cell>
          <cell r="H104">
            <v>10.199999999999999</v>
          </cell>
          <cell r="I104">
            <v>4.5999999999999996</v>
          </cell>
          <cell r="K104">
            <v>3.6296296296296298</v>
          </cell>
          <cell r="L104">
            <v>5.4444444444444438</v>
          </cell>
          <cell r="N104">
            <v>5.9130434782608692</v>
          </cell>
          <cell r="O104">
            <v>7.4782608695652177</v>
          </cell>
          <cell r="Q104">
            <v>4.68</v>
          </cell>
          <cell r="R104">
            <v>6.38</v>
          </cell>
          <cell r="T104">
            <v>7.88</v>
          </cell>
          <cell r="U104">
            <v>11.52</v>
          </cell>
          <cell r="W104">
            <v>7.88</v>
          </cell>
          <cell r="X104">
            <v>11.52</v>
          </cell>
          <cell r="AC104">
            <v>6.4666666666666668</v>
          </cell>
          <cell r="AD104">
            <v>8.742857142857142</v>
          </cell>
          <cell r="AF104">
            <v>5</v>
          </cell>
        </row>
        <row r="105">
          <cell r="A105">
            <v>4</v>
          </cell>
          <cell r="B105">
            <v>16.600000000000001</v>
          </cell>
          <cell r="C105">
            <v>3</v>
          </cell>
          <cell r="E105">
            <v>9.5714285714285712</v>
          </cell>
          <cell r="F105">
            <v>7.7142857142857135</v>
          </cell>
          <cell r="H105">
            <v>12.5</v>
          </cell>
          <cell r="I105">
            <v>5.75</v>
          </cell>
          <cell r="K105">
            <v>3.7391304347826089</v>
          </cell>
          <cell r="L105">
            <v>8.6086956521739122</v>
          </cell>
          <cell r="N105">
            <v>5.8181818181818183</v>
          </cell>
          <cell r="O105">
            <v>6.3181818181818183</v>
          </cell>
          <cell r="Q105">
            <v>4.7555555555555555</v>
          </cell>
          <cell r="R105">
            <v>7.4888888888888889</v>
          </cell>
          <cell r="T105">
            <v>10.791666666666666</v>
          </cell>
          <cell r="U105">
            <v>14.916666666666668</v>
          </cell>
          <cell r="W105">
            <v>10.791666666666666</v>
          </cell>
          <cell r="X105">
            <v>14.916666666666668</v>
          </cell>
          <cell r="AC105">
            <v>8.4</v>
          </cell>
          <cell r="AD105">
            <v>10.685714285714285</v>
          </cell>
          <cell r="AF105">
            <v>5</v>
          </cell>
        </row>
        <row r="106">
          <cell r="A106">
            <v>5</v>
          </cell>
          <cell r="B106">
            <v>5.5</v>
          </cell>
          <cell r="C106">
            <v>3</v>
          </cell>
          <cell r="E106">
            <v>9</v>
          </cell>
          <cell r="F106">
            <v>9.4</v>
          </cell>
          <cell r="H106">
            <v>8</v>
          </cell>
          <cell r="I106">
            <v>7.5714285714285721</v>
          </cell>
          <cell r="K106">
            <v>3.25</v>
          </cell>
          <cell r="L106">
            <v>4.3999999999999995</v>
          </cell>
          <cell r="N106">
            <v>3.2380952380952377</v>
          </cell>
          <cell r="O106">
            <v>7.2857142857142856</v>
          </cell>
          <cell r="Q106">
            <v>3.2439024390243905</v>
          </cell>
          <cell r="R106">
            <v>5.8780487804878048</v>
          </cell>
          <cell r="T106">
            <v>9.4285714285714288</v>
          </cell>
          <cell r="U106">
            <v>15.857142857142856</v>
          </cell>
          <cell r="W106">
            <v>9.4285714285714288</v>
          </cell>
          <cell r="X106">
            <v>15.857142857142856</v>
          </cell>
          <cell r="AC106">
            <v>6.5</v>
          </cell>
          <cell r="AD106">
            <v>10.666666666666668</v>
          </cell>
          <cell r="AF106">
            <v>5</v>
          </cell>
        </row>
        <row r="107">
          <cell r="A107">
            <v>6</v>
          </cell>
          <cell r="B107">
            <v>0</v>
          </cell>
          <cell r="C107">
            <v>0</v>
          </cell>
          <cell r="E107">
            <v>0</v>
          </cell>
          <cell r="F107">
            <v>0</v>
          </cell>
          <cell r="H107">
            <v>0</v>
          </cell>
          <cell r="I107">
            <v>0</v>
          </cell>
          <cell r="K107">
            <v>0</v>
          </cell>
          <cell r="L107">
            <v>0</v>
          </cell>
          <cell r="N107">
            <v>0</v>
          </cell>
          <cell r="O107">
            <v>0</v>
          </cell>
          <cell r="Q107">
            <v>0</v>
          </cell>
          <cell r="R107">
            <v>0</v>
          </cell>
          <cell r="T107">
            <v>13.605263157894736</v>
          </cell>
          <cell r="U107">
            <v>10.710526315789473</v>
          </cell>
          <cell r="W107">
            <v>13.605263157894736</v>
          </cell>
          <cell r="X107">
            <v>10.710526315789473</v>
          </cell>
          <cell r="AC107">
            <v>13.605263157894736</v>
          </cell>
          <cell r="AD107">
            <v>10.710526315789473</v>
          </cell>
          <cell r="AF107">
            <v>5</v>
          </cell>
        </row>
        <row r="108">
          <cell r="A108">
            <v>7</v>
          </cell>
          <cell r="B108">
            <v>6</v>
          </cell>
          <cell r="C108">
            <v>9</v>
          </cell>
          <cell r="E108">
            <v>9.3333333333333339</v>
          </cell>
          <cell r="F108">
            <v>13.333333333333334</v>
          </cell>
          <cell r="H108">
            <v>8.5</v>
          </cell>
          <cell r="I108">
            <v>12.25</v>
          </cell>
          <cell r="K108">
            <v>7.2857142857142856</v>
          </cell>
          <cell r="L108">
            <v>4.4642857142857144</v>
          </cell>
          <cell r="N108">
            <v>6.870967741935484</v>
          </cell>
          <cell r="O108">
            <v>4.67741935483871</v>
          </cell>
          <cell r="Q108">
            <v>7.0677966101694913</v>
          </cell>
          <cell r="R108">
            <v>4.5762711864406782</v>
          </cell>
          <cell r="T108">
            <v>0</v>
          </cell>
          <cell r="U108">
            <v>0</v>
          </cell>
          <cell r="W108">
            <v>0</v>
          </cell>
          <cell r="X108">
            <v>0</v>
          </cell>
          <cell r="AC108">
            <v>7.1587301587301591</v>
          </cell>
          <cell r="AD108">
            <v>5.0634920634920633</v>
          </cell>
          <cell r="AF108">
            <v>5</v>
          </cell>
        </row>
        <row r="109">
          <cell r="A109">
            <v>8</v>
          </cell>
          <cell r="B109">
            <v>7.0000000000000009</v>
          </cell>
          <cell r="C109">
            <v>5.5</v>
          </cell>
          <cell r="E109">
            <v>5.8571428571428577</v>
          </cell>
          <cell r="F109">
            <v>5</v>
          </cell>
          <cell r="H109">
            <v>6.1111111111111107</v>
          </cell>
          <cell r="I109">
            <v>5.1111111111111116</v>
          </cell>
          <cell r="K109">
            <v>4.5</v>
          </cell>
          <cell r="L109">
            <v>4.0789473684210531</v>
          </cell>
          <cell r="N109">
            <v>6.5151515151515156</v>
          </cell>
          <cell r="O109">
            <v>4.6363636363636367</v>
          </cell>
          <cell r="Q109">
            <v>5.436619718309859</v>
          </cell>
          <cell r="R109">
            <v>4.3380281690140849</v>
          </cell>
          <cell r="T109">
            <v>11.105263157894738</v>
          </cell>
          <cell r="U109">
            <v>12.763157894736842</v>
          </cell>
          <cell r="W109">
            <v>11.105263157894738</v>
          </cell>
          <cell r="X109">
            <v>12.763157894736842</v>
          </cell>
          <cell r="AC109">
            <v>8.2371794871794872</v>
          </cell>
          <cell r="AD109">
            <v>8.4871794871794872</v>
          </cell>
          <cell r="AF109">
            <v>5</v>
          </cell>
        </row>
        <row r="110">
          <cell r="A110">
            <v>9</v>
          </cell>
          <cell r="B110">
            <v>14.000000000000002</v>
          </cell>
          <cell r="C110">
            <v>7.333333333333333</v>
          </cell>
          <cell r="E110">
            <v>5.8000000000000007</v>
          </cell>
          <cell r="F110">
            <v>5</v>
          </cell>
          <cell r="H110">
            <v>8.875</v>
          </cell>
          <cell r="I110">
            <v>5.875</v>
          </cell>
          <cell r="K110">
            <v>6.5555555555555562</v>
          </cell>
          <cell r="L110">
            <v>3.7037037037037033</v>
          </cell>
          <cell r="N110">
            <v>5.375</v>
          </cell>
          <cell r="O110">
            <v>4.84375</v>
          </cell>
          <cell r="Q110">
            <v>5.9152542372881349</v>
          </cell>
          <cell r="R110">
            <v>4.3220338983050848</v>
          </cell>
          <cell r="T110">
            <v>10.6875</v>
          </cell>
          <cell r="U110">
            <v>12.65625</v>
          </cell>
          <cell r="W110">
            <v>10.6875</v>
          </cell>
          <cell r="X110">
            <v>12.65625</v>
          </cell>
          <cell r="AC110">
            <v>8.4274809160305342</v>
          </cell>
          <cell r="AD110">
            <v>8.4885496183206115</v>
          </cell>
          <cell r="AF110">
            <v>5</v>
          </cell>
        </row>
        <row r="111">
          <cell r="A111">
            <v>10</v>
          </cell>
          <cell r="B111">
            <v>3.5000000000000004</v>
          </cell>
          <cell r="C111">
            <v>6.5</v>
          </cell>
          <cell r="E111">
            <v>5.6666666666666661</v>
          </cell>
          <cell r="F111">
            <v>4.1666666666666661</v>
          </cell>
          <cell r="H111">
            <v>5.125</v>
          </cell>
          <cell r="I111">
            <v>4.75</v>
          </cell>
          <cell r="K111">
            <v>5.9655172413793105</v>
          </cell>
          <cell r="L111">
            <v>4.4137931034482758</v>
          </cell>
          <cell r="N111">
            <v>5.458333333333333</v>
          </cell>
          <cell r="O111">
            <v>4.625</v>
          </cell>
          <cell r="Q111">
            <v>5.7358490566037732</v>
          </cell>
          <cell r="R111">
            <v>4.5094339622641515</v>
          </cell>
          <cell r="T111">
            <v>8.4090909090909083</v>
          </cell>
          <cell r="U111">
            <v>12.954545454545455</v>
          </cell>
          <cell r="W111">
            <v>8.4090909090909083</v>
          </cell>
          <cell r="X111">
            <v>12.954545454545455</v>
          </cell>
          <cell r="AC111">
            <v>6.8095238095238102</v>
          </cell>
          <cell r="AD111">
            <v>8.0666666666666664</v>
          </cell>
          <cell r="AF111">
            <v>5</v>
          </cell>
        </row>
        <row r="112">
          <cell r="A112">
            <v>11</v>
          </cell>
          <cell r="B112">
            <v>5.8000000000000007</v>
          </cell>
          <cell r="C112">
            <v>5</v>
          </cell>
          <cell r="E112">
            <v>7.5</v>
          </cell>
          <cell r="F112">
            <v>5.3333333333333339</v>
          </cell>
          <cell r="H112">
            <v>6.7272727272727275</v>
          </cell>
          <cell r="I112">
            <v>5.1818181818181817</v>
          </cell>
          <cell r="K112">
            <v>8.25</v>
          </cell>
          <cell r="L112">
            <v>3.3333333333333335</v>
          </cell>
          <cell r="N112">
            <v>8.3636363636363633</v>
          </cell>
          <cell r="O112">
            <v>3.8181818181818183</v>
          </cell>
          <cell r="Q112">
            <v>8.2857142857142847</v>
          </cell>
          <cell r="R112">
            <v>3.4857142857142858</v>
          </cell>
          <cell r="T112">
            <v>11.888888888888889</v>
          </cell>
          <cell r="U112">
            <v>10.888888888888888</v>
          </cell>
          <cell r="W112">
            <v>11.888888888888889</v>
          </cell>
          <cell r="X112">
            <v>10.888888888888888</v>
          </cell>
          <cell r="AC112">
            <v>9.6585365853658534</v>
          </cell>
          <cell r="AD112">
            <v>6.9634146341463419</v>
          </cell>
          <cell r="AF112">
            <v>5</v>
          </cell>
        </row>
        <row r="113">
          <cell r="A113">
            <v>12</v>
          </cell>
          <cell r="B113">
            <v>2</v>
          </cell>
          <cell r="C113">
            <v>8.5</v>
          </cell>
          <cell r="E113">
            <v>7.0000000000000009</v>
          </cell>
          <cell r="F113">
            <v>5.1428571428571423</v>
          </cell>
          <cell r="H113">
            <v>5.8888888888888884</v>
          </cell>
          <cell r="I113">
            <v>5.8888888888888884</v>
          </cell>
          <cell r="K113">
            <v>5.5744680851063828</v>
          </cell>
          <cell r="L113">
            <v>3.4680851063829787</v>
          </cell>
          <cell r="N113">
            <v>5.6111111111111107</v>
          </cell>
          <cell r="O113">
            <v>3.7777777777777777</v>
          </cell>
          <cell r="Q113">
            <v>5.5846153846153843</v>
          </cell>
          <cell r="R113">
            <v>3.5538461538461541</v>
          </cell>
          <cell r="T113">
            <v>0</v>
          </cell>
          <cell r="U113">
            <v>0</v>
          </cell>
          <cell r="W113">
            <v>0</v>
          </cell>
          <cell r="X113">
            <v>0</v>
          </cell>
          <cell r="AC113">
            <v>5.6216216216216219</v>
          </cell>
          <cell r="AD113">
            <v>3.8378378378378377</v>
          </cell>
          <cell r="AF113">
            <v>5</v>
          </cell>
        </row>
        <row r="114">
          <cell r="A114">
            <v>13</v>
          </cell>
          <cell r="B114">
            <v>0</v>
          </cell>
          <cell r="C114">
            <v>0</v>
          </cell>
          <cell r="E114">
            <v>0</v>
          </cell>
          <cell r="F114">
            <v>0</v>
          </cell>
          <cell r="H114">
            <v>0</v>
          </cell>
          <cell r="I114">
            <v>0</v>
          </cell>
          <cell r="K114">
            <v>0</v>
          </cell>
          <cell r="L114">
            <v>0</v>
          </cell>
          <cell r="N114">
            <v>0</v>
          </cell>
          <cell r="O114">
            <v>0</v>
          </cell>
          <cell r="Q114">
            <v>0</v>
          </cell>
          <cell r="R114">
            <v>0</v>
          </cell>
          <cell r="T114">
            <v>0</v>
          </cell>
          <cell r="U114">
            <v>0</v>
          </cell>
          <cell r="W114">
            <v>0</v>
          </cell>
          <cell r="X114">
            <v>0</v>
          </cell>
          <cell r="AC114">
            <v>0</v>
          </cell>
          <cell r="AD114">
            <v>0</v>
          </cell>
          <cell r="AF114">
            <v>5</v>
          </cell>
        </row>
        <row r="115">
          <cell r="A115">
            <v>14</v>
          </cell>
          <cell r="B115">
            <v>4</v>
          </cell>
          <cell r="C115">
            <v>6</v>
          </cell>
          <cell r="E115">
            <v>6.2857142857142865</v>
          </cell>
          <cell r="F115">
            <v>5.8571428571428577</v>
          </cell>
          <cell r="H115">
            <v>6</v>
          </cell>
          <cell r="I115">
            <v>5.875</v>
          </cell>
          <cell r="K115">
            <v>6.2962962962962958</v>
          </cell>
          <cell r="L115">
            <v>3.7592592592592595</v>
          </cell>
          <cell r="N115">
            <v>8.3157894736842106</v>
          </cell>
          <cell r="O115">
            <v>3.8947368421052633</v>
          </cell>
          <cell r="Q115">
            <v>6.8219178082191787</v>
          </cell>
          <cell r="R115">
            <v>3.7945205479452055</v>
          </cell>
          <cell r="T115">
            <v>14.142857142857142</v>
          </cell>
          <cell r="U115">
            <v>12.523809523809524</v>
          </cell>
          <cell r="W115">
            <v>14.142857142857142</v>
          </cell>
          <cell r="X115">
            <v>12.523809523809524</v>
          </cell>
          <cell r="AC115">
            <v>9.2682926829268286</v>
          </cell>
          <cell r="AD115">
            <v>6.9105691056910574</v>
          </cell>
          <cell r="AF115">
            <v>5</v>
          </cell>
        </row>
        <row r="116">
          <cell r="A116">
            <v>15</v>
          </cell>
          <cell r="B116">
            <v>6</v>
          </cell>
          <cell r="C116">
            <v>2.5</v>
          </cell>
          <cell r="E116">
            <v>7.0000000000000009</v>
          </cell>
          <cell r="F116">
            <v>4.2</v>
          </cell>
          <cell r="H116">
            <v>6.7142857142857144</v>
          </cell>
          <cell r="I116">
            <v>3.7142857142857144</v>
          </cell>
          <cell r="K116">
            <v>6.0882352941176467</v>
          </cell>
          <cell r="L116">
            <v>2.8823529411764706</v>
          </cell>
          <cell r="N116">
            <v>3.6999999999999997</v>
          </cell>
          <cell r="O116">
            <v>4.1000000000000005</v>
          </cell>
          <cell r="Q116">
            <v>5.5454545454545459</v>
          </cell>
          <cell r="R116">
            <v>3.1590909090909092</v>
          </cell>
          <cell r="T116">
            <v>6.1333333333333329</v>
          </cell>
          <cell r="U116">
            <v>9.8666666666666671</v>
          </cell>
          <cell r="W116">
            <v>6.1333333333333329</v>
          </cell>
          <cell r="X116">
            <v>9.8666666666666671</v>
          </cell>
          <cell r="AC116">
            <v>5.8641975308641969</v>
          </cell>
          <cell r="AD116">
            <v>5.6913580246913575</v>
          </cell>
          <cell r="AF116">
            <v>5</v>
          </cell>
        </row>
        <row r="117">
          <cell r="A117">
            <v>16</v>
          </cell>
          <cell r="B117">
            <v>8</v>
          </cell>
          <cell r="C117">
            <v>4.25</v>
          </cell>
          <cell r="E117">
            <v>4.875</v>
          </cell>
          <cell r="F117">
            <v>5</v>
          </cell>
          <cell r="H117">
            <v>5.916666666666667</v>
          </cell>
          <cell r="I117">
            <v>4.75</v>
          </cell>
          <cell r="K117">
            <v>4</v>
          </cell>
          <cell r="L117">
            <v>3.2692307692307696</v>
          </cell>
          <cell r="N117">
            <v>3.5172413793103452</v>
          </cell>
          <cell r="O117">
            <v>5.7586206896551726</v>
          </cell>
          <cell r="Q117">
            <v>3.7454545454545456</v>
          </cell>
          <cell r="R117">
            <v>4.581818181818182</v>
          </cell>
          <cell r="T117">
            <v>7.3666666666666671</v>
          </cell>
          <cell r="U117">
            <v>13.566666666666666</v>
          </cell>
          <cell r="W117">
            <v>7.3666666666666671</v>
          </cell>
          <cell r="X117">
            <v>13.566666666666666</v>
          </cell>
          <cell r="AC117">
            <v>5.6614173228346454</v>
          </cell>
          <cell r="AD117">
            <v>8.8425196850393704</v>
          </cell>
          <cell r="AF117">
            <v>5</v>
          </cell>
        </row>
        <row r="118">
          <cell r="A118">
            <v>17</v>
          </cell>
          <cell r="B118">
            <v>1.3333333333333335</v>
          </cell>
          <cell r="C118">
            <v>6.666666666666667</v>
          </cell>
          <cell r="E118">
            <v>5.125</v>
          </cell>
          <cell r="F118">
            <v>4.875</v>
          </cell>
          <cell r="H118">
            <v>4.0909090909090908</v>
          </cell>
          <cell r="I118">
            <v>5.3636363636363633</v>
          </cell>
          <cell r="K118">
            <v>4.3589743589743586</v>
          </cell>
          <cell r="L118">
            <v>3.7948717948717952</v>
          </cell>
          <cell r="N118">
            <v>3.3333333333333335</v>
          </cell>
          <cell r="O118">
            <v>5.0333333333333332</v>
          </cell>
          <cell r="Q118">
            <v>3.9130434782608701</v>
          </cell>
          <cell r="R118">
            <v>4.3333333333333339</v>
          </cell>
          <cell r="T118">
            <v>7.5526315789473681</v>
          </cell>
          <cell r="U118">
            <v>14.000000000000002</v>
          </cell>
          <cell r="W118">
            <v>7.5526315789473681</v>
          </cell>
          <cell r="X118">
            <v>14.000000000000002</v>
          </cell>
          <cell r="AC118">
            <v>5.6987179487179489</v>
          </cell>
          <cell r="AD118">
            <v>9.115384615384615</v>
          </cell>
          <cell r="AF118">
            <v>5</v>
          </cell>
        </row>
        <row r="119">
          <cell r="A119">
            <v>18</v>
          </cell>
          <cell r="B119">
            <v>0</v>
          </cell>
          <cell r="C119">
            <v>0</v>
          </cell>
          <cell r="E119">
            <v>0</v>
          </cell>
          <cell r="F119">
            <v>0</v>
          </cell>
          <cell r="H119">
            <v>0</v>
          </cell>
          <cell r="I119">
            <v>0</v>
          </cell>
          <cell r="K119">
            <v>0</v>
          </cell>
          <cell r="L119">
            <v>0</v>
          </cell>
          <cell r="N119">
            <v>0</v>
          </cell>
          <cell r="O119">
            <v>0</v>
          </cell>
          <cell r="Q119">
            <v>0</v>
          </cell>
          <cell r="R119">
            <v>0</v>
          </cell>
          <cell r="T119">
            <v>0</v>
          </cell>
          <cell r="U119">
            <v>0</v>
          </cell>
          <cell r="W119">
            <v>0</v>
          </cell>
          <cell r="X119">
            <v>0</v>
          </cell>
          <cell r="AC119">
            <v>0</v>
          </cell>
          <cell r="AD119">
            <v>0</v>
          </cell>
          <cell r="AF119">
            <v>5</v>
          </cell>
        </row>
        <row r="120">
          <cell r="A120">
            <v>19</v>
          </cell>
          <cell r="B120">
            <v>0</v>
          </cell>
          <cell r="C120">
            <v>0</v>
          </cell>
          <cell r="E120">
            <v>4.2222222222222223</v>
          </cell>
          <cell r="F120">
            <v>6.2222222222222223</v>
          </cell>
          <cell r="H120">
            <v>4.2222222222222223</v>
          </cell>
          <cell r="I120">
            <v>6.2222222222222223</v>
          </cell>
          <cell r="K120">
            <v>2.975609756097561</v>
          </cell>
          <cell r="L120">
            <v>4.1463414634146343</v>
          </cell>
          <cell r="N120">
            <v>3.7777777777777777</v>
          </cell>
          <cell r="O120">
            <v>5.8888888888888884</v>
          </cell>
          <cell r="Q120">
            <v>3.3506493506493507</v>
          </cell>
          <cell r="R120">
            <v>4.9610389610389616</v>
          </cell>
          <cell r="T120">
            <v>11.799999999999999</v>
          </cell>
          <cell r="U120">
            <v>11.181818181818182</v>
          </cell>
          <cell r="W120">
            <v>11.799999999999999</v>
          </cell>
          <cell r="X120">
            <v>11.181818181818182</v>
          </cell>
          <cell r="AC120">
            <v>8.1326530612244898</v>
          </cell>
          <cell r="AD120">
            <v>8.5102040816326525</v>
          </cell>
          <cell r="AF120">
            <v>5</v>
          </cell>
        </row>
        <row r="121">
          <cell r="A121">
            <v>20</v>
          </cell>
          <cell r="B121">
            <v>0</v>
          </cell>
          <cell r="C121">
            <v>0</v>
          </cell>
          <cell r="E121">
            <v>0</v>
          </cell>
          <cell r="F121">
            <v>0</v>
          </cell>
          <cell r="H121">
            <v>0</v>
          </cell>
          <cell r="I121">
            <v>0</v>
          </cell>
          <cell r="K121">
            <v>0</v>
          </cell>
          <cell r="L121">
            <v>0</v>
          </cell>
          <cell r="N121">
            <v>0</v>
          </cell>
          <cell r="O121">
            <v>0</v>
          </cell>
          <cell r="Q121">
            <v>0</v>
          </cell>
          <cell r="R121">
            <v>0</v>
          </cell>
          <cell r="T121">
            <v>0</v>
          </cell>
          <cell r="U121">
            <v>0</v>
          </cell>
          <cell r="W121">
            <v>0</v>
          </cell>
          <cell r="X121">
            <v>0</v>
          </cell>
          <cell r="AC121">
            <v>0</v>
          </cell>
          <cell r="AD121">
            <v>0</v>
          </cell>
          <cell r="AF121">
            <v>5</v>
          </cell>
        </row>
        <row r="122">
          <cell r="A122">
            <v>21</v>
          </cell>
          <cell r="B122">
            <v>2</v>
          </cell>
          <cell r="C122">
            <v>8.5</v>
          </cell>
          <cell r="E122">
            <v>3.7777777777777777</v>
          </cell>
          <cell r="F122">
            <v>3.7777777777777777</v>
          </cell>
          <cell r="H122">
            <v>3.4545454545454546</v>
          </cell>
          <cell r="I122">
            <v>4.6363636363636367</v>
          </cell>
          <cell r="K122">
            <v>2.7244582043343657</v>
          </cell>
          <cell r="L122">
            <v>4.4788441692466456</v>
          </cell>
          <cell r="N122">
            <v>3.8918918918918917</v>
          </cell>
          <cell r="O122">
            <v>5.756756756756757</v>
          </cell>
          <cell r="Q122">
            <v>3.2299590403744882</v>
          </cell>
          <cell r="R122">
            <v>5.0321825629022818</v>
          </cell>
          <cell r="T122">
            <v>8.2926829268292686</v>
          </cell>
          <cell r="U122">
            <v>12.195121951219512</v>
          </cell>
          <cell r="W122">
            <v>8.2926829268292686</v>
          </cell>
          <cell r="X122">
            <v>12.195121951219512</v>
          </cell>
          <cell r="AC122">
            <v>5.5701877276548055</v>
          </cell>
          <cell r="AD122">
            <v>8.2992434855701873</v>
          </cell>
          <cell r="AF122">
            <v>5</v>
          </cell>
        </row>
        <row r="123">
          <cell r="A123">
            <v>22</v>
          </cell>
          <cell r="B123">
            <v>8.5</v>
          </cell>
          <cell r="C123">
            <v>5</v>
          </cell>
          <cell r="E123">
            <v>4</v>
          </cell>
          <cell r="F123">
            <v>3.5999999999999996</v>
          </cell>
          <cell r="H123">
            <v>6</v>
          </cell>
          <cell r="I123">
            <v>4.2222222222222223</v>
          </cell>
          <cell r="K123">
            <v>2.4259259259259256</v>
          </cell>
          <cell r="L123">
            <v>4.6481481481481488</v>
          </cell>
          <cell r="N123">
            <v>3.5151515151515147</v>
          </cell>
          <cell r="O123">
            <v>4.8181818181818183</v>
          </cell>
          <cell r="Q123">
            <v>2.8390804597701149</v>
          </cell>
          <cell r="R123">
            <v>4.7126436781609193</v>
          </cell>
          <cell r="T123">
            <v>11.952380952380953</v>
          </cell>
          <cell r="U123">
            <v>10.523809523809524</v>
          </cell>
          <cell r="W123">
            <v>11.952380952380953</v>
          </cell>
          <cell r="X123">
            <v>10.523809523809524</v>
          </cell>
          <cell r="AC123">
            <v>5.8188405797101446</v>
          </cell>
          <cell r="AD123">
            <v>6.4492753623188399</v>
          </cell>
          <cell r="AF123">
            <v>5</v>
          </cell>
        </row>
        <row r="124">
          <cell r="A124">
            <v>23</v>
          </cell>
          <cell r="B124">
            <v>1.5</v>
          </cell>
          <cell r="C124">
            <v>4</v>
          </cell>
          <cell r="E124">
            <v>11</v>
          </cell>
          <cell r="F124">
            <v>4.666666666666667</v>
          </cell>
          <cell r="H124">
            <v>8.625</v>
          </cell>
          <cell r="I124">
            <v>4.5</v>
          </cell>
          <cell r="K124">
            <v>3.4683544303797471</v>
          </cell>
          <cell r="L124">
            <v>5.924050632911392</v>
          </cell>
          <cell r="N124">
            <v>3.6190476190476191</v>
          </cell>
          <cell r="O124">
            <v>5.1428571428571423</v>
          </cell>
          <cell r="Q124">
            <v>3.5206611570247932</v>
          </cell>
          <cell r="R124">
            <v>5.6528925619834709</v>
          </cell>
          <cell r="T124">
            <v>17.625</v>
          </cell>
          <cell r="U124">
            <v>11.8125</v>
          </cell>
          <cell r="W124">
            <v>17.625</v>
          </cell>
          <cell r="X124">
            <v>11.8125</v>
          </cell>
          <cell r="AC124">
            <v>8.4179104477611943</v>
          </cell>
          <cell r="AD124">
            <v>7.5223880597014929</v>
          </cell>
          <cell r="AF124">
            <v>5</v>
          </cell>
        </row>
        <row r="125">
          <cell r="A125">
            <v>24</v>
          </cell>
          <cell r="B125">
            <v>3</v>
          </cell>
          <cell r="C125">
            <v>4</v>
          </cell>
          <cell r="E125">
            <v>5.833333333333333</v>
          </cell>
          <cell r="F125">
            <v>4.1666666666666661</v>
          </cell>
          <cell r="H125">
            <v>5.125</v>
          </cell>
          <cell r="I125">
            <v>4.125</v>
          </cell>
          <cell r="K125">
            <v>1.978723404255319</v>
          </cell>
          <cell r="L125">
            <v>4.1702127659574471</v>
          </cell>
          <cell r="N125">
            <v>4.5789473684210522</v>
          </cell>
          <cell r="O125">
            <v>3.7894736842105265</v>
          </cell>
          <cell r="Q125">
            <v>2.7272727272727271</v>
          </cell>
          <cell r="R125">
            <v>4.0606060606060606</v>
          </cell>
          <cell r="T125">
            <v>12.2</v>
          </cell>
          <cell r="U125">
            <v>15.866666666666667</v>
          </cell>
          <cell r="W125">
            <v>12.2</v>
          </cell>
          <cell r="X125">
            <v>15.866666666666667</v>
          </cell>
          <cell r="AC125">
            <v>5.6442307692307692</v>
          </cell>
          <cell r="AD125">
            <v>7.4711538461538467</v>
          </cell>
          <cell r="AF125">
            <v>5</v>
          </cell>
        </row>
        <row r="126">
          <cell r="A126">
            <v>25</v>
          </cell>
          <cell r="B126">
            <v>3</v>
          </cell>
          <cell r="C126">
            <v>4.2</v>
          </cell>
          <cell r="E126">
            <v>9.8148148148148149</v>
          </cell>
          <cell r="F126">
            <v>6.1111111111111107</v>
          </cell>
          <cell r="H126">
            <v>6.5384615384615392</v>
          </cell>
          <cell r="I126">
            <v>5.1923076923076925</v>
          </cell>
          <cell r="K126">
            <v>1.6961130742049468</v>
          </cell>
          <cell r="L126">
            <v>3.1802120141342751</v>
          </cell>
          <cell r="N126">
            <v>1.8333333333333333</v>
          </cell>
          <cell r="O126">
            <v>5.3333333333333339</v>
          </cell>
          <cell r="Q126">
            <v>1.7201166180758016</v>
          </cell>
          <cell r="R126">
            <v>3.5568513119533525</v>
          </cell>
          <cell r="T126">
            <v>4</v>
          </cell>
          <cell r="U126">
            <v>9.5</v>
          </cell>
          <cell r="W126">
            <v>4</v>
          </cell>
          <cell r="X126">
            <v>9.5</v>
          </cell>
          <cell r="AC126">
            <v>2.9363449691991788</v>
          </cell>
          <cell r="AD126">
            <v>4.3942505133470231</v>
          </cell>
          <cell r="AF126">
            <v>5</v>
          </cell>
        </row>
        <row r="127">
          <cell r="A127">
            <v>26</v>
          </cell>
          <cell r="B127">
            <v>2.3333333333333335</v>
          </cell>
          <cell r="C127">
            <v>5.6666666666666661</v>
          </cell>
          <cell r="E127">
            <v>7.8333333333333339</v>
          </cell>
          <cell r="F127">
            <v>4</v>
          </cell>
          <cell r="H127">
            <v>6</v>
          </cell>
          <cell r="I127">
            <v>4.5555555555555554</v>
          </cell>
          <cell r="K127">
            <v>3.1818181818181817</v>
          </cell>
          <cell r="L127">
            <v>3.5454545454545454</v>
          </cell>
          <cell r="N127">
            <v>2.0909090909090908</v>
          </cell>
          <cell r="O127">
            <v>4.1818181818181817</v>
          </cell>
          <cell r="Q127">
            <v>2.6363636363636362</v>
          </cell>
          <cell r="R127">
            <v>3.8636363636363633</v>
          </cell>
          <cell r="T127">
            <v>0</v>
          </cell>
          <cell r="U127">
            <v>0</v>
          </cell>
          <cell r="W127">
            <v>0</v>
          </cell>
          <cell r="X127">
            <v>0</v>
          </cell>
          <cell r="AC127">
            <v>3.612903225806452</v>
          </cell>
          <cell r="AD127">
            <v>4.064516129032258</v>
          </cell>
          <cell r="AF127">
            <v>5</v>
          </cell>
        </row>
        <row r="128">
          <cell r="A128">
            <v>27</v>
          </cell>
          <cell r="B128">
            <v>0</v>
          </cell>
          <cell r="C128">
            <v>0</v>
          </cell>
          <cell r="E128">
            <v>0</v>
          </cell>
          <cell r="F128">
            <v>0</v>
          </cell>
          <cell r="H128">
            <v>0</v>
          </cell>
          <cell r="I128">
            <v>0</v>
          </cell>
          <cell r="K128">
            <v>0</v>
          </cell>
          <cell r="L128">
            <v>0</v>
          </cell>
          <cell r="N128">
            <v>0</v>
          </cell>
          <cell r="O128">
            <v>0</v>
          </cell>
          <cell r="Q128">
            <v>0</v>
          </cell>
          <cell r="R128">
            <v>0</v>
          </cell>
          <cell r="T128">
            <v>0</v>
          </cell>
          <cell r="U128">
            <v>0</v>
          </cell>
          <cell r="W128">
            <v>0</v>
          </cell>
          <cell r="X128">
            <v>0</v>
          </cell>
          <cell r="AC128">
            <v>0</v>
          </cell>
          <cell r="AD128">
            <v>0</v>
          </cell>
          <cell r="AF128">
            <v>5</v>
          </cell>
        </row>
        <row r="129">
          <cell r="A129">
            <v>28</v>
          </cell>
          <cell r="B129">
            <v>1</v>
          </cell>
          <cell r="C129">
            <v>8</v>
          </cell>
          <cell r="E129">
            <v>0.32075471698113206</v>
          </cell>
          <cell r="F129">
            <v>0.79245283018867918</v>
          </cell>
          <cell r="H129">
            <v>0.34545454545454546</v>
          </cell>
          <cell r="I129">
            <v>1.0545454545454545</v>
          </cell>
          <cell r="K129">
            <v>1.1199999999999999</v>
          </cell>
          <cell r="L129">
            <v>4.3600000000000003</v>
          </cell>
          <cell r="N129">
            <v>2.25</v>
          </cell>
          <cell r="O129">
            <v>5.3125</v>
          </cell>
          <cell r="Q129">
            <v>1.5609756097560976</v>
          </cell>
          <cell r="R129">
            <v>4.7317073170731705</v>
          </cell>
          <cell r="T129">
            <v>0</v>
          </cell>
          <cell r="U129">
            <v>0</v>
          </cell>
          <cell r="W129">
            <v>0</v>
          </cell>
          <cell r="X129">
            <v>0</v>
          </cell>
          <cell r="AC129">
            <v>0.86458333333333337</v>
          </cell>
          <cell r="AD129">
            <v>2.625</v>
          </cell>
          <cell r="AF129">
            <v>5</v>
          </cell>
        </row>
        <row r="130">
          <cell r="A130">
            <v>29</v>
          </cell>
          <cell r="B130">
            <v>5.6666666666666661</v>
          </cell>
          <cell r="C130">
            <v>5.6666666666666661</v>
          </cell>
          <cell r="E130">
            <v>3.6666666666666665</v>
          </cell>
          <cell r="F130">
            <v>7.0000000000000009</v>
          </cell>
          <cell r="H130">
            <v>4.3333333333333339</v>
          </cell>
          <cell r="I130">
            <v>6.5555555555555562</v>
          </cell>
          <cell r="K130">
            <v>1.6949152542372881</v>
          </cell>
          <cell r="L130">
            <v>4.9931287219422815</v>
          </cell>
          <cell r="N130">
            <v>3.7692307692307692</v>
          </cell>
          <cell r="O130">
            <v>3.9230769230769229</v>
          </cell>
          <cell r="Q130">
            <v>2.4691358024691357</v>
          </cell>
          <cell r="R130">
            <v>4.5937410278495552</v>
          </cell>
          <cell r="T130">
            <v>6.6363636363636358</v>
          </cell>
          <cell r="U130">
            <v>15.454545454545453</v>
          </cell>
          <cell r="W130">
            <v>6.6363636363636358</v>
          </cell>
          <cell r="X130">
            <v>15.454545454545453</v>
          </cell>
          <cell r="AC130">
            <v>4.7478082659683478</v>
          </cell>
          <cell r="AD130">
            <v>10.235682568598428</v>
          </cell>
          <cell r="AF130">
            <v>5</v>
          </cell>
        </row>
        <row r="131">
          <cell r="A131">
            <v>30</v>
          </cell>
          <cell r="B131">
            <v>7.166666666666667</v>
          </cell>
          <cell r="C131">
            <v>5.6666666666666661</v>
          </cell>
          <cell r="E131">
            <v>2.4</v>
          </cell>
          <cell r="F131">
            <v>6.2</v>
          </cell>
          <cell r="H131">
            <v>5</v>
          </cell>
          <cell r="I131">
            <v>5.9090909090909092</v>
          </cell>
          <cell r="K131">
            <v>1.9123505976095616</v>
          </cell>
          <cell r="L131">
            <v>4.2231075697211153</v>
          </cell>
          <cell r="N131">
            <v>5.6923076923076925</v>
          </cell>
          <cell r="O131">
            <v>5.6923076923076925</v>
          </cell>
          <cell r="Q131">
            <v>3.8356164383561646</v>
          </cell>
          <cell r="R131">
            <v>4.9706457925636007</v>
          </cell>
          <cell r="T131">
            <v>0</v>
          </cell>
          <cell r="U131">
            <v>0</v>
          </cell>
          <cell r="W131">
            <v>0</v>
          </cell>
          <cell r="X131">
            <v>0</v>
          </cell>
          <cell r="AC131">
            <v>4.1860465116279073</v>
          </cell>
          <cell r="AD131">
            <v>5.2530779753761969</v>
          </cell>
          <cell r="AF131">
            <v>5</v>
          </cell>
        </row>
        <row r="132">
          <cell r="A132">
            <v>31</v>
          </cell>
          <cell r="B132">
            <v>0</v>
          </cell>
          <cell r="C132">
            <v>0</v>
          </cell>
          <cell r="E132">
            <v>0</v>
          </cell>
          <cell r="F132">
            <v>0</v>
          </cell>
          <cell r="H132">
            <v>0</v>
          </cell>
          <cell r="I132">
            <v>0</v>
          </cell>
          <cell r="K132">
            <v>0</v>
          </cell>
          <cell r="L132">
            <v>0</v>
          </cell>
          <cell r="N132">
            <v>0</v>
          </cell>
          <cell r="O132">
            <v>0</v>
          </cell>
          <cell r="Q132">
            <v>0</v>
          </cell>
          <cell r="R132">
            <v>0</v>
          </cell>
          <cell r="T132">
            <v>0</v>
          </cell>
          <cell r="U132">
            <v>0</v>
          </cell>
          <cell r="W132">
            <v>0</v>
          </cell>
          <cell r="X132">
            <v>0</v>
          </cell>
          <cell r="AC132">
            <v>0</v>
          </cell>
          <cell r="AD132">
            <v>0</v>
          </cell>
          <cell r="AF132">
            <v>5</v>
          </cell>
        </row>
        <row r="133">
          <cell r="A133" t="str">
            <v xml:space="preserve">Mei/01 </v>
          </cell>
          <cell r="B133">
            <v>3.5000000000000004</v>
          </cell>
          <cell r="C133">
            <v>11</v>
          </cell>
          <cell r="E133">
            <v>5.5714285714285712</v>
          </cell>
          <cell r="F133">
            <v>7.1428571428571423</v>
          </cell>
          <cell r="H133">
            <v>5.1111111111111116</v>
          </cell>
          <cell r="I133">
            <v>8</v>
          </cell>
          <cell r="K133">
            <v>1.7777777777777777</v>
          </cell>
          <cell r="L133">
            <v>3.6111111111111107</v>
          </cell>
          <cell r="N133">
            <v>2.125</v>
          </cell>
          <cell r="O133">
            <v>6.5</v>
          </cell>
          <cell r="Q133">
            <v>1.8846153846153846</v>
          </cell>
          <cell r="R133">
            <v>4.5</v>
          </cell>
          <cell r="T133">
            <v>6.7647058823529411</v>
          </cell>
          <cell r="U133">
            <v>15.470588235294116</v>
          </cell>
          <cell r="W133">
            <v>6.7647058823529411</v>
          </cell>
          <cell r="X133">
            <v>15.470588235294116</v>
          </cell>
          <cell r="AC133">
            <v>4.7101449275362324</v>
          </cell>
          <cell r="AD133">
            <v>10.362318840579709</v>
          </cell>
          <cell r="AF133">
            <v>5</v>
          </cell>
        </row>
        <row r="134">
          <cell r="A134">
            <v>2</v>
          </cell>
          <cell r="B134">
            <v>0</v>
          </cell>
          <cell r="C134">
            <v>5</v>
          </cell>
          <cell r="E134">
            <v>5</v>
          </cell>
          <cell r="F134">
            <v>6.75</v>
          </cell>
          <cell r="H134">
            <v>3.3333333333333335</v>
          </cell>
          <cell r="I134">
            <v>6.166666666666667</v>
          </cell>
          <cell r="K134">
            <v>21.8125</v>
          </cell>
          <cell r="L134">
            <v>4.1875</v>
          </cell>
          <cell r="N134">
            <v>3.4210526315789478</v>
          </cell>
          <cell r="O134">
            <v>4.5789473684210522</v>
          </cell>
          <cell r="Q134">
            <v>11.828571428571429</v>
          </cell>
          <cell r="R134">
            <v>4.3999999999999995</v>
          </cell>
          <cell r="T134">
            <v>9</v>
          </cell>
          <cell r="U134">
            <v>13.647058823529413</v>
          </cell>
          <cell r="W134">
            <v>9</v>
          </cell>
          <cell r="X134">
            <v>13.647058823529413</v>
          </cell>
          <cell r="AC134">
            <v>9.8666666666666671</v>
          </cell>
          <cell r="AD134">
            <v>8.7333333333333325</v>
          </cell>
          <cell r="AF134">
            <v>5</v>
          </cell>
        </row>
        <row r="135">
          <cell r="A135">
            <v>3</v>
          </cell>
          <cell r="B135">
            <v>1</v>
          </cell>
          <cell r="C135">
            <v>5</v>
          </cell>
          <cell r="E135">
            <v>4.5999999999999996</v>
          </cell>
          <cell r="F135">
            <v>4.5999999999999996</v>
          </cell>
          <cell r="H135">
            <v>3.5714285714285712</v>
          </cell>
          <cell r="I135">
            <v>4.7142857142857144</v>
          </cell>
          <cell r="K135">
            <v>3.201970443349754</v>
          </cell>
          <cell r="L135">
            <v>4.7290640394088674</v>
          </cell>
          <cell r="N135">
            <v>4</v>
          </cell>
          <cell r="O135">
            <v>5.1818181818181817</v>
          </cell>
          <cell r="Q135">
            <v>3.4824281150159746</v>
          </cell>
          <cell r="R135">
            <v>4.8881789137380194</v>
          </cell>
          <cell r="T135">
            <v>38.411764705882348</v>
          </cell>
          <cell r="U135">
            <v>13.647058823529413</v>
          </cell>
          <cell r="W135">
            <v>38.411764705882348</v>
          </cell>
          <cell r="X135">
            <v>13.647058823529413</v>
          </cell>
          <cell r="AC135">
            <v>19.91701244813278</v>
          </cell>
          <cell r="AD135">
            <v>8.9903181189488244</v>
          </cell>
          <cell r="AF135">
            <v>5</v>
          </cell>
        </row>
        <row r="136">
          <cell r="A136">
            <v>4</v>
          </cell>
          <cell r="B136">
            <v>0</v>
          </cell>
          <cell r="C136">
            <v>0</v>
          </cell>
          <cell r="E136">
            <v>0</v>
          </cell>
          <cell r="F136">
            <v>0</v>
          </cell>
          <cell r="H136">
            <v>0</v>
          </cell>
          <cell r="I136">
            <v>0</v>
          </cell>
          <cell r="K136">
            <v>0</v>
          </cell>
          <cell r="L136">
            <v>0</v>
          </cell>
          <cell r="N136">
            <v>0</v>
          </cell>
          <cell r="O136">
            <v>0</v>
          </cell>
          <cell r="Q136">
            <v>0</v>
          </cell>
          <cell r="R136">
            <v>0</v>
          </cell>
          <cell r="T136">
            <v>0</v>
          </cell>
          <cell r="U136">
            <v>0</v>
          </cell>
          <cell r="W136">
            <v>0</v>
          </cell>
          <cell r="X136">
            <v>0</v>
          </cell>
          <cell r="AC136">
            <v>0</v>
          </cell>
          <cell r="AD136">
            <v>0</v>
          </cell>
          <cell r="AF136">
            <v>5</v>
          </cell>
        </row>
        <row r="137">
          <cell r="A137">
            <v>5</v>
          </cell>
          <cell r="B137">
            <v>2.666666666666667</v>
          </cell>
          <cell r="C137">
            <v>3.6666666666666665</v>
          </cell>
          <cell r="E137">
            <v>10</v>
          </cell>
          <cell r="F137">
            <v>5.3333333333333339</v>
          </cell>
          <cell r="H137">
            <v>6.3333333333333339</v>
          </cell>
          <cell r="I137">
            <v>4.5</v>
          </cell>
          <cell r="K137">
            <v>5.3714285714285719</v>
          </cell>
          <cell r="L137">
            <v>3.2</v>
          </cell>
          <cell r="N137">
            <v>5.8620689655172411</v>
          </cell>
          <cell r="O137">
            <v>4.4482758620689653</v>
          </cell>
          <cell r="Q137">
            <v>5.59375</v>
          </cell>
          <cell r="R137">
            <v>3.765625</v>
          </cell>
          <cell r="T137">
            <v>17.357142857142858</v>
          </cell>
          <cell r="U137">
            <v>9.5</v>
          </cell>
          <cell r="W137">
            <v>17.357142857142858</v>
          </cell>
          <cell r="X137">
            <v>9.5</v>
          </cell>
          <cell r="AC137">
            <v>9</v>
          </cell>
          <cell r="AD137">
            <v>5.4489795918367347</v>
          </cell>
          <cell r="AF137">
            <v>5</v>
          </cell>
        </row>
        <row r="138">
          <cell r="A138">
            <v>6</v>
          </cell>
          <cell r="B138">
            <v>4.666666666666667</v>
          </cell>
          <cell r="C138">
            <v>4.666666666666667</v>
          </cell>
          <cell r="E138">
            <v>6.833333333333333</v>
          </cell>
          <cell r="F138">
            <v>4.3333333333333339</v>
          </cell>
          <cell r="H138">
            <v>6.1111111111111107</v>
          </cell>
          <cell r="I138">
            <v>4.4444444444444446</v>
          </cell>
          <cell r="K138">
            <v>5.3103448275862064</v>
          </cell>
          <cell r="L138">
            <v>2.896551724137931</v>
          </cell>
          <cell r="N138">
            <v>4.16</v>
          </cell>
          <cell r="O138">
            <v>3.4799999999999995</v>
          </cell>
          <cell r="Q138">
            <v>4.7777777777777777</v>
          </cell>
          <cell r="R138">
            <v>3.166666666666667</v>
          </cell>
          <cell r="T138">
            <v>0</v>
          </cell>
          <cell r="U138">
            <v>0</v>
          </cell>
          <cell r="W138">
            <v>0</v>
          </cell>
          <cell r="X138">
            <v>0</v>
          </cell>
          <cell r="AC138">
            <v>4.9682539682539684</v>
          </cell>
          <cell r="AD138">
            <v>3.3492063492063489</v>
          </cell>
          <cell r="AF138">
            <v>5</v>
          </cell>
        </row>
        <row r="139">
          <cell r="A139">
            <v>7</v>
          </cell>
          <cell r="B139">
            <v>3.6666666666666665</v>
          </cell>
          <cell r="C139">
            <v>4.3333333333333339</v>
          </cell>
          <cell r="E139">
            <v>7.0000000000000009</v>
          </cell>
          <cell r="F139">
            <v>2.1999999999999997</v>
          </cell>
          <cell r="H139">
            <v>5.75</v>
          </cell>
          <cell r="I139">
            <v>3</v>
          </cell>
          <cell r="K139">
            <v>1.8275862068965518</v>
          </cell>
          <cell r="L139">
            <v>2.7586206896551726</v>
          </cell>
          <cell r="N139">
            <v>1.8800000000000001</v>
          </cell>
          <cell r="O139">
            <v>3.4799999999999995</v>
          </cell>
          <cell r="Q139">
            <v>1.8518518518518516</v>
          </cell>
          <cell r="R139">
            <v>3.0925925925925926</v>
          </cell>
          <cell r="T139">
            <v>13.625000000000002</v>
          </cell>
          <cell r="U139">
            <v>9.4583333333333339</v>
          </cell>
          <cell r="W139">
            <v>13.625000000000002</v>
          </cell>
          <cell r="X139">
            <v>9.4583333333333339</v>
          </cell>
          <cell r="AC139">
            <v>7.2727272727272725</v>
          </cell>
          <cell r="AD139">
            <v>5.8636363636363642</v>
          </cell>
          <cell r="AF139">
            <v>5</v>
          </cell>
        </row>
        <row r="140">
          <cell r="A140">
            <v>8</v>
          </cell>
          <cell r="B140">
            <v>5</v>
          </cell>
          <cell r="C140">
            <v>6</v>
          </cell>
          <cell r="E140">
            <v>12</v>
          </cell>
          <cell r="F140">
            <v>3</v>
          </cell>
          <cell r="H140">
            <v>10</v>
          </cell>
          <cell r="I140">
            <v>3.8571428571428568</v>
          </cell>
          <cell r="K140">
            <v>3.5094339622641511</v>
          </cell>
          <cell r="L140">
            <v>2.2641509433962264</v>
          </cell>
          <cell r="N140">
            <v>3.64</v>
          </cell>
          <cell r="O140">
            <v>3.88</v>
          </cell>
          <cell r="Q140">
            <v>3.5728155339805827</v>
          </cell>
          <cell r="R140">
            <v>3.0485436893203883</v>
          </cell>
          <cell r="T140">
            <v>8.1363636363636367</v>
          </cell>
          <cell r="U140">
            <v>9.8636363636363633</v>
          </cell>
          <cell r="W140">
            <v>8.1363636363636367</v>
          </cell>
          <cell r="X140">
            <v>9.8636363636363633</v>
          </cell>
          <cell r="AC140">
            <v>5.9707317073170731</v>
          </cell>
          <cell r="AD140">
            <v>6.0292682926829269</v>
          </cell>
          <cell r="AF140">
            <v>5</v>
          </cell>
        </row>
        <row r="141">
          <cell r="A141">
            <v>9</v>
          </cell>
          <cell r="B141">
            <v>4.5</v>
          </cell>
          <cell r="C141">
            <v>5</v>
          </cell>
          <cell r="E141">
            <v>7.2499999999999991</v>
          </cell>
          <cell r="F141">
            <v>1.25</v>
          </cell>
          <cell r="H141">
            <v>6.3333333333333339</v>
          </cell>
          <cell r="I141">
            <v>2.5</v>
          </cell>
          <cell r="K141">
            <v>6.6153846153846159</v>
          </cell>
          <cell r="L141">
            <v>2.9615384615384617</v>
          </cell>
          <cell r="N141">
            <v>4.7894736842105257</v>
          </cell>
          <cell r="O141">
            <v>4.9473684210526319</v>
          </cell>
          <cell r="Q141">
            <v>5.8444444444444441</v>
          </cell>
          <cell r="R141">
            <v>3.8</v>
          </cell>
          <cell r="T141">
            <v>17.383500000000002</v>
          </cell>
          <cell r="U141">
            <v>9.7000000000000011</v>
          </cell>
          <cell r="W141">
            <v>17.383500000000002</v>
          </cell>
          <cell r="X141">
            <v>9.7000000000000011</v>
          </cell>
          <cell r="AC141">
            <v>10.948791208791208</v>
          </cell>
          <cell r="AD141">
            <v>6.3076923076923075</v>
          </cell>
          <cell r="AF141">
            <v>5</v>
          </cell>
        </row>
        <row r="142">
          <cell r="A142">
            <v>10</v>
          </cell>
          <cell r="B142">
            <v>6.5</v>
          </cell>
          <cell r="C142">
            <v>2</v>
          </cell>
          <cell r="E142">
            <v>6.8750000000000009</v>
          </cell>
          <cell r="F142">
            <v>3.5000000000000004</v>
          </cell>
          <cell r="H142">
            <v>6.75</v>
          </cell>
          <cell r="I142">
            <v>3</v>
          </cell>
          <cell r="K142">
            <v>5.096774193548387</v>
          </cell>
          <cell r="L142">
            <v>1.9677419354838708</v>
          </cell>
          <cell r="N142">
            <v>5.083333333333333</v>
          </cell>
          <cell r="O142">
            <v>3.208333333333333</v>
          </cell>
          <cell r="Q142">
            <v>5.0909090909090908</v>
          </cell>
          <cell r="R142">
            <v>2.5090909090909093</v>
          </cell>
          <cell r="T142">
            <v>0</v>
          </cell>
          <cell r="U142">
            <v>0</v>
          </cell>
          <cell r="W142">
            <v>0</v>
          </cell>
          <cell r="X142">
            <v>0</v>
          </cell>
          <cell r="AC142">
            <v>5.388059701492538</v>
          </cell>
          <cell r="AD142">
            <v>2.5970149253731343</v>
          </cell>
          <cell r="AF142">
            <v>5</v>
          </cell>
        </row>
        <row r="143">
          <cell r="A143">
            <v>11</v>
          </cell>
          <cell r="B143">
            <v>0</v>
          </cell>
          <cell r="C143">
            <v>0</v>
          </cell>
          <cell r="E143">
            <v>0</v>
          </cell>
          <cell r="F143">
            <v>0</v>
          </cell>
          <cell r="H143">
            <v>0</v>
          </cell>
          <cell r="I143">
            <v>0</v>
          </cell>
          <cell r="K143">
            <v>0</v>
          </cell>
          <cell r="L143">
            <v>0</v>
          </cell>
          <cell r="N143">
            <v>0</v>
          </cell>
          <cell r="O143">
            <v>0</v>
          </cell>
          <cell r="Q143">
            <v>0</v>
          </cell>
          <cell r="R143">
            <v>0</v>
          </cell>
          <cell r="T143">
            <v>0</v>
          </cell>
          <cell r="U143">
            <v>0</v>
          </cell>
          <cell r="W143">
            <v>0</v>
          </cell>
          <cell r="X143">
            <v>0</v>
          </cell>
          <cell r="AC143">
            <v>0</v>
          </cell>
          <cell r="AD143">
            <v>0</v>
          </cell>
          <cell r="AF143">
            <v>5</v>
          </cell>
        </row>
        <row r="144">
          <cell r="A144">
            <v>12</v>
          </cell>
          <cell r="B144">
            <v>24.333333333333336</v>
          </cell>
          <cell r="C144">
            <v>3.3333333333333335</v>
          </cell>
          <cell r="E144">
            <v>7.6666666666666661</v>
          </cell>
          <cell r="F144">
            <v>2.666666666666667</v>
          </cell>
          <cell r="H144">
            <v>13.222222222222221</v>
          </cell>
          <cell r="I144">
            <v>2.8888888888888888</v>
          </cell>
          <cell r="K144">
            <v>7.8175895765472303</v>
          </cell>
          <cell r="L144">
            <v>2.225841476655809</v>
          </cell>
          <cell r="N144">
            <v>5.8999999999999995</v>
          </cell>
          <cell r="O144">
            <v>3.6999999999999997</v>
          </cell>
          <cell r="Q144">
            <v>7.1428571428571423</v>
          </cell>
          <cell r="R144">
            <v>2.744546094299789</v>
          </cell>
          <cell r="T144">
            <v>0</v>
          </cell>
          <cell r="U144">
            <v>0</v>
          </cell>
          <cell r="W144">
            <v>0</v>
          </cell>
          <cell r="X144">
            <v>0</v>
          </cell>
          <cell r="AC144">
            <v>7.973876063183476</v>
          </cell>
          <cell r="AD144">
            <v>2.7642770352369381</v>
          </cell>
          <cell r="AF144">
            <v>5</v>
          </cell>
        </row>
        <row r="145">
          <cell r="A145">
            <v>13</v>
          </cell>
          <cell r="B145">
            <v>14.249999999999998</v>
          </cell>
          <cell r="C145">
            <v>3.5000000000000004</v>
          </cell>
          <cell r="E145">
            <v>7.2727272727272725</v>
          </cell>
          <cell r="F145">
            <v>3.0909090909090908</v>
          </cell>
          <cell r="H145">
            <v>9.1333333333333329</v>
          </cell>
          <cell r="I145">
            <v>3.2</v>
          </cell>
          <cell r="K145">
            <v>9.0769230769230766</v>
          </cell>
          <cell r="L145">
            <v>2.2115384615384617</v>
          </cell>
          <cell r="N145">
            <v>7.1818181818181825</v>
          </cell>
          <cell r="O145">
            <v>4.2727272727272725</v>
          </cell>
          <cell r="Q145">
            <v>8.513513513513514</v>
          </cell>
          <cell r="R145">
            <v>2.8243243243243241</v>
          </cell>
          <cell r="T145">
            <v>32.1875</v>
          </cell>
          <cell r="U145">
            <v>6.375</v>
          </cell>
          <cell r="W145">
            <v>32.1875</v>
          </cell>
          <cell r="X145">
            <v>6.375</v>
          </cell>
          <cell r="AC145">
            <v>14.851239669421487</v>
          </cell>
          <cell r="AD145">
            <v>3.8099173553719008</v>
          </cell>
          <cell r="AF145">
            <v>5</v>
          </cell>
        </row>
        <row r="146">
          <cell r="A146">
            <v>14</v>
          </cell>
          <cell r="B146">
            <v>1.65625</v>
          </cell>
          <cell r="C146">
            <v>4</v>
          </cell>
          <cell r="E146">
            <v>1.125</v>
          </cell>
          <cell r="F146">
            <v>5.875</v>
          </cell>
          <cell r="H146">
            <v>1.55</v>
          </cell>
          <cell r="I146">
            <v>4.375</v>
          </cell>
          <cell r="K146">
            <v>0</v>
          </cell>
          <cell r="L146">
            <v>0</v>
          </cell>
          <cell r="N146">
            <v>0</v>
          </cell>
          <cell r="O146">
            <v>0</v>
          </cell>
          <cell r="Q146">
            <v>0</v>
          </cell>
          <cell r="R146">
            <v>0</v>
          </cell>
          <cell r="T146">
            <v>0</v>
          </cell>
          <cell r="U146">
            <v>0</v>
          </cell>
          <cell r="W146">
            <v>0</v>
          </cell>
          <cell r="X146">
            <v>0</v>
          </cell>
          <cell r="AC146">
            <v>1.55</v>
          </cell>
          <cell r="AD146">
            <v>4.375</v>
          </cell>
          <cell r="AF146">
            <v>5</v>
          </cell>
        </row>
        <row r="147">
          <cell r="A147">
            <v>15</v>
          </cell>
          <cell r="B147">
            <v>0</v>
          </cell>
          <cell r="C147">
            <v>0</v>
          </cell>
          <cell r="E147">
            <v>0</v>
          </cell>
          <cell r="F147">
            <v>0</v>
          </cell>
          <cell r="H147">
            <v>0</v>
          </cell>
          <cell r="I147">
            <v>0</v>
          </cell>
          <cell r="K147">
            <v>0</v>
          </cell>
          <cell r="L147">
            <v>0</v>
          </cell>
          <cell r="N147">
            <v>0</v>
          </cell>
          <cell r="O147">
            <v>0</v>
          </cell>
          <cell r="Q147">
            <v>0</v>
          </cell>
          <cell r="R147">
            <v>0</v>
          </cell>
          <cell r="T147">
            <v>0</v>
          </cell>
          <cell r="U147">
            <v>0</v>
          </cell>
          <cell r="W147">
            <v>0</v>
          </cell>
          <cell r="X147">
            <v>0</v>
          </cell>
          <cell r="AC147">
            <v>0</v>
          </cell>
          <cell r="AD147">
            <v>0</v>
          </cell>
          <cell r="AF147">
            <v>5</v>
          </cell>
        </row>
        <row r="148">
          <cell r="A148">
            <v>16</v>
          </cell>
          <cell r="B148">
            <v>1.5</v>
          </cell>
          <cell r="C148">
            <v>6</v>
          </cell>
          <cell r="E148">
            <v>7.5789473684210531</v>
          </cell>
          <cell r="F148">
            <v>1.5789473684210527</v>
          </cell>
          <cell r="H148">
            <v>7.0000000000000009</v>
          </cell>
          <cell r="I148">
            <v>2</v>
          </cell>
          <cell r="K148">
            <v>8.0227272727272734</v>
          </cell>
          <cell r="L148">
            <v>1.8636363636363635</v>
          </cell>
          <cell r="N148">
            <v>7.5937500000000009</v>
          </cell>
          <cell r="O148">
            <v>3.96875</v>
          </cell>
          <cell r="Q148">
            <v>7.8421052631578947</v>
          </cell>
          <cell r="R148">
            <v>2.75</v>
          </cell>
          <cell r="T148">
            <v>26.5</v>
          </cell>
          <cell r="U148">
            <v>6.2142857142857144</v>
          </cell>
          <cell r="W148">
            <v>26.5</v>
          </cell>
          <cell r="X148">
            <v>6.2142857142857144</v>
          </cell>
          <cell r="AC148">
            <v>14.555555555555555</v>
          </cell>
          <cell r="AD148">
            <v>3.9150326797385624</v>
          </cell>
          <cell r="AF148">
            <v>5</v>
          </cell>
        </row>
        <row r="149">
          <cell r="A149">
            <v>17</v>
          </cell>
          <cell r="B149">
            <v>8.3333333333333321</v>
          </cell>
          <cell r="C149">
            <v>5.3333333333333339</v>
          </cell>
          <cell r="E149">
            <v>4.666666666666667</v>
          </cell>
          <cell r="F149">
            <v>4.666666666666667</v>
          </cell>
          <cell r="H149">
            <v>5.583333333333333</v>
          </cell>
          <cell r="I149">
            <v>4.833333333333333</v>
          </cell>
          <cell r="K149">
            <v>11.813953488372093</v>
          </cell>
          <cell r="L149">
            <v>1.8837209302325582</v>
          </cell>
          <cell r="N149">
            <v>5.8611111111111116</v>
          </cell>
          <cell r="O149">
            <v>4.083333333333333</v>
          </cell>
          <cell r="Q149">
            <v>9.1012658227848107</v>
          </cell>
          <cell r="R149">
            <v>2.8860759493670884</v>
          </cell>
          <cell r="T149">
            <v>0</v>
          </cell>
          <cell r="U149">
            <v>0</v>
          </cell>
          <cell r="W149">
            <v>12.724137931034482</v>
          </cell>
          <cell r="X149">
            <v>10.827586206896552</v>
          </cell>
          <cell r="AC149">
            <v>9.625</v>
          </cell>
          <cell r="AD149">
            <v>5</v>
          </cell>
          <cell r="AF149">
            <v>5</v>
          </cell>
        </row>
        <row r="150">
          <cell r="A150">
            <v>18</v>
          </cell>
          <cell r="B150">
            <v>0</v>
          </cell>
          <cell r="C150">
            <v>0</v>
          </cell>
          <cell r="E150">
            <v>0</v>
          </cell>
          <cell r="F150">
            <v>0</v>
          </cell>
          <cell r="H150">
            <v>0</v>
          </cell>
          <cell r="I150">
            <v>0</v>
          </cell>
          <cell r="K150">
            <v>0</v>
          </cell>
          <cell r="L150">
            <v>0</v>
          </cell>
          <cell r="N150">
            <v>0</v>
          </cell>
          <cell r="O150">
            <v>0</v>
          </cell>
          <cell r="Q150">
            <v>0</v>
          </cell>
          <cell r="R150">
            <v>0</v>
          </cell>
          <cell r="T150">
            <v>0</v>
          </cell>
          <cell r="U150">
            <v>0</v>
          </cell>
          <cell r="W150">
            <v>0</v>
          </cell>
          <cell r="X150">
            <v>0</v>
          </cell>
          <cell r="AC150">
            <v>0</v>
          </cell>
          <cell r="AD150">
            <v>0</v>
          </cell>
          <cell r="AF150">
            <v>5</v>
          </cell>
        </row>
        <row r="151">
          <cell r="A151">
            <v>19</v>
          </cell>
          <cell r="B151">
            <v>3</v>
          </cell>
          <cell r="C151">
            <v>5</v>
          </cell>
          <cell r="E151">
            <v>6.8888888888888893</v>
          </cell>
          <cell r="F151">
            <v>5.1111111111111116</v>
          </cell>
          <cell r="H151">
            <v>6.5</v>
          </cell>
          <cell r="I151">
            <v>5.0999999999999996</v>
          </cell>
          <cell r="K151">
            <v>7.7916666666666661</v>
          </cell>
          <cell r="L151">
            <v>2.6875</v>
          </cell>
          <cell r="N151">
            <v>6.0487804878048781</v>
          </cell>
          <cell r="O151">
            <v>4.5365853658536581</v>
          </cell>
          <cell r="Q151">
            <v>6.98876404494382</v>
          </cell>
          <cell r="R151">
            <v>3.5393258426966292</v>
          </cell>
          <cell r="T151">
            <v>0</v>
          </cell>
          <cell r="U151">
            <v>0</v>
          </cell>
          <cell r="W151">
            <v>0</v>
          </cell>
          <cell r="X151">
            <v>0</v>
          </cell>
          <cell r="AC151">
            <v>6.9393939393939394</v>
          </cell>
          <cell r="AD151">
            <v>3.6969696969696972</v>
          </cell>
          <cell r="AF151">
            <v>5</v>
          </cell>
        </row>
        <row r="152">
          <cell r="A152">
            <v>20</v>
          </cell>
          <cell r="B152">
            <v>5</v>
          </cell>
          <cell r="C152">
            <v>5.6666666666666661</v>
          </cell>
          <cell r="E152">
            <v>6</v>
          </cell>
          <cell r="F152">
            <v>4.75</v>
          </cell>
          <cell r="H152">
            <v>5.7272727272727275</v>
          </cell>
          <cell r="I152">
            <v>5</v>
          </cell>
          <cell r="K152">
            <v>4.1578947368421053</v>
          </cell>
          <cell r="L152">
            <v>3.8596491228070176</v>
          </cell>
          <cell r="N152">
            <v>4.8421052631578947</v>
          </cell>
          <cell r="O152">
            <v>4.526315789473685</v>
          </cell>
          <cell r="Q152">
            <v>4.4315789473684211</v>
          </cell>
          <cell r="R152">
            <v>4.1263157894736846</v>
          </cell>
          <cell r="T152">
            <v>9.0857142857142854</v>
          </cell>
          <cell r="U152">
            <v>13.685714285714285</v>
          </cell>
          <cell r="W152">
            <v>9.0857142857142854</v>
          </cell>
          <cell r="X152">
            <v>13.685714285714285</v>
          </cell>
          <cell r="AC152">
            <v>6.3636363636363633</v>
          </cell>
          <cell r="AD152">
            <v>7.9829545454545459</v>
          </cell>
          <cell r="AF152">
            <v>5</v>
          </cell>
        </row>
        <row r="153">
          <cell r="A153">
            <v>21</v>
          </cell>
          <cell r="B153">
            <v>5</v>
          </cell>
          <cell r="C153">
            <v>4.3999999999999995</v>
          </cell>
          <cell r="E153">
            <v>3.5714285714285712</v>
          </cell>
          <cell r="F153">
            <v>5.7142857142857144</v>
          </cell>
          <cell r="H153">
            <v>4.1666666666666661</v>
          </cell>
          <cell r="I153">
            <v>5.166666666666667</v>
          </cell>
          <cell r="K153">
            <v>6.2727272727272725</v>
          </cell>
          <cell r="L153">
            <v>4.5999999999999996</v>
          </cell>
          <cell r="N153">
            <v>3.2647058823529411</v>
          </cell>
          <cell r="O153">
            <v>5.4705882352941178</v>
          </cell>
          <cell r="Q153">
            <v>5.1235955056179776</v>
          </cell>
          <cell r="R153">
            <v>4.9325842696629216</v>
          </cell>
          <cell r="T153">
            <v>0</v>
          </cell>
          <cell r="U153">
            <v>0</v>
          </cell>
          <cell r="W153">
            <v>8.5555555555555554</v>
          </cell>
          <cell r="X153">
            <v>15.194444444444443</v>
          </cell>
          <cell r="AC153">
            <v>5.9416058394160585</v>
          </cell>
          <cell r="AD153">
            <v>7.6496350364963508</v>
          </cell>
          <cell r="AF153">
            <v>5</v>
          </cell>
        </row>
        <row r="154">
          <cell r="A154">
            <v>22</v>
          </cell>
          <cell r="B154">
            <v>1</v>
          </cell>
          <cell r="C154">
            <v>7.0000000000000009</v>
          </cell>
          <cell r="E154">
            <v>3.4285714285714288</v>
          </cell>
          <cell r="F154">
            <v>4.4285714285714279</v>
          </cell>
          <cell r="H154">
            <v>2.7</v>
          </cell>
          <cell r="I154">
            <v>5.2</v>
          </cell>
          <cell r="K154">
            <v>3.1875</v>
          </cell>
          <cell r="L154">
            <v>5.3125</v>
          </cell>
          <cell r="N154">
            <v>3.25</v>
          </cell>
          <cell r="O154">
            <v>6.5</v>
          </cell>
          <cell r="Q154">
            <v>3.208333333333333</v>
          </cell>
          <cell r="R154">
            <v>5.708333333333333</v>
          </cell>
          <cell r="T154">
            <v>0</v>
          </cell>
          <cell r="U154">
            <v>0</v>
          </cell>
          <cell r="W154">
            <v>10.52</v>
          </cell>
          <cell r="X154">
            <v>10.4</v>
          </cell>
          <cell r="AC154">
            <v>4.8691588785046731</v>
          </cell>
          <cell r="AD154">
            <v>6.7570093457943932</v>
          </cell>
          <cell r="AF154">
            <v>5</v>
          </cell>
        </row>
        <row r="155">
          <cell r="A155">
            <v>23</v>
          </cell>
          <cell r="B155">
            <v>5.6666666666666661</v>
          </cell>
          <cell r="C155">
            <v>6</v>
          </cell>
          <cell r="E155">
            <v>5.125</v>
          </cell>
          <cell r="F155">
            <v>4.625</v>
          </cell>
          <cell r="H155">
            <v>5.2727272727272725</v>
          </cell>
          <cell r="I155">
            <v>5</v>
          </cell>
          <cell r="K155">
            <v>3.2380952380952377</v>
          </cell>
          <cell r="L155">
            <v>4.1666666666666661</v>
          </cell>
          <cell r="N155">
            <v>1.7826086956521738</v>
          </cell>
          <cell r="O155">
            <v>5.6521739130434785</v>
          </cell>
          <cell r="Q155">
            <v>2.7230769230769232</v>
          </cell>
          <cell r="R155">
            <v>4.6923076923076925</v>
          </cell>
          <cell r="T155">
            <v>11.058823529411764</v>
          </cell>
          <cell r="U155">
            <v>16.588235294117649</v>
          </cell>
          <cell r="W155">
            <v>11.058823529411764</v>
          </cell>
          <cell r="X155">
            <v>16.588235294117649</v>
          </cell>
          <cell r="AC155">
            <v>5.5545454545454547</v>
          </cell>
          <cell r="AD155">
            <v>8.4</v>
          </cell>
          <cell r="AF155">
            <v>5</v>
          </cell>
        </row>
        <row r="156">
          <cell r="A156">
            <v>24</v>
          </cell>
          <cell r="B156">
            <v>2.3333333333333335</v>
          </cell>
          <cell r="C156">
            <v>7.0000000000000009</v>
          </cell>
          <cell r="E156">
            <v>5.5</v>
          </cell>
          <cell r="F156">
            <v>4.5</v>
          </cell>
          <cell r="H156">
            <v>4.7692307692307692</v>
          </cell>
          <cell r="I156">
            <v>5.0769230769230766</v>
          </cell>
          <cell r="K156">
            <v>2.3272727272727272</v>
          </cell>
          <cell r="L156">
            <v>4.2727272727272725</v>
          </cell>
          <cell r="N156">
            <v>2.3571428571428572</v>
          </cell>
          <cell r="O156">
            <v>3.5000000000000004</v>
          </cell>
          <cell r="Q156">
            <v>2.3333333333333335</v>
          </cell>
          <cell r="R156">
            <v>4.1159420289855069</v>
          </cell>
          <cell r="T156">
            <v>16.545454545454547</v>
          </cell>
          <cell r="U156">
            <v>15</v>
          </cell>
          <cell r="W156">
            <v>16.545454545454547</v>
          </cell>
          <cell r="X156">
            <v>15</v>
          </cell>
          <cell r="AC156">
            <v>5.6442307692307692</v>
          </cell>
          <cell r="AD156">
            <v>6.5384615384615392</v>
          </cell>
          <cell r="AF156">
            <v>5</v>
          </cell>
        </row>
        <row r="157">
          <cell r="A157">
            <v>25</v>
          </cell>
          <cell r="B157">
            <v>0</v>
          </cell>
          <cell r="C157">
            <v>0</v>
          </cell>
          <cell r="E157">
            <v>0</v>
          </cell>
          <cell r="F157">
            <v>0</v>
          </cell>
          <cell r="H157">
            <v>0</v>
          </cell>
          <cell r="I157">
            <v>0</v>
          </cell>
          <cell r="K157">
            <v>0</v>
          </cell>
          <cell r="L157">
            <v>0</v>
          </cell>
          <cell r="N157">
            <v>0</v>
          </cell>
          <cell r="O157">
            <v>0</v>
          </cell>
          <cell r="Q157">
            <v>0</v>
          </cell>
          <cell r="R157">
            <v>0</v>
          </cell>
          <cell r="T157">
            <v>0</v>
          </cell>
          <cell r="U157">
            <v>0</v>
          </cell>
          <cell r="W157">
            <v>0</v>
          </cell>
          <cell r="X157">
            <v>0</v>
          </cell>
          <cell r="AC157">
            <v>0</v>
          </cell>
          <cell r="AD157">
            <v>0</v>
          </cell>
          <cell r="AF157">
            <v>5</v>
          </cell>
        </row>
        <row r="158">
          <cell r="A158">
            <v>26</v>
          </cell>
          <cell r="B158">
            <v>2.5</v>
          </cell>
          <cell r="C158">
            <v>4.25</v>
          </cell>
          <cell r="E158">
            <v>4.7777777777777777</v>
          </cell>
          <cell r="F158">
            <v>5.5555555555555554</v>
          </cell>
          <cell r="H158">
            <v>4.0769230769230766</v>
          </cell>
          <cell r="I158">
            <v>5.1538461538461542</v>
          </cell>
          <cell r="K158">
            <v>2.9378531073446328</v>
          </cell>
          <cell r="L158">
            <v>5.2542372881355925</v>
          </cell>
          <cell r="N158">
            <v>1.2857142857142856</v>
          </cell>
          <cell r="O158">
            <v>7.9285714285714279</v>
          </cell>
          <cell r="Q158">
            <v>2.2082018927444795</v>
          </cell>
          <cell r="R158">
            <v>6.4353312302839107</v>
          </cell>
          <cell r="T158">
            <v>0</v>
          </cell>
          <cell r="U158">
            <v>0</v>
          </cell>
          <cell r="W158">
            <v>4.1111111111111116</v>
          </cell>
          <cell r="X158">
            <v>12.555555555555555</v>
          </cell>
          <cell r="AC158">
            <v>2.9795158286778398</v>
          </cell>
          <cell r="AD158">
            <v>7.1508379888268152</v>
          </cell>
          <cell r="AF158">
            <v>5</v>
          </cell>
        </row>
        <row r="159">
          <cell r="A159">
            <v>27</v>
          </cell>
          <cell r="B159">
            <v>2</v>
          </cell>
          <cell r="C159">
            <v>9</v>
          </cell>
          <cell r="E159">
            <v>4.1428571428571423</v>
          </cell>
          <cell r="F159">
            <v>5.5714285714285712</v>
          </cell>
          <cell r="H159">
            <v>3.6666666666666665</v>
          </cell>
          <cell r="I159">
            <v>6.3333333333333339</v>
          </cell>
          <cell r="K159">
            <v>1.6875</v>
          </cell>
          <cell r="L159">
            <v>6.25</v>
          </cell>
          <cell r="N159">
            <v>3.3333333333333335</v>
          </cell>
          <cell r="O159">
            <v>6.8421052631578956</v>
          </cell>
          <cell r="Q159">
            <v>2.1198156682027647</v>
          </cell>
          <cell r="R159">
            <v>6.4055299539170507</v>
          </cell>
          <cell r="T159">
            <v>0</v>
          </cell>
          <cell r="U159">
            <v>0</v>
          </cell>
          <cell r="W159">
            <v>6.666666666666667</v>
          </cell>
          <cell r="X159">
            <v>9</v>
          </cell>
          <cell r="AC159">
            <v>3.242506811989101</v>
          </cell>
          <cell r="AD159">
            <v>6.8119891008174394</v>
          </cell>
          <cell r="AF159">
            <v>5</v>
          </cell>
        </row>
        <row r="160">
          <cell r="A160">
            <v>28</v>
          </cell>
          <cell r="B160">
            <v>0</v>
          </cell>
          <cell r="C160">
            <v>0</v>
          </cell>
          <cell r="E160">
            <v>0</v>
          </cell>
          <cell r="F160">
            <v>0</v>
          </cell>
          <cell r="H160">
            <v>0</v>
          </cell>
          <cell r="I160">
            <v>0</v>
          </cell>
          <cell r="K160">
            <v>0</v>
          </cell>
          <cell r="L160">
            <v>0</v>
          </cell>
          <cell r="N160">
            <v>0</v>
          </cell>
          <cell r="O160">
            <v>0</v>
          </cell>
          <cell r="Q160">
            <v>0</v>
          </cell>
          <cell r="R160">
            <v>0</v>
          </cell>
          <cell r="T160">
            <v>0</v>
          </cell>
          <cell r="U160">
            <v>0</v>
          </cell>
          <cell r="W160">
            <v>5</v>
          </cell>
          <cell r="X160">
            <v>12.6</v>
          </cell>
          <cell r="AC160">
            <v>5</v>
          </cell>
          <cell r="AD160">
            <v>12.6</v>
          </cell>
          <cell r="AF160">
            <v>5</v>
          </cell>
        </row>
        <row r="161">
          <cell r="A161">
            <v>29</v>
          </cell>
          <cell r="B161">
            <v>0</v>
          </cell>
          <cell r="C161">
            <v>0</v>
          </cell>
          <cell r="E161">
            <v>0</v>
          </cell>
          <cell r="F161">
            <v>0</v>
          </cell>
          <cell r="H161">
            <v>0</v>
          </cell>
          <cell r="I161">
            <v>0</v>
          </cell>
          <cell r="K161">
            <v>0</v>
          </cell>
          <cell r="L161">
            <v>0</v>
          </cell>
          <cell r="N161">
            <v>0</v>
          </cell>
          <cell r="O161">
            <v>0</v>
          </cell>
          <cell r="Q161">
            <v>0</v>
          </cell>
          <cell r="R161">
            <v>0</v>
          </cell>
          <cell r="T161">
            <v>0</v>
          </cell>
          <cell r="U161">
            <v>0</v>
          </cell>
          <cell r="W161">
            <v>0</v>
          </cell>
          <cell r="X161">
            <v>0</v>
          </cell>
          <cell r="AC161">
            <v>0</v>
          </cell>
          <cell r="AD161">
            <v>0</v>
          </cell>
          <cell r="AF161">
            <v>5</v>
          </cell>
        </row>
        <row r="162">
          <cell r="A162">
            <v>30</v>
          </cell>
          <cell r="B162">
            <v>0</v>
          </cell>
          <cell r="C162">
            <v>4.5</v>
          </cell>
          <cell r="E162">
            <v>3.833333333333333</v>
          </cell>
          <cell r="F162">
            <v>3.3333333333333335</v>
          </cell>
          <cell r="H162">
            <v>2.875</v>
          </cell>
          <cell r="I162">
            <v>3.6249999999999996</v>
          </cell>
          <cell r="K162">
            <v>1.7333333333333332</v>
          </cell>
          <cell r="L162">
            <v>3.5999999999999996</v>
          </cell>
          <cell r="N162">
            <v>0.84615384615384615</v>
          </cell>
          <cell r="O162">
            <v>4.8461538461538458</v>
          </cell>
          <cell r="Q162">
            <v>1.4651162790697674</v>
          </cell>
          <cell r="R162">
            <v>3.9767441860465116</v>
          </cell>
          <cell r="T162">
            <v>0</v>
          </cell>
          <cell r="U162">
            <v>0</v>
          </cell>
          <cell r="W162">
            <v>8.2083333333333321</v>
          </cell>
          <cell r="X162">
            <v>9.75</v>
          </cell>
          <cell r="AC162">
            <v>3.7733333333333334</v>
          </cell>
          <cell r="AD162">
            <v>5.7866666666666662</v>
          </cell>
          <cell r="AF162">
            <v>5</v>
          </cell>
        </row>
        <row r="163">
          <cell r="A163">
            <v>31</v>
          </cell>
          <cell r="B163">
            <v>3.4000000000000004</v>
          </cell>
          <cell r="C163">
            <v>3.8</v>
          </cell>
          <cell r="E163">
            <v>2.4444444444444446</v>
          </cell>
          <cell r="F163">
            <v>3</v>
          </cell>
          <cell r="H163">
            <v>2.7857142857142856</v>
          </cell>
          <cell r="I163">
            <v>3.2857142857142856</v>
          </cell>
          <cell r="K163">
            <v>1.0483870967741937</v>
          </cell>
          <cell r="L163">
            <v>4.032258064516129</v>
          </cell>
          <cell r="N163">
            <v>2.875</v>
          </cell>
          <cell r="O163">
            <v>2.125</v>
          </cell>
          <cell r="Q163">
            <v>1.7647058823529411</v>
          </cell>
          <cell r="R163">
            <v>3.2843137254901964</v>
          </cell>
          <cell r="T163">
            <v>10.125</v>
          </cell>
          <cell r="U163">
            <v>12.25</v>
          </cell>
          <cell r="W163">
            <v>0</v>
          </cell>
          <cell r="X163">
            <v>0</v>
          </cell>
          <cell r="AC163">
            <v>3.6792452830188678</v>
          </cell>
          <cell r="AD163">
            <v>4.9764150943396226</v>
          </cell>
          <cell r="AF163">
            <v>5</v>
          </cell>
        </row>
        <row r="164">
          <cell r="A164" t="str">
            <v xml:space="preserve">Jun/01 </v>
          </cell>
          <cell r="B164">
            <v>0</v>
          </cell>
          <cell r="C164">
            <v>0</v>
          </cell>
          <cell r="E164">
            <v>0</v>
          </cell>
          <cell r="F164">
            <v>0</v>
          </cell>
          <cell r="H164">
            <v>0</v>
          </cell>
          <cell r="I164">
            <v>0</v>
          </cell>
          <cell r="K164">
            <v>0</v>
          </cell>
          <cell r="L164">
            <v>0</v>
          </cell>
          <cell r="N164">
            <v>0</v>
          </cell>
          <cell r="O164">
            <v>0</v>
          </cell>
          <cell r="Q164">
            <v>0</v>
          </cell>
          <cell r="R164">
            <v>0</v>
          </cell>
          <cell r="T164">
            <v>0</v>
          </cell>
          <cell r="U164">
            <v>0</v>
          </cell>
          <cell r="W164">
            <v>0</v>
          </cell>
          <cell r="X164">
            <v>0</v>
          </cell>
          <cell r="AC164">
            <v>0</v>
          </cell>
          <cell r="AD164">
            <v>0</v>
          </cell>
          <cell r="AF164">
            <v>5</v>
          </cell>
        </row>
        <row r="165">
          <cell r="A165">
            <v>2</v>
          </cell>
          <cell r="B165">
            <v>0.66666666666666674</v>
          </cell>
          <cell r="C165">
            <v>6.666666666666667</v>
          </cell>
          <cell r="E165">
            <v>2.8571428571428572</v>
          </cell>
          <cell r="F165">
            <v>4.1428571428571423</v>
          </cell>
          <cell r="H165">
            <v>2.1999999999999997</v>
          </cell>
          <cell r="I165">
            <v>4.9000000000000004</v>
          </cell>
          <cell r="K165">
            <v>2.2916666666666665</v>
          </cell>
          <cell r="L165">
            <v>4.416666666666667</v>
          </cell>
          <cell r="N165">
            <v>2.2631578947368425</v>
          </cell>
          <cell r="O165">
            <v>4.1578947368421053</v>
          </cell>
          <cell r="Q165">
            <v>2.2790697674418601</v>
          </cell>
          <cell r="R165">
            <v>4.3023255813953494</v>
          </cell>
          <cell r="T165">
            <v>0</v>
          </cell>
          <cell r="U165">
            <v>0</v>
          </cell>
          <cell r="W165">
            <v>10.823529411764705</v>
          </cell>
          <cell r="X165">
            <v>9.8823529411764692</v>
          </cell>
          <cell r="AC165">
            <v>4.3428571428571425</v>
          </cell>
          <cell r="AD165">
            <v>5.7428571428571429</v>
          </cell>
          <cell r="AF165">
            <v>5</v>
          </cell>
        </row>
        <row r="166">
          <cell r="A166">
            <v>3</v>
          </cell>
          <cell r="B166">
            <v>1.3333333333333335</v>
          </cell>
          <cell r="C166">
            <v>4.3333333333333339</v>
          </cell>
          <cell r="E166">
            <v>1.875</v>
          </cell>
          <cell r="F166">
            <v>4.75</v>
          </cell>
          <cell r="H166">
            <v>1.7272727272727273</v>
          </cell>
          <cell r="I166">
            <v>4.6363636363636367</v>
          </cell>
          <cell r="K166">
            <v>1</v>
          </cell>
          <cell r="L166">
            <v>4.0434782608695654</v>
          </cell>
          <cell r="N166">
            <v>2.2352941176470589</v>
          </cell>
          <cell r="O166">
            <v>4.6470588235294121</v>
          </cell>
          <cell r="Q166">
            <v>1.5249999999999999</v>
          </cell>
          <cell r="R166">
            <v>4.3</v>
          </cell>
          <cell r="T166">
            <v>0</v>
          </cell>
          <cell r="U166">
            <v>0</v>
          </cell>
          <cell r="W166">
            <v>9.6363636363636367</v>
          </cell>
          <cell r="X166">
            <v>10.818181818181818</v>
          </cell>
          <cell r="AC166">
            <v>3</v>
          </cell>
          <cell r="AD166">
            <v>5.5161290322580641</v>
          </cell>
          <cell r="AF166">
            <v>5</v>
          </cell>
        </row>
        <row r="167">
          <cell r="A167">
            <v>4</v>
          </cell>
          <cell r="B167">
            <v>3.7313432835820892</v>
          </cell>
          <cell r="C167">
            <v>5.9701492537313428</v>
          </cell>
          <cell r="E167">
            <v>3.2857142857142856</v>
          </cell>
          <cell r="F167">
            <v>4.5714285714285712</v>
          </cell>
          <cell r="H167">
            <v>3.4090909090909087</v>
          </cell>
          <cell r="I167">
            <v>4.9586776859504136</v>
          </cell>
          <cell r="K167">
            <v>1.7376681614349778</v>
          </cell>
          <cell r="L167">
            <v>2.9708520179372195</v>
          </cell>
          <cell r="N167">
            <v>1.3333333333333335</v>
          </cell>
          <cell r="O167">
            <v>5.833333333333333</v>
          </cell>
          <cell r="Q167">
            <v>1.6359060402684564</v>
          </cell>
          <cell r="R167">
            <v>3.6912751677852351</v>
          </cell>
          <cell r="T167">
            <v>0</v>
          </cell>
          <cell r="U167">
            <v>0</v>
          </cell>
          <cell r="W167">
            <v>10.571428571428571</v>
          </cell>
          <cell r="X167">
            <v>12.857142857142856</v>
          </cell>
          <cell r="AC167">
            <v>4.6296296296296298</v>
          </cell>
          <cell r="AD167">
            <v>6.6498316498316505</v>
          </cell>
          <cell r="AF167">
            <v>5</v>
          </cell>
        </row>
        <row r="168">
          <cell r="A168">
            <v>5</v>
          </cell>
          <cell r="B168">
            <v>5</v>
          </cell>
          <cell r="C168">
            <v>8</v>
          </cell>
          <cell r="E168">
            <v>2</v>
          </cell>
          <cell r="F168">
            <v>6.2</v>
          </cell>
          <cell r="H168">
            <v>2.5</v>
          </cell>
          <cell r="I168">
            <v>6.5</v>
          </cell>
          <cell r="K168">
            <v>2.5294117647058822</v>
          </cell>
          <cell r="L168">
            <v>3.882352941176471</v>
          </cell>
          <cell r="N168">
            <v>2.1818181818181821</v>
          </cell>
          <cell r="O168">
            <v>4.3636363636363642</v>
          </cell>
          <cell r="Q168">
            <v>2.3928571428571428</v>
          </cell>
          <cell r="R168">
            <v>4.0714285714285721</v>
          </cell>
          <cell r="T168">
            <v>7.1818181818181825</v>
          </cell>
          <cell r="U168">
            <v>12.363636363636363</v>
          </cell>
          <cell r="W168">
            <v>0</v>
          </cell>
          <cell r="X168">
            <v>0</v>
          </cell>
          <cell r="AC168">
            <v>3.5777777777777775</v>
          </cell>
          <cell r="AD168">
            <v>6.4222222222222225</v>
          </cell>
          <cell r="AF168">
            <v>5</v>
          </cell>
        </row>
        <row r="169">
          <cell r="A169">
            <v>6</v>
          </cell>
          <cell r="B169">
            <v>0</v>
          </cell>
          <cell r="C169">
            <v>0</v>
          </cell>
          <cell r="E169">
            <v>5</v>
          </cell>
          <cell r="F169">
            <v>4</v>
          </cell>
          <cell r="H169">
            <v>5</v>
          </cell>
          <cell r="I169">
            <v>4</v>
          </cell>
          <cell r="K169">
            <v>1.7142857142857144</v>
          </cell>
          <cell r="L169">
            <v>3</v>
          </cell>
          <cell r="N169">
            <v>1.2083333333333333</v>
          </cell>
          <cell r="O169">
            <v>4.1666666666666661</v>
          </cell>
          <cell r="Q169">
            <v>1.4807692307692308</v>
          </cell>
          <cell r="R169">
            <v>3.5384615384615383</v>
          </cell>
          <cell r="T169">
            <v>4.3333333333333339</v>
          </cell>
          <cell r="U169">
            <v>11.111111111111111</v>
          </cell>
          <cell r="W169">
            <v>4.3333333333333339</v>
          </cell>
          <cell r="X169">
            <v>11.111111111111111</v>
          </cell>
          <cell r="AC169">
            <v>2.7</v>
          </cell>
          <cell r="AD169">
            <v>6.5777777777777784</v>
          </cell>
          <cell r="AF169">
            <v>5</v>
          </cell>
        </row>
        <row r="170">
          <cell r="A170">
            <v>7</v>
          </cell>
          <cell r="B170">
            <v>1.2</v>
          </cell>
          <cell r="C170">
            <v>6.6000000000000005</v>
          </cell>
          <cell r="E170">
            <v>3</v>
          </cell>
          <cell r="F170">
            <v>4.8888888888888893</v>
          </cell>
          <cell r="H170">
            <v>2.3571428571428572</v>
          </cell>
          <cell r="I170">
            <v>5.5</v>
          </cell>
          <cell r="K170">
            <v>1.0380622837370241</v>
          </cell>
          <cell r="L170">
            <v>4.6020761245674739</v>
          </cell>
          <cell r="N170">
            <v>1.7500000000000002</v>
          </cell>
          <cell r="O170">
            <v>4.8611111111111116</v>
          </cell>
          <cell r="Q170">
            <v>1.4329738058551618</v>
          </cell>
          <cell r="R170">
            <v>4.7457627118644066</v>
          </cell>
          <cell r="T170">
            <v>4.7777777777777777</v>
          </cell>
          <cell r="U170">
            <v>9.7222222222222232</v>
          </cell>
          <cell r="W170">
            <v>4.7777777777777777</v>
          </cell>
          <cell r="X170">
            <v>9.7222222222222232</v>
          </cell>
          <cell r="AC170">
            <v>2.5935596170583115</v>
          </cell>
          <cell r="AD170">
            <v>6.3968668407310707</v>
          </cell>
          <cell r="AF170">
            <v>5</v>
          </cell>
        </row>
        <row r="171">
          <cell r="A171">
            <v>8</v>
          </cell>
          <cell r="B171">
            <v>0</v>
          </cell>
          <cell r="C171">
            <v>0</v>
          </cell>
          <cell r="E171">
            <v>0</v>
          </cell>
          <cell r="F171">
            <v>0</v>
          </cell>
          <cell r="H171">
            <v>0</v>
          </cell>
          <cell r="I171">
            <v>0</v>
          </cell>
          <cell r="K171">
            <v>0</v>
          </cell>
          <cell r="L171">
            <v>0</v>
          </cell>
          <cell r="N171">
            <v>0</v>
          </cell>
          <cell r="O171">
            <v>0</v>
          </cell>
          <cell r="Q171">
            <v>0</v>
          </cell>
          <cell r="R171">
            <v>0</v>
          </cell>
          <cell r="T171">
            <v>0</v>
          </cell>
          <cell r="U171">
            <v>0</v>
          </cell>
          <cell r="W171">
            <v>0</v>
          </cell>
          <cell r="X171">
            <v>0</v>
          </cell>
          <cell r="AC171">
            <v>0</v>
          </cell>
          <cell r="AD171">
            <v>0</v>
          </cell>
          <cell r="AF171">
            <v>5</v>
          </cell>
        </row>
        <row r="172">
          <cell r="A172">
            <v>9</v>
          </cell>
          <cell r="B172">
            <v>3.3333333333333335</v>
          </cell>
          <cell r="C172">
            <v>4.666666666666667</v>
          </cell>
          <cell r="E172">
            <v>3.6249999999999996</v>
          </cell>
          <cell r="F172">
            <v>11.375</v>
          </cell>
          <cell r="H172">
            <v>3.5454545454545454</v>
          </cell>
          <cell r="I172">
            <v>9.5454545454545467</v>
          </cell>
          <cell r="K172">
            <v>2.0681818181818183</v>
          </cell>
          <cell r="L172">
            <v>3.0454545454545454</v>
          </cell>
          <cell r="N172">
            <v>2.09375</v>
          </cell>
          <cell r="O172">
            <v>4.28125</v>
          </cell>
          <cell r="Q172">
            <v>2.0789473684210527</v>
          </cell>
          <cell r="R172">
            <v>3.5657894736842102</v>
          </cell>
          <cell r="T172">
            <v>7.7826086956521738</v>
          </cell>
          <cell r="U172">
            <v>8.2173913043478262</v>
          </cell>
          <cell r="W172">
            <v>7.7826086956521738</v>
          </cell>
          <cell r="X172">
            <v>8.2173913043478262</v>
          </cell>
          <cell r="AC172">
            <v>4.1729323308270683</v>
          </cell>
          <cell r="AD172">
            <v>5.6691729323308273</v>
          </cell>
          <cell r="AF172">
            <v>5</v>
          </cell>
        </row>
        <row r="173">
          <cell r="A173">
            <v>10</v>
          </cell>
          <cell r="B173">
            <v>2</v>
          </cell>
          <cell r="C173">
            <v>5.3333333333333339</v>
          </cell>
          <cell r="E173">
            <v>2.25</v>
          </cell>
          <cell r="F173">
            <v>5.75</v>
          </cell>
          <cell r="H173">
            <v>2.1818181818181821</v>
          </cell>
          <cell r="I173">
            <v>5.6363636363636367</v>
          </cell>
          <cell r="K173">
            <v>2.4827586206896552</v>
          </cell>
          <cell r="L173">
            <v>3.0344827586206895</v>
          </cell>
          <cell r="N173">
            <v>2.7586206896551726</v>
          </cell>
          <cell r="O173">
            <v>4.1724137931034484</v>
          </cell>
          <cell r="Q173">
            <v>2.6206896551724137</v>
          </cell>
          <cell r="R173">
            <v>3.6034482758620685</v>
          </cell>
          <cell r="T173">
            <v>8.1304347826086953</v>
          </cell>
          <cell r="U173">
            <v>9</v>
          </cell>
          <cell r="W173">
            <v>8.1304347826086953</v>
          </cell>
          <cell r="X173">
            <v>9</v>
          </cell>
          <cell r="AC173">
            <v>4.7826086956521738</v>
          </cell>
          <cell r="AD173">
            <v>5.9565217391304346</v>
          </cell>
          <cell r="AF173">
            <v>5</v>
          </cell>
        </row>
        <row r="174">
          <cell r="A174">
            <v>11</v>
          </cell>
          <cell r="B174">
            <v>1.3333333333333335</v>
          </cell>
          <cell r="C174">
            <v>6.3333333333333339</v>
          </cell>
          <cell r="E174">
            <v>3</v>
          </cell>
          <cell r="F174">
            <v>6.5714285714285712</v>
          </cell>
          <cell r="H174">
            <v>2.5</v>
          </cell>
          <cell r="I174">
            <v>6.5</v>
          </cell>
          <cell r="K174">
            <v>0</v>
          </cell>
          <cell r="L174">
            <v>0</v>
          </cell>
          <cell r="N174">
            <v>0</v>
          </cell>
          <cell r="O174">
            <v>0</v>
          </cell>
          <cell r="Q174">
            <v>0</v>
          </cell>
          <cell r="R174">
            <v>0</v>
          </cell>
          <cell r="T174">
            <v>9.9444444444444446</v>
          </cell>
          <cell r="U174">
            <v>11</v>
          </cell>
          <cell r="W174">
            <v>9.9444444444444446</v>
          </cell>
          <cell r="X174">
            <v>11</v>
          </cell>
          <cell r="AC174">
            <v>8.3260869565217384</v>
          </cell>
          <cell r="AD174">
            <v>10.021739130434783</v>
          </cell>
          <cell r="AF174">
            <v>5</v>
          </cell>
        </row>
        <row r="175">
          <cell r="A175">
            <v>12</v>
          </cell>
          <cell r="B175">
            <v>3.6666666666666665</v>
          </cell>
          <cell r="C175">
            <v>5.3333333333333339</v>
          </cell>
          <cell r="E175">
            <v>2.1428571428571428</v>
          </cell>
          <cell r="F175">
            <v>6</v>
          </cell>
          <cell r="H175">
            <v>2.6</v>
          </cell>
          <cell r="I175">
            <v>5.8000000000000007</v>
          </cell>
          <cell r="K175">
            <v>1.9444444444444444</v>
          </cell>
          <cell r="L175">
            <v>3.7777777777777777</v>
          </cell>
          <cell r="N175">
            <v>2</v>
          </cell>
          <cell r="O175">
            <v>4.3999999999999995</v>
          </cell>
          <cell r="Q175">
            <v>1.9642857142857142</v>
          </cell>
          <cell r="R175">
            <v>4</v>
          </cell>
          <cell r="T175">
            <v>11.4375</v>
          </cell>
          <cell r="U175">
            <v>8.5</v>
          </cell>
          <cell r="W175">
            <v>0</v>
          </cell>
          <cell r="X175">
            <v>0</v>
          </cell>
          <cell r="AC175">
            <v>3.8902439024390243</v>
          </cell>
          <cell r="AD175">
            <v>5.0975609756097562</v>
          </cell>
          <cell r="AF175">
            <v>5</v>
          </cell>
        </row>
        <row r="176">
          <cell r="A176">
            <v>13</v>
          </cell>
          <cell r="B176">
            <v>0</v>
          </cell>
          <cell r="C176">
            <v>7.2222222222222214</v>
          </cell>
          <cell r="E176">
            <v>2.3333333333333335</v>
          </cell>
          <cell r="F176">
            <v>9</v>
          </cell>
          <cell r="H176">
            <v>1.4583333333333333</v>
          </cell>
          <cell r="I176">
            <v>8.3333333333333321</v>
          </cell>
          <cell r="K176">
            <v>2.3333333333333335</v>
          </cell>
          <cell r="L176">
            <v>3.6666666666666665</v>
          </cell>
          <cell r="N176">
            <v>2.4</v>
          </cell>
          <cell r="O176">
            <v>3.9</v>
          </cell>
          <cell r="Q176">
            <v>2.3636363636363638</v>
          </cell>
          <cell r="R176">
            <v>3.7727272727272729</v>
          </cell>
          <cell r="T176">
            <v>10.4</v>
          </cell>
          <cell r="U176">
            <v>8.7999999999999989</v>
          </cell>
          <cell r="W176">
            <v>10.4</v>
          </cell>
          <cell r="X176">
            <v>8.7999999999999989</v>
          </cell>
          <cell r="AC176">
            <v>5.7051282051282053</v>
          </cell>
          <cell r="AD176">
            <v>6.3888888888888884</v>
          </cell>
          <cell r="AF176">
            <v>5</v>
          </cell>
        </row>
        <row r="177">
          <cell r="A177">
            <v>14</v>
          </cell>
          <cell r="B177">
            <v>0</v>
          </cell>
          <cell r="C177">
            <v>10</v>
          </cell>
          <cell r="E177">
            <v>2.014388489208633</v>
          </cell>
          <cell r="F177">
            <v>7.0503597122302155</v>
          </cell>
          <cell r="H177">
            <v>1.564245810055866</v>
          </cell>
          <cell r="I177">
            <v>7.7094972067039107</v>
          </cell>
          <cell r="K177">
            <v>1.53125</v>
          </cell>
          <cell r="L177">
            <v>4.09375</v>
          </cell>
          <cell r="N177">
            <v>1.625</v>
          </cell>
          <cell r="O177">
            <v>5.5</v>
          </cell>
          <cell r="Q177">
            <v>1.55</v>
          </cell>
          <cell r="R177">
            <v>4.375</v>
          </cell>
          <cell r="T177">
            <v>7.7272727272727266</v>
          </cell>
          <cell r="U177">
            <v>10.181818181818182</v>
          </cell>
          <cell r="W177">
            <v>7.7272727272727266</v>
          </cell>
          <cell r="X177">
            <v>10.181818181818182</v>
          </cell>
          <cell r="AC177">
            <v>3.4672304439746302</v>
          </cell>
          <cell r="AD177">
            <v>6.5961945031712474</v>
          </cell>
          <cell r="AF177">
            <v>5</v>
          </cell>
        </row>
        <row r="178">
          <cell r="A178">
            <v>15</v>
          </cell>
          <cell r="B178">
            <v>0</v>
          </cell>
          <cell r="C178">
            <v>0</v>
          </cell>
          <cell r="E178">
            <v>0</v>
          </cell>
          <cell r="F178">
            <v>0</v>
          </cell>
          <cell r="H178">
            <v>0</v>
          </cell>
          <cell r="I178">
            <v>0</v>
          </cell>
          <cell r="K178">
            <v>0</v>
          </cell>
          <cell r="L178">
            <v>0</v>
          </cell>
          <cell r="N178">
            <v>0</v>
          </cell>
          <cell r="O178">
            <v>0</v>
          </cell>
          <cell r="Q178">
            <v>0</v>
          </cell>
          <cell r="R178">
            <v>0</v>
          </cell>
          <cell r="T178">
            <v>0</v>
          </cell>
          <cell r="U178">
            <v>0</v>
          </cell>
          <cell r="W178">
            <v>0</v>
          </cell>
          <cell r="X178">
            <v>0</v>
          </cell>
          <cell r="AC178">
            <v>0</v>
          </cell>
          <cell r="AD178">
            <v>0</v>
          </cell>
          <cell r="AF178">
            <v>5</v>
          </cell>
        </row>
        <row r="179">
          <cell r="A179">
            <v>16</v>
          </cell>
          <cell r="B179">
            <v>0.5</v>
          </cell>
          <cell r="C179">
            <v>7.5</v>
          </cell>
          <cell r="E179">
            <v>1.625</v>
          </cell>
          <cell r="F179">
            <v>9.25</v>
          </cell>
          <cell r="H179">
            <v>1.25</v>
          </cell>
          <cell r="I179">
            <v>8.6666666666666679</v>
          </cell>
          <cell r="K179">
            <v>1.145975443383356</v>
          </cell>
          <cell r="L179">
            <v>4.1746248294679402</v>
          </cell>
          <cell r="N179">
            <v>1.3478260869565217</v>
          </cell>
          <cell r="O179">
            <v>5.6521739130434785</v>
          </cell>
          <cell r="Q179">
            <v>1.2238055322715844</v>
          </cell>
          <cell r="R179">
            <v>4.7443419949706618</v>
          </cell>
          <cell r="T179">
            <v>5.8260869565217392</v>
          </cell>
          <cell r="U179">
            <v>10.956521739130434</v>
          </cell>
          <cell r="W179">
            <v>5.8260869565217392</v>
          </cell>
          <cell r="X179">
            <v>10.956521739130434</v>
          </cell>
          <cell r="AC179">
            <v>3.0259243518912027</v>
          </cell>
          <cell r="AD179">
            <v>7.5733106672333195</v>
          </cell>
          <cell r="AF179">
            <v>5</v>
          </cell>
        </row>
        <row r="180">
          <cell r="A180">
            <v>17</v>
          </cell>
          <cell r="B180">
            <v>0</v>
          </cell>
          <cell r="C180">
            <v>3.75</v>
          </cell>
          <cell r="E180">
            <v>3.6666666666666665</v>
          </cell>
          <cell r="F180">
            <v>5.3333333333333339</v>
          </cell>
          <cell r="H180">
            <v>1.5714285714285716</v>
          </cell>
          <cell r="I180">
            <v>4.4285714285714279</v>
          </cell>
          <cell r="K180">
            <v>1.2285714285714284</v>
          </cell>
          <cell r="L180">
            <v>4.6857142857142851</v>
          </cell>
          <cell r="N180">
            <v>2.4444444444444446</v>
          </cell>
          <cell r="O180">
            <v>5.3333333333333339</v>
          </cell>
          <cell r="Q180">
            <v>1.641509433962264</v>
          </cell>
          <cell r="R180">
            <v>4.9056603773584913</v>
          </cell>
          <cell r="T180">
            <v>6.4137931034482758</v>
          </cell>
          <cell r="U180">
            <v>10.241379310344827</v>
          </cell>
          <cell r="W180">
            <v>6.4137931034482758</v>
          </cell>
          <cell r="X180">
            <v>10.241379310344827</v>
          </cell>
          <cell r="AC180">
            <v>3.9830508474576267</v>
          </cell>
          <cell r="AD180">
            <v>7.5</v>
          </cell>
          <cell r="AF180">
            <v>5</v>
          </cell>
        </row>
        <row r="181">
          <cell r="A181">
            <v>18</v>
          </cell>
          <cell r="B181">
            <v>3</v>
          </cell>
          <cell r="C181">
            <v>3.5000000000000004</v>
          </cell>
          <cell r="E181">
            <v>1.4285714285714286</v>
          </cell>
          <cell r="F181">
            <v>6</v>
          </cell>
          <cell r="H181">
            <v>1.7777777777777777</v>
          </cell>
          <cell r="I181">
            <v>5.4444444444444438</v>
          </cell>
          <cell r="K181">
            <v>1.7407407407407407</v>
          </cell>
          <cell r="L181">
            <v>4.1851851851851851</v>
          </cell>
          <cell r="N181">
            <v>1.4243323442136497</v>
          </cell>
          <cell r="O181">
            <v>4.2729970326409497</v>
          </cell>
          <cell r="Q181">
            <v>1.619156214367161</v>
          </cell>
          <cell r="R181">
            <v>4.2189281641961234</v>
          </cell>
          <cell r="T181">
            <v>7.48</v>
          </cell>
          <cell r="U181">
            <v>8.5599999999999987</v>
          </cell>
          <cell r="W181">
            <v>7.48</v>
          </cell>
          <cell r="X181">
            <v>8.5599999999999987</v>
          </cell>
          <cell r="AC181">
            <v>4.4822557122022362</v>
          </cell>
          <cell r="AD181">
            <v>6.4365580943121046</v>
          </cell>
          <cell r="AF181">
            <v>5</v>
          </cell>
        </row>
        <row r="182">
          <cell r="A182">
            <v>19</v>
          </cell>
          <cell r="B182">
            <v>3.5000000000000004</v>
          </cell>
          <cell r="C182">
            <v>2</v>
          </cell>
          <cell r="E182">
            <v>2.6</v>
          </cell>
          <cell r="F182">
            <v>4</v>
          </cell>
          <cell r="H182">
            <v>2.8571428571428572</v>
          </cell>
          <cell r="I182">
            <v>3.4285714285714288</v>
          </cell>
          <cell r="K182">
            <v>1.9444444444444444</v>
          </cell>
          <cell r="L182">
            <v>3.9930555555555554</v>
          </cell>
          <cell r="N182">
            <v>12.879999999999999</v>
          </cell>
          <cell r="O182">
            <v>4.84</v>
          </cell>
          <cell r="Q182">
            <v>7.0260223048327131</v>
          </cell>
          <cell r="R182">
            <v>4.3866171003717476</v>
          </cell>
          <cell r="T182">
            <v>6.9556144850671648</v>
          </cell>
          <cell r="U182">
            <v>10.085641003347389</v>
          </cell>
          <cell r="W182">
            <v>6.9556144850671648</v>
          </cell>
          <cell r="X182">
            <v>10.085641003347389</v>
          </cell>
          <cell r="AC182">
            <v>6.7224687751624437</v>
          </cell>
          <cell r="AD182">
            <v>6.7786453944534948</v>
          </cell>
          <cell r="AF182">
            <v>5</v>
          </cell>
        </row>
        <row r="183">
          <cell r="A183">
            <v>20</v>
          </cell>
          <cell r="B183">
            <v>5</v>
          </cell>
          <cell r="C183">
            <v>4.5</v>
          </cell>
          <cell r="E183">
            <v>2.5</v>
          </cell>
          <cell r="F183">
            <v>5.5</v>
          </cell>
          <cell r="H183">
            <v>3.3333333333333335</v>
          </cell>
          <cell r="I183">
            <v>5.166666666666667</v>
          </cell>
          <cell r="K183">
            <v>2</v>
          </cell>
          <cell r="L183">
            <v>3.258064516129032</v>
          </cell>
          <cell r="N183">
            <v>2.25</v>
          </cell>
          <cell r="O183">
            <v>4.75</v>
          </cell>
          <cell r="Q183">
            <v>2.1090909090909089</v>
          </cell>
          <cell r="R183">
            <v>3.9090909090909092</v>
          </cell>
          <cell r="T183">
            <v>10.913043478260869</v>
          </cell>
          <cell r="U183">
            <v>8.9130434782608692</v>
          </cell>
          <cell r="W183">
            <v>0</v>
          </cell>
          <cell r="X183">
            <v>0</v>
          </cell>
          <cell r="AC183">
            <v>4.6071428571428568</v>
          </cell>
          <cell r="AD183">
            <v>5.3690476190476195</v>
          </cell>
          <cell r="AF183">
            <v>5</v>
          </cell>
        </row>
        <row r="184">
          <cell r="A184">
            <v>21</v>
          </cell>
          <cell r="B184">
            <v>5</v>
          </cell>
          <cell r="C184">
            <v>3</v>
          </cell>
          <cell r="E184">
            <v>2.5</v>
          </cell>
          <cell r="F184">
            <v>6</v>
          </cell>
          <cell r="H184">
            <v>3</v>
          </cell>
          <cell r="I184">
            <v>5.4</v>
          </cell>
          <cell r="K184">
            <v>2.7508090614886731</v>
          </cell>
          <cell r="L184">
            <v>3.5275080906148863</v>
          </cell>
          <cell r="N184">
            <v>2.7333333333333334</v>
          </cell>
          <cell r="O184">
            <v>4.2</v>
          </cell>
          <cell r="Q184">
            <v>2.7422003284072249</v>
          </cell>
          <cell r="R184">
            <v>3.8587848932676518</v>
          </cell>
          <cell r="T184">
            <v>3.7777777777777777</v>
          </cell>
          <cell r="U184">
            <v>6.1111111111111107</v>
          </cell>
          <cell r="W184">
            <v>3.7777777777777777</v>
          </cell>
          <cell r="X184">
            <v>6.1111111111111107</v>
          </cell>
          <cell r="AC184">
            <v>2.9797377830750893</v>
          </cell>
          <cell r="AD184">
            <v>4.4338498212157331</v>
          </cell>
          <cell r="AF184">
            <v>5</v>
          </cell>
        </row>
        <row r="185">
          <cell r="A185">
            <v>22</v>
          </cell>
          <cell r="B185">
            <v>0</v>
          </cell>
          <cell r="C185">
            <v>0</v>
          </cell>
          <cell r="E185">
            <v>0</v>
          </cell>
          <cell r="F185">
            <v>0</v>
          </cell>
          <cell r="H185">
            <v>0</v>
          </cell>
          <cell r="I185">
            <v>0</v>
          </cell>
          <cell r="K185">
            <v>0</v>
          </cell>
          <cell r="L185">
            <v>0</v>
          </cell>
          <cell r="N185">
            <v>0</v>
          </cell>
          <cell r="O185">
            <v>0</v>
          </cell>
          <cell r="Q185">
            <v>0</v>
          </cell>
          <cell r="R185">
            <v>0</v>
          </cell>
          <cell r="T185">
            <v>0</v>
          </cell>
          <cell r="U185">
            <v>0</v>
          </cell>
          <cell r="W185">
            <v>0</v>
          </cell>
          <cell r="X185">
            <v>0</v>
          </cell>
          <cell r="AC185">
            <v>0</v>
          </cell>
          <cell r="AD185">
            <v>0</v>
          </cell>
          <cell r="AF185">
            <v>5</v>
          </cell>
        </row>
        <row r="186">
          <cell r="A186">
            <v>23</v>
          </cell>
          <cell r="B186">
            <v>4</v>
          </cell>
          <cell r="C186">
            <v>5</v>
          </cell>
          <cell r="E186">
            <v>6.666666666666667</v>
          </cell>
          <cell r="F186">
            <v>3.1111111111111112</v>
          </cell>
          <cell r="H186">
            <v>6.1818181818181817</v>
          </cell>
          <cell r="I186">
            <v>3.4545454545454546</v>
          </cell>
          <cell r="K186">
            <v>5.2549019607843137</v>
          </cell>
          <cell r="L186">
            <v>2.9607843137254903</v>
          </cell>
          <cell r="N186">
            <v>5.5777777777777784</v>
          </cell>
          <cell r="O186">
            <v>3.844444444444445</v>
          </cell>
          <cell r="Q186">
            <v>5.40625</v>
          </cell>
          <cell r="R186">
            <v>3.375</v>
          </cell>
          <cell r="T186">
            <v>14.516129032258066</v>
          </cell>
          <cell r="U186">
            <v>8.2903225806451619</v>
          </cell>
          <cell r="W186">
            <v>14.516129032258066</v>
          </cell>
          <cell r="X186">
            <v>8.2903225806451619</v>
          </cell>
          <cell r="AC186">
            <v>8.7988165680473376</v>
          </cell>
          <cell r="AD186">
            <v>5.1834319526627217</v>
          </cell>
          <cell r="AF186">
            <v>5</v>
          </cell>
        </row>
        <row r="187">
          <cell r="A187">
            <v>24</v>
          </cell>
          <cell r="B187">
            <v>3.5000000000000004</v>
          </cell>
          <cell r="C187">
            <v>4.5</v>
          </cell>
          <cell r="E187">
            <v>2.9530201342281881</v>
          </cell>
          <cell r="F187">
            <v>3.8926174496644297</v>
          </cell>
          <cell r="H187">
            <v>3.14410480349345</v>
          </cell>
          <cell r="I187">
            <v>4.1048034934497819</v>
          </cell>
          <cell r="K187">
            <v>4.78</v>
          </cell>
          <cell r="L187">
            <v>2.58</v>
          </cell>
          <cell r="N187">
            <v>4.5999999999999996</v>
          </cell>
          <cell r="O187">
            <v>3.9</v>
          </cell>
          <cell r="Q187">
            <v>4.7125000000000004</v>
          </cell>
          <cell r="R187">
            <v>3.0750000000000002</v>
          </cell>
          <cell r="T187">
            <v>16.260869565217391</v>
          </cell>
          <cell r="U187">
            <v>7.9130434782608701</v>
          </cell>
          <cell r="W187">
            <v>16.260869565217391</v>
          </cell>
          <cell r="X187">
            <v>7.9130434782608701</v>
          </cell>
          <cell r="AC187">
            <v>8.446707893779557</v>
          </cell>
          <cell r="AD187">
            <v>4.7799199708985087</v>
          </cell>
          <cell r="AF187">
            <v>5</v>
          </cell>
        </row>
        <row r="188">
          <cell r="A188">
            <v>25</v>
          </cell>
          <cell r="B188">
            <v>2.666666666666667</v>
          </cell>
          <cell r="C188">
            <v>4</v>
          </cell>
          <cell r="E188">
            <v>3.4615384615384617</v>
          </cell>
          <cell r="F188">
            <v>3.1538461538461537</v>
          </cell>
          <cell r="H188">
            <v>3.3125</v>
          </cell>
          <cell r="I188">
            <v>3.3125</v>
          </cell>
          <cell r="K188">
            <v>4.8510638297872344</v>
          </cell>
          <cell r="L188">
            <v>2.4468085106382977</v>
          </cell>
          <cell r="N188">
            <v>8.2222222222222232</v>
          </cell>
          <cell r="O188">
            <v>3.1111111111111112</v>
          </cell>
          <cell r="Q188">
            <v>5.3928571428571432</v>
          </cell>
          <cell r="R188">
            <v>2.5535714285714288</v>
          </cell>
          <cell r="T188">
            <v>11.285714285714285</v>
          </cell>
          <cell r="U188">
            <v>8.5714285714285712</v>
          </cell>
          <cell r="W188">
            <v>11.285714285714285</v>
          </cell>
          <cell r="X188">
            <v>8.5714285714285712</v>
          </cell>
          <cell r="AC188">
            <v>5.9651162790697674</v>
          </cell>
          <cell r="AD188">
            <v>3.6744186046511627</v>
          </cell>
          <cell r="AF188">
            <v>5</v>
          </cell>
        </row>
        <row r="189">
          <cell r="A189">
            <v>26</v>
          </cell>
          <cell r="B189">
            <v>3.5999999999999996</v>
          </cell>
          <cell r="C189">
            <v>3.8</v>
          </cell>
          <cell r="E189">
            <v>3.5999999999999996</v>
          </cell>
          <cell r="F189">
            <v>2.8000000000000003</v>
          </cell>
          <cell r="H189">
            <v>3.5999999999999996</v>
          </cell>
          <cell r="I189">
            <v>3.3000000000000003</v>
          </cell>
          <cell r="K189">
            <v>2.5</v>
          </cell>
          <cell r="L189">
            <v>2.3333333333333335</v>
          </cell>
          <cell r="N189">
            <v>3.5000000000000004</v>
          </cell>
          <cell r="O189">
            <v>4.3999999999999995</v>
          </cell>
          <cell r="Q189">
            <v>2.9545454545454546</v>
          </cell>
          <cell r="R189">
            <v>3.2727272727272729</v>
          </cell>
          <cell r="T189">
            <v>11.600000000000001</v>
          </cell>
          <cell r="U189">
            <v>6</v>
          </cell>
          <cell r="W189">
            <v>11.600000000000001</v>
          </cell>
          <cell r="X189">
            <v>6</v>
          </cell>
          <cell r="AC189">
            <v>5.166666666666667</v>
          </cell>
          <cell r="AD189">
            <v>3.9285714285714284</v>
          </cell>
          <cell r="AF189">
            <v>5</v>
          </cell>
        </row>
        <row r="190">
          <cell r="A190">
            <v>27</v>
          </cell>
          <cell r="B190">
            <v>6</v>
          </cell>
          <cell r="C190">
            <v>4</v>
          </cell>
          <cell r="E190">
            <v>5.7777777777777777</v>
          </cell>
          <cell r="F190">
            <v>2.8888888888888888</v>
          </cell>
          <cell r="H190">
            <v>5.8181818181818183</v>
          </cell>
          <cell r="I190">
            <v>3.0909090909090908</v>
          </cell>
          <cell r="K190">
            <v>3.9545454545454541</v>
          </cell>
          <cell r="L190">
            <v>1.5909090909090908</v>
          </cell>
          <cell r="N190">
            <v>4.3571428571428577</v>
          </cell>
          <cell r="O190">
            <v>4.2857142857142856</v>
          </cell>
          <cell r="Q190">
            <v>4.1111111111111116</v>
          </cell>
          <cell r="R190">
            <v>2.6388888888888888</v>
          </cell>
          <cell r="T190">
            <v>9.384615384615385</v>
          </cell>
          <cell r="U190">
            <v>8.3076923076923084</v>
          </cell>
          <cell r="W190">
            <v>0</v>
          </cell>
          <cell r="X190">
            <v>0</v>
          </cell>
          <cell r="AC190">
            <v>5.5666666666666673</v>
          </cell>
          <cell r="AD190">
            <v>3.95</v>
          </cell>
          <cell r="AF190">
            <v>5</v>
          </cell>
        </row>
        <row r="191">
          <cell r="A191">
            <v>28</v>
          </cell>
          <cell r="B191">
            <v>4.5</v>
          </cell>
          <cell r="C191">
            <v>3</v>
          </cell>
          <cell r="E191">
            <v>5.0999999999999996</v>
          </cell>
          <cell r="F191">
            <v>3.5000000000000004</v>
          </cell>
          <cell r="H191">
            <v>5</v>
          </cell>
          <cell r="I191">
            <v>3.4166666666666665</v>
          </cell>
          <cell r="K191">
            <v>3.8695652173913042</v>
          </cell>
          <cell r="L191">
            <v>2.9130434782608696</v>
          </cell>
          <cell r="N191">
            <v>6.166666666666667</v>
          </cell>
          <cell r="O191">
            <v>9.8333333333333321</v>
          </cell>
          <cell r="Q191">
            <v>4.3448275862068968</v>
          </cell>
          <cell r="R191">
            <v>4.3448275862068968</v>
          </cell>
          <cell r="T191">
            <v>8.75</v>
          </cell>
          <cell r="U191">
            <v>9.5</v>
          </cell>
          <cell r="W191">
            <v>0</v>
          </cell>
          <cell r="X191">
            <v>0</v>
          </cell>
          <cell r="AC191">
            <v>5.7192982456140351</v>
          </cell>
          <cell r="AD191">
            <v>5.5964912280701755</v>
          </cell>
          <cell r="AF191">
            <v>5</v>
          </cell>
        </row>
        <row r="192">
          <cell r="A192">
            <v>29</v>
          </cell>
          <cell r="B192">
            <v>0</v>
          </cell>
          <cell r="C192">
            <v>0</v>
          </cell>
          <cell r="E192">
            <v>0</v>
          </cell>
          <cell r="F192">
            <v>0</v>
          </cell>
          <cell r="H192">
            <v>0</v>
          </cell>
          <cell r="I192">
            <v>0</v>
          </cell>
          <cell r="K192">
            <v>0</v>
          </cell>
          <cell r="L192">
            <v>0</v>
          </cell>
          <cell r="N192">
            <v>0</v>
          </cell>
          <cell r="O192">
            <v>0</v>
          </cell>
          <cell r="Q192">
            <v>0</v>
          </cell>
          <cell r="R192">
            <v>0</v>
          </cell>
          <cell r="T192">
            <v>0</v>
          </cell>
          <cell r="U192">
            <v>0</v>
          </cell>
          <cell r="W192">
            <v>0</v>
          </cell>
          <cell r="X192">
            <v>0</v>
          </cell>
          <cell r="AC192">
            <v>0</v>
          </cell>
          <cell r="AD192">
            <v>0</v>
          </cell>
          <cell r="AF192">
            <v>5</v>
          </cell>
        </row>
        <row r="193">
          <cell r="A193">
            <v>30</v>
          </cell>
          <cell r="B193">
            <v>3</v>
          </cell>
          <cell r="C193">
            <v>3.5000000000000004</v>
          </cell>
          <cell r="E193">
            <v>8.25</v>
          </cell>
          <cell r="F193">
            <v>3.5833333333333335</v>
          </cell>
          <cell r="H193">
            <v>6.9375000000000009</v>
          </cell>
          <cell r="I193">
            <v>3.5624999999999996</v>
          </cell>
          <cell r="K193">
            <v>6.5251989389920428</v>
          </cell>
          <cell r="L193">
            <v>2.5198938992042441</v>
          </cell>
          <cell r="N193">
            <v>5.9444444444444446</v>
          </cell>
          <cell r="O193">
            <v>5.5555555555555554</v>
          </cell>
          <cell r="Q193">
            <v>6.3375224416517053</v>
          </cell>
          <cell r="R193">
            <v>3.5008976660682229</v>
          </cell>
          <cell r="T193">
            <v>10.434782608695652</v>
          </cell>
          <cell r="U193">
            <v>9.304347826086957</v>
          </cell>
          <cell r="W193">
            <v>10.434782608695652</v>
          </cell>
          <cell r="X193">
            <v>9.304347826086957</v>
          </cell>
          <cell r="AC193">
            <v>8.0203908241291426</v>
          </cell>
          <cell r="AD193">
            <v>5.777400169923534</v>
          </cell>
          <cell r="AF193">
            <v>5</v>
          </cell>
        </row>
        <row r="194">
          <cell r="A194">
            <v>31</v>
          </cell>
          <cell r="B194">
            <v>0</v>
          </cell>
          <cell r="C194">
            <v>0</v>
          </cell>
          <cell r="E194">
            <v>0</v>
          </cell>
          <cell r="F194">
            <v>0</v>
          </cell>
          <cell r="H194">
            <v>0</v>
          </cell>
          <cell r="I194">
            <v>0</v>
          </cell>
          <cell r="K194">
            <v>0</v>
          </cell>
          <cell r="L194">
            <v>0</v>
          </cell>
          <cell r="N194">
            <v>0</v>
          </cell>
          <cell r="O194">
            <v>0</v>
          </cell>
          <cell r="Q194">
            <v>0</v>
          </cell>
          <cell r="R194">
            <v>0</v>
          </cell>
          <cell r="T194">
            <v>0</v>
          </cell>
          <cell r="U194">
            <v>0</v>
          </cell>
          <cell r="W194">
            <v>0</v>
          </cell>
          <cell r="X194">
            <v>0</v>
          </cell>
          <cell r="AC194">
            <v>0</v>
          </cell>
          <cell r="AD194">
            <v>0</v>
          </cell>
          <cell r="AF194">
            <v>5</v>
          </cell>
        </row>
        <row r="195">
          <cell r="A195" t="str">
            <v xml:space="preserve">Jul/01 </v>
          </cell>
          <cell r="B195">
            <v>0</v>
          </cell>
          <cell r="C195">
            <v>4</v>
          </cell>
          <cell r="E195">
            <v>2.25</v>
          </cell>
          <cell r="F195">
            <v>5.75</v>
          </cell>
          <cell r="H195">
            <v>1.7999999999999998</v>
          </cell>
          <cell r="I195">
            <v>5.4</v>
          </cell>
          <cell r="K195">
            <v>5.045454545454545</v>
          </cell>
          <cell r="L195">
            <v>2.2727272727272729</v>
          </cell>
          <cell r="N195">
            <v>3.5714285714285712</v>
          </cell>
          <cell r="O195">
            <v>3.1904761904761907</v>
          </cell>
          <cell r="Q195">
            <v>4.3255813953488369</v>
          </cell>
          <cell r="R195">
            <v>2.7209302325581395</v>
          </cell>
          <cell r="T195">
            <v>9.1052631578947363</v>
          </cell>
          <cell r="U195">
            <v>8.7894736842105257</v>
          </cell>
          <cell r="W195">
            <v>9.1052631578947363</v>
          </cell>
          <cell r="X195">
            <v>8.7894736842105257</v>
          </cell>
          <cell r="AC195">
            <v>6.2906976744186052</v>
          </cell>
          <cell r="AD195">
            <v>5.558139534883721</v>
          </cell>
          <cell r="AF195">
            <v>5</v>
          </cell>
        </row>
        <row r="196">
          <cell r="A196">
            <v>2</v>
          </cell>
          <cell r="B196">
            <v>5.2</v>
          </cell>
          <cell r="C196">
            <v>3</v>
          </cell>
          <cell r="E196">
            <v>4.2</v>
          </cell>
          <cell r="F196">
            <v>5</v>
          </cell>
          <cell r="H196">
            <v>4.7</v>
          </cell>
          <cell r="I196">
            <v>4</v>
          </cell>
          <cell r="K196">
            <v>3.4444444444444446</v>
          </cell>
          <cell r="L196">
            <v>2</v>
          </cell>
          <cell r="N196">
            <v>2.6315789473684208</v>
          </cell>
          <cell r="O196">
            <v>3.5789473684210522</v>
          </cell>
          <cell r="Q196">
            <v>3.0270270270270272</v>
          </cell>
          <cell r="R196">
            <v>2.810810810810811</v>
          </cell>
          <cell r="T196">
            <v>8.4375</v>
          </cell>
          <cell r="U196">
            <v>9.125</v>
          </cell>
          <cell r="W196">
            <v>8.4375</v>
          </cell>
          <cell r="X196">
            <v>9.125</v>
          </cell>
          <cell r="AC196">
            <v>5.4303797468354436</v>
          </cell>
          <cell r="AD196">
            <v>5.518987341772152</v>
          </cell>
          <cell r="AF196">
            <v>5</v>
          </cell>
        </row>
        <row r="197">
          <cell r="A197">
            <v>3</v>
          </cell>
          <cell r="B197">
            <v>3.25</v>
          </cell>
          <cell r="C197">
            <v>4.25</v>
          </cell>
          <cell r="E197">
            <v>2.833333333333333</v>
          </cell>
          <cell r="F197">
            <v>3.6666666666666665</v>
          </cell>
          <cell r="H197">
            <v>3</v>
          </cell>
          <cell r="I197">
            <v>3.9</v>
          </cell>
          <cell r="K197">
            <v>4.8097030531158511</v>
          </cell>
          <cell r="L197">
            <v>2.9276453366792135</v>
          </cell>
          <cell r="N197">
            <v>6.4782608695652177</v>
          </cell>
          <cell r="O197">
            <v>3.9130434782608701</v>
          </cell>
          <cell r="Q197">
            <v>5.6277979108931993</v>
          </cell>
          <cell r="R197">
            <v>3.4107866126625455</v>
          </cell>
          <cell r="T197">
            <v>16.454545454545453</v>
          </cell>
          <cell r="U197">
            <v>6.7272727272727275</v>
          </cell>
          <cell r="W197">
            <v>16.454545454545453</v>
          </cell>
          <cell r="X197">
            <v>6.7272727272727275</v>
          </cell>
          <cell r="AC197">
            <v>10.088197403626994</v>
          </cell>
          <cell r="AD197">
            <v>4.9053612129620454</v>
          </cell>
          <cell r="AF197">
            <v>5</v>
          </cell>
        </row>
        <row r="198">
          <cell r="A198">
            <v>4</v>
          </cell>
          <cell r="B198">
            <v>2.5</v>
          </cell>
          <cell r="C198">
            <v>6.25</v>
          </cell>
          <cell r="E198">
            <v>3.25</v>
          </cell>
          <cell r="F198">
            <v>3.25</v>
          </cell>
          <cell r="H198">
            <v>2.875</v>
          </cell>
          <cell r="I198">
            <v>4.75</v>
          </cell>
          <cell r="K198">
            <v>8</v>
          </cell>
          <cell r="L198">
            <v>2.0476190476190479</v>
          </cell>
          <cell r="N198">
            <v>1</v>
          </cell>
          <cell r="O198">
            <v>7.2499999999999991</v>
          </cell>
          <cell r="Q198">
            <v>6.88</v>
          </cell>
          <cell r="R198">
            <v>2.88</v>
          </cell>
          <cell r="T198">
            <v>11.047619047619047</v>
          </cell>
          <cell r="U198">
            <v>7.2857142857142856</v>
          </cell>
          <cell r="W198">
            <v>11.047619047619047</v>
          </cell>
          <cell r="X198">
            <v>7.2857142857142856</v>
          </cell>
          <cell r="AC198">
            <v>8.7866666666666671</v>
          </cell>
          <cell r="AD198">
            <v>5.5466666666666669</v>
          </cell>
          <cell r="AF198">
            <v>5</v>
          </cell>
        </row>
        <row r="199">
          <cell r="A199">
            <v>5</v>
          </cell>
          <cell r="B199">
            <v>0</v>
          </cell>
          <cell r="C199">
            <v>1</v>
          </cell>
          <cell r="E199">
            <v>6.75</v>
          </cell>
          <cell r="F199">
            <v>2.875</v>
          </cell>
          <cell r="H199">
            <v>6</v>
          </cell>
          <cell r="I199">
            <v>2.666666666666667</v>
          </cell>
          <cell r="K199">
            <v>3.1954887218045109</v>
          </cell>
          <cell r="L199">
            <v>2.3684210526315792</v>
          </cell>
          <cell r="N199">
            <v>3.875</v>
          </cell>
          <cell r="O199">
            <v>3.5000000000000004</v>
          </cell>
          <cell r="Q199">
            <v>3.352601156069364</v>
          </cell>
          <cell r="R199">
            <v>2.6300578034682083</v>
          </cell>
          <cell r="T199">
            <v>12</v>
          </cell>
          <cell r="U199">
            <v>9</v>
          </cell>
          <cell r="W199">
            <v>12</v>
          </cell>
          <cell r="X199">
            <v>9</v>
          </cell>
          <cell r="AC199">
            <v>7.4484536082474229</v>
          </cell>
          <cell r="AD199">
            <v>5.4252577319587632</v>
          </cell>
          <cell r="AF199">
            <v>5</v>
          </cell>
        </row>
        <row r="200">
          <cell r="A200">
            <v>6</v>
          </cell>
          <cell r="B200">
            <v>0</v>
          </cell>
          <cell r="C200">
            <v>0</v>
          </cell>
          <cell r="E200">
            <v>0</v>
          </cell>
          <cell r="F200">
            <v>0</v>
          </cell>
          <cell r="H200">
            <v>0</v>
          </cell>
          <cell r="I200">
            <v>0</v>
          </cell>
          <cell r="K200">
            <v>0</v>
          </cell>
          <cell r="L200">
            <v>0</v>
          </cell>
          <cell r="N200">
            <v>0</v>
          </cell>
          <cell r="O200">
            <v>0</v>
          </cell>
          <cell r="Q200">
            <v>0</v>
          </cell>
          <cell r="R200">
            <v>0</v>
          </cell>
          <cell r="T200">
            <v>0</v>
          </cell>
          <cell r="U200">
            <v>0</v>
          </cell>
          <cell r="W200">
            <v>0</v>
          </cell>
          <cell r="X200">
            <v>0</v>
          </cell>
          <cell r="AC200">
            <v>0</v>
          </cell>
          <cell r="AD200">
            <v>0</v>
          </cell>
          <cell r="AF200">
            <v>5</v>
          </cell>
        </row>
        <row r="201">
          <cell r="A201">
            <v>7</v>
          </cell>
          <cell r="B201">
            <v>7.2519083969465647</v>
          </cell>
          <cell r="C201">
            <v>3.8167938931297711</v>
          </cell>
          <cell r="E201">
            <v>8</v>
          </cell>
          <cell r="F201">
            <v>2.75</v>
          </cell>
          <cell r="H201">
            <v>7.7039274924471295</v>
          </cell>
          <cell r="I201">
            <v>3.1722054380664653</v>
          </cell>
          <cell r="K201">
            <v>3.8536585365853657</v>
          </cell>
          <cell r="L201">
            <v>2.4390243902439024</v>
          </cell>
          <cell r="N201">
            <v>3.52</v>
          </cell>
          <cell r="O201">
            <v>4.68</v>
          </cell>
          <cell r="Q201">
            <v>3.7272727272727271</v>
          </cell>
          <cell r="R201">
            <v>3.2878787878787876</v>
          </cell>
          <cell r="T201">
            <v>11.3125</v>
          </cell>
          <cell r="U201">
            <v>9.21875</v>
          </cell>
          <cell r="W201">
            <v>11.3125</v>
          </cell>
          <cell r="X201">
            <v>9.21875</v>
          </cell>
          <cell r="AC201">
            <v>7.4732835602400822</v>
          </cell>
          <cell r="AD201">
            <v>6.0606060606060606</v>
          </cell>
          <cell r="AF201">
            <v>5</v>
          </cell>
        </row>
        <row r="202">
          <cell r="A202">
            <v>8</v>
          </cell>
          <cell r="B202">
            <v>0</v>
          </cell>
          <cell r="C202">
            <v>7.0000000000000009</v>
          </cell>
          <cell r="E202">
            <v>7.0000000000000009</v>
          </cell>
          <cell r="F202">
            <v>4.3999999999999995</v>
          </cell>
          <cell r="H202">
            <v>5.833333333333333</v>
          </cell>
          <cell r="I202">
            <v>4.833333333333333</v>
          </cell>
          <cell r="K202">
            <v>3.125</v>
          </cell>
          <cell r="L202">
            <v>2.4500000000000002</v>
          </cell>
          <cell r="N202">
            <v>4.4583333333333339</v>
          </cell>
          <cell r="O202">
            <v>3.4583333333333335</v>
          </cell>
          <cell r="Q202">
            <v>3.6249999999999996</v>
          </cell>
          <cell r="R202">
            <v>2.828125</v>
          </cell>
          <cell r="T202">
            <v>20.150000000000002</v>
          </cell>
          <cell r="U202">
            <v>8.35</v>
          </cell>
          <cell r="W202">
            <v>20.150000000000002</v>
          </cell>
          <cell r="X202">
            <v>8.35</v>
          </cell>
          <cell r="AC202">
            <v>9.754545454545454</v>
          </cell>
          <cell r="AD202">
            <v>4.9454545454545453</v>
          </cell>
          <cell r="AF202">
            <v>5</v>
          </cell>
        </row>
        <row r="203">
          <cell r="A203">
            <v>9</v>
          </cell>
          <cell r="B203">
            <v>13</v>
          </cell>
          <cell r="C203">
            <v>2.3333333333333335</v>
          </cell>
          <cell r="E203">
            <v>1.6666666666666667</v>
          </cell>
          <cell r="F203">
            <v>3</v>
          </cell>
          <cell r="H203">
            <v>7.333333333333333</v>
          </cell>
          <cell r="I203">
            <v>2.666666666666667</v>
          </cell>
          <cell r="K203">
            <v>6.4004876562023778</v>
          </cell>
          <cell r="L203">
            <v>2.0725388601036272</v>
          </cell>
          <cell r="N203">
            <v>5.6785714285714288</v>
          </cell>
          <cell r="O203">
            <v>3.25</v>
          </cell>
          <cell r="Q203">
            <v>6.0680809077454363</v>
          </cell>
          <cell r="R203">
            <v>2.6147015293537246</v>
          </cell>
          <cell r="T203">
            <v>13.103448275862069</v>
          </cell>
          <cell r="U203">
            <v>7.3793103448275863</v>
          </cell>
          <cell r="W203">
            <v>13.103448275862069</v>
          </cell>
          <cell r="X203">
            <v>7.3793103448275863</v>
          </cell>
          <cell r="AC203">
            <v>9.3982853937985738</v>
          </cell>
          <cell r="AD203">
            <v>4.8313436423363516</v>
          </cell>
          <cell r="AF203">
            <v>5</v>
          </cell>
        </row>
        <row r="204">
          <cell r="A204">
            <v>10</v>
          </cell>
          <cell r="B204">
            <v>16</v>
          </cell>
          <cell r="C204">
            <v>4.5</v>
          </cell>
          <cell r="E204">
            <v>6.7142857142857144</v>
          </cell>
          <cell r="F204">
            <v>3.8571428571428568</v>
          </cell>
          <cell r="H204">
            <v>8.7777777777777768</v>
          </cell>
          <cell r="I204">
            <v>4</v>
          </cell>
          <cell r="K204">
            <v>5.6000000000000005</v>
          </cell>
          <cell r="L204">
            <v>2.4666666666666668</v>
          </cell>
          <cell r="N204">
            <v>6.32</v>
          </cell>
          <cell r="O204">
            <v>3</v>
          </cell>
          <cell r="Q204">
            <v>5.9272727272727277</v>
          </cell>
          <cell r="R204">
            <v>2.7090909090909094</v>
          </cell>
          <cell r="T204">
            <v>19.578947368421051</v>
          </cell>
          <cell r="U204">
            <v>7.9473684210526319</v>
          </cell>
          <cell r="W204">
            <v>19.578947368421051</v>
          </cell>
          <cell r="X204">
            <v>7.9473684210526319</v>
          </cell>
          <cell r="AC204">
            <v>11.26470588235294</v>
          </cell>
          <cell r="AD204">
            <v>4.7745098039215685</v>
          </cell>
          <cell r="AF204">
            <v>5</v>
          </cell>
        </row>
        <row r="205">
          <cell r="A205">
            <v>11</v>
          </cell>
          <cell r="B205">
            <v>8</v>
          </cell>
          <cell r="C205">
            <v>1.6666666666666667</v>
          </cell>
          <cell r="E205">
            <v>12.857142857142856</v>
          </cell>
          <cell r="F205">
            <v>2.7142857142857144</v>
          </cell>
          <cell r="H205">
            <v>11.4</v>
          </cell>
          <cell r="I205">
            <v>2.4</v>
          </cell>
          <cell r="K205">
            <v>15.495495495495495</v>
          </cell>
          <cell r="L205">
            <v>3.5135135135135136</v>
          </cell>
          <cell r="N205">
            <v>5.695652173913043</v>
          </cell>
          <cell r="O205">
            <v>3.0869565217391304</v>
          </cell>
          <cell r="Q205">
            <v>8.8856304985337236</v>
          </cell>
          <cell r="R205">
            <v>3.225806451612903</v>
          </cell>
          <cell r="T205">
            <v>23.277777777777779</v>
          </cell>
          <cell r="U205">
            <v>5.0555555555555554</v>
          </cell>
          <cell r="W205">
            <v>23.277777777777779</v>
          </cell>
          <cell r="X205">
            <v>5.0555555555555554</v>
          </cell>
          <cell r="AC205">
            <v>15.667915106117352</v>
          </cell>
          <cell r="AD205">
            <v>3.9450686641697881</v>
          </cell>
          <cell r="AF205">
            <v>5</v>
          </cell>
        </row>
        <row r="206">
          <cell r="A206">
            <v>12</v>
          </cell>
          <cell r="B206">
            <v>17.2</v>
          </cell>
          <cell r="C206">
            <v>3.4000000000000004</v>
          </cell>
          <cell r="E206">
            <v>6.2222222222222223</v>
          </cell>
          <cell r="F206">
            <v>4.8888888888888893</v>
          </cell>
          <cell r="H206">
            <v>10.142857142857142</v>
          </cell>
          <cell r="I206">
            <v>4.3571428571428577</v>
          </cell>
          <cell r="K206">
            <v>7.1730769230769234</v>
          </cell>
          <cell r="L206">
            <v>1.903846153846154</v>
          </cell>
          <cell r="N206">
            <v>7.8</v>
          </cell>
          <cell r="O206">
            <v>3.16</v>
          </cell>
          <cell r="Q206">
            <v>7.3766233766233773</v>
          </cell>
          <cell r="R206">
            <v>2.3116883116883113</v>
          </cell>
          <cell r="T206">
            <v>20.115384615384617</v>
          </cell>
          <cell r="U206">
            <v>6.3846153846153841</v>
          </cell>
          <cell r="W206">
            <v>20.115384615384617</v>
          </cell>
          <cell r="X206">
            <v>6.3846153846153841</v>
          </cell>
          <cell r="AC206">
            <v>12.27972027972028</v>
          </cell>
          <cell r="AD206">
            <v>3.9930069930069929</v>
          </cell>
          <cell r="AF206">
            <v>5</v>
          </cell>
        </row>
        <row r="207">
          <cell r="A207">
            <v>13</v>
          </cell>
          <cell r="B207">
            <v>0</v>
          </cell>
          <cell r="C207">
            <v>0</v>
          </cell>
          <cell r="E207">
            <v>0</v>
          </cell>
          <cell r="F207">
            <v>0</v>
          </cell>
          <cell r="H207">
            <v>0</v>
          </cell>
          <cell r="I207">
            <v>0</v>
          </cell>
          <cell r="K207">
            <v>0</v>
          </cell>
          <cell r="L207">
            <v>0</v>
          </cell>
          <cell r="N207">
            <v>0</v>
          </cell>
          <cell r="O207">
            <v>0</v>
          </cell>
          <cell r="Q207">
            <v>0</v>
          </cell>
          <cell r="R207">
            <v>0</v>
          </cell>
          <cell r="T207">
            <v>0</v>
          </cell>
          <cell r="U207">
            <v>0</v>
          </cell>
          <cell r="W207">
            <v>0</v>
          </cell>
          <cell r="X207">
            <v>0</v>
          </cell>
          <cell r="AC207">
            <v>0</v>
          </cell>
          <cell r="AD207">
            <v>0</v>
          </cell>
          <cell r="AF207">
            <v>5</v>
          </cell>
        </row>
        <row r="208">
          <cell r="A208">
            <v>14</v>
          </cell>
          <cell r="B208">
            <v>0</v>
          </cell>
          <cell r="C208">
            <v>0</v>
          </cell>
          <cell r="E208">
            <v>3.166666666666667</v>
          </cell>
          <cell r="F208">
            <v>2.666666666666667</v>
          </cell>
          <cell r="H208">
            <v>3.166666666666667</v>
          </cell>
          <cell r="I208">
            <v>2.666666666666667</v>
          </cell>
          <cell r="K208">
            <v>9.375</v>
          </cell>
          <cell r="L208">
            <v>1.7812499999999998</v>
          </cell>
          <cell r="N208">
            <v>5.3103448275862064</v>
          </cell>
          <cell r="O208">
            <v>3.5517241379310347</v>
          </cell>
          <cell r="Q208">
            <v>7.442622950819672</v>
          </cell>
          <cell r="R208">
            <v>2.622950819672131</v>
          </cell>
          <cell r="T208">
            <v>23.111111111111111</v>
          </cell>
          <cell r="U208">
            <v>7.7407407407407414</v>
          </cell>
          <cell r="W208">
            <v>8.7222222222222232</v>
          </cell>
          <cell r="X208">
            <v>2.0555555555555558</v>
          </cell>
          <cell r="AC208">
            <v>11.196428571428571</v>
          </cell>
          <cell r="AD208">
            <v>3.7678571428571428</v>
          </cell>
          <cell r="AF208">
            <v>5</v>
          </cell>
        </row>
        <row r="209">
          <cell r="A209">
            <v>15</v>
          </cell>
          <cell r="B209">
            <v>8.25</v>
          </cell>
          <cell r="C209">
            <v>3.75</v>
          </cell>
          <cell r="E209">
            <v>6.5</v>
          </cell>
          <cell r="F209">
            <v>3.833333333333333</v>
          </cell>
          <cell r="H209">
            <v>7.1999999999999993</v>
          </cell>
          <cell r="I209">
            <v>3.8</v>
          </cell>
          <cell r="K209">
            <v>5.5681818181818183</v>
          </cell>
          <cell r="L209">
            <v>3.3636363636363638</v>
          </cell>
          <cell r="N209">
            <v>3.4347826086956523</v>
          </cell>
          <cell r="O209">
            <v>3.7391304347826089</v>
          </cell>
          <cell r="Q209">
            <v>4.8358208955223878</v>
          </cell>
          <cell r="R209">
            <v>3.4925373134328357</v>
          </cell>
          <cell r="T209">
            <v>25.352941176470591</v>
          </cell>
          <cell r="U209">
            <v>7.4117647058823524</v>
          </cell>
          <cell r="W209">
            <v>25.352941176470591</v>
          </cell>
          <cell r="X209">
            <v>7.4117647058823524</v>
          </cell>
          <cell r="AC209">
            <v>11.333333333333332</v>
          </cell>
          <cell r="AD209">
            <v>4.7207207207207205</v>
          </cell>
          <cell r="AF209">
            <v>5</v>
          </cell>
        </row>
        <row r="210">
          <cell r="A210">
            <v>16</v>
          </cell>
          <cell r="B210">
            <v>2.5</v>
          </cell>
          <cell r="C210">
            <v>7.2499999999999991</v>
          </cell>
          <cell r="E210">
            <v>6</v>
          </cell>
          <cell r="F210">
            <v>3.5714285714285712</v>
          </cell>
          <cell r="H210">
            <v>4.7272727272727275</v>
          </cell>
          <cell r="I210">
            <v>4.9090909090909092</v>
          </cell>
          <cell r="K210">
            <v>2.7608695652173916</v>
          </cell>
          <cell r="L210">
            <v>3.6956521739130435</v>
          </cell>
          <cell r="N210">
            <v>4.4210526315789469</v>
          </cell>
          <cell r="O210">
            <v>5.5</v>
          </cell>
          <cell r="Q210">
            <v>3.5119047619047619</v>
          </cell>
          <cell r="R210">
            <v>4.5119047619047619</v>
          </cell>
          <cell r="T210">
            <v>14.73076923076923</v>
          </cell>
          <cell r="U210">
            <v>10</v>
          </cell>
          <cell r="W210">
            <v>14.73076923076923</v>
          </cell>
          <cell r="X210">
            <v>10</v>
          </cell>
          <cell r="AC210">
            <v>7.5714285714285721</v>
          </cell>
          <cell r="AD210">
            <v>6.4829931972789119</v>
          </cell>
          <cell r="AF210">
            <v>5</v>
          </cell>
        </row>
        <row r="211">
          <cell r="A211">
            <v>17</v>
          </cell>
          <cell r="B211">
            <v>5</v>
          </cell>
          <cell r="C211">
            <v>6.75</v>
          </cell>
          <cell r="E211">
            <v>6</v>
          </cell>
          <cell r="F211">
            <v>4.75</v>
          </cell>
          <cell r="H211">
            <v>5.6666666666666661</v>
          </cell>
          <cell r="I211">
            <v>5.416666666666667</v>
          </cell>
          <cell r="K211">
            <v>2.6304347826086958</v>
          </cell>
          <cell r="L211">
            <v>4.195652173913043</v>
          </cell>
          <cell r="N211">
            <v>2.4210526315789473</v>
          </cell>
          <cell r="O211">
            <v>6.0789473684210522</v>
          </cell>
          <cell r="Q211">
            <v>2.5357142857142856</v>
          </cell>
          <cell r="R211">
            <v>5.0476190476190474</v>
          </cell>
          <cell r="T211">
            <v>7.88</v>
          </cell>
          <cell r="U211">
            <v>9.9599999999999991</v>
          </cell>
          <cell r="W211">
            <v>7.88</v>
          </cell>
          <cell r="X211">
            <v>9.9599999999999991</v>
          </cell>
          <cell r="AC211">
            <v>4.6232876712328768</v>
          </cell>
          <cell r="AD211">
            <v>6.7602739726027403</v>
          </cell>
          <cell r="AF211">
            <v>5</v>
          </cell>
        </row>
        <row r="212">
          <cell r="A212">
            <v>18</v>
          </cell>
          <cell r="B212">
            <v>3.25</v>
          </cell>
          <cell r="C212">
            <v>6.25</v>
          </cell>
          <cell r="E212">
            <v>3.5000000000000004</v>
          </cell>
          <cell r="F212">
            <v>6.5</v>
          </cell>
          <cell r="H212">
            <v>3.375</v>
          </cell>
          <cell r="I212">
            <v>6.375</v>
          </cell>
          <cell r="K212">
            <v>3.1818181818181817</v>
          </cell>
          <cell r="L212">
            <v>3.939393939393939</v>
          </cell>
          <cell r="N212">
            <v>3.6708860759493671</v>
          </cell>
          <cell r="O212">
            <v>5.2531645569620258</v>
          </cell>
          <cell r="Q212">
            <v>3.3401639344262297</v>
          </cell>
          <cell r="R212">
            <v>4.3647540983606552</v>
          </cell>
          <cell r="T212">
            <v>12</v>
          </cell>
          <cell r="U212">
            <v>11.5</v>
          </cell>
          <cell r="W212">
            <v>12</v>
          </cell>
          <cell r="X212">
            <v>11.5</v>
          </cell>
          <cell r="AC212">
            <v>8.4064327485380126</v>
          </cell>
          <cell r="AD212">
            <v>8.654970760233919</v>
          </cell>
          <cell r="AF212">
            <v>5</v>
          </cell>
        </row>
        <row r="213">
          <cell r="A213">
            <v>19</v>
          </cell>
          <cell r="B213">
            <v>4.6153846153846159</v>
          </cell>
          <cell r="C213">
            <v>4.6153846153846159</v>
          </cell>
          <cell r="E213">
            <v>5.3333333333333339</v>
          </cell>
          <cell r="F213">
            <v>5.3333333333333339</v>
          </cell>
          <cell r="H213">
            <v>5.0505050505050502</v>
          </cell>
          <cell r="I213">
            <v>5.0505050505050502</v>
          </cell>
          <cell r="K213">
            <v>2.7777777777777777</v>
          </cell>
          <cell r="L213">
            <v>5.6666666666666661</v>
          </cell>
          <cell r="N213">
            <v>2.4482758620689657</v>
          </cell>
          <cell r="O213">
            <v>7.4137931034482758</v>
          </cell>
          <cell r="Q213">
            <v>2.6307692307692307</v>
          </cell>
          <cell r="R213">
            <v>6.4461538461538463</v>
          </cell>
          <cell r="T213">
            <v>11.076923076923077</v>
          </cell>
          <cell r="U213">
            <v>13.358974358974359</v>
          </cell>
          <cell r="W213">
            <v>11.076923076923077</v>
          </cell>
          <cell r="X213">
            <v>13.358974358974359</v>
          </cell>
          <cell r="AC213">
            <v>7.09614126880314</v>
          </cell>
          <cell r="AD213">
            <v>9.8822759973839123</v>
          </cell>
          <cell r="AF213">
            <v>5</v>
          </cell>
        </row>
        <row r="214">
          <cell r="A214">
            <v>20</v>
          </cell>
          <cell r="B214">
            <v>0</v>
          </cell>
          <cell r="C214">
            <v>0</v>
          </cell>
          <cell r="E214">
            <v>0</v>
          </cell>
          <cell r="F214">
            <v>0</v>
          </cell>
          <cell r="H214">
            <v>0</v>
          </cell>
          <cell r="I214">
            <v>0</v>
          </cell>
          <cell r="K214">
            <v>0</v>
          </cell>
          <cell r="L214">
            <v>0</v>
          </cell>
          <cell r="N214">
            <v>0</v>
          </cell>
          <cell r="O214">
            <v>0</v>
          </cell>
          <cell r="Q214">
            <v>0</v>
          </cell>
          <cell r="R214">
            <v>0</v>
          </cell>
          <cell r="T214">
            <v>0</v>
          </cell>
          <cell r="U214">
            <v>0</v>
          </cell>
          <cell r="W214">
            <v>0</v>
          </cell>
          <cell r="X214">
            <v>0</v>
          </cell>
          <cell r="AC214">
            <v>0</v>
          </cell>
          <cell r="AD214">
            <v>0</v>
          </cell>
          <cell r="AF214">
            <v>5</v>
          </cell>
        </row>
        <row r="215">
          <cell r="A215">
            <v>21</v>
          </cell>
          <cell r="B215">
            <v>4</v>
          </cell>
          <cell r="C215">
            <v>6</v>
          </cell>
          <cell r="E215">
            <v>5.5</v>
          </cell>
          <cell r="F215">
            <v>4.5</v>
          </cell>
          <cell r="H215">
            <v>5.2</v>
          </cell>
          <cell r="I215">
            <v>4.8</v>
          </cell>
          <cell r="K215">
            <v>3.3389830508474576</v>
          </cell>
          <cell r="L215">
            <v>5.9152542372881349</v>
          </cell>
          <cell r="N215">
            <v>3.2</v>
          </cell>
          <cell r="O215">
            <v>7.166666666666667</v>
          </cell>
          <cell r="Q215">
            <v>3.292134831460674</v>
          </cell>
          <cell r="R215">
            <v>6.3370786516853936</v>
          </cell>
          <cell r="T215">
            <v>13.027777777777777</v>
          </cell>
          <cell r="U215">
            <v>13</v>
          </cell>
          <cell r="W215">
            <v>13.027777777777777</v>
          </cell>
          <cell r="X215">
            <v>13</v>
          </cell>
          <cell r="AC215">
            <v>7.572289156626506</v>
          </cell>
          <cell r="AD215">
            <v>9.1807228915662655</v>
          </cell>
          <cell r="AF215">
            <v>5</v>
          </cell>
        </row>
        <row r="216">
          <cell r="A216">
            <v>22</v>
          </cell>
          <cell r="B216">
            <v>3</v>
          </cell>
          <cell r="C216">
            <v>4.5</v>
          </cell>
          <cell r="E216">
            <v>4.833333333333333</v>
          </cell>
          <cell r="F216">
            <v>4.833333333333333</v>
          </cell>
          <cell r="H216">
            <v>4.375</v>
          </cell>
          <cell r="I216">
            <v>4.75</v>
          </cell>
          <cell r="K216">
            <v>3.716981132075472</v>
          </cell>
          <cell r="L216">
            <v>3.5283018867924532</v>
          </cell>
          <cell r="N216">
            <v>2.4333333333333331</v>
          </cell>
          <cell r="O216">
            <v>7.333333333333333</v>
          </cell>
          <cell r="Q216">
            <v>3.2530120481927707</v>
          </cell>
          <cell r="R216">
            <v>4.9036144578313259</v>
          </cell>
          <cell r="T216">
            <v>8.6052631578947363</v>
          </cell>
          <cell r="U216">
            <v>14.000000000000002</v>
          </cell>
          <cell r="W216">
            <v>8.6052631578947363</v>
          </cell>
          <cell r="X216">
            <v>14.000000000000002</v>
          </cell>
          <cell r="AC216">
            <v>5.7425149700598803</v>
          </cell>
          <cell r="AD216">
            <v>9.0359281437125745</v>
          </cell>
          <cell r="AF216">
            <v>5</v>
          </cell>
        </row>
        <row r="217">
          <cell r="A217">
            <v>23</v>
          </cell>
          <cell r="B217">
            <v>3</v>
          </cell>
          <cell r="C217">
            <v>10</v>
          </cell>
          <cell r="E217">
            <v>5</v>
          </cell>
          <cell r="F217">
            <v>11.200000000000001</v>
          </cell>
          <cell r="H217">
            <v>4.25</v>
          </cell>
          <cell r="I217">
            <v>10.75</v>
          </cell>
          <cell r="K217">
            <v>5.3</v>
          </cell>
          <cell r="L217">
            <v>13.066666666666665</v>
          </cell>
          <cell r="N217">
            <v>5.0666666666666664</v>
          </cell>
          <cell r="O217">
            <v>19.866666666666667</v>
          </cell>
          <cell r="Q217">
            <v>5.2222222222222223</v>
          </cell>
          <cell r="R217">
            <v>15.333333333333332</v>
          </cell>
          <cell r="T217">
            <v>18.74285714285714</v>
          </cell>
          <cell r="U217">
            <v>15.857142857142856</v>
          </cell>
          <cell r="W217">
            <v>18.74285714285714</v>
          </cell>
          <cell r="X217">
            <v>15.857142857142856</v>
          </cell>
          <cell r="AC217">
            <v>12.853658536585366</v>
          </cell>
          <cell r="AD217">
            <v>15.333333333333332</v>
          </cell>
          <cell r="AF217">
            <v>5</v>
          </cell>
        </row>
        <row r="218">
          <cell r="A218">
            <v>24</v>
          </cell>
          <cell r="B218">
            <v>16.333333333333332</v>
          </cell>
          <cell r="C218">
            <v>4.666666666666667</v>
          </cell>
          <cell r="E218">
            <v>4.833333333333333</v>
          </cell>
          <cell r="F218">
            <v>6.5</v>
          </cell>
          <cell r="H218">
            <v>8.6666666666666679</v>
          </cell>
          <cell r="I218">
            <v>5.8888888888888884</v>
          </cell>
          <cell r="K218">
            <v>2.875</v>
          </cell>
          <cell r="L218">
            <v>8.8125</v>
          </cell>
          <cell r="N218">
            <v>4.7857142857142856</v>
          </cell>
          <cell r="O218">
            <v>17.071428571428569</v>
          </cell>
          <cell r="Q218">
            <v>3.4565217391304346</v>
          </cell>
          <cell r="R218">
            <v>11.326086956521738</v>
          </cell>
          <cell r="T218">
            <v>13.913043478260869</v>
          </cell>
          <cell r="U218">
            <v>24.565217391304348</v>
          </cell>
          <cell r="W218">
            <v>13.913043478260869</v>
          </cell>
          <cell r="X218">
            <v>24.565217391304348</v>
          </cell>
          <cell r="AC218">
            <v>8.6831683168316829</v>
          </cell>
          <cell r="AD218">
            <v>16.871287128712872</v>
          </cell>
          <cell r="AF218">
            <v>5</v>
          </cell>
        </row>
        <row r="219">
          <cell r="A219">
            <v>25</v>
          </cell>
          <cell r="B219">
            <v>10.1010101010101</v>
          </cell>
          <cell r="C219">
            <v>5.0505050505050502</v>
          </cell>
          <cell r="E219">
            <v>6</v>
          </cell>
          <cell r="F219">
            <v>3</v>
          </cell>
          <cell r="H219">
            <v>8.0402010050251249</v>
          </cell>
          <cell r="I219">
            <v>4.0201005025125625</v>
          </cell>
          <cell r="K219">
            <v>1.2839506172839505</v>
          </cell>
          <cell r="L219">
            <v>2.1234567901234569</v>
          </cell>
          <cell r="N219">
            <v>2.3333333333333335</v>
          </cell>
          <cell r="O219">
            <v>24.333333333333336</v>
          </cell>
          <cell r="Q219">
            <v>1.3563218390804597</v>
          </cell>
          <cell r="R219">
            <v>3.6551724137931036</v>
          </cell>
          <cell r="T219">
            <v>3.1111111111111112</v>
          </cell>
          <cell r="U219">
            <v>28.333333333333332</v>
          </cell>
          <cell r="W219">
            <v>3.1111111111111112</v>
          </cell>
          <cell r="X219">
            <v>28.333333333333332</v>
          </cell>
          <cell r="AC219">
            <v>2.4158885430561732</v>
          </cell>
          <cell r="AD219">
            <v>10.271231658514896</v>
          </cell>
          <cell r="AF219">
            <v>5</v>
          </cell>
        </row>
        <row r="220">
          <cell r="A220">
            <v>26</v>
          </cell>
          <cell r="B220">
            <v>2</v>
          </cell>
          <cell r="C220">
            <v>14.000000000000002</v>
          </cell>
          <cell r="E220">
            <v>5.166666666666667</v>
          </cell>
          <cell r="F220">
            <v>3.5000000000000004</v>
          </cell>
          <cell r="H220">
            <v>4.7142857142857144</v>
          </cell>
          <cell r="I220">
            <v>5</v>
          </cell>
          <cell r="K220">
            <v>1.76</v>
          </cell>
          <cell r="L220">
            <v>7.08</v>
          </cell>
          <cell r="N220">
            <v>0.83333333333333337</v>
          </cell>
          <cell r="O220">
            <v>12.666666666666668</v>
          </cell>
          <cell r="Q220">
            <v>1.4594594594594594</v>
          </cell>
          <cell r="R220">
            <v>8.8918918918918912</v>
          </cell>
          <cell r="T220">
            <v>6</v>
          </cell>
          <cell r="U220">
            <v>20.111111111111111</v>
          </cell>
          <cell r="W220">
            <v>6</v>
          </cell>
          <cell r="X220">
            <v>20.111111111111111</v>
          </cell>
          <cell r="AC220">
            <v>3.1451612903225805</v>
          </cell>
          <cell r="AD220">
            <v>11.709677419354838</v>
          </cell>
          <cell r="AF220">
            <v>5</v>
          </cell>
        </row>
        <row r="221">
          <cell r="A221">
            <v>27</v>
          </cell>
          <cell r="B221">
            <v>0</v>
          </cell>
          <cell r="C221">
            <v>0</v>
          </cell>
          <cell r="E221">
            <v>0</v>
          </cell>
          <cell r="F221">
            <v>0</v>
          </cell>
          <cell r="H221">
            <v>0</v>
          </cell>
          <cell r="I221">
            <v>0</v>
          </cell>
          <cell r="K221">
            <v>0</v>
          </cell>
          <cell r="L221">
            <v>0</v>
          </cell>
          <cell r="N221">
            <v>0</v>
          </cell>
          <cell r="O221">
            <v>0</v>
          </cell>
          <cell r="Q221">
            <v>0</v>
          </cell>
          <cell r="R221">
            <v>0</v>
          </cell>
          <cell r="T221">
            <v>0</v>
          </cell>
          <cell r="U221">
            <v>0</v>
          </cell>
          <cell r="W221">
            <v>0</v>
          </cell>
          <cell r="X221">
            <v>0</v>
          </cell>
          <cell r="AC221">
            <v>0</v>
          </cell>
          <cell r="AD221">
            <v>0</v>
          </cell>
          <cell r="AF221">
            <v>5</v>
          </cell>
        </row>
        <row r="222">
          <cell r="A222">
            <v>28</v>
          </cell>
          <cell r="B222">
            <v>11</v>
          </cell>
          <cell r="C222">
            <v>5.6666666666666661</v>
          </cell>
          <cell r="E222">
            <v>11.5</v>
          </cell>
          <cell r="F222">
            <v>2</v>
          </cell>
          <cell r="H222">
            <v>11.200000000000001</v>
          </cell>
          <cell r="I222">
            <v>4.2</v>
          </cell>
          <cell r="K222">
            <v>2.4827586206896552</v>
          </cell>
          <cell r="L222">
            <v>3.9655172413793105</v>
          </cell>
          <cell r="N222">
            <v>3.0384615384615383</v>
          </cell>
          <cell r="O222">
            <v>6.6923076923076916</v>
          </cell>
          <cell r="Q222">
            <v>2.7454545454545451</v>
          </cell>
          <cell r="R222">
            <v>5.2545454545454549</v>
          </cell>
          <cell r="T222">
            <v>9.5384615384615383</v>
          </cell>
          <cell r="U222">
            <v>13.615384615384615</v>
          </cell>
          <cell r="W222">
            <v>9.5384615384615383</v>
          </cell>
          <cell r="X222">
            <v>13.615384615384615</v>
          </cell>
          <cell r="AC222">
            <v>6.2767857142857135</v>
          </cell>
          <cell r="AD222">
            <v>9.0892857142857135</v>
          </cell>
          <cell r="AF222">
            <v>5</v>
          </cell>
        </row>
        <row r="223">
          <cell r="A223">
            <v>29</v>
          </cell>
          <cell r="B223">
            <v>6</v>
          </cell>
          <cell r="C223">
            <v>5.5</v>
          </cell>
          <cell r="E223">
            <v>2.3333333333333335</v>
          </cell>
          <cell r="F223">
            <v>4.666666666666667</v>
          </cell>
          <cell r="H223">
            <v>3.8</v>
          </cell>
          <cell r="I223">
            <v>5</v>
          </cell>
          <cell r="K223">
            <v>5</v>
          </cell>
          <cell r="L223">
            <v>3.0869565217391304</v>
          </cell>
          <cell r="N223">
            <v>2.666666666666667</v>
          </cell>
          <cell r="O223">
            <v>7.1999999999999993</v>
          </cell>
          <cell r="Q223">
            <v>4.0789473684210531</v>
          </cell>
          <cell r="R223">
            <v>4.7105263157894735</v>
          </cell>
          <cell r="T223">
            <v>12.392857142857142</v>
          </cell>
          <cell r="U223">
            <v>16.464285714285715</v>
          </cell>
          <cell r="W223">
            <v>12.392857142857142</v>
          </cell>
          <cell r="X223">
            <v>16.464285714285715</v>
          </cell>
          <cell r="AC223">
            <v>8.7676767676767664</v>
          </cell>
          <cell r="AD223">
            <v>11.373737373737374</v>
          </cell>
          <cell r="AF223">
            <v>5</v>
          </cell>
        </row>
        <row r="224">
          <cell r="A224">
            <v>30</v>
          </cell>
          <cell r="B224">
            <v>0</v>
          </cell>
          <cell r="C224">
            <v>0</v>
          </cell>
          <cell r="E224">
            <v>0</v>
          </cell>
          <cell r="F224">
            <v>0</v>
          </cell>
          <cell r="H224">
            <v>0</v>
          </cell>
          <cell r="I224">
            <v>0</v>
          </cell>
          <cell r="K224">
            <v>0</v>
          </cell>
          <cell r="L224">
            <v>0</v>
          </cell>
          <cell r="N224">
            <v>0</v>
          </cell>
          <cell r="O224">
            <v>0</v>
          </cell>
          <cell r="Q224">
            <v>0</v>
          </cell>
          <cell r="R224">
            <v>0</v>
          </cell>
          <cell r="T224">
            <v>0</v>
          </cell>
          <cell r="U224">
            <v>0</v>
          </cell>
          <cell r="W224">
            <v>0</v>
          </cell>
          <cell r="X224">
            <v>0</v>
          </cell>
          <cell r="AC224">
            <v>0</v>
          </cell>
          <cell r="AD224">
            <v>0</v>
          </cell>
          <cell r="AF224">
            <v>5</v>
          </cell>
        </row>
        <row r="225">
          <cell r="A225">
            <v>31</v>
          </cell>
          <cell r="B225">
            <v>0</v>
          </cell>
          <cell r="C225">
            <v>0</v>
          </cell>
          <cell r="E225">
            <v>0</v>
          </cell>
          <cell r="F225">
            <v>0</v>
          </cell>
          <cell r="H225">
            <v>0</v>
          </cell>
          <cell r="I225">
            <v>0</v>
          </cell>
          <cell r="K225">
            <v>0</v>
          </cell>
          <cell r="L225">
            <v>0</v>
          </cell>
          <cell r="N225">
            <v>0</v>
          </cell>
          <cell r="O225">
            <v>0</v>
          </cell>
          <cell r="Q225">
            <v>0</v>
          </cell>
          <cell r="R225">
            <v>0</v>
          </cell>
          <cell r="T225">
            <v>0</v>
          </cell>
          <cell r="U225">
            <v>0</v>
          </cell>
          <cell r="W225">
            <v>0</v>
          </cell>
          <cell r="X225">
            <v>0</v>
          </cell>
          <cell r="AC225">
            <v>0</v>
          </cell>
          <cell r="AD225">
            <v>0</v>
          </cell>
          <cell r="AF225">
            <v>5</v>
          </cell>
        </row>
        <row r="226">
          <cell r="A226" t="str">
            <v xml:space="preserve">Ags/01 </v>
          </cell>
          <cell r="B226">
            <v>0</v>
          </cell>
          <cell r="C226">
            <v>0</v>
          </cell>
          <cell r="E226">
            <v>0</v>
          </cell>
          <cell r="F226">
            <v>0</v>
          </cell>
          <cell r="H226">
            <v>0</v>
          </cell>
          <cell r="I226">
            <v>0</v>
          </cell>
          <cell r="K226">
            <v>0</v>
          </cell>
          <cell r="L226">
            <v>0</v>
          </cell>
          <cell r="N226">
            <v>0</v>
          </cell>
          <cell r="O226">
            <v>0</v>
          </cell>
          <cell r="Q226">
            <v>0</v>
          </cell>
          <cell r="R226">
            <v>0</v>
          </cell>
          <cell r="T226">
            <v>0</v>
          </cell>
          <cell r="U226">
            <v>0</v>
          </cell>
          <cell r="W226">
            <v>0</v>
          </cell>
          <cell r="X226">
            <v>0</v>
          </cell>
          <cell r="AC226">
            <v>0</v>
          </cell>
          <cell r="AD226">
            <v>0</v>
          </cell>
          <cell r="AF226">
            <v>5</v>
          </cell>
        </row>
        <row r="227">
          <cell r="A227">
            <v>2</v>
          </cell>
          <cell r="B227">
            <v>13.142857142857142</v>
          </cell>
          <cell r="C227">
            <v>1.7142857142857144</v>
          </cell>
          <cell r="E227">
            <v>3.8571428571428568</v>
          </cell>
          <cell r="F227">
            <v>4</v>
          </cell>
          <cell r="H227">
            <v>5.7142857142857144</v>
          </cell>
          <cell r="I227">
            <v>3.5428571428571427</v>
          </cell>
          <cell r="K227">
            <v>1.5357142857142858</v>
          </cell>
          <cell r="L227">
            <v>4.6428571428571432</v>
          </cell>
          <cell r="N227">
            <v>2.7058823529411762</v>
          </cell>
          <cell r="O227">
            <v>8.4117647058823533</v>
          </cell>
          <cell r="Q227">
            <v>1.9777777777777776</v>
          </cell>
          <cell r="R227">
            <v>6.0666666666666664</v>
          </cell>
          <cell r="T227">
            <v>12.192307692307693</v>
          </cell>
          <cell r="U227">
            <v>14.692307692307693</v>
          </cell>
          <cell r="W227">
            <v>12.192307692307693</v>
          </cell>
          <cell r="X227">
            <v>14.692307692307693</v>
          </cell>
          <cell r="AC227">
            <v>7.3096926713947994</v>
          </cell>
          <cell r="AD227">
            <v>10.099290780141844</v>
          </cell>
          <cell r="AF227">
            <v>5</v>
          </cell>
        </row>
        <row r="228">
          <cell r="A228">
            <v>3</v>
          </cell>
          <cell r="B228">
            <v>0</v>
          </cell>
          <cell r="C228">
            <v>0</v>
          </cell>
          <cell r="E228">
            <v>0</v>
          </cell>
          <cell r="F228">
            <v>0</v>
          </cell>
          <cell r="H228">
            <v>0</v>
          </cell>
          <cell r="I228">
            <v>0</v>
          </cell>
          <cell r="K228">
            <v>0</v>
          </cell>
          <cell r="L228">
            <v>0</v>
          </cell>
          <cell r="N228">
            <v>0</v>
          </cell>
          <cell r="O228">
            <v>0</v>
          </cell>
          <cell r="Q228">
            <v>0</v>
          </cell>
          <cell r="R228">
            <v>0</v>
          </cell>
          <cell r="T228">
            <v>0</v>
          </cell>
          <cell r="U228">
            <v>0</v>
          </cell>
          <cell r="W228">
            <v>0</v>
          </cell>
          <cell r="X228">
            <v>0</v>
          </cell>
          <cell r="AC228">
            <v>0</v>
          </cell>
          <cell r="AD228">
            <v>0</v>
          </cell>
          <cell r="AF228">
            <v>5</v>
          </cell>
        </row>
        <row r="229">
          <cell r="A229">
            <v>4</v>
          </cell>
          <cell r="B229">
            <v>2.5</v>
          </cell>
          <cell r="C229">
            <v>2.5</v>
          </cell>
          <cell r="E229">
            <v>4.1666666666666661</v>
          </cell>
          <cell r="F229">
            <v>5.833333333333333</v>
          </cell>
          <cell r="H229">
            <v>3.75</v>
          </cell>
          <cell r="I229">
            <v>5</v>
          </cell>
          <cell r="K229">
            <v>4.7391304347826093</v>
          </cell>
          <cell r="L229">
            <v>8.6521739130434785</v>
          </cell>
          <cell r="N229">
            <v>5.3</v>
          </cell>
          <cell r="O229">
            <v>11.600000000000001</v>
          </cell>
          <cell r="Q229">
            <v>5</v>
          </cell>
          <cell r="R229">
            <v>10.023255813953488</v>
          </cell>
          <cell r="T229">
            <v>14.75</v>
          </cell>
          <cell r="U229">
            <v>24.714285714285715</v>
          </cell>
          <cell r="W229">
            <v>14.75</v>
          </cell>
          <cell r="X229">
            <v>24.714285714285715</v>
          </cell>
          <cell r="AC229">
            <v>10.009345794392525</v>
          </cell>
          <cell r="AD229">
            <v>17.33644859813084</v>
          </cell>
          <cell r="AF229">
            <v>5</v>
          </cell>
        </row>
        <row r="230">
          <cell r="A230">
            <v>5</v>
          </cell>
          <cell r="B230">
            <v>8.3333333333333321</v>
          </cell>
          <cell r="C230">
            <v>4.666666666666667</v>
          </cell>
          <cell r="E230">
            <v>3</v>
          </cell>
          <cell r="F230">
            <v>6.833333333333333</v>
          </cell>
          <cell r="H230">
            <v>4.7777777777777777</v>
          </cell>
          <cell r="I230">
            <v>6.1111111111111107</v>
          </cell>
          <cell r="K230">
            <v>2.1052631578947367</v>
          </cell>
          <cell r="L230">
            <v>4.1578947368421053</v>
          </cell>
          <cell r="N230">
            <v>4.3333333333333339</v>
          </cell>
          <cell r="O230">
            <v>12</v>
          </cell>
          <cell r="Q230">
            <v>2.4090909090909092</v>
          </cell>
          <cell r="R230">
            <v>5.2272727272727266</v>
          </cell>
          <cell r="T230">
            <v>15.181818181818182</v>
          </cell>
          <cell r="U230">
            <v>15.272727272727273</v>
          </cell>
          <cell r="W230">
            <v>15.181818181818182</v>
          </cell>
          <cell r="X230">
            <v>15.272727272727273</v>
          </cell>
          <cell r="AC230">
            <v>11.319587628865978</v>
          </cell>
          <cell r="AD230">
            <v>12.144329896907216</v>
          </cell>
          <cell r="AF230">
            <v>5</v>
          </cell>
        </row>
        <row r="231">
          <cell r="A231">
            <v>6</v>
          </cell>
          <cell r="B231">
            <v>0.5</v>
          </cell>
          <cell r="C231">
            <v>3</v>
          </cell>
          <cell r="E231">
            <v>5.5</v>
          </cell>
          <cell r="F231">
            <v>4</v>
          </cell>
          <cell r="H231">
            <v>4.25</v>
          </cell>
          <cell r="I231">
            <v>3.75</v>
          </cell>
          <cell r="K231">
            <v>3.4594594594594597</v>
          </cell>
          <cell r="L231">
            <v>6.1621621621621623</v>
          </cell>
          <cell r="N231">
            <v>2.0952380952380953</v>
          </cell>
          <cell r="O231">
            <v>7.7142857142857135</v>
          </cell>
          <cell r="Q231">
            <v>2.9655172413793105</v>
          </cell>
          <cell r="R231">
            <v>6.7241379310344822</v>
          </cell>
          <cell r="T231">
            <v>7.764705882352942</v>
          </cell>
          <cell r="U231">
            <v>16.382352941176471</v>
          </cell>
          <cell r="W231">
            <v>7.764705882352942</v>
          </cell>
          <cell r="X231">
            <v>16.382352941176471</v>
          </cell>
          <cell r="AC231">
            <v>5.4776119402985071</v>
          </cell>
          <cell r="AD231">
            <v>11.447761194029852</v>
          </cell>
          <cell r="AF231">
            <v>5</v>
          </cell>
        </row>
        <row r="232">
          <cell r="A232">
            <v>7</v>
          </cell>
          <cell r="B232">
            <v>3.5000000000000004</v>
          </cell>
          <cell r="C232">
            <v>3.5000000000000004</v>
          </cell>
          <cell r="E232">
            <v>4.8</v>
          </cell>
          <cell r="F232">
            <v>5.6000000000000005</v>
          </cell>
          <cell r="H232">
            <v>4.4285714285714279</v>
          </cell>
          <cell r="I232">
            <v>5</v>
          </cell>
          <cell r="K232">
            <v>2.7142857142857144</v>
          </cell>
          <cell r="L232">
            <v>4.7714285714285714</v>
          </cell>
          <cell r="N232">
            <v>2.5789473684210527</v>
          </cell>
          <cell r="O232">
            <v>7.1052631578947363</v>
          </cell>
          <cell r="Q232">
            <v>2.666666666666667</v>
          </cell>
          <cell r="R232">
            <v>5.5925925925925926</v>
          </cell>
          <cell r="T232">
            <v>6.9333333333333327</v>
          </cell>
          <cell r="U232">
            <v>19.166666666666668</v>
          </cell>
          <cell r="W232">
            <v>6.9333333333333327</v>
          </cell>
          <cell r="X232">
            <v>19.166666666666668</v>
          </cell>
          <cell r="AC232">
            <v>4.884297520661157</v>
          </cell>
          <cell r="AD232">
            <v>12.289256198347108</v>
          </cell>
          <cell r="AF232">
            <v>5</v>
          </cell>
        </row>
        <row r="233">
          <cell r="A233">
            <v>8</v>
          </cell>
          <cell r="B233">
            <v>1.5</v>
          </cell>
          <cell r="C233">
            <v>4.5</v>
          </cell>
          <cell r="E233">
            <v>7.0000000000000009</v>
          </cell>
          <cell r="F233">
            <v>3</v>
          </cell>
          <cell r="H233">
            <v>4.8</v>
          </cell>
          <cell r="I233">
            <v>3.5999999999999996</v>
          </cell>
          <cell r="K233">
            <v>3.2857142857142856</v>
          </cell>
          <cell r="L233">
            <v>4.3571428571428577</v>
          </cell>
          <cell r="N233">
            <v>2.6262626262626263</v>
          </cell>
          <cell r="O233">
            <v>4.9831649831649827</v>
          </cell>
          <cell r="Q233">
            <v>3.057176196032672</v>
          </cell>
          <cell r="R233">
            <v>4.5740956826137689</v>
          </cell>
          <cell r="T233">
            <v>7.9687499999999991</v>
          </cell>
          <cell r="U233">
            <v>16.59375</v>
          </cell>
          <cell r="W233">
            <v>7.9687499999999991</v>
          </cell>
          <cell r="X233">
            <v>16.59375</v>
          </cell>
          <cell r="AC233">
            <v>5.9454626732230667</v>
          </cell>
          <cell r="AD233">
            <v>11.408135896289675</v>
          </cell>
          <cell r="AF233">
            <v>5</v>
          </cell>
        </row>
        <row r="234">
          <cell r="A234">
            <v>9</v>
          </cell>
          <cell r="B234">
            <v>8.5</v>
          </cell>
          <cell r="C234">
            <v>3.5000000000000004</v>
          </cell>
          <cell r="E234">
            <v>12.333333333333334</v>
          </cell>
          <cell r="F234">
            <v>4.666666666666667</v>
          </cell>
          <cell r="H234">
            <v>10.142857142857142</v>
          </cell>
          <cell r="I234">
            <v>4</v>
          </cell>
          <cell r="K234">
            <v>3.5789473684210522</v>
          </cell>
          <cell r="L234">
            <v>6.2631578947368425</v>
          </cell>
          <cell r="N234">
            <v>3.9696969696969697</v>
          </cell>
          <cell r="O234">
            <v>6.5757575757575752</v>
          </cell>
          <cell r="Q234">
            <v>3.8269230769230771</v>
          </cell>
          <cell r="R234">
            <v>6.4615384615384617</v>
          </cell>
          <cell r="T234">
            <v>10.586956521739129</v>
          </cell>
          <cell r="U234">
            <v>15.67391304347826</v>
          </cell>
          <cell r="W234">
            <v>10.586956521739129</v>
          </cell>
          <cell r="X234">
            <v>15.67391304347826</v>
          </cell>
          <cell r="AC234">
            <v>8.2384105960264886</v>
          </cell>
          <cell r="AD234">
            <v>11.960264900662251</v>
          </cell>
          <cell r="AF234">
            <v>5</v>
          </cell>
        </row>
        <row r="235">
          <cell r="A235">
            <v>10</v>
          </cell>
          <cell r="B235">
            <v>0</v>
          </cell>
          <cell r="C235">
            <v>0</v>
          </cell>
          <cell r="E235">
            <v>0</v>
          </cell>
          <cell r="F235">
            <v>0</v>
          </cell>
          <cell r="H235">
            <v>0</v>
          </cell>
          <cell r="I235">
            <v>0</v>
          </cell>
          <cell r="K235">
            <v>0</v>
          </cell>
          <cell r="L235">
            <v>0</v>
          </cell>
          <cell r="N235">
            <v>0</v>
          </cell>
          <cell r="O235">
            <v>0</v>
          </cell>
          <cell r="Q235">
            <v>0</v>
          </cell>
          <cell r="R235">
            <v>0</v>
          </cell>
          <cell r="T235">
            <v>0</v>
          </cell>
          <cell r="U235">
            <v>0</v>
          </cell>
          <cell r="W235">
            <v>0</v>
          </cell>
          <cell r="X235">
            <v>0</v>
          </cell>
          <cell r="AC235">
            <v>0</v>
          </cell>
          <cell r="AD235">
            <v>0</v>
          </cell>
          <cell r="AF235">
            <v>5</v>
          </cell>
        </row>
        <row r="236">
          <cell r="A236">
            <v>11</v>
          </cell>
          <cell r="B236">
            <v>6.5</v>
          </cell>
          <cell r="C236">
            <v>5.5</v>
          </cell>
          <cell r="E236">
            <v>5.625</v>
          </cell>
          <cell r="F236">
            <v>2.375</v>
          </cell>
          <cell r="H236">
            <v>5.916666666666667</v>
          </cell>
          <cell r="I236">
            <v>3.4166666666666665</v>
          </cell>
          <cell r="K236">
            <v>3.024390243902439</v>
          </cell>
          <cell r="L236">
            <v>4.2682926829268295</v>
          </cell>
          <cell r="N236">
            <v>3.7352941176470589</v>
          </cell>
          <cell r="O236">
            <v>5.5588235294117645</v>
          </cell>
          <cell r="Q236">
            <v>3.3466666666666667</v>
          </cell>
          <cell r="R236">
            <v>4.8533333333333335</v>
          </cell>
          <cell r="T236">
            <v>11.795918367346939</v>
          </cell>
          <cell r="U236">
            <v>14.020408163265305</v>
          </cell>
          <cell r="W236">
            <v>11.795918367346939</v>
          </cell>
          <cell r="X236">
            <v>14.020408163265305</v>
          </cell>
          <cell r="AC236">
            <v>7.9891891891891884</v>
          </cell>
          <cell r="AD236">
            <v>9.6162162162162161</v>
          </cell>
          <cell r="AF236">
            <v>5</v>
          </cell>
        </row>
        <row r="237">
          <cell r="A237">
            <v>12</v>
          </cell>
          <cell r="B237">
            <v>8.5</v>
          </cell>
          <cell r="C237">
            <v>4</v>
          </cell>
          <cell r="E237">
            <v>3.5000000000000004</v>
          </cell>
          <cell r="F237">
            <v>3.6666666666666665</v>
          </cell>
          <cell r="H237">
            <v>4.75</v>
          </cell>
          <cell r="I237">
            <v>3.75</v>
          </cell>
          <cell r="K237">
            <v>2.6451612903225805</v>
          </cell>
          <cell r="L237">
            <v>5.3548387096774199</v>
          </cell>
          <cell r="N237">
            <v>12</v>
          </cell>
          <cell r="O237">
            <v>10.875</v>
          </cell>
          <cell r="Q237">
            <v>4.5641025641025648</v>
          </cell>
          <cell r="R237">
            <v>6.4871794871794872</v>
          </cell>
          <cell r="T237">
            <v>13.714285714285715</v>
          </cell>
          <cell r="U237">
            <v>12.142857142857142</v>
          </cell>
          <cell r="W237">
            <v>13.714285714285715</v>
          </cell>
          <cell r="X237">
            <v>12.142857142857142</v>
          </cell>
          <cell r="AC237">
            <v>10.442748091603054</v>
          </cell>
          <cell r="AD237">
            <v>9.9465648854961835</v>
          </cell>
          <cell r="AF237">
            <v>5</v>
          </cell>
        </row>
        <row r="238">
          <cell r="A238">
            <v>13</v>
          </cell>
          <cell r="B238">
            <v>6</v>
          </cell>
          <cell r="C238">
            <v>4</v>
          </cell>
          <cell r="E238">
            <v>2.25</v>
          </cell>
          <cell r="F238">
            <v>4.25</v>
          </cell>
          <cell r="H238">
            <v>3.2727272727272729</v>
          </cell>
          <cell r="I238">
            <v>4.1818181818181817</v>
          </cell>
          <cell r="K238">
            <v>3.6666666666666665</v>
          </cell>
          <cell r="L238">
            <v>3.3703703703703702</v>
          </cell>
          <cell r="N238">
            <v>3.9545454545454541</v>
          </cell>
          <cell r="O238">
            <v>6.2727272727272725</v>
          </cell>
          <cell r="Q238">
            <v>3.7959183673469385</v>
          </cell>
          <cell r="R238">
            <v>4.6734693877551017</v>
          </cell>
          <cell r="T238">
            <v>11.607142857142858</v>
          </cell>
          <cell r="U238">
            <v>15.785714285714286</v>
          </cell>
          <cell r="W238">
            <v>11.607142857142858</v>
          </cell>
          <cell r="X238">
            <v>15.785714285714286</v>
          </cell>
          <cell r="AC238">
            <v>7.5172413793103452</v>
          </cell>
          <cell r="AD238">
            <v>9.9913793103448274</v>
          </cell>
          <cell r="AF238">
            <v>5</v>
          </cell>
        </row>
        <row r="239">
          <cell r="A239">
            <v>14</v>
          </cell>
          <cell r="B239">
            <v>5</v>
          </cell>
          <cell r="C239">
            <v>6.5</v>
          </cell>
          <cell r="E239">
            <v>3.8571428571428568</v>
          </cell>
          <cell r="F239">
            <v>3.8571428571428568</v>
          </cell>
          <cell r="H239">
            <v>4.1111111111111116</v>
          </cell>
          <cell r="I239">
            <v>4.4444444444444446</v>
          </cell>
          <cell r="K239">
            <v>4.0769230769230766</v>
          </cell>
          <cell r="L239">
            <v>4.3076923076923075</v>
          </cell>
          <cell r="N239">
            <v>5.0476190476190474</v>
          </cell>
          <cell r="O239">
            <v>1.9523809523809523</v>
          </cell>
          <cell r="Q239">
            <v>4.416666666666667</v>
          </cell>
          <cell r="R239">
            <v>3.4833333333333334</v>
          </cell>
          <cell r="T239">
            <v>11.294117647058824</v>
          </cell>
          <cell r="U239">
            <v>15.941176470588236</v>
          </cell>
          <cell r="W239">
            <v>11.294117647058824</v>
          </cell>
          <cell r="X239">
            <v>15.941176470588236</v>
          </cell>
          <cell r="AC239">
            <v>7.8102189781021902</v>
          </cell>
          <cell r="AD239">
            <v>9.7299270072992705</v>
          </cell>
          <cell r="AF239">
            <v>5</v>
          </cell>
        </row>
        <row r="240">
          <cell r="A240">
            <v>15</v>
          </cell>
          <cell r="B240">
            <v>1</v>
          </cell>
          <cell r="C240">
            <v>2</v>
          </cell>
          <cell r="E240">
            <v>4.2</v>
          </cell>
          <cell r="F240">
            <v>2.8000000000000003</v>
          </cell>
          <cell r="H240">
            <v>3.6666666666666665</v>
          </cell>
          <cell r="I240">
            <v>2.666666666666667</v>
          </cell>
          <cell r="K240">
            <v>2.3333333333333335</v>
          </cell>
          <cell r="L240">
            <v>4.8571428571428568</v>
          </cell>
          <cell r="N240">
            <v>3.0909090909090908</v>
          </cell>
          <cell r="O240">
            <v>5.5454545454545459</v>
          </cell>
          <cell r="Q240">
            <v>2.59375</v>
          </cell>
          <cell r="R240">
            <v>5.09375</v>
          </cell>
          <cell r="T240">
            <v>7.4444444444444438</v>
          </cell>
          <cell r="U240">
            <v>14.814814814814813</v>
          </cell>
          <cell r="W240">
            <v>7.4444444444444438</v>
          </cell>
          <cell r="X240">
            <v>14.814814814814813</v>
          </cell>
          <cell r="AC240">
            <v>5.5108695652173907</v>
          </cell>
          <cell r="AD240">
            <v>10.641304347826088</v>
          </cell>
          <cell r="AF240">
            <v>5</v>
          </cell>
        </row>
        <row r="241">
          <cell r="A241">
            <v>16</v>
          </cell>
          <cell r="B241">
            <v>1.25</v>
          </cell>
          <cell r="C241">
            <v>4.25</v>
          </cell>
          <cell r="E241">
            <v>4.8163636363636364</v>
          </cell>
          <cell r="F241">
            <v>4.8163636363636364</v>
          </cell>
          <cell r="H241">
            <v>3.865333333333334</v>
          </cell>
          <cell r="I241">
            <v>4.6653333333333329</v>
          </cell>
          <cell r="K241">
            <v>3.693877551020408</v>
          </cell>
          <cell r="L241">
            <v>3.7551020408163263</v>
          </cell>
          <cell r="N241">
            <v>5.0588235294117645</v>
          </cell>
          <cell r="O241">
            <v>11.058823529411764</v>
          </cell>
          <cell r="Q241">
            <v>4.045454545454545</v>
          </cell>
          <cell r="R241">
            <v>5.6363636363636367</v>
          </cell>
          <cell r="T241">
            <v>6.2641509433962268</v>
          </cell>
          <cell r="U241">
            <v>12.471698113207546</v>
          </cell>
          <cell r="W241">
            <v>6.2641509433962268</v>
          </cell>
          <cell r="X241">
            <v>12.471698113207546</v>
          </cell>
          <cell r="AC241">
            <v>5.2886631016042784</v>
          </cell>
          <cell r="AD241">
            <v>9.4330481283422465</v>
          </cell>
          <cell r="AF241">
            <v>5</v>
          </cell>
        </row>
        <row r="242">
          <cell r="A242">
            <v>17</v>
          </cell>
          <cell r="B242">
            <v>0</v>
          </cell>
          <cell r="C242">
            <v>0</v>
          </cell>
          <cell r="E242">
            <v>0</v>
          </cell>
          <cell r="F242">
            <v>0</v>
          </cell>
          <cell r="H242">
            <v>0</v>
          </cell>
          <cell r="I242">
            <v>0</v>
          </cell>
          <cell r="K242">
            <v>0</v>
          </cell>
          <cell r="L242">
            <v>0</v>
          </cell>
          <cell r="N242">
            <v>0</v>
          </cell>
          <cell r="O242">
            <v>0</v>
          </cell>
          <cell r="Q242">
            <v>0</v>
          </cell>
          <cell r="R242">
            <v>0</v>
          </cell>
          <cell r="T242">
            <v>0</v>
          </cell>
          <cell r="U242">
            <v>0</v>
          </cell>
          <cell r="W242">
            <v>0</v>
          </cell>
          <cell r="X242">
            <v>0</v>
          </cell>
          <cell r="AC242">
            <v>0</v>
          </cell>
          <cell r="AD242">
            <v>0</v>
          </cell>
          <cell r="AF242">
            <v>5</v>
          </cell>
        </row>
        <row r="243">
          <cell r="A243">
            <v>18</v>
          </cell>
          <cell r="B243">
            <v>0</v>
          </cell>
          <cell r="C243">
            <v>0</v>
          </cell>
          <cell r="E243">
            <v>0</v>
          </cell>
          <cell r="F243">
            <v>0</v>
          </cell>
          <cell r="H243">
            <v>0</v>
          </cell>
          <cell r="I243">
            <v>0</v>
          </cell>
          <cell r="K243">
            <v>0</v>
          </cell>
          <cell r="L243">
            <v>0</v>
          </cell>
          <cell r="N243">
            <v>0</v>
          </cell>
          <cell r="O243">
            <v>0</v>
          </cell>
          <cell r="Q243">
            <v>0</v>
          </cell>
          <cell r="R243">
            <v>0</v>
          </cell>
          <cell r="T243">
            <v>0</v>
          </cell>
          <cell r="U243">
            <v>0</v>
          </cell>
          <cell r="W243">
            <v>0</v>
          </cell>
          <cell r="X243">
            <v>0</v>
          </cell>
          <cell r="AC243">
            <v>0</v>
          </cell>
          <cell r="AD243">
            <v>0</v>
          </cell>
          <cell r="AF243">
            <v>5</v>
          </cell>
        </row>
        <row r="244">
          <cell r="A244">
            <v>19</v>
          </cell>
          <cell r="B244">
            <v>0</v>
          </cell>
          <cell r="C244">
            <v>0</v>
          </cell>
          <cell r="E244">
            <v>13.875000000000002</v>
          </cell>
          <cell r="F244">
            <v>5.25</v>
          </cell>
          <cell r="H244">
            <v>13.875000000000002</v>
          </cell>
          <cell r="I244">
            <v>5.25</v>
          </cell>
          <cell r="K244">
            <v>7.3703703703703702</v>
          </cell>
          <cell r="L244">
            <v>3.4814814814814814</v>
          </cell>
          <cell r="N244">
            <v>10.918918918918919</v>
          </cell>
          <cell r="O244">
            <v>5.0540540540540535</v>
          </cell>
          <cell r="Q244">
            <v>8.8131868131868139</v>
          </cell>
          <cell r="R244">
            <v>4.1208791208791204</v>
          </cell>
          <cell r="T244">
            <v>13.969230769230769</v>
          </cell>
          <cell r="U244">
            <v>12.492307692307692</v>
          </cell>
          <cell r="W244">
            <v>13.969230769230769</v>
          </cell>
          <cell r="X244">
            <v>12.492307692307692</v>
          </cell>
          <cell r="AC244">
            <v>11.91703056768559</v>
          </cell>
          <cell r="AD244">
            <v>8.9126637554585155</v>
          </cell>
          <cell r="AF244">
            <v>5</v>
          </cell>
        </row>
        <row r="245">
          <cell r="A245">
            <v>20</v>
          </cell>
          <cell r="B245">
            <v>10</v>
          </cell>
          <cell r="C245">
            <v>5</v>
          </cell>
          <cell r="E245">
            <v>15.428571428571427</v>
          </cell>
          <cell r="F245">
            <v>3.7142857142857144</v>
          </cell>
          <cell r="H245">
            <v>14.75</v>
          </cell>
          <cell r="I245">
            <v>3.875</v>
          </cell>
          <cell r="K245">
            <v>8.212765957446809</v>
          </cell>
          <cell r="L245">
            <v>3.4042553191489362</v>
          </cell>
          <cell r="N245">
            <v>9.0606060606060606</v>
          </cell>
          <cell r="O245">
            <v>4</v>
          </cell>
          <cell r="Q245">
            <v>8.5625</v>
          </cell>
          <cell r="R245">
            <v>3.65</v>
          </cell>
          <cell r="T245">
            <v>20.704918032786885</v>
          </cell>
          <cell r="U245">
            <v>9.3770491803278695</v>
          </cell>
          <cell r="W245">
            <v>20.704918032786885</v>
          </cell>
          <cell r="X245">
            <v>9.3770491803278695</v>
          </cell>
          <cell r="AC245">
            <v>15.852380952380951</v>
          </cell>
          <cell r="AD245">
            <v>6.9857142857142858</v>
          </cell>
          <cell r="AF245">
            <v>5</v>
          </cell>
        </row>
        <row r="246">
          <cell r="A246">
            <v>21</v>
          </cell>
          <cell r="B246">
            <v>16.5</v>
          </cell>
          <cell r="C246">
            <v>1</v>
          </cell>
          <cell r="E246">
            <v>9.8000000000000007</v>
          </cell>
          <cell r="F246">
            <v>2.8000000000000003</v>
          </cell>
          <cell r="H246">
            <v>13.454545454545455</v>
          </cell>
          <cell r="I246">
            <v>1.8181818181818181</v>
          </cell>
          <cell r="K246">
            <v>9.6086956521739122</v>
          </cell>
          <cell r="L246">
            <v>3.4782608695652173</v>
          </cell>
          <cell r="N246">
            <v>12.214285714285714</v>
          </cell>
          <cell r="O246">
            <v>4.0714285714285721</v>
          </cell>
          <cell r="Q246">
            <v>10.594594594594595</v>
          </cell>
          <cell r="R246">
            <v>3.7027027027027031</v>
          </cell>
          <cell r="T246">
            <v>18</v>
          </cell>
          <cell r="U246">
            <v>10.444444444444445</v>
          </cell>
          <cell r="W246">
            <v>18</v>
          </cell>
          <cell r="X246">
            <v>10.444444444444445</v>
          </cell>
          <cell r="AC246">
            <v>15.165876777251185</v>
          </cell>
          <cell r="AD246">
            <v>7.6303317535545023</v>
          </cell>
          <cell r="AF246">
            <v>5</v>
          </cell>
        </row>
        <row r="247">
          <cell r="A247">
            <v>22</v>
          </cell>
          <cell r="B247">
            <v>0</v>
          </cell>
          <cell r="C247">
            <v>0</v>
          </cell>
          <cell r="E247">
            <v>17.5</v>
          </cell>
          <cell r="F247">
            <v>2.5</v>
          </cell>
          <cell r="H247">
            <v>17.5</v>
          </cell>
          <cell r="I247">
            <v>2.5</v>
          </cell>
          <cell r="K247">
            <v>13.722222222222221</v>
          </cell>
          <cell r="L247">
            <v>4.3333333333333339</v>
          </cell>
          <cell r="N247">
            <v>15.666666666666668</v>
          </cell>
          <cell r="O247">
            <v>4.3333333333333339</v>
          </cell>
          <cell r="Q247">
            <v>14.43859649122807</v>
          </cell>
          <cell r="R247">
            <v>4.3333333333333339</v>
          </cell>
          <cell r="T247">
            <v>27.586956521739133</v>
          </cell>
          <cell r="U247">
            <v>10.978260869565219</v>
          </cell>
          <cell r="W247">
            <v>27.586956521739133</v>
          </cell>
          <cell r="X247">
            <v>10.978260869565219</v>
          </cell>
          <cell r="AC247">
            <v>22.424836601307192</v>
          </cell>
          <cell r="AD247">
            <v>8.2810457516339859</v>
          </cell>
          <cell r="AF247">
            <v>5</v>
          </cell>
        </row>
        <row r="248">
          <cell r="A248">
            <v>23</v>
          </cell>
          <cell r="B248">
            <v>14.857142857142858</v>
          </cell>
          <cell r="C248">
            <v>0.7142857142857143</v>
          </cell>
          <cell r="E248">
            <v>20.599999999999998</v>
          </cell>
          <cell r="F248">
            <v>2.1999999999999997</v>
          </cell>
          <cell r="H248">
            <v>18.235294117647058</v>
          </cell>
          <cell r="I248">
            <v>1.588235294117647</v>
          </cell>
          <cell r="K248">
            <v>13.136986301369863</v>
          </cell>
          <cell r="L248">
            <v>3.4794520547945207</v>
          </cell>
          <cell r="N248">
            <v>12.35</v>
          </cell>
          <cell r="O248">
            <v>5.3250000000000002</v>
          </cell>
          <cell r="Q248">
            <v>12.858407079646017</v>
          </cell>
          <cell r="R248">
            <v>4.1327433628318584</v>
          </cell>
          <cell r="T248">
            <v>34.876543209876544</v>
          </cell>
          <cell r="U248">
            <v>9.0864197530864192</v>
          </cell>
          <cell r="W248">
            <v>34.876543209876544</v>
          </cell>
          <cell r="X248">
            <v>9.0864197530864192</v>
          </cell>
          <cell r="AC248">
            <v>25.386986301369863</v>
          </cell>
          <cell r="AD248">
            <v>6.7328767123287667</v>
          </cell>
          <cell r="AF248">
            <v>5</v>
          </cell>
        </row>
        <row r="249">
          <cell r="A249">
            <v>24</v>
          </cell>
          <cell r="B249">
            <v>0</v>
          </cell>
          <cell r="C249">
            <v>0</v>
          </cell>
          <cell r="E249">
            <v>0</v>
          </cell>
          <cell r="F249">
            <v>0</v>
          </cell>
          <cell r="H249">
            <v>0</v>
          </cell>
          <cell r="I249">
            <v>0</v>
          </cell>
          <cell r="K249">
            <v>0</v>
          </cell>
          <cell r="L249">
            <v>0</v>
          </cell>
          <cell r="N249">
            <v>0</v>
          </cell>
          <cell r="O249">
            <v>0</v>
          </cell>
          <cell r="Q249">
            <v>0</v>
          </cell>
          <cell r="R249">
            <v>0</v>
          </cell>
          <cell r="T249">
            <v>0</v>
          </cell>
          <cell r="U249">
            <v>0</v>
          </cell>
          <cell r="W249">
            <v>0</v>
          </cell>
          <cell r="X249">
            <v>0</v>
          </cell>
          <cell r="AC249">
            <v>0</v>
          </cell>
          <cell r="AD249">
            <v>0</v>
          </cell>
          <cell r="AF249">
            <v>5</v>
          </cell>
        </row>
        <row r="250">
          <cell r="A250">
            <v>25</v>
          </cell>
          <cell r="B250">
            <v>6.75</v>
          </cell>
          <cell r="C250">
            <v>2.25</v>
          </cell>
          <cell r="E250">
            <v>8.6666666666666679</v>
          </cell>
          <cell r="F250">
            <v>2.7777777777777777</v>
          </cell>
          <cell r="H250">
            <v>8.0769230769230766</v>
          </cell>
          <cell r="I250">
            <v>2.6153846153846154</v>
          </cell>
          <cell r="K250">
            <v>15.808510638297873</v>
          </cell>
          <cell r="L250">
            <v>3.042553191489362</v>
          </cell>
          <cell r="N250">
            <v>17.869158878504674</v>
          </cell>
          <cell r="O250">
            <v>3.7383177570093453</v>
          </cell>
          <cell r="Q250">
            <v>16.55593220338983</v>
          </cell>
          <cell r="R250">
            <v>3.2949152542372877</v>
          </cell>
          <cell r="T250">
            <v>51.449999999999996</v>
          </cell>
          <cell r="U250">
            <v>6.4750000000000005</v>
          </cell>
          <cell r="W250">
            <v>51.449999999999996</v>
          </cell>
          <cell r="X250">
            <v>6.4750000000000005</v>
          </cell>
          <cell r="AC250">
            <v>32.635682158920538</v>
          </cell>
          <cell r="AD250">
            <v>4.7676161919040476</v>
          </cell>
          <cell r="AF250">
            <v>5</v>
          </cell>
        </row>
        <row r="251">
          <cell r="A251">
            <v>26</v>
          </cell>
          <cell r="B251">
            <v>6</v>
          </cell>
          <cell r="C251">
            <v>5.6666666666666661</v>
          </cell>
          <cell r="E251">
            <v>7.333333333333333</v>
          </cell>
          <cell r="F251">
            <v>5.833333333333333</v>
          </cell>
          <cell r="H251">
            <v>6.8888888888888893</v>
          </cell>
          <cell r="I251">
            <v>5.7777777777777777</v>
          </cell>
          <cell r="K251">
            <v>6.0526315789473681</v>
          </cell>
          <cell r="L251">
            <v>4.6315789473684212</v>
          </cell>
          <cell r="N251">
            <v>4.2222222222222223</v>
          </cell>
          <cell r="O251">
            <v>12.388888888888889</v>
          </cell>
          <cell r="Q251">
            <v>5.1621621621621623</v>
          </cell>
          <cell r="R251">
            <v>8.4054054054054053</v>
          </cell>
          <cell r="T251">
            <v>19.033333333333331</v>
          </cell>
          <cell r="U251">
            <v>10.4</v>
          </cell>
          <cell r="W251">
            <v>19.033333333333331</v>
          </cell>
          <cell r="X251">
            <v>10.4</v>
          </cell>
          <cell r="AC251">
            <v>13.160377358490566</v>
          </cell>
          <cell r="AD251">
            <v>9.3113207547169807</v>
          </cell>
          <cell r="AF251">
            <v>5</v>
          </cell>
        </row>
        <row r="252">
          <cell r="A252">
            <v>27</v>
          </cell>
          <cell r="B252">
            <v>5</v>
          </cell>
          <cell r="C252">
            <v>4</v>
          </cell>
          <cell r="E252">
            <v>12.625</v>
          </cell>
          <cell r="F252">
            <v>4.75</v>
          </cell>
          <cell r="H252">
            <v>11.1</v>
          </cell>
          <cell r="I252">
            <v>4.5999999999999996</v>
          </cell>
          <cell r="K252">
            <v>5.0370370370370372</v>
          </cell>
          <cell r="L252">
            <v>4.3333333333333339</v>
          </cell>
          <cell r="N252">
            <v>5.4</v>
          </cell>
          <cell r="O252">
            <v>7.3999999999999995</v>
          </cell>
          <cell r="Q252">
            <v>5.1351351351351351</v>
          </cell>
          <cell r="R252">
            <v>5.1621621621621623</v>
          </cell>
          <cell r="T252">
            <v>13.892857142857142</v>
          </cell>
          <cell r="U252">
            <v>13.392857142857142</v>
          </cell>
          <cell r="W252">
            <v>13.892857142857142</v>
          </cell>
          <cell r="X252">
            <v>13.392857142857142</v>
          </cell>
          <cell r="AC252">
            <v>10.475728155339805</v>
          </cell>
          <cell r="AD252">
            <v>9.5825242718446599</v>
          </cell>
          <cell r="AF252">
            <v>5</v>
          </cell>
        </row>
        <row r="253">
          <cell r="A253">
            <v>28</v>
          </cell>
          <cell r="B253">
            <v>12</v>
          </cell>
          <cell r="C253">
            <v>4.25</v>
          </cell>
          <cell r="E253">
            <v>13.600000000000001</v>
          </cell>
          <cell r="F253">
            <v>6.8000000000000007</v>
          </cell>
          <cell r="H253">
            <v>12.888888888888889</v>
          </cell>
          <cell r="I253">
            <v>5.6666666666666661</v>
          </cell>
          <cell r="K253">
            <v>4.666666666666667</v>
          </cell>
          <cell r="L253">
            <v>4.5</v>
          </cell>
          <cell r="N253">
            <v>3.7142857142857144</v>
          </cell>
          <cell r="O253">
            <v>11.190476190476192</v>
          </cell>
          <cell r="Q253">
            <v>4.2745098039215685</v>
          </cell>
          <cell r="R253">
            <v>7.2549019607843146</v>
          </cell>
          <cell r="T253">
            <v>11.971428571428572</v>
          </cell>
          <cell r="U253">
            <v>16.942857142857143</v>
          </cell>
          <cell r="W253">
            <v>11.971428571428572</v>
          </cell>
          <cell r="X253">
            <v>16.942857142857143</v>
          </cell>
          <cell r="AC253">
            <v>9.0153846153846153</v>
          </cell>
          <cell r="AD253">
            <v>12.361538461538462</v>
          </cell>
          <cell r="AF253">
            <v>5</v>
          </cell>
        </row>
        <row r="254">
          <cell r="A254">
            <v>29</v>
          </cell>
          <cell r="B254">
            <v>8.6666666666666679</v>
          </cell>
          <cell r="C254">
            <v>3.3333333333333335</v>
          </cell>
          <cell r="E254">
            <v>9.5</v>
          </cell>
          <cell r="F254">
            <v>4.875</v>
          </cell>
          <cell r="H254">
            <v>9.2727272727272734</v>
          </cell>
          <cell r="I254">
            <v>4.454545454545455</v>
          </cell>
          <cell r="K254">
            <v>4.16</v>
          </cell>
          <cell r="L254">
            <v>5.48</v>
          </cell>
          <cell r="N254">
            <v>2.7333333333333334</v>
          </cell>
          <cell r="O254">
            <v>9.8000000000000007</v>
          </cell>
          <cell r="Q254">
            <v>3.6249999999999996</v>
          </cell>
          <cell r="R254">
            <v>7.1</v>
          </cell>
          <cell r="T254">
            <v>9.7560975609756095</v>
          </cell>
          <cell r="U254">
            <v>16.341463414634148</v>
          </cell>
          <cell r="W254">
            <v>9.7560975609756095</v>
          </cell>
          <cell r="X254">
            <v>16.341463414634148</v>
          </cell>
          <cell r="AC254">
            <v>7.8721804511278197</v>
          </cell>
          <cell r="AD254">
            <v>12.578947368421053</v>
          </cell>
          <cell r="AF254">
            <v>5</v>
          </cell>
        </row>
        <row r="255">
          <cell r="A255">
            <v>30</v>
          </cell>
          <cell r="B255">
            <v>3</v>
          </cell>
          <cell r="C255">
            <v>6.5</v>
          </cell>
          <cell r="E255">
            <v>9.5555555555555554</v>
          </cell>
          <cell r="F255">
            <v>3.4444444444444446</v>
          </cell>
          <cell r="H255">
            <v>7.5384615384615383</v>
          </cell>
          <cell r="I255">
            <v>4.384615384615385</v>
          </cell>
          <cell r="K255">
            <v>3.8636363636363633</v>
          </cell>
          <cell r="L255">
            <v>3.4090909090909087</v>
          </cell>
          <cell r="N255">
            <v>4.4117647058823533</v>
          </cell>
          <cell r="O255">
            <v>6.7058823529411766</v>
          </cell>
          <cell r="Q255">
            <v>4.1025641025641022</v>
          </cell>
          <cell r="R255">
            <v>4.8461538461538458</v>
          </cell>
          <cell r="T255">
            <v>10.489795918367346</v>
          </cell>
          <cell r="U255">
            <v>18.142857142857142</v>
          </cell>
          <cell r="W255">
            <v>10.489795918367346</v>
          </cell>
          <cell r="X255">
            <v>18.142857142857142</v>
          </cell>
          <cell r="AC255">
            <v>8.5733333333333324</v>
          </cell>
          <cell r="AD255">
            <v>13.493333333333332</v>
          </cell>
          <cell r="AF255">
            <v>5</v>
          </cell>
        </row>
        <row r="256">
          <cell r="A256">
            <v>31</v>
          </cell>
          <cell r="B256">
            <v>0</v>
          </cell>
          <cell r="C256">
            <v>0</v>
          </cell>
          <cell r="E256">
            <v>0</v>
          </cell>
          <cell r="F256">
            <v>0</v>
          </cell>
          <cell r="H256">
            <v>0</v>
          </cell>
          <cell r="I256">
            <v>0</v>
          </cell>
          <cell r="K256">
            <v>0</v>
          </cell>
          <cell r="L256">
            <v>0</v>
          </cell>
          <cell r="N256">
            <v>0</v>
          </cell>
          <cell r="O256">
            <v>0</v>
          </cell>
          <cell r="Q256">
            <v>0</v>
          </cell>
          <cell r="R256">
            <v>0</v>
          </cell>
          <cell r="T256">
            <v>0</v>
          </cell>
          <cell r="U256">
            <v>0</v>
          </cell>
          <cell r="W256">
            <v>0</v>
          </cell>
          <cell r="X256">
            <v>0</v>
          </cell>
          <cell r="AC256">
            <v>0</v>
          </cell>
          <cell r="AD256">
            <v>0</v>
          </cell>
          <cell r="AF256">
            <v>5</v>
          </cell>
        </row>
        <row r="257">
          <cell r="A257" t="str">
            <v xml:space="preserve">Sep/01 </v>
          </cell>
          <cell r="B257">
            <v>6</v>
          </cell>
          <cell r="C257">
            <v>3</v>
          </cell>
          <cell r="E257">
            <v>4.2233333333333336</v>
          </cell>
          <cell r="F257">
            <v>15.00111111111111</v>
          </cell>
          <cell r="H257">
            <v>4.5463636363636368</v>
          </cell>
          <cell r="I257">
            <v>12.819090909090908</v>
          </cell>
          <cell r="K257">
            <v>7.3444827586206891</v>
          </cell>
          <cell r="L257">
            <v>3.584827586206897</v>
          </cell>
          <cell r="N257">
            <v>12.913478260869566</v>
          </cell>
          <cell r="O257">
            <v>6.2621739130434779</v>
          </cell>
          <cell r="Q257">
            <v>9.8076923076923084</v>
          </cell>
          <cell r="R257">
            <v>4.7690384615384618</v>
          </cell>
          <cell r="T257">
            <v>16.097903225806451</v>
          </cell>
          <cell r="U257">
            <v>15.872419354838707</v>
          </cell>
          <cell r="W257">
            <v>16.097903225806451</v>
          </cell>
          <cell r="X257">
            <v>15.872419354838707</v>
          </cell>
          <cell r="AC257">
            <v>13.669251336898395</v>
          </cell>
          <cell r="AD257">
            <v>12.60524064171123</v>
          </cell>
          <cell r="AF257">
            <v>5</v>
          </cell>
        </row>
        <row r="258">
          <cell r="A258">
            <v>2</v>
          </cell>
          <cell r="B258">
            <v>4.5</v>
          </cell>
          <cell r="C258">
            <v>10.5</v>
          </cell>
          <cell r="E258">
            <v>5.4285714285714288</v>
          </cell>
          <cell r="F258">
            <v>7.1442857142857159</v>
          </cell>
          <cell r="H258">
            <v>5.0909090909090908</v>
          </cell>
          <cell r="I258">
            <v>8.3645454545454552</v>
          </cell>
          <cell r="K258">
            <v>6.289677419354839</v>
          </cell>
          <cell r="L258">
            <v>3.6783870967741938</v>
          </cell>
          <cell r="N258">
            <v>8.2796000000000003</v>
          </cell>
          <cell r="O258">
            <v>5.0407999999999999</v>
          </cell>
          <cell r="Q258">
            <v>7.1780357142857145</v>
          </cell>
          <cell r="R258">
            <v>4.2866071428571431</v>
          </cell>
          <cell r="T258">
            <v>14.424249999999999</v>
          </cell>
          <cell r="U258">
            <v>10.600999999999999</v>
          </cell>
          <cell r="W258">
            <v>14.424249999999999</v>
          </cell>
          <cell r="X258">
            <v>10.600999999999999</v>
          </cell>
          <cell r="AC258">
            <v>10.965374149659866</v>
          </cell>
          <cell r="AD258">
            <v>8.028163265306123</v>
          </cell>
          <cell r="AF258">
            <v>5</v>
          </cell>
        </row>
        <row r="259">
          <cell r="A259">
            <v>3</v>
          </cell>
          <cell r="B259">
            <v>4.25</v>
          </cell>
          <cell r="C259">
            <v>6.75</v>
          </cell>
          <cell r="E259">
            <v>4.33</v>
          </cell>
          <cell r="F259">
            <v>6.660000000000001</v>
          </cell>
          <cell r="H259">
            <v>4.2842857142857147</v>
          </cell>
          <cell r="I259">
            <v>6.7114285714285726</v>
          </cell>
          <cell r="K259">
            <v>3.7882142857142855</v>
          </cell>
          <cell r="L259">
            <v>3.4278571428571429</v>
          </cell>
          <cell r="N259">
            <v>7.44</v>
          </cell>
          <cell r="O259">
            <v>5.5612499999999994</v>
          </cell>
          <cell r="Q259">
            <v>5.1161363636363637</v>
          </cell>
          <cell r="R259">
            <v>4.2036363636363632</v>
          </cell>
          <cell r="T259">
            <v>15.416666666666668</v>
          </cell>
          <cell r="U259">
            <v>13.639166666666666</v>
          </cell>
          <cell r="W259">
            <v>15.416666666666668</v>
          </cell>
          <cell r="X259">
            <v>13.639166666666666</v>
          </cell>
          <cell r="AC259">
            <v>11.098373983739837</v>
          </cell>
          <cell r="AD259">
            <v>9.8695934959349607</v>
          </cell>
          <cell r="AF259">
            <v>5</v>
          </cell>
        </row>
        <row r="260">
          <cell r="A260">
            <v>4</v>
          </cell>
          <cell r="B260">
            <v>8.6666666666666679</v>
          </cell>
          <cell r="C260">
            <v>5.6666666666666661</v>
          </cell>
          <cell r="E260">
            <v>5.833333333333333</v>
          </cell>
          <cell r="F260">
            <v>4.5</v>
          </cell>
          <cell r="H260">
            <v>6.7777777777777786</v>
          </cell>
          <cell r="I260">
            <v>4.8888888888888893</v>
          </cell>
          <cell r="K260">
            <v>4.2512499999999998</v>
          </cell>
          <cell r="L260">
            <v>4.3774999999999995</v>
          </cell>
          <cell r="N260">
            <v>9.2506249999999994</v>
          </cell>
          <cell r="O260">
            <v>3.4387499999999993</v>
          </cell>
          <cell r="Q260">
            <v>5.9177083333333327</v>
          </cell>
          <cell r="R260">
            <v>4.0645833333333323</v>
          </cell>
          <cell r="T260">
            <v>13.685937500000001</v>
          </cell>
          <cell r="U260">
            <v>14.686250000000001</v>
          </cell>
          <cell r="W260">
            <v>13.685937500000001</v>
          </cell>
          <cell r="X260">
            <v>14.686250000000001</v>
          </cell>
          <cell r="AC260">
            <v>10.090495867768595</v>
          </cell>
          <cell r="AD260">
            <v>9.7439669421487594</v>
          </cell>
          <cell r="AF260">
            <v>5</v>
          </cell>
        </row>
        <row r="261">
          <cell r="A261">
            <v>5</v>
          </cell>
          <cell r="B261">
            <v>9</v>
          </cell>
          <cell r="C261">
            <v>1</v>
          </cell>
          <cell r="E261">
            <v>3.4009999999999998</v>
          </cell>
          <cell r="F261">
            <v>12.3</v>
          </cell>
          <cell r="H261">
            <v>4.3341666666666665</v>
          </cell>
          <cell r="I261">
            <v>10.416666666666668</v>
          </cell>
          <cell r="K261">
            <v>5.2871428571428574</v>
          </cell>
          <cell r="L261">
            <v>4.0961904761904773</v>
          </cell>
          <cell r="N261">
            <v>7.0909090909090908</v>
          </cell>
          <cell r="O261">
            <v>2.3636363636363638</v>
          </cell>
          <cell r="Q261">
            <v>5.9071875</v>
          </cell>
          <cell r="R261">
            <v>3.5006250000000003</v>
          </cell>
          <cell r="T261">
            <v>13.731951219512196</v>
          </cell>
          <cell r="U261">
            <v>11.121463414634148</v>
          </cell>
          <cell r="W261">
            <v>13.731951219512196</v>
          </cell>
          <cell r="X261">
            <v>11.121463414634148</v>
          </cell>
          <cell r="AC261">
            <v>10.84968253968254</v>
          </cell>
          <cell r="AD261">
            <v>9.1188888888888897</v>
          </cell>
          <cell r="AF261">
            <v>5</v>
          </cell>
        </row>
        <row r="262">
          <cell r="A262">
            <v>6</v>
          </cell>
          <cell r="B262">
            <v>8.6666666666666679</v>
          </cell>
          <cell r="C262">
            <v>6</v>
          </cell>
          <cell r="E262">
            <v>4.7777777777777777</v>
          </cell>
          <cell r="F262">
            <v>5.2222222222222223</v>
          </cell>
          <cell r="H262">
            <v>5.75</v>
          </cell>
          <cell r="I262">
            <v>5.416666666666667</v>
          </cell>
          <cell r="K262">
            <v>6.0865217391304345</v>
          </cell>
          <cell r="L262">
            <v>3.2604347826086952</v>
          </cell>
          <cell r="N262">
            <v>7.177142857142857</v>
          </cell>
          <cell r="O262">
            <v>3.5035714285714281</v>
          </cell>
          <cell r="Q262">
            <v>6.4991891891891891</v>
          </cell>
          <cell r="R262">
            <v>3.3524324324324324</v>
          </cell>
          <cell r="T262">
            <v>14.593333333333334</v>
          </cell>
          <cell r="U262">
            <v>10.259074074074075</v>
          </cell>
          <cell r="W262">
            <v>14.593333333333334</v>
          </cell>
          <cell r="X262">
            <v>10.259074074074075</v>
          </cell>
          <cell r="AC262">
            <v>10.958865979381443</v>
          </cell>
          <cell r="AD262">
            <v>7.3250515463917516</v>
          </cell>
          <cell r="AF262">
            <v>5</v>
          </cell>
        </row>
        <row r="263">
          <cell r="A263">
            <v>7</v>
          </cell>
          <cell r="B263">
            <v>0</v>
          </cell>
          <cell r="C263">
            <v>0</v>
          </cell>
          <cell r="E263">
            <v>0</v>
          </cell>
          <cell r="F263">
            <v>0</v>
          </cell>
          <cell r="H263">
            <v>0</v>
          </cell>
          <cell r="I263">
            <v>0</v>
          </cell>
          <cell r="K263">
            <v>0</v>
          </cell>
          <cell r="L263">
            <v>0</v>
          </cell>
          <cell r="N263">
            <v>0</v>
          </cell>
          <cell r="O263">
            <v>0</v>
          </cell>
          <cell r="Q263">
            <v>0</v>
          </cell>
          <cell r="R263">
            <v>0</v>
          </cell>
          <cell r="T263">
            <v>0</v>
          </cell>
          <cell r="U263">
            <v>0</v>
          </cell>
          <cell r="W263">
            <v>0</v>
          </cell>
          <cell r="X263">
            <v>0</v>
          </cell>
          <cell r="AC263">
            <v>0</v>
          </cell>
          <cell r="AD263">
            <v>0</v>
          </cell>
          <cell r="AF263">
            <v>5</v>
          </cell>
        </row>
        <row r="264">
          <cell r="A264">
            <v>8</v>
          </cell>
          <cell r="B264">
            <v>4</v>
          </cell>
          <cell r="C264">
            <v>4</v>
          </cell>
          <cell r="E264">
            <v>5.5714285714285712</v>
          </cell>
          <cell r="F264">
            <v>6</v>
          </cell>
          <cell r="H264">
            <v>5.2222222222222223</v>
          </cell>
          <cell r="I264">
            <v>5.5555555555555554</v>
          </cell>
          <cell r="K264">
            <v>4.5367441860465121</v>
          </cell>
          <cell r="L264">
            <v>4.7209302325581399</v>
          </cell>
          <cell r="N264">
            <v>7.0632258064516122</v>
          </cell>
          <cell r="O264">
            <v>4.7109677419354838</v>
          </cell>
          <cell r="Q264">
            <v>5.5951351351351351</v>
          </cell>
          <cell r="R264">
            <v>4.7167567567567561</v>
          </cell>
          <cell r="T264">
            <v>12.241612903225807</v>
          </cell>
          <cell r="U264">
            <v>14.499838709677421</v>
          </cell>
          <cell r="W264">
            <v>12.241612903225807</v>
          </cell>
          <cell r="X264">
            <v>14.499838709677421</v>
          </cell>
          <cell r="AC264">
            <v>9.5603864734299524</v>
          </cell>
          <cell r="AD264">
            <v>10.613623188405796</v>
          </cell>
          <cell r="AF264">
            <v>5</v>
          </cell>
        </row>
        <row r="265">
          <cell r="A265">
            <v>9</v>
          </cell>
          <cell r="B265">
            <v>8</v>
          </cell>
          <cell r="C265">
            <v>2</v>
          </cell>
          <cell r="E265">
            <v>6.375</v>
          </cell>
          <cell r="F265">
            <v>8</v>
          </cell>
          <cell r="H265">
            <v>6.5555555555555562</v>
          </cell>
          <cell r="I265">
            <v>7.333333333333333</v>
          </cell>
          <cell r="K265">
            <v>4.8273913043478265</v>
          </cell>
          <cell r="L265">
            <v>5.45695652173913</v>
          </cell>
          <cell r="N265">
            <v>6.2107894736842102</v>
          </cell>
          <cell r="O265">
            <v>4.6057894736842107</v>
          </cell>
          <cell r="Q265">
            <v>5.4532142857142851</v>
          </cell>
          <cell r="R265">
            <v>5.0719047619047615</v>
          </cell>
          <cell r="T265">
            <v>13.702592592592595</v>
          </cell>
          <cell r="U265">
            <v>10.759444444444444</v>
          </cell>
          <cell r="W265">
            <v>13.702592592592595</v>
          </cell>
          <cell r="X265">
            <v>10.759444444444444</v>
          </cell>
          <cell r="AC265">
            <v>9.9350746268656724</v>
          </cell>
          <cell r="AD265">
            <v>8.2291542288557213</v>
          </cell>
          <cell r="AF265">
            <v>5</v>
          </cell>
        </row>
        <row r="266">
          <cell r="A266">
            <v>10</v>
          </cell>
          <cell r="B266">
            <v>4.666666666666667</v>
          </cell>
          <cell r="C266">
            <v>9.6666666666666661</v>
          </cell>
          <cell r="E266">
            <v>4.1666666666666661</v>
          </cell>
          <cell r="F266">
            <v>8.1666666666666661</v>
          </cell>
          <cell r="H266">
            <v>4.3333333333333339</v>
          </cell>
          <cell r="I266">
            <v>8.6666666666666679</v>
          </cell>
          <cell r="K266">
            <v>4.3578571428571431</v>
          </cell>
          <cell r="L266">
            <v>5.286428571428571</v>
          </cell>
          <cell r="N266">
            <v>5.6071428571428568</v>
          </cell>
          <cell r="O266">
            <v>5.5371428571428574</v>
          </cell>
          <cell r="Q266">
            <v>4.982499999999999</v>
          </cell>
          <cell r="R266">
            <v>5.4117857142857133</v>
          </cell>
          <cell r="T266">
            <v>11.999622641509434</v>
          </cell>
          <cell r="U266">
            <v>12.583018867924531</v>
          </cell>
          <cell r="W266">
            <v>11.999622641509434</v>
          </cell>
          <cell r="X266">
            <v>12.583018867924531</v>
          </cell>
          <cell r="AC266">
            <v>9.2981286549707605</v>
          </cell>
          <cell r="AD266">
            <v>10.028421052631579</v>
          </cell>
          <cell r="AF266">
            <v>5</v>
          </cell>
        </row>
        <row r="267">
          <cell r="A267">
            <v>11</v>
          </cell>
          <cell r="B267">
            <v>3</v>
          </cell>
          <cell r="C267">
            <v>6</v>
          </cell>
          <cell r="E267">
            <v>5.665</v>
          </cell>
          <cell r="F267">
            <v>6.5</v>
          </cell>
          <cell r="H267">
            <v>4.9381818181818176</v>
          </cell>
          <cell r="I267">
            <v>6.3636363636363633</v>
          </cell>
          <cell r="K267">
            <v>4.2681081081081071</v>
          </cell>
          <cell r="L267">
            <v>5.4608108108108109</v>
          </cell>
          <cell r="N267">
            <v>5.7692307692307692</v>
          </cell>
          <cell r="O267">
            <v>5.1896153846153847</v>
          </cell>
          <cell r="Q267">
            <v>4.8876190476190473</v>
          </cell>
          <cell r="R267">
            <v>5.3488888888888892</v>
          </cell>
          <cell r="T267">
            <v>13.857959183673469</v>
          </cell>
          <cell r="U267">
            <v>12.163040816326532</v>
          </cell>
          <cell r="W267">
            <v>13.857959183673469</v>
          </cell>
          <cell r="X267">
            <v>12.163040816326532</v>
          </cell>
          <cell r="AC267">
            <v>10.001860465116279</v>
          </cell>
          <cell r="AD267">
            <v>9.2962674418604667</v>
          </cell>
          <cell r="AF267">
            <v>5</v>
          </cell>
        </row>
        <row r="268">
          <cell r="A268">
            <v>12</v>
          </cell>
          <cell r="B268">
            <v>4</v>
          </cell>
          <cell r="C268">
            <v>3</v>
          </cell>
          <cell r="E268">
            <v>5.7474999999999996</v>
          </cell>
          <cell r="F268">
            <v>7.7525000000000013</v>
          </cell>
          <cell r="H268">
            <v>5.3979999999999997</v>
          </cell>
          <cell r="I268">
            <v>6.8020000000000014</v>
          </cell>
          <cell r="K268">
            <v>4.7512499999999998</v>
          </cell>
          <cell r="L268">
            <v>4.6556249999999997</v>
          </cell>
          <cell r="N268">
            <v>5.3888888888888893</v>
          </cell>
          <cell r="O268">
            <v>7.4455555555555568</v>
          </cell>
          <cell r="Q268">
            <v>4.9807999999999995</v>
          </cell>
          <cell r="R268">
            <v>5.66</v>
          </cell>
          <cell r="T268">
            <v>13.202727272727275</v>
          </cell>
          <cell r="U268">
            <v>9.1820454545454542</v>
          </cell>
          <cell r="W268">
            <v>13.202727272727275</v>
          </cell>
          <cell r="X268">
            <v>9.1820454545454542</v>
          </cell>
          <cell r="AC268">
            <v>10.055034965034967</v>
          </cell>
          <cell r="AD268">
            <v>7.8673426573426575</v>
          </cell>
          <cell r="AF268">
            <v>5</v>
          </cell>
        </row>
        <row r="269">
          <cell r="A269">
            <v>13</v>
          </cell>
          <cell r="B269">
            <v>3.7142857142857144</v>
          </cell>
          <cell r="C269">
            <v>9.5699999999999985</v>
          </cell>
          <cell r="E269">
            <v>4.3999999999999995</v>
          </cell>
          <cell r="F269">
            <v>11.600000000000001</v>
          </cell>
          <cell r="H269">
            <v>4.117647058823529</v>
          </cell>
          <cell r="I269">
            <v>10.764117647058825</v>
          </cell>
          <cell r="K269">
            <v>4.6927777777777777</v>
          </cell>
          <cell r="L269">
            <v>6.1380555555555558</v>
          </cell>
          <cell r="N269">
            <v>5.1543749999999999</v>
          </cell>
          <cell r="O269">
            <v>6.9678124999999991</v>
          </cell>
          <cell r="Q269">
            <v>4.91</v>
          </cell>
          <cell r="R269">
            <v>6.5285294117647048</v>
          </cell>
          <cell r="T269">
            <v>13.407272727272728</v>
          </cell>
          <cell r="U269">
            <v>10.454545454545453</v>
          </cell>
          <cell r="W269">
            <v>13.407272727272728</v>
          </cell>
          <cell r="X269">
            <v>10.454545454545453</v>
          </cell>
          <cell r="AC269">
            <v>9.1544508670520255</v>
          </cell>
          <cell r="AD269">
            <v>8.9417919075144514</v>
          </cell>
          <cell r="AF269">
            <v>5</v>
          </cell>
        </row>
        <row r="270">
          <cell r="A270">
            <v>14</v>
          </cell>
          <cell r="B270">
            <v>0</v>
          </cell>
          <cell r="C270">
            <v>0</v>
          </cell>
          <cell r="E270">
            <v>0</v>
          </cell>
          <cell r="F270">
            <v>0</v>
          </cell>
          <cell r="H270">
            <v>0</v>
          </cell>
          <cell r="I270">
            <v>0</v>
          </cell>
          <cell r="K270">
            <v>0</v>
          </cell>
          <cell r="L270">
            <v>0</v>
          </cell>
          <cell r="N270">
            <v>0</v>
          </cell>
          <cell r="O270">
            <v>0</v>
          </cell>
          <cell r="Q270">
            <v>0</v>
          </cell>
          <cell r="R270">
            <v>0</v>
          </cell>
          <cell r="T270">
            <v>0</v>
          </cell>
          <cell r="U270">
            <v>0</v>
          </cell>
          <cell r="W270">
            <v>0</v>
          </cell>
          <cell r="X270">
            <v>0</v>
          </cell>
          <cell r="AC270">
            <v>0</v>
          </cell>
          <cell r="AD270">
            <v>0</v>
          </cell>
          <cell r="AF270">
            <v>5</v>
          </cell>
        </row>
        <row r="271">
          <cell r="A271">
            <v>15</v>
          </cell>
          <cell r="B271">
            <v>4</v>
          </cell>
          <cell r="C271">
            <v>10</v>
          </cell>
          <cell r="E271">
            <v>3.8571428571428568</v>
          </cell>
          <cell r="F271">
            <v>11.857142857142858</v>
          </cell>
          <cell r="H271">
            <v>3.875</v>
          </cell>
          <cell r="I271">
            <v>11.625</v>
          </cell>
          <cell r="K271">
            <v>3.7344444444444442</v>
          </cell>
          <cell r="L271">
            <v>7.7339999999999991</v>
          </cell>
          <cell r="N271">
            <v>5.5264705882352949</v>
          </cell>
          <cell r="O271">
            <v>5.7088235294117649</v>
          </cell>
          <cell r="Q271">
            <v>4.225806451612903</v>
          </cell>
          <cell r="R271">
            <v>7.1787096774193548</v>
          </cell>
          <cell r="T271">
            <v>15.144354838709678</v>
          </cell>
          <cell r="U271">
            <v>11.371129032258064</v>
          </cell>
          <cell r="W271">
            <v>15.144354838709678</v>
          </cell>
          <cell r="X271">
            <v>11.371129032258064</v>
          </cell>
          <cell r="AC271">
            <v>11.190206185567011</v>
          </cell>
          <cell r="AD271">
            <v>10.041752577319588</v>
          </cell>
          <cell r="AF271">
            <v>5</v>
          </cell>
        </row>
        <row r="272">
          <cell r="A272">
            <v>16</v>
          </cell>
          <cell r="B272">
            <v>6</v>
          </cell>
          <cell r="C272">
            <v>6.4</v>
          </cell>
          <cell r="E272">
            <v>3.1414285714285715</v>
          </cell>
          <cell r="F272">
            <v>9.855714285714285</v>
          </cell>
          <cell r="H272">
            <v>4.3325000000000005</v>
          </cell>
          <cell r="I272">
            <v>8.4158333333333335</v>
          </cell>
          <cell r="K272">
            <v>4.0618749999999997</v>
          </cell>
          <cell r="L272">
            <v>6.897708333333334</v>
          </cell>
          <cell r="N272">
            <v>7.7407407407407396</v>
          </cell>
          <cell r="O272">
            <v>4.5166666666666666</v>
          </cell>
          <cell r="Q272">
            <v>5.3862666666666659</v>
          </cell>
          <cell r="R272">
            <v>6.0405333333333342</v>
          </cell>
          <cell r="T272">
            <v>15.833166666666667</v>
          </cell>
          <cell r="U272">
            <v>6.3169999999999993</v>
          </cell>
          <cell r="W272">
            <v>15.833166666666667</v>
          </cell>
          <cell r="X272">
            <v>6.3169999999999993</v>
          </cell>
          <cell r="AC272">
            <v>11.381352657004831</v>
          </cell>
          <cell r="AD272">
            <v>6.3385024154589367</v>
          </cell>
          <cell r="AF272">
            <v>5</v>
          </cell>
        </row>
        <row r="273">
          <cell r="A273">
            <v>17</v>
          </cell>
          <cell r="B273">
            <v>6</v>
          </cell>
          <cell r="C273">
            <v>17.5</v>
          </cell>
          <cell r="E273">
            <v>4.1275000000000004</v>
          </cell>
          <cell r="F273">
            <v>15.625</v>
          </cell>
          <cell r="H273">
            <v>4.5020000000000007</v>
          </cell>
          <cell r="I273">
            <v>16</v>
          </cell>
          <cell r="K273">
            <v>4.6409523809523803</v>
          </cell>
          <cell r="L273">
            <v>4.8826190476190474</v>
          </cell>
          <cell r="N273">
            <v>7.2139285714285712</v>
          </cell>
          <cell r="O273">
            <v>5.3225000000000007</v>
          </cell>
          <cell r="Q273">
            <v>5.6701428571428565</v>
          </cell>
          <cell r="R273">
            <v>5.0585714285714287</v>
          </cell>
          <cell r="T273">
            <v>16.467833333333331</v>
          </cell>
          <cell r="U273">
            <v>6.2350000000000003</v>
          </cell>
          <cell r="W273">
            <v>16.467833333333331</v>
          </cell>
          <cell r="X273">
            <v>6.2350000000000003</v>
          </cell>
          <cell r="AC273">
            <v>12.090349999999999</v>
          </cell>
          <cell r="AD273">
            <v>6.3115000000000006</v>
          </cell>
          <cell r="AF273">
            <v>5</v>
          </cell>
        </row>
        <row r="274">
          <cell r="A274">
            <v>18</v>
          </cell>
          <cell r="B274">
            <v>4.5</v>
          </cell>
          <cell r="C274">
            <v>7.0000000000000009</v>
          </cell>
          <cell r="E274">
            <v>3.4000000000000004</v>
          </cell>
          <cell r="F274">
            <v>16.5</v>
          </cell>
          <cell r="H274">
            <v>3.7142857142857144</v>
          </cell>
          <cell r="I274">
            <v>13.785714285714285</v>
          </cell>
          <cell r="K274">
            <v>5.1097222222222216</v>
          </cell>
          <cell r="L274">
            <v>5.0825000000000005</v>
          </cell>
          <cell r="N274">
            <v>7.3134285714285703</v>
          </cell>
          <cell r="O274">
            <v>4.0294285714285714</v>
          </cell>
          <cell r="Q274">
            <v>6.1960563380281686</v>
          </cell>
          <cell r="R274">
            <v>4.563380281690141</v>
          </cell>
          <cell r="T274">
            <v>13.472105263157896</v>
          </cell>
          <cell r="U274">
            <v>6.8243859649122811</v>
          </cell>
          <cell r="W274">
            <v>13.472105263157896</v>
          </cell>
          <cell r="X274">
            <v>6.8243859649122811</v>
          </cell>
          <cell r="AC274">
            <v>10.189648241206031</v>
          </cell>
          <cell r="AD274">
            <v>6.5074371859296489</v>
          </cell>
          <cell r="AF274">
            <v>5</v>
          </cell>
        </row>
        <row r="275">
          <cell r="A275">
            <v>19</v>
          </cell>
          <cell r="B275">
            <v>8</v>
          </cell>
          <cell r="C275">
            <v>4.5</v>
          </cell>
          <cell r="E275">
            <v>5.25</v>
          </cell>
          <cell r="F275">
            <v>8.75</v>
          </cell>
          <cell r="H275">
            <v>5.8000000000000007</v>
          </cell>
          <cell r="I275">
            <v>7.9</v>
          </cell>
          <cell r="K275">
            <v>3.7935294117647067</v>
          </cell>
          <cell r="L275">
            <v>6.6491176470588238</v>
          </cell>
          <cell r="N275">
            <v>6.2707692307692309</v>
          </cell>
          <cell r="O275">
            <v>5.2692307692307692</v>
          </cell>
          <cell r="Q275">
            <v>4.8670000000000009</v>
          </cell>
          <cell r="R275">
            <v>6.0511666666666661</v>
          </cell>
          <cell r="T275">
            <v>12.7190625</v>
          </cell>
          <cell r="U275">
            <v>7.015625</v>
          </cell>
          <cell r="W275">
            <v>12.7190625</v>
          </cell>
          <cell r="X275">
            <v>7.015625</v>
          </cell>
          <cell r="AC275">
            <v>9.9902020202020196</v>
          </cell>
          <cell r="AD275">
            <v>6.7680303030303017</v>
          </cell>
          <cell r="AF275">
            <v>5</v>
          </cell>
        </row>
        <row r="276">
          <cell r="A276">
            <v>20</v>
          </cell>
          <cell r="B276">
            <v>2.5024999999999999</v>
          </cell>
          <cell r="C276">
            <v>8.2475000000000005</v>
          </cell>
          <cell r="E276">
            <v>5.3333333333333339</v>
          </cell>
          <cell r="F276">
            <v>7.0816666666666652</v>
          </cell>
          <cell r="H276">
            <v>4.6256250000000003</v>
          </cell>
          <cell r="I276">
            <v>7.3731249999999999</v>
          </cell>
          <cell r="K276">
            <v>5.2186666666666666</v>
          </cell>
          <cell r="L276">
            <v>7.0696666666666674</v>
          </cell>
          <cell r="N276">
            <v>6.9099999999999993</v>
          </cell>
          <cell r="O276">
            <v>4.1233333333333331</v>
          </cell>
          <cell r="Q276">
            <v>5.8188172043010749</v>
          </cell>
          <cell r="R276">
            <v>6.024193548387097</v>
          </cell>
          <cell r="T276">
            <v>12.794565217391307</v>
          </cell>
          <cell r="U276">
            <v>8.436195652173911</v>
          </cell>
          <cell r="W276">
            <v>12.794565217391307</v>
          </cell>
          <cell r="X276">
            <v>8.436195652173911</v>
          </cell>
          <cell r="AC276">
            <v>10.134334470989762</v>
          </cell>
          <cell r="AD276">
            <v>7.6125597269624565</v>
          </cell>
          <cell r="AF276">
            <v>5</v>
          </cell>
        </row>
        <row r="277">
          <cell r="A277">
            <v>21</v>
          </cell>
          <cell r="B277">
            <v>0</v>
          </cell>
          <cell r="C277">
            <v>0</v>
          </cell>
          <cell r="E277">
            <v>0</v>
          </cell>
          <cell r="F277">
            <v>0</v>
          </cell>
          <cell r="H277">
            <v>0</v>
          </cell>
          <cell r="I277">
            <v>0</v>
          </cell>
          <cell r="K277">
            <v>0</v>
          </cell>
          <cell r="L277">
            <v>0</v>
          </cell>
          <cell r="N277">
            <v>0</v>
          </cell>
          <cell r="O277">
            <v>0</v>
          </cell>
          <cell r="Q277">
            <v>0</v>
          </cell>
          <cell r="R277">
            <v>0</v>
          </cell>
          <cell r="T277">
            <v>0</v>
          </cell>
          <cell r="U277">
            <v>0</v>
          </cell>
          <cell r="W277">
            <v>0</v>
          </cell>
          <cell r="X277">
            <v>0</v>
          </cell>
          <cell r="AC277">
            <v>0</v>
          </cell>
          <cell r="AD277">
            <v>0</v>
          </cell>
          <cell r="AF277">
            <v>5</v>
          </cell>
        </row>
        <row r="278">
          <cell r="A278">
            <v>22</v>
          </cell>
          <cell r="B278">
            <v>0</v>
          </cell>
          <cell r="C278">
            <v>0</v>
          </cell>
          <cell r="E278">
            <v>0</v>
          </cell>
          <cell r="F278">
            <v>0</v>
          </cell>
          <cell r="H278">
            <v>0</v>
          </cell>
          <cell r="I278">
            <v>0</v>
          </cell>
          <cell r="K278">
            <v>0</v>
          </cell>
          <cell r="L278">
            <v>0</v>
          </cell>
          <cell r="N278">
            <v>0</v>
          </cell>
          <cell r="O278">
            <v>0</v>
          </cell>
          <cell r="Q278">
            <v>0</v>
          </cell>
          <cell r="R278">
            <v>0</v>
          </cell>
          <cell r="T278">
            <v>0</v>
          </cell>
          <cell r="U278">
            <v>0</v>
          </cell>
          <cell r="W278">
            <v>0</v>
          </cell>
          <cell r="X278">
            <v>0</v>
          </cell>
          <cell r="AC278">
            <v>0</v>
          </cell>
          <cell r="AD278">
            <v>0</v>
          </cell>
          <cell r="AF278">
            <v>5</v>
          </cell>
        </row>
        <row r="279">
          <cell r="A279">
            <v>23</v>
          </cell>
          <cell r="B279">
            <v>3</v>
          </cell>
          <cell r="C279">
            <v>14.000000000000002</v>
          </cell>
          <cell r="E279">
            <v>4</v>
          </cell>
          <cell r="F279">
            <v>12.25</v>
          </cell>
          <cell r="H279">
            <v>3.8</v>
          </cell>
          <cell r="I279">
            <v>12.6</v>
          </cell>
          <cell r="K279">
            <v>4.1584210526315797</v>
          </cell>
          <cell r="L279">
            <v>11.018596491228069</v>
          </cell>
          <cell r="N279">
            <v>4.0847222222222221</v>
          </cell>
          <cell r="O279">
            <v>14.693055555555556</v>
          </cell>
          <cell r="Q279">
            <v>4.1298924731182804</v>
          </cell>
          <cell r="R279">
            <v>12.440967741935484</v>
          </cell>
          <cell r="T279">
            <v>9.480649350649351</v>
          </cell>
          <cell r="U279">
            <v>22.581818181818182</v>
          </cell>
          <cell r="W279">
            <v>9.480649350649351</v>
          </cell>
          <cell r="X279">
            <v>22.581818181818182</v>
          </cell>
          <cell r="AC279">
            <v>7.3932539682539682</v>
          </cell>
          <cell r="AD279">
            <v>18.641309523809525</v>
          </cell>
          <cell r="AF279">
            <v>5</v>
          </cell>
        </row>
        <row r="280">
          <cell r="A280">
            <v>24</v>
          </cell>
          <cell r="B280">
            <v>4</v>
          </cell>
          <cell r="C280">
            <v>5</v>
          </cell>
          <cell r="E280">
            <v>4.168333333333333</v>
          </cell>
          <cell r="F280">
            <v>8.25</v>
          </cell>
          <cell r="H280">
            <v>4.134666666666666</v>
          </cell>
          <cell r="I280">
            <v>7.6</v>
          </cell>
          <cell r="K280">
            <v>3.8174999999999999</v>
          </cell>
          <cell r="L280">
            <v>9.6377272727272736</v>
          </cell>
          <cell r="N280">
            <v>5.0012499999999998</v>
          </cell>
          <cell r="O280">
            <v>11.8125</v>
          </cell>
          <cell r="Q280">
            <v>4.3159210526315785</v>
          </cell>
          <cell r="R280">
            <v>10.553421052631579</v>
          </cell>
          <cell r="T280">
            <v>8.1584313725490194</v>
          </cell>
          <cell r="U280">
            <v>27.255098039215685</v>
          </cell>
          <cell r="W280">
            <v>8.1584313725490194</v>
          </cell>
          <cell r="X280">
            <v>27.255098039215685</v>
          </cell>
          <cell r="AC280">
            <v>6.3325906735751296</v>
          </cell>
          <cell r="AD280">
            <v>19.150673575129534</v>
          </cell>
          <cell r="AF280">
            <v>5</v>
          </cell>
        </row>
        <row r="281">
          <cell r="A281">
            <v>25</v>
          </cell>
          <cell r="B281">
            <v>6.666666666666667</v>
          </cell>
          <cell r="C281">
            <v>5.6666666666666661</v>
          </cell>
          <cell r="E281">
            <v>5.2745454545454535</v>
          </cell>
          <cell r="F281">
            <v>7.5454545454545459</v>
          </cell>
          <cell r="H281">
            <v>5.572857142857143</v>
          </cell>
          <cell r="I281">
            <v>7.1428571428571423</v>
          </cell>
          <cell r="K281">
            <v>3.0228888888888887</v>
          </cell>
          <cell r="L281">
            <v>9.0471111111111124</v>
          </cell>
          <cell r="N281">
            <v>4.0975000000000001</v>
          </cell>
          <cell r="O281">
            <v>10.297499999999999</v>
          </cell>
          <cell r="Q281">
            <v>3.353538461538462</v>
          </cell>
          <cell r="R281">
            <v>9.4318461538461538</v>
          </cell>
          <cell r="T281">
            <v>11.001428571428571</v>
          </cell>
          <cell r="U281">
            <v>6.2842857142857147</v>
          </cell>
          <cell r="W281">
            <v>11.001428571428571</v>
          </cell>
          <cell r="X281">
            <v>6.2842857142857147</v>
          </cell>
          <cell r="AC281">
            <v>5.6452336448598128</v>
          </cell>
          <cell r="AD281">
            <v>8.308691588785047</v>
          </cell>
          <cell r="AF281">
            <v>5</v>
          </cell>
        </row>
        <row r="282">
          <cell r="A282">
            <v>26</v>
          </cell>
          <cell r="B282">
            <v>3.4975000000000001</v>
          </cell>
          <cell r="C282">
            <v>9.2525000000000013</v>
          </cell>
          <cell r="E282">
            <v>6.666666666666667</v>
          </cell>
          <cell r="F282">
            <v>5.5</v>
          </cell>
          <cell r="H282">
            <v>5.399</v>
          </cell>
          <cell r="I282">
            <v>7.0010000000000003</v>
          </cell>
          <cell r="K282">
            <v>3.6185714285714288</v>
          </cell>
          <cell r="L282">
            <v>5.7633333333333336</v>
          </cell>
          <cell r="N282">
            <v>7.0000000000000009</v>
          </cell>
          <cell r="O282">
            <v>3.6249999999999996</v>
          </cell>
          <cell r="Q282">
            <v>4.5513793103448279</v>
          </cell>
          <cell r="R282">
            <v>5.1734482758620697</v>
          </cell>
          <cell r="T282">
            <v>10.000243902439024</v>
          </cell>
          <cell r="U282">
            <v>9.4890243902439018</v>
          </cell>
          <cell r="W282">
            <v>10.000243902439024</v>
          </cell>
          <cell r="X282">
            <v>9.4890243902439018</v>
          </cell>
          <cell r="AC282">
            <v>8.3140495867768607</v>
          </cell>
          <cell r="AD282">
            <v>8.2490909090909081</v>
          </cell>
          <cell r="AF282">
            <v>5</v>
          </cell>
        </row>
        <row r="283">
          <cell r="A283">
            <v>27</v>
          </cell>
          <cell r="B283">
            <v>3</v>
          </cell>
          <cell r="C283">
            <v>10</v>
          </cell>
          <cell r="E283">
            <v>5.165</v>
          </cell>
          <cell r="F283">
            <v>5.5</v>
          </cell>
          <cell r="H283">
            <v>4.8557142857142859</v>
          </cell>
          <cell r="I283">
            <v>6.1428571428571432</v>
          </cell>
          <cell r="K283">
            <v>4.0033333333333339</v>
          </cell>
          <cell r="L283">
            <v>5.888148148148149</v>
          </cell>
          <cell r="N283">
            <v>5.2371428571428567</v>
          </cell>
          <cell r="O283">
            <v>6.1466666666666665</v>
          </cell>
          <cell r="Q283">
            <v>4.5431249999999999</v>
          </cell>
          <cell r="R283">
            <v>6.0012500000000006</v>
          </cell>
          <cell r="T283">
            <v>12.763529411764708</v>
          </cell>
          <cell r="U283">
            <v>6.4133333333333349</v>
          </cell>
          <cell r="W283">
            <v>12.763529411764708</v>
          </cell>
          <cell r="X283">
            <v>6.4133333333333349</v>
          </cell>
          <cell r="AC283">
            <v>9.682500000000001</v>
          </cell>
          <cell r="AD283">
            <v>6.269634146341466</v>
          </cell>
          <cell r="AF283">
            <v>5</v>
          </cell>
        </row>
        <row r="284">
          <cell r="A284">
            <v>28</v>
          </cell>
          <cell r="B284">
            <v>9.33</v>
          </cell>
          <cell r="C284">
            <v>3</v>
          </cell>
          <cell r="E284">
            <v>5.9974999999999996</v>
          </cell>
          <cell r="F284">
            <v>5.2524999999999995</v>
          </cell>
          <cell r="H284">
            <v>7.4257142857142853</v>
          </cell>
          <cell r="I284">
            <v>4.2871428571428565</v>
          </cell>
          <cell r="K284">
            <v>3.8</v>
          </cell>
          <cell r="L284">
            <v>4.1333333333333329</v>
          </cell>
          <cell r="N284">
            <v>6.6677777777777782</v>
          </cell>
          <cell r="O284">
            <v>6</v>
          </cell>
          <cell r="Q284">
            <v>4.8754166666666672</v>
          </cell>
          <cell r="R284">
            <v>4.833333333333333</v>
          </cell>
          <cell r="T284">
            <v>12.658780487804878</v>
          </cell>
          <cell r="U284">
            <v>7.4373170731707319</v>
          </cell>
          <cell r="W284">
            <v>12.658780487804878</v>
          </cell>
          <cell r="X284">
            <v>7.4373170731707319</v>
          </cell>
          <cell r="AC284">
            <v>10.68150442477876</v>
          </cell>
          <cell r="AD284">
            <v>6.6891150442477869</v>
          </cell>
          <cell r="AF284">
            <v>5</v>
          </cell>
        </row>
        <row r="285">
          <cell r="A285">
            <v>29</v>
          </cell>
          <cell r="B285">
            <v>10.798</v>
          </cell>
          <cell r="C285">
            <v>5.8000000000000007</v>
          </cell>
          <cell r="E285">
            <v>7.7979999999999992</v>
          </cell>
          <cell r="F285">
            <v>6.4</v>
          </cell>
          <cell r="H285">
            <v>9.298</v>
          </cell>
          <cell r="I285">
            <v>6.1</v>
          </cell>
          <cell r="K285">
            <v>3.6925641025641034</v>
          </cell>
          <cell r="L285">
            <v>5.7982051282051277</v>
          </cell>
          <cell r="N285">
            <v>5.5192000000000005</v>
          </cell>
          <cell r="O285">
            <v>5.5972</v>
          </cell>
          <cell r="Q285">
            <v>4.4060937500000001</v>
          </cell>
          <cell r="R285">
            <v>5.7196875</v>
          </cell>
          <cell r="T285">
            <v>13.696071428571429</v>
          </cell>
          <cell r="U285">
            <v>6.1794642857142863</v>
          </cell>
          <cell r="W285">
            <v>13.696071428571429</v>
          </cell>
          <cell r="X285">
            <v>6.1794642857142863</v>
          </cell>
          <cell r="AC285">
            <v>10.263064516129033</v>
          </cell>
          <cell r="AD285">
            <v>6.0169892473118285</v>
          </cell>
          <cell r="AF285">
            <v>5</v>
          </cell>
        </row>
        <row r="286">
          <cell r="A286">
            <v>30</v>
          </cell>
          <cell r="B286">
            <v>7.0000000000000009</v>
          </cell>
          <cell r="C286">
            <v>8.1666666666666661</v>
          </cell>
          <cell r="E286">
            <v>7.6989999999999998</v>
          </cell>
          <cell r="F286">
            <v>5.5990000000000002</v>
          </cell>
          <cell r="H286">
            <v>7.4368750000000015</v>
          </cell>
          <cell r="I286">
            <v>6.5618750000000006</v>
          </cell>
          <cell r="K286">
            <v>3.6919230769230769</v>
          </cell>
          <cell r="L286">
            <v>4.9626923076923077</v>
          </cell>
          <cell r="N286">
            <v>5.7296153846153848</v>
          </cell>
          <cell r="O286">
            <v>4.3084615384615388</v>
          </cell>
          <cell r="Q286">
            <v>4.7107692307692304</v>
          </cell>
          <cell r="R286">
            <v>4.6355769230769237</v>
          </cell>
          <cell r="T286">
            <v>13.397499999999999</v>
          </cell>
          <cell r="U286">
            <v>6.1454166666666667</v>
          </cell>
          <cell r="W286">
            <v>13.397499999999999</v>
          </cell>
          <cell r="X286">
            <v>6.1454166666666667</v>
          </cell>
          <cell r="AC286">
            <v>10.061646341463414</v>
          </cell>
          <cell r="AD286">
            <v>5.7073170731707323</v>
          </cell>
          <cell r="AF286">
            <v>5</v>
          </cell>
        </row>
        <row r="287">
          <cell r="A287">
            <v>31</v>
          </cell>
          <cell r="B287">
            <v>15.5</v>
          </cell>
          <cell r="C287">
            <v>2.5</v>
          </cell>
          <cell r="E287">
            <v>5.25</v>
          </cell>
          <cell r="F287">
            <v>4.5</v>
          </cell>
          <cell r="H287">
            <v>8.6666666666666679</v>
          </cell>
          <cell r="I287">
            <v>3.833333333333333</v>
          </cell>
          <cell r="K287">
            <v>0</v>
          </cell>
          <cell r="L287">
            <v>0</v>
          </cell>
          <cell r="N287">
            <v>0</v>
          </cell>
          <cell r="O287">
            <v>0</v>
          </cell>
          <cell r="Q287">
            <v>0</v>
          </cell>
          <cell r="R287">
            <v>0</v>
          </cell>
          <cell r="T287">
            <v>0</v>
          </cell>
          <cell r="U287">
            <v>0</v>
          </cell>
          <cell r="W287">
            <v>0</v>
          </cell>
          <cell r="X287">
            <v>0</v>
          </cell>
          <cell r="AC287">
            <v>8.6666666666666679</v>
          </cell>
          <cell r="AD287">
            <v>3.833333333333333</v>
          </cell>
          <cell r="AF287">
            <v>5</v>
          </cell>
        </row>
        <row r="288">
          <cell r="A288" t="str">
            <v xml:space="preserve">Okt/01 </v>
          </cell>
        </row>
        <row r="289">
          <cell r="A289">
            <v>2</v>
          </cell>
        </row>
        <row r="290">
          <cell r="A290">
            <v>3</v>
          </cell>
        </row>
        <row r="291">
          <cell r="A291">
            <v>4</v>
          </cell>
        </row>
        <row r="292">
          <cell r="A292">
            <v>5</v>
          </cell>
        </row>
        <row r="293">
          <cell r="A293">
            <v>6</v>
          </cell>
        </row>
        <row r="294">
          <cell r="A294">
            <v>7</v>
          </cell>
        </row>
        <row r="295">
          <cell r="A295">
            <v>8</v>
          </cell>
        </row>
        <row r="296">
          <cell r="A296">
            <v>9</v>
          </cell>
        </row>
        <row r="297">
          <cell r="A297">
            <v>10</v>
          </cell>
        </row>
        <row r="298">
          <cell r="A298">
            <v>11</v>
          </cell>
        </row>
        <row r="299">
          <cell r="A299">
            <v>12</v>
          </cell>
        </row>
        <row r="300">
          <cell r="A300">
            <v>13</v>
          </cell>
        </row>
        <row r="301">
          <cell r="A301">
            <v>14</v>
          </cell>
        </row>
        <row r="302">
          <cell r="A302">
            <v>15</v>
          </cell>
        </row>
        <row r="303">
          <cell r="A303">
            <v>16</v>
          </cell>
        </row>
        <row r="304">
          <cell r="A304">
            <v>17</v>
          </cell>
        </row>
        <row r="305">
          <cell r="A305">
            <v>18</v>
          </cell>
        </row>
        <row r="306">
          <cell r="A306">
            <v>19</v>
          </cell>
        </row>
        <row r="307">
          <cell r="A307">
            <v>20</v>
          </cell>
        </row>
        <row r="308">
          <cell r="A308">
            <v>21</v>
          </cell>
        </row>
        <row r="309">
          <cell r="A309">
            <v>22</v>
          </cell>
        </row>
        <row r="310">
          <cell r="A310">
            <v>23</v>
          </cell>
        </row>
        <row r="311">
          <cell r="A311">
            <v>24</v>
          </cell>
        </row>
        <row r="312">
          <cell r="A312">
            <v>25</v>
          </cell>
        </row>
        <row r="313">
          <cell r="A313">
            <v>26</v>
          </cell>
        </row>
        <row r="314">
          <cell r="A314">
            <v>27</v>
          </cell>
        </row>
        <row r="315">
          <cell r="A315">
            <v>28</v>
          </cell>
        </row>
        <row r="316">
          <cell r="A316">
            <v>29</v>
          </cell>
        </row>
        <row r="317">
          <cell r="A317">
            <v>30</v>
          </cell>
        </row>
        <row r="318">
          <cell r="A318">
            <v>31</v>
          </cell>
        </row>
        <row r="319">
          <cell r="A319" t="str">
            <v xml:space="preserve">Nov/01 </v>
          </cell>
        </row>
        <row r="320">
          <cell r="A320">
            <v>2</v>
          </cell>
        </row>
        <row r="321">
          <cell r="A321">
            <v>3</v>
          </cell>
        </row>
        <row r="322">
          <cell r="A322">
            <v>4</v>
          </cell>
        </row>
        <row r="323">
          <cell r="A323">
            <v>5</v>
          </cell>
        </row>
        <row r="324">
          <cell r="A324">
            <v>6</v>
          </cell>
        </row>
        <row r="325">
          <cell r="A325">
            <v>7</v>
          </cell>
        </row>
        <row r="326">
          <cell r="A326">
            <v>8</v>
          </cell>
        </row>
        <row r="327">
          <cell r="A327">
            <v>9</v>
          </cell>
        </row>
        <row r="328">
          <cell r="A328">
            <v>10</v>
          </cell>
        </row>
        <row r="329">
          <cell r="A329">
            <v>11</v>
          </cell>
        </row>
        <row r="330">
          <cell r="A330">
            <v>12</v>
          </cell>
        </row>
        <row r="331">
          <cell r="A331">
            <v>13</v>
          </cell>
        </row>
        <row r="332">
          <cell r="A332">
            <v>14</v>
          </cell>
        </row>
        <row r="333">
          <cell r="A333">
            <v>15</v>
          </cell>
        </row>
        <row r="334">
          <cell r="A334">
            <v>16</v>
          </cell>
        </row>
        <row r="335">
          <cell r="A335">
            <v>17</v>
          </cell>
        </row>
        <row r="336">
          <cell r="A336">
            <v>18</v>
          </cell>
        </row>
        <row r="337">
          <cell r="A337">
            <v>19</v>
          </cell>
        </row>
        <row r="338">
          <cell r="A338">
            <v>20</v>
          </cell>
        </row>
        <row r="339">
          <cell r="A339">
            <v>21</v>
          </cell>
        </row>
        <row r="340">
          <cell r="A340">
            <v>22</v>
          </cell>
        </row>
        <row r="341">
          <cell r="A341">
            <v>23</v>
          </cell>
        </row>
        <row r="342">
          <cell r="A342">
            <v>24</v>
          </cell>
        </row>
        <row r="343">
          <cell r="A343">
            <v>25</v>
          </cell>
        </row>
        <row r="344">
          <cell r="A344">
            <v>26</v>
          </cell>
        </row>
        <row r="345">
          <cell r="A345">
            <v>27</v>
          </cell>
        </row>
        <row r="346">
          <cell r="A346">
            <v>28</v>
          </cell>
        </row>
        <row r="347">
          <cell r="A347">
            <v>29</v>
          </cell>
        </row>
        <row r="348">
          <cell r="A348">
            <v>30</v>
          </cell>
        </row>
        <row r="349">
          <cell r="A349">
            <v>31</v>
          </cell>
        </row>
        <row r="350">
          <cell r="A350" t="str">
            <v xml:space="preserve">Des/01 </v>
          </cell>
        </row>
        <row r="351">
          <cell r="A351">
            <v>2</v>
          </cell>
        </row>
        <row r="352">
          <cell r="A352">
            <v>3</v>
          </cell>
        </row>
        <row r="353">
          <cell r="A353">
            <v>4</v>
          </cell>
        </row>
        <row r="354">
          <cell r="A354">
            <v>5</v>
          </cell>
        </row>
        <row r="355">
          <cell r="A355">
            <v>6</v>
          </cell>
        </row>
        <row r="356">
          <cell r="A356">
            <v>7</v>
          </cell>
        </row>
        <row r="357">
          <cell r="A357">
            <v>8</v>
          </cell>
        </row>
        <row r="358">
          <cell r="A358">
            <v>9</v>
          </cell>
        </row>
        <row r="359">
          <cell r="A359">
            <v>10</v>
          </cell>
        </row>
        <row r="360">
          <cell r="A360">
            <v>11</v>
          </cell>
        </row>
        <row r="361">
          <cell r="A361">
            <v>12</v>
          </cell>
        </row>
        <row r="362">
          <cell r="A362">
            <v>13</v>
          </cell>
        </row>
        <row r="363">
          <cell r="A363">
            <v>14</v>
          </cell>
        </row>
        <row r="364">
          <cell r="A364">
            <v>15</v>
          </cell>
        </row>
        <row r="365">
          <cell r="A365">
            <v>16</v>
          </cell>
        </row>
        <row r="366">
          <cell r="A366">
            <v>17</v>
          </cell>
        </row>
        <row r="367">
          <cell r="A367">
            <v>18</v>
          </cell>
        </row>
        <row r="368">
          <cell r="A368">
            <v>19</v>
          </cell>
        </row>
        <row r="369">
          <cell r="A369">
            <v>20</v>
          </cell>
        </row>
        <row r="370">
          <cell r="A370">
            <v>21</v>
          </cell>
        </row>
        <row r="371">
          <cell r="A371">
            <v>22</v>
          </cell>
        </row>
        <row r="372">
          <cell r="A372">
            <v>23</v>
          </cell>
        </row>
        <row r="373">
          <cell r="A373">
            <v>24</v>
          </cell>
        </row>
        <row r="374">
          <cell r="A374">
            <v>25</v>
          </cell>
        </row>
        <row r="375">
          <cell r="A375">
            <v>26</v>
          </cell>
        </row>
        <row r="376">
          <cell r="A376">
            <v>27</v>
          </cell>
        </row>
        <row r="377">
          <cell r="A377">
            <v>28</v>
          </cell>
        </row>
        <row r="378">
          <cell r="A378">
            <v>29</v>
          </cell>
        </row>
        <row r="379">
          <cell r="A379">
            <v>30</v>
          </cell>
        </row>
        <row r="380">
          <cell r="A380">
            <v>31</v>
          </cell>
        </row>
      </sheetData>
      <sheetData sheetId="47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N  per Jam"/>
      <sheetName val="TAXREAL"/>
      <sheetName val="BREAK DOWN"/>
      <sheetName val="LOSSES"/>
      <sheetName val="GRD LTW"/>
      <sheetName val="GRD LTT"/>
      <sheetName val="GRD MMG"/>
      <sheetName val="FFA per jam"/>
      <sheetName val="CPO per PT "/>
      <sheetName val="Karung"/>
      <sheetName val="Analisa"/>
      <sheetName val="Sheet1"/>
      <sheetName val="Sheet2"/>
      <sheetName val="Sheet3"/>
    </sheetNames>
    <sheetDataSet>
      <sheetData sheetId="0" refreshError="1">
        <row r="7">
          <cell r="C7" t="str">
            <v xml:space="preserve"> 07 - 08</v>
          </cell>
          <cell r="D7" t="str">
            <v xml:space="preserve"> 08 - 09</v>
          </cell>
          <cell r="E7" t="str">
            <v xml:space="preserve"> 09 - 10</v>
          </cell>
          <cell r="F7" t="str">
            <v xml:space="preserve"> 10 - 11</v>
          </cell>
          <cell r="G7" t="str">
            <v xml:space="preserve"> 11 - 12</v>
          </cell>
          <cell r="H7" t="str">
            <v xml:space="preserve"> 12 - 13</v>
          </cell>
          <cell r="I7" t="str">
            <v xml:space="preserve"> 13 - 14</v>
          </cell>
          <cell r="J7" t="str">
            <v xml:space="preserve"> 14 - 15</v>
          </cell>
          <cell r="K7" t="str">
            <v xml:space="preserve"> 15 - 16</v>
          </cell>
          <cell r="L7" t="str">
            <v xml:space="preserve"> 16 - 17</v>
          </cell>
          <cell r="M7" t="str">
            <v xml:space="preserve"> 17 - 18</v>
          </cell>
          <cell r="N7" t="str">
            <v xml:space="preserve"> 18 - 19</v>
          </cell>
          <cell r="O7" t="str">
            <v xml:space="preserve"> 19 - 20</v>
          </cell>
          <cell r="P7" t="str">
            <v xml:space="preserve"> 20 - 21</v>
          </cell>
          <cell r="Q7" t="str">
            <v xml:space="preserve"> 21 - 22</v>
          </cell>
          <cell r="R7" t="str">
            <v xml:space="preserve"> 22 - 23 </v>
          </cell>
          <cell r="S7" t="str">
            <v xml:space="preserve"> 23 - 24</v>
          </cell>
          <cell r="T7" t="str">
            <v xml:space="preserve"> 00 - 01</v>
          </cell>
          <cell r="U7" t="str">
            <v xml:space="preserve"> 01 - 02</v>
          </cell>
          <cell r="V7" t="str">
            <v xml:space="preserve"> 02 - 03</v>
          </cell>
          <cell r="W7" t="str">
            <v xml:space="preserve"> 03 - 04</v>
          </cell>
          <cell r="X7" t="str">
            <v xml:space="preserve"> 04 - 05</v>
          </cell>
          <cell r="Y7" t="str">
            <v xml:space="preserve"> 05 - 06</v>
          </cell>
          <cell r="Z7" t="str">
            <v xml:space="preserve"> 06 - 07</v>
          </cell>
        </row>
        <row r="8">
          <cell r="D8">
            <v>25.63</v>
          </cell>
          <cell r="E8">
            <v>21.89</v>
          </cell>
          <cell r="F8">
            <v>18.73</v>
          </cell>
          <cell r="G8">
            <v>37.619999999999997</v>
          </cell>
          <cell r="H8">
            <v>65.28</v>
          </cell>
          <cell r="I8">
            <v>44.41</v>
          </cell>
          <cell r="J8">
            <v>0</v>
          </cell>
          <cell r="K8">
            <v>67.819999999999993</v>
          </cell>
          <cell r="L8">
            <v>0</v>
          </cell>
          <cell r="M8">
            <v>67.040000000000006</v>
          </cell>
          <cell r="N8">
            <v>0</v>
          </cell>
          <cell r="O8">
            <v>61.23</v>
          </cell>
          <cell r="P8">
            <v>0</v>
          </cell>
          <cell r="Q8">
            <v>0</v>
          </cell>
          <cell r="R8">
            <v>58.11</v>
          </cell>
          <cell r="S8">
            <v>35.229999999999997</v>
          </cell>
          <cell r="T8">
            <v>62.96</v>
          </cell>
          <cell r="U8">
            <v>0</v>
          </cell>
          <cell r="V8">
            <v>38.94</v>
          </cell>
          <cell r="W8">
            <v>0</v>
          </cell>
          <cell r="X8">
            <v>33.869999999999997</v>
          </cell>
        </row>
        <row r="11">
          <cell r="D11">
            <v>73.52</v>
          </cell>
          <cell r="E11">
            <v>79.63</v>
          </cell>
          <cell r="F11">
            <v>13.95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65.400000000000006</v>
          </cell>
          <cell r="L11">
            <v>0</v>
          </cell>
          <cell r="M11">
            <v>77.239999999999995</v>
          </cell>
          <cell r="N11">
            <v>0</v>
          </cell>
          <cell r="O11">
            <v>80.88</v>
          </cell>
          <cell r="P11">
            <v>0</v>
          </cell>
          <cell r="Q11">
            <v>68.930000000000007</v>
          </cell>
          <cell r="R11">
            <v>0</v>
          </cell>
          <cell r="S11">
            <v>70.16</v>
          </cell>
          <cell r="T11">
            <v>0</v>
          </cell>
          <cell r="U11">
            <v>73.09</v>
          </cell>
          <cell r="V11">
            <v>0</v>
          </cell>
          <cell r="W11">
            <v>55.74</v>
          </cell>
          <cell r="X11">
            <v>0</v>
          </cell>
          <cell r="Y11">
            <v>48.48</v>
          </cell>
          <cell r="Z11">
            <v>16.72</v>
          </cell>
        </row>
        <row r="12">
          <cell r="D12">
            <v>46.9</v>
          </cell>
          <cell r="E12">
            <v>17.04</v>
          </cell>
          <cell r="F12">
            <v>17.21</v>
          </cell>
          <cell r="G12">
            <v>61.03</v>
          </cell>
          <cell r="H12">
            <v>34.19</v>
          </cell>
          <cell r="I12">
            <v>55.92</v>
          </cell>
          <cell r="J12">
            <v>0</v>
          </cell>
          <cell r="K12">
            <v>0</v>
          </cell>
          <cell r="L12">
            <v>64.41</v>
          </cell>
          <cell r="M12">
            <v>86.27</v>
          </cell>
          <cell r="N12">
            <v>0</v>
          </cell>
          <cell r="O12">
            <v>0</v>
          </cell>
          <cell r="P12">
            <v>76.7</v>
          </cell>
          <cell r="Q12">
            <v>0</v>
          </cell>
          <cell r="R12">
            <v>0</v>
          </cell>
          <cell r="S12">
            <v>68.260000000000005</v>
          </cell>
          <cell r="T12">
            <v>0</v>
          </cell>
          <cell r="U12">
            <v>63.08</v>
          </cell>
          <cell r="V12">
            <v>0</v>
          </cell>
          <cell r="W12">
            <v>0</v>
          </cell>
          <cell r="X12">
            <v>62.83</v>
          </cell>
        </row>
        <row r="14">
          <cell r="D14">
            <v>65.989999999999995</v>
          </cell>
          <cell r="E14">
            <v>47.22</v>
          </cell>
          <cell r="F14">
            <v>46.13</v>
          </cell>
          <cell r="G14">
            <v>63.79</v>
          </cell>
          <cell r="H14">
            <v>6.72</v>
          </cell>
          <cell r="I14">
            <v>60.58</v>
          </cell>
          <cell r="J14">
            <v>62.19</v>
          </cell>
          <cell r="K14">
            <v>0</v>
          </cell>
          <cell r="L14">
            <v>58.38</v>
          </cell>
          <cell r="M14">
            <v>78.16</v>
          </cell>
          <cell r="N14">
            <v>69.16</v>
          </cell>
          <cell r="O14">
            <v>17.760000000000002</v>
          </cell>
          <cell r="P14">
            <v>68.19</v>
          </cell>
          <cell r="Q14">
            <v>66.989999999999995</v>
          </cell>
          <cell r="R14">
            <v>71.03</v>
          </cell>
          <cell r="S14">
            <v>44.11</v>
          </cell>
        </row>
        <row r="15">
          <cell r="D15">
            <v>14.66</v>
          </cell>
          <cell r="E15">
            <v>22.63</v>
          </cell>
          <cell r="F15">
            <v>25.78</v>
          </cell>
          <cell r="G15">
            <v>67.3</v>
          </cell>
          <cell r="H15">
            <v>60.26</v>
          </cell>
          <cell r="I15">
            <v>67.819999999999993</v>
          </cell>
          <cell r="J15">
            <v>66.150000000000006</v>
          </cell>
          <cell r="K15">
            <v>28.14</v>
          </cell>
          <cell r="L15">
            <v>71.510000000000005</v>
          </cell>
          <cell r="M15">
            <v>66.2</v>
          </cell>
          <cell r="N15">
            <v>59.15</v>
          </cell>
          <cell r="O15">
            <v>0</v>
          </cell>
          <cell r="P15">
            <v>66.94</v>
          </cell>
          <cell r="Q15">
            <v>37.17</v>
          </cell>
          <cell r="R15">
            <v>24.73</v>
          </cell>
          <cell r="S15">
            <v>53.77</v>
          </cell>
        </row>
        <row r="17">
          <cell r="D17">
            <v>38.57</v>
          </cell>
          <cell r="E17">
            <v>21.57</v>
          </cell>
          <cell r="F17">
            <v>0</v>
          </cell>
          <cell r="G17">
            <v>64.53</v>
          </cell>
          <cell r="H17">
            <v>62.14</v>
          </cell>
          <cell r="I17">
            <v>62.99</v>
          </cell>
          <cell r="J17">
            <v>71.83</v>
          </cell>
          <cell r="K17">
            <v>44.97</v>
          </cell>
          <cell r="L17">
            <v>71.63</v>
          </cell>
          <cell r="M17">
            <v>70.040000000000006</v>
          </cell>
          <cell r="N17">
            <v>78.78</v>
          </cell>
          <cell r="O17">
            <v>66.06</v>
          </cell>
          <cell r="P17">
            <v>64.209999999999994</v>
          </cell>
        </row>
        <row r="18">
          <cell r="D18">
            <v>15.51</v>
          </cell>
          <cell r="E18">
            <v>21.79</v>
          </cell>
          <cell r="F18">
            <v>38.74</v>
          </cell>
          <cell r="G18">
            <v>51.25</v>
          </cell>
          <cell r="H18">
            <v>61.21</v>
          </cell>
          <cell r="I18">
            <v>61.27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67.34</v>
          </cell>
          <cell r="O18">
            <v>60.97</v>
          </cell>
          <cell r="P18">
            <v>62.77</v>
          </cell>
          <cell r="Q18">
            <v>0</v>
          </cell>
          <cell r="R18">
            <v>66.930000000000007</v>
          </cell>
          <cell r="S18">
            <v>16.73</v>
          </cell>
          <cell r="T18">
            <v>65.86</v>
          </cell>
          <cell r="U18">
            <v>76.89</v>
          </cell>
          <cell r="V18">
            <v>31.47</v>
          </cell>
        </row>
        <row r="19">
          <cell r="D19">
            <v>24.47</v>
          </cell>
          <cell r="E19">
            <v>21.78</v>
          </cell>
          <cell r="F19">
            <v>24.76</v>
          </cell>
          <cell r="G19">
            <v>65.06</v>
          </cell>
          <cell r="H19">
            <v>60.27</v>
          </cell>
          <cell r="I19">
            <v>73.61</v>
          </cell>
          <cell r="J19">
            <v>18.579999999999998</v>
          </cell>
          <cell r="K19">
            <v>66.95</v>
          </cell>
          <cell r="L19">
            <v>21.64</v>
          </cell>
          <cell r="M19">
            <v>70.150000000000006</v>
          </cell>
          <cell r="N19">
            <v>60.47</v>
          </cell>
          <cell r="O19">
            <v>69.02</v>
          </cell>
          <cell r="P19">
            <v>49.31</v>
          </cell>
          <cell r="Q19">
            <v>64.489999999999995</v>
          </cell>
          <cell r="R19">
            <v>42.7</v>
          </cell>
        </row>
        <row r="21">
          <cell r="D21">
            <v>70.819999999999993</v>
          </cell>
          <cell r="E21">
            <v>65.92</v>
          </cell>
          <cell r="F21">
            <v>63.18</v>
          </cell>
          <cell r="G21">
            <v>61.34</v>
          </cell>
          <cell r="H21">
            <v>65.87</v>
          </cell>
          <cell r="I21">
            <v>30.3</v>
          </cell>
          <cell r="J21">
            <v>72.34</v>
          </cell>
          <cell r="K21">
            <v>73.760000000000005</v>
          </cell>
          <cell r="L21">
            <v>68.239999999999995</v>
          </cell>
          <cell r="M21">
            <v>0</v>
          </cell>
          <cell r="N21">
            <v>73.760000000000005</v>
          </cell>
          <cell r="O21">
            <v>54.71</v>
          </cell>
          <cell r="P21">
            <v>59.7</v>
          </cell>
          <cell r="Q21">
            <v>73.430000000000007</v>
          </cell>
          <cell r="R21">
            <v>65.58</v>
          </cell>
          <cell r="S21">
            <v>60.39</v>
          </cell>
          <cell r="T21">
            <v>47.07</v>
          </cell>
        </row>
        <row r="22">
          <cell r="D22">
            <v>0</v>
          </cell>
          <cell r="E22">
            <v>51.3</v>
          </cell>
          <cell r="F22">
            <v>0</v>
          </cell>
          <cell r="G22">
            <v>45.26</v>
          </cell>
          <cell r="H22">
            <v>45.73</v>
          </cell>
          <cell r="I22">
            <v>49.26</v>
          </cell>
          <cell r="J22">
            <v>64.7</v>
          </cell>
          <cell r="K22">
            <v>68.89</v>
          </cell>
          <cell r="L22">
            <v>68.91</v>
          </cell>
          <cell r="M22">
            <v>60.37</v>
          </cell>
          <cell r="N22">
            <v>34.4</v>
          </cell>
          <cell r="O22">
            <v>51.39</v>
          </cell>
          <cell r="P22">
            <v>65.31</v>
          </cell>
          <cell r="Q22">
            <v>54.59</v>
          </cell>
          <cell r="R22">
            <v>33.07</v>
          </cell>
        </row>
        <row r="24">
          <cell r="D24">
            <v>18.54</v>
          </cell>
          <cell r="E24">
            <v>20.64</v>
          </cell>
          <cell r="F24">
            <v>40.630000000000003</v>
          </cell>
          <cell r="G24">
            <v>48.56</v>
          </cell>
          <cell r="H24">
            <v>58.59</v>
          </cell>
          <cell r="I24">
            <v>72.349999999999994</v>
          </cell>
          <cell r="J24">
            <v>65.27</v>
          </cell>
          <cell r="K24">
            <v>66.599999999999994</v>
          </cell>
          <cell r="L24">
            <v>66.25</v>
          </cell>
          <cell r="M24">
            <v>56.85</v>
          </cell>
          <cell r="N24">
            <v>58</v>
          </cell>
          <cell r="O24">
            <v>33.4</v>
          </cell>
          <cell r="P24">
            <v>61.3</v>
          </cell>
          <cell r="Q24">
            <v>14.18</v>
          </cell>
        </row>
        <row r="25">
          <cell r="D25">
            <v>31.33</v>
          </cell>
          <cell r="E25">
            <v>19.07</v>
          </cell>
          <cell r="F25">
            <v>60.01</v>
          </cell>
          <cell r="G25">
            <v>59.04</v>
          </cell>
          <cell r="H25">
            <v>12.91</v>
          </cell>
          <cell r="I25">
            <v>7.32</v>
          </cell>
          <cell r="J25">
            <v>62.09</v>
          </cell>
          <cell r="K25">
            <v>76.62</v>
          </cell>
          <cell r="L25">
            <v>53.75</v>
          </cell>
          <cell r="M25">
            <v>44.49</v>
          </cell>
          <cell r="N25">
            <v>45.76</v>
          </cell>
          <cell r="O25">
            <v>60.64</v>
          </cell>
          <cell r="P25">
            <v>64.91</v>
          </cell>
          <cell r="Q25">
            <v>69.319999999999993</v>
          </cell>
        </row>
        <row r="28">
          <cell r="D28">
            <v>151.63</v>
          </cell>
          <cell r="E28">
            <v>73.62</v>
          </cell>
          <cell r="F28">
            <v>67.91</v>
          </cell>
          <cell r="G28">
            <v>50.97</v>
          </cell>
          <cell r="H28">
            <v>44.95</v>
          </cell>
          <cell r="I28">
            <v>34.5</v>
          </cell>
          <cell r="J28">
            <v>19.62</v>
          </cell>
          <cell r="K28">
            <v>0</v>
          </cell>
          <cell r="L28">
            <v>40.340000000000003</v>
          </cell>
          <cell r="M28">
            <v>58.01</v>
          </cell>
          <cell r="N28">
            <v>50.16</v>
          </cell>
          <cell r="O28">
            <v>34.619999999999997</v>
          </cell>
          <cell r="P28">
            <v>43.65</v>
          </cell>
          <cell r="Q28">
            <v>72.25</v>
          </cell>
          <cell r="R28">
            <v>78.41</v>
          </cell>
          <cell r="S28">
            <v>75.81</v>
          </cell>
          <cell r="T28">
            <v>59.11</v>
          </cell>
          <cell r="U28">
            <v>67.790000000000006</v>
          </cell>
          <cell r="V28">
            <v>63.1</v>
          </cell>
          <cell r="W28">
            <v>37.270000000000003</v>
          </cell>
          <cell r="X28">
            <v>24.94</v>
          </cell>
        </row>
        <row r="29">
          <cell r="D29">
            <v>26.65</v>
          </cell>
          <cell r="E29">
            <v>52.33</v>
          </cell>
          <cell r="F29">
            <v>40.94</v>
          </cell>
          <cell r="G29">
            <v>35.24</v>
          </cell>
          <cell r="H29">
            <v>48.18</v>
          </cell>
          <cell r="I29">
            <v>65.53</v>
          </cell>
          <cell r="J29">
            <v>84.52</v>
          </cell>
          <cell r="K29">
            <v>77.41</v>
          </cell>
          <cell r="L29">
            <v>64.73</v>
          </cell>
          <cell r="M29">
            <v>24.39</v>
          </cell>
          <cell r="N29">
            <v>47.15</v>
          </cell>
          <cell r="O29">
            <v>65.66</v>
          </cell>
          <cell r="P29">
            <v>67.650000000000006</v>
          </cell>
          <cell r="Q29">
            <v>60.85</v>
          </cell>
          <cell r="R29">
            <v>32.119999999999997</v>
          </cell>
        </row>
        <row r="31">
          <cell r="D31">
            <v>11.55</v>
          </cell>
          <cell r="E31">
            <v>34.79</v>
          </cell>
          <cell r="F31">
            <v>19.64</v>
          </cell>
          <cell r="G31">
            <v>47.32</v>
          </cell>
          <cell r="H31">
            <v>37.11</v>
          </cell>
          <cell r="I31">
            <v>60.54</v>
          </cell>
          <cell r="J31">
            <v>54.3</v>
          </cell>
          <cell r="K31">
            <v>67.150000000000006</v>
          </cell>
          <cell r="L31">
            <v>65</v>
          </cell>
          <cell r="M31">
            <v>66.400000000000006</v>
          </cell>
          <cell r="N31">
            <v>54.66</v>
          </cell>
          <cell r="O31">
            <v>44.09</v>
          </cell>
          <cell r="P31">
            <v>67.430000000000007</v>
          </cell>
          <cell r="Q31">
            <v>54.58</v>
          </cell>
          <cell r="R31">
            <v>16.559999999999999</v>
          </cell>
        </row>
        <row r="32">
          <cell r="D32">
            <v>0</v>
          </cell>
          <cell r="E32">
            <v>38.090000000000003</v>
          </cell>
          <cell r="F32">
            <v>32.299999999999997</v>
          </cell>
          <cell r="G32">
            <v>30.89</v>
          </cell>
          <cell r="H32">
            <v>0</v>
          </cell>
          <cell r="I32">
            <v>47.18</v>
          </cell>
          <cell r="J32">
            <v>55.7</v>
          </cell>
          <cell r="K32">
            <v>69.5</v>
          </cell>
          <cell r="L32">
            <v>61.42</v>
          </cell>
          <cell r="M32">
            <v>64.52</v>
          </cell>
          <cell r="N32">
            <v>57.89</v>
          </cell>
          <cell r="O32">
            <v>64.22</v>
          </cell>
          <cell r="P32">
            <v>66.63</v>
          </cell>
          <cell r="Q32">
            <v>64.900000000000006</v>
          </cell>
          <cell r="R32">
            <v>56.82</v>
          </cell>
          <cell r="S32">
            <v>31.39</v>
          </cell>
        </row>
        <row r="33">
          <cell r="D33">
            <v>4.75</v>
          </cell>
          <cell r="E33">
            <v>23.89</v>
          </cell>
          <cell r="F33">
            <v>10.71</v>
          </cell>
          <cell r="G33">
            <v>26.78</v>
          </cell>
          <cell r="H33">
            <v>65.81</v>
          </cell>
          <cell r="I33">
            <v>64.209999999999994</v>
          </cell>
          <cell r="J33">
            <v>76.66</v>
          </cell>
          <cell r="K33">
            <v>52.41</v>
          </cell>
          <cell r="L33">
            <v>48.01</v>
          </cell>
          <cell r="M33">
            <v>57.78</v>
          </cell>
          <cell r="N33">
            <v>64.13</v>
          </cell>
          <cell r="O33">
            <v>61.75</v>
          </cell>
          <cell r="P33">
            <v>61.32</v>
          </cell>
          <cell r="Q33">
            <v>19.13</v>
          </cell>
        </row>
        <row r="35">
          <cell r="D35">
            <v>64.459999999999994</v>
          </cell>
          <cell r="E35">
            <v>62.4</v>
          </cell>
          <cell r="F35">
            <v>67.099999999999994</v>
          </cell>
          <cell r="G35">
            <v>0</v>
          </cell>
          <cell r="H35">
            <v>0</v>
          </cell>
          <cell r="I35">
            <v>51.33</v>
          </cell>
          <cell r="J35">
            <v>67.88</v>
          </cell>
          <cell r="K35">
            <v>22.44</v>
          </cell>
          <cell r="L35">
            <v>71.27</v>
          </cell>
          <cell r="M35">
            <v>59.44</v>
          </cell>
          <cell r="N35">
            <v>60.59</v>
          </cell>
          <cell r="O35">
            <v>35.46</v>
          </cell>
          <cell r="P35">
            <v>42.3</v>
          </cell>
          <cell r="Q35">
            <v>39.26</v>
          </cell>
          <cell r="R35">
            <v>38.5</v>
          </cell>
          <cell r="S35">
            <v>68.89</v>
          </cell>
          <cell r="T35">
            <v>63.35</v>
          </cell>
          <cell r="U35">
            <v>65.83</v>
          </cell>
          <cell r="V35">
            <v>62.57</v>
          </cell>
          <cell r="W35">
            <v>34.18</v>
          </cell>
          <cell r="X35">
            <v>67.83</v>
          </cell>
          <cell r="Y35">
            <v>15.32</v>
          </cell>
        </row>
        <row r="36">
          <cell r="D36">
            <v>0</v>
          </cell>
          <cell r="E36">
            <v>47.74</v>
          </cell>
          <cell r="F36">
            <v>32.270000000000003</v>
          </cell>
          <cell r="G36">
            <v>52.04</v>
          </cell>
          <cell r="H36">
            <v>63.47</v>
          </cell>
          <cell r="I36">
            <v>66.239999999999995</v>
          </cell>
          <cell r="J36">
            <v>56.8</v>
          </cell>
          <cell r="K36">
            <v>68.010000000000005</v>
          </cell>
          <cell r="L36">
            <v>76.89</v>
          </cell>
          <cell r="M36">
            <v>41.81</v>
          </cell>
          <cell r="N36">
            <v>66.69</v>
          </cell>
          <cell r="O36">
            <v>63.49</v>
          </cell>
          <cell r="P36">
            <v>72.349999999999994</v>
          </cell>
          <cell r="Q36">
            <v>60.9</v>
          </cell>
          <cell r="R36">
            <v>58.69</v>
          </cell>
        </row>
        <row r="39">
          <cell r="D39">
            <v>0</v>
          </cell>
          <cell r="E39">
            <v>33.6</v>
          </cell>
          <cell r="F39">
            <v>0</v>
          </cell>
          <cell r="G39">
            <v>39.270000000000003</v>
          </cell>
          <cell r="H39">
            <v>65.84</v>
          </cell>
          <cell r="I39">
            <v>71.12</v>
          </cell>
          <cell r="J39">
            <v>61.71</v>
          </cell>
          <cell r="K39">
            <v>43.74</v>
          </cell>
          <cell r="L39">
            <v>46.79</v>
          </cell>
          <cell r="M39">
            <v>52.91</v>
          </cell>
          <cell r="N39">
            <v>70.180000000000007</v>
          </cell>
          <cell r="O39">
            <v>62.15</v>
          </cell>
          <cell r="P39">
            <v>88.09</v>
          </cell>
        </row>
        <row r="40">
          <cell r="D40">
            <v>20.28</v>
          </cell>
          <cell r="E40">
            <v>14</v>
          </cell>
          <cell r="F40">
            <v>0</v>
          </cell>
          <cell r="G40">
            <v>65.790000000000006</v>
          </cell>
          <cell r="H40">
            <v>42.28</v>
          </cell>
          <cell r="I40">
            <v>0</v>
          </cell>
          <cell r="J40">
            <v>72.73</v>
          </cell>
          <cell r="K40">
            <v>73.41</v>
          </cell>
          <cell r="L40">
            <v>36.6</v>
          </cell>
          <cell r="M40">
            <v>0</v>
          </cell>
          <cell r="N40">
            <v>78.819999999999993</v>
          </cell>
          <cell r="O40">
            <v>57.72</v>
          </cell>
          <cell r="P40">
            <v>43.21</v>
          </cell>
          <cell r="Q40">
            <v>76.7</v>
          </cell>
          <cell r="R40">
            <v>53.9</v>
          </cell>
          <cell r="S40">
            <v>15.1</v>
          </cell>
        </row>
        <row r="41">
          <cell r="D41">
            <v>12.5</v>
          </cell>
          <cell r="E41">
            <v>11.55</v>
          </cell>
          <cell r="F41">
            <v>28.33</v>
          </cell>
          <cell r="G41">
            <v>25.82</v>
          </cell>
          <cell r="H41">
            <v>56.43</v>
          </cell>
          <cell r="I41">
            <v>70.17</v>
          </cell>
          <cell r="J41">
            <v>34.15</v>
          </cell>
          <cell r="K41">
            <v>47.89</v>
          </cell>
          <cell r="L41">
            <v>85.71</v>
          </cell>
          <cell r="M41">
            <v>36.049999999999997</v>
          </cell>
          <cell r="N41">
            <v>84.44</v>
          </cell>
          <cell r="O41">
            <v>43.88</v>
          </cell>
          <cell r="P41">
            <v>63.26</v>
          </cell>
          <cell r="Q41">
            <v>20.96</v>
          </cell>
        </row>
        <row r="43">
          <cell r="D43">
            <v>26.3</v>
          </cell>
          <cell r="E43">
            <v>35.33</v>
          </cell>
          <cell r="F43">
            <v>40.22</v>
          </cell>
          <cell r="G43">
            <v>45.66</v>
          </cell>
          <cell r="H43">
            <v>70.48</v>
          </cell>
          <cell r="I43">
            <v>54.69</v>
          </cell>
          <cell r="J43">
            <v>67.59</v>
          </cell>
          <cell r="K43">
            <v>53.24</v>
          </cell>
          <cell r="L43">
            <v>59.71</v>
          </cell>
          <cell r="M43">
            <v>55.78</v>
          </cell>
          <cell r="N43">
            <v>49.94</v>
          </cell>
          <cell r="O43">
            <v>62.57</v>
          </cell>
          <cell r="P43">
            <v>64.819999999999993</v>
          </cell>
          <cell r="Q43">
            <v>43.64</v>
          </cell>
        </row>
        <row r="44">
          <cell r="D44">
            <v>19.309999999999999</v>
          </cell>
          <cell r="E44">
            <v>49.8</v>
          </cell>
          <cell r="F44">
            <v>26.23</v>
          </cell>
          <cell r="G44">
            <v>39.520000000000003</v>
          </cell>
          <cell r="H44">
            <v>59.62</v>
          </cell>
          <cell r="I44">
            <v>63.35</v>
          </cell>
          <cell r="J44">
            <v>67.260000000000005</v>
          </cell>
          <cell r="K44">
            <v>68.22</v>
          </cell>
          <cell r="L44">
            <v>38.799999999999997</v>
          </cell>
          <cell r="M44">
            <v>62.83</v>
          </cell>
          <cell r="N44">
            <v>69.77</v>
          </cell>
          <cell r="O44">
            <v>71.98</v>
          </cell>
          <cell r="P44">
            <v>67.97</v>
          </cell>
          <cell r="Q44">
            <v>53.53</v>
          </cell>
          <cell r="R44">
            <v>0</v>
          </cell>
          <cell r="S44">
            <v>34.049999999999997</v>
          </cell>
        </row>
        <row r="46">
          <cell r="E46">
            <v>34.659999999999997</v>
          </cell>
          <cell r="F46">
            <v>54.44</v>
          </cell>
          <cell r="G46">
            <v>40.909999999999997</v>
          </cell>
          <cell r="H46">
            <v>51.47</v>
          </cell>
          <cell r="I46">
            <v>46.65</v>
          </cell>
          <cell r="J46">
            <v>46.03</v>
          </cell>
          <cell r="K46">
            <v>44.68</v>
          </cell>
          <cell r="L46">
            <v>46.7</v>
          </cell>
          <cell r="M46">
            <v>75.31</v>
          </cell>
          <cell r="N46">
            <v>41.53</v>
          </cell>
          <cell r="O46">
            <v>41.72</v>
          </cell>
          <cell r="P46">
            <v>56.88</v>
          </cell>
          <cell r="Q46">
            <v>53.2</v>
          </cell>
          <cell r="R46">
            <v>61.32</v>
          </cell>
          <cell r="S46">
            <v>12.63</v>
          </cell>
          <cell r="T46">
            <v>43.32</v>
          </cell>
        </row>
        <row r="47">
          <cell r="D47">
            <v>10.34</v>
          </cell>
          <cell r="E47">
            <v>26.52</v>
          </cell>
          <cell r="F47">
            <v>37.51</v>
          </cell>
          <cell r="I47">
            <v>35.39</v>
          </cell>
          <cell r="J47">
            <v>52.92</v>
          </cell>
          <cell r="K47">
            <v>53.41</v>
          </cell>
          <cell r="L47">
            <v>39.24</v>
          </cell>
          <cell r="M47">
            <v>8.23</v>
          </cell>
          <cell r="N47">
            <v>45.33</v>
          </cell>
          <cell r="O47">
            <v>76.25</v>
          </cell>
          <cell r="P47">
            <v>61.42</v>
          </cell>
          <cell r="Q47">
            <v>54.22</v>
          </cell>
          <cell r="R47">
            <v>65.36</v>
          </cell>
          <cell r="S47">
            <v>46.45</v>
          </cell>
          <cell r="U47">
            <v>61.22</v>
          </cell>
        </row>
        <row r="48">
          <cell r="D48">
            <v>21.16</v>
          </cell>
          <cell r="E48">
            <v>4.91</v>
          </cell>
          <cell r="F48">
            <v>24.42</v>
          </cell>
          <cell r="G48">
            <v>60.63</v>
          </cell>
          <cell r="H48">
            <v>43.91</v>
          </cell>
          <cell r="I48">
            <v>64.59</v>
          </cell>
          <cell r="J48">
            <v>41.22</v>
          </cell>
          <cell r="K48">
            <v>75.11</v>
          </cell>
          <cell r="L48">
            <v>67.81</v>
          </cell>
          <cell r="M48">
            <v>71.03</v>
          </cell>
          <cell r="N48">
            <v>27.81</v>
          </cell>
          <cell r="O48">
            <v>38.76</v>
          </cell>
          <cell r="Q48">
            <v>59.84</v>
          </cell>
          <cell r="R48">
            <v>57.73</v>
          </cell>
          <cell r="S48">
            <v>68.819999999999993</v>
          </cell>
          <cell r="T48">
            <v>28.72</v>
          </cell>
        </row>
        <row r="51">
          <cell r="F51">
            <v>45.5</v>
          </cell>
          <cell r="G51">
            <v>59.15</v>
          </cell>
          <cell r="H51">
            <v>42.45</v>
          </cell>
          <cell r="I51">
            <v>56.42</v>
          </cell>
          <cell r="J51">
            <v>50.11</v>
          </cell>
          <cell r="K51">
            <v>11.87</v>
          </cell>
          <cell r="L51">
            <v>0</v>
          </cell>
          <cell r="M51">
            <v>39.4</v>
          </cell>
          <cell r="N51">
            <v>46.22</v>
          </cell>
          <cell r="O51">
            <v>79.180000000000007</v>
          </cell>
          <cell r="P51">
            <v>41.91</v>
          </cell>
          <cell r="Q51">
            <v>65.61</v>
          </cell>
          <cell r="R51">
            <v>48.02</v>
          </cell>
          <cell r="S51">
            <v>58.08</v>
          </cell>
          <cell r="V51">
            <v>52.92</v>
          </cell>
          <cell r="X51">
            <v>48.9</v>
          </cell>
          <cell r="Y51">
            <v>5.85</v>
          </cell>
          <cell r="Z51">
            <v>58.4</v>
          </cell>
        </row>
        <row r="55">
          <cell r="C55">
            <v>12.62</v>
          </cell>
          <cell r="E55">
            <v>71.37</v>
          </cell>
          <cell r="F55">
            <v>80.209999999999994</v>
          </cell>
          <cell r="G55">
            <v>18.25</v>
          </cell>
          <cell r="H55">
            <v>62.01</v>
          </cell>
          <cell r="I55">
            <v>57.67</v>
          </cell>
          <cell r="J55">
            <v>70.209999999999994</v>
          </cell>
          <cell r="K55">
            <v>67.7</v>
          </cell>
          <cell r="L55">
            <v>62.42</v>
          </cell>
          <cell r="M55">
            <v>24.24</v>
          </cell>
          <cell r="N55">
            <v>75.709999999999994</v>
          </cell>
          <cell r="O55">
            <v>81.650000000000006</v>
          </cell>
          <cell r="P55">
            <v>41.17</v>
          </cell>
          <cell r="Q55">
            <v>62.21</v>
          </cell>
          <cell r="R55">
            <v>68.84</v>
          </cell>
          <cell r="S55">
            <v>68.75</v>
          </cell>
          <cell r="T55">
            <v>69.91</v>
          </cell>
          <cell r="U55">
            <v>47.82</v>
          </cell>
          <cell r="V55">
            <v>45.07</v>
          </cell>
          <cell r="W55">
            <v>64.900000000000006</v>
          </cell>
          <cell r="X55">
            <v>51.19</v>
          </cell>
          <cell r="Y55">
            <v>29.34</v>
          </cell>
          <cell r="Z55">
            <v>6.24</v>
          </cell>
        </row>
        <row r="57">
          <cell r="D57">
            <v>36.92</v>
          </cell>
          <cell r="E57">
            <v>26.54</v>
          </cell>
          <cell r="F57">
            <v>52.45</v>
          </cell>
          <cell r="G57">
            <v>19.420000000000002</v>
          </cell>
          <cell r="H57">
            <v>48.59</v>
          </cell>
          <cell r="I57">
            <v>42.360000000000007</v>
          </cell>
          <cell r="J57">
            <v>12.15</v>
          </cell>
          <cell r="K57">
            <v>42.59</v>
          </cell>
          <cell r="L57">
            <v>65.33</v>
          </cell>
          <cell r="M57">
            <v>60.960000000000008</v>
          </cell>
          <cell r="N57">
            <v>43.81</v>
          </cell>
          <cell r="O57">
            <v>71.7</v>
          </cell>
          <cell r="P57">
            <v>94.579999999999984</v>
          </cell>
          <cell r="Q57">
            <v>75.900000000000006</v>
          </cell>
          <cell r="R57">
            <v>81.180000000000007</v>
          </cell>
          <cell r="S57">
            <v>24.680000000000003</v>
          </cell>
          <cell r="T57">
            <v>81.34</v>
          </cell>
          <cell r="U57">
            <v>49.65</v>
          </cell>
          <cell r="V57">
            <v>56.910000000000004</v>
          </cell>
          <cell r="W57">
            <v>38.250000000000007</v>
          </cell>
          <cell r="X57">
            <v>31.45</v>
          </cell>
        </row>
        <row r="58">
          <cell r="D58">
            <v>23.63</v>
          </cell>
          <cell r="E58">
            <v>27.6</v>
          </cell>
          <cell r="F58">
            <v>53.52</v>
          </cell>
          <cell r="G58">
            <v>68.19</v>
          </cell>
          <cell r="H58">
            <v>42.69</v>
          </cell>
          <cell r="I58">
            <v>51.62</v>
          </cell>
          <cell r="J58">
            <v>38.58</v>
          </cell>
          <cell r="K58">
            <v>37.9</v>
          </cell>
          <cell r="L58">
            <v>57.39</v>
          </cell>
          <cell r="M58">
            <v>50.63</v>
          </cell>
          <cell r="N58">
            <v>52.18</v>
          </cell>
          <cell r="O58">
            <v>63.06</v>
          </cell>
          <cell r="P58">
            <v>59.1</v>
          </cell>
          <cell r="Q58">
            <v>63.77</v>
          </cell>
          <cell r="R58">
            <v>44.81</v>
          </cell>
        </row>
        <row r="60">
          <cell r="D60">
            <v>14.35</v>
          </cell>
          <cell r="F60">
            <v>34.96</v>
          </cell>
          <cell r="G60">
            <v>55.79</v>
          </cell>
          <cell r="H60">
            <v>63.12</v>
          </cell>
          <cell r="I60">
            <v>66.09</v>
          </cell>
          <cell r="J60">
            <v>36.53</v>
          </cell>
          <cell r="K60">
            <v>74.72</v>
          </cell>
          <cell r="L60">
            <v>71.47</v>
          </cell>
          <cell r="M60">
            <v>63.65</v>
          </cell>
          <cell r="N60">
            <v>53.03</v>
          </cell>
          <cell r="O60">
            <v>59.46</v>
          </cell>
          <cell r="P60">
            <v>61.88</v>
          </cell>
        </row>
        <row r="61">
          <cell r="D61">
            <v>6.25</v>
          </cell>
          <cell r="F61">
            <v>28.29</v>
          </cell>
          <cell r="G61">
            <v>22.77</v>
          </cell>
          <cell r="I61">
            <v>26.72</v>
          </cell>
          <cell r="J61">
            <v>48.63</v>
          </cell>
          <cell r="K61">
            <v>61.51</v>
          </cell>
          <cell r="L61">
            <v>66.790000000000006</v>
          </cell>
          <cell r="M61">
            <v>47.87</v>
          </cell>
          <cell r="N61">
            <v>55.34</v>
          </cell>
          <cell r="O61">
            <v>45.06</v>
          </cell>
          <cell r="P61">
            <v>47.95</v>
          </cell>
          <cell r="Q61">
            <v>39.18</v>
          </cell>
        </row>
        <row r="62">
          <cell r="D62">
            <v>5.89</v>
          </cell>
          <cell r="E62">
            <v>0</v>
          </cell>
          <cell r="F62">
            <v>13.69</v>
          </cell>
          <cell r="G62">
            <v>40.96</v>
          </cell>
          <cell r="H62">
            <v>59.36</v>
          </cell>
          <cell r="I62">
            <v>58.16</v>
          </cell>
          <cell r="J62">
            <v>45.35</v>
          </cell>
          <cell r="K62">
            <v>17.54</v>
          </cell>
          <cell r="L62">
            <v>43.56</v>
          </cell>
          <cell r="M62">
            <v>70.22</v>
          </cell>
          <cell r="N62">
            <v>75.900000000000006</v>
          </cell>
          <cell r="O62">
            <v>15.8</v>
          </cell>
          <cell r="P62">
            <v>10.59</v>
          </cell>
        </row>
        <row r="64">
          <cell r="D64">
            <v>53.96</v>
          </cell>
          <cell r="E64">
            <v>29.38</v>
          </cell>
          <cell r="F64">
            <v>26.51</v>
          </cell>
          <cell r="G64">
            <v>40.83</v>
          </cell>
          <cell r="H64">
            <v>27.47</v>
          </cell>
          <cell r="I64">
            <v>32.07</v>
          </cell>
          <cell r="J64">
            <v>59.57</v>
          </cell>
          <cell r="K64">
            <v>61.28</v>
          </cell>
          <cell r="L64">
            <v>41.05</v>
          </cell>
          <cell r="M64">
            <v>64.510000000000005</v>
          </cell>
          <cell r="N64">
            <v>51.22</v>
          </cell>
          <cell r="O64">
            <v>54.41</v>
          </cell>
          <cell r="P64">
            <v>45.25</v>
          </cell>
          <cell r="Q64">
            <v>7.07</v>
          </cell>
        </row>
        <row r="65">
          <cell r="D65">
            <v>17.809999999999999</v>
          </cell>
          <cell r="E65">
            <v>20.75</v>
          </cell>
          <cell r="G65">
            <v>24.18</v>
          </cell>
          <cell r="H65">
            <v>74.22</v>
          </cell>
          <cell r="I65">
            <v>40.68</v>
          </cell>
          <cell r="J65">
            <v>70.25</v>
          </cell>
          <cell r="K65">
            <v>36.950000000000003</v>
          </cell>
          <cell r="L65">
            <v>70.680000000000007</v>
          </cell>
          <cell r="M65">
            <v>59.53</v>
          </cell>
          <cell r="N65">
            <v>57.26</v>
          </cell>
          <cell r="O65">
            <v>50.44</v>
          </cell>
          <cell r="P65">
            <v>6.81</v>
          </cell>
        </row>
        <row r="67">
          <cell r="D67">
            <v>62.82</v>
          </cell>
          <cell r="E67">
            <v>44.66</v>
          </cell>
          <cell r="F67">
            <v>24.6</v>
          </cell>
          <cell r="G67">
            <v>72.36</v>
          </cell>
          <cell r="H67">
            <v>49.98</v>
          </cell>
          <cell r="I67">
            <v>65.459999999999994</v>
          </cell>
          <cell r="J67">
            <v>62.16</v>
          </cell>
          <cell r="K67">
            <v>66.59</v>
          </cell>
          <cell r="L67">
            <v>56.65</v>
          </cell>
          <cell r="M67">
            <v>56.69</v>
          </cell>
          <cell r="N67">
            <v>65.11</v>
          </cell>
          <cell r="O67">
            <v>0</v>
          </cell>
          <cell r="P67">
            <v>51.65</v>
          </cell>
          <cell r="Q67">
            <v>32.380000000000003</v>
          </cell>
          <cell r="R67">
            <v>35.1</v>
          </cell>
        </row>
        <row r="68">
          <cell r="E68">
            <v>30.41</v>
          </cell>
          <cell r="F68">
            <v>53.14</v>
          </cell>
          <cell r="G68">
            <v>50.730000000000004</v>
          </cell>
          <cell r="H68">
            <v>0</v>
          </cell>
          <cell r="I68">
            <v>0</v>
          </cell>
          <cell r="J68">
            <v>20.03</v>
          </cell>
          <cell r="K68">
            <v>43.58</v>
          </cell>
          <cell r="L68">
            <v>68.319999999999993</v>
          </cell>
          <cell r="M68">
            <v>66.12</v>
          </cell>
          <cell r="N68">
            <v>52.670000000000009</v>
          </cell>
          <cell r="O68">
            <v>78.23</v>
          </cell>
          <cell r="P68">
            <v>33.46</v>
          </cell>
          <cell r="Q68">
            <v>60.4</v>
          </cell>
          <cell r="R68">
            <v>65.22</v>
          </cell>
          <cell r="S68">
            <v>70.5</v>
          </cell>
          <cell r="T68">
            <v>9.14</v>
          </cell>
        </row>
        <row r="69">
          <cell r="E69">
            <v>5.59</v>
          </cell>
          <cell r="F69">
            <v>28.9</v>
          </cell>
          <cell r="G69">
            <v>28.46</v>
          </cell>
          <cell r="H69">
            <v>53.34</v>
          </cell>
          <cell r="I69">
            <v>78.13</v>
          </cell>
          <cell r="J69">
            <v>30.07</v>
          </cell>
          <cell r="K69">
            <v>43.33</v>
          </cell>
          <cell r="L69">
            <v>61.7</v>
          </cell>
          <cell r="M69">
            <v>56.7</v>
          </cell>
          <cell r="N69">
            <v>68.72</v>
          </cell>
          <cell r="O69">
            <v>62.79</v>
          </cell>
          <cell r="P69">
            <v>36.700000000000003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</row>
        <row r="163">
          <cell r="C163">
            <v>0</v>
          </cell>
          <cell r="D163">
            <v>6.08</v>
          </cell>
          <cell r="E163">
            <v>14.26</v>
          </cell>
          <cell r="F163">
            <v>37.799999999999997</v>
          </cell>
          <cell r="G163">
            <v>62.37</v>
          </cell>
          <cell r="H163">
            <v>9.1300000000000008</v>
          </cell>
          <cell r="I163">
            <v>39.380000000000003</v>
          </cell>
          <cell r="J163">
            <v>42.36</v>
          </cell>
          <cell r="K163">
            <v>87.77</v>
          </cell>
          <cell r="L163">
            <v>22.71</v>
          </cell>
          <cell r="M163">
            <v>70.03</v>
          </cell>
          <cell r="N163">
            <v>29.74</v>
          </cell>
          <cell r="O163">
            <v>63.38</v>
          </cell>
          <cell r="P163">
            <v>0</v>
          </cell>
          <cell r="Q163">
            <v>31.55</v>
          </cell>
          <cell r="R163">
            <v>42.14</v>
          </cell>
        </row>
        <row r="164">
          <cell r="C164">
            <v>0</v>
          </cell>
          <cell r="D164">
            <v>24.56</v>
          </cell>
          <cell r="E164">
            <v>0</v>
          </cell>
          <cell r="F164">
            <v>49.51</v>
          </cell>
          <cell r="G164">
            <v>65.709999999999994</v>
          </cell>
          <cell r="H164">
            <v>70.41</v>
          </cell>
          <cell r="I164">
            <v>58.3</v>
          </cell>
          <cell r="J164">
            <v>46.2</v>
          </cell>
          <cell r="K164">
            <v>0</v>
          </cell>
          <cell r="L164">
            <v>42.19</v>
          </cell>
          <cell r="M164">
            <v>79.779999999999987</v>
          </cell>
          <cell r="N164">
            <v>37.83</v>
          </cell>
          <cell r="O164">
            <v>71.319999999999993</v>
          </cell>
          <cell r="P164">
            <v>53.08</v>
          </cell>
          <cell r="Q164">
            <v>36.65</v>
          </cell>
          <cell r="R164">
            <v>33.56</v>
          </cell>
        </row>
        <row r="166">
          <cell r="C166">
            <v>0</v>
          </cell>
          <cell r="D166">
            <v>5.14</v>
          </cell>
          <cell r="E166">
            <v>12.57</v>
          </cell>
          <cell r="F166">
            <v>5.6</v>
          </cell>
          <cell r="G166">
            <v>59.4</v>
          </cell>
          <cell r="H166">
            <v>42.38</v>
          </cell>
          <cell r="I166">
            <v>47.31</v>
          </cell>
          <cell r="J166">
            <v>44.73</v>
          </cell>
          <cell r="K166">
            <v>59.06</v>
          </cell>
          <cell r="L166">
            <v>0</v>
          </cell>
          <cell r="M166">
            <v>56.39</v>
          </cell>
          <cell r="N166">
            <v>77.209999999999994</v>
          </cell>
          <cell r="O166">
            <v>19.920000000000002</v>
          </cell>
          <cell r="P166">
            <v>81.289999999999992</v>
          </cell>
          <cell r="Q166">
            <v>50.55</v>
          </cell>
          <cell r="R166">
            <v>72.63000000000001</v>
          </cell>
          <cell r="S166">
            <v>51.63</v>
          </cell>
        </row>
        <row r="167">
          <cell r="C167">
            <v>0</v>
          </cell>
          <cell r="D167">
            <v>23.99</v>
          </cell>
          <cell r="E167">
            <v>0</v>
          </cell>
          <cell r="F167">
            <v>28.46</v>
          </cell>
          <cell r="G167">
            <v>36.67</v>
          </cell>
          <cell r="H167">
            <v>0</v>
          </cell>
          <cell r="I167">
            <v>86.19</v>
          </cell>
          <cell r="J167">
            <v>71.760000000000005</v>
          </cell>
          <cell r="K167">
            <v>0</v>
          </cell>
          <cell r="L167">
            <v>85.66</v>
          </cell>
          <cell r="M167">
            <v>46.39</v>
          </cell>
          <cell r="N167">
            <v>40.619999999999997</v>
          </cell>
          <cell r="O167">
            <v>43.35</v>
          </cell>
          <cell r="P167">
            <v>82.36</v>
          </cell>
          <cell r="Q167">
            <v>82.81</v>
          </cell>
          <cell r="R167">
            <v>43.22</v>
          </cell>
          <cell r="S167">
            <v>56.09</v>
          </cell>
          <cell r="T167">
            <v>39.409999999999997</v>
          </cell>
        </row>
        <row r="168">
          <cell r="C168">
            <v>12.08</v>
          </cell>
          <cell r="D168">
            <v>5.05</v>
          </cell>
          <cell r="E168">
            <v>24.3</v>
          </cell>
          <cell r="F168">
            <v>47.89</v>
          </cell>
          <cell r="G168">
            <v>76.84</v>
          </cell>
          <cell r="H168">
            <v>66.540000000000006</v>
          </cell>
          <cell r="I168">
            <v>82.13</v>
          </cell>
          <cell r="J168">
            <v>31.45</v>
          </cell>
          <cell r="K168">
            <v>52.73</v>
          </cell>
          <cell r="L168">
            <v>44.63</v>
          </cell>
          <cell r="M168">
            <v>47.73</v>
          </cell>
          <cell r="N168">
            <v>80.349999999999994</v>
          </cell>
          <cell r="O168">
            <v>57.98</v>
          </cell>
          <cell r="P168">
            <v>60.81</v>
          </cell>
          <cell r="Q168">
            <v>72.09</v>
          </cell>
          <cell r="R168">
            <v>29.19</v>
          </cell>
          <cell r="S168">
            <v>66.08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LTW"/>
    </sheetNames>
    <sheetDataSet>
      <sheetData sheetId="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SIP"/>
      <sheetName val="BIBIT"/>
      <sheetName val="TBS AFD"/>
      <sheetName val="NPK Mg Bo"/>
      <sheetName val="TBS BLOK"/>
      <sheetName val="TANKOS"/>
      <sheetName val="PERKERASAN"/>
      <sheetName val="LANGSIR"/>
      <sheetName val="LEMBUR"/>
      <sheetName val="KEBOLER"/>
      <sheetName val="CH"/>
      <sheetName val="check list"/>
      <sheetName val="graf C"/>
      <sheetName val="Graf Sisip"/>
    </sheetNames>
    <sheetDataSet>
      <sheetData sheetId="0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SIP"/>
      <sheetName val="BIBIT"/>
      <sheetName val="TBS AFD"/>
      <sheetName val="NPK Mg Bo"/>
      <sheetName val="TBS BLOK"/>
      <sheetName val="TANKOS"/>
      <sheetName val="PERKERASAN"/>
      <sheetName val="LANGSIR"/>
      <sheetName val="LEMBUR"/>
      <sheetName val="KEBOLER"/>
      <sheetName val="CH"/>
      <sheetName val="check list"/>
      <sheetName val="graf C"/>
      <sheetName val="Graf Sisip"/>
      <sheetName val="TBS 5 TH"/>
      <sheetName val="TBS 05"/>
      <sheetName val="OUTPUT"/>
      <sheetName val="Plan VS Real Prod"/>
      <sheetName val="GRADING"/>
      <sheetName val="TANKOS 04"/>
      <sheetName val="TKKS 05"/>
      <sheetName val="STOCK"/>
      <sheetName val="LKA"/>
      <sheetName val="COST"/>
      <sheetName val="Sheet1"/>
      <sheetName val="BGT07"/>
      <sheetName val="TON  per Jam"/>
      <sheetName val="P_A PROD 02"/>
      <sheetName val="Data SRL"/>
      <sheetName val="Data Prod_Graf"/>
      <sheetName val="PK RM"/>
      <sheetName val="Data"/>
      <sheetName val="Olah"/>
    </sheetNames>
    <sheetDataSet>
      <sheetData sheetId="0">
        <row r="160">
          <cell r="B160" t="str">
            <v xml:space="preserve"> LTT</v>
          </cell>
        </row>
      </sheetData>
      <sheetData sheetId="1" refreshError="1"/>
      <sheetData sheetId="2" refreshError="1"/>
      <sheetData sheetId="3">
        <row r="160">
          <cell r="B160" t="str">
            <v xml:space="preserve"> LTT</v>
          </cell>
        </row>
      </sheetData>
      <sheetData sheetId="4">
        <row r="161">
          <cell r="B161" t="str">
            <v xml:space="preserve"> LTT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>
        <row r="161">
          <cell r="B161" t="str">
            <v xml:space="preserve"> LTT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RL"/>
      <sheetName val="Data Prod_Graf"/>
    </sheetNames>
    <sheetDataSet>
      <sheetData sheetId="0" refreshError="1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il"/>
      <sheetName val="Data Prod_Graf"/>
      <sheetName val="GRAFTANKOS"/>
      <sheetName val="Data SRL"/>
      <sheetName val="Data Cost1"/>
      <sheetName val="land"/>
      <sheetName val="Dt Breakdown"/>
      <sheetName val="PK Olah"/>
      <sheetName val="PK RM"/>
      <sheetName val="Graf SRL"/>
      <sheetName val="KPI"/>
      <sheetName val="PCr"/>
      <sheetName val="Janload"/>
      <sheetName val="Feb"/>
      <sheetName val="Mar"/>
      <sheetName val="GRAF COST"/>
      <sheetName val="DATA COST"/>
      <sheetName val="CPO"/>
      <sheetName val="PABRIK"/>
      <sheetName val="LA02"/>
      <sheetName val="LA03"/>
      <sheetName val="LAJan"/>
      <sheetName val="LAFeb"/>
      <sheetName val="LAMar"/>
      <sheetName val="Peta"/>
      <sheetName val="Slow"/>
      <sheetName val="Fast"/>
      <sheetName val="Insurance"/>
      <sheetName val="Dead"/>
      <sheetName val="Olah"/>
      <sheetName val="Sheet1"/>
      <sheetName val="Bagan"/>
      <sheetName val="REKAP"/>
      <sheetName val="MONITOR"/>
      <sheetName val="BBM"/>
      <sheetName val="SOlar"/>
      <sheetName val="po-ho"/>
      <sheetName val="SPB-HO"/>
      <sheetName val="LAY"/>
    </sheetNames>
    <sheetDataSet>
      <sheetData sheetId="0"/>
      <sheetData sheetId="1">
        <row r="3">
          <cell r="B3">
            <v>20.010000000000002</v>
          </cell>
          <cell r="C3">
            <v>21.69</v>
          </cell>
          <cell r="D3">
            <v>21.87</v>
          </cell>
          <cell r="E3">
            <v>22.58</v>
          </cell>
          <cell r="F3">
            <v>22.95</v>
          </cell>
          <cell r="G3">
            <v>23.4</v>
          </cell>
          <cell r="H3">
            <v>21.86</v>
          </cell>
          <cell r="I3">
            <v>22.8</v>
          </cell>
          <cell r="J3">
            <v>23.92</v>
          </cell>
          <cell r="K3">
            <v>23.65</v>
          </cell>
          <cell r="L3">
            <v>23.79</v>
          </cell>
          <cell r="M3">
            <v>23.65</v>
          </cell>
        </row>
        <row r="4">
          <cell r="B4">
            <v>23.28</v>
          </cell>
          <cell r="C4">
            <v>24.01</v>
          </cell>
          <cell r="D4">
            <v>23.49</v>
          </cell>
          <cell r="E4">
            <v>21.08</v>
          </cell>
          <cell r="F4">
            <v>19.649999999999999</v>
          </cell>
          <cell r="G4">
            <v>19.28</v>
          </cell>
          <cell r="H4">
            <v>18.649999999999999</v>
          </cell>
          <cell r="I4">
            <v>17.489999999999998</v>
          </cell>
          <cell r="J4">
            <v>20.5</v>
          </cell>
          <cell r="K4">
            <v>19.04</v>
          </cell>
          <cell r="L4">
            <v>19.239999999999998</v>
          </cell>
          <cell r="M4">
            <v>19.29</v>
          </cell>
        </row>
        <row r="5">
          <cell r="B5">
            <v>16.309999999999999</v>
          </cell>
          <cell r="C5">
            <v>16.72</v>
          </cell>
          <cell r="D5">
            <v>18.14</v>
          </cell>
          <cell r="E5">
            <v>20.14</v>
          </cell>
          <cell r="F5">
            <v>19.149999999999999</v>
          </cell>
          <cell r="G5">
            <v>21.02</v>
          </cell>
          <cell r="H5">
            <v>20.100000000000001</v>
          </cell>
          <cell r="I5">
            <v>22.01</v>
          </cell>
          <cell r="J5">
            <v>21.53</v>
          </cell>
          <cell r="K5">
            <v>21.6</v>
          </cell>
          <cell r="L5">
            <v>21.84</v>
          </cell>
          <cell r="M5">
            <v>22.67</v>
          </cell>
        </row>
        <row r="6">
          <cell r="B6">
            <v>21.52</v>
          </cell>
          <cell r="C6">
            <v>22.66</v>
          </cell>
          <cell r="D6">
            <v>21.93</v>
          </cell>
          <cell r="E6">
            <v>20.83</v>
          </cell>
          <cell r="F6">
            <v>22.03</v>
          </cell>
          <cell r="G6">
            <v>20.55</v>
          </cell>
          <cell r="H6">
            <v>18.38</v>
          </cell>
          <cell r="I6">
            <v>20.7</v>
          </cell>
          <cell r="J6">
            <v>20.96</v>
          </cell>
          <cell r="K6">
            <v>19.739999999999998</v>
          </cell>
          <cell r="L6">
            <v>20.64</v>
          </cell>
          <cell r="M6">
            <v>20.53</v>
          </cell>
        </row>
        <row r="7">
          <cell r="B7">
            <v>21.64</v>
          </cell>
          <cell r="C7">
            <v>20.77</v>
          </cell>
          <cell r="D7">
            <v>21.7</v>
          </cell>
          <cell r="E7">
            <v>20.84</v>
          </cell>
          <cell r="F7">
            <v>21.43</v>
          </cell>
          <cell r="G7">
            <v>21.01</v>
          </cell>
          <cell r="H7">
            <v>21.38</v>
          </cell>
          <cell r="I7">
            <v>20.99</v>
          </cell>
        </row>
        <row r="11">
          <cell r="B11">
            <v>1</v>
          </cell>
          <cell r="C11">
            <v>2</v>
          </cell>
          <cell r="D11">
            <v>3</v>
          </cell>
          <cell r="E11">
            <v>4</v>
          </cell>
          <cell r="F11">
            <v>5</v>
          </cell>
          <cell r="G11">
            <v>6</v>
          </cell>
          <cell r="H11">
            <v>7</v>
          </cell>
          <cell r="I11">
            <v>8</v>
          </cell>
          <cell r="J11">
            <v>9</v>
          </cell>
          <cell r="K11">
            <v>10</v>
          </cell>
          <cell r="L11">
            <v>11</v>
          </cell>
          <cell r="M11">
            <v>12</v>
          </cell>
        </row>
        <row r="12">
          <cell r="F12">
            <v>1.58</v>
          </cell>
          <cell r="G12">
            <v>3.84</v>
          </cell>
          <cell r="H12">
            <v>4.21</v>
          </cell>
          <cell r="I12">
            <v>4.1500000000000004</v>
          </cell>
          <cell r="J12">
            <v>4.8099999999999996</v>
          </cell>
          <cell r="K12">
            <v>4.83</v>
          </cell>
          <cell r="L12">
            <v>4.8600000000000003</v>
          </cell>
          <cell r="M12">
            <v>4.32</v>
          </cell>
        </row>
        <row r="13">
          <cell r="B13">
            <v>5.62</v>
          </cell>
          <cell r="C13">
            <v>4.91</v>
          </cell>
          <cell r="D13">
            <v>4.6500000000000004</v>
          </cell>
          <cell r="E13">
            <v>4.17</v>
          </cell>
          <cell r="F13">
            <v>3.79</v>
          </cell>
          <cell r="G13">
            <v>3.4</v>
          </cell>
          <cell r="H13">
            <v>4.0599999999999996</v>
          </cell>
          <cell r="I13">
            <v>4.04</v>
          </cell>
          <cell r="J13">
            <v>4.3</v>
          </cell>
          <cell r="K13">
            <v>4.2</v>
          </cell>
          <cell r="L13">
            <v>4.3899999999999997</v>
          </cell>
          <cell r="M13">
            <v>3.84</v>
          </cell>
        </row>
        <row r="14">
          <cell r="B14">
            <v>4.01</v>
          </cell>
          <cell r="C14">
            <v>4.1900000000000004</v>
          </cell>
          <cell r="D14">
            <v>3.68</v>
          </cell>
          <cell r="E14">
            <v>3.79</v>
          </cell>
          <cell r="F14">
            <v>3.34</v>
          </cell>
          <cell r="G14">
            <v>3.11</v>
          </cell>
          <cell r="H14">
            <v>3.17</v>
          </cell>
          <cell r="I14">
            <v>3.49</v>
          </cell>
          <cell r="J14">
            <v>4.1900000000000004</v>
          </cell>
          <cell r="K14">
            <v>3.68</v>
          </cell>
          <cell r="L14">
            <v>3.78</v>
          </cell>
          <cell r="M14">
            <v>3.44</v>
          </cell>
        </row>
        <row r="15">
          <cell r="B15">
            <v>3.28</v>
          </cell>
          <cell r="C15">
            <v>3.57</v>
          </cell>
          <cell r="D15">
            <v>4.45</v>
          </cell>
          <cell r="E15">
            <v>4.3499999999999996</v>
          </cell>
          <cell r="F15">
            <v>4</v>
          </cell>
          <cell r="G15">
            <v>3.6</v>
          </cell>
          <cell r="H15">
            <v>3.41</v>
          </cell>
          <cell r="I15">
            <v>3.42</v>
          </cell>
          <cell r="J15">
            <v>3.59</v>
          </cell>
          <cell r="K15">
            <v>3.53</v>
          </cell>
          <cell r="L15">
            <v>3.26</v>
          </cell>
          <cell r="M15">
            <v>3.92</v>
          </cell>
        </row>
        <row r="16">
          <cell r="B16">
            <v>3.35</v>
          </cell>
          <cell r="C16">
            <v>4.03</v>
          </cell>
          <cell r="D16">
            <v>3.76</v>
          </cell>
          <cell r="E16">
            <v>3.49</v>
          </cell>
          <cell r="F16">
            <v>3.46</v>
          </cell>
          <cell r="G16">
            <v>3.58</v>
          </cell>
          <cell r="H16">
            <v>3.84</v>
          </cell>
          <cell r="I16">
            <v>3.8</v>
          </cell>
        </row>
        <row r="20">
          <cell r="B20">
            <v>1</v>
          </cell>
          <cell r="C20">
            <v>2</v>
          </cell>
          <cell r="D20">
            <v>3</v>
          </cell>
          <cell r="E20">
            <v>4</v>
          </cell>
          <cell r="F20">
            <v>5</v>
          </cell>
          <cell r="G20">
            <v>6</v>
          </cell>
          <cell r="H20">
            <v>7</v>
          </cell>
          <cell r="I20">
            <v>8</v>
          </cell>
          <cell r="J20">
            <v>9</v>
          </cell>
          <cell r="K20">
            <v>10</v>
          </cell>
          <cell r="L20">
            <v>11</v>
          </cell>
          <cell r="M20">
            <v>12</v>
          </cell>
        </row>
        <row r="21">
          <cell r="B21">
            <v>21.97</v>
          </cell>
          <cell r="C21">
            <v>16.59</v>
          </cell>
          <cell r="D21">
            <v>16.55</v>
          </cell>
          <cell r="E21">
            <v>14.82</v>
          </cell>
          <cell r="F21">
            <v>19.670000000000002</v>
          </cell>
          <cell r="G21">
            <v>22.93</v>
          </cell>
          <cell r="H21">
            <v>22.76</v>
          </cell>
          <cell r="I21">
            <v>20.99</v>
          </cell>
          <cell r="J21">
            <v>21.71</v>
          </cell>
          <cell r="K21">
            <v>22.12</v>
          </cell>
          <cell r="L21">
            <v>21.22</v>
          </cell>
          <cell r="M21">
            <v>21.81</v>
          </cell>
        </row>
        <row r="22">
          <cell r="B22">
            <v>21.96</v>
          </cell>
          <cell r="C22">
            <v>22.98</v>
          </cell>
          <cell r="D22">
            <v>22.43</v>
          </cell>
          <cell r="E22">
            <v>22.2</v>
          </cell>
          <cell r="F22">
            <v>20.63</v>
          </cell>
          <cell r="G22">
            <v>21.07</v>
          </cell>
          <cell r="H22">
            <v>24.45</v>
          </cell>
          <cell r="I22">
            <v>26.07</v>
          </cell>
          <cell r="J22">
            <v>25.24</v>
          </cell>
          <cell r="K22">
            <v>27.6</v>
          </cell>
          <cell r="L22">
            <v>27.42</v>
          </cell>
          <cell r="M22">
            <v>26.37</v>
          </cell>
        </row>
        <row r="23">
          <cell r="B23">
            <v>27.95</v>
          </cell>
          <cell r="C23">
            <v>28.67</v>
          </cell>
          <cell r="D23">
            <v>28.03</v>
          </cell>
          <cell r="E23">
            <v>22.25</v>
          </cell>
          <cell r="F23">
            <v>20.48</v>
          </cell>
          <cell r="G23">
            <v>19.78</v>
          </cell>
          <cell r="H23">
            <v>20.3</v>
          </cell>
          <cell r="I23">
            <v>21.18</v>
          </cell>
          <cell r="J23">
            <v>21.81</v>
          </cell>
          <cell r="K23">
            <v>20.49</v>
          </cell>
          <cell r="L23">
            <v>21.03</v>
          </cell>
          <cell r="M23">
            <v>21.15</v>
          </cell>
        </row>
        <row r="24">
          <cell r="B24">
            <v>19.79</v>
          </cell>
          <cell r="C24">
            <v>17.940000000000001</v>
          </cell>
          <cell r="D24">
            <v>20.72</v>
          </cell>
          <cell r="E24">
            <v>20.149999999999999</v>
          </cell>
          <cell r="F24">
            <v>20.3</v>
          </cell>
          <cell r="G24">
            <v>19.07</v>
          </cell>
          <cell r="H24">
            <v>18.75</v>
          </cell>
          <cell r="I24">
            <v>21.79</v>
          </cell>
          <cell r="J24">
            <v>20.59</v>
          </cell>
          <cell r="K24">
            <v>18.760000000000002</v>
          </cell>
          <cell r="L24">
            <v>20.29</v>
          </cell>
          <cell r="M24">
            <v>20.59</v>
          </cell>
        </row>
        <row r="25">
          <cell r="B25">
            <v>21.14</v>
          </cell>
          <cell r="C25">
            <v>24.11</v>
          </cell>
          <cell r="D25">
            <v>24.35</v>
          </cell>
          <cell r="E25">
            <v>24.3</v>
          </cell>
          <cell r="F25">
            <v>24.03</v>
          </cell>
          <cell r="G25">
            <v>24.82</v>
          </cell>
          <cell r="H25">
            <v>25.08</v>
          </cell>
          <cell r="I25">
            <v>25.81</v>
          </cell>
        </row>
        <row r="28">
          <cell r="B28" t="str">
            <v>JAN</v>
          </cell>
          <cell r="C28" t="str">
            <v>FEB</v>
          </cell>
          <cell r="D28" t="str">
            <v>MAR</v>
          </cell>
          <cell r="E28" t="str">
            <v>APR</v>
          </cell>
          <cell r="F28" t="str">
            <v>MEI</v>
          </cell>
          <cell r="G28" t="str">
            <v>JUNI</v>
          </cell>
          <cell r="H28" t="str">
            <v>JULI</v>
          </cell>
          <cell r="I28" t="str">
            <v>AGT</v>
          </cell>
          <cell r="J28" t="str">
            <v>SEP</v>
          </cell>
          <cell r="K28" t="str">
            <v>OKT</v>
          </cell>
          <cell r="L28" t="str">
            <v>NOV</v>
          </cell>
          <cell r="M28" t="str">
            <v>DES</v>
          </cell>
        </row>
        <row r="29">
          <cell r="B29">
            <v>21.52</v>
          </cell>
          <cell r="C29">
            <v>22.66</v>
          </cell>
          <cell r="D29">
            <v>21.93</v>
          </cell>
          <cell r="E29">
            <v>20.83</v>
          </cell>
          <cell r="F29">
            <v>22.03</v>
          </cell>
          <cell r="G29">
            <v>20.55</v>
          </cell>
          <cell r="H29">
            <v>18.38</v>
          </cell>
          <cell r="I29">
            <v>20.7</v>
          </cell>
          <cell r="J29">
            <v>21.01</v>
          </cell>
          <cell r="K29">
            <v>19.739999999999998</v>
          </cell>
          <cell r="L29">
            <v>20.64</v>
          </cell>
          <cell r="M29">
            <v>20.53</v>
          </cell>
        </row>
        <row r="30">
          <cell r="B30">
            <v>21.64</v>
          </cell>
          <cell r="C30">
            <v>20.77</v>
          </cell>
          <cell r="D30">
            <v>21.7</v>
          </cell>
          <cell r="E30">
            <v>20.84</v>
          </cell>
          <cell r="F30">
            <v>21.43</v>
          </cell>
          <cell r="G30">
            <v>21.01</v>
          </cell>
          <cell r="H30">
            <v>21.38</v>
          </cell>
          <cell r="I30">
            <v>20.99</v>
          </cell>
        </row>
        <row r="31">
          <cell r="B31">
            <v>5.8</v>
          </cell>
          <cell r="C31">
            <v>4.47</v>
          </cell>
          <cell r="D31">
            <v>3.14</v>
          </cell>
          <cell r="E31">
            <v>4.45</v>
          </cell>
          <cell r="F31">
            <v>3.32</v>
          </cell>
          <cell r="G31">
            <v>6.12</v>
          </cell>
          <cell r="H31">
            <v>8.67</v>
          </cell>
          <cell r="I31">
            <v>5.93</v>
          </cell>
          <cell r="J31">
            <v>3.05</v>
          </cell>
          <cell r="K31">
            <v>4.4400000000000004</v>
          </cell>
          <cell r="L31">
            <v>4.25</v>
          </cell>
          <cell r="M31">
            <v>4.49</v>
          </cell>
        </row>
        <row r="32">
          <cell r="B32">
            <v>5.75</v>
          </cell>
          <cell r="C32">
            <v>4.49</v>
          </cell>
          <cell r="D32">
            <v>3.56</v>
          </cell>
          <cell r="E32">
            <v>3.56</v>
          </cell>
          <cell r="F32">
            <v>3.12</v>
          </cell>
          <cell r="G32">
            <v>3.14</v>
          </cell>
          <cell r="H32">
            <v>2.58</v>
          </cell>
          <cell r="I32">
            <v>2.63</v>
          </cell>
        </row>
      </sheetData>
      <sheetData sheetId="2"/>
      <sheetData sheetId="3">
        <row r="8">
          <cell r="B8" t="str">
            <v>JAN/1</v>
          </cell>
          <cell r="S8">
            <v>227.49700000000001</v>
          </cell>
          <cell r="T8">
            <v>227.49700000000001</v>
          </cell>
          <cell r="AB8">
            <v>17.631</v>
          </cell>
          <cell r="AQ8">
            <v>36.159999999999997</v>
          </cell>
          <cell r="CS8">
            <v>40</v>
          </cell>
          <cell r="CT8">
            <v>3</v>
          </cell>
        </row>
        <row r="9">
          <cell r="B9">
            <v>2</v>
          </cell>
          <cell r="C9">
            <v>370.59</v>
          </cell>
          <cell r="D9">
            <v>233</v>
          </cell>
          <cell r="F9">
            <v>4.8099999999999996</v>
          </cell>
          <cell r="G9">
            <v>5.14</v>
          </cell>
          <cell r="H9">
            <v>5.14</v>
          </cell>
          <cell r="J9">
            <v>45.330739299610897</v>
          </cell>
          <cell r="L9">
            <v>7.53</v>
          </cell>
          <cell r="M9">
            <v>52.122999999999998</v>
          </cell>
          <cell r="N9">
            <v>22.370386266094417</v>
          </cell>
          <cell r="S9">
            <v>124</v>
          </cell>
          <cell r="U9">
            <v>124</v>
          </cell>
          <cell r="V9">
            <v>7.7590000000000003</v>
          </cell>
          <cell r="W9">
            <v>3.3300429184549354</v>
          </cell>
          <cell r="Y9">
            <v>12.8</v>
          </cell>
          <cell r="AB9">
            <v>12.59</v>
          </cell>
          <cell r="AC9">
            <v>2.88</v>
          </cell>
          <cell r="AE9">
            <v>2.79</v>
          </cell>
          <cell r="AH9">
            <v>10.199999999999999</v>
          </cell>
          <cell r="AI9">
            <v>7.68</v>
          </cell>
          <cell r="AK9">
            <v>2.5</v>
          </cell>
          <cell r="AL9">
            <v>4.7</v>
          </cell>
          <cell r="AM9">
            <v>8.25</v>
          </cell>
          <cell r="AN9">
            <v>51.57</v>
          </cell>
          <cell r="AO9">
            <v>87.73</v>
          </cell>
          <cell r="AQ9">
            <v>0</v>
          </cell>
          <cell r="AS9">
            <v>6.76</v>
          </cell>
          <cell r="AT9">
            <v>5.96</v>
          </cell>
          <cell r="AU9">
            <v>1.71</v>
          </cell>
          <cell r="AX9">
            <v>6.92</v>
          </cell>
          <cell r="AY9">
            <v>92.7</v>
          </cell>
          <cell r="AZ9">
            <v>0.06</v>
          </cell>
          <cell r="BA9">
            <v>0.45</v>
          </cell>
          <cell r="BB9">
            <v>1.6</v>
          </cell>
          <cell r="BC9">
            <v>2.1100000000000003</v>
          </cell>
          <cell r="BD9">
            <v>4.5599999999999996</v>
          </cell>
          <cell r="BE9">
            <v>145.63999999999999</v>
          </cell>
          <cell r="BH9">
            <v>1.82</v>
          </cell>
          <cell r="BJ9">
            <v>12.15</v>
          </cell>
          <cell r="BL9">
            <v>5.17</v>
          </cell>
          <cell r="BM9">
            <v>5.62</v>
          </cell>
          <cell r="BN9">
            <v>4.29</v>
          </cell>
          <cell r="BO9">
            <v>9.52</v>
          </cell>
          <cell r="BP9">
            <v>7.53</v>
          </cell>
          <cell r="CS9">
            <v>40</v>
          </cell>
          <cell r="CT9">
            <v>3</v>
          </cell>
          <cell r="CV9">
            <v>12.54</v>
          </cell>
          <cell r="CW9">
            <v>3.79</v>
          </cell>
        </row>
        <row r="10">
          <cell r="B10">
            <v>3</v>
          </cell>
          <cell r="C10">
            <v>337.55</v>
          </cell>
          <cell r="D10">
            <v>320</v>
          </cell>
          <cell r="F10">
            <v>7.67</v>
          </cell>
          <cell r="G10">
            <v>8.09</v>
          </cell>
          <cell r="H10">
            <v>8.09</v>
          </cell>
          <cell r="J10">
            <v>39.555006180469718</v>
          </cell>
          <cell r="L10">
            <v>8.08</v>
          </cell>
          <cell r="M10">
            <v>73.679000000000002</v>
          </cell>
          <cell r="N10">
            <v>23.024687500000002</v>
          </cell>
          <cell r="S10">
            <v>99.859000000000009</v>
          </cell>
          <cell r="U10">
            <v>99.859000000000009</v>
          </cell>
          <cell r="V10">
            <v>11.85</v>
          </cell>
          <cell r="W10">
            <v>3.703125</v>
          </cell>
          <cell r="Y10">
            <v>12.94</v>
          </cell>
          <cell r="AB10">
            <v>11.499999999999998</v>
          </cell>
          <cell r="AC10">
            <v>2.4700000000000002</v>
          </cell>
          <cell r="AE10">
            <v>2.4500000000000002</v>
          </cell>
          <cell r="AH10">
            <v>5</v>
          </cell>
          <cell r="AI10">
            <v>7.35</v>
          </cell>
          <cell r="AK10">
            <v>2.73</v>
          </cell>
          <cell r="AL10">
            <v>11</v>
          </cell>
          <cell r="AM10">
            <v>7.68</v>
          </cell>
          <cell r="AN10">
            <v>82.71</v>
          </cell>
          <cell r="AO10">
            <v>82.71</v>
          </cell>
          <cell r="AQ10">
            <v>0</v>
          </cell>
          <cell r="AS10">
            <v>6.93</v>
          </cell>
          <cell r="AT10">
            <v>6.66</v>
          </cell>
          <cell r="AU10">
            <v>1.01</v>
          </cell>
          <cell r="AX10">
            <v>4.47</v>
          </cell>
          <cell r="AY10">
            <v>96.2</v>
          </cell>
          <cell r="AZ10">
            <v>0.14000000000000001</v>
          </cell>
          <cell r="BA10">
            <v>0.5</v>
          </cell>
          <cell r="BB10">
            <v>1.4</v>
          </cell>
          <cell r="BC10">
            <v>2.04</v>
          </cell>
          <cell r="BD10">
            <v>4.78</v>
          </cell>
          <cell r="BE10">
            <v>197.32</v>
          </cell>
          <cell r="BH10">
            <v>1.51</v>
          </cell>
          <cell r="BJ10">
            <v>10.61</v>
          </cell>
          <cell r="BL10">
            <v>5.92</v>
          </cell>
          <cell r="BM10">
            <v>5.8</v>
          </cell>
          <cell r="BN10">
            <v>3.52</v>
          </cell>
          <cell r="BO10">
            <v>12.49</v>
          </cell>
          <cell r="BP10">
            <v>15.48</v>
          </cell>
          <cell r="CS10">
            <v>40</v>
          </cell>
          <cell r="CT10">
            <v>3</v>
          </cell>
          <cell r="CV10">
            <v>6.86</v>
          </cell>
          <cell r="CW10">
            <v>4.0599999999999996</v>
          </cell>
        </row>
        <row r="11">
          <cell r="B11">
            <v>4</v>
          </cell>
          <cell r="C11">
            <v>369.55</v>
          </cell>
          <cell r="D11">
            <v>408</v>
          </cell>
          <cell r="F11">
            <v>8.8000000000000007</v>
          </cell>
          <cell r="G11">
            <v>10.74</v>
          </cell>
          <cell r="H11">
            <v>10.74</v>
          </cell>
          <cell r="J11">
            <v>37.988826815642454</v>
          </cell>
          <cell r="L11">
            <v>8.48</v>
          </cell>
          <cell r="M11">
            <v>97.977999999999994</v>
          </cell>
          <cell r="N11">
            <v>24.014215686274511</v>
          </cell>
          <cell r="S11">
            <v>120.89699999999999</v>
          </cell>
          <cell r="U11">
            <v>120.89699999999999</v>
          </cell>
          <cell r="V11">
            <v>14.972</v>
          </cell>
          <cell r="W11">
            <v>3.6696078431372547</v>
          </cell>
          <cell r="Y11">
            <v>12.56</v>
          </cell>
          <cell r="AB11">
            <v>13.911999999999997</v>
          </cell>
          <cell r="AC11">
            <v>2.16</v>
          </cell>
          <cell r="AE11">
            <v>2.35</v>
          </cell>
          <cell r="AH11">
            <v>6.6</v>
          </cell>
          <cell r="AI11">
            <v>7.41</v>
          </cell>
          <cell r="AK11">
            <v>2.56</v>
          </cell>
          <cell r="AL11">
            <v>4.9000000000000004</v>
          </cell>
          <cell r="AM11">
            <v>7.35</v>
          </cell>
          <cell r="AN11">
            <v>92.74</v>
          </cell>
          <cell r="AO11">
            <v>92.74</v>
          </cell>
          <cell r="AQ11">
            <v>0</v>
          </cell>
          <cell r="AS11">
            <v>6.58</v>
          </cell>
          <cell r="AT11">
            <v>6.95</v>
          </cell>
          <cell r="AU11">
            <v>1.24</v>
          </cell>
          <cell r="AX11">
            <v>3.77</v>
          </cell>
          <cell r="AY11">
            <v>95.93</v>
          </cell>
          <cell r="AZ11">
            <v>0.18</v>
          </cell>
          <cell r="BA11">
            <v>0.59</v>
          </cell>
          <cell r="BB11">
            <v>0.82</v>
          </cell>
          <cell r="BC11">
            <v>1.5899999999999999</v>
          </cell>
          <cell r="BD11">
            <v>7.11</v>
          </cell>
          <cell r="BE11">
            <v>114.69</v>
          </cell>
          <cell r="BH11">
            <v>1.48</v>
          </cell>
          <cell r="BJ11">
            <v>8</v>
          </cell>
          <cell r="BL11">
            <v>4.13</v>
          </cell>
          <cell r="BM11">
            <v>5.29</v>
          </cell>
          <cell r="BN11">
            <v>4.18</v>
          </cell>
          <cell r="BO11">
            <v>18.170000000000002</v>
          </cell>
          <cell r="BP11">
            <v>14.77</v>
          </cell>
          <cell r="CS11">
            <v>40</v>
          </cell>
          <cell r="CT11">
            <v>3</v>
          </cell>
          <cell r="CV11">
            <v>6.76</v>
          </cell>
          <cell r="CW11">
            <v>5.89</v>
          </cell>
        </row>
        <row r="12">
          <cell r="B12">
            <v>5</v>
          </cell>
          <cell r="J12" t="e">
            <v>#DIV/0!</v>
          </cell>
          <cell r="N12" t="e">
            <v>#DIV/0!</v>
          </cell>
          <cell r="S12">
            <v>33.326999999999998</v>
          </cell>
          <cell r="U12">
            <v>33.326999999999998</v>
          </cell>
          <cell r="W12" t="e">
            <v>#DIV/0!</v>
          </cell>
          <cell r="AB12">
            <v>13.911999999999997</v>
          </cell>
          <cell r="AE12">
            <v>2.35</v>
          </cell>
          <cell r="AK12">
            <v>2.34</v>
          </cell>
          <cell r="AQ12">
            <v>0</v>
          </cell>
          <cell r="BC12">
            <v>0</v>
          </cell>
          <cell r="CS12">
            <v>40</v>
          </cell>
          <cell r="CT12">
            <v>3</v>
          </cell>
          <cell r="CV12">
            <v>6</v>
          </cell>
          <cell r="CW12">
            <v>5.82</v>
          </cell>
        </row>
        <row r="13">
          <cell r="B13">
            <v>6</v>
          </cell>
          <cell r="C13">
            <v>508.19</v>
          </cell>
          <cell r="D13">
            <v>500</v>
          </cell>
          <cell r="F13">
            <v>8.4499999999999993</v>
          </cell>
          <cell r="G13">
            <v>11.02</v>
          </cell>
          <cell r="H13">
            <v>11.02</v>
          </cell>
          <cell r="J13">
            <v>45.37205081669692</v>
          </cell>
          <cell r="L13">
            <v>10.029999999999999</v>
          </cell>
          <cell r="M13">
            <v>115.056</v>
          </cell>
          <cell r="N13">
            <v>23.011199999999999</v>
          </cell>
          <cell r="S13">
            <v>105.89299999999997</v>
          </cell>
          <cell r="U13">
            <v>105.89299999999997</v>
          </cell>
          <cell r="V13">
            <v>17.088000000000001</v>
          </cell>
          <cell r="W13">
            <v>3.4176000000000006</v>
          </cell>
          <cell r="Y13">
            <v>25.15</v>
          </cell>
          <cell r="AB13">
            <v>5.8500000000000014</v>
          </cell>
          <cell r="AC13">
            <v>2.44</v>
          </cell>
          <cell r="AE13">
            <v>2.4500000000000002</v>
          </cell>
          <cell r="AH13">
            <v>6.8</v>
          </cell>
          <cell r="AI13">
            <v>7.39</v>
          </cell>
          <cell r="AK13">
            <v>2.5099999999999998</v>
          </cell>
          <cell r="AL13">
            <v>6.33</v>
          </cell>
          <cell r="AM13">
            <v>7.44</v>
          </cell>
          <cell r="AN13">
            <v>109.18</v>
          </cell>
          <cell r="AO13">
            <v>109.18</v>
          </cell>
          <cell r="AQ13">
            <v>0</v>
          </cell>
          <cell r="AS13">
            <v>7.32</v>
          </cell>
          <cell r="AT13">
            <v>7.25</v>
          </cell>
          <cell r="AU13">
            <v>2.06</v>
          </cell>
          <cell r="AX13">
            <v>4.9800000000000004</v>
          </cell>
          <cell r="AY13">
            <v>97.2</v>
          </cell>
          <cell r="AZ13">
            <v>0.11</v>
          </cell>
          <cell r="BA13">
            <v>0.16</v>
          </cell>
          <cell r="BB13">
            <v>1.29</v>
          </cell>
          <cell r="BC13">
            <v>1.56</v>
          </cell>
          <cell r="BD13">
            <v>7.41</v>
          </cell>
          <cell r="BE13">
            <v>60.97</v>
          </cell>
          <cell r="BH13">
            <v>1.19</v>
          </cell>
          <cell r="BJ13">
            <v>12.11</v>
          </cell>
          <cell r="BL13">
            <v>7.65</v>
          </cell>
          <cell r="BM13">
            <v>5.62</v>
          </cell>
          <cell r="BN13">
            <v>5.19</v>
          </cell>
          <cell r="BO13">
            <v>14.77</v>
          </cell>
          <cell r="BP13">
            <v>12.76</v>
          </cell>
          <cell r="CS13">
            <v>40</v>
          </cell>
          <cell r="CT13">
            <v>3</v>
          </cell>
        </row>
        <row r="14">
          <cell r="B14">
            <v>7</v>
          </cell>
          <cell r="C14">
            <v>512.04</v>
          </cell>
          <cell r="D14">
            <v>480</v>
          </cell>
          <cell r="F14">
            <v>10.79</v>
          </cell>
          <cell r="G14">
            <v>10.82</v>
          </cell>
          <cell r="H14">
            <v>10.82</v>
          </cell>
          <cell r="J14">
            <v>44.362292051756008</v>
          </cell>
          <cell r="L14">
            <v>6.33</v>
          </cell>
          <cell r="M14">
            <v>110.44799999999999</v>
          </cell>
          <cell r="N14">
            <v>23.01</v>
          </cell>
          <cell r="S14">
            <v>135.71099999999996</v>
          </cell>
          <cell r="U14">
            <v>135.71099999999996</v>
          </cell>
          <cell r="V14">
            <v>17.38</v>
          </cell>
          <cell r="W14">
            <v>3.6208333333333327</v>
          </cell>
          <cell r="Y14">
            <v>11.92</v>
          </cell>
          <cell r="AB14">
            <v>11.31</v>
          </cell>
          <cell r="AC14">
            <v>2.4500000000000002</v>
          </cell>
          <cell r="AE14">
            <v>2.46</v>
          </cell>
          <cell r="AH14">
            <v>3</v>
          </cell>
          <cell r="AI14">
            <v>7.16</v>
          </cell>
          <cell r="AK14">
            <v>2.46</v>
          </cell>
          <cell r="AL14">
            <v>5.2</v>
          </cell>
          <cell r="AM14">
            <v>7.39</v>
          </cell>
          <cell r="AN14">
            <v>107.98</v>
          </cell>
          <cell r="AO14">
            <v>107.98</v>
          </cell>
          <cell r="AQ14">
            <v>0</v>
          </cell>
          <cell r="AS14">
            <v>7.03</v>
          </cell>
          <cell r="AT14">
            <v>6.8</v>
          </cell>
          <cell r="AU14">
            <v>1.03</v>
          </cell>
          <cell r="AX14">
            <v>4.9000000000000004</v>
          </cell>
          <cell r="AY14">
            <v>94.87</v>
          </cell>
          <cell r="AZ14">
            <v>0.11</v>
          </cell>
          <cell r="BA14">
            <v>0.33</v>
          </cell>
          <cell r="BB14">
            <v>1.41</v>
          </cell>
          <cell r="BC14">
            <v>1.8499999999999999</v>
          </cell>
          <cell r="BD14">
            <v>6.67</v>
          </cell>
          <cell r="BE14">
            <v>62.44</v>
          </cell>
          <cell r="BH14">
            <v>1.3</v>
          </cell>
          <cell r="BJ14">
            <v>8.32</v>
          </cell>
          <cell r="BL14">
            <v>5.56</v>
          </cell>
          <cell r="BM14">
            <v>4.12</v>
          </cell>
          <cell r="BN14">
            <v>5.83</v>
          </cell>
          <cell r="BO14">
            <v>10.63</v>
          </cell>
          <cell r="BP14">
            <v>9.7200000000000006</v>
          </cell>
          <cell r="CS14">
            <v>40</v>
          </cell>
          <cell r="CT14">
            <v>3</v>
          </cell>
          <cell r="CV14">
            <v>7</v>
          </cell>
          <cell r="CW14">
            <v>5.13</v>
          </cell>
        </row>
        <row r="15">
          <cell r="B15">
            <v>8</v>
          </cell>
          <cell r="C15">
            <v>550.87</v>
          </cell>
          <cell r="D15">
            <v>536</v>
          </cell>
          <cell r="F15">
            <v>9.86</v>
          </cell>
          <cell r="G15">
            <v>12.91</v>
          </cell>
          <cell r="H15">
            <v>12.91</v>
          </cell>
          <cell r="J15">
            <v>41.518202943454689</v>
          </cell>
          <cell r="L15">
            <v>6.82</v>
          </cell>
          <cell r="M15">
            <v>125.72</v>
          </cell>
          <cell r="N15">
            <v>23.455223880597014</v>
          </cell>
          <cell r="S15">
            <v>158.80099999999993</v>
          </cell>
          <cell r="U15">
            <v>158.80099999999993</v>
          </cell>
          <cell r="V15">
            <v>20.07</v>
          </cell>
          <cell r="W15">
            <v>3.7444029850746268</v>
          </cell>
          <cell r="Y15">
            <v>25.92</v>
          </cell>
          <cell r="AB15">
            <v>5.4600000000000009</v>
          </cell>
          <cell r="AC15">
            <v>2.4500000000000002</v>
          </cell>
          <cell r="AE15">
            <v>2.41</v>
          </cell>
          <cell r="AH15">
            <v>5.6</v>
          </cell>
          <cell r="AI15">
            <v>7.85</v>
          </cell>
          <cell r="AK15">
            <v>2.39</v>
          </cell>
          <cell r="AL15">
            <v>3.47</v>
          </cell>
          <cell r="AM15">
            <v>7.17</v>
          </cell>
          <cell r="AN15">
            <v>122.64</v>
          </cell>
          <cell r="AO15">
            <v>122.64</v>
          </cell>
          <cell r="AQ15">
            <v>0</v>
          </cell>
          <cell r="AS15">
            <v>7.6</v>
          </cell>
          <cell r="AT15">
            <v>7.89</v>
          </cell>
          <cell r="AU15">
            <v>2.17</v>
          </cell>
          <cell r="AX15">
            <v>5.27</v>
          </cell>
          <cell r="AY15">
            <v>91.2</v>
          </cell>
          <cell r="AZ15">
            <v>0.19</v>
          </cell>
          <cell r="BA15">
            <v>0.26</v>
          </cell>
          <cell r="BB15">
            <v>2.56</v>
          </cell>
          <cell r="BC15">
            <v>3.0100000000000002</v>
          </cell>
          <cell r="BD15">
            <v>6.42</v>
          </cell>
          <cell r="BE15">
            <v>65.569999999999993</v>
          </cell>
          <cell r="BH15">
            <v>1.21</v>
          </cell>
          <cell r="BJ15">
            <v>7.29</v>
          </cell>
          <cell r="BL15">
            <v>5.17</v>
          </cell>
          <cell r="BM15">
            <v>4.76</v>
          </cell>
          <cell r="BN15">
            <v>4.01</v>
          </cell>
          <cell r="BO15">
            <v>10.09</v>
          </cell>
          <cell r="BP15">
            <v>11.1</v>
          </cell>
          <cell r="CS15">
            <v>40</v>
          </cell>
          <cell r="CT15">
            <v>3</v>
          </cell>
          <cell r="CV15">
            <v>7.67</v>
          </cell>
          <cell r="CW15">
            <v>4.4800000000000004</v>
          </cell>
        </row>
        <row r="16">
          <cell r="B16">
            <v>9</v>
          </cell>
          <cell r="C16">
            <v>537.20000000000005</v>
          </cell>
          <cell r="D16">
            <v>575</v>
          </cell>
          <cell r="F16">
            <v>11.08</v>
          </cell>
          <cell r="G16">
            <v>13.08</v>
          </cell>
          <cell r="H16">
            <v>13.08</v>
          </cell>
          <cell r="J16">
            <v>43.960244648318046</v>
          </cell>
          <cell r="L16">
            <v>6.93</v>
          </cell>
          <cell r="M16">
            <v>134.56399999999999</v>
          </cell>
          <cell r="N16">
            <v>23.402434782608694</v>
          </cell>
          <cell r="S16">
            <v>183.62499999999989</v>
          </cell>
          <cell r="U16">
            <v>183.62499999999989</v>
          </cell>
          <cell r="V16">
            <v>21.678000000000001</v>
          </cell>
          <cell r="W16">
            <v>3.7700869565217392</v>
          </cell>
          <cell r="Y16">
            <v>19.739999999999998</v>
          </cell>
          <cell r="AB16">
            <v>7.3980000000000032</v>
          </cell>
          <cell r="AC16">
            <v>2.33</v>
          </cell>
          <cell r="AE16">
            <v>2.36</v>
          </cell>
          <cell r="AH16">
            <v>4.2</v>
          </cell>
          <cell r="AI16">
            <v>7.74</v>
          </cell>
          <cell r="AK16">
            <v>2.31</v>
          </cell>
          <cell r="AL16">
            <v>5</v>
          </cell>
          <cell r="AM16">
            <v>7.12</v>
          </cell>
          <cell r="AN16">
            <v>127.05</v>
          </cell>
          <cell r="AO16">
            <v>127.05</v>
          </cell>
          <cell r="AQ16">
            <v>0</v>
          </cell>
          <cell r="AS16">
            <v>6.88</v>
          </cell>
          <cell r="AT16">
            <v>7.98</v>
          </cell>
          <cell r="AU16">
            <v>1.19</v>
          </cell>
          <cell r="AX16">
            <v>4.41</v>
          </cell>
          <cell r="AY16">
            <v>92.5</v>
          </cell>
          <cell r="AZ16">
            <v>0.25</v>
          </cell>
          <cell r="BA16">
            <v>0.28999999999999998</v>
          </cell>
          <cell r="BB16">
            <v>1.1299999999999999</v>
          </cell>
          <cell r="BC16">
            <v>1.67</v>
          </cell>
          <cell r="BD16">
            <v>7.21</v>
          </cell>
          <cell r="BE16">
            <v>81.19</v>
          </cell>
          <cell r="BH16">
            <v>1.24</v>
          </cell>
          <cell r="BJ16">
            <v>11.44</v>
          </cell>
          <cell r="BL16">
            <v>6.93</v>
          </cell>
          <cell r="BM16">
            <v>4.8099999999999996</v>
          </cell>
          <cell r="BN16">
            <v>3.61</v>
          </cell>
          <cell r="BO16">
            <v>9.84</v>
          </cell>
          <cell r="BP16">
            <v>9.11</v>
          </cell>
          <cell r="CS16">
            <v>40</v>
          </cell>
          <cell r="CT16">
            <v>3</v>
          </cell>
          <cell r="CV16">
            <v>8.32</v>
          </cell>
          <cell r="CW16">
            <v>3.47</v>
          </cell>
        </row>
        <row r="17">
          <cell r="B17">
            <v>10</v>
          </cell>
          <cell r="C17">
            <v>427.61</v>
          </cell>
          <cell r="D17">
            <v>292</v>
          </cell>
          <cell r="F17">
            <v>7.1</v>
          </cell>
          <cell r="G17">
            <v>7.56</v>
          </cell>
          <cell r="H17">
            <v>7.56</v>
          </cell>
          <cell r="J17">
            <v>38.624338624338627</v>
          </cell>
          <cell r="L17">
            <v>7.68</v>
          </cell>
          <cell r="M17">
            <v>70.637</v>
          </cell>
          <cell r="N17">
            <v>24.190753424657537</v>
          </cell>
          <cell r="S17">
            <v>127.20199999999988</v>
          </cell>
          <cell r="U17">
            <v>127.20199999999988</v>
          </cell>
          <cell r="V17">
            <v>11.252000000000001</v>
          </cell>
          <cell r="W17">
            <v>3.853424657534247</v>
          </cell>
          <cell r="Y17">
            <v>18.260000000000002</v>
          </cell>
          <cell r="AB17">
            <v>0.39000000000000412</v>
          </cell>
          <cell r="AC17">
            <v>2.31</v>
          </cell>
          <cell r="AE17">
            <v>2.36</v>
          </cell>
          <cell r="AH17">
            <v>5.8</v>
          </cell>
          <cell r="AI17">
            <v>7.64</v>
          </cell>
          <cell r="AK17">
            <v>2.34</v>
          </cell>
          <cell r="AL17">
            <v>4.2</v>
          </cell>
          <cell r="AM17">
            <v>7.35</v>
          </cell>
          <cell r="AN17">
            <v>71.62</v>
          </cell>
          <cell r="AO17">
            <v>71.62</v>
          </cell>
          <cell r="AQ17">
            <v>0</v>
          </cell>
          <cell r="AS17">
            <v>5.72</v>
          </cell>
          <cell r="AT17">
            <v>7.77</v>
          </cell>
          <cell r="AU17">
            <v>2.96</v>
          </cell>
          <cell r="AX17">
            <v>5.86</v>
          </cell>
          <cell r="AY17">
            <v>91.2</v>
          </cell>
          <cell r="AZ17">
            <v>0.38</v>
          </cell>
          <cell r="BA17">
            <v>0.2</v>
          </cell>
          <cell r="BB17">
            <v>1.62</v>
          </cell>
          <cell r="BC17">
            <v>2.2000000000000002</v>
          </cell>
          <cell r="BD17">
            <v>4</v>
          </cell>
          <cell r="BE17">
            <v>118.74</v>
          </cell>
          <cell r="BH17">
            <v>1.79</v>
          </cell>
          <cell r="BJ17">
            <v>10.4</v>
          </cell>
          <cell r="BL17">
            <v>5.96</v>
          </cell>
          <cell r="BM17">
            <v>5.71</v>
          </cell>
          <cell r="BN17">
            <v>3.81</v>
          </cell>
          <cell r="BO17">
            <v>11.63</v>
          </cell>
          <cell r="BP17">
            <v>8.1</v>
          </cell>
          <cell r="CS17">
            <v>40</v>
          </cell>
          <cell r="CT17">
            <v>3</v>
          </cell>
          <cell r="CV17">
            <v>8.44</v>
          </cell>
          <cell r="CW17">
            <v>3.13</v>
          </cell>
        </row>
        <row r="18">
          <cell r="B18">
            <v>11</v>
          </cell>
          <cell r="C18">
            <v>468.11</v>
          </cell>
          <cell r="D18">
            <v>622</v>
          </cell>
          <cell r="F18">
            <v>13.48</v>
          </cell>
          <cell r="G18">
            <v>13.88</v>
          </cell>
          <cell r="H18">
            <v>13.88</v>
          </cell>
          <cell r="J18">
            <v>44.812680115273771</v>
          </cell>
          <cell r="L18">
            <v>8.83</v>
          </cell>
          <cell r="M18">
            <v>149.90199999999999</v>
          </cell>
          <cell r="N18">
            <v>24.099999999999998</v>
          </cell>
          <cell r="S18">
            <v>149.93399999999986</v>
          </cell>
          <cell r="U18">
            <v>149.93399999999986</v>
          </cell>
          <cell r="V18">
            <v>24.024999999999999</v>
          </cell>
          <cell r="W18">
            <v>3.862540192926045</v>
          </cell>
          <cell r="Y18">
            <v>20.54</v>
          </cell>
          <cell r="AB18">
            <v>3.8750000000000036</v>
          </cell>
          <cell r="AC18">
            <v>2.14</v>
          </cell>
          <cell r="AE18">
            <v>2.21</v>
          </cell>
          <cell r="AH18">
            <v>5.4</v>
          </cell>
          <cell r="AI18">
            <v>7.16</v>
          </cell>
          <cell r="AK18">
            <v>2.33</v>
          </cell>
          <cell r="AL18">
            <v>6.27</v>
          </cell>
          <cell r="AM18">
            <v>7.03</v>
          </cell>
          <cell r="AN18">
            <v>137.94</v>
          </cell>
          <cell r="AO18">
            <v>137.94</v>
          </cell>
          <cell r="AQ18">
            <v>0</v>
          </cell>
          <cell r="AS18">
            <v>7.4</v>
          </cell>
          <cell r="AT18">
            <v>7.86</v>
          </cell>
          <cell r="AU18">
            <v>1.47</v>
          </cell>
          <cell r="AX18">
            <v>4.9800000000000004</v>
          </cell>
          <cell r="AY18">
            <v>96.2</v>
          </cell>
          <cell r="AZ18">
            <v>0.17</v>
          </cell>
          <cell r="BA18">
            <v>0.22</v>
          </cell>
          <cell r="BB18">
            <v>0.94</v>
          </cell>
          <cell r="BC18">
            <v>1.33</v>
          </cell>
          <cell r="BD18">
            <v>4.87</v>
          </cell>
          <cell r="BE18">
            <v>120.49</v>
          </cell>
          <cell r="BH18">
            <v>1.24</v>
          </cell>
          <cell r="BJ18">
            <v>8.82</v>
          </cell>
          <cell r="BL18">
            <v>4.33</v>
          </cell>
          <cell r="BM18">
            <v>5.46</v>
          </cell>
          <cell r="BN18">
            <v>2.8</v>
          </cell>
          <cell r="BO18">
            <v>12.23</v>
          </cell>
          <cell r="BP18">
            <v>9.76</v>
          </cell>
          <cell r="CS18">
            <v>40</v>
          </cell>
          <cell r="CT18">
            <v>3</v>
          </cell>
          <cell r="CV18">
            <v>8.67</v>
          </cell>
          <cell r="CW18">
            <v>4.08</v>
          </cell>
        </row>
        <row r="19">
          <cell r="B19">
            <v>12</v>
          </cell>
          <cell r="J19" t="e">
            <v>#DIV/0!</v>
          </cell>
          <cell r="N19" t="e">
            <v>#DIV/0!</v>
          </cell>
          <cell r="S19">
            <v>149.93399999999986</v>
          </cell>
          <cell r="U19">
            <v>149.93399999999986</v>
          </cell>
          <cell r="W19" t="e">
            <v>#DIV/0!</v>
          </cell>
          <cell r="AB19">
            <v>3.8750000000000036</v>
          </cell>
          <cell r="AE19">
            <v>2.21</v>
          </cell>
          <cell r="AQ19">
            <v>0</v>
          </cell>
          <cell r="BC19">
            <v>0</v>
          </cell>
          <cell r="CS19">
            <v>40</v>
          </cell>
          <cell r="CT19">
            <v>3</v>
          </cell>
          <cell r="CV19">
            <v>4.09</v>
          </cell>
          <cell r="CW19">
            <v>4.8600000000000003</v>
          </cell>
        </row>
        <row r="20">
          <cell r="B20">
            <v>13</v>
          </cell>
          <cell r="C20">
            <v>490.48</v>
          </cell>
          <cell r="D20">
            <v>472</v>
          </cell>
          <cell r="F20">
            <v>9.34</v>
          </cell>
          <cell r="G20">
            <v>11.71</v>
          </cell>
          <cell r="H20">
            <v>11.71</v>
          </cell>
          <cell r="J20">
            <v>40.307429547395387</v>
          </cell>
          <cell r="L20">
            <v>6.71</v>
          </cell>
          <cell r="M20">
            <v>113.85</v>
          </cell>
          <cell r="N20">
            <v>24.120762711864405</v>
          </cell>
          <cell r="S20">
            <v>129.94399999999987</v>
          </cell>
          <cell r="U20">
            <v>129.94399999999987</v>
          </cell>
          <cell r="V20">
            <v>18.43</v>
          </cell>
          <cell r="W20">
            <v>3.9046610169491527</v>
          </cell>
          <cell r="Y20">
            <v>19.190000000000001</v>
          </cell>
          <cell r="AB20">
            <v>3.115000000000002</v>
          </cell>
          <cell r="AC20">
            <v>2.54</v>
          </cell>
          <cell r="AE20">
            <v>2.5</v>
          </cell>
          <cell r="AH20">
            <v>7.8</v>
          </cell>
          <cell r="AI20">
            <v>7.24</v>
          </cell>
          <cell r="AK20">
            <v>2.2400000000000002</v>
          </cell>
          <cell r="AL20">
            <v>5.4</v>
          </cell>
          <cell r="AM20">
            <v>7.22</v>
          </cell>
          <cell r="AN20">
            <v>107.51</v>
          </cell>
          <cell r="AO20">
            <v>107.51</v>
          </cell>
          <cell r="AQ20">
            <v>0</v>
          </cell>
          <cell r="AS20">
            <v>6.84</v>
          </cell>
          <cell r="AT20">
            <v>6.15</v>
          </cell>
          <cell r="AU20">
            <v>1.21</v>
          </cell>
          <cell r="AX20">
            <v>5.24</v>
          </cell>
          <cell r="AY20">
            <v>94.7</v>
          </cell>
          <cell r="AZ20">
            <v>0.22</v>
          </cell>
          <cell r="BA20">
            <v>0.37</v>
          </cell>
          <cell r="BB20">
            <v>0.53</v>
          </cell>
          <cell r="BC20">
            <v>1.1200000000000001</v>
          </cell>
          <cell r="BD20">
            <v>6.33</v>
          </cell>
          <cell r="BE20">
            <v>105.88</v>
          </cell>
          <cell r="BH20">
            <v>1.49</v>
          </cell>
          <cell r="BJ20">
            <v>13.93</v>
          </cell>
          <cell r="BL20">
            <v>4.75</v>
          </cell>
          <cell r="BM20">
            <v>4.6900000000000004</v>
          </cell>
          <cell r="BN20">
            <v>4.71</v>
          </cell>
          <cell r="BO20">
            <v>10.51</v>
          </cell>
          <cell r="BP20">
            <v>18.329999999999998</v>
          </cell>
          <cell r="CS20">
            <v>40</v>
          </cell>
          <cell r="CT20">
            <v>3</v>
          </cell>
        </row>
        <row r="21">
          <cell r="B21">
            <v>14</v>
          </cell>
          <cell r="C21">
            <v>357.14</v>
          </cell>
          <cell r="D21">
            <v>352</v>
          </cell>
          <cell r="G21">
            <v>9.19</v>
          </cell>
          <cell r="H21">
            <v>9.19</v>
          </cell>
          <cell r="J21">
            <v>38.302502720348208</v>
          </cell>
          <cell r="L21">
            <v>8.39</v>
          </cell>
          <cell r="M21">
            <v>85.078000000000003</v>
          </cell>
          <cell r="N21">
            <v>24.169886363636365</v>
          </cell>
          <cell r="S21">
            <v>119.34199999999987</v>
          </cell>
          <cell r="U21">
            <v>119.34199999999987</v>
          </cell>
          <cell r="V21">
            <v>14.19</v>
          </cell>
          <cell r="W21">
            <v>4.03125</v>
          </cell>
          <cell r="Y21">
            <v>13.38</v>
          </cell>
          <cell r="AB21">
            <v>3.9249999999999989</v>
          </cell>
          <cell r="AC21">
            <v>2.36</v>
          </cell>
          <cell r="AE21">
            <v>2.35</v>
          </cell>
          <cell r="AH21">
            <v>6.8</v>
          </cell>
          <cell r="AI21">
            <v>7.54</v>
          </cell>
          <cell r="AK21">
            <v>2.52</v>
          </cell>
          <cell r="AL21">
            <v>7.4</v>
          </cell>
          <cell r="AM21">
            <v>7.34</v>
          </cell>
          <cell r="AN21">
            <v>81.55</v>
          </cell>
          <cell r="AO21">
            <v>81.55</v>
          </cell>
          <cell r="AQ21">
            <v>0</v>
          </cell>
          <cell r="AS21">
            <v>6.14</v>
          </cell>
          <cell r="AT21">
            <v>6.04</v>
          </cell>
          <cell r="AU21">
            <v>2.2200000000000002</v>
          </cell>
          <cell r="AX21">
            <v>4.87</v>
          </cell>
          <cell r="AY21">
            <v>89</v>
          </cell>
          <cell r="AZ21">
            <v>7.0000000000000007E-2</v>
          </cell>
          <cell r="BA21">
            <v>0.14000000000000001</v>
          </cell>
          <cell r="BB21">
            <v>1.44</v>
          </cell>
          <cell r="BC21">
            <v>1.65</v>
          </cell>
          <cell r="BD21">
            <v>5.05</v>
          </cell>
          <cell r="BE21">
            <v>144.01</v>
          </cell>
          <cell r="BH21">
            <v>1.23</v>
          </cell>
          <cell r="BJ21">
            <v>11.12</v>
          </cell>
          <cell r="BL21">
            <v>7.96</v>
          </cell>
          <cell r="BM21">
            <v>4.38</v>
          </cell>
          <cell r="BN21">
            <v>3.75</v>
          </cell>
          <cell r="BO21">
            <v>16.95</v>
          </cell>
          <cell r="BP21">
            <v>9.4499999999999993</v>
          </cell>
          <cell r="CS21">
            <v>40</v>
          </cell>
          <cell r="CT21">
            <v>3</v>
          </cell>
          <cell r="CV21">
            <v>5.81</v>
          </cell>
          <cell r="CW21">
            <v>4.49</v>
          </cell>
        </row>
        <row r="22">
          <cell r="B22">
            <v>15</v>
          </cell>
          <cell r="C22">
            <v>279.57</v>
          </cell>
          <cell r="D22">
            <v>293</v>
          </cell>
          <cell r="F22">
            <v>6.35</v>
          </cell>
          <cell r="G22">
            <v>6.66</v>
          </cell>
          <cell r="H22">
            <v>6.66</v>
          </cell>
          <cell r="J22">
            <v>43.993993993993996</v>
          </cell>
          <cell r="L22">
            <v>10.210000000000001</v>
          </cell>
          <cell r="M22">
            <v>70.643000000000001</v>
          </cell>
          <cell r="N22">
            <v>24.11023890784983</v>
          </cell>
          <cell r="S22">
            <v>121.35499999999988</v>
          </cell>
          <cell r="U22">
            <v>121.35499999999988</v>
          </cell>
          <cell r="V22">
            <v>11.895</v>
          </cell>
          <cell r="W22">
            <v>4.0597269624573373</v>
          </cell>
          <cell r="Y22">
            <v>14</v>
          </cell>
          <cell r="AB22">
            <v>1.8199999999999985</v>
          </cell>
          <cell r="AC22">
            <v>2.39</v>
          </cell>
          <cell r="AE22">
            <v>2.37</v>
          </cell>
          <cell r="AH22">
            <v>5</v>
          </cell>
          <cell r="AI22">
            <v>8.76</v>
          </cell>
          <cell r="AK22">
            <v>2.38</v>
          </cell>
          <cell r="AL22">
            <v>6.8</v>
          </cell>
          <cell r="AM22">
            <v>7.54</v>
          </cell>
          <cell r="AN22">
            <v>66.930000000000007</v>
          </cell>
          <cell r="AO22">
            <v>66.930000000000007</v>
          </cell>
          <cell r="AQ22">
            <v>0</v>
          </cell>
          <cell r="AS22">
            <v>6.69</v>
          </cell>
          <cell r="AT22">
            <v>6.6</v>
          </cell>
          <cell r="AU22">
            <v>1.18</v>
          </cell>
          <cell r="AX22">
            <v>4.9000000000000004</v>
          </cell>
          <cell r="AY22">
            <v>92.1</v>
          </cell>
          <cell r="AZ22">
            <v>0.24</v>
          </cell>
          <cell r="BA22">
            <v>0.14000000000000001</v>
          </cell>
          <cell r="BB22">
            <v>2.91</v>
          </cell>
          <cell r="BC22">
            <v>3.29</v>
          </cell>
          <cell r="BD22">
            <v>6</v>
          </cell>
          <cell r="BE22">
            <v>95.74</v>
          </cell>
          <cell r="BH22">
            <v>1.42</v>
          </cell>
          <cell r="BJ22">
            <v>10.97</v>
          </cell>
          <cell r="BL22">
            <v>6.31</v>
          </cell>
          <cell r="BM22">
            <v>5.07</v>
          </cell>
          <cell r="BN22">
            <v>2.85</v>
          </cell>
          <cell r="BO22">
            <v>14.97</v>
          </cell>
          <cell r="BP22">
            <v>4</v>
          </cell>
          <cell r="CS22">
            <v>40</v>
          </cell>
          <cell r="CT22">
            <v>3</v>
          </cell>
          <cell r="CV22">
            <v>2.78</v>
          </cell>
          <cell r="CW22">
            <v>5.42</v>
          </cell>
        </row>
        <row r="23">
          <cell r="B23">
            <v>16</v>
          </cell>
          <cell r="C23">
            <v>375.65</v>
          </cell>
          <cell r="D23">
            <v>352</v>
          </cell>
          <cell r="F23">
            <v>7.79</v>
          </cell>
          <cell r="G23">
            <v>7.85</v>
          </cell>
          <cell r="H23">
            <v>7.85</v>
          </cell>
          <cell r="J23">
            <v>44.840764331210195</v>
          </cell>
          <cell r="L23">
            <v>7.56</v>
          </cell>
          <cell r="M23">
            <v>84.484999999999999</v>
          </cell>
          <cell r="N23">
            <v>24.001420454545457</v>
          </cell>
          <cell r="S23">
            <v>131.03999999999985</v>
          </cell>
          <cell r="U23">
            <v>131.03999999999985</v>
          </cell>
          <cell r="V23">
            <v>14.57</v>
          </cell>
          <cell r="W23">
            <v>4.139204545454545</v>
          </cell>
          <cell r="Y23">
            <v>13.48</v>
          </cell>
          <cell r="AB23">
            <v>2.91</v>
          </cell>
          <cell r="AC23">
            <v>2.5499999999999998</v>
          </cell>
          <cell r="AE23">
            <v>2.48</v>
          </cell>
          <cell r="AH23">
            <v>8</v>
          </cell>
          <cell r="AI23">
            <v>6.55</v>
          </cell>
          <cell r="AK23">
            <v>2.39</v>
          </cell>
          <cell r="AL23">
            <v>5.3</v>
          </cell>
          <cell r="AM23">
            <v>7.78</v>
          </cell>
          <cell r="AN23">
            <v>77.03</v>
          </cell>
          <cell r="AO23">
            <v>77.03</v>
          </cell>
          <cell r="AQ23">
            <v>0</v>
          </cell>
          <cell r="AS23">
            <v>6.61</v>
          </cell>
          <cell r="AT23">
            <v>8.6199999999999992</v>
          </cell>
          <cell r="AU23">
            <v>1.84</v>
          </cell>
          <cell r="AX23">
            <v>4.49</v>
          </cell>
          <cell r="AY23">
            <v>94.3</v>
          </cell>
          <cell r="AZ23">
            <v>0.1</v>
          </cell>
          <cell r="BA23">
            <v>0.13</v>
          </cell>
          <cell r="BB23">
            <v>2.89</v>
          </cell>
          <cell r="BC23">
            <v>3.12</v>
          </cell>
          <cell r="BD23">
            <v>5.78</v>
          </cell>
          <cell r="BE23">
            <v>81.99</v>
          </cell>
          <cell r="BH23">
            <v>1.38</v>
          </cell>
          <cell r="BJ23">
            <v>15.36</v>
          </cell>
          <cell r="BL23">
            <v>4.5</v>
          </cell>
          <cell r="BM23">
            <v>6.02</v>
          </cell>
          <cell r="BN23">
            <v>4.08</v>
          </cell>
          <cell r="BO23">
            <v>10.76</v>
          </cell>
          <cell r="BP23">
            <v>8.98</v>
          </cell>
          <cell r="CS23">
            <v>40</v>
          </cell>
          <cell r="CT23">
            <v>3</v>
          </cell>
          <cell r="CV23">
            <v>1.32</v>
          </cell>
          <cell r="CW23">
            <v>5.64</v>
          </cell>
        </row>
        <row r="24">
          <cell r="B24">
            <v>17</v>
          </cell>
          <cell r="C24">
            <v>452.76</v>
          </cell>
          <cell r="D24">
            <v>359</v>
          </cell>
          <cell r="F24">
            <v>7.92</v>
          </cell>
          <cell r="G24">
            <v>8.24</v>
          </cell>
          <cell r="H24">
            <v>8.24</v>
          </cell>
          <cell r="J24">
            <v>43.567961165048544</v>
          </cell>
          <cell r="L24">
            <v>8.0500000000000007</v>
          </cell>
          <cell r="M24">
            <v>84.840999999999994</v>
          </cell>
          <cell r="N24">
            <v>23.63259052924791</v>
          </cell>
          <cell r="S24">
            <v>139.90099999999984</v>
          </cell>
          <cell r="U24">
            <v>139.90099999999984</v>
          </cell>
          <cell r="V24">
            <v>14.432</v>
          </cell>
          <cell r="W24">
            <v>4.0200557103064067</v>
          </cell>
          <cell r="Y24">
            <v>7.12</v>
          </cell>
          <cell r="AB24">
            <v>10.221999999999998</v>
          </cell>
          <cell r="AC24">
            <v>2.41</v>
          </cell>
          <cell r="AE24">
            <v>2.4500000000000002</v>
          </cell>
          <cell r="AH24">
            <v>6.2</v>
          </cell>
          <cell r="AI24">
            <v>6.4</v>
          </cell>
          <cell r="AK24">
            <v>2.4300000000000002</v>
          </cell>
          <cell r="AL24">
            <v>6.2</v>
          </cell>
          <cell r="AM24">
            <v>6.55</v>
          </cell>
          <cell r="AN24">
            <v>75.959999999999994</v>
          </cell>
          <cell r="AO24">
            <v>75.959999999999994</v>
          </cell>
          <cell r="AQ24">
            <v>0</v>
          </cell>
          <cell r="AS24">
            <v>7.93</v>
          </cell>
          <cell r="AT24">
            <v>8.75</v>
          </cell>
          <cell r="AU24">
            <v>1.64</v>
          </cell>
          <cell r="AX24">
            <v>4.91</v>
          </cell>
          <cell r="AY24">
            <v>93.2</v>
          </cell>
          <cell r="AZ24">
            <v>0.18</v>
          </cell>
          <cell r="BA24">
            <v>0.09</v>
          </cell>
          <cell r="BB24">
            <v>2.19</v>
          </cell>
          <cell r="BC24">
            <v>2.46</v>
          </cell>
          <cell r="BD24">
            <v>7.52</v>
          </cell>
          <cell r="BE24">
            <v>85.66</v>
          </cell>
          <cell r="BH24">
            <v>1.28</v>
          </cell>
          <cell r="BJ24">
            <v>9.35</v>
          </cell>
          <cell r="BL24">
            <v>6.08</v>
          </cell>
          <cell r="BM24">
            <v>4.16</v>
          </cell>
          <cell r="BN24">
            <v>4.3499999999999996</v>
          </cell>
          <cell r="BO24">
            <v>9.9700000000000006</v>
          </cell>
          <cell r="BP24">
            <v>11.07</v>
          </cell>
          <cell r="CS24">
            <v>40</v>
          </cell>
          <cell r="CT24">
            <v>3</v>
          </cell>
          <cell r="CV24">
            <v>2.81</v>
          </cell>
          <cell r="CW24">
            <v>5.69</v>
          </cell>
        </row>
        <row r="25">
          <cell r="B25">
            <v>18</v>
          </cell>
          <cell r="C25">
            <v>501.09</v>
          </cell>
          <cell r="D25">
            <v>598</v>
          </cell>
          <cell r="F25">
            <v>11.37</v>
          </cell>
          <cell r="G25">
            <v>11.31</v>
          </cell>
          <cell r="H25">
            <v>11.37</v>
          </cell>
          <cell r="J25">
            <v>52.594547053649961</v>
          </cell>
          <cell r="L25">
            <v>10.63</v>
          </cell>
          <cell r="M25">
            <v>138.85499999999999</v>
          </cell>
          <cell r="N25">
            <v>23.219899665551839</v>
          </cell>
          <cell r="S25">
            <v>136.10599999999985</v>
          </cell>
          <cell r="U25">
            <v>136.10599999999985</v>
          </cell>
          <cell r="V25">
            <v>23.943999999999999</v>
          </cell>
          <cell r="W25">
            <v>4.0040133779264213</v>
          </cell>
          <cell r="Y25">
            <v>19.079999999999998</v>
          </cell>
          <cell r="AB25">
            <v>15.085999999999999</v>
          </cell>
          <cell r="AC25">
            <v>2.2999999999999998</v>
          </cell>
          <cell r="AE25">
            <v>2.29</v>
          </cell>
          <cell r="AH25">
            <v>9.1999999999999993</v>
          </cell>
          <cell r="AI25">
            <v>8.4700000000000006</v>
          </cell>
          <cell r="AK25">
            <v>2.48</v>
          </cell>
          <cell r="AL25">
            <v>7.7</v>
          </cell>
          <cell r="AM25">
            <v>6.4</v>
          </cell>
          <cell r="AN25">
            <v>131.51</v>
          </cell>
          <cell r="AO25">
            <v>131.51</v>
          </cell>
          <cell r="AQ25">
            <v>0</v>
          </cell>
          <cell r="AS25">
            <v>8.27</v>
          </cell>
          <cell r="AT25">
            <v>9.01</v>
          </cell>
          <cell r="AU25">
            <v>1.67</v>
          </cell>
          <cell r="AX25">
            <v>4.4000000000000004</v>
          </cell>
          <cell r="AY25">
            <v>96.6</v>
          </cell>
          <cell r="AZ25">
            <v>0.04</v>
          </cell>
          <cell r="BA25">
            <v>0.12</v>
          </cell>
          <cell r="BB25">
            <v>0.88</v>
          </cell>
          <cell r="BC25">
            <v>1.04</v>
          </cell>
          <cell r="BD25">
            <v>3.6</v>
          </cell>
          <cell r="BE25">
            <v>106.28</v>
          </cell>
          <cell r="BH25">
            <v>1.18</v>
          </cell>
          <cell r="BJ25">
            <v>8.82</v>
          </cell>
          <cell r="BL25">
            <v>3.92</v>
          </cell>
          <cell r="BM25">
            <v>5.17</v>
          </cell>
          <cell r="BN25">
            <v>3.44</v>
          </cell>
          <cell r="BO25">
            <v>15.03</v>
          </cell>
          <cell r="BP25">
            <v>12.42</v>
          </cell>
          <cell r="CS25">
            <v>40</v>
          </cell>
          <cell r="CT25">
            <v>3</v>
          </cell>
          <cell r="CV25">
            <v>4.54</v>
          </cell>
          <cell r="CW25">
            <v>4.42</v>
          </cell>
        </row>
        <row r="26">
          <cell r="B26">
            <v>19</v>
          </cell>
          <cell r="J26" t="e">
            <v>#DIV/0!</v>
          </cell>
          <cell r="N26" t="e">
            <v>#DIV/0!</v>
          </cell>
          <cell r="S26">
            <v>136.10599999999985</v>
          </cell>
          <cell r="U26">
            <v>136.10599999999985</v>
          </cell>
          <cell r="W26" t="e">
            <v>#DIV/0!</v>
          </cell>
          <cell r="AB26">
            <v>15.085999999999999</v>
          </cell>
          <cell r="AE26">
            <v>2.29</v>
          </cell>
          <cell r="AQ26">
            <v>0</v>
          </cell>
          <cell r="BC26">
            <v>0</v>
          </cell>
          <cell r="CS26">
            <v>40</v>
          </cell>
          <cell r="CT26">
            <v>3</v>
          </cell>
          <cell r="CV26">
            <v>6.29</v>
          </cell>
          <cell r="CW26">
            <v>4.47</v>
          </cell>
        </row>
        <row r="27">
          <cell r="B27">
            <v>20</v>
          </cell>
          <cell r="C27">
            <v>798.19</v>
          </cell>
          <cell r="D27">
            <v>746</v>
          </cell>
          <cell r="F27">
            <v>15.24</v>
          </cell>
          <cell r="G27">
            <v>16.14</v>
          </cell>
          <cell r="H27">
            <v>16.14</v>
          </cell>
          <cell r="J27">
            <v>46.220570012391569</v>
          </cell>
          <cell r="L27">
            <v>7.91</v>
          </cell>
          <cell r="M27">
            <v>175.51300000000001</v>
          </cell>
          <cell r="N27">
            <v>23.52721179624665</v>
          </cell>
          <cell r="S27">
            <v>221.52899999999985</v>
          </cell>
          <cell r="U27">
            <v>221.52899999999985</v>
          </cell>
          <cell r="V27">
            <v>28.699000000000002</v>
          </cell>
          <cell r="W27">
            <v>3.8470509383378015</v>
          </cell>
          <cell r="Y27">
            <v>13.51</v>
          </cell>
          <cell r="AB27">
            <v>30.274999999999999</v>
          </cell>
          <cell r="AC27">
            <v>2.4700000000000002</v>
          </cell>
          <cell r="AE27">
            <v>2.46</v>
          </cell>
          <cell r="AH27">
            <v>6</v>
          </cell>
          <cell r="AI27">
            <v>7.48</v>
          </cell>
          <cell r="AK27">
            <v>2.31</v>
          </cell>
          <cell r="AL27">
            <v>5</v>
          </cell>
          <cell r="AM27">
            <v>8.4700000000000006</v>
          </cell>
          <cell r="AN27">
            <v>168.81</v>
          </cell>
          <cell r="AO27">
            <v>168.81</v>
          </cell>
          <cell r="AQ27">
            <v>0</v>
          </cell>
          <cell r="AS27">
            <v>8.75</v>
          </cell>
          <cell r="AT27">
            <v>9.09</v>
          </cell>
          <cell r="AU27">
            <v>1.07</v>
          </cell>
          <cell r="AX27">
            <v>6.27</v>
          </cell>
          <cell r="AY27">
            <v>94</v>
          </cell>
          <cell r="AZ27">
            <v>0.34</v>
          </cell>
          <cell r="BA27">
            <v>0.33</v>
          </cell>
          <cell r="BB27">
            <v>1.06</v>
          </cell>
          <cell r="BC27">
            <v>1.73</v>
          </cell>
          <cell r="BD27">
            <v>8.1999999999999993</v>
          </cell>
          <cell r="BE27">
            <v>61.18</v>
          </cell>
          <cell r="BH27">
            <v>1.32</v>
          </cell>
          <cell r="BJ27">
            <v>11.88</v>
          </cell>
          <cell r="BL27">
            <v>5.2</v>
          </cell>
          <cell r="BM27">
            <v>5.0999999999999996</v>
          </cell>
          <cell r="BN27">
            <v>5.94</v>
          </cell>
          <cell r="BO27">
            <v>11.7</v>
          </cell>
          <cell r="BP27">
            <v>13.97</v>
          </cell>
          <cell r="CS27">
            <v>40</v>
          </cell>
          <cell r="CT27">
            <v>3</v>
          </cell>
        </row>
        <row r="28">
          <cell r="B28">
            <v>21</v>
          </cell>
          <cell r="C28">
            <v>578.51</v>
          </cell>
          <cell r="D28">
            <v>561</v>
          </cell>
          <cell r="F28">
            <v>9.6999999999999993</v>
          </cell>
          <cell r="G28">
            <v>13.07</v>
          </cell>
          <cell r="H28">
            <v>13.07</v>
          </cell>
          <cell r="J28">
            <v>42.922723794950265</v>
          </cell>
          <cell r="L28">
            <v>7.67</v>
          </cell>
          <cell r="M28">
            <v>134.75399999999999</v>
          </cell>
          <cell r="N28">
            <v>24.020320855614973</v>
          </cell>
          <cell r="S28">
            <v>202.66299999999984</v>
          </cell>
          <cell r="U28">
            <v>202.66299999999984</v>
          </cell>
          <cell r="V28">
            <v>21.995000000000001</v>
          </cell>
          <cell r="W28">
            <v>3.9206773618538326</v>
          </cell>
          <cell r="Y28">
            <v>21.07</v>
          </cell>
          <cell r="AB28">
            <v>31.199999999999996</v>
          </cell>
          <cell r="AC28">
            <v>2.4900000000000002</v>
          </cell>
          <cell r="AE28">
            <v>2.44</v>
          </cell>
          <cell r="AH28">
            <v>4.5999999999999996</v>
          </cell>
          <cell r="AI28">
            <v>7.55</v>
          </cell>
          <cell r="AK28">
            <v>2.34</v>
          </cell>
          <cell r="AL28">
            <v>5.2</v>
          </cell>
          <cell r="AM28">
            <v>7.53</v>
          </cell>
          <cell r="AN28">
            <v>133.69999999999999</v>
          </cell>
          <cell r="AO28">
            <v>133.69999999999999</v>
          </cell>
          <cell r="AQ28">
            <v>0</v>
          </cell>
          <cell r="AS28">
            <v>7</v>
          </cell>
          <cell r="AT28">
            <v>7.18</v>
          </cell>
          <cell r="AU28">
            <v>1.39</v>
          </cell>
          <cell r="AX28">
            <v>3.96</v>
          </cell>
          <cell r="AY28">
            <v>94</v>
          </cell>
          <cell r="AZ28">
            <v>0.38</v>
          </cell>
          <cell r="BA28">
            <v>0.6</v>
          </cell>
          <cell r="BB28">
            <v>1.64</v>
          </cell>
          <cell r="BC28">
            <v>2.62</v>
          </cell>
          <cell r="BD28">
            <v>8.61</v>
          </cell>
          <cell r="BE28">
            <v>73.2</v>
          </cell>
          <cell r="BH28">
            <v>1.45</v>
          </cell>
          <cell r="BJ28">
            <v>10.199999999999999</v>
          </cell>
          <cell r="BL28">
            <v>4.7699999999999996</v>
          </cell>
          <cell r="BM28">
            <v>5.86</v>
          </cell>
          <cell r="BN28">
            <v>4.8499999999999996</v>
          </cell>
          <cell r="BO28">
            <v>9.9700000000000006</v>
          </cell>
          <cell r="BP28">
            <v>10.19</v>
          </cell>
          <cell r="CS28">
            <v>40</v>
          </cell>
          <cell r="CT28">
            <v>3</v>
          </cell>
          <cell r="CV28">
            <v>11</v>
          </cell>
          <cell r="CW28">
            <v>3.72</v>
          </cell>
        </row>
        <row r="29">
          <cell r="B29">
            <v>22</v>
          </cell>
          <cell r="C29">
            <v>483.96</v>
          </cell>
          <cell r="D29">
            <v>444</v>
          </cell>
          <cell r="F29">
            <v>10.94</v>
          </cell>
          <cell r="G29">
            <v>8.61</v>
          </cell>
          <cell r="H29">
            <v>11.58</v>
          </cell>
          <cell r="J29">
            <v>38.3419689119171</v>
          </cell>
          <cell r="L29">
            <v>8.1</v>
          </cell>
          <cell r="M29">
            <v>106.604</v>
          </cell>
          <cell r="N29">
            <v>24.009909909909911</v>
          </cell>
          <cell r="S29">
            <v>165.81699999999984</v>
          </cell>
          <cell r="U29">
            <v>165.81699999999984</v>
          </cell>
          <cell r="V29">
            <v>17.893999999999998</v>
          </cell>
          <cell r="W29">
            <v>4.0301801801801798</v>
          </cell>
          <cell r="Y29">
            <v>21.41</v>
          </cell>
          <cell r="AB29">
            <v>27.683999999999994</v>
          </cell>
          <cell r="AC29">
            <v>2.2999999999999998</v>
          </cell>
          <cell r="AE29">
            <v>2.2799999999999998</v>
          </cell>
          <cell r="AH29">
            <v>5.2</v>
          </cell>
          <cell r="AI29">
            <v>7.28</v>
          </cell>
          <cell r="AK29">
            <v>2.39</v>
          </cell>
          <cell r="AL29">
            <v>4.5</v>
          </cell>
          <cell r="AM29">
            <v>7.38</v>
          </cell>
          <cell r="AN29">
            <v>99.87</v>
          </cell>
          <cell r="AO29">
            <v>99.87</v>
          </cell>
          <cell r="AQ29">
            <v>0</v>
          </cell>
          <cell r="AS29">
            <v>6.68</v>
          </cell>
          <cell r="AT29">
            <v>5.35</v>
          </cell>
          <cell r="AU29">
            <v>2.02</v>
          </cell>
          <cell r="AX29">
            <v>5.7</v>
          </cell>
          <cell r="AY29">
            <v>94.75</v>
          </cell>
          <cell r="AZ29">
            <v>0.3</v>
          </cell>
          <cell r="BA29">
            <v>0.22</v>
          </cell>
          <cell r="BB29">
            <v>2.31</v>
          </cell>
          <cell r="BC29">
            <v>2.83</v>
          </cell>
          <cell r="BD29">
            <v>6.67</v>
          </cell>
          <cell r="BE29">
            <v>59.69</v>
          </cell>
          <cell r="BH29">
            <v>1.56</v>
          </cell>
          <cell r="BJ29">
            <v>8.48</v>
          </cell>
          <cell r="BL29">
            <v>7.27</v>
          </cell>
          <cell r="BM29">
            <v>5.6</v>
          </cell>
          <cell r="BN29">
            <v>4.2</v>
          </cell>
          <cell r="BO29">
            <v>13.5</v>
          </cell>
          <cell r="BP29">
            <v>10.11</v>
          </cell>
          <cell r="CS29">
            <v>40</v>
          </cell>
          <cell r="CT29">
            <v>3</v>
          </cell>
          <cell r="CV29">
            <v>14.21</v>
          </cell>
          <cell r="CW29">
            <v>2.52</v>
          </cell>
        </row>
        <row r="30">
          <cell r="B30">
            <v>23</v>
          </cell>
          <cell r="C30">
            <v>365.11</v>
          </cell>
          <cell r="D30">
            <v>500</v>
          </cell>
          <cell r="F30">
            <v>12</v>
          </cell>
          <cell r="G30">
            <v>12</v>
          </cell>
          <cell r="H30">
            <v>12.2</v>
          </cell>
          <cell r="J30">
            <v>40.983606557377051</v>
          </cell>
          <cell r="L30">
            <v>7.04</v>
          </cell>
          <cell r="M30">
            <v>120.03700000000001</v>
          </cell>
          <cell r="N30">
            <v>24.007400000000001</v>
          </cell>
          <cell r="S30">
            <v>185.02399999999983</v>
          </cell>
          <cell r="U30">
            <v>185.02399999999983</v>
          </cell>
          <cell r="V30">
            <v>20.170999999999999</v>
          </cell>
          <cell r="W30">
            <v>4.0341999999999993</v>
          </cell>
          <cell r="Y30">
            <v>27.57</v>
          </cell>
          <cell r="AB30">
            <v>20.284999999999989</v>
          </cell>
          <cell r="AC30">
            <v>2.36</v>
          </cell>
          <cell r="AE30">
            <v>2.2799999999999998</v>
          </cell>
          <cell r="AH30">
            <v>2.8</v>
          </cell>
          <cell r="AI30">
            <v>8.32</v>
          </cell>
          <cell r="AK30">
            <v>2.27</v>
          </cell>
          <cell r="AL30">
            <v>4.8</v>
          </cell>
          <cell r="AM30">
            <v>7.37</v>
          </cell>
          <cell r="AN30">
            <v>105.87</v>
          </cell>
          <cell r="AO30">
            <v>105.87</v>
          </cell>
          <cell r="AQ30">
            <v>0</v>
          </cell>
          <cell r="AS30">
            <v>7.49</v>
          </cell>
          <cell r="AT30">
            <v>7.95</v>
          </cell>
          <cell r="AU30">
            <v>1.27</v>
          </cell>
          <cell r="AX30">
            <v>4.41</v>
          </cell>
          <cell r="AY30">
            <v>93.7</v>
          </cell>
          <cell r="AZ30">
            <v>0.21</v>
          </cell>
          <cell r="BA30">
            <v>0.31</v>
          </cell>
          <cell r="BB30">
            <v>2.06</v>
          </cell>
          <cell r="BC30">
            <v>2.58</v>
          </cell>
          <cell r="BD30">
            <v>6.53</v>
          </cell>
          <cell r="BE30">
            <v>98.42</v>
          </cell>
          <cell r="BH30">
            <v>1.32</v>
          </cell>
          <cell r="BJ30">
            <v>14.03</v>
          </cell>
          <cell r="BL30">
            <v>5.07</v>
          </cell>
          <cell r="BM30">
            <v>5.27</v>
          </cell>
          <cell r="BN30">
            <v>3.76</v>
          </cell>
          <cell r="BO30">
            <v>12.29</v>
          </cell>
          <cell r="BP30">
            <v>10.17</v>
          </cell>
          <cell r="CS30">
            <v>40</v>
          </cell>
          <cell r="CT30">
            <v>3</v>
          </cell>
          <cell r="CV30">
            <v>14.1</v>
          </cell>
          <cell r="CW30">
            <v>2.95</v>
          </cell>
        </row>
        <row r="31">
          <cell r="B31">
            <v>24</v>
          </cell>
          <cell r="C31">
            <v>292.95</v>
          </cell>
          <cell r="D31">
            <v>238</v>
          </cell>
          <cell r="F31">
            <v>3.75</v>
          </cell>
          <cell r="G31">
            <v>6.28</v>
          </cell>
          <cell r="H31">
            <v>6.28</v>
          </cell>
          <cell r="J31">
            <v>37.898089171974519</v>
          </cell>
          <cell r="L31">
            <v>6.88</v>
          </cell>
          <cell r="M31">
            <v>57.326000000000001</v>
          </cell>
          <cell r="N31">
            <v>24.086554621848741</v>
          </cell>
          <cell r="S31">
            <v>129.43999999999983</v>
          </cell>
          <cell r="U31">
            <v>129.43999999999983</v>
          </cell>
          <cell r="V31">
            <v>9.8770000000000007</v>
          </cell>
          <cell r="W31">
            <v>4.1500000000000004</v>
          </cell>
          <cell r="Y31">
            <v>20.73</v>
          </cell>
          <cell r="AB31">
            <v>9.4319999999999915</v>
          </cell>
          <cell r="AC31">
            <v>2.58</v>
          </cell>
          <cell r="AE31">
            <v>2.58</v>
          </cell>
          <cell r="AH31">
            <v>5.8</v>
          </cell>
          <cell r="AI31">
            <v>7.9</v>
          </cell>
          <cell r="AK31">
            <v>2.23</v>
          </cell>
          <cell r="AL31">
            <v>4.87</v>
          </cell>
          <cell r="AM31">
            <v>7.95</v>
          </cell>
          <cell r="AN31">
            <v>59.82</v>
          </cell>
          <cell r="AO31">
            <v>59.82</v>
          </cell>
          <cell r="AQ31">
            <v>0</v>
          </cell>
          <cell r="AS31">
            <v>7.04</v>
          </cell>
          <cell r="AT31">
            <v>6.94</v>
          </cell>
          <cell r="AU31">
            <v>0.92</v>
          </cell>
          <cell r="AX31">
            <v>6.95</v>
          </cell>
          <cell r="AY31">
            <v>95.2</v>
          </cell>
          <cell r="AZ31">
            <v>7.0000000000000007E-2</v>
          </cell>
          <cell r="BA31">
            <v>0.02</v>
          </cell>
          <cell r="BB31">
            <v>0.23</v>
          </cell>
          <cell r="BC31">
            <v>0.32</v>
          </cell>
          <cell r="BD31">
            <v>8</v>
          </cell>
          <cell r="BE31">
            <v>87.73</v>
          </cell>
          <cell r="BH31">
            <v>1.61</v>
          </cell>
          <cell r="BJ31">
            <v>14.4</v>
          </cell>
          <cell r="BL31">
            <v>5.8</v>
          </cell>
          <cell r="BM31">
            <v>4.8499999999999996</v>
          </cell>
          <cell r="BN31">
            <v>3.66</v>
          </cell>
          <cell r="BO31">
            <v>13.5</v>
          </cell>
          <cell r="BP31">
            <v>17.829999999999998</v>
          </cell>
          <cell r="CS31">
            <v>40</v>
          </cell>
          <cell r="CT31">
            <v>3</v>
          </cell>
          <cell r="CV31">
            <v>16.010000000000002</v>
          </cell>
          <cell r="CW31">
            <v>2.5499999999999998</v>
          </cell>
        </row>
        <row r="32">
          <cell r="B32">
            <v>25</v>
          </cell>
          <cell r="C32">
            <v>162.59</v>
          </cell>
          <cell r="D32">
            <v>232</v>
          </cell>
          <cell r="G32">
            <v>6.17</v>
          </cell>
          <cell r="H32">
            <v>6.17</v>
          </cell>
          <cell r="J32">
            <v>37.601296596434359</v>
          </cell>
          <cell r="L32">
            <v>9.67</v>
          </cell>
          <cell r="M32">
            <v>55.68</v>
          </cell>
          <cell r="N32">
            <v>24</v>
          </cell>
          <cell r="S32">
            <v>122.36999999999983</v>
          </cell>
          <cell r="U32">
            <v>122.36999999999983</v>
          </cell>
          <cell r="V32">
            <v>9.3030000000000008</v>
          </cell>
          <cell r="W32">
            <v>4.0099137931034488</v>
          </cell>
          <cell r="Y32">
            <v>14.38</v>
          </cell>
          <cell r="AB32">
            <v>4.3549999999999915</v>
          </cell>
          <cell r="AC32">
            <v>2.35</v>
          </cell>
          <cell r="AE32">
            <v>2.4300000000000002</v>
          </cell>
          <cell r="AH32">
            <v>15.2</v>
          </cell>
          <cell r="AI32">
            <v>7.02</v>
          </cell>
          <cell r="AK32">
            <v>2.48</v>
          </cell>
          <cell r="AL32">
            <v>6.4</v>
          </cell>
          <cell r="AM32">
            <v>7.9</v>
          </cell>
          <cell r="AN32">
            <v>55.82</v>
          </cell>
          <cell r="AO32">
            <v>55.82</v>
          </cell>
          <cell r="AQ32">
            <v>0</v>
          </cell>
          <cell r="AS32">
            <v>5.39</v>
          </cell>
          <cell r="AT32">
            <v>6.48</v>
          </cell>
          <cell r="AU32">
            <v>1.63</v>
          </cell>
          <cell r="AX32">
            <v>3.82</v>
          </cell>
          <cell r="AY32">
            <v>93.6</v>
          </cell>
          <cell r="AZ32">
            <v>0.02</v>
          </cell>
          <cell r="BA32">
            <v>0.14000000000000001</v>
          </cell>
          <cell r="BB32">
            <v>0.89</v>
          </cell>
          <cell r="BC32">
            <v>1.05</v>
          </cell>
          <cell r="BD32">
            <v>7.78</v>
          </cell>
          <cell r="BE32">
            <v>125.7</v>
          </cell>
          <cell r="BH32">
            <v>1.45</v>
          </cell>
          <cell r="BJ32">
            <v>9.39</v>
          </cell>
          <cell r="BL32">
            <v>7.13</v>
          </cell>
          <cell r="BM32">
            <v>4.66</v>
          </cell>
          <cell r="BN32">
            <v>1.45</v>
          </cell>
          <cell r="BO32">
            <v>23.38</v>
          </cell>
          <cell r="BP32">
            <v>2.63</v>
          </cell>
          <cell r="CS32">
            <v>40</v>
          </cell>
          <cell r="CT32">
            <v>3</v>
          </cell>
          <cell r="CV32">
            <v>14.84</v>
          </cell>
          <cell r="CW32">
            <v>3.04</v>
          </cell>
        </row>
        <row r="33">
          <cell r="B33">
            <v>26</v>
          </cell>
          <cell r="J33" t="e">
            <v>#DIV/0!</v>
          </cell>
          <cell r="N33" t="e">
            <v>#DIV/0!</v>
          </cell>
          <cell r="S33">
            <v>122.36999999999983</v>
          </cell>
          <cell r="U33">
            <v>122.36999999999983</v>
          </cell>
          <cell r="W33" t="e">
            <v>#DIV/0!</v>
          </cell>
          <cell r="AB33">
            <v>4.3549999999999915</v>
          </cell>
          <cell r="AE33">
            <v>2.4300000000000002</v>
          </cell>
          <cell r="AQ33">
            <v>0</v>
          </cell>
          <cell r="BC33">
            <v>0</v>
          </cell>
          <cell r="CS33">
            <v>40</v>
          </cell>
          <cell r="CT33">
            <v>3</v>
          </cell>
          <cell r="CV33">
            <v>16.940000000000001</v>
          </cell>
          <cell r="CW33">
            <v>3.08</v>
          </cell>
        </row>
        <row r="34">
          <cell r="B34">
            <v>27</v>
          </cell>
          <cell r="C34">
            <v>393.72</v>
          </cell>
          <cell r="D34">
            <v>378</v>
          </cell>
          <cell r="F34">
            <v>6.35</v>
          </cell>
          <cell r="G34">
            <v>8.85</v>
          </cell>
          <cell r="H34">
            <v>8.85</v>
          </cell>
          <cell r="J34">
            <v>42.711864406779661</v>
          </cell>
          <cell r="L34">
            <v>8.51</v>
          </cell>
          <cell r="M34">
            <v>89.51</v>
          </cell>
          <cell r="N34">
            <v>23.67989417989418</v>
          </cell>
          <cell r="S34">
            <v>158.14999999999984</v>
          </cell>
          <cell r="U34">
            <v>158.14999999999984</v>
          </cell>
          <cell r="V34">
            <v>15.12</v>
          </cell>
          <cell r="W34">
            <v>4</v>
          </cell>
          <cell r="Y34">
            <v>6.55</v>
          </cell>
          <cell r="AB34">
            <v>12.92499999999999</v>
          </cell>
          <cell r="AC34">
            <v>2.4300000000000002</v>
          </cell>
          <cell r="AE34">
            <v>2.4700000000000002</v>
          </cell>
          <cell r="AH34">
            <v>9.6</v>
          </cell>
          <cell r="AI34">
            <v>7.12</v>
          </cell>
          <cell r="AK34">
            <v>2.4300000000000002</v>
          </cell>
          <cell r="AL34">
            <v>9.1999999999999993</v>
          </cell>
          <cell r="AM34">
            <v>7.02</v>
          </cell>
          <cell r="AN34">
            <v>77.540000000000006</v>
          </cell>
          <cell r="AO34">
            <v>77.540000000000006</v>
          </cell>
          <cell r="AQ34">
            <v>0</v>
          </cell>
          <cell r="AS34">
            <v>6.94</v>
          </cell>
          <cell r="AT34">
            <v>5.79</v>
          </cell>
          <cell r="AU34">
            <v>1.1299999999999999</v>
          </cell>
          <cell r="AX34">
            <v>3.85</v>
          </cell>
          <cell r="AY34">
            <v>92.9</v>
          </cell>
          <cell r="AZ34">
            <v>7.0000000000000007E-2</v>
          </cell>
          <cell r="BA34">
            <v>0.18</v>
          </cell>
          <cell r="BB34">
            <v>1.24</v>
          </cell>
          <cell r="BC34">
            <v>1.49</v>
          </cell>
          <cell r="BD34">
            <v>7.9</v>
          </cell>
          <cell r="BE34">
            <v>95.32</v>
          </cell>
          <cell r="BH34">
            <v>1.38</v>
          </cell>
          <cell r="BJ34">
            <v>9.19</v>
          </cell>
          <cell r="BL34">
            <v>4.4400000000000004</v>
          </cell>
          <cell r="BM34">
            <v>5.32</v>
          </cell>
          <cell r="BN34">
            <v>2.2599999999999998</v>
          </cell>
          <cell r="BO34">
            <v>11.08</v>
          </cell>
          <cell r="BP34">
            <v>5.33</v>
          </cell>
          <cell r="CS34">
            <v>40</v>
          </cell>
          <cell r="CT34">
            <v>3</v>
          </cell>
          <cell r="CV34">
            <v>32.869999999999997</v>
          </cell>
          <cell r="CW34">
            <v>4.04</v>
          </cell>
        </row>
        <row r="35">
          <cell r="B35">
            <v>28</v>
          </cell>
          <cell r="C35">
            <v>291.44</v>
          </cell>
          <cell r="D35">
            <v>296</v>
          </cell>
          <cell r="F35">
            <v>6.16</v>
          </cell>
          <cell r="G35">
            <v>6.3</v>
          </cell>
          <cell r="H35">
            <v>6.3</v>
          </cell>
          <cell r="J35">
            <v>46.984126984126988</v>
          </cell>
          <cell r="L35">
            <v>8.0299999999999994</v>
          </cell>
          <cell r="M35">
            <v>70.167000000000002</v>
          </cell>
          <cell r="N35">
            <v>23.705067567567568</v>
          </cell>
          <cell r="S35">
            <v>157.09699999999984</v>
          </cell>
          <cell r="U35">
            <v>157.09699999999984</v>
          </cell>
          <cell r="V35">
            <v>11.625</v>
          </cell>
          <cell r="W35">
            <v>3.9273648648648649</v>
          </cell>
          <cell r="Y35">
            <v>13.05</v>
          </cell>
          <cell r="AB35">
            <v>11.499999999999989</v>
          </cell>
          <cell r="AC35">
            <v>2.1</v>
          </cell>
          <cell r="AE35">
            <v>2.16</v>
          </cell>
          <cell r="AH35">
            <v>6.2</v>
          </cell>
          <cell r="AI35">
            <v>6.78</v>
          </cell>
          <cell r="AK35">
            <v>2.4</v>
          </cell>
          <cell r="AL35">
            <v>7.2</v>
          </cell>
          <cell r="AM35">
            <v>7.12</v>
          </cell>
          <cell r="AN35">
            <v>73.95</v>
          </cell>
          <cell r="AO35">
            <v>73.95</v>
          </cell>
          <cell r="AQ35">
            <v>0</v>
          </cell>
          <cell r="AS35">
            <v>8.18</v>
          </cell>
          <cell r="AT35">
            <v>7.7</v>
          </cell>
          <cell r="AU35">
            <v>0.43</v>
          </cell>
          <cell r="AX35">
            <v>3.62</v>
          </cell>
          <cell r="AY35">
            <v>93.6</v>
          </cell>
          <cell r="AZ35">
            <v>0.03</v>
          </cell>
          <cell r="BA35">
            <v>0.21</v>
          </cell>
          <cell r="BB35">
            <v>0.81</v>
          </cell>
          <cell r="BC35">
            <v>1.05</v>
          </cell>
          <cell r="BD35">
            <v>5.6</v>
          </cell>
          <cell r="BE35">
            <v>154.80000000000001</v>
          </cell>
          <cell r="BH35">
            <v>1.58</v>
          </cell>
          <cell r="BJ35">
            <v>10.59</v>
          </cell>
          <cell r="BL35">
            <v>8.92</v>
          </cell>
          <cell r="BM35">
            <v>4.6900000000000004</v>
          </cell>
          <cell r="BN35">
            <v>2.04</v>
          </cell>
          <cell r="BO35">
            <v>11.5</v>
          </cell>
          <cell r="BP35">
            <v>5.14</v>
          </cell>
          <cell r="CS35">
            <v>40</v>
          </cell>
          <cell r="CT35">
            <v>3</v>
          </cell>
          <cell r="CV35">
            <v>12.86</v>
          </cell>
          <cell r="CW35">
            <v>4.16</v>
          </cell>
        </row>
        <row r="36">
          <cell r="B36">
            <v>29</v>
          </cell>
          <cell r="C36">
            <v>292.01</v>
          </cell>
          <cell r="D36">
            <v>266</v>
          </cell>
          <cell r="F36">
            <v>5.15</v>
          </cell>
          <cell r="G36">
            <v>5.67</v>
          </cell>
          <cell r="H36">
            <v>5.67</v>
          </cell>
          <cell r="J36">
            <v>46.913580246913583</v>
          </cell>
          <cell r="L36">
            <v>7.25</v>
          </cell>
          <cell r="M36">
            <v>62.023000000000003</v>
          </cell>
          <cell r="N36">
            <v>23.316917293233082</v>
          </cell>
          <cell r="S36">
            <v>137.23999999999984</v>
          </cell>
          <cell r="U36">
            <v>137.23999999999984</v>
          </cell>
          <cell r="V36">
            <v>10.35</v>
          </cell>
          <cell r="W36">
            <v>3.8909774436090228</v>
          </cell>
          <cell r="Y36">
            <v>13.35</v>
          </cell>
          <cell r="AB36">
            <v>8.4999999999999876</v>
          </cell>
          <cell r="AC36">
            <v>2.29</v>
          </cell>
          <cell r="AE36">
            <v>2.23</v>
          </cell>
          <cell r="AH36">
            <v>7.4</v>
          </cell>
          <cell r="AI36">
            <v>7.28</v>
          </cell>
          <cell r="AK36">
            <v>2.19</v>
          </cell>
          <cell r="AL36">
            <v>7.05</v>
          </cell>
          <cell r="AM36">
            <v>6.89</v>
          </cell>
          <cell r="AN36">
            <v>61.66</v>
          </cell>
          <cell r="AO36">
            <v>61.66</v>
          </cell>
          <cell r="AQ36">
            <v>0</v>
          </cell>
          <cell r="AS36">
            <v>8.39</v>
          </cell>
          <cell r="AT36">
            <v>7.94</v>
          </cell>
          <cell r="AU36">
            <v>0.62</v>
          </cell>
          <cell r="AX36">
            <v>4.21</v>
          </cell>
          <cell r="AY36">
            <v>94.3</v>
          </cell>
          <cell r="AZ36">
            <v>0.02</v>
          </cell>
          <cell r="BA36">
            <v>0.28000000000000003</v>
          </cell>
          <cell r="BB36">
            <v>1.1200000000000001</v>
          </cell>
          <cell r="BC36">
            <v>1.4200000000000002</v>
          </cell>
          <cell r="BD36">
            <v>5</v>
          </cell>
          <cell r="BE36">
            <v>153.49</v>
          </cell>
          <cell r="BH36">
            <v>1.38</v>
          </cell>
          <cell r="BJ36">
            <v>12.05</v>
          </cell>
          <cell r="BL36">
            <v>3.97</v>
          </cell>
          <cell r="BM36">
            <v>4.41</v>
          </cell>
          <cell r="BN36">
            <v>4.2</v>
          </cell>
          <cell r="BO36">
            <v>10.51</v>
          </cell>
          <cell r="BP36">
            <v>8.74</v>
          </cell>
          <cell r="CS36">
            <v>40</v>
          </cell>
          <cell r="CT36">
            <v>3</v>
          </cell>
          <cell r="CV36">
            <v>8.6300000000000008</v>
          </cell>
          <cell r="CW36">
            <v>3.35</v>
          </cell>
        </row>
        <row r="37">
          <cell r="B37">
            <v>30</v>
          </cell>
          <cell r="C37">
            <v>269.88</v>
          </cell>
          <cell r="D37">
            <v>270</v>
          </cell>
          <cell r="F37">
            <v>5.49</v>
          </cell>
          <cell r="G37">
            <v>5.78</v>
          </cell>
          <cell r="H37">
            <v>5.78</v>
          </cell>
          <cell r="J37">
            <v>46.712802768166085</v>
          </cell>
          <cell r="L37">
            <v>6.93</v>
          </cell>
          <cell r="M37">
            <v>62.381999999999998</v>
          </cell>
          <cell r="N37">
            <v>23.104444444444443</v>
          </cell>
          <cell r="S37">
            <v>117.44199999999984</v>
          </cell>
          <cell r="U37">
            <v>117.44199999999984</v>
          </cell>
          <cell r="V37">
            <v>10.58</v>
          </cell>
          <cell r="W37">
            <v>3.9185185185185185</v>
          </cell>
          <cell r="Y37">
            <v>7.03</v>
          </cell>
          <cell r="AB37">
            <v>12.049999999999986</v>
          </cell>
          <cell r="AC37">
            <v>2.33</v>
          </cell>
          <cell r="AE37">
            <v>2.2999999999999998</v>
          </cell>
          <cell r="AH37">
            <v>5</v>
          </cell>
          <cell r="AI37">
            <v>6.08</v>
          </cell>
          <cell r="AK37">
            <v>2.2200000000000002</v>
          </cell>
          <cell r="AL37">
            <v>3.8</v>
          </cell>
          <cell r="AM37">
            <v>7.28</v>
          </cell>
          <cell r="AN37">
            <v>57.52</v>
          </cell>
          <cell r="AO37">
            <v>57.52</v>
          </cell>
          <cell r="AQ37">
            <v>0</v>
          </cell>
          <cell r="AS37">
            <v>9.35</v>
          </cell>
          <cell r="AT37">
            <v>8.0500000000000007</v>
          </cell>
          <cell r="AU37">
            <v>0.97</v>
          </cell>
          <cell r="AX37">
            <v>6.06</v>
          </cell>
          <cell r="AY37">
            <v>95.4</v>
          </cell>
          <cell r="AZ37">
            <v>0.01</v>
          </cell>
          <cell r="BA37">
            <v>0.22</v>
          </cell>
          <cell r="BB37">
            <v>1.2</v>
          </cell>
          <cell r="BC37">
            <v>1.43</v>
          </cell>
          <cell r="BD37">
            <v>5.5</v>
          </cell>
          <cell r="BE37">
            <v>129.09</v>
          </cell>
          <cell r="BH37">
            <v>1.53</v>
          </cell>
          <cell r="BJ37">
            <v>13.22</v>
          </cell>
          <cell r="BL37">
            <v>3.75</v>
          </cell>
          <cell r="BM37">
            <v>4.43</v>
          </cell>
          <cell r="BN37">
            <v>4.13</v>
          </cell>
          <cell r="BO37">
            <v>8.9600000000000009</v>
          </cell>
          <cell r="BP37">
            <v>16.37</v>
          </cell>
          <cell r="CS37">
            <v>40</v>
          </cell>
          <cell r="CT37">
            <v>3</v>
          </cell>
          <cell r="CV37">
            <v>7.03</v>
          </cell>
          <cell r="CW37">
            <v>4.68</v>
          </cell>
        </row>
        <row r="38">
          <cell r="B38">
            <v>31</v>
          </cell>
          <cell r="C38">
            <v>268.31</v>
          </cell>
          <cell r="D38">
            <v>329</v>
          </cell>
          <cell r="F38">
            <v>5.78</v>
          </cell>
          <cell r="G38">
            <v>6.28</v>
          </cell>
          <cell r="H38">
            <v>6.28</v>
          </cell>
          <cell r="J38">
            <v>52.388535031847134</v>
          </cell>
          <cell r="L38">
            <v>7.04</v>
          </cell>
          <cell r="M38">
            <v>74.054000000000002</v>
          </cell>
          <cell r="N38">
            <v>22.508814589665654</v>
          </cell>
          <cell r="S38">
            <v>136.18599999999984</v>
          </cell>
          <cell r="U38">
            <v>136.18599999999984</v>
          </cell>
          <cell r="V38">
            <v>12.4</v>
          </cell>
          <cell r="W38">
            <v>3.7689969604863225</v>
          </cell>
          <cell r="Y38">
            <v>12.3</v>
          </cell>
          <cell r="AB38">
            <v>12.149999999999988</v>
          </cell>
          <cell r="AC38">
            <v>2.42</v>
          </cell>
          <cell r="AE38">
            <v>2.48</v>
          </cell>
          <cell r="AH38">
            <v>8.6</v>
          </cell>
          <cell r="AI38">
            <v>7.5</v>
          </cell>
          <cell r="AK38">
            <v>2.34</v>
          </cell>
          <cell r="AL38">
            <v>5.9</v>
          </cell>
          <cell r="AM38">
            <v>6.08</v>
          </cell>
          <cell r="AN38">
            <v>65.56</v>
          </cell>
          <cell r="AO38">
            <v>65.56</v>
          </cell>
          <cell r="AQ38">
            <v>0</v>
          </cell>
          <cell r="AS38">
            <v>7.11</v>
          </cell>
          <cell r="AT38">
            <v>8.64</v>
          </cell>
          <cell r="AU38">
            <v>1.28</v>
          </cell>
          <cell r="AX38">
            <v>4.3600000000000003</v>
          </cell>
          <cell r="AY38">
            <v>95.7</v>
          </cell>
          <cell r="AZ38">
            <v>0.12</v>
          </cell>
          <cell r="BA38">
            <v>0.1</v>
          </cell>
          <cell r="BB38">
            <v>0.4</v>
          </cell>
          <cell r="BC38">
            <v>0.62</v>
          </cell>
          <cell r="BD38">
            <v>6.13</v>
          </cell>
          <cell r="BE38">
            <v>108.86</v>
          </cell>
          <cell r="BH38">
            <v>1.24</v>
          </cell>
          <cell r="BJ38">
            <v>6.14</v>
          </cell>
          <cell r="BL38">
            <v>5</v>
          </cell>
          <cell r="BM38">
            <v>5</v>
          </cell>
          <cell r="BN38">
            <v>3.47</v>
          </cell>
          <cell r="BO38">
            <v>7.72</v>
          </cell>
          <cell r="BP38">
            <v>18.14</v>
          </cell>
          <cell r="CS38">
            <v>40</v>
          </cell>
          <cell r="CT38">
            <v>3</v>
          </cell>
          <cell r="CV38">
            <v>9.73</v>
          </cell>
          <cell r="CW38">
            <v>5.58</v>
          </cell>
        </row>
        <row r="39">
          <cell r="B39" t="str">
            <v>FEB/1</v>
          </cell>
          <cell r="Q39">
            <v>0</v>
          </cell>
          <cell r="S39">
            <v>136.18599999999984</v>
          </cell>
          <cell r="U39">
            <v>136.18599999999984</v>
          </cell>
          <cell r="AB39">
            <v>12.149999999999988</v>
          </cell>
          <cell r="AQ39">
            <v>0</v>
          </cell>
          <cell r="CS39">
            <v>40</v>
          </cell>
          <cell r="CT39">
            <v>3</v>
          </cell>
          <cell r="CV39">
            <v>7.59</v>
          </cell>
          <cell r="CW39">
            <v>3.73</v>
          </cell>
        </row>
        <row r="40">
          <cell r="B40">
            <v>2</v>
          </cell>
          <cell r="Q40">
            <v>0</v>
          </cell>
          <cell r="S40">
            <v>136.18599999999984</v>
          </cell>
          <cell r="U40">
            <v>136.18599999999984</v>
          </cell>
          <cell r="AB40">
            <v>12.149999999999988</v>
          </cell>
          <cell r="AQ40">
            <v>0</v>
          </cell>
          <cell r="CS40">
            <v>40</v>
          </cell>
          <cell r="CT40">
            <v>3</v>
          </cell>
          <cell r="CV40">
            <v>10.86</v>
          </cell>
          <cell r="CW40">
            <v>4.8600000000000003</v>
          </cell>
        </row>
        <row r="41">
          <cell r="B41">
            <v>3</v>
          </cell>
          <cell r="C41">
            <v>563.94000000000005</v>
          </cell>
          <cell r="D41">
            <v>464</v>
          </cell>
          <cell r="F41">
            <v>11.37</v>
          </cell>
          <cell r="G41">
            <v>6.75</v>
          </cell>
          <cell r="H41">
            <v>11.37</v>
          </cell>
          <cell r="J41">
            <v>40.809146877748461</v>
          </cell>
          <cell r="L41">
            <v>5.1100000000000003</v>
          </cell>
          <cell r="M41">
            <v>107.68600000000001</v>
          </cell>
          <cell r="N41">
            <v>23.208189655172415</v>
          </cell>
          <cell r="Q41">
            <v>77.56</v>
          </cell>
          <cell r="S41">
            <v>166.31199999999984</v>
          </cell>
          <cell r="U41">
            <v>166.31199999999984</v>
          </cell>
          <cell r="V41">
            <v>17.43</v>
          </cell>
          <cell r="W41">
            <v>3.7564655172413794</v>
          </cell>
          <cell r="Y41">
            <v>28.23</v>
          </cell>
          <cell r="AB41">
            <v>1.3499999999999872</v>
          </cell>
          <cell r="AC41">
            <v>2.56</v>
          </cell>
          <cell r="AE41">
            <v>2.46</v>
          </cell>
          <cell r="AH41">
            <v>6</v>
          </cell>
          <cell r="AI41">
            <v>6.35</v>
          </cell>
          <cell r="AK41">
            <v>2.41</v>
          </cell>
          <cell r="AL41">
            <v>5.53</v>
          </cell>
          <cell r="AM41">
            <v>7.58</v>
          </cell>
          <cell r="AN41">
            <v>106.38</v>
          </cell>
          <cell r="AO41">
            <v>106.38</v>
          </cell>
          <cell r="AQ41">
            <v>0</v>
          </cell>
          <cell r="AS41">
            <v>7.09</v>
          </cell>
          <cell r="AT41">
            <v>8.02</v>
          </cell>
          <cell r="AU41">
            <v>1.53</v>
          </cell>
          <cell r="AX41">
            <v>5.82</v>
          </cell>
          <cell r="AY41">
            <v>96.7</v>
          </cell>
          <cell r="AZ41">
            <v>0.56000000000000005</v>
          </cell>
          <cell r="BA41">
            <v>0.12</v>
          </cell>
          <cell r="BB41">
            <v>1.27</v>
          </cell>
          <cell r="BC41">
            <v>1.9500000000000002</v>
          </cell>
          <cell r="BD41">
            <v>5.7</v>
          </cell>
          <cell r="BE41">
            <v>101.84</v>
          </cell>
          <cell r="BH41">
            <v>1.52</v>
          </cell>
          <cell r="BJ41">
            <v>9.75</v>
          </cell>
          <cell r="BL41">
            <v>12.9</v>
          </cell>
          <cell r="BM41">
            <v>4.42</v>
          </cell>
          <cell r="BN41">
            <v>3.97</v>
          </cell>
          <cell r="BO41">
            <v>5.85</v>
          </cell>
          <cell r="BP41">
            <v>37.56</v>
          </cell>
          <cell r="CS41">
            <v>40</v>
          </cell>
          <cell r="CT41">
            <v>3</v>
          </cell>
        </row>
        <row r="42">
          <cell r="B42">
            <v>4</v>
          </cell>
          <cell r="C42">
            <v>382.2</v>
          </cell>
          <cell r="D42">
            <v>401</v>
          </cell>
          <cell r="F42">
            <v>9.07</v>
          </cell>
          <cell r="G42">
            <v>6.66</v>
          </cell>
          <cell r="H42">
            <v>9.07</v>
          </cell>
          <cell r="J42">
            <v>44.211686879823596</v>
          </cell>
          <cell r="L42">
            <v>9.17</v>
          </cell>
          <cell r="M42">
            <v>92.286000000000001</v>
          </cell>
          <cell r="N42">
            <v>23.013965087281797</v>
          </cell>
          <cell r="Q42">
            <v>89.63</v>
          </cell>
          <cell r="S42">
            <v>168.96799999999985</v>
          </cell>
          <cell r="U42">
            <v>168.96799999999985</v>
          </cell>
          <cell r="V42">
            <v>14.9</v>
          </cell>
          <cell r="W42">
            <v>3.7157107231920201</v>
          </cell>
          <cell r="Y42">
            <v>6.75</v>
          </cell>
          <cell r="AB42">
            <v>9.4999999999999858</v>
          </cell>
          <cell r="AC42">
            <v>2.39</v>
          </cell>
          <cell r="AE42">
            <v>2.42</v>
          </cell>
          <cell r="AH42">
            <v>8.1999999999999993</v>
          </cell>
          <cell r="AI42">
            <v>7.29</v>
          </cell>
          <cell r="AK42">
            <v>2.4700000000000002</v>
          </cell>
          <cell r="AL42">
            <v>7.4</v>
          </cell>
          <cell r="AM42">
            <v>6.35</v>
          </cell>
          <cell r="AN42">
            <v>100.41</v>
          </cell>
          <cell r="AO42">
            <v>100.41</v>
          </cell>
          <cell r="AQ42">
            <v>0</v>
          </cell>
          <cell r="AS42">
            <v>5.32</v>
          </cell>
          <cell r="AT42">
            <v>5.22</v>
          </cell>
          <cell r="AU42">
            <v>1.94</v>
          </cell>
          <cell r="AX42">
            <v>4.2699999999999996</v>
          </cell>
          <cell r="AY42">
            <v>93.4</v>
          </cell>
          <cell r="AZ42">
            <v>0.39</v>
          </cell>
          <cell r="BA42">
            <v>0.15</v>
          </cell>
          <cell r="BB42">
            <v>1.02</v>
          </cell>
          <cell r="BC42">
            <v>1.56</v>
          </cell>
          <cell r="BD42">
            <v>6.92</v>
          </cell>
          <cell r="BE42">
            <v>105.07</v>
          </cell>
          <cell r="BH42">
            <v>1.29</v>
          </cell>
          <cell r="BJ42">
            <v>9.26</v>
          </cell>
          <cell r="BL42">
            <v>5.6</v>
          </cell>
          <cell r="BM42">
            <v>5.8</v>
          </cell>
          <cell r="BN42">
            <v>1.52</v>
          </cell>
          <cell r="BO42">
            <v>13.87</v>
          </cell>
          <cell r="BP42">
            <v>13.08</v>
          </cell>
          <cell r="CS42">
            <v>40</v>
          </cell>
          <cell r="CT42">
            <v>3</v>
          </cell>
          <cell r="CV42">
            <v>7.12</v>
          </cell>
          <cell r="CW42">
            <v>5.27</v>
          </cell>
        </row>
        <row r="43">
          <cell r="B43">
            <v>5</v>
          </cell>
          <cell r="C43">
            <v>268.24</v>
          </cell>
          <cell r="D43">
            <v>334</v>
          </cell>
          <cell r="G43">
            <v>8.56</v>
          </cell>
          <cell r="H43">
            <v>8.56</v>
          </cell>
          <cell r="J43">
            <v>39.018691588785046</v>
          </cell>
          <cell r="L43">
            <v>9.6300000000000008</v>
          </cell>
          <cell r="M43">
            <v>77.153999999999996</v>
          </cell>
          <cell r="N43">
            <v>23.099999999999998</v>
          </cell>
          <cell r="Q43">
            <v>88.19</v>
          </cell>
          <cell r="S43">
            <v>157.93199999999985</v>
          </cell>
          <cell r="U43">
            <v>157.93199999999985</v>
          </cell>
          <cell r="V43">
            <v>12.75</v>
          </cell>
          <cell r="W43">
            <v>3.817365269461078</v>
          </cell>
          <cell r="Y43">
            <v>20</v>
          </cell>
          <cell r="AB43">
            <v>2.2499999999999858</v>
          </cell>
          <cell r="AC43">
            <v>2.2400000000000002</v>
          </cell>
          <cell r="AE43">
            <v>2.21</v>
          </cell>
          <cell r="AH43">
            <v>4.5999999999999996</v>
          </cell>
          <cell r="AI43">
            <v>7.73</v>
          </cell>
          <cell r="AK43">
            <v>2.39</v>
          </cell>
          <cell r="AL43">
            <v>6.7</v>
          </cell>
          <cell r="AM43">
            <v>7.29</v>
          </cell>
          <cell r="AN43">
            <v>77.760000000000005</v>
          </cell>
          <cell r="AO43">
            <v>77.760000000000005</v>
          </cell>
          <cell r="AQ43">
            <v>0</v>
          </cell>
          <cell r="AS43">
            <v>4.75</v>
          </cell>
          <cell r="AT43">
            <v>5.75</v>
          </cell>
          <cell r="AU43">
            <v>1.68</v>
          </cell>
          <cell r="AX43">
            <v>4.47</v>
          </cell>
          <cell r="AY43">
            <v>91.4</v>
          </cell>
          <cell r="AZ43">
            <v>0.11</v>
          </cell>
          <cell r="BA43">
            <v>0.5</v>
          </cell>
          <cell r="BB43">
            <v>0.73</v>
          </cell>
          <cell r="BC43">
            <v>1.3399999999999999</v>
          </cell>
          <cell r="BD43">
            <v>5.25</v>
          </cell>
          <cell r="BE43">
            <v>170.51</v>
          </cell>
          <cell r="BH43">
            <v>1.38</v>
          </cell>
          <cell r="BJ43">
            <v>14.32</v>
          </cell>
          <cell r="BL43">
            <v>4.09</v>
          </cell>
          <cell r="BM43">
            <v>5.98</v>
          </cell>
          <cell r="BN43">
            <v>2.52</v>
          </cell>
          <cell r="BO43">
            <v>14.24</v>
          </cell>
          <cell r="BP43">
            <v>9.68</v>
          </cell>
          <cell r="CS43">
            <v>40</v>
          </cell>
          <cell r="CT43">
            <v>3</v>
          </cell>
          <cell r="CV43">
            <v>4.33</v>
          </cell>
          <cell r="CW43">
            <v>4.68</v>
          </cell>
        </row>
        <row r="44">
          <cell r="B44">
            <v>6</v>
          </cell>
          <cell r="C44">
            <v>306.92</v>
          </cell>
          <cell r="D44">
            <v>247</v>
          </cell>
          <cell r="F44">
            <v>3.1</v>
          </cell>
          <cell r="G44">
            <v>6.28</v>
          </cell>
          <cell r="H44">
            <v>6.28</v>
          </cell>
          <cell r="J44">
            <v>39.331210191082803</v>
          </cell>
          <cell r="L44">
            <v>7.95</v>
          </cell>
          <cell r="M44">
            <v>56.81</v>
          </cell>
          <cell r="N44">
            <v>23</v>
          </cell>
          <cell r="Q44">
            <v>95.38</v>
          </cell>
          <cell r="S44">
            <v>119.36199999999985</v>
          </cell>
          <cell r="U44">
            <v>119.36199999999985</v>
          </cell>
          <cell r="V44">
            <v>8.6999999999999993</v>
          </cell>
          <cell r="W44">
            <v>3.5222672064777325</v>
          </cell>
          <cell r="AB44">
            <v>10.949999999999985</v>
          </cell>
          <cell r="AC44">
            <v>2.54</v>
          </cell>
          <cell r="AE44">
            <v>2.36</v>
          </cell>
          <cell r="AH44">
            <v>7.2</v>
          </cell>
          <cell r="AI44">
            <v>8.5399999999999991</v>
          </cell>
          <cell r="AK44">
            <v>2.2200000000000002</v>
          </cell>
          <cell r="AN44">
            <v>57.2</v>
          </cell>
          <cell r="AO44">
            <v>57.2</v>
          </cell>
          <cell r="AQ44">
            <v>0</v>
          </cell>
          <cell r="AS44">
            <v>5.56</v>
          </cell>
          <cell r="AT44">
            <v>5.39</v>
          </cell>
          <cell r="AU44">
            <v>1.1499999999999999</v>
          </cell>
          <cell r="AX44">
            <v>3.62</v>
          </cell>
          <cell r="AY44">
            <v>90.73</v>
          </cell>
          <cell r="AZ44">
            <v>0.56000000000000005</v>
          </cell>
          <cell r="BA44">
            <v>0.3</v>
          </cell>
          <cell r="BB44">
            <v>0.71</v>
          </cell>
          <cell r="BC44">
            <v>1.57</v>
          </cell>
          <cell r="BD44">
            <v>8</v>
          </cell>
          <cell r="BE44">
            <v>115.68</v>
          </cell>
          <cell r="BH44">
            <v>1.56</v>
          </cell>
          <cell r="BJ44">
            <v>7.7</v>
          </cell>
          <cell r="BL44">
            <v>7.2</v>
          </cell>
          <cell r="BM44">
            <v>5.48</v>
          </cell>
          <cell r="BN44">
            <v>3.32</v>
          </cell>
          <cell r="BO44">
            <v>13.67</v>
          </cell>
          <cell r="BP44">
            <v>7.07</v>
          </cell>
          <cell r="CS44">
            <v>40</v>
          </cell>
          <cell r="CT44">
            <v>3</v>
          </cell>
          <cell r="CV44">
            <v>3.27</v>
          </cell>
          <cell r="CW44">
            <v>4.79</v>
          </cell>
        </row>
        <row r="45">
          <cell r="B45">
            <v>7</v>
          </cell>
          <cell r="C45">
            <v>395.84</v>
          </cell>
          <cell r="D45">
            <v>317</v>
          </cell>
          <cell r="F45">
            <v>5.13</v>
          </cell>
          <cell r="G45">
            <v>5.44</v>
          </cell>
          <cell r="H45">
            <v>5.44</v>
          </cell>
          <cell r="J45">
            <v>58.272058823529406</v>
          </cell>
          <cell r="L45">
            <v>5.8</v>
          </cell>
          <cell r="M45">
            <v>70.221000000000004</v>
          </cell>
          <cell r="N45">
            <v>22.151735015772871</v>
          </cell>
          <cell r="Q45">
            <v>82.06</v>
          </cell>
          <cell r="S45">
            <v>107.52299999999985</v>
          </cell>
          <cell r="T45">
            <v>70.221000000000004</v>
          </cell>
          <cell r="U45">
            <v>37.30199999999985</v>
          </cell>
          <cell r="V45">
            <v>11.7</v>
          </cell>
          <cell r="W45">
            <v>3.6908517350157726</v>
          </cell>
          <cell r="Y45">
            <v>13.95</v>
          </cell>
          <cell r="AB45">
            <v>8.6999999999999851</v>
          </cell>
          <cell r="AC45">
            <v>2.63</v>
          </cell>
          <cell r="AD45">
            <v>2.61</v>
          </cell>
          <cell r="AH45">
            <v>3.2</v>
          </cell>
          <cell r="AI45">
            <v>6.43</v>
          </cell>
          <cell r="AK45">
            <v>2.33</v>
          </cell>
          <cell r="AL45">
            <v>6.8</v>
          </cell>
          <cell r="AM45">
            <v>8.5399999999999991</v>
          </cell>
          <cell r="AN45">
            <v>79.03</v>
          </cell>
          <cell r="AO45">
            <v>79.03</v>
          </cell>
          <cell r="AQ45">
            <v>0</v>
          </cell>
          <cell r="AS45">
            <v>6.52</v>
          </cell>
          <cell r="AT45">
            <v>5.7</v>
          </cell>
          <cell r="AU45">
            <v>2.58</v>
          </cell>
          <cell r="AX45">
            <v>3.51</v>
          </cell>
          <cell r="AY45">
            <v>94.7</v>
          </cell>
          <cell r="AZ45">
            <v>0.69</v>
          </cell>
          <cell r="BA45">
            <v>0.21</v>
          </cell>
          <cell r="BB45">
            <v>0.94</v>
          </cell>
          <cell r="BC45">
            <v>1.8399999999999999</v>
          </cell>
          <cell r="BD45">
            <v>8.8000000000000007</v>
          </cell>
          <cell r="BE45">
            <v>67.400000000000006</v>
          </cell>
          <cell r="BH45">
            <v>1.39</v>
          </cell>
          <cell r="BJ45">
            <v>9.56</v>
          </cell>
          <cell r="BL45">
            <v>11.62</v>
          </cell>
          <cell r="BM45">
            <v>4.09</v>
          </cell>
          <cell r="BN45">
            <v>5.86</v>
          </cell>
          <cell r="BO45">
            <v>8.18</v>
          </cell>
          <cell r="BP45">
            <v>18.68</v>
          </cell>
          <cell r="CS45">
            <v>40</v>
          </cell>
          <cell r="CT45">
            <v>3</v>
          </cell>
          <cell r="CV45">
            <v>3.92</v>
          </cell>
          <cell r="CW45">
            <v>5.13</v>
          </cell>
        </row>
        <row r="46">
          <cell r="B46">
            <v>8</v>
          </cell>
          <cell r="C46">
            <v>569.77</v>
          </cell>
          <cell r="D46">
            <v>651</v>
          </cell>
          <cell r="F46">
            <v>11.47</v>
          </cell>
          <cell r="G46">
            <v>13.36</v>
          </cell>
          <cell r="H46">
            <v>13.36</v>
          </cell>
          <cell r="J46">
            <v>48.727544910179645</v>
          </cell>
          <cell r="L46">
            <v>6.89</v>
          </cell>
          <cell r="M46">
            <v>150.15299999999999</v>
          </cell>
          <cell r="N46">
            <v>23.064976958525342</v>
          </cell>
          <cell r="Q46">
            <v>0</v>
          </cell>
          <cell r="S46">
            <v>257.67599999999982</v>
          </cell>
          <cell r="T46">
            <v>220.374</v>
          </cell>
          <cell r="U46">
            <v>37.301999999999822</v>
          </cell>
          <cell r="V46">
            <v>25.6</v>
          </cell>
          <cell r="W46">
            <v>3.9324116743471582</v>
          </cell>
          <cell r="Y46">
            <v>13.3</v>
          </cell>
          <cell r="AB46">
            <v>20.999999999999982</v>
          </cell>
          <cell r="AC46">
            <v>2.4900000000000002</v>
          </cell>
          <cell r="AD46">
            <v>2.5299999999999998</v>
          </cell>
          <cell r="AH46">
            <v>4</v>
          </cell>
          <cell r="AI46">
            <v>7.52</v>
          </cell>
          <cell r="AL46">
            <v>4.3</v>
          </cell>
          <cell r="AM46">
            <v>6.43</v>
          </cell>
          <cell r="AN46">
            <v>132.30000000000001</v>
          </cell>
          <cell r="AO46">
            <v>132.30000000000001</v>
          </cell>
          <cell r="AQ46">
            <v>0</v>
          </cell>
          <cell r="AS46">
            <v>5.92</v>
          </cell>
          <cell r="AT46">
            <v>5.99</v>
          </cell>
          <cell r="AU46">
            <v>0.87</v>
          </cell>
          <cell r="AX46">
            <v>2.59</v>
          </cell>
          <cell r="AY46">
            <v>95.65</v>
          </cell>
          <cell r="AZ46">
            <v>0.31</v>
          </cell>
          <cell r="BA46">
            <v>0.15</v>
          </cell>
          <cell r="BB46">
            <v>0.98</v>
          </cell>
          <cell r="BC46">
            <v>1.44</v>
          </cell>
          <cell r="BD46">
            <v>5.83</v>
          </cell>
          <cell r="BE46">
            <v>39.01</v>
          </cell>
          <cell r="BH46">
            <v>1.1299999999999999</v>
          </cell>
          <cell r="BJ46">
            <v>8.39</v>
          </cell>
          <cell r="BL46">
            <v>5.63</v>
          </cell>
          <cell r="BM46">
            <v>3.5</v>
          </cell>
          <cell r="BN46">
            <v>4.91</v>
          </cell>
          <cell r="BO46">
            <v>10.08</v>
          </cell>
          <cell r="BP46">
            <v>14.91</v>
          </cell>
          <cell r="CS46">
            <v>40</v>
          </cell>
          <cell r="CT46">
            <v>3</v>
          </cell>
          <cell r="CV46">
            <v>4.2</v>
          </cell>
          <cell r="CW46">
            <v>5.2</v>
          </cell>
        </row>
        <row r="47">
          <cell r="B47">
            <v>9</v>
          </cell>
          <cell r="Q47">
            <v>0</v>
          </cell>
          <cell r="S47">
            <v>257.67599999999982</v>
          </cell>
          <cell r="T47">
            <v>220.374</v>
          </cell>
          <cell r="U47">
            <v>37.301999999999822</v>
          </cell>
          <cell r="AB47">
            <v>20.999999999999982</v>
          </cell>
          <cell r="AQ47">
            <v>0</v>
          </cell>
          <cell r="BC47">
            <v>0</v>
          </cell>
          <cell r="CS47">
            <v>40</v>
          </cell>
          <cell r="CT47">
            <v>3</v>
          </cell>
          <cell r="CV47">
            <v>4.95</v>
          </cell>
          <cell r="CW47">
            <v>5.65</v>
          </cell>
        </row>
        <row r="48">
          <cell r="B48">
            <v>10</v>
          </cell>
          <cell r="C48">
            <v>660.91</v>
          </cell>
          <cell r="D48">
            <v>556</v>
          </cell>
          <cell r="F48">
            <v>8.1199999999999992</v>
          </cell>
          <cell r="G48">
            <v>13.42</v>
          </cell>
          <cell r="H48">
            <v>13.42</v>
          </cell>
          <cell r="J48">
            <v>41.430700447093891</v>
          </cell>
          <cell r="L48">
            <v>7.25</v>
          </cell>
          <cell r="M48">
            <v>125.51900000000001</v>
          </cell>
          <cell r="N48">
            <v>22.575359712230217</v>
          </cell>
          <cell r="Q48">
            <v>166</v>
          </cell>
          <cell r="S48">
            <v>217.19499999999982</v>
          </cell>
          <cell r="T48">
            <v>179.893</v>
          </cell>
          <cell r="U48">
            <v>37.301999999999822</v>
          </cell>
          <cell r="V48">
            <v>19.47</v>
          </cell>
          <cell r="W48">
            <v>3.5017985611510789</v>
          </cell>
          <cell r="Y48">
            <v>18.57</v>
          </cell>
          <cell r="AB48">
            <v>21.899999999999984</v>
          </cell>
          <cell r="AC48">
            <v>2.56</v>
          </cell>
          <cell r="AD48">
            <v>2.52</v>
          </cell>
          <cell r="AH48">
            <v>6</v>
          </cell>
          <cell r="AI48">
            <v>7.14</v>
          </cell>
          <cell r="AK48">
            <v>2.48</v>
          </cell>
          <cell r="AL48">
            <v>7.8</v>
          </cell>
          <cell r="AM48">
            <v>7.02</v>
          </cell>
          <cell r="AN48">
            <v>137.38999999999999</v>
          </cell>
          <cell r="AO48">
            <v>137.38999999999999</v>
          </cell>
          <cell r="AQ48">
            <v>0</v>
          </cell>
          <cell r="AS48">
            <v>7.24</v>
          </cell>
          <cell r="AT48">
            <v>6.31</v>
          </cell>
          <cell r="AU48">
            <v>1.74</v>
          </cell>
          <cell r="AX48">
            <v>2.91</v>
          </cell>
          <cell r="AY48">
            <v>94.3</v>
          </cell>
          <cell r="AZ48">
            <v>0.23</v>
          </cell>
          <cell r="BA48">
            <v>0.59</v>
          </cell>
          <cell r="BB48">
            <v>0.87</v>
          </cell>
          <cell r="BC48">
            <v>1.69</v>
          </cell>
          <cell r="BD48">
            <v>7.85</v>
          </cell>
          <cell r="BE48">
            <v>80.709999999999994</v>
          </cell>
          <cell r="BH48">
            <v>1.47</v>
          </cell>
          <cell r="BJ48">
            <v>9.3699999999999992</v>
          </cell>
          <cell r="BL48">
            <v>8.83</v>
          </cell>
          <cell r="BM48">
            <v>4.26</v>
          </cell>
          <cell r="BN48">
            <v>6</v>
          </cell>
          <cell r="BO48">
            <v>10.93</v>
          </cell>
          <cell r="BP48">
            <v>16.79</v>
          </cell>
          <cell r="CS48">
            <v>40</v>
          </cell>
          <cell r="CT48">
            <v>3</v>
          </cell>
        </row>
        <row r="49">
          <cell r="B49">
            <v>11</v>
          </cell>
          <cell r="C49">
            <v>492.43</v>
          </cell>
          <cell r="D49">
            <v>580</v>
          </cell>
          <cell r="F49">
            <v>10.97</v>
          </cell>
          <cell r="G49">
            <v>13.77</v>
          </cell>
          <cell r="H49">
            <v>13.77</v>
          </cell>
          <cell r="J49">
            <v>42.120551924473496</v>
          </cell>
          <cell r="L49">
            <v>6.18</v>
          </cell>
          <cell r="M49">
            <v>134.607</v>
          </cell>
          <cell r="N49">
            <v>23.208103448275864</v>
          </cell>
          <cell r="Q49">
            <v>117.26</v>
          </cell>
          <cell r="S49">
            <v>234.5419999999998</v>
          </cell>
          <cell r="T49">
            <v>197.24</v>
          </cell>
          <cell r="U49">
            <v>37.301999999999794</v>
          </cell>
          <cell r="V49">
            <v>20.28</v>
          </cell>
          <cell r="W49">
            <v>3.4965517241379316</v>
          </cell>
          <cell r="Y49">
            <v>7.08</v>
          </cell>
          <cell r="AB49">
            <v>35.099999999999987</v>
          </cell>
          <cell r="AC49">
            <v>2.4700000000000002</v>
          </cell>
          <cell r="AD49">
            <v>2.5</v>
          </cell>
          <cell r="AH49">
            <v>6</v>
          </cell>
          <cell r="AI49">
            <v>6.91</v>
          </cell>
          <cell r="AK49">
            <v>2.5099999999999998</v>
          </cell>
          <cell r="AL49">
            <v>6</v>
          </cell>
          <cell r="AM49">
            <v>7.14</v>
          </cell>
          <cell r="AN49">
            <v>123.73</v>
          </cell>
          <cell r="AO49">
            <v>123.73</v>
          </cell>
          <cell r="AQ49">
            <v>0</v>
          </cell>
          <cell r="AS49">
            <v>7.29</v>
          </cell>
          <cell r="AT49">
            <v>7.73</v>
          </cell>
          <cell r="AU49">
            <v>1.03</v>
          </cell>
          <cell r="AX49">
            <v>4.5599999999999996</v>
          </cell>
          <cell r="AY49">
            <v>95.2</v>
          </cell>
          <cell r="AZ49">
            <v>0.21</v>
          </cell>
          <cell r="BA49">
            <v>0.06</v>
          </cell>
          <cell r="BB49">
            <v>0.73</v>
          </cell>
          <cell r="BC49">
            <v>1</v>
          </cell>
          <cell r="BD49">
            <v>5.52</v>
          </cell>
          <cell r="BE49">
            <v>101.22</v>
          </cell>
          <cell r="BH49">
            <v>1.21</v>
          </cell>
          <cell r="BJ49">
            <v>8.1999999999999993</v>
          </cell>
          <cell r="BL49">
            <v>14.97</v>
          </cell>
          <cell r="BM49">
            <v>3.69</v>
          </cell>
          <cell r="BN49">
            <v>7.37</v>
          </cell>
          <cell r="BO49">
            <v>9.84</v>
          </cell>
          <cell r="BP49">
            <v>21.05</v>
          </cell>
          <cell r="CS49">
            <v>40</v>
          </cell>
          <cell r="CT49">
            <v>3</v>
          </cell>
          <cell r="CV49">
            <v>5.29</v>
          </cell>
          <cell r="CW49">
            <v>5.36</v>
          </cell>
        </row>
        <row r="50">
          <cell r="B50">
            <v>12</v>
          </cell>
          <cell r="Q50">
            <v>0</v>
          </cell>
          <cell r="S50">
            <v>234.5419999999998</v>
          </cell>
          <cell r="T50">
            <v>197.24</v>
          </cell>
          <cell r="U50">
            <v>37.301999999999794</v>
          </cell>
          <cell r="AB50">
            <v>35.099999999999987</v>
          </cell>
          <cell r="AQ50">
            <v>0</v>
          </cell>
          <cell r="BC50">
            <v>0</v>
          </cell>
          <cell r="CS50">
            <v>40</v>
          </cell>
          <cell r="CT50">
            <v>3</v>
          </cell>
          <cell r="CV50">
            <v>3.74</v>
          </cell>
          <cell r="CW50">
            <v>4.72</v>
          </cell>
        </row>
        <row r="51">
          <cell r="B51">
            <v>13</v>
          </cell>
          <cell r="C51">
            <v>258.52999999999997</v>
          </cell>
          <cell r="D51">
            <v>301</v>
          </cell>
          <cell r="G51">
            <v>9.19</v>
          </cell>
          <cell r="H51">
            <v>9.19</v>
          </cell>
          <cell r="J51">
            <v>32.752992383025031</v>
          </cell>
          <cell r="L51">
            <v>8.25</v>
          </cell>
          <cell r="M51">
            <v>70.581000000000003</v>
          </cell>
          <cell r="N51">
            <v>23.448837209302326</v>
          </cell>
          <cell r="Q51">
            <v>89.69</v>
          </cell>
          <cell r="S51">
            <v>215.43299999999982</v>
          </cell>
          <cell r="T51">
            <v>178.131</v>
          </cell>
          <cell r="U51">
            <v>37.301999999999822</v>
          </cell>
          <cell r="V51">
            <v>11.15</v>
          </cell>
          <cell r="W51">
            <v>3.704318936877077</v>
          </cell>
          <cell r="Y51">
            <v>33.9</v>
          </cell>
          <cell r="AB51">
            <v>12.349999999999987</v>
          </cell>
          <cell r="AC51">
            <v>2.62</v>
          </cell>
          <cell r="AD51">
            <v>2.62</v>
          </cell>
          <cell r="AH51">
            <v>8.4</v>
          </cell>
          <cell r="AI51">
            <v>6.86</v>
          </cell>
          <cell r="AK51">
            <v>2.4900000000000002</v>
          </cell>
          <cell r="AL51">
            <v>6.4</v>
          </cell>
          <cell r="AM51">
            <v>6.91</v>
          </cell>
          <cell r="AN51">
            <v>68.3</v>
          </cell>
          <cell r="AO51">
            <v>68.3</v>
          </cell>
          <cell r="AQ51">
            <v>0</v>
          </cell>
          <cell r="AS51">
            <v>5.45</v>
          </cell>
          <cell r="AT51">
            <v>6.13</v>
          </cell>
          <cell r="AU51">
            <v>1.27</v>
          </cell>
          <cell r="AX51">
            <v>3.51</v>
          </cell>
          <cell r="AY51">
            <v>95.4</v>
          </cell>
          <cell r="AZ51">
            <v>0.19</v>
          </cell>
          <cell r="BA51">
            <v>7.0000000000000007E-2</v>
          </cell>
          <cell r="BB51">
            <v>0.74</v>
          </cell>
          <cell r="BC51">
            <v>1</v>
          </cell>
          <cell r="BD51">
            <v>4.76</v>
          </cell>
          <cell r="BE51">
            <v>142.07</v>
          </cell>
          <cell r="BH51">
            <v>1.52</v>
          </cell>
          <cell r="BJ51">
            <v>11.68</v>
          </cell>
          <cell r="BL51">
            <v>5.8</v>
          </cell>
          <cell r="BM51">
            <v>7.01</v>
          </cell>
          <cell r="BN51">
            <v>4.26</v>
          </cell>
          <cell r="BO51">
            <v>9.0500000000000007</v>
          </cell>
          <cell r="BP51">
            <v>21.69</v>
          </cell>
          <cell r="CS51">
            <v>40</v>
          </cell>
          <cell r="CT51">
            <v>3</v>
          </cell>
          <cell r="CV51">
            <v>3.1</v>
          </cell>
          <cell r="CW51">
            <v>4.7</v>
          </cell>
        </row>
        <row r="52">
          <cell r="B52">
            <v>14</v>
          </cell>
          <cell r="C52">
            <v>308.45</v>
          </cell>
          <cell r="D52">
            <v>238</v>
          </cell>
          <cell r="F52">
            <v>4.58</v>
          </cell>
          <cell r="G52">
            <v>6.45</v>
          </cell>
          <cell r="H52">
            <v>6.45</v>
          </cell>
          <cell r="J52">
            <v>36.899224806201552</v>
          </cell>
          <cell r="L52">
            <v>6.62</v>
          </cell>
          <cell r="M52">
            <v>56.331000000000003</v>
          </cell>
          <cell r="N52">
            <v>23.668487394957985</v>
          </cell>
          <cell r="Q52">
            <v>52.91</v>
          </cell>
          <cell r="S52">
            <v>218.85399999999984</v>
          </cell>
          <cell r="T52">
            <v>181.55199999999999</v>
          </cell>
          <cell r="U52">
            <v>37.30199999999985</v>
          </cell>
          <cell r="V52">
            <v>9.1300000000000008</v>
          </cell>
          <cell r="W52">
            <v>3.8361344537815132</v>
          </cell>
          <cell r="Y52">
            <v>6.43</v>
          </cell>
          <cell r="AB52">
            <v>15.04999999999999</v>
          </cell>
          <cell r="AC52">
            <v>2.61</v>
          </cell>
          <cell r="AD52">
            <v>2.63</v>
          </cell>
          <cell r="AH52">
            <v>5.2</v>
          </cell>
          <cell r="AI52">
            <v>6.98</v>
          </cell>
          <cell r="AK52">
            <v>2.57</v>
          </cell>
          <cell r="AL52">
            <v>9.8000000000000007</v>
          </cell>
          <cell r="AM52">
            <v>6.88</v>
          </cell>
          <cell r="AN52">
            <v>62.8</v>
          </cell>
          <cell r="AO52">
            <v>62.8</v>
          </cell>
          <cell r="AQ52">
            <v>0</v>
          </cell>
          <cell r="AS52">
            <v>6.42</v>
          </cell>
          <cell r="AT52">
            <v>7.1</v>
          </cell>
          <cell r="AU52">
            <v>2.31</v>
          </cell>
          <cell r="AX52">
            <v>5.9</v>
          </cell>
          <cell r="AY52">
            <v>93.33</v>
          </cell>
          <cell r="AZ52">
            <v>0.49</v>
          </cell>
          <cell r="BA52">
            <v>0.06</v>
          </cell>
          <cell r="BB52">
            <v>1</v>
          </cell>
          <cell r="BC52">
            <v>1.55</v>
          </cell>
          <cell r="BD52">
            <v>11.33</v>
          </cell>
          <cell r="BE52">
            <v>64.59</v>
          </cell>
          <cell r="BH52">
            <v>1.71</v>
          </cell>
          <cell r="BJ52">
            <v>7.64</v>
          </cell>
          <cell r="BL52">
            <v>6.06</v>
          </cell>
          <cell r="BM52">
            <v>4.75</v>
          </cell>
          <cell r="BN52">
            <v>8.76</v>
          </cell>
          <cell r="BO52">
            <v>8.42</v>
          </cell>
          <cell r="BP52">
            <v>15.46</v>
          </cell>
          <cell r="CS52">
            <v>40</v>
          </cell>
          <cell r="CT52">
            <v>3</v>
          </cell>
          <cell r="CV52">
            <v>4.7</v>
          </cell>
          <cell r="CW52">
            <v>8.9700000000000006</v>
          </cell>
        </row>
        <row r="53">
          <cell r="B53">
            <v>15</v>
          </cell>
          <cell r="C53">
            <v>337.93</v>
          </cell>
          <cell r="D53">
            <v>422</v>
          </cell>
          <cell r="F53">
            <v>4.6500000000000004</v>
          </cell>
          <cell r="G53">
            <v>10.36</v>
          </cell>
          <cell r="H53">
            <v>10.36</v>
          </cell>
          <cell r="J53">
            <v>40.733590733590738</v>
          </cell>
          <cell r="L53">
            <v>9.5</v>
          </cell>
          <cell r="M53">
            <v>97.176000000000002</v>
          </cell>
          <cell r="N53">
            <v>23.027488151658769</v>
          </cell>
          <cell r="Q53">
            <v>111.18</v>
          </cell>
          <cell r="S53">
            <v>204.84999999999985</v>
          </cell>
          <cell r="T53">
            <v>167.548</v>
          </cell>
          <cell r="U53">
            <v>37.30199999999985</v>
          </cell>
          <cell r="V53">
            <v>15.9</v>
          </cell>
          <cell r="W53">
            <v>3.7677725118483414</v>
          </cell>
          <cell r="AB53">
            <v>30.949999999999989</v>
          </cell>
          <cell r="AC53">
            <v>2.54</v>
          </cell>
          <cell r="AD53">
            <v>2.4700000000000002</v>
          </cell>
          <cell r="AH53">
            <v>12.1</v>
          </cell>
          <cell r="AI53">
            <v>7.7</v>
          </cell>
          <cell r="AK53">
            <v>2.59</v>
          </cell>
          <cell r="AN53">
            <v>84.82</v>
          </cell>
          <cell r="AO53">
            <v>84.82</v>
          </cell>
          <cell r="AQ53">
            <v>0</v>
          </cell>
          <cell r="AS53">
            <v>7.61</v>
          </cell>
          <cell r="AT53">
            <v>8.01</v>
          </cell>
          <cell r="AU53">
            <v>1.6</v>
          </cell>
          <cell r="AX53">
            <v>7.08</v>
          </cell>
          <cell r="AY53">
            <v>95.1</v>
          </cell>
          <cell r="AZ53">
            <v>0.38</v>
          </cell>
          <cell r="BA53">
            <v>0.39</v>
          </cell>
          <cell r="BB53">
            <v>1.07</v>
          </cell>
          <cell r="BC53">
            <v>1.84</v>
          </cell>
          <cell r="BD53">
            <v>6.75</v>
          </cell>
          <cell r="BE53">
            <v>92.85</v>
          </cell>
          <cell r="BH53">
            <v>1.24</v>
          </cell>
          <cell r="BJ53">
            <v>8.7200000000000006</v>
          </cell>
          <cell r="BL53">
            <v>7.33</v>
          </cell>
          <cell r="BM53">
            <v>5.78</v>
          </cell>
          <cell r="BN53">
            <v>4.47</v>
          </cell>
          <cell r="BO53">
            <v>14.25</v>
          </cell>
          <cell r="BP53">
            <v>8.7899999999999991</v>
          </cell>
          <cell r="CS53">
            <v>40</v>
          </cell>
          <cell r="CT53">
            <v>3</v>
          </cell>
          <cell r="CV53">
            <v>2.5</v>
          </cell>
          <cell r="CW53">
            <v>8.06</v>
          </cell>
        </row>
        <row r="54">
          <cell r="B54">
            <v>16</v>
          </cell>
          <cell r="Q54">
            <v>0</v>
          </cell>
          <cell r="S54">
            <v>204.84999999999985</v>
          </cell>
          <cell r="T54">
            <v>167.548</v>
          </cell>
          <cell r="U54">
            <v>37.30199999999985</v>
          </cell>
          <cell r="AB54">
            <v>30.949999999999989</v>
          </cell>
          <cell r="AQ54">
            <v>0</v>
          </cell>
          <cell r="BC54">
            <v>0</v>
          </cell>
          <cell r="CS54">
            <v>40</v>
          </cell>
          <cell r="CT54">
            <v>3</v>
          </cell>
          <cell r="CV54">
            <v>2.95</v>
          </cell>
          <cell r="CW54">
            <v>9.7899999999999991</v>
          </cell>
        </row>
        <row r="55">
          <cell r="B55">
            <v>17</v>
          </cell>
          <cell r="C55">
            <v>626.94000000000005</v>
          </cell>
          <cell r="D55">
            <v>517</v>
          </cell>
          <cell r="F55">
            <v>11.49</v>
          </cell>
          <cell r="G55">
            <v>11.66</v>
          </cell>
          <cell r="H55">
            <v>11.66</v>
          </cell>
          <cell r="J55">
            <v>44.339622641509436</v>
          </cell>
          <cell r="L55">
            <v>7.73</v>
          </cell>
          <cell r="M55">
            <v>119.292</v>
          </cell>
          <cell r="N55">
            <v>23.073887814313345</v>
          </cell>
          <cell r="Q55">
            <v>66.069999999999993</v>
          </cell>
          <cell r="S55">
            <v>258.07199999999983</v>
          </cell>
          <cell r="T55">
            <v>220.77</v>
          </cell>
          <cell r="U55">
            <v>37.301999999999822</v>
          </cell>
          <cell r="V55">
            <v>17.850000000000001</v>
          </cell>
          <cell r="W55">
            <v>3.4526112185686659</v>
          </cell>
          <cell r="Y55">
            <v>39.299999999999997</v>
          </cell>
          <cell r="AB55">
            <v>9.4999999999999929</v>
          </cell>
          <cell r="AC55">
            <v>2.4300000000000002</v>
          </cell>
          <cell r="AD55">
            <v>2.46</v>
          </cell>
          <cell r="AH55">
            <v>7.6</v>
          </cell>
          <cell r="AI55">
            <v>7.99</v>
          </cell>
          <cell r="AK55">
            <v>2.42</v>
          </cell>
          <cell r="AL55">
            <v>7.1</v>
          </cell>
          <cell r="AM55">
            <v>7.7</v>
          </cell>
          <cell r="AN55">
            <v>122.64</v>
          </cell>
          <cell r="AO55">
            <v>122.64</v>
          </cell>
          <cell r="AQ55">
            <v>0</v>
          </cell>
          <cell r="AS55">
            <v>6.14</v>
          </cell>
          <cell r="AT55">
            <v>6.17</v>
          </cell>
          <cell r="AU55">
            <v>0.83</v>
          </cell>
          <cell r="AX55">
            <v>4.07</v>
          </cell>
          <cell r="AY55">
            <v>90.9</v>
          </cell>
          <cell r="AZ55">
            <v>0.34</v>
          </cell>
          <cell r="BA55">
            <v>0.1</v>
          </cell>
          <cell r="BB55">
            <v>1.22</v>
          </cell>
          <cell r="BC55">
            <v>1.6600000000000001</v>
          </cell>
          <cell r="BD55">
            <v>6.44</v>
          </cell>
          <cell r="BE55">
            <v>78.400000000000006</v>
          </cell>
          <cell r="BH55">
            <v>1.45</v>
          </cell>
          <cell r="BJ55">
            <v>9.58</v>
          </cell>
          <cell r="BL55">
            <v>14.08</v>
          </cell>
          <cell r="BM55">
            <v>4.78</v>
          </cell>
          <cell r="BN55">
            <v>8.68</v>
          </cell>
          <cell r="BO55">
            <v>11.96</v>
          </cell>
          <cell r="BP55">
            <v>16.91</v>
          </cell>
          <cell r="CS55">
            <v>40</v>
          </cell>
          <cell r="CT55">
            <v>3</v>
          </cell>
        </row>
        <row r="56">
          <cell r="B56">
            <v>18</v>
          </cell>
          <cell r="C56">
            <v>516.29</v>
          </cell>
          <cell r="D56">
            <v>486</v>
          </cell>
          <cell r="F56">
            <v>9.06</v>
          </cell>
          <cell r="G56">
            <v>12.78</v>
          </cell>
          <cell r="H56">
            <v>12.78</v>
          </cell>
          <cell r="J56">
            <v>38.028169014084511</v>
          </cell>
          <cell r="L56">
            <v>8.0399999999999991</v>
          </cell>
          <cell r="M56">
            <v>112.352</v>
          </cell>
          <cell r="N56">
            <v>23.117695473251029</v>
          </cell>
          <cell r="Q56">
            <v>160.6</v>
          </cell>
          <cell r="S56">
            <v>209.82399999999987</v>
          </cell>
          <cell r="T56">
            <v>172.52199999999999</v>
          </cell>
          <cell r="U56">
            <v>37.301999999999879</v>
          </cell>
          <cell r="V56">
            <v>16.52</v>
          </cell>
          <cell r="W56">
            <v>3.3991769547325101</v>
          </cell>
          <cell r="Y56">
            <v>20.77</v>
          </cell>
          <cell r="AB56">
            <v>5.2499999999999929</v>
          </cell>
          <cell r="AC56">
            <v>2.38</v>
          </cell>
          <cell r="AD56">
            <v>2.38</v>
          </cell>
          <cell r="AH56">
            <v>11.2</v>
          </cell>
          <cell r="AI56">
            <v>7.12</v>
          </cell>
          <cell r="AK56">
            <v>2.4500000000000002</v>
          </cell>
          <cell r="AL56">
            <v>7.4</v>
          </cell>
          <cell r="AM56">
            <v>7.6</v>
          </cell>
          <cell r="AN56">
            <v>115.5</v>
          </cell>
          <cell r="AO56">
            <v>115.5</v>
          </cell>
          <cell r="AQ56">
            <v>0</v>
          </cell>
          <cell r="AS56">
            <v>7.28</v>
          </cell>
          <cell r="AT56">
            <v>6.76</v>
          </cell>
          <cell r="AU56">
            <v>1.23</v>
          </cell>
          <cell r="AX56">
            <v>4.8600000000000003</v>
          </cell>
          <cell r="AY56">
            <v>94.4</v>
          </cell>
          <cell r="AZ56">
            <v>0.55000000000000004</v>
          </cell>
          <cell r="BA56">
            <v>0.06</v>
          </cell>
          <cell r="BB56">
            <v>1.65</v>
          </cell>
          <cell r="BC56">
            <v>2.2599999999999998</v>
          </cell>
          <cell r="BD56">
            <v>6.85</v>
          </cell>
          <cell r="BE56">
            <v>76.959999999999994</v>
          </cell>
          <cell r="BH56">
            <v>1.49</v>
          </cell>
          <cell r="BJ56">
            <v>10.1</v>
          </cell>
          <cell r="BL56">
            <v>11.29</v>
          </cell>
          <cell r="BM56">
            <v>5.38</v>
          </cell>
          <cell r="BN56">
            <v>4.83</v>
          </cell>
          <cell r="BO56">
            <v>12.5</v>
          </cell>
          <cell r="BP56">
            <v>15.72</v>
          </cell>
          <cell r="CS56">
            <v>40</v>
          </cell>
          <cell r="CT56">
            <v>3</v>
          </cell>
          <cell r="CV56">
            <v>3.74</v>
          </cell>
          <cell r="CW56">
            <v>7.45</v>
          </cell>
        </row>
        <row r="57">
          <cell r="B57">
            <v>19</v>
          </cell>
          <cell r="C57">
            <v>360.51</v>
          </cell>
          <cell r="D57">
            <v>406</v>
          </cell>
          <cell r="F57">
            <v>11.71</v>
          </cell>
          <cell r="G57">
            <v>5.0599999999999996</v>
          </cell>
          <cell r="H57">
            <v>11.71</v>
          </cell>
          <cell r="J57">
            <v>34.671221178479932</v>
          </cell>
          <cell r="L57">
            <v>6.89</v>
          </cell>
          <cell r="M57">
            <v>89.364999999999995</v>
          </cell>
          <cell r="N57">
            <v>22.011083743842363</v>
          </cell>
          <cell r="Q57">
            <v>153.08000000000001</v>
          </cell>
          <cell r="S57">
            <v>146.10899999999984</v>
          </cell>
          <cell r="T57">
            <v>108.807</v>
          </cell>
          <cell r="U57">
            <v>37.301999999999836</v>
          </cell>
          <cell r="V57">
            <v>15.14</v>
          </cell>
          <cell r="W57">
            <v>3.729064039408867</v>
          </cell>
          <cell r="Y57">
            <v>18.34</v>
          </cell>
          <cell r="AB57">
            <v>2.0499999999999936</v>
          </cell>
          <cell r="AC57">
            <v>2.77</v>
          </cell>
          <cell r="AD57">
            <v>2.72</v>
          </cell>
          <cell r="AH57">
            <v>8.6</v>
          </cell>
          <cell r="AI57">
            <v>7.72</v>
          </cell>
          <cell r="AK57">
            <v>2.35</v>
          </cell>
          <cell r="AL57">
            <v>7.7</v>
          </cell>
          <cell r="AM57">
            <v>7.14</v>
          </cell>
          <cell r="AN57">
            <v>88.22</v>
          </cell>
          <cell r="AO57">
            <v>88.22</v>
          </cell>
          <cell r="AQ57">
            <v>0</v>
          </cell>
          <cell r="AS57">
            <v>6.77</v>
          </cell>
          <cell r="AT57">
            <v>5.84</v>
          </cell>
          <cell r="AU57">
            <v>2.1</v>
          </cell>
          <cell r="AX57">
            <v>3.96</v>
          </cell>
          <cell r="AY57">
            <v>91.87</v>
          </cell>
          <cell r="AZ57">
            <v>0.78</v>
          </cell>
          <cell r="BA57">
            <v>0.06</v>
          </cell>
          <cell r="BB57">
            <v>1.03</v>
          </cell>
          <cell r="BC57">
            <v>1.87</v>
          </cell>
          <cell r="BD57">
            <v>7.13</v>
          </cell>
          <cell r="BE57">
            <v>114.82</v>
          </cell>
          <cell r="BH57">
            <v>1.43</v>
          </cell>
          <cell r="BJ57">
            <v>14.17</v>
          </cell>
          <cell r="BL57">
            <v>8.56</v>
          </cell>
          <cell r="BM57">
            <v>6.19</v>
          </cell>
          <cell r="BN57">
            <v>4.88</v>
          </cell>
          <cell r="BO57">
            <v>7.94</v>
          </cell>
          <cell r="BP57">
            <v>17.02</v>
          </cell>
          <cell r="CS57">
            <v>40</v>
          </cell>
          <cell r="CT57">
            <v>3</v>
          </cell>
          <cell r="CV57">
            <v>4</v>
          </cell>
          <cell r="CW57">
            <v>7.59</v>
          </cell>
        </row>
        <row r="58">
          <cell r="B58">
            <v>20</v>
          </cell>
          <cell r="C58">
            <v>539.62</v>
          </cell>
          <cell r="D58">
            <v>563</v>
          </cell>
          <cell r="F58">
            <v>9.57</v>
          </cell>
          <cell r="G58">
            <v>13.82</v>
          </cell>
          <cell r="H58">
            <v>13.82</v>
          </cell>
          <cell r="J58">
            <v>40.738060781476122</v>
          </cell>
          <cell r="L58">
            <v>7.55</v>
          </cell>
          <cell r="M58">
            <v>124.744</v>
          </cell>
          <cell r="N58">
            <v>22.157015985790409</v>
          </cell>
          <cell r="Q58">
            <v>103.8</v>
          </cell>
          <cell r="S58">
            <v>167.05299999999983</v>
          </cell>
          <cell r="T58">
            <v>129.751</v>
          </cell>
          <cell r="U58">
            <v>37.301999999999822</v>
          </cell>
          <cell r="V58">
            <v>21.32</v>
          </cell>
          <cell r="W58">
            <v>3.7868561278863231</v>
          </cell>
          <cell r="Y58">
            <v>13.52</v>
          </cell>
          <cell r="AB58">
            <v>9.8499999999999943</v>
          </cell>
          <cell r="AC58">
            <v>2.95</v>
          </cell>
          <cell r="AD58">
            <v>2.92</v>
          </cell>
          <cell r="AH58">
            <v>7.6</v>
          </cell>
          <cell r="AI58">
            <v>7.5</v>
          </cell>
          <cell r="AK58">
            <v>2.67</v>
          </cell>
          <cell r="AL58">
            <v>5.25</v>
          </cell>
          <cell r="AM58">
            <v>7.74</v>
          </cell>
          <cell r="AN58">
            <v>123.65</v>
          </cell>
          <cell r="AO58">
            <v>111.23</v>
          </cell>
          <cell r="AQ58">
            <v>12.420000000000002</v>
          </cell>
          <cell r="AS58">
            <v>5.99</v>
          </cell>
          <cell r="AT58">
            <v>7.36</v>
          </cell>
          <cell r="AU58">
            <v>1.89</v>
          </cell>
          <cell r="AX58">
            <v>4.49</v>
          </cell>
          <cell r="AY58">
            <v>93.06</v>
          </cell>
          <cell r="AZ58">
            <v>0.3</v>
          </cell>
          <cell r="BA58">
            <v>0.39</v>
          </cell>
          <cell r="BB58">
            <v>0.68</v>
          </cell>
          <cell r="BC58">
            <v>1.37</v>
          </cell>
          <cell r="BD58">
            <v>7.45</v>
          </cell>
          <cell r="BE58">
            <v>93.09</v>
          </cell>
          <cell r="BH58">
            <v>1.31</v>
          </cell>
          <cell r="BJ58">
            <v>8.93</v>
          </cell>
          <cell r="BL58">
            <v>9.92</v>
          </cell>
          <cell r="BM58">
            <v>4.7699999999999996</v>
          </cell>
          <cell r="BN58">
            <v>7.43</v>
          </cell>
          <cell r="BO58">
            <v>11.71</v>
          </cell>
          <cell r="BP58">
            <v>35.299999999999997</v>
          </cell>
          <cell r="CS58">
            <v>40</v>
          </cell>
          <cell r="CT58">
            <v>3</v>
          </cell>
          <cell r="CV58">
            <v>4.1900000000000004</v>
          </cell>
          <cell r="CW58">
            <v>8.26</v>
          </cell>
        </row>
        <row r="59">
          <cell r="B59">
            <v>21</v>
          </cell>
          <cell r="C59">
            <v>494.53</v>
          </cell>
          <cell r="D59">
            <v>589</v>
          </cell>
          <cell r="F59">
            <v>11.75</v>
          </cell>
          <cell r="G59">
            <v>12.42</v>
          </cell>
          <cell r="H59">
            <v>12.42</v>
          </cell>
          <cell r="J59">
            <v>47.423510466988731</v>
          </cell>
          <cell r="L59">
            <v>8.86</v>
          </cell>
          <cell r="M59">
            <v>129.726</v>
          </cell>
          <cell r="N59">
            <v>22.02478777589134</v>
          </cell>
          <cell r="Q59">
            <v>75.03</v>
          </cell>
          <cell r="S59">
            <v>221.74899999999982</v>
          </cell>
          <cell r="T59">
            <v>184.447</v>
          </cell>
          <cell r="U59">
            <v>37.301999999999822</v>
          </cell>
          <cell r="V59">
            <v>21.06</v>
          </cell>
          <cell r="W59">
            <v>3.5755517826825125</v>
          </cell>
          <cell r="Y59">
            <v>20.11</v>
          </cell>
          <cell r="AB59">
            <v>10.799999999999994</v>
          </cell>
          <cell r="AC59">
            <v>2.97</v>
          </cell>
          <cell r="AD59">
            <v>2.88</v>
          </cell>
          <cell r="AH59">
            <v>5</v>
          </cell>
          <cell r="AI59">
            <v>6.91</v>
          </cell>
          <cell r="AK59">
            <v>2.91</v>
          </cell>
          <cell r="AL59">
            <v>4.3</v>
          </cell>
          <cell r="AM59">
            <v>7.5</v>
          </cell>
          <cell r="AN59">
            <v>137.76</v>
          </cell>
          <cell r="AO59">
            <v>150.18</v>
          </cell>
          <cell r="AQ59">
            <v>0</v>
          </cell>
          <cell r="AS59">
            <v>8.68</v>
          </cell>
          <cell r="AT59">
            <v>7.55</v>
          </cell>
          <cell r="AU59">
            <v>1.79</v>
          </cell>
          <cell r="AX59">
            <v>5.0999999999999996</v>
          </cell>
          <cell r="AY59">
            <v>92.8</v>
          </cell>
          <cell r="AZ59">
            <v>0.51</v>
          </cell>
          <cell r="BA59">
            <v>0.22</v>
          </cell>
          <cell r="BB59">
            <v>0.6</v>
          </cell>
          <cell r="BC59">
            <v>1.33</v>
          </cell>
          <cell r="BD59">
            <v>7.33</v>
          </cell>
          <cell r="BE59">
            <v>63.16</v>
          </cell>
          <cell r="BH59">
            <v>1.25</v>
          </cell>
          <cell r="BJ59">
            <v>14.26</v>
          </cell>
          <cell r="BL59">
            <v>17.11</v>
          </cell>
          <cell r="BM59">
            <v>7</v>
          </cell>
          <cell r="BN59">
            <v>5.34</v>
          </cell>
          <cell r="BO59">
            <v>10.93</v>
          </cell>
          <cell r="BP59">
            <v>31.34</v>
          </cell>
          <cell r="CS59">
            <v>40</v>
          </cell>
          <cell r="CT59">
            <v>3</v>
          </cell>
          <cell r="CV59">
            <v>3.61</v>
          </cell>
          <cell r="CW59">
            <v>8.59</v>
          </cell>
        </row>
        <row r="60">
          <cell r="B60">
            <v>22</v>
          </cell>
          <cell r="C60">
            <v>601.61</v>
          </cell>
          <cell r="D60">
            <v>605</v>
          </cell>
          <cell r="F60">
            <v>9.4600000000000009</v>
          </cell>
          <cell r="G60">
            <v>14.74</v>
          </cell>
          <cell r="H60">
            <v>14.74</v>
          </cell>
          <cell r="J60">
            <v>41.044776119402982</v>
          </cell>
          <cell r="L60">
            <v>9.49</v>
          </cell>
          <cell r="M60">
            <v>137.94</v>
          </cell>
          <cell r="N60">
            <v>22.8</v>
          </cell>
          <cell r="Q60">
            <v>167.05</v>
          </cell>
          <cell r="S60">
            <v>192.63899999999984</v>
          </cell>
          <cell r="T60">
            <v>155.33699999999999</v>
          </cell>
          <cell r="U60">
            <v>37.30199999999985</v>
          </cell>
          <cell r="V60">
            <v>22.99</v>
          </cell>
          <cell r="W60">
            <v>3.8</v>
          </cell>
          <cell r="Y60">
            <v>13.45</v>
          </cell>
          <cell r="AB60">
            <v>20.339999999999993</v>
          </cell>
          <cell r="AC60">
            <v>2.65</v>
          </cell>
          <cell r="AD60">
            <v>2.4700000000000002</v>
          </cell>
          <cell r="AH60">
            <v>4.2</v>
          </cell>
          <cell r="AI60">
            <v>6.39</v>
          </cell>
          <cell r="AK60">
            <v>2.83</v>
          </cell>
          <cell r="AL60">
            <v>5.8</v>
          </cell>
          <cell r="AM60">
            <v>6.91</v>
          </cell>
          <cell r="AN60">
            <v>140</v>
          </cell>
          <cell r="AO60">
            <v>140</v>
          </cell>
          <cell r="AQ60">
            <v>0</v>
          </cell>
          <cell r="AS60">
            <v>6.8</v>
          </cell>
          <cell r="AT60">
            <v>7.32</v>
          </cell>
          <cell r="AU60">
            <v>1.54</v>
          </cell>
          <cell r="AX60">
            <v>4.32</v>
          </cell>
          <cell r="AY60">
            <v>92.6</v>
          </cell>
          <cell r="AZ60">
            <v>0.19</v>
          </cell>
          <cell r="BA60">
            <v>0.44</v>
          </cell>
          <cell r="BB60">
            <v>0.71</v>
          </cell>
          <cell r="BC60">
            <v>1.3399999999999999</v>
          </cell>
          <cell r="BD60">
            <v>7.94</v>
          </cell>
          <cell r="BE60">
            <v>66.09</v>
          </cell>
          <cell r="BH60">
            <v>1.36</v>
          </cell>
          <cell r="BJ60">
            <v>6.5</v>
          </cell>
          <cell r="BL60">
            <v>9.0399999999999991</v>
          </cell>
          <cell r="BM60">
            <v>7.14</v>
          </cell>
          <cell r="BN60">
            <v>6.25</v>
          </cell>
          <cell r="BO60">
            <v>13.37</v>
          </cell>
          <cell r="BP60">
            <v>28.04</v>
          </cell>
          <cell r="CS60">
            <v>40</v>
          </cell>
          <cell r="CT60">
            <v>3</v>
          </cell>
        </row>
        <row r="61">
          <cell r="B61">
            <v>23</v>
          </cell>
          <cell r="Q61">
            <v>0</v>
          </cell>
          <cell r="S61">
            <v>192.63899999999984</v>
          </cell>
          <cell r="T61">
            <v>155.33699999999999</v>
          </cell>
          <cell r="U61">
            <v>37.30199999999985</v>
          </cell>
          <cell r="W61" t="e">
            <v>#DIV/0!</v>
          </cell>
          <cell r="AB61">
            <v>20.339999999999993</v>
          </cell>
          <cell r="AQ61">
            <v>0</v>
          </cell>
          <cell r="CS61">
            <v>40</v>
          </cell>
          <cell r="CT61">
            <v>3</v>
          </cell>
          <cell r="CV61">
            <v>7.13</v>
          </cell>
          <cell r="CW61">
            <v>8.92</v>
          </cell>
        </row>
        <row r="62">
          <cell r="B62">
            <v>24</v>
          </cell>
          <cell r="C62">
            <v>580.03</v>
          </cell>
          <cell r="D62">
            <v>488</v>
          </cell>
          <cell r="F62">
            <v>9.84</v>
          </cell>
          <cell r="G62">
            <v>10.8</v>
          </cell>
          <cell r="H62">
            <v>10.8</v>
          </cell>
          <cell r="I62">
            <v>1.25</v>
          </cell>
          <cell r="J62">
            <v>45.185185185185183</v>
          </cell>
          <cell r="L62">
            <v>7.82</v>
          </cell>
          <cell r="M62">
            <v>113.70699999999999</v>
          </cell>
          <cell r="N62">
            <v>23.300614754098358</v>
          </cell>
          <cell r="Q62">
            <v>111.39</v>
          </cell>
          <cell r="S62">
            <v>194.95599999999985</v>
          </cell>
          <cell r="T62">
            <v>157.654</v>
          </cell>
          <cell r="U62">
            <v>37.30199999999985</v>
          </cell>
          <cell r="V62">
            <v>18.96</v>
          </cell>
          <cell r="W62">
            <v>3.8852459016393439</v>
          </cell>
          <cell r="Y62">
            <v>32.1</v>
          </cell>
          <cell r="AB62">
            <v>7.1999999999999957</v>
          </cell>
          <cell r="AC62">
            <v>2.67</v>
          </cell>
          <cell r="AD62">
            <v>2.65</v>
          </cell>
          <cell r="AH62">
            <v>10.4</v>
          </cell>
          <cell r="AI62">
            <v>7.49</v>
          </cell>
          <cell r="AK62">
            <v>2.7</v>
          </cell>
          <cell r="AL62">
            <v>6.3</v>
          </cell>
          <cell r="AM62">
            <v>7.18</v>
          </cell>
          <cell r="AN62">
            <v>120.64</v>
          </cell>
          <cell r="AO62">
            <v>120.64</v>
          </cell>
          <cell r="AQ62">
            <v>0</v>
          </cell>
          <cell r="AS62">
            <v>7.23</v>
          </cell>
          <cell r="AT62">
            <v>6.15</v>
          </cell>
          <cell r="AU62">
            <v>0.3</v>
          </cell>
          <cell r="AX62">
            <v>2.91</v>
          </cell>
          <cell r="AY62">
            <v>93.67</v>
          </cell>
          <cell r="AZ62">
            <v>0.53</v>
          </cell>
          <cell r="BA62">
            <v>0.24</v>
          </cell>
          <cell r="BB62">
            <v>0.65</v>
          </cell>
          <cell r="BC62">
            <v>1.42</v>
          </cell>
          <cell r="BD62">
            <v>7.5</v>
          </cell>
          <cell r="BE62">
            <v>99.44</v>
          </cell>
          <cell r="BH62">
            <v>1.43</v>
          </cell>
          <cell r="BJ62">
            <v>11.32</v>
          </cell>
          <cell r="BL62">
            <v>5.49</v>
          </cell>
          <cell r="BM62">
            <v>5.46</v>
          </cell>
          <cell r="BN62">
            <v>9.56</v>
          </cell>
          <cell r="BO62">
            <v>19.71</v>
          </cell>
          <cell r="BP62">
            <v>13.86</v>
          </cell>
          <cell r="CS62">
            <v>40</v>
          </cell>
          <cell r="CT62">
            <v>3</v>
          </cell>
          <cell r="CV62">
            <v>6.86</v>
          </cell>
          <cell r="CW62">
            <v>7.1</v>
          </cell>
        </row>
        <row r="63">
          <cell r="B63">
            <v>25</v>
          </cell>
          <cell r="C63">
            <v>320.54000000000002</v>
          </cell>
          <cell r="D63">
            <v>387</v>
          </cell>
          <cell r="F63">
            <v>3.61</v>
          </cell>
          <cell r="G63">
            <v>10.66</v>
          </cell>
          <cell r="H63">
            <v>10.66</v>
          </cell>
          <cell r="J63">
            <v>36.303939962476548</v>
          </cell>
          <cell r="L63">
            <v>9.4499999999999993</v>
          </cell>
          <cell r="M63">
            <v>90.168999999999997</v>
          </cell>
          <cell r="N63">
            <v>23.299483204134365</v>
          </cell>
          <cell r="Q63">
            <v>119.8</v>
          </cell>
          <cell r="S63">
            <v>165.32499999999982</v>
          </cell>
          <cell r="T63">
            <v>128.023</v>
          </cell>
          <cell r="U63">
            <v>37.301999999999822</v>
          </cell>
          <cell r="V63">
            <v>15.247999999999999</v>
          </cell>
          <cell r="W63">
            <v>3.9400516795865634</v>
          </cell>
          <cell r="Y63">
            <v>13.11</v>
          </cell>
          <cell r="AB63">
            <v>9.3379999999999939</v>
          </cell>
          <cell r="AC63">
            <v>2.41</v>
          </cell>
          <cell r="AD63">
            <v>2.4700000000000002</v>
          </cell>
          <cell r="AH63">
            <v>5.6</v>
          </cell>
          <cell r="AI63">
            <v>7.5</v>
          </cell>
          <cell r="AK63">
            <v>2.57</v>
          </cell>
          <cell r="AL63">
            <v>8.8000000000000007</v>
          </cell>
          <cell r="AM63">
            <v>7.49</v>
          </cell>
          <cell r="AN63">
            <v>100.87</v>
          </cell>
          <cell r="AO63">
            <v>100.87</v>
          </cell>
          <cell r="AQ63">
            <v>0</v>
          </cell>
          <cell r="AS63">
            <v>5.35</v>
          </cell>
          <cell r="AT63">
            <v>4.6500000000000004</v>
          </cell>
          <cell r="AU63">
            <v>0.98</v>
          </cell>
          <cell r="AX63">
            <v>2.97</v>
          </cell>
          <cell r="AY63">
            <v>94.57</v>
          </cell>
          <cell r="AZ63">
            <v>0.35</v>
          </cell>
          <cell r="BA63">
            <v>0.74</v>
          </cell>
          <cell r="BB63">
            <v>0.98</v>
          </cell>
          <cell r="BC63">
            <v>2.0699999999999998</v>
          </cell>
          <cell r="BD63">
            <v>8.83</v>
          </cell>
          <cell r="BE63">
            <v>80.81</v>
          </cell>
          <cell r="BH63">
            <v>1.37</v>
          </cell>
          <cell r="BJ63">
            <v>8.98</v>
          </cell>
          <cell r="BL63">
            <v>8.1999999999999993</v>
          </cell>
          <cell r="BM63">
            <v>5.6</v>
          </cell>
          <cell r="BN63">
            <v>6.46</v>
          </cell>
          <cell r="BO63">
            <v>10.4</v>
          </cell>
          <cell r="BP63">
            <v>40.69</v>
          </cell>
          <cell r="CS63">
            <v>40</v>
          </cell>
          <cell r="CT63">
            <v>3</v>
          </cell>
          <cell r="CV63">
            <v>6.06</v>
          </cell>
          <cell r="CW63">
            <v>13.35</v>
          </cell>
        </row>
        <row r="64">
          <cell r="B64">
            <v>26</v>
          </cell>
          <cell r="C64">
            <v>220</v>
          </cell>
          <cell r="D64">
            <v>237</v>
          </cell>
          <cell r="F64">
            <v>3.87</v>
          </cell>
          <cell r="G64">
            <v>6.58</v>
          </cell>
          <cell r="H64">
            <v>6.58</v>
          </cell>
          <cell r="J64">
            <v>36.018237082066868</v>
          </cell>
          <cell r="L64">
            <v>15.81</v>
          </cell>
          <cell r="M64">
            <v>55.457999999999998</v>
          </cell>
          <cell r="N64">
            <v>23.4</v>
          </cell>
          <cell r="Q64">
            <v>0</v>
          </cell>
          <cell r="S64">
            <v>220.78299999999982</v>
          </cell>
          <cell r="T64">
            <v>183.48099999999999</v>
          </cell>
          <cell r="U64">
            <v>37.301999999999822</v>
          </cell>
          <cell r="V64">
            <v>9.7170000000000005</v>
          </cell>
          <cell r="W64">
            <v>4.1000000000000005</v>
          </cell>
          <cell r="Y64">
            <v>13.5</v>
          </cell>
          <cell r="AB64">
            <v>5.5549999999999926</v>
          </cell>
          <cell r="AC64">
            <v>2.31</v>
          </cell>
          <cell r="AD64">
            <v>2.44</v>
          </cell>
          <cell r="AH64">
            <v>5.4</v>
          </cell>
          <cell r="AI64">
            <v>6.51</v>
          </cell>
          <cell r="AL64">
            <v>6.3</v>
          </cell>
          <cell r="AM64">
            <v>7.51</v>
          </cell>
          <cell r="AN64">
            <v>52.38</v>
          </cell>
          <cell r="AO64">
            <v>52.38</v>
          </cell>
          <cell r="AQ64">
            <v>0</v>
          </cell>
          <cell r="AS64">
            <v>4.05</v>
          </cell>
          <cell r="AT64">
            <v>4.18</v>
          </cell>
          <cell r="AU64">
            <v>0.83</v>
          </cell>
          <cell r="AX64">
            <v>3.79</v>
          </cell>
          <cell r="AY64">
            <v>91.1</v>
          </cell>
          <cell r="AZ64">
            <v>0.48</v>
          </cell>
          <cell r="BA64">
            <v>0.26</v>
          </cell>
          <cell r="BB64">
            <v>1.01</v>
          </cell>
          <cell r="BC64">
            <v>1.75</v>
          </cell>
          <cell r="BD64">
            <v>6.4</v>
          </cell>
          <cell r="BE64">
            <v>175.28</v>
          </cell>
          <cell r="BH64">
            <v>1.44</v>
          </cell>
          <cell r="BJ64">
            <v>7.41</v>
          </cell>
          <cell r="BL64">
            <v>10.67</v>
          </cell>
          <cell r="BM64">
            <v>5.93</v>
          </cell>
          <cell r="BN64">
            <v>5.6</v>
          </cell>
          <cell r="BO64">
            <v>20.53</v>
          </cell>
          <cell r="BP64">
            <v>6.94</v>
          </cell>
          <cell r="CS64">
            <v>40</v>
          </cell>
          <cell r="CT64">
            <v>3</v>
          </cell>
          <cell r="CV64">
            <v>3.72</v>
          </cell>
          <cell r="CW64">
            <v>8.6199999999999992</v>
          </cell>
        </row>
        <row r="65">
          <cell r="B65">
            <v>27</v>
          </cell>
          <cell r="C65">
            <v>257.02999999999997</v>
          </cell>
          <cell r="D65">
            <v>238</v>
          </cell>
          <cell r="F65">
            <v>2.84</v>
          </cell>
          <cell r="G65">
            <v>6.33</v>
          </cell>
          <cell r="H65">
            <v>6.33</v>
          </cell>
          <cell r="J65">
            <v>37.598736176935226</v>
          </cell>
          <cell r="L65">
            <v>13.87</v>
          </cell>
          <cell r="M65">
            <v>55.976999999999997</v>
          </cell>
          <cell r="N65">
            <v>23.519747899159661</v>
          </cell>
          <cell r="Q65">
            <v>116.25</v>
          </cell>
          <cell r="S65">
            <v>129.20799999999983</v>
          </cell>
          <cell r="T65">
            <v>129.208</v>
          </cell>
          <cell r="V65">
            <v>9.8059999999999992</v>
          </cell>
          <cell r="W65">
            <v>4.1201680672268903</v>
          </cell>
          <cell r="Y65">
            <v>6.84</v>
          </cell>
          <cell r="AB65">
            <v>8.5209999999999919</v>
          </cell>
          <cell r="AC65">
            <v>2.2599999999999998</v>
          </cell>
          <cell r="AD65">
            <v>2.34</v>
          </cell>
          <cell r="AH65">
            <v>6.2</v>
          </cell>
          <cell r="AI65">
            <v>7.41</v>
          </cell>
          <cell r="AK65">
            <v>2.44</v>
          </cell>
          <cell r="AL65">
            <v>3.4</v>
          </cell>
          <cell r="AM65">
            <v>6.51</v>
          </cell>
          <cell r="AN65">
            <v>53.34</v>
          </cell>
          <cell r="AO65">
            <v>53.34</v>
          </cell>
          <cell r="AQ65">
            <v>0</v>
          </cell>
          <cell r="AS65">
            <v>6.83</v>
          </cell>
          <cell r="AT65">
            <v>5.62</v>
          </cell>
          <cell r="AU65">
            <v>1.39</v>
          </cell>
          <cell r="AX65">
            <v>4.88</v>
          </cell>
          <cell r="AY65">
            <v>95</v>
          </cell>
          <cell r="AZ65">
            <v>0.26</v>
          </cell>
          <cell r="BA65">
            <v>0.21</v>
          </cell>
          <cell r="BB65">
            <v>0.54</v>
          </cell>
          <cell r="BC65">
            <v>1.01</v>
          </cell>
          <cell r="BD65">
            <v>5.47</v>
          </cell>
          <cell r="BE65">
            <v>227.81</v>
          </cell>
          <cell r="BH65">
            <v>1.67</v>
          </cell>
          <cell r="BJ65">
            <v>21.11</v>
          </cell>
          <cell r="BL65">
            <v>5.2</v>
          </cell>
          <cell r="BM65">
            <v>7.12</v>
          </cell>
          <cell r="BN65">
            <v>2.75</v>
          </cell>
          <cell r="BO65">
            <v>18.440000000000001</v>
          </cell>
          <cell r="BP65">
            <v>9.02</v>
          </cell>
          <cell r="CS65">
            <v>40</v>
          </cell>
          <cell r="CT65">
            <v>3</v>
          </cell>
          <cell r="CV65">
            <v>5.1100000000000003</v>
          </cell>
          <cell r="CW65">
            <v>8.89</v>
          </cell>
        </row>
        <row r="66">
          <cell r="B66">
            <v>28</v>
          </cell>
          <cell r="C66">
            <v>335.11</v>
          </cell>
          <cell r="D66">
            <v>289</v>
          </cell>
          <cell r="F66">
            <v>5.14</v>
          </cell>
          <cell r="G66">
            <v>6.86</v>
          </cell>
          <cell r="H66">
            <v>6.86</v>
          </cell>
          <cell r="J66">
            <v>42.128279883381921</v>
          </cell>
          <cell r="L66">
            <v>12.67</v>
          </cell>
          <cell r="M66">
            <v>68.481999999999999</v>
          </cell>
          <cell r="N66">
            <v>23.696193771626298</v>
          </cell>
          <cell r="Q66">
            <v>53.85</v>
          </cell>
          <cell r="S66">
            <v>143.83999999999983</v>
          </cell>
          <cell r="T66">
            <v>143.83999999999983</v>
          </cell>
          <cell r="V66">
            <v>11.965</v>
          </cell>
          <cell r="W66">
            <v>4.1401384083044981</v>
          </cell>
          <cell r="AB66">
            <v>20.48599999999999</v>
          </cell>
          <cell r="AC66">
            <v>2.3199999999999998</v>
          </cell>
          <cell r="AD66">
            <v>2.2200000000000002</v>
          </cell>
          <cell r="AH66">
            <v>7.6</v>
          </cell>
          <cell r="AI66">
            <v>7.28</v>
          </cell>
          <cell r="AK66">
            <v>2.3199999999999998</v>
          </cell>
          <cell r="AN66">
            <v>61.66</v>
          </cell>
          <cell r="AO66">
            <v>61.66</v>
          </cell>
          <cell r="AQ66">
            <v>0</v>
          </cell>
          <cell r="AS66">
            <v>4.91</v>
          </cell>
          <cell r="AT66">
            <v>4.87</v>
          </cell>
          <cell r="AU66">
            <v>0.77</v>
          </cell>
          <cell r="AX66">
            <v>4.8600000000000003</v>
          </cell>
          <cell r="AY66">
            <v>94.65</v>
          </cell>
          <cell r="AZ66">
            <v>0.19</v>
          </cell>
          <cell r="BA66">
            <v>0.17</v>
          </cell>
          <cell r="BB66">
            <v>0.97</v>
          </cell>
          <cell r="BC66">
            <v>1.33</v>
          </cell>
          <cell r="BD66">
            <v>5.33</v>
          </cell>
          <cell r="BE66">
            <v>203.81</v>
          </cell>
          <cell r="BH66">
            <v>1.43</v>
          </cell>
          <cell r="BJ66">
            <v>9.42</v>
          </cell>
          <cell r="BL66">
            <v>4.97</v>
          </cell>
          <cell r="BM66">
            <v>9.5</v>
          </cell>
          <cell r="BN66">
            <v>2.4</v>
          </cell>
          <cell r="BO66">
            <v>16</v>
          </cell>
          <cell r="BP66">
            <v>7.36</v>
          </cell>
          <cell r="CS66">
            <v>40</v>
          </cell>
          <cell r="CT66">
            <v>3</v>
          </cell>
          <cell r="CV66">
            <v>4.4800000000000004</v>
          </cell>
          <cell r="CW66">
            <v>10.26</v>
          </cell>
        </row>
        <row r="67">
          <cell r="B67">
            <v>29</v>
          </cell>
          <cell r="J67" t="e">
            <v>#DIV/0!</v>
          </cell>
          <cell r="N67" t="e">
            <v>#DIV/0!</v>
          </cell>
          <cell r="Q67">
            <v>0</v>
          </cell>
          <cell r="S67">
            <v>143.83999999999983</v>
          </cell>
          <cell r="T67">
            <v>143.83999999999983</v>
          </cell>
          <cell r="W67" t="e">
            <v>#DIV/0!</v>
          </cell>
          <cell r="AB67">
            <v>20.48599999999999</v>
          </cell>
          <cell r="AQ67">
            <v>0</v>
          </cell>
          <cell r="BC67">
            <v>0</v>
          </cell>
          <cell r="CS67">
            <v>40</v>
          </cell>
          <cell r="CT67">
            <v>3</v>
          </cell>
        </row>
        <row r="68">
          <cell r="B68">
            <v>30</v>
          </cell>
          <cell r="J68" t="e">
            <v>#DIV/0!</v>
          </cell>
          <cell r="N68" t="e">
            <v>#DIV/0!</v>
          </cell>
          <cell r="Q68">
            <v>0</v>
          </cell>
          <cell r="S68">
            <v>143.83999999999983</v>
          </cell>
          <cell r="T68">
            <v>143.83999999999983</v>
          </cell>
          <cell r="W68" t="e">
            <v>#DIV/0!</v>
          </cell>
          <cell r="AB68">
            <v>20.48599999999999</v>
          </cell>
          <cell r="AQ68">
            <v>0</v>
          </cell>
          <cell r="BC68">
            <v>0</v>
          </cell>
          <cell r="CS68">
            <v>40</v>
          </cell>
          <cell r="CT68">
            <v>3</v>
          </cell>
        </row>
        <row r="69">
          <cell r="B69">
            <v>31</v>
          </cell>
          <cell r="J69" t="e">
            <v>#DIV/0!</v>
          </cell>
          <cell r="N69" t="e">
            <v>#DIV/0!</v>
          </cell>
          <cell r="Q69">
            <v>0</v>
          </cell>
          <cell r="S69">
            <v>143.83999999999983</v>
          </cell>
          <cell r="T69">
            <v>143.83999999999983</v>
          </cell>
          <cell r="W69" t="e">
            <v>#DIV/0!</v>
          </cell>
          <cell r="AB69">
            <v>20.48599999999999</v>
          </cell>
          <cell r="AQ69">
            <v>0</v>
          </cell>
          <cell r="BC69">
            <v>0</v>
          </cell>
          <cell r="CS69">
            <v>40</v>
          </cell>
          <cell r="CT69">
            <v>3</v>
          </cell>
        </row>
        <row r="70">
          <cell r="B70" t="str">
            <v>MAR/1</v>
          </cell>
          <cell r="C70">
            <v>237.67</v>
          </cell>
          <cell r="D70">
            <v>297</v>
          </cell>
          <cell r="F70">
            <v>5.79</v>
          </cell>
          <cell r="G70">
            <v>6.56</v>
          </cell>
          <cell r="H70">
            <v>6.56</v>
          </cell>
          <cell r="J70">
            <v>45.274390243902445</v>
          </cell>
          <cell r="L70">
            <v>12.13</v>
          </cell>
          <cell r="M70">
            <v>68.576999999999998</v>
          </cell>
          <cell r="N70">
            <v>23.089898989898987</v>
          </cell>
          <cell r="Q70">
            <v>74.98</v>
          </cell>
          <cell r="S70">
            <v>137.43699999999984</v>
          </cell>
          <cell r="T70">
            <v>137.43699999999984</v>
          </cell>
          <cell r="V70">
            <v>12.148</v>
          </cell>
          <cell r="W70">
            <v>4.0902356902356898</v>
          </cell>
          <cell r="AB70">
            <v>32.633999999999986</v>
          </cell>
          <cell r="AC70">
            <v>1.87</v>
          </cell>
          <cell r="AD70">
            <v>2.0499999999999998</v>
          </cell>
          <cell r="AH70">
            <v>3.4</v>
          </cell>
          <cell r="AI70">
            <v>6.66</v>
          </cell>
          <cell r="AK70">
            <v>2.2599999999999998</v>
          </cell>
          <cell r="AN70">
            <v>77.67</v>
          </cell>
          <cell r="AO70">
            <v>77.67</v>
          </cell>
          <cell r="AQ70">
            <v>0</v>
          </cell>
          <cell r="AS70">
            <v>5.15</v>
          </cell>
          <cell r="AU70">
            <v>1.56</v>
          </cell>
          <cell r="AX70">
            <v>3.11</v>
          </cell>
          <cell r="AY70">
            <v>90.75</v>
          </cell>
          <cell r="AZ70">
            <v>1.1599999999999999</v>
          </cell>
          <cell r="BA70">
            <v>0.11</v>
          </cell>
          <cell r="BB70">
            <v>1.1499999999999999</v>
          </cell>
          <cell r="BC70">
            <v>2.42</v>
          </cell>
          <cell r="BD70">
            <v>6.27</v>
          </cell>
          <cell r="BE70">
            <v>162.71</v>
          </cell>
          <cell r="BH70">
            <v>1.31</v>
          </cell>
          <cell r="BJ70">
            <v>9.34</v>
          </cell>
          <cell r="BL70">
            <v>2.33</v>
          </cell>
          <cell r="BM70">
            <v>5.74</v>
          </cell>
          <cell r="BN70">
            <v>1.92</v>
          </cell>
          <cell r="BO70">
            <v>17.100000000000001</v>
          </cell>
          <cell r="BP70">
            <v>6.29</v>
          </cell>
          <cell r="CS70">
            <v>40</v>
          </cell>
          <cell r="CT70">
            <v>3</v>
          </cell>
          <cell r="CV70">
            <v>3.62</v>
          </cell>
          <cell r="CW70">
            <v>9.3800000000000008</v>
          </cell>
        </row>
        <row r="71">
          <cell r="B71">
            <v>2</v>
          </cell>
          <cell r="J71" t="e">
            <v>#DIV/0!</v>
          </cell>
          <cell r="N71" t="e">
            <v>#DIV/0!</v>
          </cell>
          <cell r="Q71">
            <v>0</v>
          </cell>
          <cell r="S71">
            <v>137.43699999999984</v>
          </cell>
          <cell r="T71">
            <v>137.43699999999984</v>
          </cell>
          <cell r="W71" t="e">
            <v>#DIV/0!</v>
          </cell>
          <cell r="AB71">
            <v>32.633999999999986</v>
          </cell>
          <cell r="AQ71">
            <v>0</v>
          </cell>
          <cell r="BC71">
            <v>0</v>
          </cell>
          <cell r="CS71">
            <v>40</v>
          </cell>
          <cell r="CT71">
            <v>3</v>
          </cell>
          <cell r="CV71">
            <v>4.4000000000000004</v>
          </cell>
          <cell r="CW71">
            <v>6.21</v>
          </cell>
        </row>
        <row r="72">
          <cell r="B72">
            <v>3</v>
          </cell>
          <cell r="C72">
            <v>532.17999999999995</v>
          </cell>
          <cell r="D72">
            <v>529</v>
          </cell>
          <cell r="G72">
            <v>18.010000000000002</v>
          </cell>
          <cell r="H72">
            <v>18.010000000000002</v>
          </cell>
          <cell r="I72">
            <v>2.5</v>
          </cell>
          <cell r="J72">
            <v>29.37257079400333</v>
          </cell>
          <cell r="L72">
            <v>10.28</v>
          </cell>
          <cell r="M72">
            <v>127.015</v>
          </cell>
          <cell r="N72">
            <v>24.01039697542533</v>
          </cell>
          <cell r="Q72">
            <v>0</v>
          </cell>
          <cell r="S72">
            <v>264.45199999999983</v>
          </cell>
          <cell r="T72">
            <v>264.45199999999983</v>
          </cell>
          <cell r="V72">
            <v>21.552</v>
          </cell>
          <cell r="W72">
            <v>4.0741020793950851</v>
          </cell>
          <cell r="AB72">
            <v>54.185999999999986</v>
          </cell>
          <cell r="AC72">
            <v>2.15</v>
          </cell>
          <cell r="AD72">
            <v>2.14</v>
          </cell>
          <cell r="AH72">
            <v>6.4</v>
          </cell>
          <cell r="AI72">
            <v>7.79</v>
          </cell>
          <cell r="AN72">
            <v>122.1</v>
          </cell>
          <cell r="AO72">
            <v>122.1</v>
          </cell>
          <cell r="AQ72">
            <v>0</v>
          </cell>
          <cell r="AS72">
            <v>4.5199999999999996</v>
          </cell>
          <cell r="AU72">
            <v>1.55</v>
          </cell>
          <cell r="AX72">
            <v>6.41</v>
          </cell>
          <cell r="AY72">
            <v>92.7</v>
          </cell>
          <cell r="AZ72">
            <v>0.09</v>
          </cell>
          <cell r="BA72">
            <v>0.24</v>
          </cell>
          <cell r="BB72">
            <v>0.56000000000000005</v>
          </cell>
          <cell r="BC72">
            <v>0.89</v>
          </cell>
          <cell r="BD72">
            <v>6.49</v>
          </cell>
          <cell r="BE72">
            <v>83.32</v>
          </cell>
          <cell r="BH72">
            <v>1.3</v>
          </cell>
          <cell r="BJ72">
            <v>11.94</v>
          </cell>
          <cell r="BL72">
            <v>5.08</v>
          </cell>
          <cell r="BM72">
            <v>7.52</v>
          </cell>
          <cell r="BN72">
            <v>3.69</v>
          </cell>
          <cell r="BO72">
            <v>13.64</v>
          </cell>
          <cell r="BP72">
            <v>10.77</v>
          </cell>
          <cell r="CS72">
            <v>40</v>
          </cell>
          <cell r="CT72">
            <v>3</v>
          </cell>
        </row>
        <row r="73">
          <cell r="B73">
            <v>4</v>
          </cell>
          <cell r="J73" t="e">
            <v>#DIV/0!</v>
          </cell>
          <cell r="N73" t="e">
            <v>#DIV/0!</v>
          </cell>
          <cell r="Q73">
            <v>0</v>
          </cell>
          <cell r="S73">
            <v>264.45199999999983</v>
          </cell>
          <cell r="T73">
            <v>264.45199999999983</v>
          </cell>
          <cell r="W73" t="e">
            <v>#DIV/0!</v>
          </cell>
          <cell r="AB73">
            <v>54.185999999999986</v>
          </cell>
          <cell r="AQ73">
            <v>0</v>
          </cell>
          <cell r="BC73">
            <v>0</v>
          </cell>
          <cell r="CS73">
            <v>40</v>
          </cell>
          <cell r="CT73">
            <v>3</v>
          </cell>
          <cell r="CV73">
            <v>6.21</v>
          </cell>
          <cell r="CW73">
            <v>7.43</v>
          </cell>
        </row>
        <row r="74">
          <cell r="B74">
            <v>5</v>
          </cell>
          <cell r="C74">
            <v>559.59</v>
          </cell>
          <cell r="D74">
            <v>554</v>
          </cell>
          <cell r="G74">
            <v>16.88</v>
          </cell>
          <cell r="H74">
            <v>16.88</v>
          </cell>
          <cell r="J74">
            <v>32.819905213270147</v>
          </cell>
          <cell r="L74">
            <v>12.55</v>
          </cell>
          <cell r="M74">
            <v>134.06800000000001</v>
          </cell>
          <cell r="N74">
            <v>24.200000000000003</v>
          </cell>
          <cell r="Q74">
            <v>109.5</v>
          </cell>
          <cell r="S74">
            <v>289.01999999999987</v>
          </cell>
          <cell r="T74">
            <v>289.01999999999987</v>
          </cell>
          <cell r="V74">
            <v>23.367999999999999</v>
          </cell>
          <cell r="W74">
            <v>4.218050541516245</v>
          </cell>
          <cell r="AB74">
            <v>77.553999999999988</v>
          </cell>
          <cell r="AC74">
            <v>1.98</v>
          </cell>
          <cell r="AD74">
            <v>2.02</v>
          </cell>
          <cell r="AH74">
            <v>10.8</v>
          </cell>
          <cell r="AI74">
            <v>8.07</v>
          </cell>
          <cell r="AK74">
            <v>2.08</v>
          </cell>
          <cell r="AN74">
            <v>122.83</v>
          </cell>
          <cell r="AO74">
            <v>122.83</v>
          </cell>
          <cell r="AQ74">
            <v>0</v>
          </cell>
          <cell r="AS74">
            <v>6.56</v>
          </cell>
          <cell r="AU74">
            <v>0.91</v>
          </cell>
          <cell r="AX74">
            <v>4.88</v>
          </cell>
          <cell r="AY74">
            <v>92.8</v>
          </cell>
          <cell r="AZ74">
            <v>7.0000000000000007E-2</v>
          </cell>
          <cell r="BA74">
            <v>0.3</v>
          </cell>
          <cell r="BB74">
            <v>0.2</v>
          </cell>
          <cell r="BC74">
            <v>0.57000000000000006</v>
          </cell>
          <cell r="BD74">
            <v>5.04</v>
          </cell>
          <cell r="BE74">
            <v>144.88999999999999</v>
          </cell>
          <cell r="BH74">
            <v>1.25</v>
          </cell>
          <cell r="BJ74">
            <v>8.33</v>
          </cell>
          <cell r="BL74">
            <v>2.78</v>
          </cell>
          <cell r="BM74">
            <v>7.08</v>
          </cell>
          <cell r="BN74">
            <v>3.31</v>
          </cell>
          <cell r="BO74">
            <v>18.510000000000002</v>
          </cell>
          <cell r="BP74">
            <v>8.0500000000000007</v>
          </cell>
          <cell r="CS74">
            <v>40</v>
          </cell>
          <cell r="CT74">
            <v>3</v>
          </cell>
          <cell r="CV74">
            <v>3.71</v>
          </cell>
          <cell r="CW74">
            <v>8.23</v>
          </cell>
        </row>
        <row r="75">
          <cell r="B75">
            <v>6</v>
          </cell>
          <cell r="C75">
            <v>511.83</v>
          </cell>
          <cell r="D75">
            <v>404</v>
          </cell>
          <cell r="G75">
            <v>12.92</v>
          </cell>
          <cell r="H75">
            <v>12.92</v>
          </cell>
          <cell r="J75">
            <v>31.269349845201237</v>
          </cell>
          <cell r="L75">
            <v>10.68</v>
          </cell>
          <cell r="M75">
            <v>97.847999999999999</v>
          </cell>
          <cell r="N75">
            <v>24.219801980198021</v>
          </cell>
          <cell r="Q75">
            <v>134.05000000000001</v>
          </cell>
          <cell r="S75">
            <v>252.81799999999987</v>
          </cell>
          <cell r="T75">
            <v>252.81799999999987</v>
          </cell>
          <cell r="V75">
            <v>16.175999999999998</v>
          </cell>
          <cell r="W75">
            <v>4.0039603960396031</v>
          </cell>
          <cell r="Y75">
            <v>40.119999999999997</v>
          </cell>
          <cell r="AB75">
            <v>53.609999999999992</v>
          </cell>
          <cell r="AC75">
            <v>2.12</v>
          </cell>
          <cell r="AD75">
            <v>2.08</v>
          </cell>
          <cell r="AH75">
            <v>4.4000000000000004</v>
          </cell>
          <cell r="AI75">
            <v>7.34</v>
          </cell>
          <cell r="AK75">
            <v>1.97</v>
          </cell>
          <cell r="AL75">
            <v>4.9000000000000004</v>
          </cell>
          <cell r="AM75">
            <v>7.59</v>
          </cell>
          <cell r="AN75">
            <v>90.15</v>
          </cell>
          <cell r="AO75">
            <v>90.15</v>
          </cell>
          <cell r="AQ75">
            <v>0</v>
          </cell>
          <cell r="AS75">
            <v>6.6</v>
          </cell>
          <cell r="AU75">
            <v>1.59</v>
          </cell>
          <cell r="AX75">
            <v>4.9400000000000004</v>
          </cell>
          <cell r="AY75">
            <v>94.4</v>
          </cell>
          <cell r="AZ75">
            <v>0.11</v>
          </cell>
          <cell r="BA75">
            <v>0.46</v>
          </cell>
          <cell r="BB75">
            <v>0.25</v>
          </cell>
          <cell r="BC75">
            <v>0.82000000000000006</v>
          </cell>
          <cell r="BD75">
            <v>6</v>
          </cell>
          <cell r="BE75">
            <v>97.65</v>
          </cell>
          <cell r="BH75">
            <v>1.25</v>
          </cell>
          <cell r="BJ75">
            <v>16.45</v>
          </cell>
          <cell r="BL75">
            <v>3.57</v>
          </cell>
          <cell r="BM75">
            <v>7.66</v>
          </cell>
          <cell r="BN75">
            <v>1.79</v>
          </cell>
          <cell r="BO75">
            <v>16.329999999999998</v>
          </cell>
          <cell r="BP75">
            <v>7.87</v>
          </cell>
          <cell r="CS75">
            <v>40</v>
          </cell>
          <cell r="CT75">
            <v>3</v>
          </cell>
          <cell r="CV75">
            <v>2.74</v>
          </cell>
          <cell r="CW75">
            <v>7.6</v>
          </cell>
        </row>
        <row r="76">
          <cell r="B76">
            <v>7</v>
          </cell>
          <cell r="C76">
            <v>374.39</v>
          </cell>
          <cell r="D76">
            <v>320</v>
          </cell>
          <cell r="G76">
            <v>10.57</v>
          </cell>
          <cell r="H76">
            <v>10.57</v>
          </cell>
          <cell r="J76">
            <v>30.274361400189214</v>
          </cell>
          <cell r="L76">
            <v>12.01</v>
          </cell>
          <cell r="M76">
            <v>76.900000000000006</v>
          </cell>
          <cell r="N76">
            <v>24.03125</v>
          </cell>
          <cell r="Q76">
            <v>151.13</v>
          </cell>
          <cell r="S76">
            <v>178.58799999999985</v>
          </cell>
          <cell r="T76">
            <v>178.58799999999985</v>
          </cell>
          <cell r="V76">
            <v>12.96</v>
          </cell>
          <cell r="W76">
            <v>4.05</v>
          </cell>
          <cell r="Y76">
            <v>39.24</v>
          </cell>
          <cell r="AB76">
            <v>27.329999999999991</v>
          </cell>
          <cell r="AC76">
            <v>2.0499999999999998</v>
          </cell>
          <cell r="AD76">
            <v>2.08</v>
          </cell>
          <cell r="AH76">
            <v>6.4</v>
          </cell>
          <cell r="AI76">
            <v>6.6</v>
          </cell>
          <cell r="AK76">
            <v>2.09</v>
          </cell>
          <cell r="AL76">
            <v>7.55</v>
          </cell>
          <cell r="AM76">
            <v>7.45</v>
          </cell>
          <cell r="AN76">
            <v>69.33</v>
          </cell>
          <cell r="AO76">
            <v>69.33</v>
          </cell>
          <cell r="AQ76">
            <v>0</v>
          </cell>
          <cell r="AS76">
            <v>4.83</v>
          </cell>
          <cell r="AU76">
            <v>0.73</v>
          </cell>
          <cell r="AX76">
            <v>4.25</v>
          </cell>
          <cell r="AY76">
            <v>95.5</v>
          </cell>
          <cell r="AZ76">
            <v>0.06</v>
          </cell>
          <cell r="BA76">
            <v>1.07</v>
          </cell>
          <cell r="BB76">
            <v>0.23</v>
          </cell>
          <cell r="BC76">
            <v>1.36</v>
          </cell>
          <cell r="BD76">
            <v>4.8899999999999997</v>
          </cell>
          <cell r="BE76">
            <v>114.29</v>
          </cell>
          <cell r="BH76">
            <v>1.37</v>
          </cell>
          <cell r="BJ76">
            <v>9.67</v>
          </cell>
          <cell r="BL76">
            <v>2.29</v>
          </cell>
          <cell r="BM76">
            <v>7.52</v>
          </cell>
          <cell r="BN76">
            <v>1.9</v>
          </cell>
          <cell r="BO76">
            <v>20.9</v>
          </cell>
          <cell r="BP76">
            <v>6.29</v>
          </cell>
          <cell r="CS76">
            <v>40</v>
          </cell>
          <cell r="CT76">
            <v>3</v>
          </cell>
          <cell r="CV76">
            <v>2.36</v>
          </cell>
          <cell r="CW76">
            <v>7.43</v>
          </cell>
        </row>
        <row r="77">
          <cell r="B77">
            <v>8</v>
          </cell>
          <cell r="C77">
            <v>434.88</v>
          </cell>
          <cell r="D77">
            <v>605</v>
          </cell>
          <cell r="G77">
            <v>19.27</v>
          </cell>
          <cell r="H77">
            <v>19.27</v>
          </cell>
          <cell r="J77">
            <v>31.395952257394914</v>
          </cell>
          <cell r="L77">
            <v>13.83</v>
          </cell>
          <cell r="M77">
            <v>145.19999999999999</v>
          </cell>
          <cell r="N77">
            <v>24</v>
          </cell>
          <cell r="Q77">
            <v>110.1</v>
          </cell>
          <cell r="S77">
            <v>213.68799999999985</v>
          </cell>
          <cell r="T77">
            <v>213.68799999999985</v>
          </cell>
          <cell r="V77">
            <v>24.986000000000001</v>
          </cell>
          <cell r="W77">
            <v>4.1299173553719006</v>
          </cell>
          <cell r="Y77">
            <v>26.06</v>
          </cell>
          <cell r="AB77">
            <v>26.25599999999999</v>
          </cell>
          <cell r="AC77">
            <v>1.99</v>
          </cell>
          <cell r="AD77">
            <v>2.09</v>
          </cell>
          <cell r="AH77">
            <v>6.6</v>
          </cell>
          <cell r="AI77">
            <v>5.68</v>
          </cell>
          <cell r="AK77">
            <v>2.09</v>
          </cell>
          <cell r="AL77">
            <v>6.93</v>
          </cell>
          <cell r="AM77">
            <v>6.6</v>
          </cell>
          <cell r="AN77">
            <v>142.11000000000001</v>
          </cell>
          <cell r="AO77">
            <v>142.11000000000001</v>
          </cell>
          <cell r="AQ77">
            <v>0</v>
          </cell>
          <cell r="AS77">
            <v>6.5</v>
          </cell>
          <cell r="AU77">
            <v>0.93</v>
          </cell>
          <cell r="AX77">
            <v>3.85</v>
          </cell>
          <cell r="AY77">
            <v>97.4</v>
          </cell>
          <cell r="AZ77">
            <v>0.09</v>
          </cell>
          <cell r="BA77">
            <v>0.28999999999999998</v>
          </cell>
          <cell r="BB77">
            <v>0.21</v>
          </cell>
          <cell r="BC77">
            <v>0.59</v>
          </cell>
          <cell r="BD77">
            <v>5.63</v>
          </cell>
          <cell r="BE77">
            <v>93</v>
          </cell>
          <cell r="BH77">
            <v>1.1599999999999999</v>
          </cell>
          <cell r="BJ77">
            <v>5.8</v>
          </cell>
          <cell r="BL77">
            <v>2.86</v>
          </cell>
          <cell r="BM77">
            <v>7.1</v>
          </cell>
          <cell r="BN77">
            <v>2.02</v>
          </cell>
          <cell r="BO77">
            <v>22.47</v>
          </cell>
          <cell r="BP77">
            <v>7.76</v>
          </cell>
          <cell r="CS77">
            <v>40</v>
          </cell>
          <cell r="CT77">
            <v>3</v>
          </cell>
          <cell r="CV77">
            <v>4.2300000000000004</v>
          </cell>
          <cell r="CW77">
            <v>7.68</v>
          </cell>
        </row>
        <row r="78">
          <cell r="B78">
            <v>9</v>
          </cell>
          <cell r="J78" t="e">
            <v>#DIV/0!</v>
          </cell>
          <cell r="N78" t="e">
            <v>#DIV/0!</v>
          </cell>
          <cell r="Q78">
            <v>0</v>
          </cell>
          <cell r="S78">
            <v>213.68799999999985</v>
          </cell>
          <cell r="T78">
            <v>213.68799999999985</v>
          </cell>
          <cell r="W78" t="e">
            <v>#DIV/0!</v>
          </cell>
          <cell r="AB78">
            <v>26.25599999999999</v>
          </cell>
          <cell r="AQ78">
            <v>0</v>
          </cell>
          <cell r="BC78">
            <v>0</v>
          </cell>
          <cell r="CS78">
            <v>40</v>
          </cell>
          <cell r="CT78">
            <v>3</v>
          </cell>
          <cell r="CV78">
            <v>3.84</v>
          </cell>
          <cell r="CW78">
            <v>6.09</v>
          </cell>
        </row>
        <row r="79">
          <cell r="B79">
            <v>10</v>
          </cell>
          <cell r="C79">
            <v>560.29</v>
          </cell>
          <cell r="D79">
            <v>505</v>
          </cell>
          <cell r="G79">
            <v>14.83</v>
          </cell>
          <cell r="H79">
            <v>14.83</v>
          </cell>
          <cell r="J79">
            <v>34.052596089008766</v>
          </cell>
          <cell r="L79">
            <v>9.4</v>
          </cell>
          <cell r="M79">
            <v>119.65</v>
          </cell>
          <cell r="N79">
            <v>23.693069306930695</v>
          </cell>
          <cell r="Q79">
            <v>135.76</v>
          </cell>
          <cell r="S79">
            <v>197.57799999999986</v>
          </cell>
          <cell r="T79">
            <v>197.57799999999986</v>
          </cell>
          <cell r="V79">
            <v>20.704999999999998</v>
          </cell>
          <cell r="W79">
            <v>4.0999999999999996</v>
          </cell>
          <cell r="Y79">
            <v>40.51</v>
          </cell>
          <cell r="AB79">
            <v>6.4509999999999863</v>
          </cell>
          <cell r="AC79">
            <v>2.17</v>
          </cell>
          <cell r="AD79">
            <v>2.04</v>
          </cell>
          <cell r="AH79">
            <v>5.6</v>
          </cell>
          <cell r="AI79">
            <v>8.76</v>
          </cell>
          <cell r="AK79">
            <v>2.04</v>
          </cell>
          <cell r="AL79">
            <v>7.35</v>
          </cell>
          <cell r="AM79">
            <v>5.84</v>
          </cell>
          <cell r="AN79">
            <v>103.34</v>
          </cell>
          <cell r="AO79">
            <v>103.34</v>
          </cell>
          <cell r="AQ79">
            <v>0</v>
          </cell>
          <cell r="AS79">
            <v>5.98</v>
          </cell>
          <cell r="AU79">
            <v>0.95</v>
          </cell>
          <cell r="AX79">
            <v>4.5199999999999996</v>
          </cell>
          <cell r="AY79">
            <v>95.3</v>
          </cell>
          <cell r="AZ79">
            <v>0.15</v>
          </cell>
          <cell r="BA79">
            <v>0.47</v>
          </cell>
          <cell r="BB79">
            <v>0.36</v>
          </cell>
          <cell r="BC79">
            <v>0.98</v>
          </cell>
          <cell r="BD79">
            <v>6.1</v>
          </cell>
          <cell r="BE79">
            <v>95.78</v>
          </cell>
          <cell r="BH79">
            <v>1.18</v>
          </cell>
          <cell r="BJ79">
            <v>12.54</v>
          </cell>
          <cell r="BL79">
            <v>4.5999999999999996</v>
          </cell>
          <cell r="BM79">
            <v>6.96</v>
          </cell>
          <cell r="BN79">
            <v>3.85</v>
          </cell>
          <cell r="BO79">
            <v>13.91</v>
          </cell>
          <cell r="BP79">
            <v>7.8</v>
          </cell>
          <cell r="CS79">
            <v>40</v>
          </cell>
          <cell r="CT79">
            <v>3</v>
          </cell>
        </row>
        <row r="80">
          <cell r="B80">
            <v>11</v>
          </cell>
          <cell r="C80">
            <v>406.51</v>
          </cell>
          <cell r="D80">
            <v>418</v>
          </cell>
          <cell r="G80">
            <v>12.15</v>
          </cell>
          <cell r="H80">
            <v>12.15</v>
          </cell>
          <cell r="J80">
            <v>34.403292181069958</v>
          </cell>
          <cell r="L80">
            <v>8.8800000000000008</v>
          </cell>
          <cell r="M80">
            <v>98.295000000000002</v>
          </cell>
          <cell r="N80">
            <v>23.51555023923445</v>
          </cell>
          <cell r="Q80">
            <v>151.33000000000001</v>
          </cell>
          <cell r="S80">
            <v>144.54299999999986</v>
          </cell>
          <cell r="T80">
            <v>144.54299999999986</v>
          </cell>
          <cell r="V80">
            <v>17.64</v>
          </cell>
          <cell r="W80">
            <v>4.2200956937799043</v>
          </cell>
          <cell r="Y80">
            <v>13.12</v>
          </cell>
          <cell r="AB80">
            <v>10.970999999999988</v>
          </cell>
          <cell r="AC80">
            <v>2.15</v>
          </cell>
          <cell r="AD80">
            <v>2.0299999999999998</v>
          </cell>
          <cell r="AH80">
            <v>4.2</v>
          </cell>
          <cell r="AI80">
            <v>7.06</v>
          </cell>
          <cell r="AK80">
            <v>2.0099999999999998</v>
          </cell>
          <cell r="AL80">
            <v>6.7</v>
          </cell>
          <cell r="AM80">
            <v>7.99</v>
          </cell>
          <cell r="AN80">
            <v>96.55</v>
          </cell>
          <cell r="AO80">
            <v>96.55</v>
          </cell>
          <cell r="AQ80">
            <v>0</v>
          </cell>
          <cell r="AS80">
            <v>6</v>
          </cell>
          <cell r="AU80">
            <v>0.78</v>
          </cell>
          <cell r="AX80">
            <v>2.93</v>
          </cell>
          <cell r="AY80">
            <v>94.6</v>
          </cell>
          <cell r="AZ80">
            <v>0.17</v>
          </cell>
          <cell r="BA80">
            <v>0.38</v>
          </cell>
          <cell r="BB80">
            <v>0.44</v>
          </cell>
          <cell r="BC80">
            <v>0.99</v>
          </cell>
          <cell r="BD80">
            <v>5.73</v>
          </cell>
          <cell r="BE80">
            <v>94.52</v>
          </cell>
          <cell r="BH80">
            <v>1.1000000000000001</v>
          </cell>
          <cell r="BJ80">
            <v>6.97</v>
          </cell>
          <cell r="BL80">
            <v>2.2599999999999998</v>
          </cell>
          <cell r="BM80">
            <v>5.38</v>
          </cell>
          <cell r="BN80">
            <v>2.58</v>
          </cell>
          <cell r="BO80">
            <v>15.15</v>
          </cell>
          <cell r="BP80">
            <v>7.46</v>
          </cell>
          <cell r="CS80">
            <v>40</v>
          </cell>
          <cell r="CT80">
            <v>3</v>
          </cell>
          <cell r="CV80">
            <v>5.87</v>
          </cell>
          <cell r="CW80">
            <v>6.6</v>
          </cell>
        </row>
        <row r="81">
          <cell r="B81">
            <v>12</v>
          </cell>
          <cell r="C81">
            <v>353.92</v>
          </cell>
          <cell r="D81">
            <v>353</v>
          </cell>
          <cell r="F81">
            <v>0.83</v>
          </cell>
          <cell r="G81">
            <v>10.66</v>
          </cell>
          <cell r="H81">
            <v>10.66</v>
          </cell>
          <cell r="J81">
            <v>33.114446529080674</v>
          </cell>
          <cell r="L81">
            <v>9.69</v>
          </cell>
          <cell r="M81">
            <v>84.72</v>
          </cell>
          <cell r="N81">
            <v>24</v>
          </cell>
          <cell r="Q81">
            <v>0</v>
          </cell>
          <cell r="S81">
            <v>229.26299999999986</v>
          </cell>
          <cell r="T81">
            <v>229.26299999999986</v>
          </cell>
          <cell r="V81">
            <v>14.65</v>
          </cell>
          <cell r="W81">
            <v>4.1501416430594897</v>
          </cell>
          <cell r="Y81">
            <v>13.23</v>
          </cell>
          <cell r="AB81">
            <v>12.390999999999988</v>
          </cell>
          <cell r="AC81">
            <v>1.9</v>
          </cell>
          <cell r="AD81">
            <v>2.0099999999999998</v>
          </cell>
          <cell r="AH81">
            <v>7.4</v>
          </cell>
          <cell r="AI81">
            <v>8.3800000000000008</v>
          </cell>
          <cell r="AL81">
            <v>4.2</v>
          </cell>
          <cell r="AM81">
            <v>7.06</v>
          </cell>
          <cell r="AN81">
            <v>75.44</v>
          </cell>
          <cell r="AO81">
            <v>75.44</v>
          </cell>
          <cell r="AQ81">
            <v>0</v>
          </cell>
          <cell r="AS81">
            <v>5.43</v>
          </cell>
          <cell r="AU81">
            <v>1.23</v>
          </cell>
          <cell r="AX81">
            <v>4.2300000000000004</v>
          </cell>
          <cell r="AY81">
            <v>94.8</v>
          </cell>
          <cell r="AZ81">
            <v>0.06</v>
          </cell>
          <cell r="BA81">
            <v>0.55000000000000004</v>
          </cell>
          <cell r="BB81">
            <v>0.37</v>
          </cell>
          <cell r="BC81">
            <v>0.98000000000000009</v>
          </cell>
          <cell r="BD81">
            <v>9.7799999999999994</v>
          </cell>
          <cell r="BE81">
            <v>96.63</v>
          </cell>
          <cell r="BH81">
            <v>1.1599999999999999</v>
          </cell>
          <cell r="BJ81">
            <v>10.28</v>
          </cell>
          <cell r="BL81">
            <v>4.8600000000000003</v>
          </cell>
          <cell r="BM81">
            <v>6.52</v>
          </cell>
          <cell r="BN81">
            <v>2.1</v>
          </cell>
          <cell r="BO81">
            <v>16.809999999999999</v>
          </cell>
          <cell r="BP81">
            <v>8.6199999999999992</v>
          </cell>
          <cell r="CS81">
            <v>40</v>
          </cell>
          <cell r="CT81">
            <v>3</v>
          </cell>
          <cell r="CV81">
            <v>9.3699999999999992</v>
          </cell>
          <cell r="CW81">
            <v>5.16</v>
          </cell>
        </row>
        <row r="82">
          <cell r="B82">
            <v>13</v>
          </cell>
          <cell r="C82">
            <v>236.65</v>
          </cell>
          <cell r="D82">
            <v>266</v>
          </cell>
          <cell r="G82">
            <v>8.33</v>
          </cell>
          <cell r="H82">
            <v>8.33</v>
          </cell>
          <cell r="J82">
            <v>31.932773109243698</v>
          </cell>
          <cell r="L82">
            <v>11.23</v>
          </cell>
          <cell r="M82">
            <v>63.84</v>
          </cell>
          <cell r="N82">
            <v>24.000000000000004</v>
          </cell>
          <cell r="Q82">
            <v>149.57</v>
          </cell>
          <cell r="S82">
            <v>143.53299999999984</v>
          </cell>
          <cell r="T82">
            <v>143.53299999999984</v>
          </cell>
          <cell r="V82">
            <v>10.798999999999999</v>
          </cell>
          <cell r="W82">
            <v>4.0597744360902253</v>
          </cell>
          <cell r="Y82">
            <v>6.63</v>
          </cell>
          <cell r="AB82">
            <v>16.559999999999988</v>
          </cell>
          <cell r="AC82">
            <v>2</v>
          </cell>
          <cell r="AD82">
            <v>2.0099999999999998</v>
          </cell>
          <cell r="AH82">
            <v>6.6</v>
          </cell>
          <cell r="AI82">
            <v>7.67</v>
          </cell>
          <cell r="AK82">
            <v>2</v>
          </cell>
          <cell r="AL82">
            <v>5.8</v>
          </cell>
          <cell r="AM82">
            <v>8.3800000000000008</v>
          </cell>
          <cell r="AN82">
            <v>64.650000000000006</v>
          </cell>
          <cell r="AO82">
            <v>64.650000000000006</v>
          </cell>
          <cell r="AQ82">
            <v>0</v>
          </cell>
          <cell r="AS82">
            <v>5.41</v>
          </cell>
          <cell r="AU82">
            <v>0.88</v>
          </cell>
          <cell r="AX82">
            <v>4.2300000000000004</v>
          </cell>
          <cell r="AY82">
            <v>93.8</v>
          </cell>
          <cell r="AZ82">
            <v>0.03</v>
          </cell>
          <cell r="BA82">
            <v>0.12</v>
          </cell>
          <cell r="BB82">
            <v>0.4</v>
          </cell>
          <cell r="BC82">
            <v>0.55000000000000004</v>
          </cell>
          <cell r="BD82">
            <v>11.33</v>
          </cell>
          <cell r="BE82">
            <v>94.93</v>
          </cell>
          <cell r="BH82">
            <v>1.21</v>
          </cell>
          <cell r="BJ82">
            <v>9.31</v>
          </cell>
          <cell r="BL82">
            <v>4</v>
          </cell>
          <cell r="BM82">
            <v>6.68</v>
          </cell>
          <cell r="BN82">
            <v>2.16</v>
          </cell>
          <cell r="BO82">
            <v>31.43</v>
          </cell>
          <cell r="BP82">
            <v>10.29</v>
          </cell>
          <cell r="CS82">
            <v>40</v>
          </cell>
          <cell r="CT82">
            <v>3</v>
          </cell>
          <cell r="CV82">
            <v>10.14</v>
          </cell>
          <cell r="CW82">
            <v>6.61</v>
          </cell>
        </row>
        <row r="83">
          <cell r="B83">
            <v>14</v>
          </cell>
          <cell r="C83">
            <v>271.13</v>
          </cell>
          <cell r="D83">
            <v>239</v>
          </cell>
          <cell r="F83">
            <v>4.13</v>
          </cell>
          <cell r="G83">
            <v>6.01</v>
          </cell>
          <cell r="H83">
            <v>6.01</v>
          </cell>
          <cell r="J83">
            <v>39.767054908485861</v>
          </cell>
          <cell r="L83">
            <v>9.42</v>
          </cell>
          <cell r="M83">
            <v>55.470999999999997</v>
          </cell>
          <cell r="N83">
            <v>23.209623430962342</v>
          </cell>
          <cell r="Q83">
            <v>97.28</v>
          </cell>
          <cell r="S83">
            <v>101.72399999999985</v>
          </cell>
          <cell r="T83">
            <v>101.72399999999985</v>
          </cell>
          <cell r="V83">
            <v>9.83</v>
          </cell>
          <cell r="W83">
            <v>4.1129707112970708</v>
          </cell>
          <cell r="Y83">
            <v>13.67</v>
          </cell>
          <cell r="AB83">
            <v>12.719999999999986</v>
          </cell>
          <cell r="AC83">
            <v>2.2000000000000002</v>
          </cell>
          <cell r="AD83">
            <v>2.17</v>
          </cell>
          <cell r="AH83">
            <v>7</v>
          </cell>
          <cell r="AI83">
            <v>6.51</v>
          </cell>
          <cell r="AK83">
            <v>1.97</v>
          </cell>
          <cell r="AL83">
            <v>7.4</v>
          </cell>
          <cell r="AM83">
            <v>7.67</v>
          </cell>
          <cell r="AN83">
            <v>52.58</v>
          </cell>
          <cell r="AO83">
            <v>44.87</v>
          </cell>
          <cell r="AQ83">
            <v>7.7100000000000009</v>
          </cell>
          <cell r="AS83">
            <v>4.2699999999999996</v>
          </cell>
          <cell r="AU83">
            <v>0.67</v>
          </cell>
          <cell r="AX83">
            <v>2.88</v>
          </cell>
          <cell r="AY83">
            <v>95.4</v>
          </cell>
          <cell r="AZ83">
            <v>0.32</v>
          </cell>
          <cell r="BA83">
            <v>0.99</v>
          </cell>
          <cell r="BB83">
            <v>1.38</v>
          </cell>
          <cell r="BC83">
            <v>2.69</v>
          </cell>
          <cell r="BD83">
            <v>8.5</v>
          </cell>
          <cell r="BE83">
            <v>94.33</v>
          </cell>
          <cell r="BH83">
            <v>1.21</v>
          </cell>
          <cell r="BJ83">
            <v>8.11</v>
          </cell>
          <cell r="BL83">
            <v>4.5</v>
          </cell>
          <cell r="BM83">
            <v>6.05</v>
          </cell>
          <cell r="BN83">
            <v>2.79</v>
          </cell>
          <cell r="BO83">
            <v>19.420000000000002</v>
          </cell>
          <cell r="BP83">
            <v>7.42</v>
          </cell>
          <cell r="CS83">
            <v>40</v>
          </cell>
          <cell r="CT83">
            <v>3</v>
          </cell>
          <cell r="CV83">
            <v>6.2</v>
          </cell>
          <cell r="CW83">
            <v>5.26</v>
          </cell>
        </row>
        <row r="84">
          <cell r="B84">
            <v>15</v>
          </cell>
          <cell r="C84">
            <v>336.5</v>
          </cell>
          <cell r="D84">
            <v>382</v>
          </cell>
          <cell r="F84">
            <v>6.1</v>
          </cell>
          <cell r="G84">
            <v>9.11</v>
          </cell>
          <cell r="H84">
            <v>9.11</v>
          </cell>
          <cell r="J84">
            <v>41.931942919868277</v>
          </cell>
          <cell r="L84">
            <v>8.02</v>
          </cell>
          <cell r="M84">
            <v>87.86</v>
          </cell>
          <cell r="N84">
            <v>23</v>
          </cell>
          <cell r="Q84">
            <v>33.42</v>
          </cell>
          <cell r="S84">
            <v>156.16399999999982</v>
          </cell>
          <cell r="T84">
            <v>156.16399999999982</v>
          </cell>
          <cell r="V84">
            <v>15.853</v>
          </cell>
          <cell r="W84">
            <v>4.1500000000000004</v>
          </cell>
          <cell r="Y84">
            <v>16.27</v>
          </cell>
          <cell r="AB84">
            <v>12.302999999999987</v>
          </cell>
          <cell r="AC84">
            <v>2.14</v>
          </cell>
          <cell r="AD84">
            <v>2.17</v>
          </cell>
          <cell r="AH84">
            <v>5</v>
          </cell>
          <cell r="AI84">
            <v>6.99</v>
          </cell>
          <cell r="AK84">
            <v>2.13</v>
          </cell>
          <cell r="AL84">
            <v>8.4</v>
          </cell>
          <cell r="AM84">
            <v>6.54</v>
          </cell>
          <cell r="AN84">
            <v>74.23</v>
          </cell>
          <cell r="AO84">
            <v>81.94</v>
          </cell>
          <cell r="AQ84">
            <v>0</v>
          </cell>
          <cell r="AS84">
            <v>4.8499999999999996</v>
          </cell>
          <cell r="AU84">
            <v>1.34</v>
          </cell>
          <cell r="AX84">
            <v>3.23</v>
          </cell>
          <cell r="AY84">
            <v>94.2</v>
          </cell>
          <cell r="AZ84">
            <v>0.48</v>
          </cell>
          <cell r="BA84">
            <v>0.28000000000000003</v>
          </cell>
          <cell r="BB84">
            <v>0.56999999999999995</v>
          </cell>
          <cell r="BC84">
            <v>1.33</v>
          </cell>
          <cell r="BD84">
            <v>8.44</v>
          </cell>
          <cell r="BE84">
            <v>108.38</v>
          </cell>
          <cell r="BH84">
            <v>1.26</v>
          </cell>
          <cell r="BJ84">
            <v>8.86</v>
          </cell>
          <cell r="BL84">
            <v>5.33</v>
          </cell>
          <cell r="BM84">
            <v>4.74</v>
          </cell>
          <cell r="BN84">
            <v>3.81</v>
          </cell>
          <cell r="BO84">
            <v>13.8</v>
          </cell>
          <cell r="BP84">
            <v>8.1999999999999993</v>
          </cell>
          <cell r="CS84">
            <v>40</v>
          </cell>
          <cell r="CT84">
            <v>3</v>
          </cell>
        </row>
        <row r="85">
          <cell r="B85">
            <v>16</v>
          </cell>
          <cell r="J85" t="e">
            <v>#DIV/0!</v>
          </cell>
          <cell r="N85" t="e">
            <v>#DIV/0!</v>
          </cell>
          <cell r="Q85">
            <v>0</v>
          </cell>
          <cell r="S85">
            <v>156.16399999999982</v>
          </cell>
          <cell r="T85">
            <v>156.16399999999982</v>
          </cell>
          <cell r="W85" t="e">
            <v>#DIV/0!</v>
          </cell>
          <cell r="AB85">
            <v>12.302999999999987</v>
          </cell>
          <cell r="AQ85">
            <v>0</v>
          </cell>
          <cell r="BC85">
            <v>0</v>
          </cell>
          <cell r="CS85">
            <v>40</v>
          </cell>
          <cell r="CT85">
            <v>3</v>
          </cell>
          <cell r="CV85">
            <v>6.8</v>
          </cell>
          <cell r="CW85">
            <v>7.45</v>
          </cell>
        </row>
        <row r="86">
          <cell r="B86">
            <v>17</v>
          </cell>
          <cell r="C86">
            <v>688.21</v>
          </cell>
          <cell r="D86">
            <v>580</v>
          </cell>
          <cell r="F86">
            <v>12.95</v>
          </cell>
          <cell r="G86">
            <v>10.15</v>
          </cell>
          <cell r="H86">
            <v>12.95</v>
          </cell>
          <cell r="J86">
            <v>44.787644787644787</v>
          </cell>
          <cell r="L86">
            <v>10.53</v>
          </cell>
          <cell r="M86">
            <v>133.458</v>
          </cell>
          <cell r="N86">
            <v>23.01</v>
          </cell>
          <cell r="Q86">
            <v>70.08</v>
          </cell>
          <cell r="S86">
            <v>219.54199999999986</v>
          </cell>
          <cell r="T86">
            <v>219.54199999999986</v>
          </cell>
          <cell r="V86">
            <v>23.529</v>
          </cell>
          <cell r="W86">
            <v>4.0567241379310346</v>
          </cell>
          <cell r="Y86">
            <v>13.08</v>
          </cell>
          <cell r="AB86">
            <v>22.751999999999988</v>
          </cell>
          <cell r="AC86">
            <v>2.33</v>
          </cell>
          <cell r="AD86">
            <v>2.23</v>
          </cell>
          <cell r="AH86">
            <v>6.8</v>
          </cell>
          <cell r="AI86">
            <v>6.07</v>
          </cell>
          <cell r="AK86">
            <v>2.13</v>
          </cell>
          <cell r="AL86">
            <v>8.1999999999999993</v>
          </cell>
          <cell r="AM86">
            <v>6.99</v>
          </cell>
          <cell r="AN86">
            <v>121.3</v>
          </cell>
          <cell r="AO86">
            <v>121.3</v>
          </cell>
          <cell r="AQ86">
            <v>0</v>
          </cell>
          <cell r="AS86">
            <v>6.58</v>
          </cell>
          <cell r="AU86">
            <v>2.86</v>
          </cell>
          <cell r="AX86">
            <v>5.24</v>
          </cell>
          <cell r="AY86">
            <v>94.8</v>
          </cell>
          <cell r="AZ86">
            <v>0.54</v>
          </cell>
          <cell r="BA86">
            <v>0.13</v>
          </cell>
          <cell r="BB86">
            <v>0.57999999999999996</v>
          </cell>
          <cell r="BC86">
            <v>1.25</v>
          </cell>
          <cell r="BD86">
            <v>7.56</v>
          </cell>
          <cell r="BE86">
            <v>103.46</v>
          </cell>
          <cell r="BH86">
            <v>1.21</v>
          </cell>
          <cell r="BJ86">
            <v>7.68</v>
          </cell>
          <cell r="BL86">
            <v>3.67</v>
          </cell>
          <cell r="BM86">
            <v>4.76</v>
          </cell>
          <cell r="BN86">
            <v>2.95</v>
          </cell>
          <cell r="BO86">
            <v>10.15</v>
          </cell>
          <cell r="BP86">
            <v>10.3</v>
          </cell>
          <cell r="CS86">
            <v>40</v>
          </cell>
          <cell r="CT86">
            <v>3</v>
          </cell>
        </row>
        <row r="87">
          <cell r="B87">
            <v>18</v>
          </cell>
          <cell r="C87">
            <v>530.57000000000005</v>
          </cell>
          <cell r="D87">
            <v>577</v>
          </cell>
          <cell r="F87">
            <v>12.05</v>
          </cell>
          <cell r="G87">
            <v>11.67</v>
          </cell>
          <cell r="H87">
            <v>12.05</v>
          </cell>
          <cell r="J87">
            <v>47.883817427385893</v>
          </cell>
          <cell r="L87">
            <v>6.81</v>
          </cell>
          <cell r="M87">
            <v>126.94</v>
          </cell>
          <cell r="N87">
            <v>22</v>
          </cell>
          <cell r="Q87">
            <v>130.5</v>
          </cell>
          <cell r="S87">
            <v>215.98199999999986</v>
          </cell>
          <cell r="T87">
            <v>215.98199999999986</v>
          </cell>
          <cell r="V87">
            <v>22.167999999999999</v>
          </cell>
          <cell r="W87">
            <v>3.8419410745233966</v>
          </cell>
          <cell r="Y87">
            <v>12.28</v>
          </cell>
          <cell r="AB87">
            <v>32.639999999999986</v>
          </cell>
          <cell r="AC87">
            <v>2.15</v>
          </cell>
          <cell r="AD87">
            <v>2.17</v>
          </cell>
          <cell r="AH87">
            <v>5.4</v>
          </cell>
          <cell r="AI87">
            <v>6.68</v>
          </cell>
          <cell r="AK87">
            <v>2.23</v>
          </cell>
          <cell r="AL87">
            <v>6.6</v>
          </cell>
          <cell r="AM87">
            <v>6.07</v>
          </cell>
          <cell r="AN87">
            <v>126.94</v>
          </cell>
          <cell r="AO87">
            <v>114.65</v>
          </cell>
          <cell r="AQ87">
            <v>12.289999999999992</v>
          </cell>
          <cell r="AS87">
            <v>6.65</v>
          </cell>
          <cell r="AU87">
            <v>1.39</v>
          </cell>
          <cell r="AX87">
            <v>4.87</v>
          </cell>
          <cell r="AY87">
            <v>93.6</v>
          </cell>
          <cell r="AZ87">
            <v>0.65</v>
          </cell>
          <cell r="BA87">
            <v>0.13</v>
          </cell>
          <cell r="BB87">
            <v>0.63</v>
          </cell>
          <cell r="BC87">
            <v>1.4100000000000001</v>
          </cell>
          <cell r="BD87">
            <v>9.1300000000000008</v>
          </cell>
          <cell r="BE87">
            <v>89.35</v>
          </cell>
          <cell r="BH87">
            <v>1.1299999999999999</v>
          </cell>
          <cell r="BJ87">
            <v>9.8000000000000007</v>
          </cell>
          <cell r="CS87">
            <v>40</v>
          </cell>
          <cell r="CT87">
            <v>3</v>
          </cell>
          <cell r="CV87">
            <v>8.25</v>
          </cell>
          <cell r="CW87">
            <v>5.3</v>
          </cell>
        </row>
        <row r="88">
          <cell r="B88">
            <v>19</v>
          </cell>
          <cell r="C88">
            <v>498.63</v>
          </cell>
          <cell r="D88">
            <v>474</v>
          </cell>
          <cell r="F88">
            <v>10.19</v>
          </cell>
          <cell r="G88">
            <v>8.24</v>
          </cell>
          <cell r="H88">
            <v>10.19</v>
          </cell>
          <cell r="J88">
            <v>46.516192345436707</v>
          </cell>
          <cell r="L88">
            <v>5.83</v>
          </cell>
          <cell r="M88">
            <v>104.375</v>
          </cell>
          <cell r="N88">
            <v>22.020042194092827</v>
          </cell>
          <cell r="Q88">
            <v>146.12</v>
          </cell>
          <cell r="S88">
            <v>174.23699999999985</v>
          </cell>
          <cell r="T88">
            <v>174.23699999999985</v>
          </cell>
          <cell r="V88">
            <v>19.2</v>
          </cell>
          <cell r="W88">
            <v>4.0506329113924053</v>
          </cell>
          <cell r="AB88">
            <v>51.839999999999989</v>
          </cell>
          <cell r="AC88">
            <v>2.81</v>
          </cell>
          <cell r="AD88">
            <v>2.4</v>
          </cell>
          <cell r="AH88">
            <v>7.8</v>
          </cell>
          <cell r="AI88">
            <v>5.52</v>
          </cell>
          <cell r="AK88">
            <v>2.17</v>
          </cell>
          <cell r="AN88">
            <v>98.27</v>
          </cell>
          <cell r="AO88">
            <v>110.56</v>
          </cell>
          <cell r="AQ88">
            <v>0</v>
          </cell>
          <cell r="AS88">
            <v>7.02</v>
          </cell>
          <cell r="AU88">
            <v>3.61</v>
          </cell>
          <cell r="AX88">
            <v>5.43</v>
          </cell>
          <cell r="AY88">
            <v>94.6</v>
          </cell>
          <cell r="AZ88">
            <v>0.56000000000000005</v>
          </cell>
          <cell r="BA88">
            <v>7.0000000000000007E-2</v>
          </cell>
          <cell r="BB88">
            <v>0.46</v>
          </cell>
          <cell r="BC88">
            <v>1.0900000000000001</v>
          </cell>
          <cell r="BD88">
            <v>10.08</v>
          </cell>
          <cell r="BE88">
            <v>86.66</v>
          </cell>
          <cell r="BH88">
            <v>1.02</v>
          </cell>
          <cell r="BJ88">
            <v>10.55</v>
          </cell>
          <cell r="CS88">
            <v>40</v>
          </cell>
          <cell r="CT88">
            <v>3</v>
          </cell>
          <cell r="CV88">
            <v>9.92</v>
          </cell>
          <cell r="CW88">
            <v>6.17</v>
          </cell>
        </row>
        <row r="89">
          <cell r="B89">
            <v>20</v>
          </cell>
          <cell r="C89">
            <v>551.04999999999995</v>
          </cell>
          <cell r="D89">
            <v>564</v>
          </cell>
          <cell r="F89">
            <v>12.93</v>
          </cell>
          <cell r="G89">
            <v>8.39</v>
          </cell>
          <cell r="H89">
            <v>12.93</v>
          </cell>
          <cell r="J89">
            <v>43.619489559164734</v>
          </cell>
          <cell r="L89">
            <v>6.68</v>
          </cell>
          <cell r="M89">
            <v>124.64400000000001</v>
          </cell>
          <cell r="N89">
            <v>22.1</v>
          </cell>
          <cell r="Q89">
            <v>106.21</v>
          </cell>
          <cell r="S89">
            <v>192.67099999999988</v>
          </cell>
          <cell r="T89">
            <v>192.67099999999988</v>
          </cell>
          <cell r="V89">
            <v>24</v>
          </cell>
          <cell r="W89">
            <v>4.2553191489361701</v>
          </cell>
          <cell r="AB89">
            <v>75.839999999999989</v>
          </cell>
          <cell r="AC89">
            <v>2.52</v>
          </cell>
          <cell r="AD89">
            <v>2.5299999999999998</v>
          </cell>
          <cell r="AH89">
            <v>4.2</v>
          </cell>
          <cell r="AI89">
            <v>8.4</v>
          </cell>
          <cell r="AK89">
            <v>2.42</v>
          </cell>
          <cell r="AN89">
            <v>132.19999999999999</v>
          </cell>
          <cell r="AO89">
            <v>132.19999999999999</v>
          </cell>
          <cell r="AQ89">
            <v>0</v>
          </cell>
          <cell r="AS89">
            <v>7.58</v>
          </cell>
          <cell r="AU89">
            <v>0.72</v>
          </cell>
          <cell r="AX89">
            <v>4.32</v>
          </cell>
          <cell r="AY89">
            <v>96.4</v>
          </cell>
          <cell r="AZ89">
            <v>0.77</v>
          </cell>
          <cell r="BA89">
            <v>0.11</v>
          </cell>
          <cell r="BB89">
            <v>0.59</v>
          </cell>
          <cell r="BC89">
            <v>1.47</v>
          </cell>
          <cell r="BD89">
            <v>7.2</v>
          </cell>
          <cell r="BE89">
            <v>97.58</v>
          </cell>
          <cell r="BH89">
            <v>1.04</v>
          </cell>
          <cell r="BJ89">
            <v>11.02</v>
          </cell>
          <cell r="CS89">
            <v>40</v>
          </cell>
          <cell r="CT89">
            <v>3</v>
          </cell>
          <cell r="CV89">
            <v>5.6</v>
          </cell>
          <cell r="CW89">
            <v>7.4</v>
          </cell>
        </row>
        <row r="90">
          <cell r="B90">
            <v>21</v>
          </cell>
          <cell r="C90">
            <v>428.55</v>
          </cell>
          <cell r="D90">
            <v>313</v>
          </cell>
          <cell r="F90">
            <v>6.63</v>
          </cell>
          <cell r="G90">
            <v>5.39</v>
          </cell>
          <cell r="H90">
            <v>6.63</v>
          </cell>
          <cell r="J90">
            <v>47.209653092006036</v>
          </cell>
          <cell r="L90">
            <v>6.69</v>
          </cell>
          <cell r="M90">
            <v>71.045000000000002</v>
          </cell>
          <cell r="N90">
            <v>22.698083067092654</v>
          </cell>
          <cell r="Q90">
            <v>128.86000000000001</v>
          </cell>
          <cell r="S90">
            <v>134.85599999999988</v>
          </cell>
          <cell r="T90">
            <v>134.85599999999988</v>
          </cell>
          <cell r="V90">
            <v>12.551</v>
          </cell>
          <cell r="W90">
            <v>4.0099041533546327</v>
          </cell>
          <cell r="AB90">
            <v>88.390999999999991</v>
          </cell>
          <cell r="AC90">
            <v>2.58</v>
          </cell>
          <cell r="AD90">
            <v>2.59</v>
          </cell>
          <cell r="AH90">
            <v>5</v>
          </cell>
          <cell r="AI90">
            <v>6.07</v>
          </cell>
          <cell r="AK90">
            <v>2.56</v>
          </cell>
          <cell r="AN90">
            <v>85.6</v>
          </cell>
          <cell r="AO90">
            <v>85.6</v>
          </cell>
          <cell r="AQ90">
            <v>0</v>
          </cell>
          <cell r="AS90">
            <v>5.72</v>
          </cell>
          <cell r="AU90">
            <v>2.5499999999999998</v>
          </cell>
          <cell r="AX90">
            <v>5.95</v>
          </cell>
          <cell r="AY90">
            <v>97.4</v>
          </cell>
          <cell r="AZ90">
            <v>0.44</v>
          </cell>
          <cell r="BA90">
            <v>0.16</v>
          </cell>
          <cell r="BB90">
            <v>0.85</v>
          </cell>
          <cell r="BC90">
            <v>1.45</v>
          </cell>
          <cell r="BD90">
            <v>6.22</v>
          </cell>
          <cell r="BE90">
            <v>111.89</v>
          </cell>
          <cell r="BH90">
            <v>1.21</v>
          </cell>
          <cell r="BJ90">
            <v>11.3</v>
          </cell>
          <cell r="CS90">
            <v>40</v>
          </cell>
          <cell r="CT90">
            <v>3</v>
          </cell>
          <cell r="CV90">
            <v>7.18</v>
          </cell>
          <cell r="CW90">
            <v>7.61</v>
          </cell>
        </row>
        <row r="91">
          <cell r="B91">
            <v>22</v>
          </cell>
          <cell r="C91">
            <v>517.17999999999995</v>
          </cell>
          <cell r="D91">
            <v>711</v>
          </cell>
          <cell r="F91">
            <v>16.809999999999999</v>
          </cell>
          <cell r="G91">
            <v>15.76</v>
          </cell>
          <cell r="H91">
            <v>16.809999999999999</v>
          </cell>
          <cell r="J91">
            <v>42.296252230814993</v>
          </cell>
          <cell r="L91">
            <v>6.4</v>
          </cell>
          <cell r="M91">
            <v>159.76499999999999</v>
          </cell>
          <cell r="N91">
            <v>22.470464135021096</v>
          </cell>
          <cell r="Q91">
            <v>77.22</v>
          </cell>
          <cell r="S91">
            <v>217.40099999999987</v>
          </cell>
          <cell r="T91">
            <v>217.40099999999987</v>
          </cell>
          <cell r="V91">
            <v>29.04</v>
          </cell>
          <cell r="W91">
            <v>4.0843881856540083</v>
          </cell>
          <cell r="AB91">
            <v>117.43099999999998</v>
          </cell>
          <cell r="AC91">
            <v>2.66</v>
          </cell>
          <cell r="AD91">
            <v>2.5299999999999998</v>
          </cell>
          <cell r="AH91">
            <v>3.5</v>
          </cell>
          <cell r="AI91">
            <v>6.15</v>
          </cell>
          <cell r="AK91">
            <v>2.54</v>
          </cell>
          <cell r="AN91">
            <v>147.36000000000001</v>
          </cell>
          <cell r="AO91">
            <v>147.36000000000001</v>
          </cell>
          <cell r="AQ91">
            <v>0</v>
          </cell>
          <cell r="AS91">
            <v>6.52</v>
          </cell>
          <cell r="AU91">
            <v>2.54</v>
          </cell>
          <cell r="AX91">
            <v>4.32</v>
          </cell>
          <cell r="AY91">
            <v>96.8</v>
          </cell>
          <cell r="AZ91">
            <v>0.27</v>
          </cell>
          <cell r="BA91">
            <v>0.08</v>
          </cell>
          <cell r="BB91">
            <v>0.39</v>
          </cell>
          <cell r="BC91">
            <v>0.74</v>
          </cell>
          <cell r="BD91">
            <v>5.59</v>
          </cell>
          <cell r="BE91">
            <v>107.26</v>
          </cell>
          <cell r="BH91">
            <v>1.06</v>
          </cell>
          <cell r="BJ91">
            <v>11.15</v>
          </cell>
          <cell r="CS91">
            <v>40</v>
          </cell>
          <cell r="CT91">
            <v>3</v>
          </cell>
          <cell r="CV91">
            <v>5.7</v>
          </cell>
          <cell r="CW91">
            <v>6.86</v>
          </cell>
        </row>
        <row r="92">
          <cell r="B92">
            <v>23</v>
          </cell>
          <cell r="J92" t="e">
            <v>#DIV/0!</v>
          </cell>
          <cell r="N92" t="e">
            <v>#DIV/0!</v>
          </cell>
          <cell r="Q92">
            <v>0</v>
          </cell>
          <cell r="S92">
            <v>217.40099999999987</v>
          </cell>
          <cell r="T92">
            <v>217.40099999999987</v>
          </cell>
          <cell r="W92" t="e">
            <v>#DIV/0!</v>
          </cell>
          <cell r="AB92">
            <v>117.43099999999998</v>
          </cell>
          <cell r="AQ92">
            <v>0</v>
          </cell>
          <cell r="BC92">
            <v>0</v>
          </cell>
          <cell r="CS92">
            <v>40</v>
          </cell>
          <cell r="CT92">
            <v>3</v>
          </cell>
          <cell r="CV92">
            <v>6.1</v>
          </cell>
          <cell r="CW92">
            <v>6.09</v>
          </cell>
        </row>
        <row r="93">
          <cell r="B93">
            <v>24</v>
          </cell>
          <cell r="C93">
            <v>523.41</v>
          </cell>
          <cell r="D93">
            <v>457</v>
          </cell>
          <cell r="F93">
            <v>9</v>
          </cell>
          <cell r="G93">
            <v>5.25</v>
          </cell>
          <cell r="H93">
            <v>9.16</v>
          </cell>
          <cell r="J93">
            <v>49.890829694323145</v>
          </cell>
          <cell r="L93">
            <v>6.78</v>
          </cell>
          <cell r="M93">
            <v>103.90900000000001</v>
          </cell>
          <cell r="N93">
            <v>22.73719912472648</v>
          </cell>
          <cell r="Q93">
            <v>149.44999999999999</v>
          </cell>
          <cell r="S93">
            <v>171.8599999999999</v>
          </cell>
          <cell r="T93">
            <v>171.8599999999999</v>
          </cell>
          <cell r="V93">
            <v>18.509</v>
          </cell>
          <cell r="W93">
            <v>4.0501094091903722</v>
          </cell>
          <cell r="AB93">
            <v>135.94</v>
          </cell>
          <cell r="AC93">
            <v>2.56</v>
          </cell>
          <cell r="AD93">
            <v>2.59</v>
          </cell>
          <cell r="AH93">
            <v>6.8</v>
          </cell>
          <cell r="AI93">
            <v>5.4</v>
          </cell>
          <cell r="AK93">
            <v>2.5</v>
          </cell>
          <cell r="AN93">
            <v>112.53</v>
          </cell>
          <cell r="AO93">
            <v>112.53</v>
          </cell>
          <cell r="AQ93">
            <v>0</v>
          </cell>
          <cell r="AS93">
            <v>6.45</v>
          </cell>
          <cell r="AU93">
            <v>2.06</v>
          </cell>
          <cell r="AX93">
            <v>3.35</v>
          </cell>
          <cell r="AY93">
            <v>93.8</v>
          </cell>
          <cell r="AZ93">
            <v>0.28000000000000003</v>
          </cell>
          <cell r="BA93">
            <v>0.06</v>
          </cell>
          <cell r="BB93">
            <v>0.23</v>
          </cell>
          <cell r="BC93">
            <v>0.57000000000000006</v>
          </cell>
          <cell r="BD93">
            <v>8.89</v>
          </cell>
          <cell r="BE93">
            <v>95.87</v>
          </cell>
          <cell r="BH93">
            <v>1.1599999999999999</v>
          </cell>
          <cell r="BJ93">
            <v>8.1300000000000008</v>
          </cell>
          <cell r="CS93">
            <v>40</v>
          </cell>
          <cell r="CT93">
            <v>3</v>
          </cell>
          <cell r="CV93">
            <v>3.74</v>
          </cell>
          <cell r="CW93">
            <v>5.72</v>
          </cell>
        </row>
        <row r="94">
          <cell r="B94">
            <v>25</v>
          </cell>
          <cell r="C94">
            <v>364.6</v>
          </cell>
          <cell r="D94">
            <v>386</v>
          </cell>
          <cell r="F94">
            <v>8.91</v>
          </cell>
          <cell r="G94">
            <v>5.27</v>
          </cell>
          <cell r="H94">
            <v>8.91</v>
          </cell>
          <cell r="J94">
            <v>43.322109988776653</v>
          </cell>
          <cell r="L94">
            <v>5.26</v>
          </cell>
          <cell r="M94">
            <v>88.87</v>
          </cell>
          <cell r="N94">
            <v>23.023316062176168</v>
          </cell>
          <cell r="Q94">
            <v>97.16</v>
          </cell>
          <cell r="S94">
            <v>163.56999999999991</v>
          </cell>
          <cell r="T94">
            <v>163.56999999999991</v>
          </cell>
          <cell r="V94">
            <v>15.787000000000001</v>
          </cell>
          <cell r="W94">
            <v>4.0898963730569946</v>
          </cell>
          <cell r="AB94">
            <v>151.727</v>
          </cell>
          <cell r="AC94">
            <v>2.69</v>
          </cell>
          <cell r="AD94">
            <v>2.6</v>
          </cell>
          <cell r="AH94">
            <v>6.2</v>
          </cell>
          <cell r="AI94">
            <v>5.19</v>
          </cell>
          <cell r="AK94">
            <v>2.58</v>
          </cell>
          <cell r="AN94">
            <v>93.93</v>
          </cell>
          <cell r="AO94">
            <v>93.93</v>
          </cell>
          <cell r="AQ94">
            <v>0</v>
          </cell>
          <cell r="AS94">
            <v>6.05</v>
          </cell>
          <cell r="AU94">
            <v>0.86</v>
          </cell>
          <cell r="AX94">
            <v>4.3600000000000003</v>
          </cell>
          <cell r="AY94">
            <v>95</v>
          </cell>
          <cell r="AZ94">
            <v>0.8</v>
          </cell>
          <cell r="BA94">
            <v>0.09</v>
          </cell>
          <cell r="BB94">
            <v>0.28000000000000003</v>
          </cell>
          <cell r="BC94">
            <v>1.17</v>
          </cell>
          <cell r="BD94">
            <v>7.33</v>
          </cell>
          <cell r="BE94">
            <v>96.31</v>
          </cell>
          <cell r="BH94">
            <v>1.25</v>
          </cell>
          <cell r="BJ94">
            <v>8.26</v>
          </cell>
          <cell r="CS94">
            <v>40</v>
          </cell>
          <cell r="CT94">
            <v>3</v>
          </cell>
          <cell r="CV94">
            <v>4.8</v>
          </cell>
          <cell r="CW94">
            <v>7.78</v>
          </cell>
        </row>
        <row r="95">
          <cell r="B95">
            <v>26</v>
          </cell>
          <cell r="C95">
            <v>218.06</v>
          </cell>
          <cell r="D95">
            <v>272</v>
          </cell>
          <cell r="F95">
            <v>7.13</v>
          </cell>
          <cell r="H95">
            <v>7.13</v>
          </cell>
          <cell r="J95">
            <v>38.14866760168303</v>
          </cell>
          <cell r="L95">
            <v>7.39</v>
          </cell>
          <cell r="M95">
            <v>63.140999999999998</v>
          </cell>
          <cell r="N95">
            <v>23.213602941176468</v>
          </cell>
          <cell r="Q95">
            <v>72.459999999999994</v>
          </cell>
          <cell r="S95">
            <v>154.25099999999992</v>
          </cell>
          <cell r="T95">
            <v>154.25099999999992</v>
          </cell>
          <cell r="V95">
            <v>11.151999999999999</v>
          </cell>
          <cell r="W95">
            <v>4.0999999999999996</v>
          </cell>
          <cell r="AB95">
            <v>162.87899999999999</v>
          </cell>
          <cell r="AC95">
            <v>2.35</v>
          </cell>
          <cell r="AD95">
            <v>2.4900000000000002</v>
          </cell>
          <cell r="AH95">
            <v>8.4</v>
          </cell>
          <cell r="AI95">
            <v>7.47</v>
          </cell>
          <cell r="AK95">
            <v>2.54</v>
          </cell>
          <cell r="AN95">
            <v>61.66</v>
          </cell>
          <cell r="AO95">
            <v>61.66</v>
          </cell>
          <cell r="AQ95">
            <v>0</v>
          </cell>
          <cell r="AS95">
            <v>6.25</v>
          </cell>
          <cell r="AU95">
            <v>0.73</v>
          </cell>
          <cell r="AX95">
            <v>4.17</v>
          </cell>
          <cell r="AY95">
            <v>95.5</v>
          </cell>
          <cell r="AZ95">
            <v>0.79</v>
          </cell>
          <cell r="BA95">
            <v>0.02</v>
          </cell>
          <cell r="BB95">
            <v>0.26</v>
          </cell>
          <cell r="BC95">
            <v>1.07</v>
          </cell>
          <cell r="BD95">
            <v>10.93</v>
          </cell>
          <cell r="BE95">
            <v>94.81</v>
          </cell>
          <cell r="BH95">
            <v>1.53</v>
          </cell>
          <cell r="BJ95">
            <v>9.82</v>
          </cell>
          <cell r="CS95">
            <v>40</v>
          </cell>
          <cell r="CT95">
            <v>3</v>
          </cell>
          <cell r="CV95">
            <v>3.85</v>
          </cell>
          <cell r="CW95">
            <v>11.74</v>
          </cell>
        </row>
        <row r="96">
          <cell r="B96">
            <v>27</v>
          </cell>
          <cell r="C96">
            <v>261.64</v>
          </cell>
          <cell r="D96">
            <v>242</v>
          </cell>
          <cell r="F96">
            <v>6.1</v>
          </cell>
          <cell r="H96">
            <v>6.1</v>
          </cell>
          <cell r="J96">
            <v>39.672131147540988</v>
          </cell>
          <cell r="L96">
            <v>11.02</v>
          </cell>
          <cell r="M96">
            <v>56.41</v>
          </cell>
          <cell r="N96">
            <v>23.309917355371901</v>
          </cell>
          <cell r="Q96">
            <v>73.13</v>
          </cell>
          <cell r="S96">
            <v>137.53099999999992</v>
          </cell>
          <cell r="T96">
            <v>137.53099999999992</v>
          </cell>
          <cell r="V96">
            <v>9.8010000000000002</v>
          </cell>
          <cell r="W96">
            <v>4.05</v>
          </cell>
          <cell r="AB96">
            <v>172.67999999999998</v>
          </cell>
          <cell r="AC96">
            <v>2.1800000000000002</v>
          </cell>
          <cell r="AD96">
            <v>2.35</v>
          </cell>
          <cell r="AH96">
            <v>7.8</v>
          </cell>
          <cell r="AI96">
            <v>7.74</v>
          </cell>
          <cell r="AK96">
            <v>2.4700000000000002</v>
          </cell>
          <cell r="AN96">
            <v>50.12</v>
          </cell>
          <cell r="AO96">
            <v>50.12</v>
          </cell>
          <cell r="AQ96">
            <v>0</v>
          </cell>
          <cell r="AS96">
            <v>5.49</v>
          </cell>
          <cell r="AU96">
            <v>1.1299999999999999</v>
          </cell>
          <cell r="AX96">
            <v>5.23</v>
          </cell>
          <cell r="AY96">
            <v>94.8</v>
          </cell>
          <cell r="AZ96">
            <v>0.16</v>
          </cell>
          <cell r="BA96">
            <v>0.01</v>
          </cell>
          <cell r="BB96">
            <v>0.3</v>
          </cell>
          <cell r="BC96">
            <v>0.47</v>
          </cell>
          <cell r="BD96">
            <v>12.33</v>
          </cell>
          <cell r="BE96">
            <v>95.79</v>
          </cell>
          <cell r="BH96">
            <v>1.26</v>
          </cell>
          <cell r="BJ96">
            <v>7.59</v>
          </cell>
          <cell r="CS96">
            <v>40</v>
          </cell>
          <cell r="CT96">
            <v>3</v>
          </cell>
          <cell r="CV96">
            <v>4.24</v>
          </cell>
          <cell r="CW96">
            <v>8.4600000000000009</v>
          </cell>
        </row>
        <row r="97">
          <cell r="B97">
            <v>28</v>
          </cell>
          <cell r="C97">
            <v>271.51</v>
          </cell>
          <cell r="D97">
            <v>237</v>
          </cell>
          <cell r="F97">
            <v>6.28</v>
          </cell>
          <cell r="H97">
            <v>6.28</v>
          </cell>
          <cell r="J97">
            <v>37.738853503184714</v>
          </cell>
          <cell r="L97">
            <v>9.91</v>
          </cell>
          <cell r="M97">
            <v>55.101999999999997</v>
          </cell>
          <cell r="N97">
            <v>23.249789029535865</v>
          </cell>
          <cell r="Q97">
            <v>0</v>
          </cell>
          <cell r="S97">
            <v>192.63299999999992</v>
          </cell>
          <cell r="T97">
            <v>192.63299999999992</v>
          </cell>
          <cell r="V97">
            <v>9.6229999999999993</v>
          </cell>
          <cell r="W97">
            <v>4.0603375527426158</v>
          </cell>
          <cell r="AB97">
            <v>182.30299999999997</v>
          </cell>
          <cell r="AC97">
            <v>2.19</v>
          </cell>
          <cell r="AD97">
            <v>2.3199999999999998</v>
          </cell>
          <cell r="AH97">
            <v>4.8</v>
          </cell>
          <cell r="AI97">
            <v>8.77</v>
          </cell>
          <cell r="AN97">
            <v>53.37</v>
          </cell>
          <cell r="AO97">
            <v>53.37</v>
          </cell>
          <cell r="AQ97">
            <v>0</v>
          </cell>
          <cell r="AS97">
            <v>5.61</v>
          </cell>
          <cell r="AU97">
            <v>1.24</v>
          </cell>
          <cell r="AX97">
            <v>4.92</v>
          </cell>
          <cell r="AY97">
            <v>95.6</v>
          </cell>
          <cell r="AZ97">
            <v>0.28000000000000003</v>
          </cell>
          <cell r="BA97">
            <v>0.01</v>
          </cell>
          <cell r="BB97">
            <v>0.25</v>
          </cell>
          <cell r="BC97">
            <v>0.54</v>
          </cell>
          <cell r="BD97">
            <v>13.33</v>
          </cell>
          <cell r="BE97">
            <v>95.71</v>
          </cell>
          <cell r="BH97">
            <v>1.29</v>
          </cell>
          <cell r="BJ97">
            <v>14.55</v>
          </cell>
          <cell r="CS97">
            <v>40</v>
          </cell>
          <cell r="CT97">
            <v>3</v>
          </cell>
          <cell r="CV97">
            <v>4.71</v>
          </cell>
          <cell r="CW97">
            <v>11.31</v>
          </cell>
        </row>
        <row r="98">
          <cell r="B98">
            <v>29</v>
          </cell>
          <cell r="C98">
            <v>228.71</v>
          </cell>
          <cell r="D98">
            <v>268</v>
          </cell>
          <cell r="F98">
            <v>3.85</v>
          </cell>
          <cell r="G98">
            <v>7.08</v>
          </cell>
          <cell r="H98">
            <v>7.08</v>
          </cell>
          <cell r="J98">
            <v>37.853107344632768</v>
          </cell>
          <cell r="L98">
            <v>8.64</v>
          </cell>
          <cell r="M98">
            <v>60.026000000000003</v>
          </cell>
          <cell r="N98">
            <v>22.397761194029854</v>
          </cell>
          <cell r="Q98">
            <v>0</v>
          </cell>
          <cell r="S98">
            <v>252.65899999999993</v>
          </cell>
          <cell r="T98">
            <v>252.65899999999993</v>
          </cell>
          <cell r="V98">
            <v>10.935</v>
          </cell>
          <cell r="W98">
            <v>4.080223880597015</v>
          </cell>
          <cell r="Y98">
            <v>49.88</v>
          </cell>
          <cell r="AB98">
            <v>143.35799999999998</v>
          </cell>
          <cell r="AC98">
            <v>2.06</v>
          </cell>
          <cell r="AD98">
            <v>2.33</v>
          </cell>
          <cell r="AH98">
            <v>5</v>
          </cell>
          <cell r="AI98">
            <v>5.0999999999999996</v>
          </cell>
          <cell r="AL98">
            <v>5.83</v>
          </cell>
          <cell r="AM98">
            <v>6.88</v>
          </cell>
          <cell r="AN98">
            <v>58.83</v>
          </cell>
          <cell r="AO98">
            <v>58.83</v>
          </cell>
          <cell r="AQ98">
            <v>0</v>
          </cell>
          <cell r="AS98">
            <v>5.32</v>
          </cell>
          <cell r="AU98">
            <v>1.03</v>
          </cell>
          <cell r="AX98">
            <v>3.67</v>
          </cell>
          <cell r="AY98">
            <v>97.6</v>
          </cell>
          <cell r="AZ98">
            <v>0.92</v>
          </cell>
          <cell r="BA98">
            <v>0.21</v>
          </cell>
          <cell r="BB98">
            <v>0.53</v>
          </cell>
          <cell r="BC98">
            <v>1.6600000000000001</v>
          </cell>
          <cell r="BD98">
            <v>9.73</v>
          </cell>
          <cell r="BE98">
            <v>96.42</v>
          </cell>
          <cell r="BH98">
            <v>1.31</v>
          </cell>
          <cell r="BJ98">
            <v>7.29</v>
          </cell>
          <cell r="CS98">
            <v>40</v>
          </cell>
          <cell r="CT98">
            <v>3</v>
          </cell>
        </row>
        <row r="99">
          <cell r="B99">
            <v>30</v>
          </cell>
          <cell r="J99" t="e">
            <v>#DIV/0!</v>
          </cell>
          <cell r="N99" t="e">
            <v>#DIV/0!</v>
          </cell>
          <cell r="Q99">
            <v>0</v>
          </cell>
          <cell r="S99">
            <v>252.65899999999993</v>
          </cell>
          <cell r="T99">
            <v>252.65899999999993</v>
          </cell>
          <cell r="W99" t="e">
            <v>#DIV/0!</v>
          </cell>
          <cell r="AB99">
            <v>143.35799999999998</v>
          </cell>
          <cell r="AQ99">
            <v>0</v>
          </cell>
          <cell r="BC99">
            <v>0</v>
          </cell>
          <cell r="CS99">
            <v>40</v>
          </cell>
          <cell r="CT99">
            <v>3</v>
          </cell>
          <cell r="CV99">
            <v>5.34</v>
          </cell>
          <cell r="CW99">
            <v>13.42</v>
          </cell>
        </row>
        <row r="100">
          <cell r="B100">
            <v>31</v>
          </cell>
          <cell r="C100">
            <v>367.74</v>
          </cell>
          <cell r="D100">
            <v>379</v>
          </cell>
          <cell r="F100">
            <v>9.4</v>
          </cell>
          <cell r="G100">
            <v>4.93</v>
          </cell>
          <cell r="H100">
            <v>9.4</v>
          </cell>
          <cell r="J100">
            <v>40.319148936170208</v>
          </cell>
          <cell r="L100">
            <v>7.94</v>
          </cell>
          <cell r="M100">
            <v>86.777000000000001</v>
          </cell>
          <cell r="N100">
            <v>22.896306068601582</v>
          </cell>
          <cell r="Q100">
            <v>146.79</v>
          </cell>
          <cell r="S100">
            <v>192.64599999999993</v>
          </cell>
          <cell r="T100">
            <v>192.64599999999993</v>
          </cell>
          <cell r="V100">
            <v>15.8</v>
          </cell>
          <cell r="W100">
            <v>4.1688654353562002</v>
          </cell>
          <cell r="Y100">
            <v>45.63</v>
          </cell>
          <cell r="AB100">
            <v>113.52799999999999</v>
          </cell>
          <cell r="AC100">
            <v>2.23</v>
          </cell>
          <cell r="AD100">
            <v>2.2599999999999998</v>
          </cell>
          <cell r="AH100">
            <v>5.8</v>
          </cell>
          <cell r="AI100">
            <v>7.17</v>
          </cell>
          <cell r="AK100">
            <v>2.31</v>
          </cell>
          <cell r="AL100">
            <v>5.92</v>
          </cell>
          <cell r="AM100">
            <v>5.0999999999999996</v>
          </cell>
          <cell r="AN100">
            <v>72.959999999999994</v>
          </cell>
          <cell r="AO100">
            <v>72.959999999999994</v>
          </cell>
          <cell r="AQ100">
            <v>0</v>
          </cell>
          <cell r="AS100">
            <v>7.96</v>
          </cell>
          <cell r="AU100">
            <v>1.03</v>
          </cell>
          <cell r="AX100">
            <v>5.82</v>
          </cell>
          <cell r="AY100">
            <v>96.47</v>
          </cell>
          <cell r="AZ100">
            <v>0.41</v>
          </cell>
          <cell r="BA100">
            <v>0.21</v>
          </cell>
          <cell r="BB100">
            <v>0.35</v>
          </cell>
          <cell r="BC100">
            <v>0.97</v>
          </cell>
          <cell r="BD100">
            <v>7.64</v>
          </cell>
          <cell r="BE100">
            <v>119.67</v>
          </cell>
          <cell r="BH100">
            <v>1.23</v>
          </cell>
          <cell r="BJ100">
            <v>7</v>
          </cell>
          <cell r="CS100">
            <v>40</v>
          </cell>
          <cell r="CT100">
            <v>3</v>
          </cell>
        </row>
        <row r="101">
          <cell r="B101" t="str">
            <v>APR/1</v>
          </cell>
          <cell r="C101">
            <v>275.86</v>
          </cell>
          <cell r="D101">
            <v>267</v>
          </cell>
          <cell r="F101">
            <v>4.5599999999999996</v>
          </cell>
          <cell r="G101">
            <v>6.21</v>
          </cell>
          <cell r="H101">
            <v>6.21</v>
          </cell>
          <cell r="J101" t="e">
            <v>#DIV/0!</v>
          </cell>
          <cell r="M101">
            <v>60.075000000000003</v>
          </cell>
          <cell r="Q101">
            <v>0</v>
          </cell>
          <cell r="S101">
            <v>192.64599999999993</v>
          </cell>
          <cell r="T101">
            <v>192.64599999999993</v>
          </cell>
          <cell r="V101">
            <v>11.28</v>
          </cell>
          <cell r="Y101">
            <v>45.79</v>
          </cell>
          <cell r="AB101">
            <v>113.52799999999999</v>
          </cell>
          <cell r="AC101">
            <v>2.16</v>
          </cell>
          <cell r="AD101">
            <v>2.29</v>
          </cell>
          <cell r="AN101">
            <v>68.900000000000006</v>
          </cell>
          <cell r="AO101">
            <v>68.900000000000006</v>
          </cell>
          <cell r="AQ101">
            <v>0</v>
          </cell>
          <cell r="CS101">
            <v>40</v>
          </cell>
          <cell r="CT101">
            <v>3</v>
          </cell>
        </row>
        <row r="102">
          <cell r="B102">
            <v>2</v>
          </cell>
          <cell r="J102" t="e">
            <v>#DIV/0!</v>
          </cell>
          <cell r="Q102">
            <v>0</v>
          </cell>
          <cell r="S102">
            <v>192.64599999999993</v>
          </cell>
          <cell r="T102">
            <v>192.64599999999993</v>
          </cell>
          <cell r="AB102">
            <v>113.52799999999999</v>
          </cell>
          <cell r="AQ102">
            <v>0</v>
          </cell>
          <cell r="CS102">
            <v>40</v>
          </cell>
          <cell r="CT102">
            <v>3</v>
          </cell>
        </row>
        <row r="103">
          <cell r="B103">
            <v>3</v>
          </cell>
          <cell r="C103">
            <v>382.33</v>
          </cell>
          <cell r="D103">
            <v>301</v>
          </cell>
          <cell r="F103">
            <v>6.16</v>
          </cell>
          <cell r="G103">
            <v>5.5</v>
          </cell>
          <cell r="H103">
            <v>6.16</v>
          </cell>
          <cell r="J103" t="e">
            <v>#DIV/0!</v>
          </cell>
          <cell r="M103">
            <v>66.22</v>
          </cell>
          <cell r="Q103">
            <v>0</v>
          </cell>
          <cell r="S103">
            <v>192.64599999999993</v>
          </cell>
          <cell r="T103">
            <v>192.64599999999993</v>
          </cell>
          <cell r="V103">
            <v>12.384</v>
          </cell>
          <cell r="AB103">
            <v>113.52799999999999</v>
          </cell>
          <cell r="AC103">
            <v>2.31</v>
          </cell>
          <cell r="AD103">
            <v>2.2599999999999998</v>
          </cell>
          <cell r="AN103">
            <v>68.739999999999995</v>
          </cell>
          <cell r="AO103">
            <v>68.739999999999995</v>
          </cell>
          <cell r="AQ103">
            <v>0</v>
          </cell>
          <cell r="CS103">
            <v>40</v>
          </cell>
          <cell r="CT103">
            <v>3</v>
          </cell>
        </row>
        <row r="104">
          <cell r="B104">
            <v>4</v>
          </cell>
          <cell r="C104">
            <v>393.82</v>
          </cell>
          <cell r="D104">
            <v>386</v>
          </cell>
          <cell r="F104">
            <v>8.48</v>
          </cell>
          <cell r="G104">
            <v>6.49</v>
          </cell>
          <cell r="H104">
            <v>8.48</v>
          </cell>
          <cell r="J104" t="e">
            <v>#DIV/0!</v>
          </cell>
          <cell r="M104">
            <v>86.85</v>
          </cell>
          <cell r="Q104">
            <v>0</v>
          </cell>
          <cell r="S104">
            <v>192.64599999999993</v>
          </cell>
          <cell r="T104">
            <v>192.64599999999993</v>
          </cell>
          <cell r="V104">
            <v>15.6</v>
          </cell>
          <cell r="AB104">
            <v>113.52799999999999</v>
          </cell>
          <cell r="AC104">
            <v>2.15</v>
          </cell>
          <cell r="AD104">
            <v>2.16</v>
          </cell>
          <cell r="AN104">
            <v>85.08</v>
          </cell>
          <cell r="AO104">
            <v>85.08</v>
          </cell>
          <cell r="AQ104">
            <v>0</v>
          </cell>
          <cell r="CS104">
            <v>40</v>
          </cell>
          <cell r="CT104">
            <v>3</v>
          </cell>
        </row>
        <row r="105">
          <cell r="B105">
            <v>5</v>
          </cell>
          <cell r="C105">
            <v>323.60000000000002</v>
          </cell>
          <cell r="D105">
            <v>432</v>
          </cell>
          <cell r="F105">
            <v>9.89</v>
          </cell>
          <cell r="G105">
            <v>5.28</v>
          </cell>
          <cell r="H105">
            <v>9.89</v>
          </cell>
          <cell r="J105" t="e">
            <v>#DIV/0!</v>
          </cell>
          <cell r="M105">
            <v>99.436000000000007</v>
          </cell>
          <cell r="Q105">
            <v>0</v>
          </cell>
          <cell r="S105">
            <v>192.64599999999993</v>
          </cell>
          <cell r="T105">
            <v>192.64599999999993</v>
          </cell>
          <cell r="V105">
            <v>17.5</v>
          </cell>
          <cell r="AB105">
            <v>113.52799999999999</v>
          </cell>
          <cell r="AC105">
            <v>2.0699999999999998</v>
          </cell>
          <cell r="AD105">
            <v>2.1</v>
          </cell>
          <cell r="AN105">
            <v>94.91</v>
          </cell>
          <cell r="AO105">
            <v>94.91</v>
          </cell>
          <cell r="AQ105">
            <v>0</v>
          </cell>
          <cell r="CS105">
            <v>40</v>
          </cell>
          <cell r="CT105">
            <v>3</v>
          </cell>
        </row>
        <row r="106">
          <cell r="B106">
            <v>6</v>
          </cell>
          <cell r="J106" t="e">
            <v>#DIV/0!</v>
          </cell>
          <cell r="Q106">
            <v>0</v>
          </cell>
          <cell r="S106">
            <v>192.64599999999993</v>
          </cell>
          <cell r="T106">
            <v>192.64599999999993</v>
          </cell>
          <cell r="AB106">
            <v>113.52799999999999</v>
          </cell>
          <cell r="AQ106">
            <v>0</v>
          </cell>
          <cell r="CS106">
            <v>40</v>
          </cell>
          <cell r="CT106">
            <v>3</v>
          </cell>
        </row>
        <row r="107">
          <cell r="B107">
            <v>7</v>
          </cell>
          <cell r="C107">
            <v>550.25</v>
          </cell>
          <cell r="D107">
            <v>389</v>
          </cell>
          <cell r="F107">
            <v>8.6999999999999993</v>
          </cell>
          <cell r="G107">
            <v>7.96</v>
          </cell>
          <cell r="H107">
            <v>8.6999999999999993</v>
          </cell>
          <cell r="J107" t="e">
            <v>#DIV/0!</v>
          </cell>
          <cell r="M107">
            <v>90.637</v>
          </cell>
          <cell r="Q107">
            <v>0</v>
          </cell>
          <cell r="S107">
            <v>192.64599999999993</v>
          </cell>
          <cell r="T107">
            <v>192.64599999999993</v>
          </cell>
          <cell r="V107">
            <v>15.84</v>
          </cell>
          <cell r="Y107">
            <v>40.93</v>
          </cell>
          <cell r="AB107">
            <v>113.52799999999999</v>
          </cell>
          <cell r="AC107">
            <v>2.33</v>
          </cell>
          <cell r="AD107">
            <v>2.29</v>
          </cell>
          <cell r="AN107">
            <v>98.66</v>
          </cell>
          <cell r="AO107">
            <v>98.66</v>
          </cell>
          <cell r="AQ107">
            <v>0</v>
          </cell>
          <cell r="CS107">
            <v>40</v>
          </cell>
          <cell r="CT107">
            <v>3</v>
          </cell>
        </row>
        <row r="108">
          <cell r="B108">
            <v>8</v>
          </cell>
          <cell r="C108">
            <v>604.04999999999995</v>
          </cell>
          <cell r="D108">
            <v>620</v>
          </cell>
          <cell r="F108">
            <v>13.56</v>
          </cell>
          <cell r="G108">
            <v>13.34</v>
          </cell>
          <cell r="H108">
            <v>13.56</v>
          </cell>
          <cell r="J108" t="e">
            <v>#DIV/0!</v>
          </cell>
          <cell r="M108">
            <v>143.53</v>
          </cell>
          <cell r="Q108">
            <v>0</v>
          </cell>
          <cell r="S108">
            <v>192.64599999999993</v>
          </cell>
          <cell r="T108">
            <v>192.64599999999993</v>
          </cell>
          <cell r="V108">
            <v>24.96</v>
          </cell>
          <cell r="Y108">
            <v>46.23</v>
          </cell>
          <cell r="AB108">
            <v>113.52799999999999</v>
          </cell>
          <cell r="AC108">
            <v>2.15</v>
          </cell>
          <cell r="AD108">
            <v>2.25</v>
          </cell>
          <cell r="AN108">
            <v>127.1</v>
          </cell>
          <cell r="AO108">
            <v>127.1</v>
          </cell>
          <cell r="AQ108">
            <v>0</v>
          </cell>
          <cell r="CS108">
            <v>40</v>
          </cell>
          <cell r="CT108">
            <v>3</v>
          </cell>
        </row>
        <row r="109">
          <cell r="B109">
            <v>9</v>
          </cell>
          <cell r="C109">
            <v>522.80999999999995</v>
          </cell>
          <cell r="D109">
            <v>467</v>
          </cell>
          <cell r="F109">
            <v>8.19</v>
          </cell>
          <cell r="G109">
            <v>8.31</v>
          </cell>
          <cell r="H109">
            <v>11.75</v>
          </cell>
          <cell r="J109" t="e">
            <v>#DIV/0!</v>
          </cell>
          <cell r="M109">
            <v>109.791</v>
          </cell>
          <cell r="Q109">
            <v>0</v>
          </cell>
          <cell r="S109">
            <v>192.64599999999993</v>
          </cell>
          <cell r="T109">
            <v>192.64599999999993</v>
          </cell>
          <cell r="V109">
            <v>17.745999999999999</v>
          </cell>
          <cell r="Y109">
            <v>32.79</v>
          </cell>
          <cell r="AB109">
            <v>113.52799999999999</v>
          </cell>
          <cell r="AC109">
            <v>2.15</v>
          </cell>
          <cell r="AD109">
            <v>2.14</v>
          </cell>
          <cell r="AN109">
            <v>112.37</v>
          </cell>
          <cell r="AO109">
            <v>112.37</v>
          </cell>
          <cell r="AQ109">
            <v>0</v>
          </cell>
          <cell r="CS109">
            <v>40</v>
          </cell>
          <cell r="CT109">
            <v>3</v>
          </cell>
        </row>
        <row r="110">
          <cell r="B110">
            <v>10</v>
          </cell>
          <cell r="C110">
            <v>442</v>
          </cell>
          <cell r="D110">
            <v>595</v>
          </cell>
          <cell r="F110">
            <v>12.55</v>
          </cell>
          <cell r="G110">
            <v>11.11</v>
          </cell>
          <cell r="H110">
            <v>12.55</v>
          </cell>
          <cell r="J110" t="e">
            <v>#DIV/0!</v>
          </cell>
          <cell r="M110">
            <v>137.44499999999999</v>
          </cell>
          <cell r="Q110">
            <v>0</v>
          </cell>
          <cell r="S110">
            <v>192.64599999999993</v>
          </cell>
          <cell r="T110">
            <v>192.64599999999993</v>
          </cell>
          <cell r="V110">
            <v>20.943999999999999</v>
          </cell>
          <cell r="Y110">
            <v>39.58</v>
          </cell>
          <cell r="AB110">
            <v>113.52799999999999</v>
          </cell>
          <cell r="AC110">
            <v>2.2599999999999998</v>
          </cell>
          <cell r="AD110">
            <v>2.2200000000000002</v>
          </cell>
          <cell r="AN110">
            <v>118.14</v>
          </cell>
          <cell r="AO110">
            <v>118.14</v>
          </cell>
          <cell r="AQ110">
            <v>0</v>
          </cell>
          <cell r="CS110">
            <v>40</v>
          </cell>
          <cell r="CT110">
            <v>3</v>
          </cell>
        </row>
        <row r="111">
          <cell r="B111">
            <v>11</v>
          </cell>
          <cell r="C111">
            <v>338.38</v>
          </cell>
          <cell r="D111">
            <v>237</v>
          </cell>
          <cell r="F111">
            <v>5.71</v>
          </cell>
          <cell r="G111">
            <v>4.8600000000000003</v>
          </cell>
          <cell r="H111">
            <v>5.71</v>
          </cell>
          <cell r="J111" t="e">
            <v>#DIV/0!</v>
          </cell>
          <cell r="M111">
            <v>55.268000000000001</v>
          </cell>
          <cell r="Q111">
            <v>0</v>
          </cell>
          <cell r="S111">
            <v>192.64599999999993</v>
          </cell>
          <cell r="T111">
            <v>192.64599999999993</v>
          </cell>
          <cell r="V111">
            <v>8.3249999999999993</v>
          </cell>
          <cell r="Y111">
            <v>25.11</v>
          </cell>
          <cell r="AB111">
            <v>113.52799999999999</v>
          </cell>
          <cell r="AC111">
            <v>2.4500000000000002</v>
          </cell>
          <cell r="AD111">
            <v>2.2799999999999998</v>
          </cell>
          <cell r="AN111">
            <v>61.58</v>
          </cell>
          <cell r="AO111">
            <v>61.58</v>
          </cell>
          <cell r="AQ111">
            <v>0</v>
          </cell>
          <cell r="CS111">
            <v>40</v>
          </cell>
          <cell r="CT111">
            <v>3</v>
          </cell>
        </row>
        <row r="112">
          <cell r="B112">
            <v>12</v>
          </cell>
          <cell r="C112">
            <v>450.2</v>
          </cell>
          <cell r="D112">
            <v>567</v>
          </cell>
          <cell r="F112">
            <v>13.21</v>
          </cell>
          <cell r="G112">
            <v>9.09</v>
          </cell>
          <cell r="H112">
            <v>13.21</v>
          </cell>
          <cell r="J112" t="e">
            <v>#DIV/0!</v>
          </cell>
          <cell r="M112">
            <v>131.6</v>
          </cell>
          <cell r="Q112">
            <v>0</v>
          </cell>
          <cell r="S112">
            <v>192.64599999999993</v>
          </cell>
          <cell r="T112">
            <v>192.64599999999993</v>
          </cell>
          <cell r="V112">
            <v>19.844999999999999</v>
          </cell>
          <cell r="Y112">
            <v>25.96</v>
          </cell>
          <cell r="AB112">
            <v>113.52799999999999</v>
          </cell>
          <cell r="AC112">
            <v>2.39</v>
          </cell>
          <cell r="AD112">
            <v>2.36</v>
          </cell>
          <cell r="AN112">
            <v>113.4</v>
          </cell>
          <cell r="AO112">
            <v>104.38</v>
          </cell>
          <cell r="AQ112">
            <v>0</v>
          </cell>
          <cell r="CS112">
            <v>40</v>
          </cell>
          <cell r="CT112">
            <v>3</v>
          </cell>
        </row>
        <row r="113">
          <cell r="B113">
            <v>13</v>
          </cell>
          <cell r="J113" t="e">
            <v>#DIV/0!</v>
          </cell>
          <cell r="Q113">
            <v>0</v>
          </cell>
          <cell r="S113">
            <v>192.64599999999993</v>
          </cell>
          <cell r="T113">
            <v>192.64599999999993</v>
          </cell>
          <cell r="AB113">
            <v>113.52799999999999</v>
          </cell>
          <cell r="AQ113">
            <v>0</v>
          </cell>
          <cell r="CS113">
            <v>40</v>
          </cell>
          <cell r="CT113">
            <v>3</v>
          </cell>
        </row>
        <row r="114">
          <cell r="B114">
            <v>14</v>
          </cell>
          <cell r="C114">
            <v>520.48</v>
          </cell>
          <cell r="D114">
            <v>390</v>
          </cell>
          <cell r="F114">
            <v>8.8699999999999992</v>
          </cell>
          <cell r="G114">
            <v>9.0399999999999991</v>
          </cell>
          <cell r="H114">
            <v>9.0399999999999991</v>
          </cell>
          <cell r="J114" t="e">
            <v>#DIV/0!</v>
          </cell>
          <cell r="M114">
            <v>91.65</v>
          </cell>
          <cell r="Q114">
            <v>0</v>
          </cell>
          <cell r="S114">
            <v>192.64599999999993</v>
          </cell>
          <cell r="T114">
            <v>192.64599999999993</v>
          </cell>
          <cell r="V114">
            <v>13.88</v>
          </cell>
          <cell r="Y114">
            <v>12.98</v>
          </cell>
          <cell r="AB114">
            <v>113.52799999999999</v>
          </cell>
          <cell r="AC114">
            <v>2.4700000000000002</v>
          </cell>
          <cell r="AD114">
            <v>2.4</v>
          </cell>
          <cell r="AN114">
            <v>91.99</v>
          </cell>
          <cell r="AO114">
            <v>101.01</v>
          </cell>
          <cell r="AQ114">
            <v>0</v>
          </cell>
          <cell r="CS114">
            <v>40</v>
          </cell>
          <cell r="CT114">
            <v>3</v>
          </cell>
        </row>
        <row r="115">
          <cell r="B115">
            <v>15</v>
          </cell>
          <cell r="C115">
            <v>310.94</v>
          </cell>
          <cell r="D115">
            <v>442</v>
          </cell>
          <cell r="F115">
            <v>7.75</v>
          </cell>
          <cell r="G115">
            <v>12.47</v>
          </cell>
          <cell r="H115">
            <v>12.47</v>
          </cell>
          <cell r="J115" t="e">
            <v>#DIV/0!</v>
          </cell>
          <cell r="M115">
            <v>105.417</v>
          </cell>
          <cell r="Q115">
            <v>0</v>
          </cell>
          <cell r="S115">
            <v>192.64599999999993</v>
          </cell>
          <cell r="T115">
            <v>192.64599999999993</v>
          </cell>
          <cell r="V115">
            <v>15.504</v>
          </cell>
          <cell r="AB115">
            <v>113.52799999999999</v>
          </cell>
          <cell r="AC115">
            <v>2.36</v>
          </cell>
          <cell r="AD115">
            <v>2.33</v>
          </cell>
          <cell r="AN115">
            <v>88.25</v>
          </cell>
          <cell r="AO115">
            <v>88.25</v>
          </cell>
          <cell r="AQ115">
            <v>0</v>
          </cell>
          <cell r="CS115">
            <v>40</v>
          </cell>
          <cell r="CT115">
            <v>3</v>
          </cell>
        </row>
        <row r="116">
          <cell r="B116">
            <v>16</v>
          </cell>
          <cell r="C116">
            <v>460.01</v>
          </cell>
          <cell r="D116">
            <v>420</v>
          </cell>
          <cell r="F116">
            <v>6.92</v>
          </cell>
          <cell r="G116">
            <v>9.85</v>
          </cell>
          <cell r="H116">
            <v>9.85</v>
          </cell>
          <cell r="J116" t="e">
            <v>#DIV/0!</v>
          </cell>
          <cell r="M116">
            <v>98.49</v>
          </cell>
          <cell r="Q116">
            <v>0</v>
          </cell>
          <cell r="S116">
            <v>192.64599999999993</v>
          </cell>
          <cell r="T116">
            <v>192.64599999999993</v>
          </cell>
          <cell r="V116">
            <v>16.13</v>
          </cell>
          <cell r="Y116">
            <v>31.86</v>
          </cell>
          <cell r="AB116">
            <v>113.52799999999999</v>
          </cell>
          <cell r="AC116">
            <v>2.2599999999999998</v>
          </cell>
          <cell r="AD116">
            <v>2.31</v>
          </cell>
          <cell r="AN116">
            <v>94.25</v>
          </cell>
          <cell r="AO116">
            <v>94.25</v>
          </cell>
          <cell r="AQ116">
            <v>0</v>
          </cell>
          <cell r="CS116">
            <v>40</v>
          </cell>
          <cell r="CT116">
            <v>3</v>
          </cell>
        </row>
        <row r="117">
          <cell r="B117">
            <v>17</v>
          </cell>
          <cell r="C117">
            <v>560.87</v>
          </cell>
          <cell r="D117">
            <v>613</v>
          </cell>
          <cell r="F117">
            <v>11.21</v>
          </cell>
          <cell r="G117">
            <v>14.55</v>
          </cell>
          <cell r="H117">
            <v>14.55</v>
          </cell>
          <cell r="J117" t="e">
            <v>#DIV/0!</v>
          </cell>
          <cell r="M117">
            <v>141.10900000000001</v>
          </cell>
          <cell r="Q117">
            <v>0</v>
          </cell>
          <cell r="S117">
            <v>192.64599999999993</v>
          </cell>
          <cell r="T117">
            <v>192.64599999999993</v>
          </cell>
          <cell r="V117">
            <v>22.898</v>
          </cell>
          <cell r="Y117">
            <v>5.87</v>
          </cell>
          <cell r="AB117">
            <v>113.52799999999999</v>
          </cell>
          <cell r="AC117">
            <v>2.15</v>
          </cell>
          <cell r="AD117">
            <v>2.29</v>
          </cell>
          <cell r="AN117">
            <v>120.16</v>
          </cell>
          <cell r="AO117">
            <v>120.16</v>
          </cell>
          <cell r="AQ117">
            <v>0</v>
          </cell>
          <cell r="CS117">
            <v>40</v>
          </cell>
          <cell r="CT117">
            <v>3</v>
          </cell>
        </row>
        <row r="118">
          <cell r="B118">
            <v>18</v>
          </cell>
          <cell r="J118" t="e">
            <v>#DIV/0!</v>
          </cell>
          <cell r="Q118">
            <v>0</v>
          </cell>
          <cell r="S118">
            <v>192.64599999999993</v>
          </cell>
          <cell r="T118">
            <v>192.64599999999993</v>
          </cell>
          <cell r="AB118">
            <v>113.52799999999999</v>
          </cell>
          <cell r="AQ118">
            <v>0</v>
          </cell>
          <cell r="CS118">
            <v>40</v>
          </cell>
          <cell r="CT118">
            <v>3</v>
          </cell>
        </row>
        <row r="119">
          <cell r="B119">
            <v>19</v>
          </cell>
          <cell r="C119">
            <v>717.38</v>
          </cell>
          <cell r="D119">
            <v>736</v>
          </cell>
          <cell r="F119">
            <v>13.27</v>
          </cell>
          <cell r="G119">
            <v>17.239999999999998</v>
          </cell>
          <cell r="H119">
            <v>17.239999999999998</v>
          </cell>
          <cell r="J119" t="e">
            <v>#DIV/0!</v>
          </cell>
          <cell r="M119">
            <v>169.32300000000001</v>
          </cell>
          <cell r="Q119">
            <v>0</v>
          </cell>
          <cell r="S119">
            <v>192.64599999999993</v>
          </cell>
          <cell r="T119">
            <v>192.64599999999993</v>
          </cell>
          <cell r="V119">
            <v>27.998000000000001</v>
          </cell>
          <cell r="Y119">
            <v>37.909999999999997</v>
          </cell>
          <cell r="AB119">
            <v>113.52799999999999</v>
          </cell>
          <cell r="AC119">
            <v>2.13</v>
          </cell>
          <cell r="AD119">
            <v>2.2000000000000002</v>
          </cell>
          <cell r="AN119">
            <v>144.6</v>
          </cell>
          <cell r="AO119">
            <v>144.6</v>
          </cell>
          <cell r="AQ119">
            <v>0</v>
          </cell>
          <cell r="CS119">
            <v>40</v>
          </cell>
          <cell r="CT119">
            <v>3</v>
          </cell>
        </row>
        <row r="120">
          <cell r="B120">
            <v>20</v>
          </cell>
          <cell r="J120" t="e">
            <v>#DIV/0!</v>
          </cell>
          <cell r="Q120">
            <v>0</v>
          </cell>
          <cell r="S120">
            <v>192.64599999999993</v>
          </cell>
          <cell r="T120">
            <v>192.64599999999993</v>
          </cell>
          <cell r="AB120">
            <v>113.52799999999999</v>
          </cell>
          <cell r="AQ120">
            <v>0</v>
          </cell>
          <cell r="CS120">
            <v>40</v>
          </cell>
          <cell r="CT120">
            <v>3</v>
          </cell>
        </row>
        <row r="121">
          <cell r="B121">
            <v>21</v>
          </cell>
          <cell r="C121">
            <v>740.02</v>
          </cell>
          <cell r="D121">
            <v>622</v>
          </cell>
          <cell r="F121">
            <v>12.2</v>
          </cell>
          <cell r="G121">
            <v>13.35</v>
          </cell>
          <cell r="H121">
            <v>13.35</v>
          </cell>
          <cell r="J121" t="e">
            <v>#DIV/0!</v>
          </cell>
          <cell r="M121">
            <v>143.184</v>
          </cell>
          <cell r="Q121">
            <v>0</v>
          </cell>
          <cell r="S121">
            <v>192.64599999999993</v>
          </cell>
          <cell r="T121">
            <v>192.64599999999993</v>
          </cell>
          <cell r="V121">
            <v>23.763999999999999</v>
          </cell>
          <cell r="Y121">
            <v>31.2</v>
          </cell>
          <cell r="AB121">
            <v>113.52799999999999</v>
          </cell>
          <cell r="AC121">
            <v>2.08</v>
          </cell>
          <cell r="AD121">
            <v>2.1800000000000002</v>
          </cell>
          <cell r="AN121">
            <v>150.74</v>
          </cell>
          <cell r="AO121">
            <v>150.74</v>
          </cell>
          <cell r="AQ121">
            <v>0</v>
          </cell>
          <cell r="CS121">
            <v>40</v>
          </cell>
          <cell r="CT121">
            <v>3</v>
          </cell>
        </row>
        <row r="122">
          <cell r="B122">
            <v>22</v>
          </cell>
          <cell r="C122">
            <v>557.38</v>
          </cell>
          <cell r="D122">
            <v>516</v>
          </cell>
          <cell r="F122">
            <v>8.77</v>
          </cell>
          <cell r="G122">
            <v>12.88</v>
          </cell>
          <cell r="H122">
            <v>12.88</v>
          </cell>
          <cell r="J122" t="e">
            <v>#DIV/0!</v>
          </cell>
          <cell r="M122">
            <v>119.29900000000001</v>
          </cell>
          <cell r="Q122">
            <v>0</v>
          </cell>
          <cell r="S122">
            <v>192.64599999999993</v>
          </cell>
          <cell r="T122">
            <v>192.64599999999993</v>
          </cell>
          <cell r="V122">
            <v>20.173999999999999</v>
          </cell>
          <cell r="Y122">
            <v>38.53</v>
          </cell>
          <cell r="AB122">
            <v>113.52799999999999</v>
          </cell>
          <cell r="AC122">
            <v>2.15</v>
          </cell>
          <cell r="AD122">
            <v>2.17</v>
          </cell>
          <cell r="AN122">
            <v>108.43</v>
          </cell>
          <cell r="AO122">
            <v>108.43</v>
          </cell>
          <cell r="AQ122">
            <v>0</v>
          </cell>
          <cell r="CS122">
            <v>40</v>
          </cell>
          <cell r="CT122">
            <v>3</v>
          </cell>
        </row>
        <row r="123">
          <cell r="B123">
            <v>23</v>
          </cell>
          <cell r="C123">
            <v>382.23</v>
          </cell>
          <cell r="D123">
            <v>435</v>
          </cell>
          <cell r="F123">
            <v>9.36</v>
          </cell>
          <cell r="G123">
            <v>10.26</v>
          </cell>
          <cell r="H123">
            <v>10.26</v>
          </cell>
          <cell r="J123" t="e">
            <v>#DIV/0!</v>
          </cell>
          <cell r="M123">
            <v>100.09</v>
          </cell>
          <cell r="Q123">
            <v>0</v>
          </cell>
          <cell r="S123">
            <v>192.64599999999993</v>
          </cell>
          <cell r="T123">
            <v>192.64599999999993</v>
          </cell>
          <cell r="V123">
            <v>17.183</v>
          </cell>
          <cell r="Y123">
            <v>12.34</v>
          </cell>
          <cell r="AB123">
            <v>113.52799999999999</v>
          </cell>
          <cell r="AC123">
            <v>2.1800000000000002</v>
          </cell>
          <cell r="AD123">
            <v>2.14</v>
          </cell>
          <cell r="AN123">
            <v>105.76</v>
          </cell>
          <cell r="AO123">
            <v>105.76</v>
          </cell>
          <cell r="AQ123">
            <v>0</v>
          </cell>
          <cell r="CS123">
            <v>40</v>
          </cell>
          <cell r="CT123">
            <v>3</v>
          </cell>
        </row>
        <row r="124">
          <cell r="B124">
            <v>24</v>
          </cell>
          <cell r="C124">
            <v>381.83</v>
          </cell>
          <cell r="D124">
            <v>449</v>
          </cell>
          <cell r="F124">
            <v>10.119999999999999</v>
          </cell>
          <cell r="G124">
            <v>11.48</v>
          </cell>
          <cell r="H124">
            <v>11.48</v>
          </cell>
          <cell r="J124" t="e">
            <v>#DIV/0!</v>
          </cell>
          <cell r="M124">
            <v>104.164</v>
          </cell>
          <cell r="Q124">
            <v>0</v>
          </cell>
          <cell r="S124">
            <v>192.64599999999993</v>
          </cell>
          <cell r="T124">
            <v>192.64599999999993</v>
          </cell>
          <cell r="V124">
            <v>18.004999999999999</v>
          </cell>
          <cell r="Y124">
            <v>20.010000000000002</v>
          </cell>
          <cell r="AB124">
            <v>113.52799999999999</v>
          </cell>
          <cell r="AC124">
            <v>2.19</v>
          </cell>
          <cell r="AD124">
            <v>2.2200000000000002</v>
          </cell>
          <cell r="AN124">
            <v>88.73</v>
          </cell>
          <cell r="AO124">
            <v>88.73</v>
          </cell>
          <cell r="AQ124">
            <v>0</v>
          </cell>
          <cell r="CS124">
            <v>40</v>
          </cell>
          <cell r="CT124">
            <v>3</v>
          </cell>
        </row>
        <row r="125">
          <cell r="B125">
            <v>25</v>
          </cell>
          <cell r="C125">
            <v>184.78</v>
          </cell>
          <cell r="D125">
            <v>148</v>
          </cell>
          <cell r="G125">
            <v>4.1500000000000004</v>
          </cell>
          <cell r="H125">
            <v>4.1500000000000004</v>
          </cell>
          <cell r="J125" t="e">
            <v>#DIV/0!</v>
          </cell>
          <cell r="M125">
            <v>34.054000000000002</v>
          </cell>
          <cell r="Q125">
            <v>0</v>
          </cell>
          <cell r="S125">
            <v>192.64599999999993</v>
          </cell>
          <cell r="T125">
            <v>192.64599999999993</v>
          </cell>
          <cell r="V125">
            <v>5.9349999999999996</v>
          </cell>
          <cell r="Y125">
            <v>11.11</v>
          </cell>
          <cell r="AB125">
            <v>113.52799999999999</v>
          </cell>
          <cell r="AC125">
            <v>2.16</v>
          </cell>
          <cell r="AD125">
            <v>2.11</v>
          </cell>
          <cell r="AN125">
            <v>32.21</v>
          </cell>
          <cell r="AO125">
            <v>32.21</v>
          </cell>
          <cell r="AQ125">
            <v>0</v>
          </cell>
          <cell r="CS125">
            <v>40</v>
          </cell>
          <cell r="CT125">
            <v>3</v>
          </cell>
        </row>
        <row r="126">
          <cell r="B126">
            <v>26</v>
          </cell>
          <cell r="C126">
            <v>195.82</v>
          </cell>
          <cell r="D126">
            <v>259</v>
          </cell>
          <cell r="G126">
            <v>7.95</v>
          </cell>
          <cell r="H126">
            <v>7.95</v>
          </cell>
          <cell r="J126" t="e">
            <v>#DIV/0!</v>
          </cell>
          <cell r="M126">
            <v>59.648000000000003</v>
          </cell>
          <cell r="Q126">
            <v>0</v>
          </cell>
          <cell r="S126">
            <v>192.64599999999993</v>
          </cell>
          <cell r="T126">
            <v>192.64599999999993</v>
          </cell>
          <cell r="V126">
            <v>10.385</v>
          </cell>
          <cell r="AB126">
            <v>113.52799999999999</v>
          </cell>
          <cell r="AC126">
            <v>2.2999999999999998</v>
          </cell>
          <cell r="AD126">
            <v>2.29</v>
          </cell>
          <cell r="AN126">
            <v>56.56</v>
          </cell>
          <cell r="AO126">
            <v>56.56</v>
          </cell>
          <cell r="AQ126">
            <v>0</v>
          </cell>
          <cell r="CS126">
            <v>40</v>
          </cell>
          <cell r="CT126">
            <v>3</v>
          </cell>
        </row>
        <row r="127">
          <cell r="B127">
            <v>27</v>
          </cell>
          <cell r="J127" t="e">
            <v>#DIV/0!</v>
          </cell>
          <cell r="Q127">
            <v>0</v>
          </cell>
          <cell r="S127">
            <v>192.64599999999993</v>
          </cell>
          <cell r="T127">
            <v>192.64599999999993</v>
          </cell>
          <cell r="AB127">
            <v>113.52799999999999</v>
          </cell>
          <cell r="AQ127">
            <v>0</v>
          </cell>
          <cell r="CS127">
            <v>40</v>
          </cell>
          <cell r="CT127">
            <v>3</v>
          </cell>
        </row>
        <row r="128">
          <cell r="B128">
            <v>28</v>
          </cell>
          <cell r="C128">
            <v>414.07</v>
          </cell>
          <cell r="D128">
            <v>394</v>
          </cell>
          <cell r="F128">
            <v>7.73</v>
          </cell>
          <cell r="G128">
            <v>10.08</v>
          </cell>
          <cell r="H128">
            <v>10.08</v>
          </cell>
          <cell r="J128" t="e">
            <v>#DIV/0!</v>
          </cell>
          <cell r="M128">
            <v>91.408000000000001</v>
          </cell>
          <cell r="Q128">
            <v>0</v>
          </cell>
          <cell r="S128">
            <v>192.64599999999993</v>
          </cell>
          <cell r="T128">
            <v>192.64599999999993</v>
          </cell>
          <cell r="V128">
            <v>16.154</v>
          </cell>
          <cell r="Y128">
            <v>13.98</v>
          </cell>
          <cell r="AB128">
            <v>113.52799999999999</v>
          </cell>
          <cell r="AC128">
            <v>2.27</v>
          </cell>
          <cell r="AD128">
            <v>2.29</v>
          </cell>
          <cell r="AN128">
            <v>67.180000000000007</v>
          </cell>
          <cell r="AO128">
            <v>67.180000000000007</v>
          </cell>
          <cell r="AQ128">
            <v>0</v>
          </cell>
          <cell r="CS128">
            <v>40</v>
          </cell>
          <cell r="CT128">
            <v>3</v>
          </cell>
        </row>
        <row r="129">
          <cell r="B129">
            <v>29</v>
          </cell>
          <cell r="C129">
            <v>297.75</v>
          </cell>
          <cell r="D129">
            <v>215</v>
          </cell>
          <cell r="G129">
            <v>7.65</v>
          </cell>
          <cell r="H129">
            <v>7.65</v>
          </cell>
          <cell r="J129" t="e">
            <v>#DIV/0!</v>
          </cell>
          <cell r="M129">
            <v>50.155999999999999</v>
          </cell>
          <cell r="Q129">
            <v>0</v>
          </cell>
          <cell r="S129">
            <v>192.64599999999993</v>
          </cell>
          <cell r="T129">
            <v>192.64599999999993</v>
          </cell>
          <cell r="V129">
            <v>8.7260000000000009</v>
          </cell>
          <cell r="Y129">
            <v>13.66</v>
          </cell>
          <cell r="AB129">
            <v>113.52799999999999</v>
          </cell>
          <cell r="AC129">
            <v>2.13</v>
          </cell>
          <cell r="AD129">
            <v>2.16</v>
          </cell>
          <cell r="AN129">
            <v>64.81</v>
          </cell>
          <cell r="AO129">
            <v>64.81</v>
          </cell>
          <cell r="AQ129">
            <v>0</v>
          </cell>
          <cell r="CS129">
            <v>40</v>
          </cell>
          <cell r="CT129">
            <v>3</v>
          </cell>
        </row>
        <row r="130">
          <cell r="B130">
            <v>30</v>
          </cell>
          <cell r="C130">
            <v>190.83</v>
          </cell>
          <cell r="D130">
            <v>296</v>
          </cell>
          <cell r="G130">
            <v>8.9600000000000009</v>
          </cell>
          <cell r="H130">
            <v>8.9600000000000009</v>
          </cell>
          <cell r="J130" t="e">
            <v>#DIV/0!</v>
          </cell>
          <cell r="M130">
            <v>69.290999999999997</v>
          </cell>
          <cell r="Q130">
            <v>0</v>
          </cell>
          <cell r="S130">
            <v>192.64599999999993</v>
          </cell>
          <cell r="T130">
            <v>192.64599999999993</v>
          </cell>
          <cell r="V130">
            <v>11.96</v>
          </cell>
          <cell r="Y130">
            <v>6.84</v>
          </cell>
          <cell r="AB130">
            <v>113.52799999999999</v>
          </cell>
          <cell r="AC130">
            <v>2.1</v>
          </cell>
          <cell r="AD130">
            <v>2.09</v>
          </cell>
          <cell r="AN130">
            <v>61</v>
          </cell>
          <cell r="AO130">
            <v>61</v>
          </cell>
          <cell r="AQ130">
            <v>0</v>
          </cell>
          <cell r="CS130">
            <v>40</v>
          </cell>
          <cell r="CT130">
            <v>3</v>
          </cell>
        </row>
        <row r="131">
          <cell r="B131">
            <v>31</v>
          </cell>
          <cell r="J131" t="e">
            <v>#DIV/0!</v>
          </cell>
          <cell r="Q131">
            <v>0</v>
          </cell>
          <cell r="S131">
            <v>192.64599999999993</v>
          </cell>
          <cell r="T131">
            <v>192.64599999999993</v>
          </cell>
          <cell r="AB131">
            <v>113.52799999999999</v>
          </cell>
          <cell r="AQ131">
            <v>0</v>
          </cell>
          <cell r="CS131">
            <v>40</v>
          </cell>
          <cell r="CT131">
            <v>3</v>
          </cell>
        </row>
        <row r="132">
          <cell r="B132" t="str">
            <v>MEI/1</v>
          </cell>
          <cell r="D132">
            <v>202</v>
          </cell>
          <cell r="G132">
            <v>7.11</v>
          </cell>
          <cell r="H132">
            <v>7.11</v>
          </cell>
          <cell r="J132">
            <v>28.410689170182838</v>
          </cell>
          <cell r="M132">
            <v>47.292000000000002</v>
          </cell>
          <cell r="Q132">
            <v>51.41</v>
          </cell>
          <cell r="S132">
            <v>137.84299999999985</v>
          </cell>
          <cell r="T132">
            <v>137.84299999999985</v>
          </cell>
          <cell r="V132">
            <v>8.1389999999999993</v>
          </cell>
          <cell r="Y132">
            <v>14.1</v>
          </cell>
          <cell r="AB132">
            <v>8.006999999999989</v>
          </cell>
          <cell r="AN132">
            <v>44.79</v>
          </cell>
          <cell r="AO132">
            <v>44.79</v>
          </cell>
          <cell r="AQ132">
            <v>0</v>
          </cell>
          <cell r="CS132">
            <v>40</v>
          </cell>
          <cell r="CT132">
            <v>3</v>
          </cell>
        </row>
        <row r="133">
          <cell r="B133">
            <v>2</v>
          </cell>
          <cell r="D133">
            <v>203</v>
          </cell>
          <cell r="G133">
            <v>7.77</v>
          </cell>
          <cell r="H133">
            <v>7.77</v>
          </cell>
          <cell r="J133">
            <v>26.126126126126128</v>
          </cell>
          <cell r="M133">
            <v>47.052</v>
          </cell>
          <cell r="Q133">
            <v>74.92</v>
          </cell>
          <cell r="S133">
            <v>109.97499999999984</v>
          </cell>
          <cell r="T133">
            <v>109.97499999999984</v>
          </cell>
          <cell r="V133">
            <v>8.1630000000000003</v>
          </cell>
          <cell r="Y133">
            <v>6.52</v>
          </cell>
          <cell r="AB133">
            <v>9.6499999999999879</v>
          </cell>
          <cell r="AN133">
            <v>39.54</v>
          </cell>
          <cell r="AO133">
            <v>39.54</v>
          </cell>
          <cell r="AQ133">
            <v>0</v>
          </cell>
          <cell r="CS133">
            <v>40</v>
          </cell>
          <cell r="CT133">
            <v>3</v>
          </cell>
        </row>
        <row r="134">
          <cell r="B134">
            <v>3</v>
          </cell>
          <cell r="D134">
            <v>352</v>
          </cell>
          <cell r="G134">
            <v>12.62</v>
          </cell>
          <cell r="H134">
            <v>12.62</v>
          </cell>
          <cell r="J134">
            <v>27.892234548335978</v>
          </cell>
          <cell r="M134">
            <v>82.075000000000003</v>
          </cell>
          <cell r="Q134">
            <v>51.69</v>
          </cell>
          <cell r="S134">
            <v>140.35999999999984</v>
          </cell>
          <cell r="T134">
            <v>140.35999999999984</v>
          </cell>
          <cell r="V134">
            <v>14.2</v>
          </cell>
          <cell r="AB134">
            <v>23.849999999999987</v>
          </cell>
          <cell r="AN134">
            <v>78.760000000000005</v>
          </cell>
          <cell r="AO134">
            <v>78.760000000000005</v>
          </cell>
          <cell r="AQ134">
            <v>0</v>
          </cell>
          <cell r="CS134">
            <v>40</v>
          </cell>
          <cell r="CT134">
            <v>3</v>
          </cell>
        </row>
        <row r="135">
          <cell r="B135">
            <v>4</v>
          </cell>
          <cell r="Q135">
            <v>0</v>
          </cell>
          <cell r="S135">
            <v>140.35999999999984</v>
          </cell>
          <cell r="T135">
            <v>140.35999999999984</v>
          </cell>
          <cell r="AB135">
            <v>23.849999999999987</v>
          </cell>
          <cell r="AQ135">
            <v>0</v>
          </cell>
          <cell r="CS135">
            <v>40</v>
          </cell>
          <cell r="CT135">
            <v>3</v>
          </cell>
        </row>
        <row r="136">
          <cell r="B136">
            <v>5</v>
          </cell>
          <cell r="D136">
            <v>297</v>
          </cell>
          <cell r="G136">
            <v>10.17</v>
          </cell>
          <cell r="H136">
            <v>10.17</v>
          </cell>
          <cell r="J136">
            <v>29.20353982300885</v>
          </cell>
          <cell r="M136">
            <v>68.635999999999996</v>
          </cell>
          <cell r="Q136">
            <v>78.44</v>
          </cell>
          <cell r="S136">
            <v>130.55599999999984</v>
          </cell>
          <cell r="T136">
            <v>130.55599999999984</v>
          </cell>
          <cell r="V136">
            <v>11.9</v>
          </cell>
          <cell r="AB136">
            <v>35.749999999999986</v>
          </cell>
          <cell r="AN136">
            <v>60.94</v>
          </cell>
          <cell r="AO136">
            <v>60.94</v>
          </cell>
          <cell r="AQ136">
            <v>0</v>
          </cell>
          <cell r="CS136">
            <v>40</v>
          </cell>
          <cell r="CT136">
            <v>3</v>
          </cell>
        </row>
        <row r="137">
          <cell r="B137">
            <v>6</v>
          </cell>
          <cell r="D137">
            <v>416</v>
          </cell>
          <cell r="G137">
            <v>11.96</v>
          </cell>
          <cell r="H137">
            <v>11.96</v>
          </cell>
          <cell r="J137">
            <v>34.782608695652172</v>
          </cell>
          <cell r="M137">
            <v>95.888000000000005</v>
          </cell>
          <cell r="Q137">
            <v>0</v>
          </cell>
          <cell r="S137">
            <v>226.44399999999985</v>
          </cell>
          <cell r="T137">
            <v>226.44399999999985</v>
          </cell>
          <cell r="V137">
            <v>15.43</v>
          </cell>
          <cell r="Y137">
            <v>32.93</v>
          </cell>
          <cell r="AB137">
            <v>18.249999999999986</v>
          </cell>
          <cell r="AN137">
            <v>85.49</v>
          </cell>
          <cell r="AO137">
            <v>85.49</v>
          </cell>
          <cell r="AQ137">
            <v>0</v>
          </cell>
          <cell r="CS137">
            <v>40</v>
          </cell>
          <cell r="CT137">
            <v>3</v>
          </cell>
        </row>
        <row r="138">
          <cell r="B138">
            <v>7</v>
          </cell>
          <cell r="D138">
            <v>374</v>
          </cell>
          <cell r="G138">
            <v>12.04</v>
          </cell>
          <cell r="H138">
            <v>12.04</v>
          </cell>
          <cell r="J138">
            <v>31.063122923588043</v>
          </cell>
          <cell r="M138">
            <v>86.468999999999994</v>
          </cell>
          <cell r="Q138">
            <v>112.05</v>
          </cell>
          <cell r="S138">
            <v>200.86299999999983</v>
          </cell>
          <cell r="T138">
            <v>200.86299999999983</v>
          </cell>
          <cell r="V138">
            <v>15.372</v>
          </cell>
          <cell r="Y138">
            <v>33.01</v>
          </cell>
          <cell r="AB138">
            <v>0.61199999999998766</v>
          </cell>
          <cell r="AN138">
            <v>81.75</v>
          </cell>
          <cell r="AO138">
            <v>81.75</v>
          </cell>
          <cell r="AQ138">
            <v>0</v>
          </cell>
          <cell r="CS138">
            <v>40</v>
          </cell>
          <cell r="CT138">
            <v>3</v>
          </cell>
        </row>
        <row r="139">
          <cell r="B139">
            <v>8</v>
          </cell>
          <cell r="D139">
            <v>446</v>
          </cell>
          <cell r="G139">
            <v>13.23</v>
          </cell>
          <cell r="H139">
            <v>13.23</v>
          </cell>
          <cell r="J139">
            <v>33.711262282690853</v>
          </cell>
          <cell r="M139">
            <v>102.624</v>
          </cell>
          <cell r="Q139">
            <v>126.29</v>
          </cell>
          <cell r="S139">
            <v>177.19699999999983</v>
          </cell>
          <cell r="T139">
            <v>177.19699999999983</v>
          </cell>
          <cell r="V139">
            <v>17.928999999999998</v>
          </cell>
          <cell r="Y139">
            <v>6.31</v>
          </cell>
          <cell r="AB139">
            <v>12.230999999999987</v>
          </cell>
          <cell r="AN139">
            <v>91.73</v>
          </cell>
          <cell r="AO139">
            <v>91.73</v>
          </cell>
          <cell r="AQ139">
            <v>0</v>
          </cell>
          <cell r="CS139">
            <v>40</v>
          </cell>
          <cell r="CT139">
            <v>3</v>
          </cell>
        </row>
        <row r="140">
          <cell r="B140">
            <v>9</v>
          </cell>
          <cell r="D140">
            <v>232</v>
          </cell>
          <cell r="F140">
            <v>2</v>
          </cell>
          <cell r="G140">
            <v>6.5</v>
          </cell>
          <cell r="H140">
            <v>8.5</v>
          </cell>
          <cell r="J140">
            <v>27.294117647058822</v>
          </cell>
          <cell r="M140">
            <v>53.36</v>
          </cell>
          <cell r="Q140">
            <v>121.79</v>
          </cell>
          <cell r="S140">
            <v>108.76699999999984</v>
          </cell>
          <cell r="T140">
            <v>108.76699999999984</v>
          </cell>
          <cell r="V140">
            <v>9.3490000000000002</v>
          </cell>
          <cell r="Y140">
            <v>18.88</v>
          </cell>
          <cell r="AB140">
            <v>2.6999999999999886</v>
          </cell>
          <cell r="AN140">
            <v>51.66</v>
          </cell>
          <cell r="AO140">
            <v>51.66</v>
          </cell>
          <cell r="AQ140">
            <v>0</v>
          </cell>
          <cell r="CS140">
            <v>40</v>
          </cell>
          <cell r="CT140">
            <v>3</v>
          </cell>
        </row>
        <row r="141">
          <cell r="B141">
            <v>10</v>
          </cell>
          <cell r="D141">
            <v>525</v>
          </cell>
          <cell r="G141">
            <v>18.62</v>
          </cell>
          <cell r="H141">
            <v>18.62</v>
          </cell>
          <cell r="J141">
            <v>28.195488721804509</v>
          </cell>
          <cell r="M141">
            <v>118.884</v>
          </cell>
          <cell r="Q141">
            <v>109.88</v>
          </cell>
          <cell r="S141">
            <v>117.77099999999984</v>
          </cell>
          <cell r="T141">
            <v>117.77099999999984</v>
          </cell>
          <cell r="V141">
            <v>19.309999999999999</v>
          </cell>
          <cell r="Y141">
            <v>13.37</v>
          </cell>
          <cell r="AB141">
            <v>8.6399999999999881</v>
          </cell>
          <cell r="AN141">
            <v>106.08</v>
          </cell>
          <cell r="AO141">
            <v>86.08</v>
          </cell>
          <cell r="AQ141">
            <v>20</v>
          </cell>
          <cell r="CS141">
            <v>40</v>
          </cell>
          <cell r="CT141">
            <v>3</v>
          </cell>
        </row>
        <row r="142">
          <cell r="B142">
            <v>11</v>
          </cell>
          <cell r="Q142">
            <v>0</v>
          </cell>
          <cell r="S142">
            <v>117.77099999999984</v>
          </cell>
          <cell r="T142">
            <v>117.77099999999984</v>
          </cell>
          <cell r="AB142">
            <v>8.6399999999999881</v>
          </cell>
          <cell r="AQ142">
            <v>20</v>
          </cell>
          <cell r="CS142">
            <v>40</v>
          </cell>
          <cell r="CT142">
            <v>3</v>
          </cell>
        </row>
        <row r="143">
          <cell r="B143">
            <v>12</v>
          </cell>
          <cell r="D143">
            <v>327</v>
          </cell>
          <cell r="G143">
            <v>11.46</v>
          </cell>
          <cell r="H143">
            <v>11.46</v>
          </cell>
          <cell r="J143">
            <v>28.534031413612563</v>
          </cell>
          <cell r="M143">
            <v>72.593999999999994</v>
          </cell>
          <cell r="Q143">
            <v>65.489999999999995</v>
          </cell>
          <cell r="S143">
            <v>124.87499999999984</v>
          </cell>
          <cell r="T143">
            <v>124.87499999999984</v>
          </cell>
          <cell r="V143">
            <v>12.585000000000001</v>
          </cell>
          <cell r="Y143">
            <v>19.63</v>
          </cell>
          <cell r="AB143">
            <v>1.5949999999999882</v>
          </cell>
          <cell r="AN143">
            <v>60.29</v>
          </cell>
          <cell r="AO143">
            <v>80.290000000000006</v>
          </cell>
          <cell r="AQ143">
            <v>0</v>
          </cell>
          <cell r="CS143">
            <v>40</v>
          </cell>
          <cell r="CT143">
            <v>3</v>
          </cell>
        </row>
        <row r="144">
          <cell r="B144">
            <v>13</v>
          </cell>
          <cell r="D144">
            <v>514</v>
          </cell>
          <cell r="G144">
            <v>17.899999999999999</v>
          </cell>
          <cell r="H144">
            <v>17.899999999999999</v>
          </cell>
          <cell r="J144">
            <v>28.715083798882684</v>
          </cell>
          <cell r="M144">
            <v>113.33</v>
          </cell>
          <cell r="Q144">
            <v>96.4</v>
          </cell>
          <cell r="S144">
            <v>141.80499999999984</v>
          </cell>
          <cell r="T144">
            <v>141.80499999999984</v>
          </cell>
          <cell r="V144">
            <v>19.058</v>
          </cell>
          <cell r="Y144">
            <v>6.68</v>
          </cell>
          <cell r="AB144">
            <v>13.972999999999988</v>
          </cell>
          <cell r="AN144">
            <v>114.88</v>
          </cell>
          <cell r="AO144">
            <v>114.88</v>
          </cell>
          <cell r="AQ144">
            <v>0</v>
          </cell>
          <cell r="CS144">
            <v>40</v>
          </cell>
          <cell r="CT144">
            <v>3</v>
          </cell>
        </row>
        <row r="145">
          <cell r="B145">
            <v>14</v>
          </cell>
          <cell r="Q145">
            <v>0</v>
          </cell>
          <cell r="S145">
            <v>141.80499999999984</v>
          </cell>
          <cell r="T145">
            <v>141.80499999999984</v>
          </cell>
          <cell r="AB145">
            <v>13.972999999999988</v>
          </cell>
          <cell r="AQ145">
            <v>0</v>
          </cell>
          <cell r="CS145">
            <v>40</v>
          </cell>
          <cell r="CT145">
            <v>3</v>
          </cell>
        </row>
        <row r="146">
          <cell r="B146">
            <v>15</v>
          </cell>
          <cell r="Q146">
            <v>0</v>
          </cell>
          <cell r="S146">
            <v>141.80499999999984</v>
          </cell>
          <cell r="T146">
            <v>141.80499999999984</v>
          </cell>
          <cell r="AB146">
            <v>13.972999999999988</v>
          </cell>
          <cell r="AQ146">
            <v>0</v>
          </cell>
          <cell r="CS146">
            <v>40</v>
          </cell>
          <cell r="CT146">
            <v>3</v>
          </cell>
        </row>
        <row r="147">
          <cell r="B147">
            <v>16</v>
          </cell>
          <cell r="D147">
            <v>302</v>
          </cell>
          <cell r="G147">
            <v>10.47</v>
          </cell>
          <cell r="H147">
            <v>10.47</v>
          </cell>
          <cell r="J147">
            <v>28.844317096466092</v>
          </cell>
          <cell r="M147">
            <v>66.91</v>
          </cell>
          <cell r="Q147">
            <v>0</v>
          </cell>
          <cell r="S147">
            <v>208.71499999999983</v>
          </cell>
          <cell r="T147">
            <v>208.71499999999983</v>
          </cell>
          <cell r="V147">
            <v>11.61</v>
          </cell>
          <cell r="Y147">
            <v>6.96</v>
          </cell>
          <cell r="AB147">
            <v>18.622999999999987</v>
          </cell>
          <cell r="AN147">
            <v>50.78</v>
          </cell>
          <cell r="AO147">
            <v>50.78</v>
          </cell>
          <cell r="AQ147">
            <v>0</v>
          </cell>
          <cell r="CS147">
            <v>40</v>
          </cell>
          <cell r="CT147">
            <v>3</v>
          </cell>
        </row>
        <row r="148">
          <cell r="B148">
            <v>17</v>
          </cell>
          <cell r="D148">
            <v>594</v>
          </cell>
          <cell r="G148">
            <v>21.22</v>
          </cell>
          <cell r="H148">
            <v>21.22</v>
          </cell>
          <cell r="J148">
            <v>27.992459943449578</v>
          </cell>
          <cell r="M148">
            <v>131.673</v>
          </cell>
          <cell r="Q148">
            <v>0</v>
          </cell>
          <cell r="S148">
            <v>340.38799999999981</v>
          </cell>
          <cell r="T148">
            <v>340.38799999999981</v>
          </cell>
          <cell r="V148">
            <v>23.004999999999999</v>
          </cell>
          <cell r="Y148">
            <v>13.44</v>
          </cell>
          <cell r="AB148">
            <v>28.187999999999988</v>
          </cell>
          <cell r="AN148">
            <v>136.38</v>
          </cell>
          <cell r="AO148">
            <v>136.38</v>
          </cell>
          <cell r="AQ148">
            <v>0</v>
          </cell>
          <cell r="CS148">
            <v>40</v>
          </cell>
          <cell r="CT148">
            <v>3</v>
          </cell>
        </row>
        <row r="149">
          <cell r="B149">
            <v>18</v>
          </cell>
          <cell r="Q149">
            <v>0</v>
          </cell>
          <cell r="S149">
            <v>340.38799999999981</v>
          </cell>
          <cell r="T149">
            <v>340.38799999999981</v>
          </cell>
          <cell r="AB149">
            <v>28.187999999999988</v>
          </cell>
          <cell r="AQ149">
            <v>0</v>
          </cell>
          <cell r="CS149">
            <v>40</v>
          </cell>
          <cell r="CT149">
            <v>3</v>
          </cell>
        </row>
        <row r="150">
          <cell r="B150">
            <v>19</v>
          </cell>
          <cell r="D150">
            <v>713</v>
          </cell>
          <cell r="G150">
            <v>21.42</v>
          </cell>
          <cell r="H150">
            <v>21.42</v>
          </cell>
          <cell r="J150">
            <v>33.286647992530341</v>
          </cell>
          <cell r="M150">
            <v>158.286</v>
          </cell>
          <cell r="Q150">
            <v>0</v>
          </cell>
          <cell r="S150">
            <v>498.67399999999981</v>
          </cell>
          <cell r="T150">
            <v>498.67399999999981</v>
          </cell>
          <cell r="V150">
            <v>28.805</v>
          </cell>
          <cell r="Y150">
            <v>25.87</v>
          </cell>
          <cell r="AB150">
            <v>31.122999999999987</v>
          </cell>
          <cell r="AN150">
            <v>139.47999999999999</v>
          </cell>
          <cell r="AO150">
            <v>139.47999999999999</v>
          </cell>
          <cell r="AQ150">
            <v>0</v>
          </cell>
          <cell r="CS150">
            <v>40</v>
          </cell>
          <cell r="CT150">
            <v>3</v>
          </cell>
        </row>
        <row r="151">
          <cell r="B151">
            <v>20</v>
          </cell>
          <cell r="D151">
            <v>800</v>
          </cell>
          <cell r="G151">
            <v>22.78</v>
          </cell>
          <cell r="H151">
            <v>22.78</v>
          </cell>
          <cell r="J151">
            <v>35.118525021949075</v>
          </cell>
          <cell r="M151">
            <v>184.8</v>
          </cell>
          <cell r="Q151">
            <v>229</v>
          </cell>
          <cell r="S151">
            <v>454.47399999999982</v>
          </cell>
          <cell r="T151">
            <v>454.47399999999982</v>
          </cell>
          <cell r="V151">
            <v>32.4</v>
          </cell>
          <cell r="Y151">
            <v>38.4</v>
          </cell>
          <cell r="AB151">
            <v>25.122999999999983</v>
          </cell>
          <cell r="AN151">
            <v>168</v>
          </cell>
          <cell r="AO151">
            <v>130.9</v>
          </cell>
          <cell r="AQ151">
            <v>37.099999999999994</v>
          </cell>
          <cell r="CS151">
            <v>40</v>
          </cell>
          <cell r="CT151">
            <v>3</v>
          </cell>
        </row>
        <row r="152">
          <cell r="B152">
            <v>21</v>
          </cell>
          <cell r="D152">
            <v>426</v>
          </cell>
          <cell r="F152">
            <v>8.83</v>
          </cell>
          <cell r="G152">
            <v>12.8</v>
          </cell>
          <cell r="H152">
            <v>12.8</v>
          </cell>
          <cell r="J152">
            <v>33.28125</v>
          </cell>
          <cell r="M152">
            <v>100.11</v>
          </cell>
          <cell r="Q152">
            <v>115.12</v>
          </cell>
          <cell r="S152">
            <v>439.46399999999983</v>
          </cell>
          <cell r="T152">
            <v>439.46399999999983</v>
          </cell>
          <cell r="V152">
            <v>17.113</v>
          </cell>
          <cell r="Y152">
            <v>32.72</v>
          </cell>
          <cell r="AB152">
            <v>9.515999999999984</v>
          </cell>
          <cell r="AN152">
            <v>89.46</v>
          </cell>
          <cell r="AO152">
            <v>113.7</v>
          </cell>
          <cell r="AQ152">
            <v>12.859999999999985</v>
          </cell>
          <cell r="CS152">
            <v>40</v>
          </cell>
          <cell r="CT152">
            <v>3</v>
          </cell>
        </row>
        <row r="153">
          <cell r="B153">
            <v>22</v>
          </cell>
          <cell r="D153">
            <v>676</v>
          </cell>
          <cell r="F153">
            <v>2.61</v>
          </cell>
          <cell r="G153">
            <v>18.100000000000001</v>
          </cell>
          <cell r="H153">
            <v>20.71</v>
          </cell>
          <cell r="I153">
            <v>1.43</v>
          </cell>
          <cell r="J153">
            <v>32.641236117817478</v>
          </cell>
          <cell r="M153">
            <v>160.21199999999999</v>
          </cell>
          <cell r="Q153">
            <v>172.91</v>
          </cell>
          <cell r="S153">
            <v>426.76599999999985</v>
          </cell>
          <cell r="T153">
            <v>426.76599999999985</v>
          </cell>
          <cell r="V153">
            <v>26.364000000000001</v>
          </cell>
          <cell r="AB153">
            <v>35.879999999999981</v>
          </cell>
          <cell r="AN153">
            <v>157.93</v>
          </cell>
          <cell r="AO153">
            <v>170.79</v>
          </cell>
          <cell r="AQ153">
            <v>0</v>
          </cell>
          <cell r="CS153">
            <v>40</v>
          </cell>
          <cell r="CT153">
            <v>3</v>
          </cell>
        </row>
        <row r="154">
          <cell r="B154">
            <v>23</v>
          </cell>
          <cell r="D154">
            <v>232</v>
          </cell>
          <cell r="G154">
            <v>7.09</v>
          </cell>
          <cell r="H154">
            <v>7.09</v>
          </cell>
          <cell r="J154">
            <v>32.722143864598024</v>
          </cell>
          <cell r="M154">
            <v>56.03</v>
          </cell>
          <cell r="Q154">
            <v>208.22</v>
          </cell>
          <cell r="S154">
            <v>274.57599999999979</v>
          </cell>
          <cell r="T154">
            <v>274.57599999999979</v>
          </cell>
          <cell r="V154">
            <v>9.5120000000000005</v>
          </cell>
          <cell r="AB154">
            <v>45.391999999999982</v>
          </cell>
          <cell r="AN154">
            <v>60.15</v>
          </cell>
          <cell r="AO154">
            <v>60.15</v>
          </cell>
          <cell r="AQ154">
            <v>0</v>
          </cell>
          <cell r="CS154">
            <v>40</v>
          </cell>
          <cell r="CT154">
            <v>3</v>
          </cell>
        </row>
        <row r="155">
          <cell r="B155">
            <v>24</v>
          </cell>
          <cell r="D155">
            <v>533</v>
          </cell>
          <cell r="G155">
            <v>16.16</v>
          </cell>
          <cell r="H155">
            <v>16.16</v>
          </cell>
          <cell r="J155">
            <v>32.982673267326732</v>
          </cell>
          <cell r="M155">
            <v>128.56</v>
          </cell>
          <cell r="Q155">
            <v>120.01</v>
          </cell>
          <cell r="S155">
            <v>283.12599999999981</v>
          </cell>
          <cell r="T155">
            <v>283.12599999999981</v>
          </cell>
          <cell r="V155">
            <v>22.1</v>
          </cell>
          <cell r="Y155">
            <v>12.98</v>
          </cell>
          <cell r="AB155">
            <v>54.511999999999986</v>
          </cell>
          <cell r="AN155">
            <v>125.74</v>
          </cell>
          <cell r="AO155">
            <v>125.74</v>
          </cell>
          <cell r="AQ155">
            <v>0</v>
          </cell>
          <cell r="CS155">
            <v>40</v>
          </cell>
          <cell r="CT155">
            <v>3</v>
          </cell>
        </row>
        <row r="156">
          <cell r="B156">
            <v>25</v>
          </cell>
          <cell r="Q156">
            <v>0</v>
          </cell>
          <cell r="S156">
            <v>283.12599999999981</v>
          </cell>
          <cell r="T156">
            <v>283.12599999999981</v>
          </cell>
          <cell r="AB156">
            <v>54.511999999999986</v>
          </cell>
          <cell r="AQ156">
            <v>0</v>
          </cell>
          <cell r="CS156">
            <v>40</v>
          </cell>
          <cell r="CT156">
            <v>3</v>
          </cell>
        </row>
        <row r="157">
          <cell r="B157">
            <v>26</v>
          </cell>
          <cell r="D157">
            <v>258</v>
          </cell>
          <cell r="G157">
            <v>8.66</v>
          </cell>
          <cell r="H157">
            <v>8.66</v>
          </cell>
          <cell r="J157">
            <v>29.792147806004618</v>
          </cell>
          <cell r="M157">
            <v>62.195</v>
          </cell>
          <cell r="Q157">
            <v>126.19</v>
          </cell>
          <cell r="S157">
            <v>219.1309999999998</v>
          </cell>
          <cell r="T157">
            <v>219.1309999999998</v>
          </cell>
          <cell r="V157">
            <v>10.759</v>
          </cell>
          <cell r="Y157">
            <v>44.71</v>
          </cell>
          <cell r="AB157">
            <v>20.560999999999986</v>
          </cell>
          <cell r="AN157">
            <v>54.35</v>
          </cell>
          <cell r="AO157">
            <v>54.35</v>
          </cell>
          <cell r="AQ157">
            <v>0</v>
          </cell>
          <cell r="CS157">
            <v>40</v>
          </cell>
          <cell r="CT157">
            <v>3</v>
          </cell>
        </row>
        <row r="158">
          <cell r="B158">
            <v>27</v>
          </cell>
          <cell r="D158">
            <v>168</v>
          </cell>
          <cell r="G158">
            <v>6.09</v>
          </cell>
          <cell r="H158">
            <v>6.09</v>
          </cell>
          <cell r="J158">
            <v>27.586206896551726</v>
          </cell>
          <cell r="M158">
            <v>40.438000000000002</v>
          </cell>
          <cell r="Q158">
            <v>125.5</v>
          </cell>
          <cell r="S158">
            <v>134.06899999999979</v>
          </cell>
          <cell r="T158">
            <v>134.06899999999979</v>
          </cell>
          <cell r="V158">
            <v>6.835</v>
          </cell>
          <cell r="Y158">
            <v>19.7</v>
          </cell>
          <cell r="AB158">
            <v>7.6959999999999873</v>
          </cell>
          <cell r="AN158">
            <v>35.28</v>
          </cell>
          <cell r="AO158">
            <v>28.35</v>
          </cell>
          <cell r="AQ158">
            <v>6.93</v>
          </cell>
          <cell r="CS158">
            <v>40</v>
          </cell>
          <cell r="CT158">
            <v>3</v>
          </cell>
        </row>
        <row r="159">
          <cell r="B159">
            <v>28</v>
          </cell>
          <cell r="D159">
            <v>247</v>
          </cell>
          <cell r="F159">
            <v>4.47</v>
          </cell>
          <cell r="G159">
            <v>7.85</v>
          </cell>
          <cell r="H159">
            <v>7.85</v>
          </cell>
          <cell r="J159">
            <v>31.464968152866245</v>
          </cell>
          <cell r="M159">
            <v>59.28</v>
          </cell>
          <cell r="Q159">
            <v>0</v>
          </cell>
          <cell r="S159">
            <v>193.34899999999979</v>
          </cell>
          <cell r="T159">
            <v>193.34899999999979</v>
          </cell>
          <cell r="V159">
            <v>10.156000000000001</v>
          </cell>
          <cell r="Y159">
            <v>6.62</v>
          </cell>
          <cell r="AB159">
            <v>11.231999999999989</v>
          </cell>
          <cell r="AN159">
            <v>51.87</v>
          </cell>
          <cell r="AO159">
            <v>49.28</v>
          </cell>
          <cell r="AQ159">
            <v>9.519999999999996</v>
          </cell>
          <cell r="CS159">
            <v>40</v>
          </cell>
          <cell r="CT159">
            <v>3</v>
          </cell>
        </row>
        <row r="160">
          <cell r="B160">
            <v>29</v>
          </cell>
          <cell r="Q160">
            <v>0</v>
          </cell>
          <cell r="S160">
            <v>193.34899999999979</v>
          </cell>
          <cell r="T160">
            <v>193.34899999999979</v>
          </cell>
          <cell r="AB160">
            <v>11.231999999999989</v>
          </cell>
          <cell r="AQ160">
            <v>9.519999999999996</v>
          </cell>
          <cell r="CS160">
            <v>40</v>
          </cell>
          <cell r="CT160">
            <v>3</v>
          </cell>
        </row>
        <row r="161">
          <cell r="B161">
            <v>30</v>
          </cell>
          <cell r="D161">
            <v>197</v>
          </cell>
          <cell r="F161">
            <v>3.24</v>
          </cell>
          <cell r="G161">
            <v>5.98</v>
          </cell>
          <cell r="H161">
            <v>5.98</v>
          </cell>
          <cell r="J161">
            <v>32.943143812709025</v>
          </cell>
          <cell r="M161">
            <v>47.3</v>
          </cell>
          <cell r="Q161">
            <v>104.44</v>
          </cell>
          <cell r="S161">
            <v>136.20899999999978</v>
          </cell>
          <cell r="T161">
            <v>136.20899999999978</v>
          </cell>
          <cell r="V161">
            <v>8.1750000000000007</v>
          </cell>
          <cell r="Y161">
            <v>18.95</v>
          </cell>
          <cell r="AB161">
            <v>0.45699999999999008</v>
          </cell>
          <cell r="AN161">
            <v>40.729999999999997</v>
          </cell>
          <cell r="AO161">
            <v>50.25</v>
          </cell>
          <cell r="AQ161">
            <v>0</v>
          </cell>
          <cell r="CS161">
            <v>40</v>
          </cell>
          <cell r="CT161">
            <v>3</v>
          </cell>
        </row>
        <row r="162">
          <cell r="B162">
            <v>31</v>
          </cell>
          <cell r="D162">
            <v>365</v>
          </cell>
          <cell r="F162">
            <v>5.56</v>
          </cell>
          <cell r="G162">
            <v>10.46</v>
          </cell>
          <cell r="H162">
            <v>10.46</v>
          </cell>
          <cell r="J162">
            <v>34.894837476099426</v>
          </cell>
          <cell r="M162">
            <v>87.71</v>
          </cell>
          <cell r="Q162">
            <v>64.53</v>
          </cell>
          <cell r="S162">
            <v>159.38899999999975</v>
          </cell>
          <cell r="T162">
            <v>159.38899999999975</v>
          </cell>
          <cell r="V162">
            <v>15.33</v>
          </cell>
          <cell r="Y162">
            <v>6.36</v>
          </cell>
          <cell r="AB162">
            <v>9.4269999999999889</v>
          </cell>
          <cell r="AN162">
            <v>72.150000000000006</v>
          </cell>
          <cell r="AO162">
            <v>72.150000000000006</v>
          </cell>
          <cell r="AQ162">
            <v>0</v>
          </cell>
          <cell r="CS162">
            <v>40</v>
          </cell>
          <cell r="CT162">
            <v>3</v>
          </cell>
        </row>
        <row r="163">
          <cell r="B163" t="str">
            <v>JUN/1</v>
          </cell>
          <cell r="Q163">
            <v>0</v>
          </cell>
          <cell r="S163">
            <v>159.38899999999975</v>
          </cell>
          <cell r="T163">
            <v>159.38899999999975</v>
          </cell>
          <cell r="AB163">
            <v>9.4269999999999889</v>
          </cell>
          <cell r="AQ163">
            <v>0</v>
          </cell>
          <cell r="CS163">
            <v>40</v>
          </cell>
          <cell r="CT163">
            <v>3</v>
          </cell>
        </row>
        <row r="164">
          <cell r="B164">
            <v>2</v>
          </cell>
          <cell r="D164">
            <v>283</v>
          </cell>
          <cell r="F164">
            <v>2.72</v>
          </cell>
          <cell r="G164">
            <v>6.89</v>
          </cell>
          <cell r="H164">
            <v>9.61</v>
          </cell>
          <cell r="J164">
            <v>29.448491155046828</v>
          </cell>
          <cell r="M164">
            <v>66.504999999999995</v>
          </cell>
          <cell r="Q164">
            <v>67</v>
          </cell>
          <cell r="S164">
            <v>158.89399999999975</v>
          </cell>
          <cell r="T164">
            <v>158.89399999999975</v>
          </cell>
          <cell r="V164">
            <v>11.83</v>
          </cell>
          <cell r="Y164">
            <v>13.55</v>
          </cell>
          <cell r="AB164">
            <v>7.7069999999999901</v>
          </cell>
          <cell r="AN164">
            <v>63.44</v>
          </cell>
          <cell r="AO164">
            <v>63.44</v>
          </cell>
          <cell r="AQ164">
            <v>0</v>
          </cell>
          <cell r="CS164">
            <v>40</v>
          </cell>
          <cell r="CT164">
            <v>3</v>
          </cell>
        </row>
        <row r="165">
          <cell r="B165">
            <v>3</v>
          </cell>
          <cell r="D165">
            <v>305</v>
          </cell>
          <cell r="F165">
            <v>3.33</v>
          </cell>
          <cell r="G165">
            <v>9.51</v>
          </cell>
          <cell r="H165">
            <v>9.51</v>
          </cell>
          <cell r="J165">
            <v>32.071503680336491</v>
          </cell>
          <cell r="M165">
            <v>70.203000000000003</v>
          </cell>
          <cell r="Q165">
            <v>53.02</v>
          </cell>
          <cell r="S165">
            <v>176.07699999999974</v>
          </cell>
          <cell r="T165">
            <v>176.07699999999974</v>
          </cell>
          <cell r="V165">
            <v>12.9</v>
          </cell>
          <cell r="Y165">
            <v>19.52</v>
          </cell>
          <cell r="AB165">
            <v>1.0869999999999926</v>
          </cell>
          <cell r="AN165">
            <v>57.75</v>
          </cell>
          <cell r="AO165">
            <v>57.75</v>
          </cell>
          <cell r="AQ165">
            <v>0</v>
          </cell>
          <cell r="CS165">
            <v>40</v>
          </cell>
          <cell r="CT165">
            <v>3</v>
          </cell>
        </row>
        <row r="166">
          <cell r="B166">
            <v>4</v>
          </cell>
          <cell r="D166">
            <v>195</v>
          </cell>
          <cell r="F166">
            <v>5.46</v>
          </cell>
          <cell r="G166">
            <v>4.72</v>
          </cell>
          <cell r="H166">
            <v>5.46</v>
          </cell>
          <cell r="J166">
            <v>35.714285714285715</v>
          </cell>
          <cell r="M166">
            <v>45.045000000000002</v>
          </cell>
          <cell r="Q166">
            <v>77.540000000000006</v>
          </cell>
          <cell r="S166">
            <v>143.58199999999971</v>
          </cell>
          <cell r="T166">
            <v>143.58199999999971</v>
          </cell>
          <cell r="V166">
            <v>8.35</v>
          </cell>
          <cell r="Y166">
            <v>6.75</v>
          </cell>
          <cell r="AB166">
            <v>2.6869999999999923</v>
          </cell>
          <cell r="AN166">
            <v>44.63</v>
          </cell>
          <cell r="AO166">
            <v>44.63</v>
          </cell>
          <cell r="AQ166">
            <v>0</v>
          </cell>
          <cell r="CS166">
            <v>40</v>
          </cell>
          <cell r="CT166">
            <v>3</v>
          </cell>
        </row>
        <row r="167">
          <cell r="B167">
            <v>5</v>
          </cell>
          <cell r="D167">
            <v>196</v>
          </cell>
          <cell r="F167">
            <v>2.67</v>
          </cell>
          <cell r="G167">
            <v>5.93</v>
          </cell>
          <cell r="H167">
            <v>5.93</v>
          </cell>
          <cell r="J167">
            <v>33.052276559865092</v>
          </cell>
          <cell r="M167">
            <v>45.381</v>
          </cell>
          <cell r="Q167">
            <v>53.9</v>
          </cell>
          <cell r="S167">
            <v>135.0629999999997</v>
          </cell>
          <cell r="T167">
            <v>135.0629999999997</v>
          </cell>
          <cell r="V167">
            <v>8.3000000000000007</v>
          </cell>
          <cell r="Y167">
            <v>7.54</v>
          </cell>
          <cell r="AB167">
            <v>3.446999999999993</v>
          </cell>
          <cell r="AN167">
            <v>51.51</v>
          </cell>
          <cell r="AO167">
            <v>51.51</v>
          </cell>
          <cell r="AQ167">
            <v>0</v>
          </cell>
          <cell r="CS167">
            <v>40</v>
          </cell>
          <cell r="CT167">
            <v>3</v>
          </cell>
        </row>
        <row r="168">
          <cell r="B168">
            <v>6</v>
          </cell>
          <cell r="D168">
            <v>250</v>
          </cell>
          <cell r="F168">
            <v>5.32</v>
          </cell>
          <cell r="G168">
            <v>6.8</v>
          </cell>
          <cell r="H168">
            <v>6.8</v>
          </cell>
          <cell r="J168">
            <v>36.764705882352942</v>
          </cell>
          <cell r="M168">
            <v>58</v>
          </cell>
          <cell r="Q168">
            <v>65.739999999999995</v>
          </cell>
          <cell r="S168">
            <v>127.32299999999971</v>
          </cell>
          <cell r="T168">
            <v>127.32299999999971</v>
          </cell>
          <cell r="V168">
            <v>10.75</v>
          </cell>
          <cell r="Y168">
            <v>5.97</v>
          </cell>
          <cell r="AB168">
            <v>8.2269999999999932</v>
          </cell>
          <cell r="AN168">
            <v>49.76</v>
          </cell>
          <cell r="AO168">
            <v>49.76</v>
          </cell>
          <cell r="AQ168">
            <v>0</v>
          </cell>
          <cell r="CS168">
            <v>40</v>
          </cell>
          <cell r="CT168">
            <v>3</v>
          </cell>
        </row>
        <row r="169">
          <cell r="B169">
            <v>7</v>
          </cell>
          <cell r="D169">
            <v>483</v>
          </cell>
          <cell r="F169">
            <v>9.14</v>
          </cell>
          <cell r="G169">
            <v>12.16</v>
          </cell>
          <cell r="H169">
            <v>12.16</v>
          </cell>
          <cell r="J169">
            <v>39.720394736842103</v>
          </cell>
          <cell r="M169">
            <v>111.09</v>
          </cell>
          <cell r="Q169">
            <v>0</v>
          </cell>
          <cell r="S169">
            <v>238.41299999999973</v>
          </cell>
          <cell r="T169">
            <v>238.41299999999973</v>
          </cell>
          <cell r="V169">
            <v>19.733000000000001</v>
          </cell>
          <cell r="Y169">
            <v>6.41</v>
          </cell>
          <cell r="AB169">
            <v>21.549999999999994</v>
          </cell>
          <cell r="AN169">
            <v>111.74</v>
          </cell>
          <cell r="AO169">
            <v>111.74</v>
          </cell>
          <cell r="AQ169">
            <v>0</v>
          </cell>
          <cell r="CS169">
            <v>40</v>
          </cell>
          <cell r="CT169">
            <v>3</v>
          </cell>
        </row>
        <row r="170">
          <cell r="B170">
            <v>8</v>
          </cell>
          <cell r="Q170">
            <v>0</v>
          </cell>
          <cell r="S170">
            <v>238.41299999999973</v>
          </cell>
          <cell r="T170">
            <v>238.41299999999973</v>
          </cell>
          <cell r="AB170">
            <v>21.549999999999994</v>
          </cell>
          <cell r="AQ170">
            <v>0</v>
          </cell>
          <cell r="CS170">
            <v>40</v>
          </cell>
          <cell r="CT170">
            <v>3</v>
          </cell>
        </row>
        <row r="171">
          <cell r="B171">
            <v>9</v>
          </cell>
          <cell r="D171">
            <v>456</v>
          </cell>
          <cell r="F171">
            <v>9.91</v>
          </cell>
          <cell r="G171">
            <v>12.26</v>
          </cell>
          <cell r="H171">
            <v>12.26</v>
          </cell>
          <cell r="J171">
            <v>37.194127243066887</v>
          </cell>
          <cell r="M171">
            <v>105.455</v>
          </cell>
          <cell r="Q171">
            <v>98.88</v>
          </cell>
          <cell r="S171">
            <v>244.98799999999972</v>
          </cell>
          <cell r="T171">
            <v>244.98799999999972</v>
          </cell>
          <cell r="V171">
            <v>18.47</v>
          </cell>
          <cell r="Y171">
            <v>19.72</v>
          </cell>
          <cell r="AB171">
            <v>20.299999999999997</v>
          </cell>
          <cell r="AN171">
            <v>90.81</v>
          </cell>
          <cell r="AO171">
            <v>90.81</v>
          </cell>
          <cell r="AQ171">
            <v>0</v>
          </cell>
          <cell r="CS171">
            <v>40</v>
          </cell>
          <cell r="CT171">
            <v>3</v>
          </cell>
        </row>
        <row r="172">
          <cell r="B172">
            <v>10</v>
          </cell>
          <cell r="D172">
            <v>507</v>
          </cell>
          <cell r="F172">
            <v>9.59</v>
          </cell>
          <cell r="G172">
            <v>13.46</v>
          </cell>
          <cell r="H172">
            <v>13.46</v>
          </cell>
          <cell r="J172">
            <v>37.667161961367007</v>
          </cell>
          <cell r="M172">
            <v>119.375</v>
          </cell>
          <cell r="Q172">
            <v>108.43</v>
          </cell>
          <cell r="S172">
            <v>255.93299999999971</v>
          </cell>
          <cell r="T172">
            <v>255.93299999999971</v>
          </cell>
          <cell r="V172">
            <v>21.24</v>
          </cell>
          <cell r="Y172">
            <v>26.44</v>
          </cell>
          <cell r="AB172">
            <v>15.099999999999991</v>
          </cell>
          <cell r="AN172">
            <v>121.65</v>
          </cell>
          <cell r="AO172">
            <v>121.65</v>
          </cell>
          <cell r="AQ172">
            <v>0</v>
          </cell>
          <cell r="CS172">
            <v>40</v>
          </cell>
          <cell r="CT172">
            <v>3</v>
          </cell>
        </row>
        <row r="173">
          <cell r="B173">
            <v>11</v>
          </cell>
          <cell r="D173">
            <v>311</v>
          </cell>
          <cell r="F173">
            <v>5.2</v>
          </cell>
          <cell r="G173">
            <v>10.06</v>
          </cell>
          <cell r="H173">
            <v>10.06</v>
          </cell>
          <cell r="J173">
            <v>30.914512922465207</v>
          </cell>
          <cell r="M173">
            <v>74.7</v>
          </cell>
          <cell r="Q173">
            <v>114.01</v>
          </cell>
          <cell r="S173">
            <v>216.62299999999971</v>
          </cell>
          <cell r="T173">
            <v>216.62299999999971</v>
          </cell>
          <cell r="V173">
            <v>11.82</v>
          </cell>
          <cell r="Y173">
            <v>6.9</v>
          </cell>
          <cell r="AB173">
            <v>20.019999999999989</v>
          </cell>
          <cell r="AN173">
            <v>58.57</v>
          </cell>
          <cell r="AO173">
            <v>58.57</v>
          </cell>
          <cell r="AQ173">
            <v>0</v>
          </cell>
          <cell r="CS173">
            <v>40</v>
          </cell>
          <cell r="CT173">
            <v>3</v>
          </cell>
        </row>
        <row r="174">
          <cell r="B174">
            <v>12</v>
          </cell>
          <cell r="D174">
            <v>592</v>
          </cell>
          <cell r="F174">
            <v>12.98</v>
          </cell>
          <cell r="G174">
            <v>11.19</v>
          </cell>
          <cell r="H174">
            <v>12.98</v>
          </cell>
          <cell r="J174">
            <v>45.608628659476118</v>
          </cell>
          <cell r="M174">
            <v>142.376</v>
          </cell>
          <cell r="Q174">
            <v>97.22</v>
          </cell>
          <cell r="S174">
            <v>261.77899999999966</v>
          </cell>
          <cell r="T174">
            <v>261.77899999999966</v>
          </cell>
          <cell r="V174">
            <v>23.09</v>
          </cell>
          <cell r="Y174">
            <v>26.4</v>
          </cell>
          <cell r="AB174">
            <v>16.709999999999987</v>
          </cell>
          <cell r="AN174">
            <v>130.97999999999999</v>
          </cell>
          <cell r="AO174">
            <v>130.97999999999999</v>
          </cell>
          <cell r="AQ174">
            <v>0</v>
          </cell>
          <cell r="CS174">
            <v>40</v>
          </cell>
          <cell r="CT174">
            <v>3</v>
          </cell>
        </row>
        <row r="175">
          <cell r="B175">
            <v>13</v>
          </cell>
          <cell r="D175">
            <v>223</v>
          </cell>
          <cell r="F175">
            <v>5.77</v>
          </cell>
          <cell r="G175">
            <v>3.35</v>
          </cell>
          <cell r="H175">
            <v>5.77</v>
          </cell>
          <cell r="J175">
            <v>38.648180242634318</v>
          </cell>
          <cell r="M175">
            <v>53.722999999999999</v>
          </cell>
          <cell r="Q175">
            <v>108.97</v>
          </cell>
          <cell r="S175">
            <v>206.53199999999967</v>
          </cell>
          <cell r="T175">
            <v>206.53199999999967</v>
          </cell>
          <cell r="V175">
            <v>8.7899999999999991</v>
          </cell>
          <cell r="Y175">
            <v>13.45</v>
          </cell>
          <cell r="AB175">
            <v>12.049999999999986</v>
          </cell>
          <cell r="AN175">
            <v>54.94</v>
          </cell>
          <cell r="AO175">
            <v>54.94</v>
          </cell>
          <cell r="AQ175">
            <v>0</v>
          </cell>
          <cell r="CS175">
            <v>40</v>
          </cell>
          <cell r="CT175">
            <v>3</v>
          </cell>
        </row>
        <row r="176">
          <cell r="B176">
            <v>14</v>
          </cell>
          <cell r="D176">
            <v>309</v>
          </cell>
          <cell r="F176">
            <v>7</v>
          </cell>
          <cell r="G176">
            <v>5.75</v>
          </cell>
          <cell r="H176">
            <v>7</v>
          </cell>
          <cell r="J176">
            <v>44.142857142857146</v>
          </cell>
          <cell r="M176">
            <v>74.468999999999994</v>
          </cell>
          <cell r="Q176">
            <v>84.53</v>
          </cell>
          <cell r="S176">
            <v>196.47099999999963</v>
          </cell>
          <cell r="T176">
            <v>196.47099999999963</v>
          </cell>
          <cell r="V176">
            <v>12.669</v>
          </cell>
          <cell r="Y176">
            <v>17.89</v>
          </cell>
          <cell r="AB176">
            <v>6.8289999999999864</v>
          </cell>
          <cell r="AN176">
            <v>61.8</v>
          </cell>
          <cell r="AO176">
            <v>47.96</v>
          </cell>
          <cell r="AQ176">
            <v>13.839999999999996</v>
          </cell>
          <cell r="CS176">
            <v>40</v>
          </cell>
          <cell r="CT176">
            <v>3</v>
          </cell>
        </row>
        <row r="177">
          <cell r="B177">
            <v>15</v>
          </cell>
          <cell r="Q177">
            <v>0</v>
          </cell>
          <cell r="S177">
            <v>196.47099999999963</v>
          </cell>
          <cell r="T177">
            <v>196.47099999999963</v>
          </cell>
          <cell r="AB177">
            <v>6.8289999999999864</v>
          </cell>
          <cell r="AQ177">
            <v>13.839999999999996</v>
          </cell>
          <cell r="CS177">
            <v>40</v>
          </cell>
          <cell r="CT177">
            <v>3</v>
          </cell>
        </row>
        <row r="178">
          <cell r="B178">
            <v>16</v>
          </cell>
          <cell r="D178">
            <v>359</v>
          </cell>
          <cell r="F178">
            <v>6.5</v>
          </cell>
          <cell r="G178">
            <v>9.65</v>
          </cell>
          <cell r="H178">
            <v>9.65</v>
          </cell>
          <cell r="J178">
            <v>37.202072538860101</v>
          </cell>
          <cell r="M178">
            <v>86.16</v>
          </cell>
          <cell r="Q178">
            <v>74.739999999999995</v>
          </cell>
          <cell r="S178">
            <v>207.89099999999962</v>
          </cell>
          <cell r="T178">
            <v>207.89099999999962</v>
          </cell>
          <cell r="V178">
            <v>14.718999999999999</v>
          </cell>
          <cell r="Y178">
            <v>13.42</v>
          </cell>
          <cell r="AB178">
            <v>8.1279999999999877</v>
          </cell>
          <cell r="AN178">
            <v>86.68</v>
          </cell>
          <cell r="AO178">
            <v>100.52</v>
          </cell>
          <cell r="AQ178">
            <v>0</v>
          </cell>
          <cell r="CS178">
            <v>40</v>
          </cell>
          <cell r="CT178">
            <v>3</v>
          </cell>
        </row>
        <row r="179">
          <cell r="B179">
            <v>17</v>
          </cell>
          <cell r="D179">
            <v>438</v>
          </cell>
          <cell r="F179">
            <v>7.83</v>
          </cell>
          <cell r="G179">
            <v>11.8</v>
          </cell>
          <cell r="H179">
            <v>11.8</v>
          </cell>
          <cell r="J179">
            <v>37.118644067796609</v>
          </cell>
          <cell r="M179">
            <v>105.123</v>
          </cell>
          <cell r="Q179">
            <v>130.94999999999999</v>
          </cell>
          <cell r="S179">
            <v>182.06399999999962</v>
          </cell>
          <cell r="T179">
            <v>182.06399999999962</v>
          </cell>
          <cell r="V179">
            <v>17.957999999999998</v>
          </cell>
          <cell r="Y179">
            <v>13.35</v>
          </cell>
          <cell r="AB179">
            <v>12.735999999999985</v>
          </cell>
          <cell r="AN179">
            <v>96.01</v>
          </cell>
          <cell r="AO179">
            <v>96.01</v>
          </cell>
          <cell r="AQ179">
            <v>0</v>
          </cell>
          <cell r="CS179">
            <v>40</v>
          </cell>
          <cell r="CT179">
            <v>3</v>
          </cell>
        </row>
        <row r="180">
          <cell r="B180">
            <v>18</v>
          </cell>
          <cell r="D180">
            <v>368</v>
          </cell>
          <cell r="F180">
            <v>10.210000000000001</v>
          </cell>
          <cell r="G180">
            <v>5.34</v>
          </cell>
          <cell r="H180">
            <v>10.210000000000001</v>
          </cell>
          <cell r="J180">
            <v>36.043095004897154</v>
          </cell>
          <cell r="M180">
            <v>88.32</v>
          </cell>
          <cell r="Q180">
            <v>97.66</v>
          </cell>
          <cell r="S180">
            <v>172.72399999999962</v>
          </cell>
          <cell r="T180">
            <v>172.72399999999962</v>
          </cell>
          <cell r="V180">
            <v>15.16</v>
          </cell>
          <cell r="Y180">
            <v>20.5</v>
          </cell>
          <cell r="AB180">
            <v>7.3959999999999866</v>
          </cell>
          <cell r="AN180">
            <v>78.37</v>
          </cell>
          <cell r="AO180">
            <v>78.37</v>
          </cell>
          <cell r="AQ180">
            <v>0</v>
          </cell>
          <cell r="CS180">
            <v>40</v>
          </cell>
          <cell r="CT180">
            <v>3</v>
          </cell>
        </row>
        <row r="181">
          <cell r="B181">
            <v>19</v>
          </cell>
          <cell r="D181">
            <v>544</v>
          </cell>
          <cell r="F181">
            <v>8.36</v>
          </cell>
          <cell r="G181">
            <v>12.33</v>
          </cell>
          <cell r="H181">
            <v>12.33</v>
          </cell>
          <cell r="J181">
            <v>44.120032441200323</v>
          </cell>
          <cell r="M181">
            <v>127.29600000000001</v>
          </cell>
          <cell r="Q181">
            <v>48.75</v>
          </cell>
          <cell r="S181">
            <v>251.26999999999964</v>
          </cell>
          <cell r="T181">
            <v>251.26999999999964</v>
          </cell>
          <cell r="V181">
            <v>21.815000000000001</v>
          </cell>
          <cell r="Y181">
            <v>7.17</v>
          </cell>
          <cell r="AB181">
            <v>22.04099999999999</v>
          </cell>
          <cell r="AN181">
            <v>105.84</v>
          </cell>
          <cell r="AO181">
            <v>105.84</v>
          </cell>
          <cell r="AQ181">
            <v>0</v>
          </cell>
          <cell r="CS181">
            <v>40</v>
          </cell>
          <cell r="CT181">
            <v>3</v>
          </cell>
        </row>
        <row r="182">
          <cell r="B182">
            <v>20</v>
          </cell>
          <cell r="D182">
            <v>282</v>
          </cell>
          <cell r="F182">
            <v>5.92</v>
          </cell>
          <cell r="G182">
            <v>6.77</v>
          </cell>
          <cell r="H182">
            <v>6.85</v>
          </cell>
          <cell r="J182">
            <v>41.167883211678834</v>
          </cell>
          <cell r="M182">
            <v>66.27</v>
          </cell>
          <cell r="Q182">
            <v>114.77</v>
          </cell>
          <cell r="S182">
            <v>202.76999999999964</v>
          </cell>
          <cell r="T182">
            <v>202.76999999999964</v>
          </cell>
          <cell r="V182">
            <v>10.959</v>
          </cell>
          <cell r="Y182">
            <v>18.75</v>
          </cell>
          <cell r="AB182">
            <v>14.249999999999986</v>
          </cell>
          <cell r="AN182">
            <v>77.97</v>
          </cell>
          <cell r="AO182">
            <v>77.97</v>
          </cell>
          <cell r="AQ182">
            <v>0</v>
          </cell>
          <cell r="CS182">
            <v>40</v>
          </cell>
          <cell r="CT182">
            <v>3</v>
          </cell>
        </row>
        <row r="183">
          <cell r="B183">
            <v>21</v>
          </cell>
          <cell r="D183">
            <v>655</v>
          </cell>
          <cell r="F183">
            <v>13.97</v>
          </cell>
          <cell r="G183">
            <v>12.23</v>
          </cell>
          <cell r="H183">
            <v>13.97</v>
          </cell>
          <cell r="J183">
            <v>46.886184681460271</v>
          </cell>
          <cell r="M183">
            <v>152.99299999999999</v>
          </cell>
          <cell r="Q183">
            <v>0</v>
          </cell>
          <cell r="S183">
            <v>355.76299999999964</v>
          </cell>
          <cell r="T183">
            <v>355.76299999999964</v>
          </cell>
          <cell r="V183">
            <v>25.78</v>
          </cell>
          <cell r="Y183">
            <v>19.28</v>
          </cell>
          <cell r="AB183">
            <v>20.749999999999986</v>
          </cell>
          <cell r="AN183">
            <v>144</v>
          </cell>
          <cell r="AO183">
            <v>117.37</v>
          </cell>
          <cell r="AQ183">
            <v>26.629999999999995</v>
          </cell>
          <cell r="CS183">
            <v>40</v>
          </cell>
          <cell r="CT183">
            <v>3</v>
          </cell>
        </row>
        <row r="184">
          <cell r="B184">
            <v>22</v>
          </cell>
          <cell r="Q184">
            <v>0</v>
          </cell>
          <cell r="S184">
            <v>355.76299999999964</v>
          </cell>
          <cell r="T184">
            <v>355.76299999999964</v>
          </cell>
          <cell r="AB184">
            <v>20.749999999999986</v>
          </cell>
          <cell r="AQ184">
            <v>26.629999999999995</v>
          </cell>
          <cell r="CS184">
            <v>40</v>
          </cell>
          <cell r="CT184">
            <v>3</v>
          </cell>
        </row>
        <row r="185">
          <cell r="B185">
            <v>23</v>
          </cell>
          <cell r="D185">
            <v>616</v>
          </cell>
          <cell r="F185">
            <v>13.67</v>
          </cell>
          <cell r="G185">
            <v>10.86</v>
          </cell>
          <cell r="H185">
            <v>13.67</v>
          </cell>
          <cell r="J185">
            <v>45.062179956108267</v>
          </cell>
          <cell r="M185">
            <v>138.81200000000001</v>
          </cell>
          <cell r="Q185">
            <v>0</v>
          </cell>
          <cell r="S185">
            <v>494.57499999999965</v>
          </cell>
          <cell r="T185">
            <v>494.57499999999965</v>
          </cell>
          <cell r="V185">
            <v>22.97</v>
          </cell>
          <cell r="Y185">
            <v>12.82</v>
          </cell>
          <cell r="AB185">
            <v>30.899999999999984</v>
          </cell>
          <cell r="AN185">
            <v>117.94</v>
          </cell>
          <cell r="AO185">
            <v>144.57</v>
          </cell>
          <cell r="AQ185">
            <v>0</v>
          </cell>
          <cell r="CS185">
            <v>40</v>
          </cell>
          <cell r="CT185">
            <v>3</v>
          </cell>
        </row>
        <row r="186">
          <cell r="B186">
            <v>24</v>
          </cell>
          <cell r="D186">
            <v>500</v>
          </cell>
          <cell r="F186">
            <v>11.7</v>
          </cell>
          <cell r="G186">
            <v>8.14</v>
          </cell>
          <cell r="H186">
            <v>11.7</v>
          </cell>
          <cell r="J186">
            <v>42.73504273504274</v>
          </cell>
          <cell r="M186">
            <v>110.182</v>
          </cell>
          <cell r="Q186">
            <v>136.57</v>
          </cell>
          <cell r="S186">
            <v>468.18699999999961</v>
          </cell>
          <cell r="T186">
            <v>468.18699999999961</v>
          </cell>
          <cell r="V186">
            <v>18.940000000000001</v>
          </cell>
          <cell r="Y186">
            <v>33.590000000000003</v>
          </cell>
          <cell r="AB186">
            <v>16.249999999999986</v>
          </cell>
          <cell r="AN186">
            <v>116.88</v>
          </cell>
          <cell r="AO186">
            <v>116.88</v>
          </cell>
          <cell r="AQ186">
            <v>0</v>
          </cell>
          <cell r="CS186">
            <v>40</v>
          </cell>
          <cell r="CT186">
            <v>3</v>
          </cell>
        </row>
        <row r="187">
          <cell r="B187">
            <v>25</v>
          </cell>
          <cell r="D187">
            <v>365</v>
          </cell>
          <cell r="F187">
            <v>10.039999999999999</v>
          </cell>
          <cell r="G187">
            <v>3.77</v>
          </cell>
          <cell r="H187">
            <v>10.039999999999999</v>
          </cell>
          <cell r="J187">
            <v>36.354581673306775</v>
          </cell>
          <cell r="M187">
            <v>78.494</v>
          </cell>
          <cell r="Q187">
            <v>131.65</v>
          </cell>
          <cell r="S187">
            <v>415.03099999999961</v>
          </cell>
          <cell r="T187">
            <v>415.03099999999961</v>
          </cell>
          <cell r="V187">
            <v>13.72</v>
          </cell>
          <cell r="AB187">
            <v>29.969999999999985</v>
          </cell>
          <cell r="AN187">
            <v>89.19</v>
          </cell>
          <cell r="AO187">
            <v>89.19</v>
          </cell>
          <cell r="AQ187">
            <v>0</v>
          </cell>
          <cell r="CS187">
            <v>40</v>
          </cell>
          <cell r="CT187">
            <v>3</v>
          </cell>
        </row>
        <row r="188">
          <cell r="B188">
            <v>26</v>
          </cell>
          <cell r="D188">
            <v>204</v>
          </cell>
          <cell r="F188">
            <v>2.54</v>
          </cell>
          <cell r="G188">
            <v>5.72</v>
          </cell>
          <cell r="H188">
            <v>8.26</v>
          </cell>
          <cell r="J188">
            <v>24.697336561743342</v>
          </cell>
          <cell r="M188">
            <v>43.679000000000002</v>
          </cell>
          <cell r="Q188">
            <v>109.26</v>
          </cell>
          <cell r="S188">
            <v>349.44999999999959</v>
          </cell>
          <cell r="T188">
            <v>349.44999999999959</v>
          </cell>
          <cell r="V188">
            <v>7.79</v>
          </cell>
          <cell r="AB188">
            <v>37.759999999999984</v>
          </cell>
          <cell r="AN188">
            <v>44.8</v>
          </cell>
          <cell r="AO188">
            <v>36.21</v>
          </cell>
          <cell r="AQ188">
            <v>8.5899999999999963</v>
          </cell>
          <cell r="CS188">
            <v>40</v>
          </cell>
          <cell r="CT188">
            <v>3</v>
          </cell>
        </row>
        <row r="189">
          <cell r="B189">
            <v>27</v>
          </cell>
          <cell r="D189">
            <v>206</v>
          </cell>
          <cell r="F189">
            <v>6.67</v>
          </cell>
          <cell r="H189">
            <v>6.67</v>
          </cell>
          <cell r="J189">
            <v>30.88455772113943</v>
          </cell>
          <cell r="M189">
            <v>44.186999999999998</v>
          </cell>
          <cell r="Q189">
            <v>125.65</v>
          </cell>
          <cell r="S189">
            <v>267.98699999999963</v>
          </cell>
          <cell r="T189">
            <v>223.79999999999961</v>
          </cell>
          <cell r="U189">
            <v>44.186999999999998</v>
          </cell>
          <cell r="V189">
            <v>7.83</v>
          </cell>
          <cell r="Y189">
            <v>18.75</v>
          </cell>
          <cell r="AB189">
            <v>26.839999999999982</v>
          </cell>
          <cell r="AN189">
            <v>45.32</v>
          </cell>
          <cell r="AO189">
            <v>46.64</v>
          </cell>
          <cell r="AQ189">
            <v>7.269999999999996</v>
          </cell>
          <cell r="CS189">
            <v>40</v>
          </cell>
          <cell r="CT189">
            <v>3</v>
          </cell>
        </row>
        <row r="190">
          <cell r="B190">
            <v>28</v>
          </cell>
          <cell r="D190">
            <v>400</v>
          </cell>
          <cell r="F190">
            <v>12.02</v>
          </cell>
          <cell r="H190">
            <v>12.02</v>
          </cell>
          <cell r="J190">
            <v>33.277870216306155</v>
          </cell>
          <cell r="M190">
            <v>84.866</v>
          </cell>
          <cell r="Q190">
            <v>109.39</v>
          </cell>
          <cell r="S190">
            <v>243.46299999999962</v>
          </cell>
          <cell r="T190">
            <v>114.40999999999963</v>
          </cell>
          <cell r="U190">
            <v>129.053</v>
          </cell>
          <cell r="V190">
            <v>15.6</v>
          </cell>
          <cell r="Y190">
            <v>18.98</v>
          </cell>
          <cell r="AB190">
            <v>23.459999999999983</v>
          </cell>
          <cell r="AN190">
            <v>84</v>
          </cell>
          <cell r="AO190">
            <v>58.33</v>
          </cell>
          <cell r="AQ190">
            <v>32.94</v>
          </cell>
          <cell r="CS190">
            <v>40</v>
          </cell>
          <cell r="CT190">
            <v>3</v>
          </cell>
        </row>
        <row r="191">
          <cell r="B191">
            <v>29</v>
          </cell>
          <cell r="Q191">
            <v>0</v>
          </cell>
          <cell r="S191">
            <v>243.46299999999962</v>
          </cell>
          <cell r="T191">
            <v>114.40999999999963</v>
          </cell>
          <cell r="U191">
            <v>129.053</v>
          </cell>
          <cell r="AB191">
            <v>23.459999999999983</v>
          </cell>
          <cell r="AQ191">
            <v>32.94</v>
          </cell>
          <cell r="CS191">
            <v>40</v>
          </cell>
          <cell r="CT191">
            <v>3</v>
          </cell>
        </row>
        <row r="192">
          <cell r="B192">
            <v>30</v>
          </cell>
          <cell r="D192">
            <v>355</v>
          </cell>
          <cell r="F192">
            <v>11.31</v>
          </cell>
          <cell r="H192">
            <v>11.31</v>
          </cell>
          <cell r="J192">
            <v>31.388152077807248</v>
          </cell>
          <cell r="M192">
            <v>75.545000000000002</v>
          </cell>
          <cell r="Q192">
            <v>74.64</v>
          </cell>
          <cell r="S192">
            <v>244.36799999999965</v>
          </cell>
          <cell r="T192">
            <v>78.319999999999652</v>
          </cell>
          <cell r="U192">
            <v>166.048</v>
          </cell>
          <cell r="V192">
            <v>14.52</v>
          </cell>
          <cell r="Y192">
            <v>26.22</v>
          </cell>
          <cell r="AB192">
            <v>11.759999999999984</v>
          </cell>
          <cell r="AN192">
            <v>71.16</v>
          </cell>
          <cell r="AO192">
            <v>104.1</v>
          </cell>
          <cell r="AQ192">
            <v>0</v>
          </cell>
          <cell r="CS192">
            <v>40</v>
          </cell>
          <cell r="CT192">
            <v>3</v>
          </cell>
        </row>
        <row r="193">
          <cell r="B193">
            <v>31</v>
          </cell>
          <cell r="Q193">
            <v>0</v>
          </cell>
          <cell r="S193">
            <v>244.36799999999965</v>
          </cell>
          <cell r="T193">
            <v>78.319999999999652</v>
          </cell>
          <cell r="U193">
            <v>166.048</v>
          </cell>
          <cell r="AB193">
            <v>11.759999999999984</v>
          </cell>
          <cell r="AQ193">
            <v>0</v>
          </cell>
          <cell r="CS193">
            <v>40</v>
          </cell>
          <cell r="CT193">
            <v>3</v>
          </cell>
        </row>
        <row r="194">
          <cell r="B194" t="str">
            <v>JUL/1</v>
          </cell>
          <cell r="D194">
            <v>401</v>
          </cell>
          <cell r="F194">
            <v>11.6</v>
          </cell>
          <cell r="H194">
            <v>11.6</v>
          </cell>
          <cell r="J194">
            <v>34.568965517241381</v>
          </cell>
          <cell r="M194">
            <v>85.036000000000001</v>
          </cell>
          <cell r="Q194">
            <v>86.3</v>
          </cell>
          <cell r="S194">
            <v>243.10399999999964</v>
          </cell>
          <cell r="T194">
            <v>78.319999999999652</v>
          </cell>
          <cell r="U194">
            <v>164.78399999999999</v>
          </cell>
          <cell r="V194">
            <v>16.04</v>
          </cell>
          <cell r="Y194">
            <v>6.6</v>
          </cell>
          <cell r="AB194">
            <v>21.199999999999982</v>
          </cell>
          <cell r="CS194">
            <v>40</v>
          </cell>
          <cell r="CT194">
            <v>3</v>
          </cell>
        </row>
        <row r="195">
          <cell r="B195">
            <v>2</v>
          </cell>
          <cell r="D195">
            <v>320</v>
          </cell>
          <cell r="F195">
            <v>9.1</v>
          </cell>
          <cell r="H195">
            <v>9.1</v>
          </cell>
          <cell r="J195">
            <v>35.164835164835168</v>
          </cell>
          <cell r="M195">
            <v>65.664000000000001</v>
          </cell>
          <cell r="Q195">
            <v>77.040000000000006</v>
          </cell>
          <cell r="S195">
            <v>231.72799999999961</v>
          </cell>
          <cell r="T195">
            <v>78.319999999999624</v>
          </cell>
          <cell r="U195">
            <v>153.40799999999999</v>
          </cell>
          <cell r="V195">
            <v>12.89</v>
          </cell>
          <cell r="Y195">
            <v>19.48</v>
          </cell>
          <cell r="AB195">
            <v>14.609999999999982</v>
          </cell>
          <cell r="CS195">
            <v>40</v>
          </cell>
          <cell r="CT195">
            <v>3</v>
          </cell>
        </row>
        <row r="196">
          <cell r="B196">
            <v>3</v>
          </cell>
          <cell r="D196">
            <v>287</v>
          </cell>
          <cell r="F196">
            <v>8.2200000000000006</v>
          </cell>
          <cell r="H196">
            <v>8.2200000000000006</v>
          </cell>
          <cell r="J196">
            <v>34.914841849148416</v>
          </cell>
          <cell r="M196">
            <v>58.222999999999999</v>
          </cell>
          <cell r="Q196">
            <v>67.489999999999995</v>
          </cell>
          <cell r="S196">
            <v>222.46099999999961</v>
          </cell>
          <cell r="T196">
            <v>78.319999999999624</v>
          </cell>
          <cell r="U196">
            <v>144.14099999999999</v>
          </cell>
          <cell r="V196">
            <v>11.59</v>
          </cell>
          <cell r="Y196">
            <v>18.54</v>
          </cell>
          <cell r="AB196">
            <v>7.6599999999999824</v>
          </cell>
          <cell r="CS196">
            <v>40</v>
          </cell>
          <cell r="CT196">
            <v>3</v>
          </cell>
        </row>
        <row r="197">
          <cell r="B197">
            <v>4</v>
          </cell>
          <cell r="D197">
            <v>221</v>
          </cell>
          <cell r="F197">
            <v>6.72</v>
          </cell>
          <cell r="H197">
            <v>6.72</v>
          </cell>
          <cell r="J197">
            <v>32.886904761904766</v>
          </cell>
          <cell r="M197">
            <v>44.908999999999999</v>
          </cell>
          <cell r="Q197">
            <v>67.03</v>
          </cell>
          <cell r="S197">
            <v>200.33999999999961</v>
          </cell>
          <cell r="T197">
            <v>78.319999999999609</v>
          </cell>
          <cell r="U197">
            <v>122.02</v>
          </cell>
          <cell r="V197">
            <v>8.7899999999999991</v>
          </cell>
          <cell r="Y197">
            <v>11.74</v>
          </cell>
          <cell r="AB197">
            <v>4.7099999999999813</v>
          </cell>
          <cell r="CS197">
            <v>40</v>
          </cell>
          <cell r="CT197">
            <v>3</v>
          </cell>
        </row>
        <row r="198">
          <cell r="B198">
            <v>5</v>
          </cell>
          <cell r="D198">
            <v>326</v>
          </cell>
          <cell r="F198">
            <v>9.73</v>
          </cell>
          <cell r="H198">
            <v>9.73</v>
          </cell>
          <cell r="J198">
            <v>33.504624871531348</v>
          </cell>
          <cell r="M198">
            <v>65.715000000000003</v>
          </cell>
          <cell r="Q198">
            <v>54.34</v>
          </cell>
          <cell r="S198">
            <v>211.71499999999961</v>
          </cell>
          <cell r="T198">
            <v>78.319999999999595</v>
          </cell>
          <cell r="U198">
            <v>133.39500000000001</v>
          </cell>
          <cell r="V198">
            <v>12.68</v>
          </cell>
          <cell r="Y198">
            <v>6.68</v>
          </cell>
          <cell r="AB198">
            <v>10.70999999999998</v>
          </cell>
          <cell r="CS198">
            <v>40</v>
          </cell>
          <cell r="CT198">
            <v>3</v>
          </cell>
        </row>
        <row r="199">
          <cell r="B199">
            <v>6</v>
          </cell>
          <cell r="Q199">
            <v>0</v>
          </cell>
          <cell r="S199">
            <v>211.71499999999961</v>
          </cell>
          <cell r="T199">
            <v>45.666999999999604</v>
          </cell>
          <cell r="U199">
            <v>166.048</v>
          </cell>
          <cell r="AB199">
            <v>10.70999999999998</v>
          </cell>
          <cell r="CS199">
            <v>40</v>
          </cell>
          <cell r="CT199">
            <v>3</v>
          </cell>
        </row>
        <row r="200">
          <cell r="B200">
            <v>7</v>
          </cell>
          <cell r="Q200">
            <v>0</v>
          </cell>
          <cell r="S200">
            <v>211.71499999999961</v>
          </cell>
          <cell r="T200">
            <v>45.666999999999604</v>
          </cell>
          <cell r="U200">
            <v>166.048</v>
          </cell>
          <cell r="AB200">
            <v>10.70999999999998</v>
          </cell>
          <cell r="CS200">
            <v>40</v>
          </cell>
          <cell r="CT200">
            <v>3</v>
          </cell>
        </row>
        <row r="201">
          <cell r="B201">
            <v>8</v>
          </cell>
          <cell r="Q201">
            <v>0</v>
          </cell>
          <cell r="S201">
            <v>211.71499999999961</v>
          </cell>
          <cell r="T201">
            <v>45.666999999999604</v>
          </cell>
          <cell r="U201">
            <v>166.048</v>
          </cell>
          <cell r="AB201">
            <v>10.70999999999998</v>
          </cell>
          <cell r="CS201">
            <v>40</v>
          </cell>
          <cell r="CT201">
            <v>3</v>
          </cell>
        </row>
        <row r="202">
          <cell r="B202">
            <v>9</v>
          </cell>
          <cell r="Q202">
            <v>0</v>
          </cell>
          <cell r="S202">
            <v>211.71499999999961</v>
          </cell>
          <cell r="T202">
            <v>45.666999999999604</v>
          </cell>
          <cell r="U202">
            <v>166.048</v>
          </cell>
          <cell r="AB202">
            <v>10.70999999999998</v>
          </cell>
          <cell r="CS202">
            <v>40</v>
          </cell>
          <cell r="CT202">
            <v>3</v>
          </cell>
        </row>
        <row r="203">
          <cell r="B203">
            <v>10</v>
          </cell>
          <cell r="Q203">
            <v>0</v>
          </cell>
          <cell r="S203">
            <v>211.71499999999961</v>
          </cell>
          <cell r="T203">
            <v>45.666999999999604</v>
          </cell>
          <cell r="U203">
            <v>166.048</v>
          </cell>
          <cell r="AB203">
            <v>10.70999999999998</v>
          </cell>
          <cell r="CS203">
            <v>40</v>
          </cell>
          <cell r="CT203">
            <v>3</v>
          </cell>
        </row>
        <row r="204">
          <cell r="B204">
            <v>11</v>
          </cell>
          <cell r="Q204">
            <v>0</v>
          </cell>
          <cell r="S204">
            <v>211.71499999999961</v>
          </cell>
          <cell r="T204">
            <v>45.666999999999604</v>
          </cell>
          <cell r="U204">
            <v>166.048</v>
          </cell>
          <cell r="AB204">
            <v>10.70999999999998</v>
          </cell>
          <cell r="CS204">
            <v>40</v>
          </cell>
          <cell r="CT204">
            <v>3</v>
          </cell>
        </row>
        <row r="205">
          <cell r="B205">
            <v>12</v>
          </cell>
          <cell r="Q205">
            <v>0</v>
          </cell>
          <cell r="S205">
            <v>211.71499999999961</v>
          </cell>
          <cell r="T205">
            <v>45.666999999999604</v>
          </cell>
          <cell r="U205">
            <v>166.048</v>
          </cell>
          <cell r="AB205">
            <v>10.70999999999998</v>
          </cell>
          <cell r="CS205">
            <v>40</v>
          </cell>
          <cell r="CT205">
            <v>3</v>
          </cell>
        </row>
        <row r="206">
          <cell r="B206">
            <v>13</v>
          </cell>
          <cell r="Q206">
            <v>0</v>
          </cell>
          <cell r="S206">
            <v>211.71499999999961</v>
          </cell>
          <cell r="T206">
            <v>45.666999999999604</v>
          </cell>
          <cell r="U206">
            <v>166.048</v>
          </cell>
          <cell r="AB206">
            <v>10.70999999999998</v>
          </cell>
          <cell r="CS206">
            <v>40</v>
          </cell>
          <cell r="CT206">
            <v>3</v>
          </cell>
        </row>
        <row r="207">
          <cell r="B207">
            <v>14</v>
          </cell>
          <cell r="Q207">
            <v>0</v>
          </cell>
          <cell r="S207">
            <v>211.71499999999961</v>
          </cell>
          <cell r="T207">
            <v>45.666999999999604</v>
          </cell>
          <cell r="U207">
            <v>166.048</v>
          </cell>
          <cell r="AB207">
            <v>10.70999999999998</v>
          </cell>
          <cell r="CS207">
            <v>40</v>
          </cell>
          <cell r="CT207">
            <v>3</v>
          </cell>
        </row>
        <row r="208">
          <cell r="B208">
            <v>15</v>
          </cell>
          <cell r="Q208">
            <v>0</v>
          </cell>
          <cell r="S208">
            <v>211.71499999999961</v>
          </cell>
          <cell r="T208">
            <v>45.666999999999604</v>
          </cell>
          <cell r="U208">
            <v>166.048</v>
          </cell>
          <cell r="AB208">
            <v>10.70999999999998</v>
          </cell>
          <cell r="CS208">
            <v>40</v>
          </cell>
          <cell r="CT208">
            <v>3</v>
          </cell>
        </row>
        <row r="209">
          <cell r="B209">
            <v>16</v>
          </cell>
          <cell r="Q209">
            <v>0</v>
          </cell>
          <cell r="S209">
            <v>211.71499999999961</v>
          </cell>
          <cell r="T209">
            <v>45.666999999999604</v>
          </cell>
          <cell r="U209">
            <v>166.048</v>
          </cell>
          <cell r="AB209">
            <v>10.70999999999998</v>
          </cell>
          <cell r="CS209">
            <v>40</v>
          </cell>
          <cell r="CT209">
            <v>3</v>
          </cell>
        </row>
        <row r="210">
          <cell r="B210">
            <v>17</v>
          </cell>
          <cell r="Q210">
            <v>0</v>
          </cell>
          <cell r="S210">
            <v>211.71499999999961</v>
          </cell>
          <cell r="T210">
            <v>45.666999999999604</v>
          </cell>
          <cell r="U210">
            <v>166.048</v>
          </cell>
          <cell r="AB210">
            <v>10.70999999999998</v>
          </cell>
          <cell r="CS210">
            <v>40</v>
          </cell>
          <cell r="CT210">
            <v>3</v>
          </cell>
        </row>
        <row r="211">
          <cell r="B211">
            <v>18</v>
          </cell>
          <cell r="Q211">
            <v>0</v>
          </cell>
          <cell r="S211">
            <v>211.71499999999961</v>
          </cell>
          <cell r="T211">
            <v>45.666999999999604</v>
          </cell>
          <cell r="U211">
            <v>166.048</v>
          </cell>
          <cell r="AB211">
            <v>10.70999999999998</v>
          </cell>
          <cell r="CS211">
            <v>40</v>
          </cell>
          <cell r="CT211">
            <v>3</v>
          </cell>
        </row>
        <row r="212">
          <cell r="B212">
            <v>19</v>
          </cell>
          <cell r="Q212">
            <v>0</v>
          </cell>
          <cell r="S212">
            <v>211.71499999999961</v>
          </cell>
          <cell r="T212">
            <v>45.666999999999604</v>
          </cell>
          <cell r="U212">
            <v>166.048</v>
          </cell>
          <cell r="AB212">
            <v>10.70999999999998</v>
          </cell>
          <cell r="CS212">
            <v>40</v>
          </cell>
          <cell r="CT212">
            <v>3</v>
          </cell>
        </row>
        <row r="213">
          <cell r="B213">
            <v>20</v>
          </cell>
          <cell r="Q213">
            <v>0</v>
          </cell>
          <cell r="S213">
            <v>211.71499999999961</v>
          </cell>
          <cell r="T213">
            <v>45.666999999999604</v>
          </cell>
          <cell r="U213">
            <v>166.048</v>
          </cell>
          <cell r="AB213">
            <v>10.70999999999998</v>
          </cell>
          <cell r="CS213">
            <v>40</v>
          </cell>
          <cell r="CT213">
            <v>3</v>
          </cell>
        </row>
        <row r="214">
          <cell r="B214">
            <v>21</v>
          </cell>
          <cell r="Q214">
            <v>0</v>
          </cell>
          <cell r="S214">
            <v>211.71499999999961</v>
          </cell>
          <cell r="T214">
            <v>45.666999999999604</v>
          </cell>
          <cell r="U214">
            <v>166.048</v>
          </cell>
          <cell r="AB214">
            <v>10.70999999999998</v>
          </cell>
          <cell r="CS214">
            <v>40</v>
          </cell>
          <cell r="CT214">
            <v>3</v>
          </cell>
        </row>
        <row r="215">
          <cell r="B215">
            <v>22</v>
          </cell>
          <cell r="Q215">
            <v>0</v>
          </cell>
          <cell r="S215">
            <v>211.71499999999961</v>
          </cell>
          <cell r="T215">
            <v>45.666999999999604</v>
          </cell>
          <cell r="U215">
            <v>166.048</v>
          </cell>
          <cell r="AB215">
            <v>10.70999999999998</v>
          </cell>
          <cell r="CS215">
            <v>40</v>
          </cell>
          <cell r="CT215">
            <v>3</v>
          </cell>
        </row>
        <row r="216">
          <cell r="B216">
            <v>23</v>
          </cell>
          <cell r="Q216">
            <v>0</v>
          </cell>
          <cell r="S216">
            <v>211.71499999999961</v>
          </cell>
          <cell r="T216">
            <v>45.666999999999604</v>
          </cell>
          <cell r="U216">
            <v>166.048</v>
          </cell>
          <cell r="AB216">
            <v>10.70999999999998</v>
          </cell>
          <cell r="CS216">
            <v>40</v>
          </cell>
          <cell r="CT216">
            <v>3</v>
          </cell>
        </row>
        <row r="217">
          <cell r="B217">
            <v>24</v>
          </cell>
          <cell r="Q217">
            <v>0</v>
          </cell>
          <cell r="S217">
            <v>211.71499999999961</v>
          </cell>
          <cell r="T217">
            <v>45.666999999999604</v>
          </cell>
          <cell r="U217">
            <v>166.048</v>
          </cell>
          <cell r="AB217">
            <v>10.70999999999998</v>
          </cell>
          <cell r="CS217">
            <v>40</v>
          </cell>
          <cell r="CT217">
            <v>3</v>
          </cell>
        </row>
        <row r="218">
          <cell r="B218">
            <v>25</v>
          </cell>
          <cell r="Q218">
            <v>0</v>
          </cell>
          <cell r="S218">
            <v>211.71499999999961</v>
          </cell>
          <cell r="T218">
            <v>45.666999999999604</v>
          </cell>
          <cell r="U218">
            <v>166.048</v>
          </cell>
          <cell r="AB218">
            <v>10.70999999999998</v>
          </cell>
          <cell r="CS218">
            <v>40</v>
          </cell>
          <cell r="CT218">
            <v>3</v>
          </cell>
        </row>
        <row r="219">
          <cell r="B219">
            <v>26</v>
          </cell>
          <cell r="Q219">
            <v>0</v>
          </cell>
          <cell r="S219">
            <v>211.71499999999961</v>
          </cell>
          <cell r="T219">
            <v>45.666999999999604</v>
          </cell>
          <cell r="U219">
            <v>166.048</v>
          </cell>
          <cell r="AB219">
            <v>10.70999999999998</v>
          </cell>
          <cell r="CS219">
            <v>40</v>
          </cell>
          <cell r="CT219">
            <v>3</v>
          </cell>
        </row>
        <row r="220">
          <cell r="B220">
            <v>27</v>
          </cell>
          <cell r="Q220">
            <v>0</v>
          </cell>
          <cell r="S220">
            <v>211.71499999999961</v>
          </cell>
          <cell r="T220">
            <v>45.666999999999604</v>
          </cell>
          <cell r="U220">
            <v>166.048</v>
          </cell>
          <cell r="AB220">
            <v>10.70999999999998</v>
          </cell>
          <cell r="CS220">
            <v>40</v>
          </cell>
          <cell r="CT220">
            <v>3</v>
          </cell>
        </row>
        <row r="221">
          <cell r="B221">
            <v>28</v>
          </cell>
          <cell r="Q221">
            <v>0</v>
          </cell>
          <cell r="S221">
            <v>211.71499999999961</v>
          </cell>
          <cell r="T221">
            <v>45.666999999999604</v>
          </cell>
          <cell r="U221">
            <v>166.048</v>
          </cell>
          <cell r="AB221">
            <v>10.70999999999998</v>
          </cell>
          <cell r="CS221">
            <v>40</v>
          </cell>
          <cell r="CT221">
            <v>3</v>
          </cell>
        </row>
        <row r="222">
          <cell r="B222">
            <v>29</v>
          </cell>
          <cell r="Q222">
            <v>0</v>
          </cell>
          <cell r="S222">
            <v>211.71499999999961</v>
          </cell>
          <cell r="T222">
            <v>45.666999999999604</v>
          </cell>
          <cell r="U222">
            <v>166.048</v>
          </cell>
          <cell r="AB222">
            <v>10.70999999999998</v>
          </cell>
          <cell r="CS222">
            <v>40</v>
          </cell>
          <cell r="CT222">
            <v>3</v>
          </cell>
        </row>
        <row r="223">
          <cell r="B223">
            <v>30</v>
          </cell>
          <cell r="Q223">
            <v>0</v>
          </cell>
          <cell r="S223">
            <v>211.71499999999961</v>
          </cell>
          <cell r="T223">
            <v>45.666999999999604</v>
          </cell>
          <cell r="U223">
            <v>166.048</v>
          </cell>
          <cell r="AB223">
            <v>10.70999999999998</v>
          </cell>
          <cell r="CS223">
            <v>40</v>
          </cell>
          <cell r="CT223">
            <v>3</v>
          </cell>
        </row>
        <row r="224">
          <cell r="B224">
            <v>31</v>
          </cell>
          <cell r="CS224">
            <v>40</v>
          </cell>
          <cell r="CT224">
            <v>3</v>
          </cell>
        </row>
        <row r="225">
          <cell r="B225" t="str">
            <v>AGST/1</v>
          </cell>
          <cell r="CS225">
            <v>40</v>
          </cell>
          <cell r="CT225">
            <v>3</v>
          </cell>
        </row>
        <row r="226">
          <cell r="B226">
            <v>2</v>
          </cell>
          <cell r="CS226">
            <v>40</v>
          </cell>
          <cell r="CT226">
            <v>3</v>
          </cell>
        </row>
        <row r="227">
          <cell r="B227">
            <v>3</v>
          </cell>
          <cell r="CS227">
            <v>40</v>
          </cell>
          <cell r="CT227">
            <v>3</v>
          </cell>
        </row>
        <row r="228">
          <cell r="B228">
            <v>4</v>
          </cell>
          <cell r="CS228">
            <v>40</v>
          </cell>
          <cell r="CT228">
            <v>3</v>
          </cell>
        </row>
        <row r="229">
          <cell r="B229">
            <v>5</v>
          </cell>
          <cell r="CS229">
            <v>40</v>
          </cell>
          <cell r="CT229">
            <v>3</v>
          </cell>
        </row>
        <row r="230">
          <cell r="B230">
            <v>6</v>
          </cell>
          <cell r="CS230">
            <v>40</v>
          </cell>
          <cell r="CT230">
            <v>3</v>
          </cell>
        </row>
        <row r="231">
          <cell r="B231">
            <v>7</v>
          </cell>
          <cell r="CS231">
            <v>40</v>
          </cell>
          <cell r="CT231">
            <v>3</v>
          </cell>
        </row>
        <row r="232">
          <cell r="B232">
            <v>8</v>
          </cell>
          <cell r="CS232">
            <v>40</v>
          </cell>
          <cell r="CT232">
            <v>3</v>
          </cell>
        </row>
        <row r="233">
          <cell r="B233">
            <v>9</v>
          </cell>
          <cell r="CS233">
            <v>40</v>
          </cell>
          <cell r="CT233">
            <v>3</v>
          </cell>
        </row>
        <row r="234">
          <cell r="B234">
            <v>10</v>
          </cell>
          <cell r="CS234">
            <v>40</v>
          </cell>
          <cell r="CT234">
            <v>3</v>
          </cell>
        </row>
        <row r="235">
          <cell r="B235">
            <v>11</v>
          </cell>
          <cell r="CS235">
            <v>40</v>
          </cell>
          <cell r="CT235">
            <v>3</v>
          </cell>
        </row>
        <row r="236">
          <cell r="B236">
            <v>12</v>
          </cell>
          <cell r="CS236">
            <v>40</v>
          </cell>
          <cell r="CT236">
            <v>3</v>
          </cell>
        </row>
        <row r="237">
          <cell r="B237">
            <v>13</v>
          </cell>
          <cell r="CS237">
            <v>40</v>
          </cell>
          <cell r="CT237">
            <v>3</v>
          </cell>
        </row>
        <row r="238">
          <cell r="B238">
            <v>14</v>
          </cell>
          <cell r="CS238">
            <v>40</v>
          </cell>
          <cell r="CT238">
            <v>3</v>
          </cell>
        </row>
        <row r="239">
          <cell r="B239">
            <v>15</v>
          </cell>
          <cell r="CS239">
            <v>40</v>
          </cell>
          <cell r="CT239">
            <v>3</v>
          </cell>
        </row>
        <row r="240">
          <cell r="B240">
            <v>16</v>
          </cell>
          <cell r="CS240">
            <v>40</v>
          </cell>
          <cell r="CT240">
            <v>3</v>
          </cell>
        </row>
        <row r="241">
          <cell r="B241">
            <v>17</v>
          </cell>
          <cell r="CS241">
            <v>40</v>
          </cell>
          <cell r="CT241">
            <v>3</v>
          </cell>
        </row>
        <row r="242">
          <cell r="B242">
            <v>18</v>
          </cell>
          <cell r="CS242">
            <v>40</v>
          </cell>
          <cell r="CT242">
            <v>3</v>
          </cell>
        </row>
        <row r="243">
          <cell r="B243">
            <v>19</v>
          </cell>
          <cell r="CS243">
            <v>40</v>
          </cell>
          <cell r="CT243">
            <v>3</v>
          </cell>
        </row>
        <row r="244">
          <cell r="B244">
            <v>20</v>
          </cell>
          <cell r="CS244">
            <v>40</v>
          </cell>
          <cell r="CT244">
            <v>3</v>
          </cell>
        </row>
        <row r="245">
          <cell r="B245">
            <v>21</v>
          </cell>
          <cell r="CS245">
            <v>40</v>
          </cell>
          <cell r="CT245">
            <v>3</v>
          </cell>
        </row>
        <row r="246">
          <cell r="B246">
            <v>22</v>
          </cell>
          <cell r="CS246">
            <v>40</v>
          </cell>
          <cell r="CT246">
            <v>3</v>
          </cell>
        </row>
        <row r="247">
          <cell r="B247">
            <v>23</v>
          </cell>
          <cell r="CS247">
            <v>40</v>
          </cell>
          <cell r="CT247">
            <v>3</v>
          </cell>
        </row>
        <row r="248">
          <cell r="B248">
            <v>24</v>
          </cell>
          <cell r="CS248">
            <v>40</v>
          </cell>
          <cell r="CT248">
            <v>3</v>
          </cell>
        </row>
        <row r="249">
          <cell r="B249">
            <v>25</v>
          </cell>
          <cell r="CS249">
            <v>40</v>
          </cell>
          <cell r="CT249">
            <v>3</v>
          </cell>
        </row>
        <row r="250">
          <cell r="B250">
            <v>26</v>
          </cell>
          <cell r="CS250">
            <v>40</v>
          </cell>
          <cell r="CT250">
            <v>3</v>
          </cell>
        </row>
        <row r="251">
          <cell r="B251">
            <v>27</v>
          </cell>
          <cell r="CS251">
            <v>40</v>
          </cell>
          <cell r="CT251">
            <v>3</v>
          </cell>
        </row>
        <row r="252">
          <cell r="B252">
            <v>28</v>
          </cell>
          <cell r="CS252">
            <v>40</v>
          </cell>
          <cell r="CT252">
            <v>3</v>
          </cell>
        </row>
        <row r="253">
          <cell r="B253">
            <v>29</v>
          </cell>
          <cell r="CS253">
            <v>40</v>
          </cell>
          <cell r="CT253">
            <v>3</v>
          </cell>
        </row>
        <row r="254">
          <cell r="B254">
            <v>30</v>
          </cell>
          <cell r="CS254">
            <v>40</v>
          </cell>
          <cell r="CT254">
            <v>3</v>
          </cell>
        </row>
        <row r="255">
          <cell r="B255">
            <v>31</v>
          </cell>
          <cell r="CS255">
            <v>40</v>
          </cell>
          <cell r="CT255">
            <v>3</v>
          </cell>
        </row>
        <row r="256">
          <cell r="B256" t="str">
            <v>SEPT/1</v>
          </cell>
          <cell r="CS256">
            <v>40</v>
          </cell>
          <cell r="CT256">
            <v>3</v>
          </cell>
        </row>
        <row r="257">
          <cell r="B257">
            <v>2</v>
          </cell>
          <cell r="CS257">
            <v>40</v>
          </cell>
          <cell r="CT257">
            <v>3</v>
          </cell>
        </row>
        <row r="258">
          <cell r="B258">
            <v>3</v>
          </cell>
          <cell r="CS258">
            <v>40</v>
          </cell>
          <cell r="CT258">
            <v>3</v>
          </cell>
        </row>
        <row r="259">
          <cell r="B259">
            <v>4</v>
          </cell>
          <cell r="CS259">
            <v>40</v>
          </cell>
          <cell r="CT259">
            <v>3</v>
          </cell>
        </row>
        <row r="260">
          <cell r="B260">
            <v>5</v>
          </cell>
          <cell r="CS260">
            <v>40</v>
          </cell>
          <cell r="CT260">
            <v>3</v>
          </cell>
        </row>
        <row r="261">
          <cell r="B261">
            <v>6</v>
          </cell>
          <cell r="CS261">
            <v>40</v>
          </cell>
          <cell r="CT261">
            <v>3</v>
          </cell>
        </row>
        <row r="262">
          <cell r="B262">
            <v>7</v>
          </cell>
          <cell r="CS262">
            <v>40</v>
          </cell>
          <cell r="CT262">
            <v>3</v>
          </cell>
        </row>
        <row r="263">
          <cell r="B263">
            <v>8</v>
          </cell>
          <cell r="CS263">
            <v>40</v>
          </cell>
          <cell r="CT263">
            <v>3</v>
          </cell>
        </row>
        <row r="264">
          <cell r="B264">
            <v>9</v>
          </cell>
          <cell r="CS264">
            <v>40</v>
          </cell>
          <cell r="CT264">
            <v>3</v>
          </cell>
        </row>
        <row r="265">
          <cell r="B265">
            <v>10</v>
          </cell>
          <cell r="CS265">
            <v>40</v>
          </cell>
          <cell r="CT265">
            <v>3</v>
          </cell>
        </row>
        <row r="266">
          <cell r="B266">
            <v>11</v>
          </cell>
          <cell r="CS266">
            <v>40</v>
          </cell>
          <cell r="CT266">
            <v>3</v>
          </cell>
        </row>
        <row r="267">
          <cell r="B267">
            <v>12</v>
          </cell>
          <cell r="CS267">
            <v>40</v>
          </cell>
          <cell r="CT267">
            <v>3</v>
          </cell>
        </row>
        <row r="268">
          <cell r="B268">
            <v>13</v>
          </cell>
          <cell r="CS268">
            <v>40</v>
          </cell>
          <cell r="CT268">
            <v>3</v>
          </cell>
        </row>
        <row r="269">
          <cell r="B269">
            <v>14</v>
          </cell>
          <cell r="CS269">
            <v>40</v>
          </cell>
          <cell r="CT269">
            <v>3</v>
          </cell>
        </row>
        <row r="270">
          <cell r="B270">
            <v>15</v>
          </cell>
          <cell r="CS270">
            <v>40</v>
          </cell>
          <cell r="CT270">
            <v>3</v>
          </cell>
        </row>
        <row r="271">
          <cell r="B271">
            <v>16</v>
          </cell>
          <cell r="CS271">
            <v>40</v>
          </cell>
          <cell r="CT271">
            <v>3</v>
          </cell>
        </row>
        <row r="272">
          <cell r="B272">
            <v>17</v>
          </cell>
          <cell r="CS272">
            <v>40</v>
          </cell>
          <cell r="CT272">
            <v>3</v>
          </cell>
        </row>
        <row r="273">
          <cell r="B273">
            <v>18</v>
          </cell>
          <cell r="CS273">
            <v>40</v>
          </cell>
          <cell r="CT273">
            <v>3</v>
          </cell>
        </row>
        <row r="274">
          <cell r="B274">
            <v>19</v>
          </cell>
          <cell r="CS274">
            <v>40</v>
          </cell>
          <cell r="CT274">
            <v>3</v>
          </cell>
        </row>
        <row r="275">
          <cell r="B275">
            <v>20</v>
          </cell>
          <cell r="CS275">
            <v>40</v>
          </cell>
          <cell r="CT275">
            <v>3</v>
          </cell>
        </row>
        <row r="276">
          <cell r="B276">
            <v>21</v>
          </cell>
          <cell r="CS276">
            <v>40</v>
          </cell>
          <cell r="CT276">
            <v>3</v>
          </cell>
        </row>
        <row r="277">
          <cell r="B277">
            <v>22</v>
          </cell>
          <cell r="CS277">
            <v>40</v>
          </cell>
          <cell r="CT277">
            <v>3</v>
          </cell>
        </row>
        <row r="278">
          <cell r="B278">
            <v>23</v>
          </cell>
          <cell r="CS278">
            <v>40</v>
          </cell>
          <cell r="CT278">
            <v>3</v>
          </cell>
        </row>
        <row r="279">
          <cell r="B279">
            <v>24</v>
          </cell>
          <cell r="CS279">
            <v>40</v>
          </cell>
          <cell r="CT279">
            <v>3</v>
          </cell>
        </row>
        <row r="280">
          <cell r="B280">
            <v>25</v>
          </cell>
          <cell r="CS280">
            <v>40</v>
          </cell>
          <cell r="CT280">
            <v>3</v>
          </cell>
        </row>
        <row r="281">
          <cell r="B281">
            <v>26</v>
          </cell>
          <cell r="CS281">
            <v>40</v>
          </cell>
          <cell r="CT281">
            <v>3</v>
          </cell>
        </row>
        <row r="282">
          <cell r="B282">
            <v>27</v>
          </cell>
          <cell r="CS282">
            <v>40</v>
          </cell>
          <cell r="CT282">
            <v>3</v>
          </cell>
        </row>
        <row r="283">
          <cell r="B283">
            <v>28</v>
          </cell>
          <cell r="CS283">
            <v>40</v>
          </cell>
          <cell r="CT283">
            <v>3</v>
          </cell>
        </row>
        <row r="284">
          <cell r="B284">
            <v>29</v>
          </cell>
          <cell r="CS284">
            <v>40</v>
          </cell>
          <cell r="CT284">
            <v>3</v>
          </cell>
        </row>
        <row r="285">
          <cell r="B285">
            <v>30</v>
          </cell>
          <cell r="CS285">
            <v>40</v>
          </cell>
          <cell r="CT285">
            <v>3</v>
          </cell>
        </row>
        <row r="286">
          <cell r="B286">
            <v>31</v>
          </cell>
          <cell r="CS286">
            <v>40</v>
          </cell>
          <cell r="CT286">
            <v>3</v>
          </cell>
        </row>
        <row r="287">
          <cell r="B287" t="str">
            <v>OKT/1</v>
          </cell>
          <cell r="CS287">
            <v>40</v>
          </cell>
          <cell r="CT287">
            <v>3</v>
          </cell>
        </row>
        <row r="288">
          <cell r="B288">
            <v>2</v>
          </cell>
          <cell r="CS288">
            <v>40</v>
          </cell>
          <cell r="CT288">
            <v>3</v>
          </cell>
        </row>
        <row r="289">
          <cell r="B289">
            <v>3</v>
          </cell>
          <cell r="CS289">
            <v>40</v>
          </cell>
          <cell r="CT289">
            <v>3</v>
          </cell>
        </row>
        <row r="290">
          <cell r="B290">
            <v>4</v>
          </cell>
          <cell r="CS290">
            <v>40</v>
          </cell>
          <cell r="CT290">
            <v>3</v>
          </cell>
        </row>
        <row r="291">
          <cell r="B291">
            <v>5</v>
          </cell>
          <cell r="CS291">
            <v>40</v>
          </cell>
          <cell r="CT291">
            <v>3</v>
          </cell>
        </row>
        <row r="292">
          <cell r="B292">
            <v>6</v>
          </cell>
          <cell r="CS292">
            <v>40</v>
          </cell>
          <cell r="CT292">
            <v>3</v>
          </cell>
        </row>
        <row r="293">
          <cell r="B293">
            <v>7</v>
          </cell>
          <cell r="CS293">
            <v>40</v>
          </cell>
          <cell r="CT293">
            <v>3</v>
          </cell>
        </row>
        <row r="294">
          <cell r="B294">
            <v>8</v>
          </cell>
          <cell r="CS294">
            <v>40</v>
          </cell>
          <cell r="CT294">
            <v>3</v>
          </cell>
        </row>
        <row r="295">
          <cell r="B295">
            <v>9</v>
          </cell>
          <cell r="CS295">
            <v>40</v>
          </cell>
          <cell r="CT295">
            <v>3</v>
          </cell>
        </row>
        <row r="296">
          <cell r="B296">
            <v>10</v>
          </cell>
          <cell r="CS296">
            <v>40</v>
          </cell>
          <cell r="CT296">
            <v>3</v>
          </cell>
        </row>
        <row r="297">
          <cell r="B297">
            <v>11</v>
          </cell>
          <cell r="CS297">
            <v>40</v>
          </cell>
          <cell r="CT297">
            <v>3</v>
          </cell>
        </row>
        <row r="298">
          <cell r="B298">
            <v>12</v>
          </cell>
          <cell r="CS298">
            <v>40</v>
          </cell>
          <cell r="CT298">
            <v>3</v>
          </cell>
        </row>
        <row r="299">
          <cell r="B299">
            <v>13</v>
          </cell>
          <cell r="CS299">
            <v>40</v>
          </cell>
          <cell r="CT299">
            <v>3</v>
          </cell>
        </row>
        <row r="300">
          <cell r="B300">
            <v>14</v>
          </cell>
          <cell r="CS300">
            <v>40</v>
          </cell>
          <cell r="CT300">
            <v>3</v>
          </cell>
        </row>
        <row r="301">
          <cell r="B301">
            <v>15</v>
          </cell>
          <cell r="CS301">
            <v>40</v>
          </cell>
          <cell r="CT301">
            <v>3</v>
          </cell>
        </row>
        <row r="302">
          <cell r="B302">
            <v>16</v>
          </cell>
          <cell r="CS302">
            <v>40</v>
          </cell>
          <cell r="CT302">
            <v>3</v>
          </cell>
        </row>
        <row r="303">
          <cell r="B303">
            <v>17</v>
          </cell>
          <cell r="CS303">
            <v>40</v>
          </cell>
          <cell r="CT303">
            <v>3</v>
          </cell>
        </row>
        <row r="304">
          <cell r="B304">
            <v>18</v>
          </cell>
          <cell r="CS304">
            <v>40</v>
          </cell>
          <cell r="CT304">
            <v>3</v>
          </cell>
        </row>
        <row r="305">
          <cell r="B305">
            <v>19</v>
          </cell>
          <cell r="CS305">
            <v>40</v>
          </cell>
          <cell r="CT305">
            <v>3</v>
          </cell>
        </row>
        <row r="306">
          <cell r="B306">
            <v>20</v>
          </cell>
          <cell r="CS306">
            <v>40</v>
          </cell>
          <cell r="CT306">
            <v>3</v>
          </cell>
        </row>
        <row r="307">
          <cell r="B307">
            <v>21</v>
          </cell>
          <cell r="CS307">
            <v>40</v>
          </cell>
          <cell r="CT307">
            <v>3</v>
          </cell>
        </row>
        <row r="308">
          <cell r="B308">
            <v>22</v>
          </cell>
          <cell r="CS308">
            <v>40</v>
          </cell>
          <cell r="CT308">
            <v>3</v>
          </cell>
        </row>
        <row r="309">
          <cell r="B309">
            <v>23</v>
          </cell>
          <cell r="CS309">
            <v>40</v>
          </cell>
          <cell r="CT309">
            <v>3</v>
          </cell>
        </row>
        <row r="310">
          <cell r="B310">
            <v>24</v>
          </cell>
          <cell r="CS310">
            <v>40</v>
          </cell>
          <cell r="CT310">
            <v>3</v>
          </cell>
        </row>
        <row r="311">
          <cell r="B311">
            <v>25</v>
          </cell>
          <cell r="CS311">
            <v>40</v>
          </cell>
          <cell r="CT311">
            <v>3</v>
          </cell>
        </row>
        <row r="312">
          <cell r="B312">
            <v>26</v>
          </cell>
          <cell r="CS312">
            <v>40</v>
          </cell>
          <cell r="CT312">
            <v>3</v>
          </cell>
        </row>
        <row r="313">
          <cell r="B313">
            <v>27</v>
          </cell>
          <cell r="CS313">
            <v>40</v>
          </cell>
          <cell r="CT313">
            <v>3</v>
          </cell>
        </row>
        <row r="314">
          <cell r="B314">
            <v>28</v>
          </cell>
          <cell r="CS314">
            <v>40</v>
          </cell>
          <cell r="CT314">
            <v>3</v>
          </cell>
        </row>
        <row r="315">
          <cell r="B315">
            <v>29</v>
          </cell>
          <cell r="CS315">
            <v>40</v>
          </cell>
          <cell r="CT315">
            <v>3</v>
          </cell>
        </row>
        <row r="316">
          <cell r="B316">
            <v>30</v>
          </cell>
          <cell r="CS316">
            <v>40</v>
          </cell>
          <cell r="CT316">
            <v>3</v>
          </cell>
        </row>
        <row r="317">
          <cell r="B317">
            <v>31</v>
          </cell>
          <cell r="CS317">
            <v>40</v>
          </cell>
          <cell r="CT317">
            <v>3</v>
          </cell>
        </row>
        <row r="318">
          <cell r="B318" t="str">
            <v>NOP/1</v>
          </cell>
          <cell r="CS318">
            <v>40</v>
          </cell>
          <cell r="CT318">
            <v>3</v>
          </cell>
        </row>
        <row r="319">
          <cell r="B319">
            <v>2</v>
          </cell>
          <cell r="CS319">
            <v>40</v>
          </cell>
          <cell r="CT319">
            <v>3</v>
          </cell>
        </row>
        <row r="320">
          <cell r="B320">
            <v>3</v>
          </cell>
          <cell r="CS320">
            <v>40</v>
          </cell>
          <cell r="CT320">
            <v>3</v>
          </cell>
        </row>
        <row r="321">
          <cell r="B321">
            <v>4</v>
          </cell>
          <cell r="CS321">
            <v>40</v>
          </cell>
          <cell r="CT321">
            <v>3</v>
          </cell>
        </row>
        <row r="322">
          <cell r="B322">
            <v>5</v>
          </cell>
          <cell r="CS322">
            <v>40</v>
          </cell>
          <cell r="CT322">
            <v>3</v>
          </cell>
        </row>
        <row r="323">
          <cell r="B323">
            <v>6</v>
          </cell>
          <cell r="CS323">
            <v>40</v>
          </cell>
          <cell r="CT323">
            <v>3</v>
          </cell>
        </row>
        <row r="324">
          <cell r="B324">
            <v>7</v>
          </cell>
          <cell r="CS324">
            <v>40</v>
          </cell>
          <cell r="CT324">
            <v>3</v>
          </cell>
        </row>
        <row r="325">
          <cell r="B325">
            <v>8</v>
          </cell>
          <cell r="CS325">
            <v>40</v>
          </cell>
          <cell r="CT325">
            <v>3</v>
          </cell>
        </row>
        <row r="326">
          <cell r="B326">
            <v>9</v>
          </cell>
          <cell r="CS326">
            <v>40</v>
          </cell>
          <cell r="CT326">
            <v>3</v>
          </cell>
        </row>
        <row r="327">
          <cell r="B327">
            <v>10</v>
          </cell>
          <cell r="CS327">
            <v>40</v>
          </cell>
          <cell r="CT327">
            <v>3</v>
          </cell>
        </row>
        <row r="328">
          <cell r="B328">
            <v>11</v>
          </cell>
          <cell r="CS328">
            <v>40</v>
          </cell>
          <cell r="CT328">
            <v>3</v>
          </cell>
        </row>
        <row r="329">
          <cell r="B329">
            <v>12</v>
          </cell>
          <cell r="CS329">
            <v>40</v>
          </cell>
          <cell r="CT329">
            <v>3</v>
          </cell>
        </row>
        <row r="330">
          <cell r="B330">
            <v>13</v>
          </cell>
          <cell r="CS330">
            <v>40</v>
          </cell>
          <cell r="CT330">
            <v>3</v>
          </cell>
        </row>
        <row r="331">
          <cell r="B331">
            <v>14</v>
          </cell>
          <cell r="CS331">
            <v>40</v>
          </cell>
          <cell r="CT331">
            <v>3</v>
          </cell>
        </row>
        <row r="332">
          <cell r="B332">
            <v>15</v>
          </cell>
          <cell r="CS332">
            <v>40</v>
          </cell>
          <cell r="CT332">
            <v>3</v>
          </cell>
        </row>
        <row r="333">
          <cell r="B333">
            <v>16</v>
          </cell>
          <cell r="CS333">
            <v>40</v>
          </cell>
          <cell r="CT333">
            <v>3</v>
          </cell>
        </row>
        <row r="334">
          <cell r="B334">
            <v>17</v>
          </cell>
          <cell r="CS334">
            <v>40</v>
          </cell>
          <cell r="CT334">
            <v>3</v>
          </cell>
        </row>
        <row r="335">
          <cell r="B335">
            <v>18</v>
          </cell>
          <cell r="CS335">
            <v>40</v>
          </cell>
          <cell r="CT335">
            <v>3</v>
          </cell>
        </row>
        <row r="336">
          <cell r="B336">
            <v>19</v>
          </cell>
          <cell r="CS336">
            <v>40</v>
          </cell>
          <cell r="CT336">
            <v>3</v>
          </cell>
        </row>
        <row r="337">
          <cell r="B337">
            <v>20</v>
          </cell>
          <cell r="CS337">
            <v>40</v>
          </cell>
          <cell r="CT337">
            <v>3</v>
          </cell>
        </row>
        <row r="338">
          <cell r="B338">
            <v>21</v>
          </cell>
          <cell r="CS338">
            <v>40</v>
          </cell>
          <cell r="CT338">
            <v>3</v>
          </cell>
        </row>
        <row r="339">
          <cell r="B339">
            <v>22</v>
          </cell>
          <cell r="CS339">
            <v>40</v>
          </cell>
          <cell r="CT339">
            <v>3</v>
          </cell>
        </row>
        <row r="340">
          <cell r="B340">
            <v>23</v>
          </cell>
          <cell r="CS340">
            <v>40</v>
          </cell>
          <cell r="CT340">
            <v>3</v>
          </cell>
        </row>
        <row r="341">
          <cell r="B341">
            <v>24</v>
          </cell>
          <cell r="CS341">
            <v>40</v>
          </cell>
          <cell r="CT341">
            <v>3</v>
          </cell>
        </row>
        <row r="342">
          <cell r="B342">
            <v>25</v>
          </cell>
          <cell r="CS342">
            <v>40</v>
          </cell>
          <cell r="CT342">
            <v>3</v>
          </cell>
        </row>
        <row r="343">
          <cell r="B343">
            <v>26</v>
          </cell>
          <cell r="CS343">
            <v>40</v>
          </cell>
          <cell r="CT343">
            <v>3</v>
          </cell>
        </row>
        <row r="344">
          <cell r="B344">
            <v>27</v>
          </cell>
          <cell r="CS344">
            <v>40</v>
          </cell>
          <cell r="CT344">
            <v>3</v>
          </cell>
        </row>
        <row r="345">
          <cell r="B345">
            <v>28</v>
          </cell>
          <cell r="CS345">
            <v>40</v>
          </cell>
          <cell r="CT345">
            <v>3</v>
          </cell>
        </row>
        <row r="346">
          <cell r="B346">
            <v>29</v>
          </cell>
          <cell r="CS346">
            <v>40</v>
          </cell>
          <cell r="CT346">
            <v>3</v>
          </cell>
        </row>
        <row r="347">
          <cell r="B347">
            <v>30</v>
          </cell>
          <cell r="CS347">
            <v>40</v>
          </cell>
          <cell r="CT347">
            <v>3</v>
          </cell>
        </row>
        <row r="348">
          <cell r="B348">
            <v>31</v>
          </cell>
          <cell r="CS348">
            <v>40</v>
          </cell>
          <cell r="CT348">
            <v>3</v>
          </cell>
        </row>
        <row r="349">
          <cell r="B349" t="str">
            <v>DES/1</v>
          </cell>
          <cell r="CS349">
            <v>40</v>
          </cell>
          <cell r="CT349">
            <v>3</v>
          </cell>
        </row>
        <row r="350">
          <cell r="B350">
            <v>2</v>
          </cell>
          <cell r="CS350">
            <v>40</v>
          </cell>
          <cell r="CT350">
            <v>3</v>
          </cell>
        </row>
        <row r="351">
          <cell r="B351">
            <v>3</v>
          </cell>
          <cell r="CS351">
            <v>40</v>
          </cell>
          <cell r="CT351">
            <v>3</v>
          </cell>
        </row>
        <row r="352">
          <cell r="B352">
            <v>4</v>
          </cell>
          <cell r="CS352">
            <v>40</v>
          </cell>
          <cell r="CT352">
            <v>3</v>
          </cell>
        </row>
        <row r="353">
          <cell r="B353">
            <v>5</v>
          </cell>
          <cell r="CS353">
            <v>40</v>
          </cell>
          <cell r="CT353">
            <v>3</v>
          </cell>
        </row>
        <row r="354">
          <cell r="B354">
            <v>6</v>
          </cell>
          <cell r="CS354">
            <v>40</v>
          </cell>
          <cell r="CT354">
            <v>3</v>
          </cell>
        </row>
        <row r="355">
          <cell r="B355">
            <v>7</v>
          </cell>
          <cell r="CS355">
            <v>40</v>
          </cell>
          <cell r="CT355">
            <v>3</v>
          </cell>
        </row>
        <row r="356">
          <cell r="B356">
            <v>8</v>
          </cell>
          <cell r="CS356">
            <v>40</v>
          </cell>
          <cell r="CT356">
            <v>3</v>
          </cell>
        </row>
        <row r="357">
          <cell r="B357">
            <v>9</v>
          </cell>
          <cell r="CS357">
            <v>40</v>
          </cell>
          <cell r="CT357">
            <v>3</v>
          </cell>
        </row>
        <row r="358">
          <cell r="B358">
            <v>10</v>
          </cell>
          <cell r="CS358">
            <v>40</v>
          </cell>
          <cell r="CT358">
            <v>3</v>
          </cell>
        </row>
        <row r="359">
          <cell r="B359">
            <v>11</v>
          </cell>
          <cell r="CS359">
            <v>40</v>
          </cell>
          <cell r="CT359">
            <v>3</v>
          </cell>
        </row>
        <row r="360">
          <cell r="B360">
            <v>12</v>
          </cell>
          <cell r="CS360">
            <v>40</v>
          </cell>
          <cell r="CT360">
            <v>3</v>
          </cell>
        </row>
        <row r="361">
          <cell r="B361">
            <v>13</v>
          </cell>
          <cell r="CS361">
            <v>40</v>
          </cell>
          <cell r="CT361">
            <v>3</v>
          </cell>
        </row>
        <row r="362">
          <cell r="B362">
            <v>14</v>
          </cell>
          <cell r="CS362">
            <v>40</v>
          </cell>
          <cell r="CT362">
            <v>3</v>
          </cell>
        </row>
        <row r="363">
          <cell r="B363">
            <v>15</v>
          </cell>
          <cell r="CS363">
            <v>40</v>
          </cell>
          <cell r="CT363">
            <v>3</v>
          </cell>
        </row>
        <row r="364">
          <cell r="B364">
            <v>16</v>
          </cell>
          <cell r="CS364">
            <v>40</v>
          </cell>
          <cell r="CT364">
            <v>3</v>
          </cell>
        </row>
        <row r="365">
          <cell r="B365">
            <v>17</v>
          </cell>
          <cell r="CS365">
            <v>40</v>
          </cell>
          <cell r="CT365">
            <v>3</v>
          </cell>
        </row>
        <row r="366">
          <cell r="B366">
            <v>18</v>
          </cell>
          <cell r="CS366">
            <v>40</v>
          </cell>
          <cell r="CT366">
            <v>3</v>
          </cell>
        </row>
        <row r="367">
          <cell r="B367">
            <v>19</v>
          </cell>
          <cell r="CS367">
            <v>40</v>
          </cell>
          <cell r="CT367">
            <v>3</v>
          </cell>
        </row>
        <row r="368">
          <cell r="B368">
            <v>20</v>
          </cell>
          <cell r="CS368">
            <v>40</v>
          </cell>
          <cell r="CT368">
            <v>3</v>
          </cell>
        </row>
        <row r="369">
          <cell r="B369">
            <v>21</v>
          </cell>
          <cell r="CS369">
            <v>40</v>
          </cell>
          <cell r="CT369">
            <v>3</v>
          </cell>
        </row>
        <row r="370">
          <cell r="B370">
            <v>22</v>
          </cell>
          <cell r="CS370">
            <v>40</v>
          </cell>
          <cell r="CT370">
            <v>3</v>
          </cell>
        </row>
        <row r="371">
          <cell r="B371">
            <v>23</v>
          </cell>
          <cell r="CS371">
            <v>40</v>
          </cell>
          <cell r="CT371">
            <v>3</v>
          </cell>
        </row>
        <row r="372">
          <cell r="B372">
            <v>24</v>
          </cell>
          <cell r="CS372">
            <v>40</v>
          </cell>
          <cell r="CT372">
            <v>3</v>
          </cell>
        </row>
        <row r="373">
          <cell r="B373">
            <v>25</v>
          </cell>
          <cell r="CS373">
            <v>40</v>
          </cell>
          <cell r="CT373">
            <v>3</v>
          </cell>
        </row>
        <row r="374">
          <cell r="B374">
            <v>26</v>
          </cell>
          <cell r="CS374">
            <v>40</v>
          </cell>
          <cell r="CT374">
            <v>3</v>
          </cell>
        </row>
        <row r="375">
          <cell r="B375">
            <v>27</v>
          </cell>
          <cell r="CS375">
            <v>40</v>
          </cell>
          <cell r="CT375">
            <v>3</v>
          </cell>
        </row>
        <row r="376">
          <cell r="B376">
            <v>28</v>
          </cell>
          <cell r="CS376">
            <v>40</v>
          </cell>
          <cell r="CT376">
            <v>3</v>
          </cell>
        </row>
        <row r="377">
          <cell r="B377">
            <v>29</v>
          </cell>
          <cell r="CS377">
            <v>40</v>
          </cell>
          <cell r="CT377">
            <v>3</v>
          </cell>
        </row>
        <row r="378">
          <cell r="B378">
            <v>30</v>
          </cell>
          <cell r="CS378">
            <v>40</v>
          </cell>
          <cell r="CT378">
            <v>3</v>
          </cell>
        </row>
        <row r="379">
          <cell r="B379">
            <v>31</v>
          </cell>
          <cell r="CS379">
            <v>40</v>
          </cell>
          <cell r="CT379">
            <v>3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S BLOK"/>
      <sheetName val="SISIP"/>
      <sheetName val="TBS 05"/>
      <sheetName val="NPK Mg Bo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SIP"/>
      <sheetName val="BIBIT"/>
      <sheetName val="TBS AFD"/>
      <sheetName val="NPK Mg Bo"/>
      <sheetName val="TBS BLOK"/>
      <sheetName val="TANKOS"/>
      <sheetName val="PERKERASAN"/>
      <sheetName val="LANGSIR"/>
      <sheetName val="LEMBUR"/>
      <sheetName val="KEBOLER"/>
      <sheetName val="CH"/>
      <sheetName val="check list"/>
      <sheetName val="graf C"/>
      <sheetName val="Graf Sisip"/>
    </sheetNames>
    <sheetDataSet>
      <sheetData sheetId="0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SIP"/>
      <sheetName val="BIBIT"/>
      <sheetName val="TBS 5 TH"/>
      <sheetName val="NPK Mg Bo"/>
      <sheetName val="TBS 05"/>
      <sheetName val="OUTPUT"/>
      <sheetName val="Plan VS Real Prod"/>
      <sheetName val="KEBOLER"/>
      <sheetName val="GRADING"/>
      <sheetName val="TANKOS 04"/>
      <sheetName val="TKKS 05"/>
      <sheetName val="STOCK"/>
      <sheetName val="PERKERASAN"/>
      <sheetName val="LKA"/>
      <sheetName val="COST"/>
      <sheetName val="LANGSIR"/>
      <sheetName val="LEMBUR"/>
      <sheetName val="CH"/>
    </sheetNames>
    <sheetDataSet>
      <sheetData sheetId="0">
        <row r="160">
          <cell r="B160" t="str">
            <v xml:space="preserve"> LTT</v>
          </cell>
          <cell r="CS160">
            <v>3381</v>
          </cell>
          <cell r="CT160">
            <v>4804</v>
          </cell>
          <cell r="CU160">
            <v>1.4208813960366755</v>
          </cell>
        </row>
        <row r="164">
          <cell r="C164" t="str">
            <v>A</v>
          </cell>
          <cell r="D164">
            <v>19</v>
          </cell>
          <cell r="CS164">
            <v>0</v>
          </cell>
          <cell r="CT164">
            <v>0</v>
          </cell>
          <cell r="CU164">
            <v>0</v>
          </cell>
          <cell r="CW164">
            <v>121.31913162691896</v>
          </cell>
        </row>
        <row r="165">
          <cell r="C165" t="str">
            <v>B</v>
          </cell>
          <cell r="D165">
            <v>18</v>
          </cell>
          <cell r="CS165">
            <v>0</v>
          </cell>
          <cell r="CT165">
            <v>0</v>
          </cell>
          <cell r="CU165">
            <v>0</v>
          </cell>
          <cell r="CW165">
            <v>122.18603383215923</v>
          </cell>
        </row>
        <row r="166">
          <cell r="C166" t="str">
            <v>C</v>
          </cell>
          <cell r="D166">
            <v>19</v>
          </cell>
          <cell r="CS166">
            <v>0</v>
          </cell>
          <cell r="CT166">
            <v>0</v>
          </cell>
          <cell r="CU166">
            <v>0</v>
          </cell>
          <cell r="CW166">
            <v>123.8346046736893</v>
          </cell>
        </row>
        <row r="167">
          <cell r="C167" t="str">
            <v>D</v>
          </cell>
          <cell r="D167">
            <v>14</v>
          </cell>
          <cell r="CS167">
            <v>0</v>
          </cell>
          <cell r="CT167">
            <v>0</v>
          </cell>
          <cell r="CU167">
            <v>0</v>
          </cell>
          <cell r="CW167">
            <v>135.37022979780554</v>
          </cell>
        </row>
        <row r="168">
          <cell r="C168" t="str">
            <v>E</v>
          </cell>
          <cell r="D168">
            <v>16</v>
          </cell>
          <cell r="CS168">
            <v>50</v>
          </cell>
          <cell r="CT168">
            <v>0</v>
          </cell>
          <cell r="CU168">
            <v>0</v>
          </cell>
          <cell r="CW168">
            <v>132.28359086777522</v>
          </cell>
        </row>
        <row r="169">
          <cell r="C169" t="str">
            <v>F</v>
          </cell>
          <cell r="D169">
            <v>16</v>
          </cell>
          <cell r="CS169">
            <v>2547</v>
          </cell>
          <cell r="CT169">
            <v>4265</v>
          </cell>
          <cell r="CU169">
            <v>1.6745190420102081</v>
          </cell>
          <cell r="CW169">
            <v>123.67964095851255</v>
          </cell>
        </row>
        <row r="170">
          <cell r="C170" t="str">
            <v>G</v>
          </cell>
          <cell r="D170">
            <v>6</v>
          </cell>
          <cell r="CS170">
            <v>534</v>
          </cell>
          <cell r="CT170">
            <v>539</v>
          </cell>
          <cell r="CU170">
            <v>1.0093632958801497</v>
          </cell>
          <cell r="CW170">
            <v>107.75002131469009</v>
          </cell>
        </row>
        <row r="171">
          <cell r="C171" t="str">
            <v>H</v>
          </cell>
          <cell r="D171">
            <v>8</v>
          </cell>
          <cell r="CS171">
            <v>250</v>
          </cell>
          <cell r="CT171">
            <v>0</v>
          </cell>
          <cell r="CU171">
            <v>0</v>
          </cell>
          <cell r="CW171">
            <v>132.03076923076924</v>
          </cell>
        </row>
        <row r="172">
          <cell r="C172" t="str">
            <v>I</v>
          </cell>
          <cell r="D172">
            <v>11</v>
          </cell>
          <cell r="CS172">
            <v>0</v>
          </cell>
          <cell r="CT172">
            <v>0</v>
          </cell>
          <cell r="CU172">
            <v>0</v>
          </cell>
          <cell r="CW172">
            <v>120.89888172858225</v>
          </cell>
        </row>
        <row r="173">
          <cell r="C173" t="str">
            <v>J</v>
          </cell>
          <cell r="D173">
            <v>11</v>
          </cell>
          <cell r="CS173">
            <v>0</v>
          </cell>
          <cell r="CT173">
            <v>0</v>
          </cell>
          <cell r="CU173">
            <v>0</v>
          </cell>
          <cell r="CW173">
            <v>119.98308518380112</v>
          </cell>
        </row>
        <row r="174">
          <cell r="C174" t="str">
            <v>K</v>
          </cell>
          <cell r="D174">
            <v>11</v>
          </cell>
          <cell r="CS174">
            <v>0</v>
          </cell>
          <cell r="CT174">
            <v>0</v>
          </cell>
          <cell r="CU174">
            <v>0</v>
          </cell>
          <cell r="CW174">
            <v>125.46322396361857</v>
          </cell>
        </row>
      </sheetData>
      <sheetData sheetId="1" refreshError="1"/>
      <sheetData sheetId="2" refreshError="1"/>
      <sheetData sheetId="3">
        <row r="160">
          <cell r="B160" t="str">
            <v xml:space="preserve"> LTT</v>
          </cell>
          <cell r="AJ160">
            <v>646394</v>
          </cell>
          <cell r="AK160">
            <v>647344</v>
          </cell>
          <cell r="AL160">
            <v>473536</v>
          </cell>
          <cell r="AM160">
            <v>400350</v>
          </cell>
          <cell r="AN160">
            <v>718032</v>
          </cell>
          <cell r="AO160">
            <v>701853</v>
          </cell>
          <cell r="AP160">
            <v>507392</v>
          </cell>
          <cell r="AQ160">
            <v>324050</v>
          </cell>
          <cell r="AR160">
            <v>0</v>
          </cell>
          <cell r="AS160">
            <v>0</v>
          </cell>
          <cell r="FU160">
            <v>100.14696918597636</v>
          </cell>
          <cell r="FV160">
            <v>84.544786457629399</v>
          </cell>
          <cell r="FW160">
            <v>97.746757804666089</v>
          </cell>
          <cell r="FX160">
            <v>63.865807896064588</v>
          </cell>
          <cell r="FY160">
            <v>0</v>
          </cell>
        </row>
        <row r="164">
          <cell r="C164" t="str">
            <v>A</v>
          </cell>
          <cell r="AJ164">
            <v>89705</v>
          </cell>
          <cell r="AK164">
            <v>89705</v>
          </cell>
          <cell r="AL164">
            <v>103856</v>
          </cell>
          <cell r="AM164">
            <v>91188</v>
          </cell>
          <cell r="AN164">
            <v>101323</v>
          </cell>
          <cell r="AO164">
            <v>101323</v>
          </cell>
          <cell r="AP164">
            <v>77753</v>
          </cell>
          <cell r="AQ164">
            <v>45875</v>
          </cell>
          <cell r="AR164">
            <v>0</v>
          </cell>
          <cell r="AS164">
            <v>0</v>
          </cell>
          <cell r="FU164">
            <v>100</v>
          </cell>
          <cell r="FV164">
            <v>87.802341703897696</v>
          </cell>
          <cell r="FW164">
            <v>100</v>
          </cell>
          <cell r="FX164">
            <v>59.0009388705259</v>
          </cell>
          <cell r="FY164">
            <v>0</v>
          </cell>
        </row>
        <row r="165">
          <cell r="C165" t="str">
            <v>B</v>
          </cell>
          <cell r="AJ165">
            <v>102460</v>
          </cell>
          <cell r="AK165">
            <v>102460</v>
          </cell>
          <cell r="AL165">
            <v>94075</v>
          </cell>
          <cell r="AM165">
            <v>94075</v>
          </cell>
          <cell r="AN165">
            <v>81007</v>
          </cell>
          <cell r="AO165">
            <v>81007</v>
          </cell>
          <cell r="AP165">
            <v>73987</v>
          </cell>
          <cell r="AQ165">
            <v>52983</v>
          </cell>
          <cell r="AR165">
            <v>0</v>
          </cell>
          <cell r="AS165">
            <v>0</v>
          </cell>
          <cell r="FU165">
            <v>100</v>
          </cell>
          <cell r="FV165">
            <v>100</v>
          </cell>
          <cell r="FW165">
            <v>100</v>
          </cell>
          <cell r="FX165">
            <v>71.611228999689132</v>
          </cell>
          <cell r="FY165">
            <v>0</v>
          </cell>
        </row>
        <row r="166">
          <cell r="C166" t="str">
            <v>C</v>
          </cell>
          <cell r="AJ166">
            <v>129238</v>
          </cell>
          <cell r="AK166">
            <v>129238</v>
          </cell>
          <cell r="AL166">
            <v>91105</v>
          </cell>
          <cell r="AM166">
            <v>86346</v>
          </cell>
          <cell r="AN166">
            <v>114280</v>
          </cell>
          <cell r="AO166">
            <v>114280</v>
          </cell>
          <cell r="AP166">
            <v>92168</v>
          </cell>
          <cell r="AQ166">
            <v>85257</v>
          </cell>
          <cell r="AR166">
            <v>0</v>
          </cell>
          <cell r="AS166">
            <v>0</v>
          </cell>
          <cell r="FU166">
            <v>100</v>
          </cell>
          <cell r="FV166">
            <v>94.776356950771088</v>
          </cell>
          <cell r="FW166">
            <v>100</v>
          </cell>
          <cell r="FX166">
            <v>92.501735960420106</v>
          </cell>
          <cell r="FY166">
            <v>0</v>
          </cell>
        </row>
        <row r="167">
          <cell r="C167" t="str">
            <v>D</v>
          </cell>
          <cell r="AJ167">
            <v>92832</v>
          </cell>
          <cell r="AK167">
            <v>92832</v>
          </cell>
          <cell r="AL167">
            <v>48791</v>
          </cell>
          <cell r="AM167">
            <v>48791</v>
          </cell>
          <cell r="AN167">
            <v>97442</v>
          </cell>
          <cell r="AO167">
            <v>97442</v>
          </cell>
          <cell r="AP167">
            <v>84435</v>
          </cell>
          <cell r="AQ167">
            <v>26108</v>
          </cell>
          <cell r="AR167">
            <v>0</v>
          </cell>
          <cell r="AS167">
            <v>0</v>
          </cell>
          <cell r="FU167">
            <v>100</v>
          </cell>
          <cell r="FV167">
            <v>100</v>
          </cell>
          <cell r="FW167">
            <v>100</v>
          </cell>
          <cell r="FX167">
            <v>30.92082667140404</v>
          </cell>
          <cell r="FY167">
            <v>0</v>
          </cell>
        </row>
        <row r="168">
          <cell r="C168" t="str">
            <v>E</v>
          </cell>
          <cell r="AJ168">
            <v>60614</v>
          </cell>
          <cell r="AK168">
            <v>60614</v>
          </cell>
          <cell r="AL168">
            <v>31767</v>
          </cell>
          <cell r="AM168">
            <v>31767</v>
          </cell>
          <cell r="AN168">
            <v>53253</v>
          </cell>
          <cell r="AO168">
            <v>53253</v>
          </cell>
          <cell r="AP168">
            <v>55877</v>
          </cell>
          <cell r="AQ168">
            <v>18213</v>
          </cell>
          <cell r="AR168">
            <v>0</v>
          </cell>
          <cell r="AS168">
            <v>0</v>
          </cell>
          <cell r="FU168">
            <v>100</v>
          </cell>
          <cell r="FV168">
            <v>100</v>
          </cell>
          <cell r="FW168">
            <v>100</v>
          </cell>
          <cell r="FX168">
            <v>32.594806449880984</v>
          </cell>
          <cell r="FY168">
            <v>0</v>
          </cell>
        </row>
        <row r="169">
          <cell r="C169" t="str">
            <v>F</v>
          </cell>
          <cell r="AJ169">
            <v>23721</v>
          </cell>
          <cell r="AK169">
            <v>24426</v>
          </cell>
          <cell r="AL169">
            <v>3759</v>
          </cell>
          <cell r="AM169">
            <v>0</v>
          </cell>
          <cell r="AN169">
            <v>69255</v>
          </cell>
          <cell r="AO169">
            <v>60816</v>
          </cell>
          <cell r="AP169">
            <v>20708</v>
          </cell>
          <cell r="AQ169">
            <v>5116</v>
          </cell>
          <cell r="AR169">
            <v>0</v>
          </cell>
          <cell r="AS169">
            <v>0</v>
          </cell>
          <cell r="FU169">
            <v>102.97205008220564</v>
          </cell>
          <cell r="FV169">
            <v>0</v>
          </cell>
          <cell r="FW169">
            <v>87.81459822395496</v>
          </cell>
          <cell r="FX169">
            <v>24.705427853969482</v>
          </cell>
          <cell r="FY169">
            <v>0</v>
          </cell>
        </row>
        <row r="170">
          <cell r="C170" t="str">
            <v>G</v>
          </cell>
          <cell r="AJ170">
            <v>6315</v>
          </cell>
          <cell r="AK170">
            <v>6560</v>
          </cell>
          <cell r="AL170">
            <v>0</v>
          </cell>
          <cell r="AM170">
            <v>0</v>
          </cell>
          <cell r="AN170">
            <v>11397</v>
          </cell>
          <cell r="AO170">
            <v>11533</v>
          </cell>
          <cell r="AP170">
            <v>2598</v>
          </cell>
          <cell r="AQ170">
            <v>2628</v>
          </cell>
          <cell r="AR170">
            <v>0</v>
          </cell>
          <cell r="AS170">
            <v>0</v>
          </cell>
          <cell r="FU170">
            <v>103.87965162311956</v>
          </cell>
          <cell r="FV170">
            <v>0</v>
          </cell>
          <cell r="FW170">
            <v>101.19329648153024</v>
          </cell>
          <cell r="FX170">
            <v>101.15473441108544</v>
          </cell>
          <cell r="FY170">
            <v>0</v>
          </cell>
        </row>
        <row r="171">
          <cell r="C171" t="str">
            <v>H</v>
          </cell>
          <cell r="AJ171">
            <v>18396</v>
          </cell>
          <cell r="AK171">
            <v>18396</v>
          </cell>
          <cell r="AL171">
            <v>43445</v>
          </cell>
          <cell r="AM171">
            <v>0</v>
          </cell>
          <cell r="AN171">
            <v>52463</v>
          </cell>
          <cell r="AO171">
            <v>44587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FU171">
            <v>100</v>
          </cell>
          <cell r="FV171">
            <v>0</v>
          </cell>
          <cell r="FW171">
            <v>84.987515010578889</v>
          </cell>
          <cell r="FX171">
            <v>0</v>
          </cell>
          <cell r="FY171">
            <v>0</v>
          </cell>
        </row>
        <row r="172">
          <cell r="C172" t="str">
            <v>I</v>
          </cell>
          <cell r="AJ172">
            <v>33039</v>
          </cell>
          <cell r="AK172">
            <v>33039</v>
          </cell>
          <cell r="AL172">
            <v>0</v>
          </cell>
          <cell r="AM172">
            <v>0</v>
          </cell>
          <cell r="AN172">
            <v>38905</v>
          </cell>
          <cell r="AO172">
            <v>38905</v>
          </cell>
          <cell r="AP172">
            <v>29840</v>
          </cell>
          <cell r="AQ172">
            <v>28389</v>
          </cell>
          <cell r="AR172">
            <v>0</v>
          </cell>
          <cell r="AS172">
            <v>0</v>
          </cell>
          <cell r="FU172">
            <v>100</v>
          </cell>
          <cell r="FV172">
            <v>0</v>
          </cell>
          <cell r="FW172">
            <v>100</v>
          </cell>
          <cell r="FX172">
            <v>95.137399463806972</v>
          </cell>
          <cell r="FY172">
            <v>0</v>
          </cell>
        </row>
        <row r="173">
          <cell r="C173" t="str">
            <v>J</v>
          </cell>
          <cell r="AJ173">
            <v>23520</v>
          </cell>
          <cell r="AK173">
            <v>23520</v>
          </cell>
          <cell r="AL173">
            <v>20419</v>
          </cell>
          <cell r="AM173">
            <v>19669</v>
          </cell>
          <cell r="AN173">
            <v>18604</v>
          </cell>
          <cell r="AO173">
            <v>18604</v>
          </cell>
          <cell r="AP173">
            <v>9301</v>
          </cell>
          <cell r="AQ173">
            <v>5000</v>
          </cell>
          <cell r="AR173">
            <v>0</v>
          </cell>
          <cell r="AS173">
            <v>0</v>
          </cell>
          <cell r="FU173">
            <v>100</v>
          </cell>
          <cell r="FV173">
            <v>96.326950389343253</v>
          </cell>
          <cell r="FW173">
            <v>100</v>
          </cell>
          <cell r="FX173">
            <v>53.7576604666165</v>
          </cell>
          <cell r="FY173">
            <v>0</v>
          </cell>
        </row>
        <row r="174">
          <cell r="C174" t="str">
            <v>K</v>
          </cell>
          <cell r="AJ174">
            <v>66554</v>
          </cell>
          <cell r="AK174">
            <v>66554</v>
          </cell>
          <cell r="AL174">
            <v>36319</v>
          </cell>
          <cell r="AM174">
            <v>28514</v>
          </cell>
          <cell r="AN174">
            <v>80103</v>
          </cell>
          <cell r="AO174">
            <v>80103</v>
          </cell>
          <cell r="AP174">
            <v>60725</v>
          </cell>
          <cell r="AQ174">
            <v>54481</v>
          </cell>
          <cell r="AR174">
            <v>0</v>
          </cell>
          <cell r="AS174">
            <v>0</v>
          </cell>
          <cell r="FU174">
            <v>100</v>
          </cell>
          <cell r="FV174">
            <v>78.509870866488612</v>
          </cell>
          <cell r="FW174">
            <v>100</v>
          </cell>
          <cell r="FX174">
            <v>89.717579250720462</v>
          </cell>
          <cell r="FY174">
            <v>0</v>
          </cell>
        </row>
      </sheetData>
      <sheetData sheetId="4">
        <row r="161">
          <cell r="B161" t="str">
            <v xml:space="preserve"> LTT</v>
          </cell>
          <cell r="AG161">
            <v>5918</v>
          </cell>
          <cell r="AH161">
            <v>61185</v>
          </cell>
          <cell r="AI161">
            <v>46981</v>
          </cell>
          <cell r="AJ161">
            <v>0</v>
          </cell>
          <cell r="AK161">
            <v>54343</v>
          </cell>
        </row>
        <row r="165">
          <cell r="C165" t="str">
            <v>A</v>
          </cell>
          <cell r="AG165">
            <v>1064</v>
          </cell>
          <cell r="AH165">
            <v>9832</v>
          </cell>
          <cell r="AI165">
            <v>1166</v>
          </cell>
          <cell r="AJ165">
            <v>0</v>
          </cell>
          <cell r="AK165">
            <v>7391</v>
          </cell>
        </row>
        <row r="166">
          <cell r="C166" t="str">
            <v>B</v>
          </cell>
          <cell r="AG166">
            <v>0</v>
          </cell>
          <cell r="AH166">
            <v>6226</v>
          </cell>
          <cell r="AI166">
            <v>0</v>
          </cell>
          <cell r="AJ166">
            <v>0</v>
          </cell>
          <cell r="AK166">
            <v>401</v>
          </cell>
        </row>
        <row r="167">
          <cell r="C167" t="str">
            <v>C</v>
          </cell>
          <cell r="AG167">
            <v>0</v>
          </cell>
          <cell r="AH167">
            <v>7556</v>
          </cell>
          <cell r="AI167">
            <v>0</v>
          </cell>
          <cell r="AJ167">
            <v>0</v>
          </cell>
          <cell r="AK167">
            <v>3095</v>
          </cell>
        </row>
        <row r="168">
          <cell r="C168" t="str">
            <v>D</v>
          </cell>
          <cell r="AG168">
            <v>0</v>
          </cell>
          <cell r="AH168">
            <v>5397</v>
          </cell>
          <cell r="AI168">
            <v>4822</v>
          </cell>
          <cell r="AJ168">
            <v>0</v>
          </cell>
          <cell r="AK168">
            <v>9004</v>
          </cell>
        </row>
        <row r="169">
          <cell r="C169" t="str">
            <v>E</v>
          </cell>
          <cell r="AG169">
            <v>0</v>
          </cell>
          <cell r="AH169">
            <v>4878</v>
          </cell>
          <cell r="AI169">
            <v>1201</v>
          </cell>
          <cell r="AJ169">
            <v>0</v>
          </cell>
          <cell r="AK169">
            <v>3838</v>
          </cell>
        </row>
        <row r="170">
          <cell r="C170" t="str">
            <v>F</v>
          </cell>
          <cell r="AG170">
            <v>0</v>
          </cell>
          <cell r="AH170">
            <v>5352</v>
          </cell>
          <cell r="AI170">
            <v>4711</v>
          </cell>
          <cell r="AJ170">
            <v>0</v>
          </cell>
          <cell r="AK170">
            <v>9993</v>
          </cell>
        </row>
        <row r="171">
          <cell r="C171" t="str">
            <v>G</v>
          </cell>
          <cell r="AG171">
            <v>0</v>
          </cell>
          <cell r="AH171">
            <v>1907</v>
          </cell>
          <cell r="AI171">
            <v>1060</v>
          </cell>
          <cell r="AJ171">
            <v>0</v>
          </cell>
          <cell r="AK171">
            <v>985</v>
          </cell>
        </row>
        <row r="172">
          <cell r="C172" t="str">
            <v>H</v>
          </cell>
          <cell r="AG172">
            <v>0</v>
          </cell>
          <cell r="AH172">
            <v>8964</v>
          </cell>
          <cell r="AI172">
            <v>18440</v>
          </cell>
          <cell r="AJ172">
            <v>0</v>
          </cell>
          <cell r="AK172">
            <v>6344</v>
          </cell>
        </row>
        <row r="173">
          <cell r="C173" t="str">
            <v>I</v>
          </cell>
          <cell r="AG173">
            <v>2073</v>
          </cell>
          <cell r="AH173">
            <v>3919</v>
          </cell>
          <cell r="AI173">
            <v>6119</v>
          </cell>
          <cell r="AJ173">
            <v>0</v>
          </cell>
          <cell r="AK173">
            <v>4961</v>
          </cell>
        </row>
        <row r="174">
          <cell r="C174" t="str">
            <v>J</v>
          </cell>
          <cell r="AG174">
            <v>330</v>
          </cell>
          <cell r="AH174">
            <v>1719</v>
          </cell>
          <cell r="AI174">
            <v>717</v>
          </cell>
          <cell r="AJ174">
            <v>0</v>
          </cell>
          <cell r="AK174">
            <v>409</v>
          </cell>
        </row>
        <row r="175">
          <cell r="C175" t="str">
            <v>K</v>
          </cell>
          <cell r="AG175">
            <v>2451</v>
          </cell>
          <cell r="AH175">
            <v>5435</v>
          </cell>
          <cell r="AI175">
            <v>8745</v>
          </cell>
          <cell r="AJ175">
            <v>0</v>
          </cell>
          <cell r="AK175">
            <v>7922</v>
          </cell>
        </row>
      </sheetData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il"/>
      <sheetName val="Data Prod_Graf"/>
      <sheetName val="GRAFTANKOS"/>
      <sheetName val="Data SRL"/>
      <sheetName val="Data Cost1"/>
      <sheetName val="land"/>
      <sheetName val="Dt Breakdown"/>
      <sheetName val="PK Olah"/>
      <sheetName val="PK RM"/>
      <sheetName val="Graf SRL"/>
      <sheetName val="KPI"/>
      <sheetName val="PCr"/>
      <sheetName val="Janload"/>
      <sheetName val="Feb"/>
      <sheetName val="Mar"/>
      <sheetName val="GRAF COST"/>
      <sheetName val="DATA COST"/>
      <sheetName val="CPO"/>
      <sheetName val="PABRIK"/>
      <sheetName val="LA02"/>
      <sheetName val="LA03"/>
      <sheetName val="LAJan"/>
      <sheetName val="LAFeb"/>
      <sheetName val="LAMar"/>
      <sheetName val="Peta"/>
      <sheetName val="Slow"/>
      <sheetName val="Fast"/>
      <sheetName val="Insurance"/>
      <sheetName val="Dead"/>
      <sheetName val="Olah"/>
      <sheetName val="Sheet1"/>
      <sheetName val="Bagan"/>
      <sheetName val="REKAP"/>
      <sheetName val="MONITOR"/>
      <sheetName val="BBM"/>
      <sheetName val="SOlar"/>
      <sheetName val="po-ho"/>
      <sheetName val="SPB-HO"/>
      <sheetName val="LAY"/>
    </sheetNames>
    <sheetDataSet>
      <sheetData sheetId="0"/>
      <sheetData sheetId="1">
        <row r="3">
          <cell r="B3">
            <v>20.010000000000002</v>
          </cell>
          <cell r="C3">
            <v>21.69</v>
          </cell>
          <cell r="D3">
            <v>21.87</v>
          </cell>
          <cell r="E3">
            <v>22.58</v>
          </cell>
          <cell r="F3">
            <v>22.95</v>
          </cell>
          <cell r="G3">
            <v>23.4</v>
          </cell>
          <cell r="H3">
            <v>21.86</v>
          </cell>
          <cell r="I3">
            <v>22.8</v>
          </cell>
          <cell r="J3">
            <v>23.92</v>
          </cell>
          <cell r="K3">
            <v>23.65</v>
          </cell>
          <cell r="L3">
            <v>23.79</v>
          </cell>
          <cell r="M3">
            <v>23.65</v>
          </cell>
        </row>
        <row r="4">
          <cell r="B4">
            <v>23.28</v>
          </cell>
          <cell r="C4">
            <v>24.01</v>
          </cell>
          <cell r="D4">
            <v>23.49</v>
          </cell>
          <cell r="E4">
            <v>21.08</v>
          </cell>
          <cell r="F4">
            <v>19.649999999999999</v>
          </cell>
          <cell r="G4">
            <v>19.28</v>
          </cell>
          <cell r="H4">
            <v>18.649999999999999</v>
          </cell>
          <cell r="I4">
            <v>17.489999999999998</v>
          </cell>
          <cell r="J4">
            <v>20.5</v>
          </cell>
          <cell r="K4">
            <v>19.04</v>
          </cell>
          <cell r="L4">
            <v>19.239999999999998</v>
          </cell>
          <cell r="M4">
            <v>19.29</v>
          </cell>
        </row>
        <row r="5">
          <cell r="B5">
            <v>16.309999999999999</v>
          </cell>
          <cell r="C5">
            <v>16.72</v>
          </cell>
          <cell r="D5">
            <v>18.14</v>
          </cell>
          <cell r="E5">
            <v>20.14</v>
          </cell>
          <cell r="F5">
            <v>19.149999999999999</v>
          </cell>
          <cell r="G5">
            <v>21.02</v>
          </cell>
          <cell r="H5">
            <v>20.100000000000001</v>
          </cell>
          <cell r="I5">
            <v>22.01</v>
          </cell>
          <cell r="J5">
            <v>21.53</v>
          </cell>
          <cell r="K5">
            <v>21.6</v>
          </cell>
          <cell r="L5">
            <v>21.84</v>
          </cell>
          <cell r="M5">
            <v>22.67</v>
          </cell>
        </row>
        <row r="6">
          <cell r="B6">
            <v>21.52</v>
          </cell>
          <cell r="C6">
            <v>22.66</v>
          </cell>
          <cell r="D6">
            <v>21.93</v>
          </cell>
          <cell r="E6">
            <v>20.83</v>
          </cell>
          <cell r="F6">
            <v>22.03</v>
          </cell>
          <cell r="G6">
            <v>20.55</v>
          </cell>
          <cell r="H6">
            <v>18.38</v>
          </cell>
          <cell r="I6">
            <v>20.7</v>
          </cell>
          <cell r="J6">
            <v>20.96</v>
          </cell>
          <cell r="K6">
            <v>19.739999999999998</v>
          </cell>
          <cell r="L6">
            <v>20.64</v>
          </cell>
          <cell r="M6">
            <v>20.53</v>
          </cell>
        </row>
        <row r="7">
          <cell r="B7">
            <v>21.64</v>
          </cell>
          <cell r="C7">
            <v>20.77</v>
          </cell>
          <cell r="D7">
            <v>21.7</v>
          </cell>
          <cell r="E7">
            <v>20.84</v>
          </cell>
          <cell r="F7">
            <v>21.43</v>
          </cell>
          <cell r="G7">
            <v>21.01</v>
          </cell>
          <cell r="H7">
            <v>21.38</v>
          </cell>
          <cell r="I7">
            <v>20.99</v>
          </cell>
        </row>
        <row r="11">
          <cell r="B11">
            <v>1</v>
          </cell>
          <cell r="C11">
            <v>2</v>
          </cell>
          <cell r="D11">
            <v>3</v>
          </cell>
          <cell r="E11">
            <v>4</v>
          </cell>
          <cell r="F11">
            <v>5</v>
          </cell>
          <cell r="G11">
            <v>6</v>
          </cell>
          <cell r="H11">
            <v>7</v>
          </cell>
          <cell r="I11">
            <v>8</v>
          </cell>
          <cell r="J11">
            <v>9</v>
          </cell>
          <cell r="K11">
            <v>10</v>
          </cell>
          <cell r="L11">
            <v>11</v>
          </cell>
          <cell r="M11">
            <v>12</v>
          </cell>
        </row>
        <row r="12">
          <cell r="F12">
            <v>1.58</v>
          </cell>
          <cell r="G12">
            <v>3.84</v>
          </cell>
          <cell r="H12">
            <v>4.21</v>
          </cell>
          <cell r="I12">
            <v>4.1500000000000004</v>
          </cell>
          <cell r="J12">
            <v>4.8099999999999996</v>
          </cell>
          <cell r="K12">
            <v>4.83</v>
          </cell>
          <cell r="L12">
            <v>4.8600000000000003</v>
          </cell>
          <cell r="M12">
            <v>4.32</v>
          </cell>
        </row>
        <row r="13">
          <cell r="B13">
            <v>5.62</v>
          </cell>
          <cell r="C13">
            <v>4.91</v>
          </cell>
          <cell r="D13">
            <v>4.6500000000000004</v>
          </cell>
          <cell r="E13">
            <v>4.17</v>
          </cell>
          <cell r="F13">
            <v>3.79</v>
          </cell>
          <cell r="G13">
            <v>3.4</v>
          </cell>
          <cell r="H13">
            <v>4.0599999999999996</v>
          </cell>
          <cell r="I13">
            <v>4.04</v>
          </cell>
          <cell r="J13">
            <v>4.3</v>
          </cell>
          <cell r="K13">
            <v>4.2</v>
          </cell>
          <cell r="L13">
            <v>4.3899999999999997</v>
          </cell>
          <cell r="M13">
            <v>3.84</v>
          </cell>
        </row>
        <row r="14">
          <cell r="B14">
            <v>4.01</v>
          </cell>
          <cell r="C14">
            <v>4.1900000000000004</v>
          </cell>
          <cell r="D14">
            <v>3.68</v>
          </cell>
          <cell r="E14">
            <v>3.79</v>
          </cell>
          <cell r="F14">
            <v>3.34</v>
          </cell>
          <cell r="G14">
            <v>3.11</v>
          </cell>
          <cell r="H14">
            <v>3.17</v>
          </cell>
          <cell r="I14">
            <v>3.49</v>
          </cell>
          <cell r="J14">
            <v>4.1900000000000004</v>
          </cell>
          <cell r="K14">
            <v>3.68</v>
          </cell>
          <cell r="L14">
            <v>3.78</v>
          </cell>
          <cell r="M14">
            <v>3.44</v>
          </cell>
        </row>
        <row r="15">
          <cell r="B15">
            <v>3.28</v>
          </cell>
          <cell r="C15">
            <v>3.57</v>
          </cell>
          <cell r="D15">
            <v>4.45</v>
          </cell>
          <cell r="E15">
            <v>4.3499999999999996</v>
          </cell>
          <cell r="F15">
            <v>4</v>
          </cell>
          <cell r="G15">
            <v>3.6</v>
          </cell>
          <cell r="H15">
            <v>3.41</v>
          </cell>
          <cell r="I15">
            <v>3.42</v>
          </cell>
          <cell r="J15">
            <v>3.59</v>
          </cell>
          <cell r="K15">
            <v>3.53</v>
          </cell>
          <cell r="L15">
            <v>3.26</v>
          </cell>
          <cell r="M15">
            <v>3.92</v>
          </cell>
        </row>
        <row r="16">
          <cell r="B16">
            <v>3.35</v>
          </cell>
          <cell r="C16">
            <v>4.03</v>
          </cell>
          <cell r="D16">
            <v>3.76</v>
          </cell>
          <cell r="E16">
            <v>3.49</v>
          </cell>
          <cell r="F16">
            <v>3.46</v>
          </cell>
          <cell r="G16">
            <v>3.58</v>
          </cell>
          <cell r="H16">
            <v>3.84</v>
          </cell>
          <cell r="I16">
            <v>3.8</v>
          </cell>
        </row>
        <row r="20">
          <cell r="B20">
            <v>1</v>
          </cell>
          <cell r="C20">
            <v>2</v>
          </cell>
          <cell r="D20">
            <v>3</v>
          </cell>
          <cell r="E20">
            <v>4</v>
          </cell>
          <cell r="F20">
            <v>5</v>
          </cell>
          <cell r="G20">
            <v>6</v>
          </cell>
          <cell r="H20">
            <v>7</v>
          </cell>
          <cell r="I20">
            <v>8</v>
          </cell>
          <cell r="J20">
            <v>9</v>
          </cell>
          <cell r="K20">
            <v>10</v>
          </cell>
          <cell r="L20">
            <v>11</v>
          </cell>
          <cell r="M20">
            <v>12</v>
          </cell>
        </row>
        <row r="21">
          <cell r="B21">
            <v>21.97</v>
          </cell>
          <cell r="C21">
            <v>16.59</v>
          </cell>
          <cell r="D21">
            <v>16.55</v>
          </cell>
          <cell r="E21">
            <v>14.82</v>
          </cell>
          <cell r="F21">
            <v>19.670000000000002</v>
          </cell>
          <cell r="G21">
            <v>22.93</v>
          </cell>
          <cell r="H21">
            <v>22.76</v>
          </cell>
          <cell r="I21">
            <v>20.99</v>
          </cell>
          <cell r="J21">
            <v>21.71</v>
          </cell>
          <cell r="K21">
            <v>22.12</v>
          </cell>
          <cell r="L21">
            <v>21.22</v>
          </cell>
          <cell r="M21">
            <v>21.81</v>
          </cell>
        </row>
        <row r="22">
          <cell r="B22">
            <v>21.96</v>
          </cell>
          <cell r="C22">
            <v>22.98</v>
          </cell>
          <cell r="D22">
            <v>22.43</v>
          </cell>
          <cell r="E22">
            <v>22.2</v>
          </cell>
          <cell r="F22">
            <v>20.63</v>
          </cell>
          <cell r="G22">
            <v>21.07</v>
          </cell>
          <cell r="H22">
            <v>24.45</v>
          </cell>
          <cell r="I22">
            <v>26.07</v>
          </cell>
          <cell r="J22">
            <v>25.24</v>
          </cell>
          <cell r="K22">
            <v>27.6</v>
          </cell>
          <cell r="L22">
            <v>27.42</v>
          </cell>
          <cell r="M22">
            <v>26.37</v>
          </cell>
        </row>
        <row r="23">
          <cell r="B23">
            <v>27.95</v>
          </cell>
          <cell r="C23">
            <v>28.67</v>
          </cell>
          <cell r="D23">
            <v>28.03</v>
          </cell>
          <cell r="E23">
            <v>22.25</v>
          </cell>
          <cell r="F23">
            <v>20.48</v>
          </cell>
          <cell r="G23">
            <v>19.78</v>
          </cell>
          <cell r="H23">
            <v>20.3</v>
          </cell>
          <cell r="I23">
            <v>21.18</v>
          </cell>
          <cell r="J23">
            <v>21.81</v>
          </cell>
          <cell r="K23">
            <v>20.49</v>
          </cell>
          <cell r="L23">
            <v>21.03</v>
          </cell>
          <cell r="M23">
            <v>21.15</v>
          </cell>
        </row>
        <row r="24">
          <cell r="B24">
            <v>19.79</v>
          </cell>
          <cell r="C24">
            <v>17.940000000000001</v>
          </cell>
          <cell r="D24">
            <v>20.72</v>
          </cell>
          <cell r="E24">
            <v>20.149999999999999</v>
          </cell>
          <cell r="F24">
            <v>20.3</v>
          </cell>
          <cell r="G24">
            <v>19.07</v>
          </cell>
          <cell r="H24">
            <v>18.75</v>
          </cell>
          <cell r="I24">
            <v>21.79</v>
          </cell>
          <cell r="J24">
            <v>20.59</v>
          </cell>
          <cell r="K24">
            <v>18.760000000000002</v>
          </cell>
          <cell r="L24">
            <v>20.29</v>
          </cell>
          <cell r="M24">
            <v>20.59</v>
          </cell>
        </row>
        <row r="25">
          <cell r="B25">
            <v>21.14</v>
          </cell>
          <cell r="C25">
            <v>24.11</v>
          </cell>
          <cell r="D25">
            <v>24.35</v>
          </cell>
          <cell r="E25">
            <v>24.3</v>
          </cell>
          <cell r="F25">
            <v>24.03</v>
          </cell>
          <cell r="G25">
            <v>24.82</v>
          </cell>
          <cell r="H25">
            <v>25.08</v>
          </cell>
          <cell r="I25">
            <v>25.81</v>
          </cell>
        </row>
        <row r="28">
          <cell r="B28" t="str">
            <v>JAN</v>
          </cell>
          <cell r="C28" t="str">
            <v>FEB</v>
          </cell>
          <cell r="D28" t="str">
            <v>MAR</v>
          </cell>
          <cell r="E28" t="str">
            <v>APR</v>
          </cell>
          <cell r="F28" t="str">
            <v>MEI</v>
          </cell>
          <cell r="G28" t="str">
            <v>JUNI</v>
          </cell>
          <cell r="H28" t="str">
            <v>JULI</v>
          </cell>
          <cell r="I28" t="str">
            <v>AGT</v>
          </cell>
          <cell r="J28" t="str">
            <v>SEP</v>
          </cell>
          <cell r="K28" t="str">
            <v>OKT</v>
          </cell>
          <cell r="L28" t="str">
            <v>NOV</v>
          </cell>
          <cell r="M28" t="str">
            <v>DES</v>
          </cell>
        </row>
        <row r="29">
          <cell r="B29">
            <v>21.52</v>
          </cell>
          <cell r="C29">
            <v>22.66</v>
          </cell>
          <cell r="D29">
            <v>21.93</v>
          </cell>
          <cell r="E29">
            <v>20.83</v>
          </cell>
          <cell r="F29">
            <v>22.03</v>
          </cell>
          <cell r="G29">
            <v>20.55</v>
          </cell>
          <cell r="H29">
            <v>18.38</v>
          </cell>
          <cell r="I29">
            <v>20.7</v>
          </cell>
          <cell r="J29">
            <v>21.01</v>
          </cell>
          <cell r="K29">
            <v>19.739999999999998</v>
          </cell>
          <cell r="L29">
            <v>20.64</v>
          </cell>
          <cell r="M29">
            <v>20.53</v>
          </cell>
        </row>
        <row r="30">
          <cell r="B30">
            <v>21.64</v>
          </cell>
          <cell r="C30">
            <v>20.77</v>
          </cell>
          <cell r="D30">
            <v>21.7</v>
          </cell>
          <cell r="E30">
            <v>20.84</v>
          </cell>
          <cell r="F30">
            <v>21.43</v>
          </cell>
          <cell r="G30">
            <v>21.01</v>
          </cell>
          <cell r="H30">
            <v>21.38</v>
          </cell>
          <cell r="I30">
            <v>20.99</v>
          </cell>
        </row>
        <row r="31">
          <cell r="B31">
            <v>5.8</v>
          </cell>
          <cell r="C31">
            <v>4.47</v>
          </cell>
          <cell r="D31">
            <v>3.14</v>
          </cell>
          <cell r="E31">
            <v>4.45</v>
          </cell>
          <cell r="F31">
            <v>3.32</v>
          </cell>
          <cell r="G31">
            <v>6.12</v>
          </cell>
          <cell r="H31">
            <v>8.67</v>
          </cell>
          <cell r="I31">
            <v>5.93</v>
          </cell>
          <cell r="J31">
            <v>3.05</v>
          </cell>
          <cell r="K31">
            <v>4.4400000000000004</v>
          </cell>
          <cell r="L31">
            <v>4.25</v>
          </cell>
          <cell r="M31">
            <v>4.49</v>
          </cell>
        </row>
        <row r="32">
          <cell r="B32">
            <v>5.75</v>
          </cell>
          <cell r="C32">
            <v>4.49</v>
          </cell>
          <cell r="D32">
            <v>3.56</v>
          </cell>
          <cell r="E32">
            <v>3.56</v>
          </cell>
          <cell r="F32">
            <v>3.12</v>
          </cell>
          <cell r="G32">
            <v>3.14</v>
          </cell>
          <cell r="H32">
            <v>2.58</v>
          </cell>
          <cell r="I32">
            <v>2.63</v>
          </cell>
        </row>
      </sheetData>
      <sheetData sheetId="2"/>
      <sheetData sheetId="3">
        <row r="8">
          <cell r="B8" t="str">
            <v>JAN/1</v>
          </cell>
          <cell r="S8">
            <v>227.49700000000001</v>
          </cell>
          <cell r="T8">
            <v>227.49700000000001</v>
          </cell>
          <cell r="AB8">
            <v>17.631</v>
          </cell>
          <cell r="AQ8">
            <v>36.159999999999997</v>
          </cell>
          <cell r="CS8">
            <v>40</v>
          </cell>
          <cell r="CT8">
            <v>3</v>
          </cell>
        </row>
        <row r="9">
          <cell r="B9">
            <v>2</v>
          </cell>
          <cell r="C9">
            <v>370.59</v>
          </cell>
          <cell r="D9">
            <v>233</v>
          </cell>
          <cell r="F9">
            <v>4.8099999999999996</v>
          </cell>
          <cell r="G9">
            <v>5.14</v>
          </cell>
          <cell r="H9">
            <v>5.14</v>
          </cell>
          <cell r="J9">
            <v>45.330739299610897</v>
          </cell>
          <cell r="L9">
            <v>7.53</v>
          </cell>
          <cell r="M9">
            <v>52.122999999999998</v>
          </cell>
          <cell r="N9">
            <v>22.370386266094417</v>
          </cell>
          <cell r="S9">
            <v>124</v>
          </cell>
          <cell r="U9">
            <v>124</v>
          </cell>
          <cell r="V9">
            <v>7.7590000000000003</v>
          </cell>
          <cell r="W9">
            <v>3.3300429184549354</v>
          </cell>
          <cell r="Y9">
            <v>12.8</v>
          </cell>
          <cell r="AB9">
            <v>12.59</v>
          </cell>
          <cell r="AC9">
            <v>2.88</v>
          </cell>
          <cell r="AE9">
            <v>2.79</v>
          </cell>
          <cell r="AH9">
            <v>10.199999999999999</v>
          </cell>
          <cell r="AI9">
            <v>7.68</v>
          </cell>
          <cell r="AK9">
            <v>2.5</v>
          </cell>
          <cell r="AL9">
            <v>4.7</v>
          </cell>
          <cell r="AM9">
            <v>8.25</v>
          </cell>
          <cell r="AN9">
            <v>51.57</v>
          </cell>
          <cell r="AO9">
            <v>87.73</v>
          </cell>
          <cell r="AQ9">
            <v>0</v>
          </cell>
          <cell r="AS9">
            <v>6.76</v>
          </cell>
          <cell r="AT9">
            <v>5.96</v>
          </cell>
          <cell r="AU9">
            <v>1.71</v>
          </cell>
          <cell r="AX9">
            <v>6.92</v>
          </cell>
          <cell r="AY9">
            <v>92.7</v>
          </cell>
          <cell r="AZ9">
            <v>0.06</v>
          </cell>
          <cell r="BA9">
            <v>0.45</v>
          </cell>
          <cell r="BB9">
            <v>1.6</v>
          </cell>
          <cell r="BC9">
            <v>2.1100000000000003</v>
          </cell>
          <cell r="BD9">
            <v>4.5599999999999996</v>
          </cell>
          <cell r="BE9">
            <v>145.63999999999999</v>
          </cell>
          <cell r="BH9">
            <v>1.82</v>
          </cell>
          <cell r="BJ9">
            <v>12.15</v>
          </cell>
          <cell r="BL9">
            <v>5.17</v>
          </cell>
          <cell r="BM9">
            <v>5.62</v>
          </cell>
          <cell r="BN9">
            <v>4.29</v>
          </cell>
          <cell r="BO9">
            <v>9.52</v>
          </cell>
          <cell r="BP9">
            <v>7.53</v>
          </cell>
          <cell r="CS9">
            <v>40</v>
          </cell>
          <cell r="CT9">
            <v>3</v>
          </cell>
          <cell r="CV9">
            <v>12.54</v>
          </cell>
          <cell r="CW9">
            <v>3.79</v>
          </cell>
        </row>
        <row r="10">
          <cell r="B10">
            <v>3</v>
          </cell>
          <cell r="C10">
            <v>337.55</v>
          </cell>
          <cell r="D10">
            <v>320</v>
          </cell>
          <cell r="F10">
            <v>7.67</v>
          </cell>
          <cell r="G10">
            <v>8.09</v>
          </cell>
          <cell r="H10">
            <v>8.09</v>
          </cell>
          <cell r="J10">
            <v>39.555006180469718</v>
          </cell>
          <cell r="L10">
            <v>8.08</v>
          </cell>
          <cell r="M10">
            <v>73.679000000000002</v>
          </cell>
          <cell r="N10">
            <v>23.024687500000002</v>
          </cell>
          <cell r="S10">
            <v>99.859000000000009</v>
          </cell>
          <cell r="U10">
            <v>99.859000000000009</v>
          </cell>
          <cell r="V10">
            <v>11.85</v>
          </cell>
          <cell r="W10">
            <v>3.703125</v>
          </cell>
          <cell r="Y10">
            <v>12.94</v>
          </cell>
          <cell r="AB10">
            <v>11.499999999999998</v>
          </cell>
          <cell r="AC10">
            <v>2.4700000000000002</v>
          </cell>
          <cell r="AE10">
            <v>2.4500000000000002</v>
          </cell>
          <cell r="AH10">
            <v>5</v>
          </cell>
          <cell r="AI10">
            <v>7.35</v>
          </cell>
          <cell r="AK10">
            <v>2.73</v>
          </cell>
          <cell r="AL10">
            <v>11</v>
          </cell>
          <cell r="AM10">
            <v>7.68</v>
          </cell>
          <cell r="AN10">
            <v>82.71</v>
          </cell>
          <cell r="AO10">
            <v>82.71</v>
          </cell>
          <cell r="AQ10">
            <v>0</v>
          </cell>
          <cell r="AS10">
            <v>6.93</v>
          </cell>
          <cell r="AT10">
            <v>6.66</v>
          </cell>
          <cell r="AU10">
            <v>1.01</v>
          </cell>
          <cell r="AX10">
            <v>4.47</v>
          </cell>
          <cell r="AY10">
            <v>96.2</v>
          </cell>
          <cell r="AZ10">
            <v>0.14000000000000001</v>
          </cell>
          <cell r="BA10">
            <v>0.5</v>
          </cell>
          <cell r="BB10">
            <v>1.4</v>
          </cell>
          <cell r="BC10">
            <v>2.04</v>
          </cell>
          <cell r="BD10">
            <v>4.78</v>
          </cell>
          <cell r="BE10">
            <v>197.32</v>
          </cell>
          <cell r="BH10">
            <v>1.51</v>
          </cell>
          <cell r="BJ10">
            <v>10.61</v>
          </cell>
          <cell r="BL10">
            <v>5.92</v>
          </cell>
          <cell r="BM10">
            <v>5.8</v>
          </cell>
          <cell r="BN10">
            <v>3.52</v>
          </cell>
          <cell r="BO10">
            <v>12.49</v>
          </cell>
          <cell r="BP10">
            <v>15.48</v>
          </cell>
          <cell r="CS10">
            <v>40</v>
          </cell>
          <cell r="CT10">
            <v>3</v>
          </cell>
          <cell r="CV10">
            <v>6.86</v>
          </cell>
          <cell r="CW10">
            <v>4.0599999999999996</v>
          </cell>
        </row>
        <row r="11">
          <cell r="B11">
            <v>4</v>
          </cell>
          <cell r="C11">
            <v>369.55</v>
          </cell>
          <cell r="D11">
            <v>408</v>
          </cell>
          <cell r="F11">
            <v>8.8000000000000007</v>
          </cell>
          <cell r="G11">
            <v>10.74</v>
          </cell>
          <cell r="H11">
            <v>10.74</v>
          </cell>
          <cell r="J11">
            <v>37.988826815642454</v>
          </cell>
          <cell r="L11">
            <v>8.48</v>
          </cell>
          <cell r="M11">
            <v>97.977999999999994</v>
          </cell>
          <cell r="N11">
            <v>24.014215686274511</v>
          </cell>
          <cell r="S11">
            <v>120.89699999999999</v>
          </cell>
          <cell r="U11">
            <v>120.89699999999999</v>
          </cell>
          <cell r="V11">
            <v>14.972</v>
          </cell>
          <cell r="W11">
            <v>3.6696078431372547</v>
          </cell>
          <cell r="Y11">
            <v>12.56</v>
          </cell>
          <cell r="AB11">
            <v>13.911999999999997</v>
          </cell>
          <cell r="AC11">
            <v>2.16</v>
          </cell>
          <cell r="AE11">
            <v>2.35</v>
          </cell>
          <cell r="AH11">
            <v>6.6</v>
          </cell>
          <cell r="AI11">
            <v>7.41</v>
          </cell>
          <cell r="AK11">
            <v>2.56</v>
          </cell>
          <cell r="AL11">
            <v>4.9000000000000004</v>
          </cell>
          <cell r="AM11">
            <v>7.35</v>
          </cell>
          <cell r="AN11">
            <v>92.74</v>
          </cell>
          <cell r="AO11">
            <v>92.74</v>
          </cell>
          <cell r="AQ11">
            <v>0</v>
          </cell>
          <cell r="AS11">
            <v>6.58</v>
          </cell>
          <cell r="AT11">
            <v>6.95</v>
          </cell>
          <cell r="AU11">
            <v>1.24</v>
          </cell>
          <cell r="AX11">
            <v>3.77</v>
          </cell>
          <cell r="AY11">
            <v>95.93</v>
          </cell>
          <cell r="AZ11">
            <v>0.18</v>
          </cell>
          <cell r="BA11">
            <v>0.59</v>
          </cell>
          <cell r="BB11">
            <v>0.82</v>
          </cell>
          <cell r="BC11">
            <v>1.5899999999999999</v>
          </cell>
          <cell r="BD11">
            <v>7.11</v>
          </cell>
          <cell r="BE11">
            <v>114.69</v>
          </cell>
          <cell r="BH11">
            <v>1.48</v>
          </cell>
          <cell r="BJ11">
            <v>8</v>
          </cell>
          <cell r="BL11">
            <v>4.13</v>
          </cell>
          <cell r="BM11">
            <v>5.29</v>
          </cell>
          <cell r="BN11">
            <v>4.18</v>
          </cell>
          <cell r="BO11">
            <v>18.170000000000002</v>
          </cell>
          <cell r="BP11">
            <v>14.77</v>
          </cell>
          <cell r="CS11">
            <v>40</v>
          </cell>
          <cell r="CT11">
            <v>3</v>
          </cell>
          <cell r="CV11">
            <v>6.76</v>
          </cell>
          <cell r="CW11">
            <v>5.89</v>
          </cell>
        </row>
        <row r="12">
          <cell r="B12">
            <v>5</v>
          </cell>
          <cell r="J12" t="e">
            <v>#DIV/0!</v>
          </cell>
          <cell r="N12" t="e">
            <v>#DIV/0!</v>
          </cell>
          <cell r="S12">
            <v>33.326999999999998</v>
          </cell>
          <cell r="U12">
            <v>33.326999999999998</v>
          </cell>
          <cell r="W12" t="e">
            <v>#DIV/0!</v>
          </cell>
          <cell r="AB12">
            <v>13.911999999999997</v>
          </cell>
          <cell r="AE12">
            <v>2.35</v>
          </cell>
          <cell r="AK12">
            <v>2.34</v>
          </cell>
          <cell r="AQ12">
            <v>0</v>
          </cell>
          <cell r="BC12">
            <v>0</v>
          </cell>
          <cell r="CS12">
            <v>40</v>
          </cell>
          <cell r="CT12">
            <v>3</v>
          </cell>
          <cell r="CV12">
            <v>6</v>
          </cell>
          <cell r="CW12">
            <v>5.82</v>
          </cell>
        </row>
        <row r="13">
          <cell r="B13">
            <v>6</v>
          </cell>
          <cell r="C13">
            <v>508.19</v>
          </cell>
          <cell r="D13">
            <v>500</v>
          </cell>
          <cell r="F13">
            <v>8.4499999999999993</v>
          </cell>
          <cell r="G13">
            <v>11.02</v>
          </cell>
          <cell r="H13">
            <v>11.02</v>
          </cell>
          <cell r="J13">
            <v>45.37205081669692</v>
          </cell>
          <cell r="L13">
            <v>10.029999999999999</v>
          </cell>
          <cell r="M13">
            <v>115.056</v>
          </cell>
          <cell r="N13">
            <v>23.011199999999999</v>
          </cell>
          <cell r="S13">
            <v>105.89299999999997</v>
          </cell>
          <cell r="U13">
            <v>105.89299999999997</v>
          </cell>
          <cell r="V13">
            <v>17.088000000000001</v>
          </cell>
          <cell r="W13">
            <v>3.4176000000000006</v>
          </cell>
          <cell r="Y13">
            <v>25.15</v>
          </cell>
          <cell r="AB13">
            <v>5.8500000000000014</v>
          </cell>
          <cell r="AC13">
            <v>2.44</v>
          </cell>
          <cell r="AE13">
            <v>2.4500000000000002</v>
          </cell>
          <cell r="AH13">
            <v>6.8</v>
          </cell>
          <cell r="AI13">
            <v>7.39</v>
          </cell>
          <cell r="AK13">
            <v>2.5099999999999998</v>
          </cell>
          <cell r="AL13">
            <v>6.33</v>
          </cell>
          <cell r="AM13">
            <v>7.44</v>
          </cell>
          <cell r="AN13">
            <v>109.18</v>
          </cell>
          <cell r="AO13">
            <v>109.18</v>
          </cell>
          <cell r="AQ13">
            <v>0</v>
          </cell>
          <cell r="AS13">
            <v>7.32</v>
          </cell>
          <cell r="AT13">
            <v>7.25</v>
          </cell>
          <cell r="AU13">
            <v>2.06</v>
          </cell>
          <cell r="AX13">
            <v>4.9800000000000004</v>
          </cell>
          <cell r="AY13">
            <v>97.2</v>
          </cell>
          <cell r="AZ13">
            <v>0.11</v>
          </cell>
          <cell r="BA13">
            <v>0.16</v>
          </cell>
          <cell r="BB13">
            <v>1.29</v>
          </cell>
          <cell r="BC13">
            <v>1.56</v>
          </cell>
          <cell r="BD13">
            <v>7.41</v>
          </cell>
          <cell r="BE13">
            <v>60.97</v>
          </cell>
          <cell r="BH13">
            <v>1.19</v>
          </cell>
          <cell r="BJ13">
            <v>12.11</v>
          </cell>
          <cell r="BL13">
            <v>7.65</v>
          </cell>
          <cell r="BM13">
            <v>5.62</v>
          </cell>
          <cell r="BN13">
            <v>5.19</v>
          </cell>
          <cell r="BO13">
            <v>14.77</v>
          </cell>
          <cell r="BP13">
            <v>12.76</v>
          </cell>
          <cell r="CS13">
            <v>40</v>
          </cell>
          <cell r="CT13">
            <v>3</v>
          </cell>
        </row>
        <row r="14">
          <cell r="B14">
            <v>7</v>
          </cell>
          <cell r="C14">
            <v>512.04</v>
          </cell>
          <cell r="D14">
            <v>480</v>
          </cell>
          <cell r="F14">
            <v>10.79</v>
          </cell>
          <cell r="G14">
            <v>10.82</v>
          </cell>
          <cell r="H14">
            <v>10.82</v>
          </cell>
          <cell r="J14">
            <v>44.362292051756008</v>
          </cell>
          <cell r="L14">
            <v>6.33</v>
          </cell>
          <cell r="M14">
            <v>110.44799999999999</v>
          </cell>
          <cell r="N14">
            <v>23.01</v>
          </cell>
          <cell r="S14">
            <v>135.71099999999996</v>
          </cell>
          <cell r="U14">
            <v>135.71099999999996</v>
          </cell>
          <cell r="V14">
            <v>17.38</v>
          </cell>
          <cell r="W14">
            <v>3.6208333333333327</v>
          </cell>
          <cell r="Y14">
            <v>11.92</v>
          </cell>
          <cell r="AB14">
            <v>11.31</v>
          </cell>
          <cell r="AC14">
            <v>2.4500000000000002</v>
          </cell>
          <cell r="AE14">
            <v>2.46</v>
          </cell>
          <cell r="AH14">
            <v>3</v>
          </cell>
          <cell r="AI14">
            <v>7.16</v>
          </cell>
          <cell r="AK14">
            <v>2.46</v>
          </cell>
          <cell r="AL14">
            <v>5.2</v>
          </cell>
          <cell r="AM14">
            <v>7.39</v>
          </cell>
          <cell r="AN14">
            <v>107.98</v>
          </cell>
          <cell r="AO14">
            <v>107.98</v>
          </cell>
          <cell r="AQ14">
            <v>0</v>
          </cell>
          <cell r="AS14">
            <v>7.03</v>
          </cell>
          <cell r="AT14">
            <v>6.8</v>
          </cell>
          <cell r="AU14">
            <v>1.03</v>
          </cell>
          <cell r="AX14">
            <v>4.9000000000000004</v>
          </cell>
          <cell r="AY14">
            <v>94.87</v>
          </cell>
          <cell r="AZ14">
            <v>0.11</v>
          </cell>
          <cell r="BA14">
            <v>0.33</v>
          </cell>
          <cell r="BB14">
            <v>1.41</v>
          </cell>
          <cell r="BC14">
            <v>1.8499999999999999</v>
          </cell>
          <cell r="BD14">
            <v>6.67</v>
          </cell>
          <cell r="BE14">
            <v>62.44</v>
          </cell>
          <cell r="BH14">
            <v>1.3</v>
          </cell>
          <cell r="BJ14">
            <v>8.32</v>
          </cell>
          <cell r="BL14">
            <v>5.56</v>
          </cell>
          <cell r="BM14">
            <v>4.12</v>
          </cell>
          <cell r="BN14">
            <v>5.83</v>
          </cell>
          <cell r="BO14">
            <v>10.63</v>
          </cell>
          <cell r="BP14">
            <v>9.7200000000000006</v>
          </cell>
          <cell r="CS14">
            <v>40</v>
          </cell>
          <cell r="CT14">
            <v>3</v>
          </cell>
          <cell r="CV14">
            <v>7</v>
          </cell>
          <cell r="CW14">
            <v>5.13</v>
          </cell>
        </row>
        <row r="15">
          <cell r="B15">
            <v>8</v>
          </cell>
          <cell r="C15">
            <v>550.87</v>
          </cell>
          <cell r="D15">
            <v>536</v>
          </cell>
          <cell r="F15">
            <v>9.86</v>
          </cell>
          <cell r="G15">
            <v>12.91</v>
          </cell>
          <cell r="H15">
            <v>12.91</v>
          </cell>
          <cell r="J15">
            <v>41.518202943454689</v>
          </cell>
          <cell r="L15">
            <v>6.82</v>
          </cell>
          <cell r="M15">
            <v>125.72</v>
          </cell>
          <cell r="N15">
            <v>23.455223880597014</v>
          </cell>
          <cell r="S15">
            <v>158.80099999999993</v>
          </cell>
          <cell r="U15">
            <v>158.80099999999993</v>
          </cell>
          <cell r="V15">
            <v>20.07</v>
          </cell>
          <cell r="W15">
            <v>3.7444029850746268</v>
          </cell>
          <cell r="Y15">
            <v>25.92</v>
          </cell>
          <cell r="AB15">
            <v>5.4600000000000009</v>
          </cell>
          <cell r="AC15">
            <v>2.4500000000000002</v>
          </cell>
          <cell r="AE15">
            <v>2.41</v>
          </cell>
          <cell r="AH15">
            <v>5.6</v>
          </cell>
          <cell r="AI15">
            <v>7.85</v>
          </cell>
          <cell r="AK15">
            <v>2.39</v>
          </cell>
          <cell r="AL15">
            <v>3.47</v>
          </cell>
          <cell r="AM15">
            <v>7.17</v>
          </cell>
          <cell r="AN15">
            <v>122.64</v>
          </cell>
          <cell r="AO15">
            <v>122.64</v>
          </cell>
          <cell r="AQ15">
            <v>0</v>
          </cell>
          <cell r="AS15">
            <v>7.6</v>
          </cell>
          <cell r="AT15">
            <v>7.89</v>
          </cell>
          <cell r="AU15">
            <v>2.17</v>
          </cell>
          <cell r="AX15">
            <v>5.27</v>
          </cell>
          <cell r="AY15">
            <v>91.2</v>
          </cell>
          <cell r="AZ15">
            <v>0.19</v>
          </cell>
          <cell r="BA15">
            <v>0.26</v>
          </cell>
          <cell r="BB15">
            <v>2.56</v>
          </cell>
          <cell r="BC15">
            <v>3.0100000000000002</v>
          </cell>
          <cell r="BD15">
            <v>6.42</v>
          </cell>
          <cell r="BE15">
            <v>65.569999999999993</v>
          </cell>
          <cell r="BH15">
            <v>1.21</v>
          </cell>
          <cell r="BJ15">
            <v>7.29</v>
          </cell>
          <cell r="BL15">
            <v>5.17</v>
          </cell>
          <cell r="BM15">
            <v>4.76</v>
          </cell>
          <cell r="BN15">
            <v>4.01</v>
          </cell>
          <cell r="BO15">
            <v>10.09</v>
          </cell>
          <cell r="BP15">
            <v>11.1</v>
          </cell>
          <cell r="CS15">
            <v>40</v>
          </cell>
          <cell r="CT15">
            <v>3</v>
          </cell>
          <cell r="CV15">
            <v>7.67</v>
          </cell>
          <cell r="CW15">
            <v>4.4800000000000004</v>
          </cell>
        </row>
        <row r="16">
          <cell r="B16">
            <v>9</v>
          </cell>
          <cell r="C16">
            <v>537.20000000000005</v>
          </cell>
          <cell r="D16">
            <v>575</v>
          </cell>
          <cell r="F16">
            <v>11.08</v>
          </cell>
          <cell r="G16">
            <v>13.08</v>
          </cell>
          <cell r="H16">
            <v>13.08</v>
          </cell>
          <cell r="J16">
            <v>43.960244648318046</v>
          </cell>
          <cell r="L16">
            <v>6.93</v>
          </cell>
          <cell r="M16">
            <v>134.56399999999999</v>
          </cell>
          <cell r="N16">
            <v>23.402434782608694</v>
          </cell>
          <cell r="S16">
            <v>183.62499999999989</v>
          </cell>
          <cell r="U16">
            <v>183.62499999999989</v>
          </cell>
          <cell r="V16">
            <v>21.678000000000001</v>
          </cell>
          <cell r="W16">
            <v>3.7700869565217392</v>
          </cell>
          <cell r="Y16">
            <v>19.739999999999998</v>
          </cell>
          <cell r="AB16">
            <v>7.3980000000000032</v>
          </cell>
          <cell r="AC16">
            <v>2.33</v>
          </cell>
          <cell r="AE16">
            <v>2.36</v>
          </cell>
          <cell r="AH16">
            <v>4.2</v>
          </cell>
          <cell r="AI16">
            <v>7.74</v>
          </cell>
          <cell r="AK16">
            <v>2.31</v>
          </cell>
          <cell r="AL16">
            <v>5</v>
          </cell>
          <cell r="AM16">
            <v>7.12</v>
          </cell>
          <cell r="AN16">
            <v>127.05</v>
          </cell>
          <cell r="AO16">
            <v>127.05</v>
          </cell>
          <cell r="AQ16">
            <v>0</v>
          </cell>
          <cell r="AS16">
            <v>6.88</v>
          </cell>
          <cell r="AT16">
            <v>7.98</v>
          </cell>
          <cell r="AU16">
            <v>1.19</v>
          </cell>
          <cell r="AX16">
            <v>4.41</v>
          </cell>
          <cell r="AY16">
            <v>92.5</v>
          </cell>
          <cell r="AZ16">
            <v>0.25</v>
          </cell>
          <cell r="BA16">
            <v>0.28999999999999998</v>
          </cell>
          <cell r="BB16">
            <v>1.1299999999999999</v>
          </cell>
          <cell r="BC16">
            <v>1.67</v>
          </cell>
          <cell r="BD16">
            <v>7.21</v>
          </cell>
          <cell r="BE16">
            <v>81.19</v>
          </cell>
          <cell r="BH16">
            <v>1.24</v>
          </cell>
          <cell r="BJ16">
            <v>11.44</v>
          </cell>
          <cell r="BL16">
            <v>6.93</v>
          </cell>
          <cell r="BM16">
            <v>4.8099999999999996</v>
          </cell>
          <cell r="BN16">
            <v>3.61</v>
          </cell>
          <cell r="BO16">
            <v>9.84</v>
          </cell>
          <cell r="BP16">
            <v>9.11</v>
          </cell>
          <cell r="CS16">
            <v>40</v>
          </cell>
          <cell r="CT16">
            <v>3</v>
          </cell>
          <cell r="CV16">
            <v>8.32</v>
          </cell>
          <cell r="CW16">
            <v>3.47</v>
          </cell>
        </row>
        <row r="17">
          <cell r="B17">
            <v>10</v>
          </cell>
          <cell r="C17">
            <v>427.61</v>
          </cell>
          <cell r="D17">
            <v>292</v>
          </cell>
          <cell r="F17">
            <v>7.1</v>
          </cell>
          <cell r="G17">
            <v>7.56</v>
          </cell>
          <cell r="H17">
            <v>7.56</v>
          </cell>
          <cell r="J17">
            <v>38.624338624338627</v>
          </cell>
          <cell r="L17">
            <v>7.68</v>
          </cell>
          <cell r="M17">
            <v>70.637</v>
          </cell>
          <cell r="N17">
            <v>24.190753424657537</v>
          </cell>
          <cell r="S17">
            <v>127.20199999999988</v>
          </cell>
          <cell r="U17">
            <v>127.20199999999988</v>
          </cell>
          <cell r="V17">
            <v>11.252000000000001</v>
          </cell>
          <cell r="W17">
            <v>3.853424657534247</v>
          </cell>
          <cell r="Y17">
            <v>18.260000000000002</v>
          </cell>
          <cell r="AB17">
            <v>0.39000000000000412</v>
          </cell>
          <cell r="AC17">
            <v>2.31</v>
          </cell>
          <cell r="AE17">
            <v>2.36</v>
          </cell>
          <cell r="AH17">
            <v>5.8</v>
          </cell>
          <cell r="AI17">
            <v>7.64</v>
          </cell>
          <cell r="AK17">
            <v>2.34</v>
          </cell>
          <cell r="AL17">
            <v>4.2</v>
          </cell>
          <cell r="AM17">
            <v>7.35</v>
          </cell>
          <cell r="AN17">
            <v>71.62</v>
          </cell>
          <cell r="AO17">
            <v>71.62</v>
          </cell>
          <cell r="AQ17">
            <v>0</v>
          </cell>
          <cell r="AS17">
            <v>5.72</v>
          </cell>
          <cell r="AT17">
            <v>7.77</v>
          </cell>
          <cell r="AU17">
            <v>2.96</v>
          </cell>
          <cell r="AX17">
            <v>5.86</v>
          </cell>
          <cell r="AY17">
            <v>91.2</v>
          </cell>
          <cell r="AZ17">
            <v>0.38</v>
          </cell>
          <cell r="BA17">
            <v>0.2</v>
          </cell>
          <cell r="BB17">
            <v>1.62</v>
          </cell>
          <cell r="BC17">
            <v>2.2000000000000002</v>
          </cell>
          <cell r="BD17">
            <v>4</v>
          </cell>
          <cell r="BE17">
            <v>118.74</v>
          </cell>
          <cell r="BH17">
            <v>1.79</v>
          </cell>
          <cell r="BJ17">
            <v>10.4</v>
          </cell>
          <cell r="BL17">
            <v>5.96</v>
          </cell>
          <cell r="BM17">
            <v>5.71</v>
          </cell>
          <cell r="BN17">
            <v>3.81</v>
          </cell>
          <cell r="BO17">
            <v>11.63</v>
          </cell>
          <cell r="BP17">
            <v>8.1</v>
          </cell>
          <cell r="CS17">
            <v>40</v>
          </cell>
          <cell r="CT17">
            <v>3</v>
          </cell>
          <cell r="CV17">
            <v>8.44</v>
          </cell>
          <cell r="CW17">
            <v>3.13</v>
          </cell>
        </row>
        <row r="18">
          <cell r="B18">
            <v>11</v>
          </cell>
          <cell r="C18">
            <v>468.11</v>
          </cell>
          <cell r="D18">
            <v>622</v>
          </cell>
          <cell r="F18">
            <v>13.48</v>
          </cell>
          <cell r="G18">
            <v>13.88</v>
          </cell>
          <cell r="H18">
            <v>13.88</v>
          </cell>
          <cell r="J18">
            <v>44.812680115273771</v>
          </cell>
          <cell r="L18">
            <v>8.83</v>
          </cell>
          <cell r="M18">
            <v>149.90199999999999</v>
          </cell>
          <cell r="N18">
            <v>24.099999999999998</v>
          </cell>
          <cell r="S18">
            <v>149.93399999999986</v>
          </cell>
          <cell r="U18">
            <v>149.93399999999986</v>
          </cell>
          <cell r="V18">
            <v>24.024999999999999</v>
          </cell>
          <cell r="W18">
            <v>3.862540192926045</v>
          </cell>
          <cell r="Y18">
            <v>20.54</v>
          </cell>
          <cell r="AB18">
            <v>3.8750000000000036</v>
          </cell>
          <cell r="AC18">
            <v>2.14</v>
          </cell>
          <cell r="AE18">
            <v>2.21</v>
          </cell>
          <cell r="AH18">
            <v>5.4</v>
          </cell>
          <cell r="AI18">
            <v>7.16</v>
          </cell>
          <cell r="AK18">
            <v>2.33</v>
          </cell>
          <cell r="AL18">
            <v>6.27</v>
          </cell>
          <cell r="AM18">
            <v>7.03</v>
          </cell>
          <cell r="AN18">
            <v>137.94</v>
          </cell>
          <cell r="AO18">
            <v>137.94</v>
          </cell>
          <cell r="AQ18">
            <v>0</v>
          </cell>
          <cell r="AS18">
            <v>7.4</v>
          </cell>
          <cell r="AT18">
            <v>7.86</v>
          </cell>
          <cell r="AU18">
            <v>1.47</v>
          </cell>
          <cell r="AX18">
            <v>4.9800000000000004</v>
          </cell>
          <cell r="AY18">
            <v>96.2</v>
          </cell>
          <cell r="AZ18">
            <v>0.17</v>
          </cell>
          <cell r="BA18">
            <v>0.22</v>
          </cell>
          <cell r="BB18">
            <v>0.94</v>
          </cell>
          <cell r="BC18">
            <v>1.33</v>
          </cell>
          <cell r="BD18">
            <v>4.87</v>
          </cell>
          <cell r="BE18">
            <v>120.49</v>
          </cell>
          <cell r="BH18">
            <v>1.24</v>
          </cell>
          <cell r="BJ18">
            <v>8.82</v>
          </cell>
          <cell r="BL18">
            <v>4.33</v>
          </cell>
          <cell r="BM18">
            <v>5.46</v>
          </cell>
          <cell r="BN18">
            <v>2.8</v>
          </cell>
          <cell r="BO18">
            <v>12.23</v>
          </cell>
          <cell r="BP18">
            <v>9.76</v>
          </cell>
          <cell r="CS18">
            <v>40</v>
          </cell>
          <cell r="CT18">
            <v>3</v>
          </cell>
          <cell r="CV18">
            <v>8.67</v>
          </cell>
          <cell r="CW18">
            <v>4.08</v>
          </cell>
        </row>
        <row r="19">
          <cell r="B19">
            <v>12</v>
          </cell>
          <cell r="J19" t="e">
            <v>#DIV/0!</v>
          </cell>
          <cell r="N19" t="e">
            <v>#DIV/0!</v>
          </cell>
          <cell r="S19">
            <v>149.93399999999986</v>
          </cell>
          <cell r="U19">
            <v>149.93399999999986</v>
          </cell>
          <cell r="W19" t="e">
            <v>#DIV/0!</v>
          </cell>
          <cell r="AB19">
            <v>3.8750000000000036</v>
          </cell>
          <cell r="AE19">
            <v>2.21</v>
          </cell>
          <cell r="AQ19">
            <v>0</v>
          </cell>
          <cell r="BC19">
            <v>0</v>
          </cell>
          <cell r="CS19">
            <v>40</v>
          </cell>
          <cell r="CT19">
            <v>3</v>
          </cell>
          <cell r="CV19">
            <v>4.09</v>
          </cell>
          <cell r="CW19">
            <v>4.8600000000000003</v>
          </cell>
        </row>
        <row r="20">
          <cell r="B20">
            <v>13</v>
          </cell>
          <cell r="C20">
            <v>490.48</v>
          </cell>
          <cell r="D20">
            <v>472</v>
          </cell>
          <cell r="F20">
            <v>9.34</v>
          </cell>
          <cell r="G20">
            <v>11.71</v>
          </cell>
          <cell r="H20">
            <v>11.71</v>
          </cell>
          <cell r="J20">
            <v>40.307429547395387</v>
          </cell>
          <cell r="L20">
            <v>6.71</v>
          </cell>
          <cell r="M20">
            <v>113.85</v>
          </cell>
          <cell r="N20">
            <v>24.120762711864405</v>
          </cell>
          <cell r="S20">
            <v>129.94399999999987</v>
          </cell>
          <cell r="U20">
            <v>129.94399999999987</v>
          </cell>
          <cell r="V20">
            <v>18.43</v>
          </cell>
          <cell r="W20">
            <v>3.9046610169491527</v>
          </cell>
          <cell r="Y20">
            <v>19.190000000000001</v>
          </cell>
          <cell r="AB20">
            <v>3.115000000000002</v>
          </cell>
          <cell r="AC20">
            <v>2.54</v>
          </cell>
          <cell r="AE20">
            <v>2.5</v>
          </cell>
          <cell r="AH20">
            <v>7.8</v>
          </cell>
          <cell r="AI20">
            <v>7.24</v>
          </cell>
          <cell r="AK20">
            <v>2.2400000000000002</v>
          </cell>
          <cell r="AL20">
            <v>5.4</v>
          </cell>
          <cell r="AM20">
            <v>7.22</v>
          </cell>
          <cell r="AN20">
            <v>107.51</v>
          </cell>
          <cell r="AO20">
            <v>107.51</v>
          </cell>
          <cell r="AQ20">
            <v>0</v>
          </cell>
          <cell r="AS20">
            <v>6.84</v>
          </cell>
          <cell r="AT20">
            <v>6.15</v>
          </cell>
          <cell r="AU20">
            <v>1.21</v>
          </cell>
          <cell r="AX20">
            <v>5.24</v>
          </cell>
          <cell r="AY20">
            <v>94.7</v>
          </cell>
          <cell r="AZ20">
            <v>0.22</v>
          </cell>
          <cell r="BA20">
            <v>0.37</v>
          </cell>
          <cell r="BB20">
            <v>0.53</v>
          </cell>
          <cell r="BC20">
            <v>1.1200000000000001</v>
          </cell>
          <cell r="BD20">
            <v>6.33</v>
          </cell>
          <cell r="BE20">
            <v>105.88</v>
          </cell>
          <cell r="BH20">
            <v>1.49</v>
          </cell>
          <cell r="BJ20">
            <v>13.93</v>
          </cell>
          <cell r="BL20">
            <v>4.75</v>
          </cell>
          <cell r="BM20">
            <v>4.6900000000000004</v>
          </cell>
          <cell r="BN20">
            <v>4.71</v>
          </cell>
          <cell r="BO20">
            <v>10.51</v>
          </cell>
          <cell r="BP20">
            <v>18.329999999999998</v>
          </cell>
          <cell r="CS20">
            <v>40</v>
          </cell>
          <cell r="CT20">
            <v>3</v>
          </cell>
        </row>
        <row r="21">
          <cell r="B21">
            <v>14</v>
          </cell>
          <cell r="C21">
            <v>357.14</v>
          </cell>
          <cell r="D21">
            <v>352</v>
          </cell>
          <cell r="G21">
            <v>9.19</v>
          </cell>
          <cell r="H21">
            <v>9.19</v>
          </cell>
          <cell r="J21">
            <v>38.302502720348208</v>
          </cell>
          <cell r="L21">
            <v>8.39</v>
          </cell>
          <cell r="M21">
            <v>85.078000000000003</v>
          </cell>
          <cell r="N21">
            <v>24.169886363636365</v>
          </cell>
          <cell r="S21">
            <v>119.34199999999987</v>
          </cell>
          <cell r="U21">
            <v>119.34199999999987</v>
          </cell>
          <cell r="V21">
            <v>14.19</v>
          </cell>
          <cell r="W21">
            <v>4.03125</v>
          </cell>
          <cell r="Y21">
            <v>13.38</v>
          </cell>
          <cell r="AB21">
            <v>3.9249999999999989</v>
          </cell>
          <cell r="AC21">
            <v>2.36</v>
          </cell>
          <cell r="AE21">
            <v>2.35</v>
          </cell>
          <cell r="AH21">
            <v>6.8</v>
          </cell>
          <cell r="AI21">
            <v>7.54</v>
          </cell>
          <cell r="AK21">
            <v>2.52</v>
          </cell>
          <cell r="AL21">
            <v>7.4</v>
          </cell>
          <cell r="AM21">
            <v>7.34</v>
          </cell>
          <cell r="AN21">
            <v>81.55</v>
          </cell>
          <cell r="AO21">
            <v>81.55</v>
          </cell>
          <cell r="AQ21">
            <v>0</v>
          </cell>
          <cell r="AS21">
            <v>6.14</v>
          </cell>
          <cell r="AT21">
            <v>6.04</v>
          </cell>
          <cell r="AU21">
            <v>2.2200000000000002</v>
          </cell>
          <cell r="AX21">
            <v>4.87</v>
          </cell>
          <cell r="AY21">
            <v>89</v>
          </cell>
          <cell r="AZ21">
            <v>7.0000000000000007E-2</v>
          </cell>
          <cell r="BA21">
            <v>0.14000000000000001</v>
          </cell>
          <cell r="BB21">
            <v>1.44</v>
          </cell>
          <cell r="BC21">
            <v>1.65</v>
          </cell>
          <cell r="BD21">
            <v>5.05</v>
          </cell>
          <cell r="BE21">
            <v>144.01</v>
          </cell>
          <cell r="BH21">
            <v>1.23</v>
          </cell>
          <cell r="BJ21">
            <v>11.12</v>
          </cell>
          <cell r="BL21">
            <v>7.96</v>
          </cell>
          <cell r="BM21">
            <v>4.38</v>
          </cell>
          <cell r="BN21">
            <v>3.75</v>
          </cell>
          <cell r="BO21">
            <v>16.95</v>
          </cell>
          <cell r="BP21">
            <v>9.4499999999999993</v>
          </cell>
          <cell r="CS21">
            <v>40</v>
          </cell>
          <cell r="CT21">
            <v>3</v>
          </cell>
          <cell r="CV21">
            <v>5.81</v>
          </cell>
          <cell r="CW21">
            <v>4.49</v>
          </cell>
        </row>
        <row r="22">
          <cell r="B22">
            <v>15</v>
          </cell>
          <cell r="C22">
            <v>279.57</v>
          </cell>
          <cell r="D22">
            <v>293</v>
          </cell>
          <cell r="F22">
            <v>6.35</v>
          </cell>
          <cell r="G22">
            <v>6.66</v>
          </cell>
          <cell r="H22">
            <v>6.66</v>
          </cell>
          <cell r="J22">
            <v>43.993993993993996</v>
          </cell>
          <cell r="L22">
            <v>10.210000000000001</v>
          </cell>
          <cell r="M22">
            <v>70.643000000000001</v>
          </cell>
          <cell r="N22">
            <v>24.11023890784983</v>
          </cell>
          <cell r="S22">
            <v>121.35499999999988</v>
          </cell>
          <cell r="U22">
            <v>121.35499999999988</v>
          </cell>
          <cell r="V22">
            <v>11.895</v>
          </cell>
          <cell r="W22">
            <v>4.0597269624573373</v>
          </cell>
          <cell r="Y22">
            <v>14</v>
          </cell>
          <cell r="AB22">
            <v>1.8199999999999985</v>
          </cell>
          <cell r="AC22">
            <v>2.39</v>
          </cell>
          <cell r="AE22">
            <v>2.37</v>
          </cell>
          <cell r="AH22">
            <v>5</v>
          </cell>
          <cell r="AI22">
            <v>8.76</v>
          </cell>
          <cell r="AK22">
            <v>2.38</v>
          </cell>
          <cell r="AL22">
            <v>6.8</v>
          </cell>
          <cell r="AM22">
            <v>7.54</v>
          </cell>
          <cell r="AN22">
            <v>66.930000000000007</v>
          </cell>
          <cell r="AO22">
            <v>66.930000000000007</v>
          </cell>
          <cell r="AQ22">
            <v>0</v>
          </cell>
          <cell r="AS22">
            <v>6.69</v>
          </cell>
          <cell r="AT22">
            <v>6.6</v>
          </cell>
          <cell r="AU22">
            <v>1.18</v>
          </cell>
          <cell r="AX22">
            <v>4.9000000000000004</v>
          </cell>
          <cell r="AY22">
            <v>92.1</v>
          </cell>
          <cell r="AZ22">
            <v>0.24</v>
          </cell>
          <cell r="BA22">
            <v>0.14000000000000001</v>
          </cell>
          <cell r="BB22">
            <v>2.91</v>
          </cell>
          <cell r="BC22">
            <v>3.29</v>
          </cell>
          <cell r="BD22">
            <v>6</v>
          </cell>
          <cell r="BE22">
            <v>95.74</v>
          </cell>
          <cell r="BH22">
            <v>1.42</v>
          </cell>
          <cell r="BJ22">
            <v>10.97</v>
          </cell>
          <cell r="BL22">
            <v>6.31</v>
          </cell>
          <cell r="BM22">
            <v>5.07</v>
          </cell>
          <cell r="BN22">
            <v>2.85</v>
          </cell>
          <cell r="BO22">
            <v>14.97</v>
          </cell>
          <cell r="BP22">
            <v>4</v>
          </cell>
          <cell r="CS22">
            <v>40</v>
          </cell>
          <cell r="CT22">
            <v>3</v>
          </cell>
          <cell r="CV22">
            <v>2.78</v>
          </cell>
          <cell r="CW22">
            <v>5.42</v>
          </cell>
        </row>
        <row r="23">
          <cell r="B23">
            <v>16</v>
          </cell>
          <cell r="C23">
            <v>375.65</v>
          </cell>
          <cell r="D23">
            <v>352</v>
          </cell>
          <cell r="F23">
            <v>7.79</v>
          </cell>
          <cell r="G23">
            <v>7.85</v>
          </cell>
          <cell r="H23">
            <v>7.85</v>
          </cell>
          <cell r="J23">
            <v>44.840764331210195</v>
          </cell>
          <cell r="L23">
            <v>7.56</v>
          </cell>
          <cell r="M23">
            <v>84.484999999999999</v>
          </cell>
          <cell r="N23">
            <v>24.001420454545457</v>
          </cell>
          <cell r="S23">
            <v>131.03999999999985</v>
          </cell>
          <cell r="U23">
            <v>131.03999999999985</v>
          </cell>
          <cell r="V23">
            <v>14.57</v>
          </cell>
          <cell r="W23">
            <v>4.139204545454545</v>
          </cell>
          <cell r="Y23">
            <v>13.48</v>
          </cell>
          <cell r="AB23">
            <v>2.91</v>
          </cell>
          <cell r="AC23">
            <v>2.5499999999999998</v>
          </cell>
          <cell r="AE23">
            <v>2.48</v>
          </cell>
          <cell r="AH23">
            <v>8</v>
          </cell>
          <cell r="AI23">
            <v>6.55</v>
          </cell>
          <cell r="AK23">
            <v>2.39</v>
          </cell>
          <cell r="AL23">
            <v>5.3</v>
          </cell>
          <cell r="AM23">
            <v>7.78</v>
          </cell>
          <cell r="AN23">
            <v>77.03</v>
          </cell>
          <cell r="AO23">
            <v>77.03</v>
          </cell>
          <cell r="AQ23">
            <v>0</v>
          </cell>
          <cell r="AS23">
            <v>6.61</v>
          </cell>
          <cell r="AT23">
            <v>8.6199999999999992</v>
          </cell>
          <cell r="AU23">
            <v>1.84</v>
          </cell>
          <cell r="AX23">
            <v>4.49</v>
          </cell>
          <cell r="AY23">
            <v>94.3</v>
          </cell>
          <cell r="AZ23">
            <v>0.1</v>
          </cell>
          <cell r="BA23">
            <v>0.13</v>
          </cell>
          <cell r="BB23">
            <v>2.89</v>
          </cell>
          <cell r="BC23">
            <v>3.12</v>
          </cell>
          <cell r="BD23">
            <v>5.78</v>
          </cell>
          <cell r="BE23">
            <v>81.99</v>
          </cell>
          <cell r="BH23">
            <v>1.38</v>
          </cell>
          <cell r="BJ23">
            <v>15.36</v>
          </cell>
          <cell r="BL23">
            <v>4.5</v>
          </cell>
          <cell r="BM23">
            <v>6.02</v>
          </cell>
          <cell r="BN23">
            <v>4.08</v>
          </cell>
          <cell r="BO23">
            <v>10.76</v>
          </cell>
          <cell r="BP23">
            <v>8.98</v>
          </cell>
          <cell r="CS23">
            <v>40</v>
          </cell>
          <cell r="CT23">
            <v>3</v>
          </cell>
          <cell r="CV23">
            <v>1.32</v>
          </cell>
          <cell r="CW23">
            <v>5.64</v>
          </cell>
        </row>
        <row r="24">
          <cell r="B24">
            <v>17</v>
          </cell>
          <cell r="C24">
            <v>452.76</v>
          </cell>
          <cell r="D24">
            <v>359</v>
          </cell>
          <cell r="F24">
            <v>7.92</v>
          </cell>
          <cell r="G24">
            <v>8.24</v>
          </cell>
          <cell r="H24">
            <v>8.24</v>
          </cell>
          <cell r="J24">
            <v>43.567961165048544</v>
          </cell>
          <cell r="L24">
            <v>8.0500000000000007</v>
          </cell>
          <cell r="M24">
            <v>84.840999999999994</v>
          </cell>
          <cell r="N24">
            <v>23.63259052924791</v>
          </cell>
          <cell r="S24">
            <v>139.90099999999984</v>
          </cell>
          <cell r="U24">
            <v>139.90099999999984</v>
          </cell>
          <cell r="V24">
            <v>14.432</v>
          </cell>
          <cell r="W24">
            <v>4.0200557103064067</v>
          </cell>
          <cell r="Y24">
            <v>7.12</v>
          </cell>
          <cell r="AB24">
            <v>10.221999999999998</v>
          </cell>
          <cell r="AC24">
            <v>2.41</v>
          </cell>
          <cell r="AE24">
            <v>2.4500000000000002</v>
          </cell>
          <cell r="AH24">
            <v>6.2</v>
          </cell>
          <cell r="AI24">
            <v>6.4</v>
          </cell>
          <cell r="AK24">
            <v>2.4300000000000002</v>
          </cell>
          <cell r="AL24">
            <v>6.2</v>
          </cell>
          <cell r="AM24">
            <v>6.55</v>
          </cell>
          <cell r="AN24">
            <v>75.959999999999994</v>
          </cell>
          <cell r="AO24">
            <v>75.959999999999994</v>
          </cell>
          <cell r="AQ24">
            <v>0</v>
          </cell>
          <cell r="AS24">
            <v>7.93</v>
          </cell>
          <cell r="AT24">
            <v>8.75</v>
          </cell>
          <cell r="AU24">
            <v>1.64</v>
          </cell>
          <cell r="AX24">
            <v>4.91</v>
          </cell>
          <cell r="AY24">
            <v>93.2</v>
          </cell>
          <cell r="AZ24">
            <v>0.18</v>
          </cell>
          <cell r="BA24">
            <v>0.09</v>
          </cell>
          <cell r="BB24">
            <v>2.19</v>
          </cell>
          <cell r="BC24">
            <v>2.46</v>
          </cell>
          <cell r="BD24">
            <v>7.52</v>
          </cell>
          <cell r="BE24">
            <v>85.66</v>
          </cell>
          <cell r="BH24">
            <v>1.28</v>
          </cell>
          <cell r="BJ24">
            <v>9.35</v>
          </cell>
          <cell r="BL24">
            <v>6.08</v>
          </cell>
          <cell r="BM24">
            <v>4.16</v>
          </cell>
          <cell r="BN24">
            <v>4.3499999999999996</v>
          </cell>
          <cell r="BO24">
            <v>9.9700000000000006</v>
          </cell>
          <cell r="BP24">
            <v>11.07</v>
          </cell>
          <cell r="CS24">
            <v>40</v>
          </cell>
          <cell r="CT24">
            <v>3</v>
          </cell>
          <cell r="CV24">
            <v>2.81</v>
          </cell>
          <cell r="CW24">
            <v>5.69</v>
          </cell>
        </row>
        <row r="25">
          <cell r="B25">
            <v>18</v>
          </cell>
          <cell r="C25">
            <v>501.09</v>
          </cell>
          <cell r="D25">
            <v>598</v>
          </cell>
          <cell r="F25">
            <v>11.37</v>
          </cell>
          <cell r="G25">
            <v>11.31</v>
          </cell>
          <cell r="H25">
            <v>11.37</v>
          </cell>
          <cell r="J25">
            <v>52.594547053649961</v>
          </cell>
          <cell r="L25">
            <v>10.63</v>
          </cell>
          <cell r="M25">
            <v>138.85499999999999</v>
          </cell>
          <cell r="N25">
            <v>23.219899665551839</v>
          </cell>
          <cell r="S25">
            <v>136.10599999999985</v>
          </cell>
          <cell r="U25">
            <v>136.10599999999985</v>
          </cell>
          <cell r="V25">
            <v>23.943999999999999</v>
          </cell>
          <cell r="W25">
            <v>4.0040133779264213</v>
          </cell>
          <cell r="Y25">
            <v>19.079999999999998</v>
          </cell>
          <cell r="AB25">
            <v>15.085999999999999</v>
          </cell>
          <cell r="AC25">
            <v>2.2999999999999998</v>
          </cell>
          <cell r="AE25">
            <v>2.29</v>
          </cell>
          <cell r="AH25">
            <v>9.1999999999999993</v>
          </cell>
          <cell r="AI25">
            <v>8.4700000000000006</v>
          </cell>
          <cell r="AK25">
            <v>2.48</v>
          </cell>
          <cell r="AL25">
            <v>7.7</v>
          </cell>
          <cell r="AM25">
            <v>6.4</v>
          </cell>
          <cell r="AN25">
            <v>131.51</v>
          </cell>
          <cell r="AO25">
            <v>131.51</v>
          </cell>
          <cell r="AQ25">
            <v>0</v>
          </cell>
          <cell r="AS25">
            <v>8.27</v>
          </cell>
          <cell r="AT25">
            <v>9.01</v>
          </cell>
          <cell r="AU25">
            <v>1.67</v>
          </cell>
          <cell r="AX25">
            <v>4.4000000000000004</v>
          </cell>
          <cell r="AY25">
            <v>96.6</v>
          </cell>
          <cell r="AZ25">
            <v>0.04</v>
          </cell>
          <cell r="BA25">
            <v>0.12</v>
          </cell>
          <cell r="BB25">
            <v>0.88</v>
          </cell>
          <cell r="BC25">
            <v>1.04</v>
          </cell>
          <cell r="BD25">
            <v>3.6</v>
          </cell>
          <cell r="BE25">
            <v>106.28</v>
          </cell>
          <cell r="BH25">
            <v>1.18</v>
          </cell>
          <cell r="BJ25">
            <v>8.82</v>
          </cell>
          <cell r="BL25">
            <v>3.92</v>
          </cell>
          <cell r="BM25">
            <v>5.17</v>
          </cell>
          <cell r="BN25">
            <v>3.44</v>
          </cell>
          <cell r="BO25">
            <v>15.03</v>
          </cell>
          <cell r="BP25">
            <v>12.42</v>
          </cell>
          <cell r="CS25">
            <v>40</v>
          </cell>
          <cell r="CT25">
            <v>3</v>
          </cell>
          <cell r="CV25">
            <v>4.54</v>
          </cell>
          <cell r="CW25">
            <v>4.42</v>
          </cell>
        </row>
        <row r="26">
          <cell r="B26">
            <v>19</v>
          </cell>
          <cell r="J26" t="e">
            <v>#DIV/0!</v>
          </cell>
          <cell r="N26" t="e">
            <v>#DIV/0!</v>
          </cell>
          <cell r="S26">
            <v>136.10599999999985</v>
          </cell>
          <cell r="U26">
            <v>136.10599999999985</v>
          </cell>
          <cell r="W26" t="e">
            <v>#DIV/0!</v>
          </cell>
          <cell r="AB26">
            <v>15.085999999999999</v>
          </cell>
          <cell r="AE26">
            <v>2.29</v>
          </cell>
          <cell r="AQ26">
            <v>0</v>
          </cell>
          <cell r="BC26">
            <v>0</v>
          </cell>
          <cell r="CS26">
            <v>40</v>
          </cell>
          <cell r="CT26">
            <v>3</v>
          </cell>
          <cell r="CV26">
            <v>6.29</v>
          </cell>
          <cell r="CW26">
            <v>4.47</v>
          </cell>
        </row>
        <row r="27">
          <cell r="B27">
            <v>20</v>
          </cell>
          <cell r="C27">
            <v>798.19</v>
          </cell>
          <cell r="D27">
            <v>746</v>
          </cell>
          <cell r="F27">
            <v>15.24</v>
          </cell>
          <cell r="G27">
            <v>16.14</v>
          </cell>
          <cell r="H27">
            <v>16.14</v>
          </cell>
          <cell r="J27">
            <v>46.220570012391569</v>
          </cell>
          <cell r="L27">
            <v>7.91</v>
          </cell>
          <cell r="M27">
            <v>175.51300000000001</v>
          </cell>
          <cell r="N27">
            <v>23.52721179624665</v>
          </cell>
          <cell r="S27">
            <v>221.52899999999985</v>
          </cell>
          <cell r="U27">
            <v>221.52899999999985</v>
          </cell>
          <cell r="V27">
            <v>28.699000000000002</v>
          </cell>
          <cell r="W27">
            <v>3.8470509383378015</v>
          </cell>
          <cell r="Y27">
            <v>13.51</v>
          </cell>
          <cell r="AB27">
            <v>30.274999999999999</v>
          </cell>
          <cell r="AC27">
            <v>2.4700000000000002</v>
          </cell>
          <cell r="AE27">
            <v>2.46</v>
          </cell>
          <cell r="AH27">
            <v>6</v>
          </cell>
          <cell r="AI27">
            <v>7.48</v>
          </cell>
          <cell r="AK27">
            <v>2.31</v>
          </cell>
          <cell r="AL27">
            <v>5</v>
          </cell>
          <cell r="AM27">
            <v>8.4700000000000006</v>
          </cell>
          <cell r="AN27">
            <v>168.81</v>
          </cell>
          <cell r="AO27">
            <v>168.81</v>
          </cell>
          <cell r="AQ27">
            <v>0</v>
          </cell>
          <cell r="AS27">
            <v>8.75</v>
          </cell>
          <cell r="AT27">
            <v>9.09</v>
          </cell>
          <cell r="AU27">
            <v>1.07</v>
          </cell>
          <cell r="AX27">
            <v>6.27</v>
          </cell>
          <cell r="AY27">
            <v>94</v>
          </cell>
          <cell r="AZ27">
            <v>0.34</v>
          </cell>
          <cell r="BA27">
            <v>0.33</v>
          </cell>
          <cell r="BB27">
            <v>1.06</v>
          </cell>
          <cell r="BC27">
            <v>1.73</v>
          </cell>
          <cell r="BD27">
            <v>8.1999999999999993</v>
          </cell>
          <cell r="BE27">
            <v>61.18</v>
          </cell>
          <cell r="BH27">
            <v>1.32</v>
          </cell>
          <cell r="BJ27">
            <v>11.88</v>
          </cell>
          <cell r="BL27">
            <v>5.2</v>
          </cell>
          <cell r="BM27">
            <v>5.0999999999999996</v>
          </cell>
          <cell r="BN27">
            <v>5.94</v>
          </cell>
          <cell r="BO27">
            <v>11.7</v>
          </cell>
          <cell r="BP27">
            <v>13.97</v>
          </cell>
          <cell r="CS27">
            <v>40</v>
          </cell>
          <cell r="CT27">
            <v>3</v>
          </cell>
        </row>
        <row r="28">
          <cell r="B28">
            <v>21</v>
          </cell>
          <cell r="C28">
            <v>578.51</v>
          </cell>
          <cell r="D28">
            <v>561</v>
          </cell>
          <cell r="F28">
            <v>9.6999999999999993</v>
          </cell>
          <cell r="G28">
            <v>13.07</v>
          </cell>
          <cell r="H28">
            <v>13.07</v>
          </cell>
          <cell r="J28">
            <v>42.922723794950265</v>
          </cell>
          <cell r="L28">
            <v>7.67</v>
          </cell>
          <cell r="M28">
            <v>134.75399999999999</v>
          </cell>
          <cell r="N28">
            <v>24.020320855614973</v>
          </cell>
          <cell r="S28">
            <v>202.66299999999984</v>
          </cell>
          <cell r="U28">
            <v>202.66299999999984</v>
          </cell>
          <cell r="V28">
            <v>21.995000000000001</v>
          </cell>
          <cell r="W28">
            <v>3.9206773618538326</v>
          </cell>
          <cell r="Y28">
            <v>21.07</v>
          </cell>
          <cell r="AB28">
            <v>31.199999999999996</v>
          </cell>
          <cell r="AC28">
            <v>2.4900000000000002</v>
          </cell>
          <cell r="AE28">
            <v>2.44</v>
          </cell>
          <cell r="AH28">
            <v>4.5999999999999996</v>
          </cell>
          <cell r="AI28">
            <v>7.55</v>
          </cell>
          <cell r="AK28">
            <v>2.34</v>
          </cell>
          <cell r="AL28">
            <v>5.2</v>
          </cell>
          <cell r="AM28">
            <v>7.53</v>
          </cell>
          <cell r="AN28">
            <v>133.69999999999999</v>
          </cell>
          <cell r="AO28">
            <v>133.69999999999999</v>
          </cell>
          <cell r="AQ28">
            <v>0</v>
          </cell>
          <cell r="AS28">
            <v>7</v>
          </cell>
          <cell r="AT28">
            <v>7.18</v>
          </cell>
          <cell r="AU28">
            <v>1.39</v>
          </cell>
          <cell r="AX28">
            <v>3.96</v>
          </cell>
          <cell r="AY28">
            <v>94</v>
          </cell>
          <cell r="AZ28">
            <v>0.38</v>
          </cell>
          <cell r="BA28">
            <v>0.6</v>
          </cell>
          <cell r="BB28">
            <v>1.64</v>
          </cell>
          <cell r="BC28">
            <v>2.62</v>
          </cell>
          <cell r="BD28">
            <v>8.61</v>
          </cell>
          <cell r="BE28">
            <v>73.2</v>
          </cell>
          <cell r="BH28">
            <v>1.45</v>
          </cell>
          <cell r="BJ28">
            <v>10.199999999999999</v>
          </cell>
          <cell r="BL28">
            <v>4.7699999999999996</v>
          </cell>
          <cell r="BM28">
            <v>5.86</v>
          </cell>
          <cell r="BN28">
            <v>4.8499999999999996</v>
          </cell>
          <cell r="BO28">
            <v>9.9700000000000006</v>
          </cell>
          <cell r="BP28">
            <v>10.19</v>
          </cell>
          <cell r="CS28">
            <v>40</v>
          </cell>
          <cell r="CT28">
            <v>3</v>
          </cell>
          <cell r="CV28">
            <v>11</v>
          </cell>
          <cell r="CW28">
            <v>3.72</v>
          </cell>
        </row>
        <row r="29">
          <cell r="B29">
            <v>22</v>
          </cell>
          <cell r="C29">
            <v>483.96</v>
          </cell>
          <cell r="D29">
            <v>444</v>
          </cell>
          <cell r="F29">
            <v>10.94</v>
          </cell>
          <cell r="G29">
            <v>8.61</v>
          </cell>
          <cell r="H29">
            <v>11.58</v>
          </cell>
          <cell r="J29">
            <v>38.3419689119171</v>
          </cell>
          <cell r="L29">
            <v>8.1</v>
          </cell>
          <cell r="M29">
            <v>106.604</v>
          </cell>
          <cell r="N29">
            <v>24.009909909909911</v>
          </cell>
          <cell r="S29">
            <v>165.81699999999984</v>
          </cell>
          <cell r="U29">
            <v>165.81699999999984</v>
          </cell>
          <cell r="V29">
            <v>17.893999999999998</v>
          </cell>
          <cell r="W29">
            <v>4.0301801801801798</v>
          </cell>
          <cell r="Y29">
            <v>21.41</v>
          </cell>
          <cell r="AB29">
            <v>27.683999999999994</v>
          </cell>
          <cell r="AC29">
            <v>2.2999999999999998</v>
          </cell>
          <cell r="AE29">
            <v>2.2799999999999998</v>
          </cell>
          <cell r="AH29">
            <v>5.2</v>
          </cell>
          <cell r="AI29">
            <v>7.28</v>
          </cell>
          <cell r="AK29">
            <v>2.39</v>
          </cell>
          <cell r="AL29">
            <v>4.5</v>
          </cell>
          <cell r="AM29">
            <v>7.38</v>
          </cell>
          <cell r="AN29">
            <v>99.87</v>
          </cell>
          <cell r="AO29">
            <v>99.87</v>
          </cell>
          <cell r="AQ29">
            <v>0</v>
          </cell>
          <cell r="AS29">
            <v>6.68</v>
          </cell>
          <cell r="AT29">
            <v>5.35</v>
          </cell>
          <cell r="AU29">
            <v>2.02</v>
          </cell>
          <cell r="AX29">
            <v>5.7</v>
          </cell>
          <cell r="AY29">
            <v>94.75</v>
          </cell>
          <cell r="AZ29">
            <v>0.3</v>
          </cell>
          <cell r="BA29">
            <v>0.22</v>
          </cell>
          <cell r="BB29">
            <v>2.31</v>
          </cell>
          <cell r="BC29">
            <v>2.83</v>
          </cell>
          <cell r="BD29">
            <v>6.67</v>
          </cell>
          <cell r="BE29">
            <v>59.69</v>
          </cell>
          <cell r="BH29">
            <v>1.56</v>
          </cell>
          <cell r="BJ29">
            <v>8.48</v>
          </cell>
          <cell r="BL29">
            <v>7.27</v>
          </cell>
          <cell r="BM29">
            <v>5.6</v>
          </cell>
          <cell r="BN29">
            <v>4.2</v>
          </cell>
          <cell r="BO29">
            <v>13.5</v>
          </cell>
          <cell r="BP29">
            <v>10.11</v>
          </cell>
          <cell r="CS29">
            <v>40</v>
          </cell>
          <cell r="CT29">
            <v>3</v>
          </cell>
          <cell r="CV29">
            <v>14.21</v>
          </cell>
          <cell r="CW29">
            <v>2.52</v>
          </cell>
        </row>
        <row r="30">
          <cell r="B30">
            <v>23</v>
          </cell>
          <cell r="C30">
            <v>365.11</v>
          </cell>
          <cell r="D30">
            <v>500</v>
          </cell>
          <cell r="F30">
            <v>12</v>
          </cell>
          <cell r="G30">
            <v>12</v>
          </cell>
          <cell r="H30">
            <v>12.2</v>
          </cell>
          <cell r="J30">
            <v>40.983606557377051</v>
          </cell>
          <cell r="L30">
            <v>7.04</v>
          </cell>
          <cell r="M30">
            <v>120.03700000000001</v>
          </cell>
          <cell r="N30">
            <v>24.007400000000001</v>
          </cell>
          <cell r="S30">
            <v>185.02399999999983</v>
          </cell>
          <cell r="U30">
            <v>185.02399999999983</v>
          </cell>
          <cell r="V30">
            <v>20.170999999999999</v>
          </cell>
          <cell r="W30">
            <v>4.0341999999999993</v>
          </cell>
          <cell r="Y30">
            <v>27.57</v>
          </cell>
          <cell r="AB30">
            <v>20.284999999999989</v>
          </cell>
          <cell r="AC30">
            <v>2.36</v>
          </cell>
          <cell r="AE30">
            <v>2.2799999999999998</v>
          </cell>
          <cell r="AH30">
            <v>2.8</v>
          </cell>
          <cell r="AI30">
            <v>8.32</v>
          </cell>
          <cell r="AK30">
            <v>2.27</v>
          </cell>
          <cell r="AL30">
            <v>4.8</v>
          </cell>
          <cell r="AM30">
            <v>7.37</v>
          </cell>
          <cell r="AN30">
            <v>105.87</v>
          </cell>
          <cell r="AO30">
            <v>105.87</v>
          </cell>
          <cell r="AQ30">
            <v>0</v>
          </cell>
          <cell r="AS30">
            <v>7.49</v>
          </cell>
          <cell r="AT30">
            <v>7.95</v>
          </cell>
          <cell r="AU30">
            <v>1.27</v>
          </cell>
          <cell r="AX30">
            <v>4.41</v>
          </cell>
          <cell r="AY30">
            <v>93.7</v>
          </cell>
          <cell r="AZ30">
            <v>0.21</v>
          </cell>
          <cell r="BA30">
            <v>0.31</v>
          </cell>
          <cell r="BB30">
            <v>2.06</v>
          </cell>
          <cell r="BC30">
            <v>2.58</v>
          </cell>
          <cell r="BD30">
            <v>6.53</v>
          </cell>
          <cell r="BE30">
            <v>98.42</v>
          </cell>
          <cell r="BH30">
            <v>1.32</v>
          </cell>
          <cell r="BJ30">
            <v>14.03</v>
          </cell>
          <cell r="BL30">
            <v>5.07</v>
          </cell>
          <cell r="BM30">
            <v>5.27</v>
          </cell>
          <cell r="BN30">
            <v>3.76</v>
          </cell>
          <cell r="BO30">
            <v>12.29</v>
          </cell>
          <cell r="BP30">
            <v>10.17</v>
          </cell>
          <cell r="CS30">
            <v>40</v>
          </cell>
          <cell r="CT30">
            <v>3</v>
          </cell>
          <cell r="CV30">
            <v>14.1</v>
          </cell>
          <cell r="CW30">
            <v>2.95</v>
          </cell>
        </row>
        <row r="31">
          <cell r="B31">
            <v>24</v>
          </cell>
          <cell r="C31">
            <v>292.95</v>
          </cell>
          <cell r="D31">
            <v>238</v>
          </cell>
          <cell r="F31">
            <v>3.75</v>
          </cell>
          <cell r="G31">
            <v>6.28</v>
          </cell>
          <cell r="H31">
            <v>6.28</v>
          </cell>
          <cell r="J31">
            <v>37.898089171974519</v>
          </cell>
          <cell r="L31">
            <v>6.88</v>
          </cell>
          <cell r="M31">
            <v>57.326000000000001</v>
          </cell>
          <cell r="N31">
            <v>24.086554621848741</v>
          </cell>
          <cell r="S31">
            <v>129.43999999999983</v>
          </cell>
          <cell r="U31">
            <v>129.43999999999983</v>
          </cell>
          <cell r="V31">
            <v>9.8770000000000007</v>
          </cell>
          <cell r="W31">
            <v>4.1500000000000004</v>
          </cell>
          <cell r="Y31">
            <v>20.73</v>
          </cell>
          <cell r="AB31">
            <v>9.4319999999999915</v>
          </cell>
          <cell r="AC31">
            <v>2.58</v>
          </cell>
          <cell r="AE31">
            <v>2.58</v>
          </cell>
          <cell r="AH31">
            <v>5.8</v>
          </cell>
          <cell r="AI31">
            <v>7.9</v>
          </cell>
          <cell r="AK31">
            <v>2.23</v>
          </cell>
          <cell r="AL31">
            <v>4.87</v>
          </cell>
          <cell r="AM31">
            <v>7.95</v>
          </cell>
          <cell r="AN31">
            <v>59.82</v>
          </cell>
          <cell r="AO31">
            <v>59.82</v>
          </cell>
          <cell r="AQ31">
            <v>0</v>
          </cell>
          <cell r="AS31">
            <v>7.04</v>
          </cell>
          <cell r="AT31">
            <v>6.94</v>
          </cell>
          <cell r="AU31">
            <v>0.92</v>
          </cell>
          <cell r="AX31">
            <v>6.95</v>
          </cell>
          <cell r="AY31">
            <v>95.2</v>
          </cell>
          <cell r="AZ31">
            <v>7.0000000000000007E-2</v>
          </cell>
          <cell r="BA31">
            <v>0.02</v>
          </cell>
          <cell r="BB31">
            <v>0.23</v>
          </cell>
          <cell r="BC31">
            <v>0.32</v>
          </cell>
          <cell r="BD31">
            <v>8</v>
          </cell>
          <cell r="BE31">
            <v>87.73</v>
          </cell>
          <cell r="BH31">
            <v>1.61</v>
          </cell>
          <cell r="BJ31">
            <v>14.4</v>
          </cell>
          <cell r="BL31">
            <v>5.8</v>
          </cell>
          <cell r="BM31">
            <v>4.8499999999999996</v>
          </cell>
          <cell r="BN31">
            <v>3.66</v>
          </cell>
          <cell r="BO31">
            <v>13.5</v>
          </cell>
          <cell r="BP31">
            <v>17.829999999999998</v>
          </cell>
          <cell r="CS31">
            <v>40</v>
          </cell>
          <cell r="CT31">
            <v>3</v>
          </cell>
          <cell r="CV31">
            <v>16.010000000000002</v>
          </cell>
          <cell r="CW31">
            <v>2.5499999999999998</v>
          </cell>
        </row>
        <row r="32">
          <cell r="B32">
            <v>25</v>
          </cell>
          <cell r="C32">
            <v>162.59</v>
          </cell>
          <cell r="D32">
            <v>232</v>
          </cell>
          <cell r="G32">
            <v>6.17</v>
          </cell>
          <cell r="H32">
            <v>6.17</v>
          </cell>
          <cell r="J32">
            <v>37.601296596434359</v>
          </cell>
          <cell r="L32">
            <v>9.67</v>
          </cell>
          <cell r="M32">
            <v>55.68</v>
          </cell>
          <cell r="N32">
            <v>24</v>
          </cell>
          <cell r="S32">
            <v>122.36999999999983</v>
          </cell>
          <cell r="U32">
            <v>122.36999999999983</v>
          </cell>
          <cell r="V32">
            <v>9.3030000000000008</v>
          </cell>
          <cell r="W32">
            <v>4.0099137931034488</v>
          </cell>
          <cell r="Y32">
            <v>14.38</v>
          </cell>
          <cell r="AB32">
            <v>4.3549999999999915</v>
          </cell>
          <cell r="AC32">
            <v>2.35</v>
          </cell>
          <cell r="AE32">
            <v>2.4300000000000002</v>
          </cell>
          <cell r="AH32">
            <v>15.2</v>
          </cell>
          <cell r="AI32">
            <v>7.02</v>
          </cell>
          <cell r="AK32">
            <v>2.48</v>
          </cell>
          <cell r="AL32">
            <v>6.4</v>
          </cell>
          <cell r="AM32">
            <v>7.9</v>
          </cell>
          <cell r="AN32">
            <v>55.82</v>
          </cell>
          <cell r="AO32">
            <v>55.82</v>
          </cell>
          <cell r="AQ32">
            <v>0</v>
          </cell>
          <cell r="AS32">
            <v>5.39</v>
          </cell>
          <cell r="AT32">
            <v>6.48</v>
          </cell>
          <cell r="AU32">
            <v>1.63</v>
          </cell>
          <cell r="AX32">
            <v>3.82</v>
          </cell>
          <cell r="AY32">
            <v>93.6</v>
          </cell>
          <cell r="AZ32">
            <v>0.02</v>
          </cell>
          <cell r="BA32">
            <v>0.14000000000000001</v>
          </cell>
          <cell r="BB32">
            <v>0.89</v>
          </cell>
          <cell r="BC32">
            <v>1.05</v>
          </cell>
          <cell r="BD32">
            <v>7.78</v>
          </cell>
          <cell r="BE32">
            <v>125.7</v>
          </cell>
          <cell r="BH32">
            <v>1.45</v>
          </cell>
          <cell r="BJ32">
            <v>9.39</v>
          </cell>
          <cell r="BL32">
            <v>7.13</v>
          </cell>
          <cell r="BM32">
            <v>4.66</v>
          </cell>
          <cell r="BN32">
            <v>1.45</v>
          </cell>
          <cell r="BO32">
            <v>23.38</v>
          </cell>
          <cell r="BP32">
            <v>2.63</v>
          </cell>
          <cell r="CS32">
            <v>40</v>
          </cell>
          <cell r="CT32">
            <v>3</v>
          </cell>
          <cell r="CV32">
            <v>14.84</v>
          </cell>
          <cell r="CW32">
            <v>3.04</v>
          </cell>
        </row>
        <row r="33">
          <cell r="B33">
            <v>26</v>
          </cell>
          <cell r="J33" t="e">
            <v>#DIV/0!</v>
          </cell>
          <cell r="N33" t="e">
            <v>#DIV/0!</v>
          </cell>
          <cell r="S33">
            <v>122.36999999999983</v>
          </cell>
          <cell r="U33">
            <v>122.36999999999983</v>
          </cell>
          <cell r="W33" t="e">
            <v>#DIV/0!</v>
          </cell>
          <cell r="AB33">
            <v>4.3549999999999915</v>
          </cell>
          <cell r="AE33">
            <v>2.4300000000000002</v>
          </cell>
          <cell r="AQ33">
            <v>0</v>
          </cell>
          <cell r="BC33">
            <v>0</v>
          </cell>
          <cell r="CS33">
            <v>40</v>
          </cell>
          <cell r="CT33">
            <v>3</v>
          </cell>
          <cell r="CV33">
            <v>16.940000000000001</v>
          </cell>
          <cell r="CW33">
            <v>3.08</v>
          </cell>
        </row>
        <row r="34">
          <cell r="B34">
            <v>27</v>
          </cell>
          <cell r="C34">
            <v>393.72</v>
          </cell>
          <cell r="D34">
            <v>378</v>
          </cell>
          <cell r="F34">
            <v>6.35</v>
          </cell>
          <cell r="G34">
            <v>8.85</v>
          </cell>
          <cell r="H34">
            <v>8.85</v>
          </cell>
          <cell r="J34">
            <v>42.711864406779661</v>
          </cell>
          <cell r="L34">
            <v>8.51</v>
          </cell>
          <cell r="M34">
            <v>89.51</v>
          </cell>
          <cell r="N34">
            <v>23.67989417989418</v>
          </cell>
          <cell r="S34">
            <v>158.14999999999984</v>
          </cell>
          <cell r="U34">
            <v>158.14999999999984</v>
          </cell>
          <cell r="V34">
            <v>15.12</v>
          </cell>
          <cell r="W34">
            <v>4</v>
          </cell>
          <cell r="Y34">
            <v>6.55</v>
          </cell>
          <cell r="AB34">
            <v>12.92499999999999</v>
          </cell>
          <cell r="AC34">
            <v>2.4300000000000002</v>
          </cell>
          <cell r="AE34">
            <v>2.4700000000000002</v>
          </cell>
          <cell r="AH34">
            <v>9.6</v>
          </cell>
          <cell r="AI34">
            <v>7.12</v>
          </cell>
          <cell r="AK34">
            <v>2.4300000000000002</v>
          </cell>
          <cell r="AL34">
            <v>9.1999999999999993</v>
          </cell>
          <cell r="AM34">
            <v>7.02</v>
          </cell>
          <cell r="AN34">
            <v>77.540000000000006</v>
          </cell>
          <cell r="AO34">
            <v>77.540000000000006</v>
          </cell>
          <cell r="AQ34">
            <v>0</v>
          </cell>
          <cell r="AS34">
            <v>6.94</v>
          </cell>
          <cell r="AT34">
            <v>5.79</v>
          </cell>
          <cell r="AU34">
            <v>1.1299999999999999</v>
          </cell>
          <cell r="AX34">
            <v>3.85</v>
          </cell>
          <cell r="AY34">
            <v>92.9</v>
          </cell>
          <cell r="AZ34">
            <v>7.0000000000000007E-2</v>
          </cell>
          <cell r="BA34">
            <v>0.18</v>
          </cell>
          <cell r="BB34">
            <v>1.24</v>
          </cell>
          <cell r="BC34">
            <v>1.49</v>
          </cell>
          <cell r="BD34">
            <v>7.9</v>
          </cell>
          <cell r="BE34">
            <v>95.32</v>
          </cell>
          <cell r="BH34">
            <v>1.38</v>
          </cell>
          <cell r="BJ34">
            <v>9.19</v>
          </cell>
          <cell r="BL34">
            <v>4.4400000000000004</v>
          </cell>
          <cell r="BM34">
            <v>5.32</v>
          </cell>
          <cell r="BN34">
            <v>2.2599999999999998</v>
          </cell>
          <cell r="BO34">
            <v>11.08</v>
          </cell>
          <cell r="BP34">
            <v>5.33</v>
          </cell>
          <cell r="CS34">
            <v>40</v>
          </cell>
          <cell r="CT34">
            <v>3</v>
          </cell>
          <cell r="CV34">
            <v>32.869999999999997</v>
          </cell>
          <cell r="CW34">
            <v>4.04</v>
          </cell>
        </row>
        <row r="35">
          <cell r="B35">
            <v>28</v>
          </cell>
          <cell r="C35">
            <v>291.44</v>
          </cell>
          <cell r="D35">
            <v>296</v>
          </cell>
          <cell r="F35">
            <v>6.16</v>
          </cell>
          <cell r="G35">
            <v>6.3</v>
          </cell>
          <cell r="H35">
            <v>6.3</v>
          </cell>
          <cell r="J35">
            <v>46.984126984126988</v>
          </cell>
          <cell r="L35">
            <v>8.0299999999999994</v>
          </cell>
          <cell r="M35">
            <v>70.167000000000002</v>
          </cell>
          <cell r="N35">
            <v>23.705067567567568</v>
          </cell>
          <cell r="S35">
            <v>157.09699999999984</v>
          </cell>
          <cell r="U35">
            <v>157.09699999999984</v>
          </cell>
          <cell r="V35">
            <v>11.625</v>
          </cell>
          <cell r="W35">
            <v>3.9273648648648649</v>
          </cell>
          <cell r="Y35">
            <v>13.05</v>
          </cell>
          <cell r="AB35">
            <v>11.499999999999989</v>
          </cell>
          <cell r="AC35">
            <v>2.1</v>
          </cell>
          <cell r="AE35">
            <v>2.16</v>
          </cell>
          <cell r="AH35">
            <v>6.2</v>
          </cell>
          <cell r="AI35">
            <v>6.78</v>
          </cell>
          <cell r="AK35">
            <v>2.4</v>
          </cell>
          <cell r="AL35">
            <v>7.2</v>
          </cell>
          <cell r="AM35">
            <v>7.12</v>
          </cell>
          <cell r="AN35">
            <v>73.95</v>
          </cell>
          <cell r="AO35">
            <v>73.95</v>
          </cell>
          <cell r="AQ35">
            <v>0</v>
          </cell>
          <cell r="AS35">
            <v>8.18</v>
          </cell>
          <cell r="AT35">
            <v>7.7</v>
          </cell>
          <cell r="AU35">
            <v>0.43</v>
          </cell>
          <cell r="AX35">
            <v>3.62</v>
          </cell>
          <cell r="AY35">
            <v>93.6</v>
          </cell>
          <cell r="AZ35">
            <v>0.03</v>
          </cell>
          <cell r="BA35">
            <v>0.21</v>
          </cell>
          <cell r="BB35">
            <v>0.81</v>
          </cell>
          <cell r="BC35">
            <v>1.05</v>
          </cell>
          <cell r="BD35">
            <v>5.6</v>
          </cell>
          <cell r="BE35">
            <v>154.80000000000001</v>
          </cell>
          <cell r="BH35">
            <v>1.58</v>
          </cell>
          <cell r="BJ35">
            <v>10.59</v>
          </cell>
          <cell r="BL35">
            <v>8.92</v>
          </cell>
          <cell r="BM35">
            <v>4.6900000000000004</v>
          </cell>
          <cell r="BN35">
            <v>2.04</v>
          </cell>
          <cell r="BO35">
            <v>11.5</v>
          </cell>
          <cell r="BP35">
            <v>5.14</v>
          </cell>
          <cell r="CS35">
            <v>40</v>
          </cell>
          <cell r="CT35">
            <v>3</v>
          </cell>
          <cell r="CV35">
            <v>12.86</v>
          </cell>
          <cell r="CW35">
            <v>4.16</v>
          </cell>
        </row>
        <row r="36">
          <cell r="B36">
            <v>29</v>
          </cell>
          <cell r="C36">
            <v>292.01</v>
          </cell>
          <cell r="D36">
            <v>266</v>
          </cell>
          <cell r="F36">
            <v>5.15</v>
          </cell>
          <cell r="G36">
            <v>5.67</v>
          </cell>
          <cell r="H36">
            <v>5.67</v>
          </cell>
          <cell r="J36">
            <v>46.913580246913583</v>
          </cell>
          <cell r="L36">
            <v>7.25</v>
          </cell>
          <cell r="M36">
            <v>62.023000000000003</v>
          </cell>
          <cell r="N36">
            <v>23.316917293233082</v>
          </cell>
          <cell r="S36">
            <v>137.23999999999984</v>
          </cell>
          <cell r="U36">
            <v>137.23999999999984</v>
          </cell>
          <cell r="V36">
            <v>10.35</v>
          </cell>
          <cell r="W36">
            <v>3.8909774436090228</v>
          </cell>
          <cell r="Y36">
            <v>13.35</v>
          </cell>
          <cell r="AB36">
            <v>8.4999999999999876</v>
          </cell>
          <cell r="AC36">
            <v>2.29</v>
          </cell>
          <cell r="AE36">
            <v>2.23</v>
          </cell>
          <cell r="AH36">
            <v>7.4</v>
          </cell>
          <cell r="AI36">
            <v>7.28</v>
          </cell>
          <cell r="AK36">
            <v>2.19</v>
          </cell>
          <cell r="AL36">
            <v>7.05</v>
          </cell>
          <cell r="AM36">
            <v>6.89</v>
          </cell>
          <cell r="AN36">
            <v>61.66</v>
          </cell>
          <cell r="AO36">
            <v>61.66</v>
          </cell>
          <cell r="AQ36">
            <v>0</v>
          </cell>
          <cell r="AS36">
            <v>8.39</v>
          </cell>
          <cell r="AT36">
            <v>7.94</v>
          </cell>
          <cell r="AU36">
            <v>0.62</v>
          </cell>
          <cell r="AX36">
            <v>4.21</v>
          </cell>
          <cell r="AY36">
            <v>94.3</v>
          </cell>
          <cell r="AZ36">
            <v>0.02</v>
          </cell>
          <cell r="BA36">
            <v>0.28000000000000003</v>
          </cell>
          <cell r="BB36">
            <v>1.1200000000000001</v>
          </cell>
          <cell r="BC36">
            <v>1.4200000000000002</v>
          </cell>
          <cell r="BD36">
            <v>5</v>
          </cell>
          <cell r="BE36">
            <v>153.49</v>
          </cell>
          <cell r="BH36">
            <v>1.38</v>
          </cell>
          <cell r="BJ36">
            <v>12.05</v>
          </cell>
          <cell r="BL36">
            <v>3.97</v>
          </cell>
          <cell r="BM36">
            <v>4.41</v>
          </cell>
          <cell r="BN36">
            <v>4.2</v>
          </cell>
          <cell r="BO36">
            <v>10.51</v>
          </cell>
          <cell r="BP36">
            <v>8.74</v>
          </cell>
          <cell r="CS36">
            <v>40</v>
          </cell>
          <cell r="CT36">
            <v>3</v>
          </cell>
          <cell r="CV36">
            <v>8.6300000000000008</v>
          </cell>
          <cell r="CW36">
            <v>3.35</v>
          </cell>
        </row>
        <row r="37">
          <cell r="B37">
            <v>30</v>
          </cell>
          <cell r="C37">
            <v>269.88</v>
          </cell>
          <cell r="D37">
            <v>270</v>
          </cell>
          <cell r="F37">
            <v>5.49</v>
          </cell>
          <cell r="G37">
            <v>5.78</v>
          </cell>
          <cell r="H37">
            <v>5.78</v>
          </cell>
          <cell r="J37">
            <v>46.712802768166085</v>
          </cell>
          <cell r="L37">
            <v>6.93</v>
          </cell>
          <cell r="M37">
            <v>62.381999999999998</v>
          </cell>
          <cell r="N37">
            <v>23.104444444444443</v>
          </cell>
          <cell r="S37">
            <v>117.44199999999984</v>
          </cell>
          <cell r="U37">
            <v>117.44199999999984</v>
          </cell>
          <cell r="V37">
            <v>10.58</v>
          </cell>
          <cell r="W37">
            <v>3.9185185185185185</v>
          </cell>
          <cell r="Y37">
            <v>7.03</v>
          </cell>
          <cell r="AB37">
            <v>12.049999999999986</v>
          </cell>
          <cell r="AC37">
            <v>2.33</v>
          </cell>
          <cell r="AE37">
            <v>2.2999999999999998</v>
          </cell>
          <cell r="AH37">
            <v>5</v>
          </cell>
          <cell r="AI37">
            <v>6.08</v>
          </cell>
          <cell r="AK37">
            <v>2.2200000000000002</v>
          </cell>
          <cell r="AL37">
            <v>3.8</v>
          </cell>
          <cell r="AM37">
            <v>7.28</v>
          </cell>
          <cell r="AN37">
            <v>57.52</v>
          </cell>
          <cell r="AO37">
            <v>57.52</v>
          </cell>
          <cell r="AQ37">
            <v>0</v>
          </cell>
          <cell r="AS37">
            <v>9.35</v>
          </cell>
          <cell r="AT37">
            <v>8.0500000000000007</v>
          </cell>
          <cell r="AU37">
            <v>0.97</v>
          </cell>
          <cell r="AX37">
            <v>6.06</v>
          </cell>
          <cell r="AY37">
            <v>95.4</v>
          </cell>
          <cell r="AZ37">
            <v>0.01</v>
          </cell>
          <cell r="BA37">
            <v>0.22</v>
          </cell>
          <cell r="BB37">
            <v>1.2</v>
          </cell>
          <cell r="BC37">
            <v>1.43</v>
          </cell>
          <cell r="BD37">
            <v>5.5</v>
          </cell>
          <cell r="BE37">
            <v>129.09</v>
          </cell>
          <cell r="BH37">
            <v>1.53</v>
          </cell>
          <cell r="BJ37">
            <v>13.22</v>
          </cell>
          <cell r="BL37">
            <v>3.75</v>
          </cell>
          <cell r="BM37">
            <v>4.43</v>
          </cell>
          <cell r="BN37">
            <v>4.13</v>
          </cell>
          <cell r="BO37">
            <v>8.9600000000000009</v>
          </cell>
          <cell r="BP37">
            <v>16.37</v>
          </cell>
          <cell r="CS37">
            <v>40</v>
          </cell>
          <cell r="CT37">
            <v>3</v>
          </cell>
          <cell r="CV37">
            <v>7.03</v>
          </cell>
          <cell r="CW37">
            <v>4.68</v>
          </cell>
        </row>
        <row r="38">
          <cell r="B38">
            <v>31</v>
          </cell>
          <cell r="C38">
            <v>268.31</v>
          </cell>
          <cell r="D38">
            <v>329</v>
          </cell>
          <cell r="F38">
            <v>5.78</v>
          </cell>
          <cell r="G38">
            <v>6.28</v>
          </cell>
          <cell r="H38">
            <v>6.28</v>
          </cell>
          <cell r="J38">
            <v>52.388535031847134</v>
          </cell>
          <cell r="L38">
            <v>7.04</v>
          </cell>
          <cell r="M38">
            <v>74.054000000000002</v>
          </cell>
          <cell r="N38">
            <v>22.508814589665654</v>
          </cell>
          <cell r="S38">
            <v>136.18599999999984</v>
          </cell>
          <cell r="U38">
            <v>136.18599999999984</v>
          </cell>
          <cell r="V38">
            <v>12.4</v>
          </cell>
          <cell r="W38">
            <v>3.7689969604863225</v>
          </cell>
          <cell r="Y38">
            <v>12.3</v>
          </cell>
          <cell r="AB38">
            <v>12.149999999999988</v>
          </cell>
          <cell r="AC38">
            <v>2.42</v>
          </cell>
          <cell r="AE38">
            <v>2.48</v>
          </cell>
          <cell r="AH38">
            <v>8.6</v>
          </cell>
          <cell r="AI38">
            <v>7.5</v>
          </cell>
          <cell r="AK38">
            <v>2.34</v>
          </cell>
          <cell r="AL38">
            <v>5.9</v>
          </cell>
          <cell r="AM38">
            <v>6.08</v>
          </cell>
          <cell r="AN38">
            <v>65.56</v>
          </cell>
          <cell r="AO38">
            <v>65.56</v>
          </cell>
          <cell r="AQ38">
            <v>0</v>
          </cell>
          <cell r="AS38">
            <v>7.11</v>
          </cell>
          <cell r="AT38">
            <v>8.64</v>
          </cell>
          <cell r="AU38">
            <v>1.28</v>
          </cell>
          <cell r="AX38">
            <v>4.3600000000000003</v>
          </cell>
          <cell r="AY38">
            <v>95.7</v>
          </cell>
          <cell r="AZ38">
            <v>0.12</v>
          </cell>
          <cell r="BA38">
            <v>0.1</v>
          </cell>
          <cell r="BB38">
            <v>0.4</v>
          </cell>
          <cell r="BC38">
            <v>0.62</v>
          </cell>
          <cell r="BD38">
            <v>6.13</v>
          </cell>
          <cell r="BE38">
            <v>108.86</v>
          </cell>
          <cell r="BH38">
            <v>1.24</v>
          </cell>
          <cell r="BJ38">
            <v>6.14</v>
          </cell>
          <cell r="BL38">
            <v>5</v>
          </cell>
          <cell r="BM38">
            <v>5</v>
          </cell>
          <cell r="BN38">
            <v>3.47</v>
          </cell>
          <cell r="BO38">
            <v>7.72</v>
          </cell>
          <cell r="BP38">
            <v>18.14</v>
          </cell>
          <cell r="CS38">
            <v>40</v>
          </cell>
          <cell r="CT38">
            <v>3</v>
          </cell>
          <cell r="CV38">
            <v>9.73</v>
          </cell>
          <cell r="CW38">
            <v>5.58</v>
          </cell>
        </row>
        <row r="39">
          <cell r="B39" t="str">
            <v>FEB/1</v>
          </cell>
          <cell r="Q39">
            <v>0</v>
          </cell>
          <cell r="S39">
            <v>136.18599999999984</v>
          </cell>
          <cell r="U39">
            <v>136.18599999999984</v>
          </cell>
          <cell r="AB39">
            <v>12.149999999999988</v>
          </cell>
          <cell r="AQ39">
            <v>0</v>
          </cell>
          <cell r="CS39">
            <v>40</v>
          </cell>
          <cell r="CT39">
            <v>3</v>
          </cell>
          <cell r="CV39">
            <v>7.59</v>
          </cell>
          <cell r="CW39">
            <v>3.73</v>
          </cell>
        </row>
        <row r="40">
          <cell r="B40">
            <v>2</v>
          </cell>
          <cell r="Q40">
            <v>0</v>
          </cell>
          <cell r="S40">
            <v>136.18599999999984</v>
          </cell>
          <cell r="U40">
            <v>136.18599999999984</v>
          </cell>
          <cell r="AB40">
            <v>12.149999999999988</v>
          </cell>
          <cell r="AQ40">
            <v>0</v>
          </cell>
          <cell r="CS40">
            <v>40</v>
          </cell>
          <cell r="CT40">
            <v>3</v>
          </cell>
          <cell r="CV40">
            <v>10.86</v>
          </cell>
          <cell r="CW40">
            <v>4.8600000000000003</v>
          </cell>
        </row>
        <row r="41">
          <cell r="B41">
            <v>3</v>
          </cell>
          <cell r="C41">
            <v>563.94000000000005</v>
          </cell>
          <cell r="D41">
            <v>464</v>
          </cell>
          <cell r="F41">
            <v>11.37</v>
          </cell>
          <cell r="G41">
            <v>6.75</v>
          </cell>
          <cell r="H41">
            <v>11.37</v>
          </cell>
          <cell r="J41">
            <v>40.809146877748461</v>
          </cell>
          <cell r="L41">
            <v>5.1100000000000003</v>
          </cell>
          <cell r="M41">
            <v>107.68600000000001</v>
          </cell>
          <cell r="N41">
            <v>23.208189655172415</v>
          </cell>
          <cell r="Q41">
            <v>77.56</v>
          </cell>
          <cell r="S41">
            <v>166.31199999999984</v>
          </cell>
          <cell r="U41">
            <v>166.31199999999984</v>
          </cell>
          <cell r="V41">
            <v>17.43</v>
          </cell>
          <cell r="W41">
            <v>3.7564655172413794</v>
          </cell>
          <cell r="Y41">
            <v>28.23</v>
          </cell>
          <cell r="AB41">
            <v>1.3499999999999872</v>
          </cell>
          <cell r="AC41">
            <v>2.56</v>
          </cell>
          <cell r="AE41">
            <v>2.46</v>
          </cell>
          <cell r="AH41">
            <v>6</v>
          </cell>
          <cell r="AI41">
            <v>6.35</v>
          </cell>
          <cell r="AK41">
            <v>2.41</v>
          </cell>
          <cell r="AL41">
            <v>5.53</v>
          </cell>
          <cell r="AM41">
            <v>7.58</v>
          </cell>
          <cell r="AN41">
            <v>106.38</v>
          </cell>
          <cell r="AO41">
            <v>106.38</v>
          </cell>
          <cell r="AQ41">
            <v>0</v>
          </cell>
          <cell r="AS41">
            <v>7.09</v>
          </cell>
          <cell r="AT41">
            <v>8.02</v>
          </cell>
          <cell r="AU41">
            <v>1.53</v>
          </cell>
          <cell r="AX41">
            <v>5.82</v>
          </cell>
          <cell r="AY41">
            <v>96.7</v>
          </cell>
          <cell r="AZ41">
            <v>0.56000000000000005</v>
          </cell>
          <cell r="BA41">
            <v>0.12</v>
          </cell>
          <cell r="BB41">
            <v>1.27</v>
          </cell>
          <cell r="BC41">
            <v>1.9500000000000002</v>
          </cell>
          <cell r="BD41">
            <v>5.7</v>
          </cell>
          <cell r="BE41">
            <v>101.84</v>
          </cell>
          <cell r="BH41">
            <v>1.52</v>
          </cell>
          <cell r="BJ41">
            <v>9.75</v>
          </cell>
          <cell r="BL41">
            <v>12.9</v>
          </cell>
          <cell r="BM41">
            <v>4.42</v>
          </cell>
          <cell r="BN41">
            <v>3.97</v>
          </cell>
          <cell r="BO41">
            <v>5.85</v>
          </cell>
          <cell r="BP41">
            <v>37.56</v>
          </cell>
          <cell r="CS41">
            <v>40</v>
          </cell>
          <cell r="CT41">
            <v>3</v>
          </cell>
        </row>
        <row r="42">
          <cell r="B42">
            <v>4</v>
          </cell>
          <cell r="C42">
            <v>382.2</v>
          </cell>
          <cell r="D42">
            <v>401</v>
          </cell>
          <cell r="F42">
            <v>9.07</v>
          </cell>
          <cell r="G42">
            <v>6.66</v>
          </cell>
          <cell r="H42">
            <v>9.07</v>
          </cell>
          <cell r="J42">
            <v>44.211686879823596</v>
          </cell>
          <cell r="L42">
            <v>9.17</v>
          </cell>
          <cell r="M42">
            <v>92.286000000000001</v>
          </cell>
          <cell r="N42">
            <v>23.013965087281797</v>
          </cell>
          <cell r="Q42">
            <v>89.63</v>
          </cell>
          <cell r="S42">
            <v>168.96799999999985</v>
          </cell>
          <cell r="U42">
            <v>168.96799999999985</v>
          </cell>
          <cell r="V42">
            <v>14.9</v>
          </cell>
          <cell r="W42">
            <v>3.7157107231920201</v>
          </cell>
          <cell r="Y42">
            <v>6.75</v>
          </cell>
          <cell r="AB42">
            <v>9.4999999999999858</v>
          </cell>
          <cell r="AC42">
            <v>2.39</v>
          </cell>
          <cell r="AE42">
            <v>2.42</v>
          </cell>
          <cell r="AH42">
            <v>8.1999999999999993</v>
          </cell>
          <cell r="AI42">
            <v>7.29</v>
          </cell>
          <cell r="AK42">
            <v>2.4700000000000002</v>
          </cell>
          <cell r="AL42">
            <v>7.4</v>
          </cell>
          <cell r="AM42">
            <v>6.35</v>
          </cell>
          <cell r="AN42">
            <v>100.41</v>
          </cell>
          <cell r="AO42">
            <v>100.41</v>
          </cell>
          <cell r="AQ42">
            <v>0</v>
          </cell>
          <cell r="AS42">
            <v>5.32</v>
          </cell>
          <cell r="AT42">
            <v>5.22</v>
          </cell>
          <cell r="AU42">
            <v>1.94</v>
          </cell>
          <cell r="AX42">
            <v>4.2699999999999996</v>
          </cell>
          <cell r="AY42">
            <v>93.4</v>
          </cell>
          <cell r="AZ42">
            <v>0.39</v>
          </cell>
          <cell r="BA42">
            <v>0.15</v>
          </cell>
          <cell r="BB42">
            <v>1.02</v>
          </cell>
          <cell r="BC42">
            <v>1.56</v>
          </cell>
          <cell r="BD42">
            <v>6.92</v>
          </cell>
          <cell r="BE42">
            <v>105.07</v>
          </cell>
          <cell r="BH42">
            <v>1.29</v>
          </cell>
          <cell r="BJ42">
            <v>9.26</v>
          </cell>
          <cell r="BL42">
            <v>5.6</v>
          </cell>
          <cell r="BM42">
            <v>5.8</v>
          </cell>
          <cell r="BN42">
            <v>1.52</v>
          </cell>
          <cell r="BO42">
            <v>13.87</v>
          </cell>
          <cell r="BP42">
            <v>13.08</v>
          </cell>
          <cell r="CS42">
            <v>40</v>
          </cell>
          <cell r="CT42">
            <v>3</v>
          </cell>
          <cell r="CV42">
            <v>7.12</v>
          </cell>
          <cell r="CW42">
            <v>5.27</v>
          </cell>
        </row>
        <row r="43">
          <cell r="B43">
            <v>5</v>
          </cell>
          <cell r="C43">
            <v>268.24</v>
          </cell>
          <cell r="D43">
            <v>334</v>
          </cell>
          <cell r="G43">
            <v>8.56</v>
          </cell>
          <cell r="H43">
            <v>8.56</v>
          </cell>
          <cell r="J43">
            <v>39.018691588785046</v>
          </cell>
          <cell r="L43">
            <v>9.6300000000000008</v>
          </cell>
          <cell r="M43">
            <v>77.153999999999996</v>
          </cell>
          <cell r="N43">
            <v>23.099999999999998</v>
          </cell>
          <cell r="Q43">
            <v>88.19</v>
          </cell>
          <cell r="S43">
            <v>157.93199999999985</v>
          </cell>
          <cell r="U43">
            <v>157.93199999999985</v>
          </cell>
          <cell r="V43">
            <v>12.75</v>
          </cell>
          <cell r="W43">
            <v>3.817365269461078</v>
          </cell>
          <cell r="Y43">
            <v>20</v>
          </cell>
          <cell r="AB43">
            <v>2.2499999999999858</v>
          </cell>
          <cell r="AC43">
            <v>2.2400000000000002</v>
          </cell>
          <cell r="AE43">
            <v>2.21</v>
          </cell>
          <cell r="AH43">
            <v>4.5999999999999996</v>
          </cell>
          <cell r="AI43">
            <v>7.73</v>
          </cell>
          <cell r="AK43">
            <v>2.39</v>
          </cell>
          <cell r="AL43">
            <v>6.7</v>
          </cell>
          <cell r="AM43">
            <v>7.29</v>
          </cell>
          <cell r="AN43">
            <v>77.760000000000005</v>
          </cell>
          <cell r="AO43">
            <v>77.760000000000005</v>
          </cell>
          <cell r="AQ43">
            <v>0</v>
          </cell>
          <cell r="AS43">
            <v>4.75</v>
          </cell>
          <cell r="AT43">
            <v>5.75</v>
          </cell>
          <cell r="AU43">
            <v>1.68</v>
          </cell>
          <cell r="AX43">
            <v>4.47</v>
          </cell>
          <cell r="AY43">
            <v>91.4</v>
          </cell>
          <cell r="AZ43">
            <v>0.11</v>
          </cell>
          <cell r="BA43">
            <v>0.5</v>
          </cell>
          <cell r="BB43">
            <v>0.73</v>
          </cell>
          <cell r="BC43">
            <v>1.3399999999999999</v>
          </cell>
          <cell r="BD43">
            <v>5.25</v>
          </cell>
          <cell r="BE43">
            <v>170.51</v>
          </cell>
          <cell r="BH43">
            <v>1.38</v>
          </cell>
          <cell r="BJ43">
            <v>14.32</v>
          </cell>
          <cell r="BL43">
            <v>4.09</v>
          </cell>
          <cell r="BM43">
            <v>5.98</v>
          </cell>
          <cell r="BN43">
            <v>2.52</v>
          </cell>
          <cell r="BO43">
            <v>14.24</v>
          </cell>
          <cell r="BP43">
            <v>9.68</v>
          </cell>
          <cell r="CS43">
            <v>40</v>
          </cell>
          <cell r="CT43">
            <v>3</v>
          </cell>
          <cell r="CV43">
            <v>4.33</v>
          </cell>
          <cell r="CW43">
            <v>4.68</v>
          </cell>
        </row>
        <row r="44">
          <cell r="B44">
            <v>6</v>
          </cell>
          <cell r="C44">
            <v>306.92</v>
          </cell>
          <cell r="D44">
            <v>247</v>
          </cell>
          <cell r="F44">
            <v>3.1</v>
          </cell>
          <cell r="G44">
            <v>6.28</v>
          </cell>
          <cell r="H44">
            <v>6.28</v>
          </cell>
          <cell r="J44">
            <v>39.331210191082803</v>
          </cell>
          <cell r="L44">
            <v>7.95</v>
          </cell>
          <cell r="M44">
            <v>56.81</v>
          </cell>
          <cell r="N44">
            <v>23</v>
          </cell>
          <cell r="Q44">
            <v>95.38</v>
          </cell>
          <cell r="S44">
            <v>119.36199999999985</v>
          </cell>
          <cell r="U44">
            <v>119.36199999999985</v>
          </cell>
          <cell r="V44">
            <v>8.6999999999999993</v>
          </cell>
          <cell r="W44">
            <v>3.5222672064777325</v>
          </cell>
          <cell r="AB44">
            <v>10.949999999999985</v>
          </cell>
          <cell r="AC44">
            <v>2.54</v>
          </cell>
          <cell r="AE44">
            <v>2.36</v>
          </cell>
          <cell r="AH44">
            <v>7.2</v>
          </cell>
          <cell r="AI44">
            <v>8.5399999999999991</v>
          </cell>
          <cell r="AK44">
            <v>2.2200000000000002</v>
          </cell>
          <cell r="AN44">
            <v>57.2</v>
          </cell>
          <cell r="AO44">
            <v>57.2</v>
          </cell>
          <cell r="AQ44">
            <v>0</v>
          </cell>
          <cell r="AS44">
            <v>5.56</v>
          </cell>
          <cell r="AT44">
            <v>5.39</v>
          </cell>
          <cell r="AU44">
            <v>1.1499999999999999</v>
          </cell>
          <cell r="AX44">
            <v>3.62</v>
          </cell>
          <cell r="AY44">
            <v>90.73</v>
          </cell>
          <cell r="AZ44">
            <v>0.56000000000000005</v>
          </cell>
          <cell r="BA44">
            <v>0.3</v>
          </cell>
          <cell r="BB44">
            <v>0.71</v>
          </cell>
          <cell r="BC44">
            <v>1.57</v>
          </cell>
          <cell r="BD44">
            <v>8</v>
          </cell>
          <cell r="BE44">
            <v>115.68</v>
          </cell>
          <cell r="BH44">
            <v>1.56</v>
          </cell>
          <cell r="BJ44">
            <v>7.7</v>
          </cell>
          <cell r="BL44">
            <v>7.2</v>
          </cell>
          <cell r="BM44">
            <v>5.48</v>
          </cell>
          <cell r="BN44">
            <v>3.32</v>
          </cell>
          <cell r="BO44">
            <v>13.67</v>
          </cell>
          <cell r="BP44">
            <v>7.07</v>
          </cell>
          <cell r="CS44">
            <v>40</v>
          </cell>
          <cell r="CT44">
            <v>3</v>
          </cell>
          <cell r="CV44">
            <v>3.27</v>
          </cell>
          <cell r="CW44">
            <v>4.79</v>
          </cell>
        </row>
        <row r="45">
          <cell r="B45">
            <v>7</v>
          </cell>
          <cell r="C45">
            <v>395.84</v>
          </cell>
          <cell r="D45">
            <v>317</v>
          </cell>
          <cell r="F45">
            <v>5.13</v>
          </cell>
          <cell r="G45">
            <v>5.44</v>
          </cell>
          <cell r="H45">
            <v>5.44</v>
          </cell>
          <cell r="J45">
            <v>58.272058823529406</v>
          </cell>
          <cell r="L45">
            <v>5.8</v>
          </cell>
          <cell r="M45">
            <v>70.221000000000004</v>
          </cell>
          <cell r="N45">
            <v>22.151735015772871</v>
          </cell>
          <cell r="Q45">
            <v>82.06</v>
          </cell>
          <cell r="S45">
            <v>107.52299999999985</v>
          </cell>
          <cell r="T45">
            <v>70.221000000000004</v>
          </cell>
          <cell r="U45">
            <v>37.30199999999985</v>
          </cell>
          <cell r="V45">
            <v>11.7</v>
          </cell>
          <cell r="W45">
            <v>3.6908517350157726</v>
          </cell>
          <cell r="Y45">
            <v>13.95</v>
          </cell>
          <cell r="AB45">
            <v>8.6999999999999851</v>
          </cell>
          <cell r="AC45">
            <v>2.63</v>
          </cell>
          <cell r="AD45">
            <v>2.61</v>
          </cell>
          <cell r="AH45">
            <v>3.2</v>
          </cell>
          <cell r="AI45">
            <v>6.43</v>
          </cell>
          <cell r="AK45">
            <v>2.33</v>
          </cell>
          <cell r="AL45">
            <v>6.8</v>
          </cell>
          <cell r="AM45">
            <v>8.5399999999999991</v>
          </cell>
          <cell r="AN45">
            <v>79.03</v>
          </cell>
          <cell r="AO45">
            <v>79.03</v>
          </cell>
          <cell r="AQ45">
            <v>0</v>
          </cell>
          <cell r="AS45">
            <v>6.52</v>
          </cell>
          <cell r="AT45">
            <v>5.7</v>
          </cell>
          <cell r="AU45">
            <v>2.58</v>
          </cell>
          <cell r="AX45">
            <v>3.51</v>
          </cell>
          <cell r="AY45">
            <v>94.7</v>
          </cell>
          <cell r="AZ45">
            <v>0.69</v>
          </cell>
          <cell r="BA45">
            <v>0.21</v>
          </cell>
          <cell r="BB45">
            <v>0.94</v>
          </cell>
          <cell r="BC45">
            <v>1.8399999999999999</v>
          </cell>
          <cell r="BD45">
            <v>8.8000000000000007</v>
          </cell>
          <cell r="BE45">
            <v>67.400000000000006</v>
          </cell>
          <cell r="BH45">
            <v>1.39</v>
          </cell>
          <cell r="BJ45">
            <v>9.56</v>
          </cell>
          <cell r="BL45">
            <v>11.62</v>
          </cell>
          <cell r="BM45">
            <v>4.09</v>
          </cell>
          <cell r="BN45">
            <v>5.86</v>
          </cell>
          <cell r="BO45">
            <v>8.18</v>
          </cell>
          <cell r="BP45">
            <v>18.68</v>
          </cell>
          <cell r="CS45">
            <v>40</v>
          </cell>
          <cell r="CT45">
            <v>3</v>
          </cell>
          <cell r="CV45">
            <v>3.92</v>
          </cell>
          <cell r="CW45">
            <v>5.13</v>
          </cell>
        </row>
        <row r="46">
          <cell r="B46">
            <v>8</v>
          </cell>
          <cell r="C46">
            <v>569.77</v>
          </cell>
          <cell r="D46">
            <v>651</v>
          </cell>
          <cell r="F46">
            <v>11.47</v>
          </cell>
          <cell r="G46">
            <v>13.36</v>
          </cell>
          <cell r="H46">
            <v>13.36</v>
          </cell>
          <cell r="J46">
            <v>48.727544910179645</v>
          </cell>
          <cell r="L46">
            <v>6.89</v>
          </cell>
          <cell r="M46">
            <v>150.15299999999999</v>
          </cell>
          <cell r="N46">
            <v>23.064976958525342</v>
          </cell>
          <cell r="Q46">
            <v>0</v>
          </cell>
          <cell r="S46">
            <v>257.67599999999982</v>
          </cell>
          <cell r="T46">
            <v>220.374</v>
          </cell>
          <cell r="U46">
            <v>37.301999999999822</v>
          </cell>
          <cell r="V46">
            <v>25.6</v>
          </cell>
          <cell r="W46">
            <v>3.9324116743471582</v>
          </cell>
          <cell r="Y46">
            <v>13.3</v>
          </cell>
          <cell r="AB46">
            <v>20.999999999999982</v>
          </cell>
          <cell r="AC46">
            <v>2.4900000000000002</v>
          </cell>
          <cell r="AD46">
            <v>2.5299999999999998</v>
          </cell>
          <cell r="AH46">
            <v>4</v>
          </cell>
          <cell r="AI46">
            <v>7.52</v>
          </cell>
          <cell r="AL46">
            <v>4.3</v>
          </cell>
          <cell r="AM46">
            <v>6.43</v>
          </cell>
          <cell r="AN46">
            <v>132.30000000000001</v>
          </cell>
          <cell r="AO46">
            <v>132.30000000000001</v>
          </cell>
          <cell r="AQ46">
            <v>0</v>
          </cell>
          <cell r="AS46">
            <v>5.92</v>
          </cell>
          <cell r="AT46">
            <v>5.99</v>
          </cell>
          <cell r="AU46">
            <v>0.87</v>
          </cell>
          <cell r="AX46">
            <v>2.59</v>
          </cell>
          <cell r="AY46">
            <v>95.65</v>
          </cell>
          <cell r="AZ46">
            <v>0.31</v>
          </cell>
          <cell r="BA46">
            <v>0.15</v>
          </cell>
          <cell r="BB46">
            <v>0.98</v>
          </cell>
          <cell r="BC46">
            <v>1.44</v>
          </cell>
          <cell r="BD46">
            <v>5.83</v>
          </cell>
          <cell r="BE46">
            <v>39.01</v>
          </cell>
          <cell r="BH46">
            <v>1.1299999999999999</v>
          </cell>
          <cell r="BJ46">
            <v>8.39</v>
          </cell>
          <cell r="BL46">
            <v>5.63</v>
          </cell>
          <cell r="BM46">
            <v>3.5</v>
          </cell>
          <cell r="BN46">
            <v>4.91</v>
          </cell>
          <cell r="BO46">
            <v>10.08</v>
          </cell>
          <cell r="BP46">
            <v>14.91</v>
          </cell>
          <cell r="CS46">
            <v>40</v>
          </cell>
          <cell r="CT46">
            <v>3</v>
          </cell>
          <cell r="CV46">
            <v>4.2</v>
          </cell>
          <cell r="CW46">
            <v>5.2</v>
          </cell>
        </row>
        <row r="47">
          <cell r="B47">
            <v>9</v>
          </cell>
          <cell r="Q47">
            <v>0</v>
          </cell>
          <cell r="S47">
            <v>257.67599999999982</v>
          </cell>
          <cell r="T47">
            <v>220.374</v>
          </cell>
          <cell r="U47">
            <v>37.301999999999822</v>
          </cell>
          <cell r="AB47">
            <v>20.999999999999982</v>
          </cell>
          <cell r="AQ47">
            <v>0</v>
          </cell>
          <cell r="BC47">
            <v>0</v>
          </cell>
          <cell r="CS47">
            <v>40</v>
          </cell>
          <cell r="CT47">
            <v>3</v>
          </cell>
          <cell r="CV47">
            <v>4.95</v>
          </cell>
          <cell r="CW47">
            <v>5.65</v>
          </cell>
        </row>
        <row r="48">
          <cell r="B48">
            <v>10</v>
          </cell>
          <cell r="C48">
            <v>660.91</v>
          </cell>
          <cell r="D48">
            <v>556</v>
          </cell>
          <cell r="F48">
            <v>8.1199999999999992</v>
          </cell>
          <cell r="G48">
            <v>13.42</v>
          </cell>
          <cell r="H48">
            <v>13.42</v>
          </cell>
          <cell r="J48">
            <v>41.430700447093891</v>
          </cell>
          <cell r="L48">
            <v>7.25</v>
          </cell>
          <cell r="M48">
            <v>125.51900000000001</v>
          </cell>
          <cell r="N48">
            <v>22.575359712230217</v>
          </cell>
          <cell r="Q48">
            <v>166</v>
          </cell>
          <cell r="S48">
            <v>217.19499999999982</v>
          </cell>
          <cell r="T48">
            <v>179.893</v>
          </cell>
          <cell r="U48">
            <v>37.301999999999822</v>
          </cell>
          <cell r="V48">
            <v>19.47</v>
          </cell>
          <cell r="W48">
            <v>3.5017985611510789</v>
          </cell>
          <cell r="Y48">
            <v>18.57</v>
          </cell>
          <cell r="AB48">
            <v>21.899999999999984</v>
          </cell>
          <cell r="AC48">
            <v>2.56</v>
          </cell>
          <cell r="AD48">
            <v>2.52</v>
          </cell>
          <cell r="AH48">
            <v>6</v>
          </cell>
          <cell r="AI48">
            <v>7.14</v>
          </cell>
          <cell r="AK48">
            <v>2.48</v>
          </cell>
          <cell r="AL48">
            <v>7.8</v>
          </cell>
          <cell r="AM48">
            <v>7.02</v>
          </cell>
          <cell r="AN48">
            <v>137.38999999999999</v>
          </cell>
          <cell r="AO48">
            <v>137.38999999999999</v>
          </cell>
          <cell r="AQ48">
            <v>0</v>
          </cell>
          <cell r="AS48">
            <v>7.24</v>
          </cell>
          <cell r="AT48">
            <v>6.31</v>
          </cell>
          <cell r="AU48">
            <v>1.74</v>
          </cell>
          <cell r="AX48">
            <v>2.91</v>
          </cell>
          <cell r="AY48">
            <v>94.3</v>
          </cell>
          <cell r="AZ48">
            <v>0.23</v>
          </cell>
          <cell r="BA48">
            <v>0.59</v>
          </cell>
          <cell r="BB48">
            <v>0.87</v>
          </cell>
          <cell r="BC48">
            <v>1.69</v>
          </cell>
          <cell r="BD48">
            <v>7.85</v>
          </cell>
          <cell r="BE48">
            <v>80.709999999999994</v>
          </cell>
          <cell r="BH48">
            <v>1.47</v>
          </cell>
          <cell r="BJ48">
            <v>9.3699999999999992</v>
          </cell>
          <cell r="BL48">
            <v>8.83</v>
          </cell>
          <cell r="BM48">
            <v>4.26</v>
          </cell>
          <cell r="BN48">
            <v>6</v>
          </cell>
          <cell r="BO48">
            <v>10.93</v>
          </cell>
          <cell r="BP48">
            <v>16.79</v>
          </cell>
          <cell r="CS48">
            <v>40</v>
          </cell>
          <cell r="CT48">
            <v>3</v>
          </cell>
        </row>
        <row r="49">
          <cell r="B49">
            <v>11</v>
          </cell>
          <cell r="C49">
            <v>492.43</v>
          </cell>
          <cell r="D49">
            <v>580</v>
          </cell>
          <cell r="F49">
            <v>10.97</v>
          </cell>
          <cell r="G49">
            <v>13.77</v>
          </cell>
          <cell r="H49">
            <v>13.77</v>
          </cell>
          <cell r="J49">
            <v>42.120551924473496</v>
          </cell>
          <cell r="L49">
            <v>6.18</v>
          </cell>
          <cell r="M49">
            <v>134.607</v>
          </cell>
          <cell r="N49">
            <v>23.208103448275864</v>
          </cell>
          <cell r="Q49">
            <v>117.26</v>
          </cell>
          <cell r="S49">
            <v>234.5419999999998</v>
          </cell>
          <cell r="T49">
            <v>197.24</v>
          </cell>
          <cell r="U49">
            <v>37.301999999999794</v>
          </cell>
          <cell r="V49">
            <v>20.28</v>
          </cell>
          <cell r="W49">
            <v>3.4965517241379316</v>
          </cell>
          <cell r="Y49">
            <v>7.08</v>
          </cell>
          <cell r="AB49">
            <v>35.099999999999987</v>
          </cell>
          <cell r="AC49">
            <v>2.4700000000000002</v>
          </cell>
          <cell r="AD49">
            <v>2.5</v>
          </cell>
          <cell r="AH49">
            <v>6</v>
          </cell>
          <cell r="AI49">
            <v>6.91</v>
          </cell>
          <cell r="AK49">
            <v>2.5099999999999998</v>
          </cell>
          <cell r="AL49">
            <v>6</v>
          </cell>
          <cell r="AM49">
            <v>7.14</v>
          </cell>
          <cell r="AN49">
            <v>123.73</v>
          </cell>
          <cell r="AO49">
            <v>123.73</v>
          </cell>
          <cell r="AQ49">
            <v>0</v>
          </cell>
          <cell r="AS49">
            <v>7.29</v>
          </cell>
          <cell r="AT49">
            <v>7.73</v>
          </cell>
          <cell r="AU49">
            <v>1.03</v>
          </cell>
          <cell r="AX49">
            <v>4.5599999999999996</v>
          </cell>
          <cell r="AY49">
            <v>95.2</v>
          </cell>
          <cell r="AZ49">
            <v>0.21</v>
          </cell>
          <cell r="BA49">
            <v>0.06</v>
          </cell>
          <cell r="BB49">
            <v>0.73</v>
          </cell>
          <cell r="BC49">
            <v>1</v>
          </cell>
          <cell r="BD49">
            <v>5.52</v>
          </cell>
          <cell r="BE49">
            <v>101.22</v>
          </cell>
          <cell r="BH49">
            <v>1.21</v>
          </cell>
          <cell r="BJ49">
            <v>8.1999999999999993</v>
          </cell>
          <cell r="BL49">
            <v>14.97</v>
          </cell>
          <cell r="BM49">
            <v>3.69</v>
          </cell>
          <cell r="BN49">
            <v>7.37</v>
          </cell>
          <cell r="BO49">
            <v>9.84</v>
          </cell>
          <cell r="BP49">
            <v>21.05</v>
          </cell>
          <cell r="CS49">
            <v>40</v>
          </cell>
          <cell r="CT49">
            <v>3</v>
          </cell>
          <cell r="CV49">
            <v>5.29</v>
          </cell>
          <cell r="CW49">
            <v>5.36</v>
          </cell>
        </row>
        <row r="50">
          <cell r="B50">
            <v>12</v>
          </cell>
          <cell r="Q50">
            <v>0</v>
          </cell>
          <cell r="S50">
            <v>234.5419999999998</v>
          </cell>
          <cell r="T50">
            <v>197.24</v>
          </cell>
          <cell r="U50">
            <v>37.301999999999794</v>
          </cell>
          <cell r="AB50">
            <v>35.099999999999987</v>
          </cell>
          <cell r="AQ50">
            <v>0</v>
          </cell>
          <cell r="BC50">
            <v>0</v>
          </cell>
          <cell r="CS50">
            <v>40</v>
          </cell>
          <cell r="CT50">
            <v>3</v>
          </cell>
          <cell r="CV50">
            <v>3.74</v>
          </cell>
          <cell r="CW50">
            <v>4.72</v>
          </cell>
        </row>
        <row r="51">
          <cell r="B51">
            <v>13</v>
          </cell>
          <cell r="C51">
            <v>258.52999999999997</v>
          </cell>
          <cell r="D51">
            <v>301</v>
          </cell>
          <cell r="G51">
            <v>9.19</v>
          </cell>
          <cell r="H51">
            <v>9.19</v>
          </cell>
          <cell r="J51">
            <v>32.752992383025031</v>
          </cell>
          <cell r="L51">
            <v>8.25</v>
          </cell>
          <cell r="M51">
            <v>70.581000000000003</v>
          </cell>
          <cell r="N51">
            <v>23.448837209302326</v>
          </cell>
          <cell r="Q51">
            <v>89.69</v>
          </cell>
          <cell r="S51">
            <v>215.43299999999982</v>
          </cell>
          <cell r="T51">
            <v>178.131</v>
          </cell>
          <cell r="U51">
            <v>37.301999999999822</v>
          </cell>
          <cell r="V51">
            <v>11.15</v>
          </cell>
          <cell r="W51">
            <v>3.704318936877077</v>
          </cell>
          <cell r="Y51">
            <v>33.9</v>
          </cell>
          <cell r="AB51">
            <v>12.349999999999987</v>
          </cell>
          <cell r="AC51">
            <v>2.62</v>
          </cell>
          <cell r="AD51">
            <v>2.62</v>
          </cell>
          <cell r="AH51">
            <v>8.4</v>
          </cell>
          <cell r="AI51">
            <v>6.86</v>
          </cell>
          <cell r="AK51">
            <v>2.4900000000000002</v>
          </cell>
          <cell r="AL51">
            <v>6.4</v>
          </cell>
          <cell r="AM51">
            <v>6.91</v>
          </cell>
          <cell r="AN51">
            <v>68.3</v>
          </cell>
          <cell r="AO51">
            <v>68.3</v>
          </cell>
          <cell r="AQ51">
            <v>0</v>
          </cell>
          <cell r="AS51">
            <v>5.45</v>
          </cell>
          <cell r="AT51">
            <v>6.13</v>
          </cell>
          <cell r="AU51">
            <v>1.27</v>
          </cell>
          <cell r="AX51">
            <v>3.51</v>
          </cell>
          <cell r="AY51">
            <v>95.4</v>
          </cell>
          <cell r="AZ51">
            <v>0.19</v>
          </cell>
          <cell r="BA51">
            <v>7.0000000000000007E-2</v>
          </cell>
          <cell r="BB51">
            <v>0.74</v>
          </cell>
          <cell r="BC51">
            <v>1</v>
          </cell>
          <cell r="BD51">
            <v>4.76</v>
          </cell>
          <cell r="BE51">
            <v>142.07</v>
          </cell>
          <cell r="BH51">
            <v>1.52</v>
          </cell>
          <cell r="BJ51">
            <v>11.68</v>
          </cell>
          <cell r="BL51">
            <v>5.8</v>
          </cell>
          <cell r="BM51">
            <v>7.01</v>
          </cell>
          <cell r="BN51">
            <v>4.26</v>
          </cell>
          <cell r="BO51">
            <v>9.0500000000000007</v>
          </cell>
          <cell r="BP51">
            <v>21.69</v>
          </cell>
          <cell r="CS51">
            <v>40</v>
          </cell>
          <cell r="CT51">
            <v>3</v>
          </cell>
          <cell r="CV51">
            <v>3.1</v>
          </cell>
          <cell r="CW51">
            <v>4.7</v>
          </cell>
        </row>
        <row r="52">
          <cell r="B52">
            <v>14</v>
          </cell>
          <cell r="C52">
            <v>308.45</v>
          </cell>
          <cell r="D52">
            <v>238</v>
          </cell>
          <cell r="F52">
            <v>4.58</v>
          </cell>
          <cell r="G52">
            <v>6.45</v>
          </cell>
          <cell r="H52">
            <v>6.45</v>
          </cell>
          <cell r="J52">
            <v>36.899224806201552</v>
          </cell>
          <cell r="L52">
            <v>6.62</v>
          </cell>
          <cell r="M52">
            <v>56.331000000000003</v>
          </cell>
          <cell r="N52">
            <v>23.668487394957985</v>
          </cell>
          <cell r="Q52">
            <v>52.91</v>
          </cell>
          <cell r="S52">
            <v>218.85399999999984</v>
          </cell>
          <cell r="T52">
            <v>181.55199999999999</v>
          </cell>
          <cell r="U52">
            <v>37.30199999999985</v>
          </cell>
          <cell r="V52">
            <v>9.1300000000000008</v>
          </cell>
          <cell r="W52">
            <v>3.8361344537815132</v>
          </cell>
          <cell r="Y52">
            <v>6.43</v>
          </cell>
          <cell r="AB52">
            <v>15.04999999999999</v>
          </cell>
          <cell r="AC52">
            <v>2.61</v>
          </cell>
          <cell r="AD52">
            <v>2.63</v>
          </cell>
          <cell r="AH52">
            <v>5.2</v>
          </cell>
          <cell r="AI52">
            <v>6.98</v>
          </cell>
          <cell r="AK52">
            <v>2.57</v>
          </cell>
          <cell r="AL52">
            <v>9.8000000000000007</v>
          </cell>
          <cell r="AM52">
            <v>6.88</v>
          </cell>
          <cell r="AN52">
            <v>62.8</v>
          </cell>
          <cell r="AO52">
            <v>62.8</v>
          </cell>
          <cell r="AQ52">
            <v>0</v>
          </cell>
          <cell r="AS52">
            <v>6.42</v>
          </cell>
          <cell r="AT52">
            <v>7.1</v>
          </cell>
          <cell r="AU52">
            <v>2.31</v>
          </cell>
          <cell r="AX52">
            <v>5.9</v>
          </cell>
          <cell r="AY52">
            <v>93.33</v>
          </cell>
          <cell r="AZ52">
            <v>0.49</v>
          </cell>
          <cell r="BA52">
            <v>0.06</v>
          </cell>
          <cell r="BB52">
            <v>1</v>
          </cell>
          <cell r="BC52">
            <v>1.55</v>
          </cell>
          <cell r="BD52">
            <v>11.33</v>
          </cell>
          <cell r="BE52">
            <v>64.59</v>
          </cell>
          <cell r="BH52">
            <v>1.71</v>
          </cell>
          <cell r="BJ52">
            <v>7.64</v>
          </cell>
          <cell r="BL52">
            <v>6.06</v>
          </cell>
          <cell r="BM52">
            <v>4.75</v>
          </cell>
          <cell r="BN52">
            <v>8.76</v>
          </cell>
          <cell r="BO52">
            <v>8.42</v>
          </cell>
          <cell r="BP52">
            <v>15.46</v>
          </cell>
          <cell r="CS52">
            <v>40</v>
          </cell>
          <cell r="CT52">
            <v>3</v>
          </cell>
          <cell r="CV52">
            <v>4.7</v>
          </cell>
          <cell r="CW52">
            <v>8.9700000000000006</v>
          </cell>
        </row>
        <row r="53">
          <cell r="B53">
            <v>15</v>
          </cell>
          <cell r="C53">
            <v>337.93</v>
          </cell>
          <cell r="D53">
            <v>422</v>
          </cell>
          <cell r="F53">
            <v>4.6500000000000004</v>
          </cell>
          <cell r="G53">
            <v>10.36</v>
          </cell>
          <cell r="H53">
            <v>10.36</v>
          </cell>
          <cell r="J53">
            <v>40.733590733590738</v>
          </cell>
          <cell r="L53">
            <v>9.5</v>
          </cell>
          <cell r="M53">
            <v>97.176000000000002</v>
          </cell>
          <cell r="N53">
            <v>23.027488151658769</v>
          </cell>
          <cell r="Q53">
            <v>111.18</v>
          </cell>
          <cell r="S53">
            <v>204.84999999999985</v>
          </cell>
          <cell r="T53">
            <v>167.548</v>
          </cell>
          <cell r="U53">
            <v>37.30199999999985</v>
          </cell>
          <cell r="V53">
            <v>15.9</v>
          </cell>
          <cell r="W53">
            <v>3.7677725118483414</v>
          </cell>
          <cell r="AB53">
            <v>30.949999999999989</v>
          </cell>
          <cell r="AC53">
            <v>2.54</v>
          </cell>
          <cell r="AD53">
            <v>2.4700000000000002</v>
          </cell>
          <cell r="AH53">
            <v>12.1</v>
          </cell>
          <cell r="AI53">
            <v>7.7</v>
          </cell>
          <cell r="AK53">
            <v>2.59</v>
          </cell>
          <cell r="AN53">
            <v>84.82</v>
          </cell>
          <cell r="AO53">
            <v>84.82</v>
          </cell>
          <cell r="AQ53">
            <v>0</v>
          </cell>
          <cell r="AS53">
            <v>7.61</v>
          </cell>
          <cell r="AT53">
            <v>8.01</v>
          </cell>
          <cell r="AU53">
            <v>1.6</v>
          </cell>
          <cell r="AX53">
            <v>7.08</v>
          </cell>
          <cell r="AY53">
            <v>95.1</v>
          </cell>
          <cell r="AZ53">
            <v>0.38</v>
          </cell>
          <cell r="BA53">
            <v>0.39</v>
          </cell>
          <cell r="BB53">
            <v>1.07</v>
          </cell>
          <cell r="BC53">
            <v>1.84</v>
          </cell>
          <cell r="BD53">
            <v>6.75</v>
          </cell>
          <cell r="BE53">
            <v>92.85</v>
          </cell>
          <cell r="BH53">
            <v>1.24</v>
          </cell>
          <cell r="BJ53">
            <v>8.7200000000000006</v>
          </cell>
          <cell r="BL53">
            <v>7.33</v>
          </cell>
          <cell r="BM53">
            <v>5.78</v>
          </cell>
          <cell r="BN53">
            <v>4.47</v>
          </cell>
          <cell r="BO53">
            <v>14.25</v>
          </cell>
          <cell r="BP53">
            <v>8.7899999999999991</v>
          </cell>
          <cell r="CS53">
            <v>40</v>
          </cell>
          <cell r="CT53">
            <v>3</v>
          </cell>
          <cell r="CV53">
            <v>2.5</v>
          </cell>
          <cell r="CW53">
            <v>8.06</v>
          </cell>
        </row>
        <row r="54">
          <cell r="B54">
            <v>16</v>
          </cell>
          <cell r="Q54">
            <v>0</v>
          </cell>
          <cell r="S54">
            <v>204.84999999999985</v>
          </cell>
          <cell r="T54">
            <v>167.548</v>
          </cell>
          <cell r="U54">
            <v>37.30199999999985</v>
          </cell>
          <cell r="AB54">
            <v>30.949999999999989</v>
          </cell>
          <cell r="AQ54">
            <v>0</v>
          </cell>
          <cell r="BC54">
            <v>0</v>
          </cell>
          <cell r="CS54">
            <v>40</v>
          </cell>
          <cell r="CT54">
            <v>3</v>
          </cell>
          <cell r="CV54">
            <v>2.95</v>
          </cell>
          <cell r="CW54">
            <v>9.7899999999999991</v>
          </cell>
        </row>
        <row r="55">
          <cell r="B55">
            <v>17</v>
          </cell>
          <cell r="C55">
            <v>626.94000000000005</v>
          </cell>
          <cell r="D55">
            <v>517</v>
          </cell>
          <cell r="F55">
            <v>11.49</v>
          </cell>
          <cell r="G55">
            <v>11.66</v>
          </cell>
          <cell r="H55">
            <v>11.66</v>
          </cell>
          <cell r="J55">
            <v>44.339622641509436</v>
          </cell>
          <cell r="L55">
            <v>7.73</v>
          </cell>
          <cell r="M55">
            <v>119.292</v>
          </cell>
          <cell r="N55">
            <v>23.073887814313345</v>
          </cell>
          <cell r="Q55">
            <v>66.069999999999993</v>
          </cell>
          <cell r="S55">
            <v>258.07199999999983</v>
          </cell>
          <cell r="T55">
            <v>220.77</v>
          </cell>
          <cell r="U55">
            <v>37.301999999999822</v>
          </cell>
          <cell r="V55">
            <v>17.850000000000001</v>
          </cell>
          <cell r="W55">
            <v>3.4526112185686659</v>
          </cell>
          <cell r="Y55">
            <v>39.299999999999997</v>
          </cell>
          <cell r="AB55">
            <v>9.4999999999999929</v>
          </cell>
          <cell r="AC55">
            <v>2.4300000000000002</v>
          </cell>
          <cell r="AD55">
            <v>2.46</v>
          </cell>
          <cell r="AH55">
            <v>7.6</v>
          </cell>
          <cell r="AI55">
            <v>7.99</v>
          </cell>
          <cell r="AK55">
            <v>2.42</v>
          </cell>
          <cell r="AL55">
            <v>7.1</v>
          </cell>
          <cell r="AM55">
            <v>7.7</v>
          </cell>
          <cell r="AN55">
            <v>122.64</v>
          </cell>
          <cell r="AO55">
            <v>122.64</v>
          </cell>
          <cell r="AQ55">
            <v>0</v>
          </cell>
          <cell r="AS55">
            <v>6.14</v>
          </cell>
          <cell r="AT55">
            <v>6.17</v>
          </cell>
          <cell r="AU55">
            <v>0.83</v>
          </cell>
          <cell r="AX55">
            <v>4.07</v>
          </cell>
          <cell r="AY55">
            <v>90.9</v>
          </cell>
          <cell r="AZ55">
            <v>0.34</v>
          </cell>
          <cell r="BA55">
            <v>0.1</v>
          </cell>
          <cell r="BB55">
            <v>1.22</v>
          </cell>
          <cell r="BC55">
            <v>1.6600000000000001</v>
          </cell>
          <cell r="BD55">
            <v>6.44</v>
          </cell>
          <cell r="BE55">
            <v>78.400000000000006</v>
          </cell>
          <cell r="BH55">
            <v>1.45</v>
          </cell>
          <cell r="BJ55">
            <v>9.58</v>
          </cell>
          <cell r="BL55">
            <v>14.08</v>
          </cell>
          <cell r="BM55">
            <v>4.78</v>
          </cell>
          <cell r="BN55">
            <v>8.68</v>
          </cell>
          <cell r="BO55">
            <v>11.96</v>
          </cell>
          <cell r="BP55">
            <v>16.91</v>
          </cell>
          <cell r="CS55">
            <v>40</v>
          </cell>
          <cell r="CT55">
            <v>3</v>
          </cell>
        </row>
        <row r="56">
          <cell r="B56">
            <v>18</v>
          </cell>
          <cell r="C56">
            <v>516.29</v>
          </cell>
          <cell r="D56">
            <v>486</v>
          </cell>
          <cell r="F56">
            <v>9.06</v>
          </cell>
          <cell r="G56">
            <v>12.78</v>
          </cell>
          <cell r="H56">
            <v>12.78</v>
          </cell>
          <cell r="J56">
            <v>38.028169014084511</v>
          </cell>
          <cell r="L56">
            <v>8.0399999999999991</v>
          </cell>
          <cell r="M56">
            <v>112.352</v>
          </cell>
          <cell r="N56">
            <v>23.117695473251029</v>
          </cell>
          <cell r="Q56">
            <v>160.6</v>
          </cell>
          <cell r="S56">
            <v>209.82399999999987</v>
          </cell>
          <cell r="T56">
            <v>172.52199999999999</v>
          </cell>
          <cell r="U56">
            <v>37.301999999999879</v>
          </cell>
          <cell r="V56">
            <v>16.52</v>
          </cell>
          <cell r="W56">
            <v>3.3991769547325101</v>
          </cell>
          <cell r="Y56">
            <v>20.77</v>
          </cell>
          <cell r="AB56">
            <v>5.2499999999999929</v>
          </cell>
          <cell r="AC56">
            <v>2.38</v>
          </cell>
          <cell r="AD56">
            <v>2.38</v>
          </cell>
          <cell r="AH56">
            <v>11.2</v>
          </cell>
          <cell r="AI56">
            <v>7.12</v>
          </cell>
          <cell r="AK56">
            <v>2.4500000000000002</v>
          </cell>
          <cell r="AL56">
            <v>7.4</v>
          </cell>
          <cell r="AM56">
            <v>7.6</v>
          </cell>
          <cell r="AN56">
            <v>115.5</v>
          </cell>
          <cell r="AO56">
            <v>115.5</v>
          </cell>
          <cell r="AQ56">
            <v>0</v>
          </cell>
          <cell r="AS56">
            <v>7.28</v>
          </cell>
          <cell r="AT56">
            <v>6.76</v>
          </cell>
          <cell r="AU56">
            <v>1.23</v>
          </cell>
          <cell r="AX56">
            <v>4.8600000000000003</v>
          </cell>
          <cell r="AY56">
            <v>94.4</v>
          </cell>
          <cell r="AZ56">
            <v>0.55000000000000004</v>
          </cell>
          <cell r="BA56">
            <v>0.06</v>
          </cell>
          <cell r="BB56">
            <v>1.65</v>
          </cell>
          <cell r="BC56">
            <v>2.2599999999999998</v>
          </cell>
          <cell r="BD56">
            <v>6.85</v>
          </cell>
          <cell r="BE56">
            <v>76.959999999999994</v>
          </cell>
          <cell r="BH56">
            <v>1.49</v>
          </cell>
          <cell r="BJ56">
            <v>10.1</v>
          </cell>
          <cell r="BL56">
            <v>11.29</v>
          </cell>
          <cell r="BM56">
            <v>5.38</v>
          </cell>
          <cell r="BN56">
            <v>4.83</v>
          </cell>
          <cell r="BO56">
            <v>12.5</v>
          </cell>
          <cell r="BP56">
            <v>15.72</v>
          </cell>
          <cell r="CS56">
            <v>40</v>
          </cell>
          <cell r="CT56">
            <v>3</v>
          </cell>
          <cell r="CV56">
            <v>3.74</v>
          </cell>
          <cell r="CW56">
            <v>7.45</v>
          </cell>
        </row>
        <row r="57">
          <cell r="B57">
            <v>19</v>
          </cell>
          <cell r="C57">
            <v>360.51</v>
          </cell>
          <cell r="D57">
            <v>406</v>
          </cell>
          <cell r="F57">
            <v>11.71</v>
          </cell>
          <cell r="G57">
            <v>5.0599999999999996</v>
          </cell>
          <cell r="H57">
            <v>11.71</v>
          </cell>
          <cell r="J57">
            <v>34.671221178479932</v>
          </cell>
          <cell r="L57">
            <v>6.89</v>
          </cell>
          <cell r="M57">
            <v>89.364999999999995</v>
          </cell>
          <cell r="N57">
            <v>22.011083743842363</v>
          </cell>
          <cell r="Q57">
            <v>153.08000000000001</v>
          </cell>
          <cell r="S57">
            <v>146.10899999999984</v>
          </cell>
          <cell r="T57">
            <v>108.807</v>
          </cell>
          <cell r="U57">
            <v>37.301999999999836</v>
          </cell>
          <cell r="V57">
            <v>15.14</v>
          </cell>
          <cell r="W57">
            <v>3.729064039408867</v>
          </cell>
          <cell r="Y57">
            <v>18.34</v>
          </cell>
          <cell r="AB57">
            <v>2.0499999999999936</v>
          </cell>
          <cell r="AC57">
            <v>2.77</v>
          </cell>
          <cell r="AD57">
            <v>2.72</v>
          </cell>
          <cell r="AH57">
            <v>8.6</v>
          </cell>
          <cell r="AI57">
            <v>7.72</v>
          </cell>
          <cell r="AK57">
            <v>2.35</v>
          </cell>
          <cell r="AL57">
            <v>7.7</v>
          </cell>
          <cell r="AM57">
            <v>7.14</v>
          </cell>
          <cell r="AN57">
            <v>88.22</v>
          </cell>
          <cell r="AO57">
            <v>88.22</v>
          </cell>
          <cell r="AQ57">
            <v>0</v>
          </cell>
          <cell r="AS57">
            <v>6.77</v>
          </cell>
          <cell r="AT57">
            <v>5.84</v>
          </cell>
          <cell r="AU57">
            <v>2.1</v>
          </cell>
          <cell r="AX57">
            <v>3.96</v>
          </cell>
          <cell r="AY57">
            <v>91.87</v>
          </cell>
          <cell r="AZ57">
            <v>0.78</v>
          </cell>
          <cell r="BA57">
            <v>0.06</v>
          </cell>
          <cell r="BB57">
            <v>1.03</v>
          </cell>
          <cell r="BC57">
            <v>1.87</v>
          </cell>
          <cell r="BD57">
            <v>7.13</v>
          </cell>
          <cell r="BE57">
            <v>114.82</v>
          </cell>
          <cell r="BH57">
            <v>1.43</v>
          </cell>
          <cell r="BJ57">
            <v>14.17</v>
          </cell>
          <cell r="BL57">
            <v>8.56</v>
          </cell>
          <cell r="BM57">
            <v>6.19</v>
          </cell>
          <cell r="BN57">
            <v>4.88</v>
          </cell>
          <cell r="BO57">
            <v>7.94</v>
          </cell>
          <cell r="BP57">
            <v>17.02</v>
          </cell>
          <cell r="CS57">
            <v>40</v>
          </cell>
          <cell r="CT57">
            <v>3</v>
          </cell>
          <cell r="CV57">
            <v>4</v>
          </cell>
          <cell r="CW57">
            <v>7.59</v>
          </cell>
        </row>
        <row r="58">
          <cell r="B58">
            <v>20</v>
          </cell>
          <cell r="C58">
            <v>539.62</v>
          </cell>
          <cell r="D58">
            <v>563</v>
          </cell>
          <cell r="F58">
            <v>9.57</v>
          </cell>
          <cell r="G58">
            <v>13.82</v>
          </cell>
          <cell r="H58">
            <v>13.82</v>
          </cell>
          <cell r="J58">
            <v>40.738060781476122</v>
          </cell>
          <cell r="L58">
            <v>7.55</v>
          </cell>
          <cell r="M58">
            <v>124.744</v>
          </cell>
          <cell r="N58">
            <v>22.157015985790409</v>
          </cell>
          <cell r="Q58">
            <v>103.8</v>
          </cell>
          <cell r="S58">
            <v>167.05299999999983</v>
          </cell>
          <cell r="T58">
            <v>129.751</v>
          </cell>
          <cell r="U58">
            <v>37.301999999999822</v>
          </cell>
          <cell r="V58">
            <v>21.32</v>
          </cell>
          <cell r="W58">
            <v>3.7868561278863231</v>
          </cell>
          <cell r="Y58">
            <v>13.52</v>
          </cell>
          <cell r="AB58">
            <v>9.8499999999999943</v>
          </cell>
          <cell r="AC58">
            <v>2.95</v>
          </cell>
          <cell r="AD58">
            <v>2.92</v>
          </cell>
          <cell r="AH58">
            <v>7.6</v>
          </cell>
          <cell r="AI58">
            <v>7.5</v>
          </cell>
          <cell r="AK58">
            <v>2.67</v>
          </cell>
          <cell r="AL58">
            <v>5.25</v>
          </cell>
          <cell r="AM58">
            <v>7.74</v>
          </cell>
          <cell r="AN58">
            <v>123.65</v>
          </cell>
          <cell r="AO58">
            <v>111.23</v>
          </cell>
          <cell r="AQ58">
            <v>12.420000000000002</v>
          </cell>
          <cell r="AS58">
            <v>5.99</v>
          </cell>
          <cell r="AT58">
            <v>7.36</v>
          </cell>
          <cell r="AU58">
            <v>1.89</v>
          </cell>
          <cell r="AX58">
            <v>4.49</v>
          </cell>
          <cell r="AY58">
            <v>93.06</v>
          </cell>
          <cell r="AZ58">
            <v>0.3</v>
          </cell>
          <cell r="BA58">
            <v>0.39</v>
          </cell>
          <cell r="BB58">
            <v>0.68</v>
          </cell>
          <cell r="BC58">
            <v>1.37</v>
          </cell>
          <cell r="BD58">
            <v>7.45</v>
          </cell>
          <cell r="BE58">
            <v>93.09</v>
          </cell>
          <cell r="BH58">
            <v>1.31</v>
          </cell>
          <cell r="BJ58">
            <v>8.93</v>
          </cell>
          <cell r="BL58">
            <v>9.92</v>
          </cell>
          <cell r="BM58">
            <v>4.7699999999999996</v>
          </cell>
          <cell r="BN58">
            <v>7.43</v>
          </cell>
          <cell r="BO58">
            <v>11.71</v>
          </cell>
          <cell r="BP58">
            <v>35.299999999999997</v>
          </cell>
          <cell r="CS58">
            <v>40</v>
          </cell>
          <cell r="CT58">
            <v>3</v>
          </cell>
          <cell r="CV58">
            <v>4.1900000000000004</v>
          </cell>
          <cell r="CW58">
            <v>8.26</v>
          </cell>
        </row>
        <row r="59">
          <cell r="B59">
            <v>21</v>
          </cell>
          <cell r="C59">
            <v>494.53</v>
          </cell>
          <cell r="D59">
            <v>589</v>
          </cell>
          <cell r="F59">
            <v>11.75</v>
          </cell>
          <cell r="G59">
            <v>12.42</v>
          </cell>
          <cell r="H59">
            <v>12.42</v>
          </cell>
          <cell r="J59">
            <v>47.423510466988731</v>
          </cell>
          <cell r="L59">
            <v>8.86</v>
          </cell>
          <cell r="M59">
            <v>129.726</v>
          </cell>
          <cell r="N59">
            <v>22.02478777589134</v>
          </cell>
          <cell r="Q59">
            <v>75.03</v>
          </cell>
          <cell r="S59">
            <v>221.74899999999982</v>
          </cell>
          <cell r="T59">
            <v>184.447</v>
          </cell>
          <cell r="U59">
            <v>37.301999999999822</v>
          </cell>
          <cell r="V59">
            <v>21.06</v>
          </cell>
          <cell r="W59">
            <v>3.5755517826825125</v>
          </cell>
          <cell r="Y59">
            <v>20.11</v>
          </cell>
          <cell r="AB59">
            <v>10.799999999999994</v>
          </cell>
          <cell r="AC59">
            <v>2.97</v>
          </cell>
          <cell r="AD59">
            <v>2.88</v>
          </cell>
          <cell r="AH59">
            <v>5</v>
          </cell>
          <cell r="AI59">
            <v>6.91</v>
          </cell>
          <cell r="AK59">
            <v>2.91</v>
          </cell>
          <cell r="AL59">
            <v>4.3</v>
          </cell>
          <cell r="AM59">
            <v>7.5</v>
          </cell>
          <cell r="AN59">
            <v>137.76</v>
          </cell>
          <cell r="AO59">
            <v>150.18</v>
          </cell>
          <cell r="AQ59">
            <v>0</v>
          </cell>
          <cell r="AS59">
            <v>8.68</v>
          </cell>
          <cell r="AT59">
            <v>7.55</v>
          </cell>
          <cell r="AU59">
            <v>1.79</v>
          </cell>
          <cell r="AX59">
            <v>5.0999999999999996</v>
          </cell>
          <cell r="AY59">
            <v>92.8</v>
          </cell>
          <cell r="AZ59">
            <v>0.51</v>
          </cell>
          <cell r="BA59">
            <v>0.22</v>
          </cell>
          <cell r="BB59">
            <v>0.6</v>
          </cell>
          <cell r="BC59">
            <v>1.33</v>
          </cell>
          <cell r="BD59">
            <v>7.33</v>
          </cell>
          <cell r="BE59">
            <v>63.16</v>
          </cell>
          <cell r="BH59">
            <v>1.25</v>
          </cell>
          <cell r="BJ59">
            <v>14.26</v>
          </cell>
          <cell r="BL59">
            <v>17.11</v>
          </cell>
          <cell r="BM59">
            <v>7</v>
          </cell>
          <cell r="BN59">
            <v>5.34</v>
          </cell>
          <cell r="BO59">
            <v>10.93</v>
          </cell>
          <cell r="BP59">
            <v>31.34</v>
          </cell>
          <cell r="CS59">
            <v>40</v>
          </cell>
          <cell r="CT59">
            <v>3</v>
          </cell>
          <cell r="CV59">
            <v>3.61</v>
          </cell>
          <cell r="CW59">
            <v>8.59</v>
          </cell>
        </row>
        <row r="60">
          <cell r="B60">
            <v>22</v>
          </cell>
          <cell r="C60">
            <v>601.61</v>
          </cell>
          <cell r="D60">
            <v>605</v>
          </cell>
          <cell r="F60">
            <v>9.4600000000000009</v>
          </cell>
          <cell r="G60">
            <v>14.74</v>
          </cell>
          <cell r="H60">
            <v>14.74</v>
          </cell>
          <cell r="J60">
            <v>41.044776119402982</v>
          </cell>
          <cell r="L60">
            <v>9.49</v>
          </cell>
          <cell r="M60">
            <v>137.94</v>
          </cell>
          <cell r="N60">
            <v>22.8</v>
          </cell>
          <cell r="Q60">
            <v>167.05</v>
          </cell>
          <cell r="S60">
            <v>192.63899999999984</v>
          </cell>
          <cell r="T60">
            <v>155.33699999999999</v>
          </cell>
          <cell r="U60">
            <v>37.30199999999985</v>
          </cell>
          <cell r="V60">
            <v>22.99</v>
          </cell>
          <cell r="W60">
            <v>3.8</v>
          </cell>
          <cell r="Y60">
            <v>13.45</v>
          </cell>
          <cell r="AB60">
            <v>20.339999999999993</v>
          </cell>
          <cell r="AC60">
            <v>2.65</v>
          </cell>
          <cell r="AD60">
            <v>2.4700000000000002</v>
          </cell>
          <cell r="AH60">
            <v>4.2</v>
          </cell>
          <cell r="AI60">
            <v>6.39</v>
          </cell>
          <cell r="AK60">
            <v>2.83</v>
          </cell>
          <cell r="AL60">
            <v>5.8</v>
          </cell>
          <cell r="AM60">
            <v>6.91</v>
          </cell>
          <cell r="AN60">
            <v>140</v>
          </cell>
          <cell r="AO60">
            <v>140</v>
          </cell>
          <cell r="AQ60">
            <v>0</v>
          </cell>
          <cell r="AS60">
            <v>6.8</v>
          </cell>
          <cell r="AT60">
            <v>7.32</v>
          </cell>
          <cell r="AU60">
            <v>1.54</v>
          </cell>
          <cell r="AX60">
            <v>4.32</v>
          </cell>
          <cell r="AY60">
            <v>92.6</v>
          </cell>
          <cell r="AZ60">
            <v>0.19</v>
          </cell>
          <cell r="BA60">
            <v>0.44</v>
          </cell>
          <cell r="BB60">
            <v>0.71</v>
          </cell>
          <cell r="BC60">
            <v>1.3399999999999999</v>
          </cell>
          <cell r="BD60">
            <v>7.94</v>
          </cell>
          <cell r="BE60">
            <v>66.09</v>
          </cell>
          <cell r="BH60">
            <v>1.36</v>
          </cell>
          <cell r="BJ60">
            <v>6.5</v>
          </cell>
          <cell r="BL60">
            <v>9.0399999999999991</v>
          </cell>
          <cell r="BM60">
            <v>7.14</v>
          </cell>
          <cell r="BN60">
            <v>6.25</v>
          </cell>
          <cell r="BO60">
            <v>13.37</v>
          </cell>
          <cell r="BP60">
            <v>28.04</v>
          </cell>
          <cell r="CS60">
            <v>40</v>
          </cell>
          <cell r="CT60">
            <v>3</v>
          </cell>
        </row>
        <row r="61">
          <cell r="B61">
            <v>23</v>
          </cell>
          <cell r="Q61">
            <v>0</v>
          </cell>
          <cell r="S61">
            <v>192.63899999999984</v>
          </cell>
          <cell r="T61">
            <v>155.33699999999999</v>
          </cell>
          <cell r="U61">
            <v>37.30199999999985</v>
          </cell>
          <cell r="W61" t="e">
            <v>#DIV/0!</v>
          </cell>
          <cell r="AB61">
            <v>20.339999999999993</v>
          </cell>
          <cell r="AQ61">
            <v>0</v>
          </cell>
          <cell r="CS61">
            <v>40</v>
          </cell>
          <cell r="CT61">
            <v>3</v>
          </cell>
          <cell r="CV61">
            <v>7.13</v>
          </cell>
          <cell r="CW61">
            <v>8.92</v>
          </cell>
        </row>
        <row r="62">
          <cell r="B62">
            <v>24</v>
          </cell>
          <cell r="C62">
            <v>580.03</v>
          </cell>
          <cell r="D62">
            <v>488</v>
          </cell>
          <cell r="F62">
            <v>9.84</v>
          </cell>
          <cell r="G62">
            <v>10.8</v>
          </cell>
          <cell r="H62">
            <v>10.8</v>
          </cell>
          <cell r="I62">
            <v>1.25</v>
          </cell>
          <cell r="J62">
            <v>45.185185185185183</v>
          </cell>
          <cell r="L62">
            <v>7.82</v>
          </cell>
          <cell r="M62">
            <v>113.70699999999999</v>
          </cell>
          <cell r="N62">
            <v>23.300614754098358</v>
          </cell>
          <cell r="Q62">
            <v>111.39</v>
          </cell>
          <cell r="S62">
            <v>194.95599999999985</v>
          </cell>
          <cell r="T62">
            <v>157.654</v>
          </cell>
          <cell r="U62">
            <v>37.30199999999985</v>
          </cell>
          <cell r="V62">
            <v>18.96</v>
          </cell>
          <cell r="W62">
            <v>3.8852459016393439</v>
          </cell>
          <cell r="Y62">
            <v>32.1</v>
          </cell>
          <cell r="AB62">
            <v>7.1999999999999957</v>
          </cell>
          <cell r="AC62">
            <v>2.67</v>
          </cell>
          <cell r="AD62">
            <v>2.65</v>
          </cell>
          <cell r="AH62">
            <v>10.4</v>
          </cell>
          <cell r="AI62">
            <v>7.49</v>
          </cell>
          <cell r="AK62">
            <v>2.7</v>
          </cell>
          <cell r="AL62">
            <v>6.3</v>
          </cell>
          <cell r="AM62">
            <v>7.18</v>
          </cell>
          <cell r="AN62">
            <v>120.64</v>
          </cell>
          <cell r="AO62">
            <v>120.64</v>
          </cell>
          <cell r="AQ62">
            <v>0</v>
          </cell>
          <cell r="AS62">
            <v>7.23</v>
          </cell>
          <cell r="AT62">
            <v>6.15</v>
          </cell>
          <cell r="AU62">
            <v>0.3</v>
          </cell>
          <cell r="AX62">
            <v>2.91</v>
          </cell>
          <cell r="AY62">
            <v>93.67</v>
          </cell>
          <cell r="AZ62">
            <v>0.53</v>
          </cell>
          <cell r="BA62">
            <v>0.24</v>
          </cell>
          <cell r="BB62">
            <v>0.65</v>
          </cell>
          <cell r="BC62">
            <v>1.42</v>
          </cell>
          <cell r="BD62">
            <v>7.5</v>
          </cell>
          <cell r="BE62">
            <v>99.44</v>
          </cell>
          <cell r="BH62">
            <v>1.43</v>
          </cell>
          <cell r="BJ62">
            <v>11.32</v>
          </cell>
          <cell r="BL62">
            <v>5.49</v>
          </cell>
          <cell r="BM62">
            <v>5.46</v>
          </cell>
          <cell r="BN62">
            <v>9.56</v>
          </cell>
          <cell r="BO62">
            <v>19.71</v>
          </cell>
          <cell r="BP62">
            <v>13.86</v>
          </cell>
          <cell r="CS62">
            <v>40</v>
          </cell>
          <cell r="CT62">
            <v>3</v>
          </cell>
          <cell r="CV62">
            <v>6.86</v>
          </cell>
          <cell r="CW62">
            <v>7.1</v>
          </cell>
        </row>
        <row r="63">
          <cell r="B63">
            <v>25</v>
          </cell>
          <cell r="C63">
            <v>320.54000000000002</v>
          </cell>
          <cell r="D63">
            <v>387</v>
          </cell>
          <cell r="F63">
            <v>3.61</v>
          </cell>
          <cell r="G63">
            <v>10.66</v>
          </cell>
          <cell r="H63">
            <v>10.66</v>
          </cell>
          <cell r="J63">
            <v>36.303939962476548</v>
          </cell>
          <cell r="L63">
            <v>9.4499999999999993</v>
          </cell>
          <cell r="M63">
            <v>90.168999999999997</v>
          </cell>
          <cell r="N63">
            <v>23.299483204134365</v>
          </cell>
          <cell r="Q63">
            <v>119.8</v>
          </cell>
          <cell r="S63">
            <v>165.32499999999982</v>
          </cell>
          <cell r="T63">
            <v>128.023</v>
          </cell>
          <cell r="U63">
            <v>37.301999999999822</v>
          </cell>
          <cell r="V63">
            <v>15.247999999999999</v>
          </cell>
          <cell r="W63">
            <v>3.9400516795865634</v>
          </cell>
          <cell r="Y63">
            <v>13.11</v>
          </cell>
          <cell r="AB63">
            <v>9.3379999999999939</v>
          </cell>
          <cell r="AC63">
            <v>2.41</v>
          </cell>
          <cell r="AD63">
            <v>2.4700000000000002</v>
          </cell>
          <cell r="AH63">
            <v>5.6</v>
          </cell>
          <cell r="AI63">
            <v>7.5</v>
          </cell>
          <cell r="AK63">
            <v>2.57</v>
          </cell>
          <cell r="AL63">
            <v>8.8000000000000007</v>
          </cell>
          <cell r="AM63">
            <v>7.49</v>
          </cell>
          <cell r="AN63">
            <v>100.87</v>
          </cell>
          <cell r="AO63">
            <v>100.87</v>
          </cell>
          <cell r="AQ63">
            <v>0</v>
          </cell>
          <cell r="AS63">
            <v>5.35</v>
          </cell>
          <cell r="AT63">
            <v>4.6500000000000004</v>
          </cell>
          <cell r="AU63">
            <v>0.98</v>
          </cell>
          <cell r="AX63">
            <v>2.97</v>
          </cell>
          <cell r="AY63">
            <v>94.57</v>
          </cell>
          <cell r="AZ63">
            <v>0.35</v>
          </cell>
          <cell r="BA63">
            <v>0.74</v>
          </cell>
          <cell r="BB63">
            <v>0.98</v>
          </cell>
          <cell r="BC63">
            <v>2.0699999999999998</v>
          </cell>
          <cell r="BD63">
            <v>8.83</v>
          </cell>
          <cell r="BE63">
            <v>80.81</v>
          </cell>
          <cell r="BH63">
            <v>1.37</v>
          </cell>
          <cell r="BJ63">
            <v>8.98</v>
          </cell>
          <cell r="BL63">
            <v>8.1999999999999993</v>
          </cell>
          <cell r="BM63">
            <v>5.6</v>
          </cell>
          <cell r="BN63">
            <v>6.46</v>
          </cell>
          <cell r="BO63">
            <v>10.4</v>
          </cell>
          <cell r="BP63">
            <v>40.69</v>
          </cell>
          <cell r="CS63">
            <v>40</v>
          </cell>
          <cell r="CT63">
            <v>3</v>
          </cell>
          <cell r="CV63">
            <v>6.06</v>
          </cell>
          <cell r="CW63">
            <v>13.35</v>
          </cell>
        </row>
        <row r="64">
          <cell r="B64">
            <v>26</v>
          </cell>
          <cell r="C64">
            <v>220</v>
          </cell>
          <cell r="D64">
            <v>237</v>
          </cell>
          <cell r="F64">
            <v>3.87</v>
          </cell>
          <cell r="G64">
            <v>6.58</v>
          </cell>
          <cell r="H64">
            <v>6.58</v>
          </cell>
          <cell r="J64">
            <v>36.018237082066868</v>
          </cell>
          <cell r="L64">
            <v>15.81</v>
          </cell>
          <cell r="M64">
            <v>55.457999999999998</v>
          </cell>
          <cell r="N64">
            <v>23.4</v>
          </cell>
          <cell r="Q64">
            <v>0</v>
          </cell>
          <cell r="S64">
            <v>220.78299999999982</v>
          </cell>
          <cell r="T64">
            <v>183.48099999999999</v>
          </cell>
          <cell r="U64">
            <v>37.301999999999822</v>
          </cell>
          <cell r="V64">
            <v>9.7170000000000005</v>
          </cell>
          <cell r="W64">
            <v>4.1000000000000005</v>
          </cell>
          <cell r="Y64">
            <v>13.5</v>
          </cell>
          <cell r="AB64">
            <v>5.5549999999999926</v>
          </cell>
          <cell r="AC64">
            <v>2.31</v>
          </cell>
          <cell r="AD64">
            <v>2.44</v>
          </cell>
          <cell r="AH64">
            <v>5.4</v>
          </cell>
          <cell r="AI64">
            <v>6.51</v>
          </cell>
          <cell r="AL64">
            <v>6.3</v>
          </cell>
          <cell r="AM64">
            <v>7.51</v>
          </cell>
          <cell r="AN64">
            <v>52.38</v>
          </cell>
          <cell r="AO64">
            <v>52.38</v>
          </cell>
          <cell r="AQ64">
            <v>0</v>
          </cell>
          <cell r="AS64">
            <v>4.05</v>
          </cell>
          <cell r="AT64">
            <v>4.18</v>
          </cell>
          <cell r="AU64">
            <v>0.83</v>
          </cell>
          <cell r="AX64">
            <v>3.79</v>
          </cell>
          <cell r="AY64">
            <v>91.1</v>
          </cell>
          <cell r="AZ64">
            <v>0.48</v>
          </cell>
          <cell r="BA64">
            <v>0.26</v>
          </cell>
          <cell r="BB64">
            <v>1.01</v>
          </cell>
          <cell r="BC64">
            <v>1.75</v>
          </cell>
          <cell r="BD64">
            <v>6.4</v>
          </cell>
          <cell r="BE64">
            <v>175.28</v>
          </cell>
          <cell r="BH64">
            <v>1.44</v>
          </cell>
          <cell r="BJ64">
            <v>7.41</v>
          </cell>
          <cell r="BL64">
            <v>10.67</v>
          </cell>
          <cell r="BM64">
            <v>5.93</v>
          </cell>
          <cell r="BN64">
            <v>5.6</v>
          </cell>
          <cell r="BO64">
            <v>20.53</v>
          </cell>
          <cell r="BP64">
            <v>6.94</v>
          </cell>
          <cell r="CS64">
            <v>40</v>
          </cell>
          <cell r="CT64">
            <v>3</v>
          </cell>
          <cell r="CV64">
            <v>3.72</v>
          </cell>
          <cell r="CW64">
            <v>8.6199999999999992</v>
          </cell>
        </row>
        <row r="65">
          <cell r="B65">
            <v>27</v>
          </cell>
          <cell r="C65">
            <v>257.02999999999997</v>
          </cell>
          <cell r="D65">
            <v>238</v>
          </cell>
          <cell r="F65">
            <v>2.84</v>
          </cell>
          <cell r="G65">
            <v>6.33</v>
          </cell>
          <cell r="H65">
            <v>6.33</v>
          </cell>
          <cell r="J65">
            <v>37.598736176935226</v>
          </cell>
          <cell r="L65">
            <v>13.87</v>
          </cell>
          <cell r="M65">
            <v>55.976999999999997</v>
          </cell>
          <cell r="N65">
            <v>23.519747899159661</v>
          </cell>
          <cell r="Q65">
            <v>116.25</v>
          </cell>
          <cell r="S65">
            <v>129.20799999999983</v>
          </cell>
          <cell r="T65">
            <v>129.208</v>
          </cell>
          <cell r="V65">
            <v>9.8059999999999992</v>
          </cell>
          <cell r="W65">
            <v>4.1201680672268903</v>
          </cell>
          <cell r="Y65">
            <v>6.84</v>
          </cell>
          <cell r="AB65">
            <v>8.5209999999999919</v>
          </cell>
          <cell r="AC65">
            <v>2.2599999999999998</v>
          </cell>
          <cell r="AD65">
            <v>2.34</v>
          </cell>
          <cell r="AH65">
            <v>6.2</v>
          </cell>
          <cell r="AI65">
            <v>7.41</v>
          </cell>
          <cell r="AK65">
            <v>2.44</v>
          </cell>
          <cell r="AL65">
            <v>3.4</v>
          </cell>
          <cell r="AM65">
            <v>6.51</v>
          </cell>
          <cell r="AN65">
            <v>53.34</v>
          </cell>
          <cell r="AO65">
            <v>53.34</v>
          </cell>
          <cell r="AQ65">
            <v>0</v>
          </cell>
          <cell r="AS65">
            <v>6.83</v>
          </cell>
          <cell r="AT65">
            <v>5.62</v>
          </cell>
          <cell r="AU65">
            <v>1.39</v>
          </cell>
          <cell r="AX65">
            <v>4.88</v>
          </cell>
          <cell r="AY65">
            <v>95</v>
          </cell>
          <cell r="AZ65">
            <v>0.26</v>
          </cell>
          <cell r="BA65">
            <v>0.21</v>
          </cell>
          <cell r="BB65">
            <v>0.54</v>
          </cell>
          <cell r="BC65">
            <v>1.01</v>
          </cell>
          <cell r="BD65">
            <v>5.47</v>
          </cell>
          <cell r="BE65">
            <v>227.81</v>
          </cell>
          <cell r="BH65">
            <v>1.67</v>
          </cell>
          <cell r="BJ65">
            <v>21.11</v>
          </cell>
          <cell r="BL65">
            <v>5.2</v>
          </cell>
          <cell r="BM65">
            <v>7.12</v>
          </cell>
          <cell r="BN65">
            <v>2.75</v>
          </cell>
          <cell r="BO65">
            <v>18.440000000000001</v>
          </cell>
          <cell r="BP65">
            <v>9.02</v>
          </cell>
          <cell r="CS65">
            <v>40</v>
          </cell>
          <cell r="CT65">
            <v>3</v>
          </cell>
          <cell r="CV65">
            <v>5.1100000000000003</v>
          </cell>
          <cell r="CW65">
            <v>8.89</v>
          </cell>
        </row>
        <row r="66">
          <cell r="B66">
            <v>28</v>
          </cell>
          <cell r="C66">
            <v>335.11</v>
          </cell>
          <cell r="D66">
            <v>289</v>
          </cell>
          <cell r="F66">
            <v>5.14</v>
          </cell>
          <cell r="G66">
            <v>6.86</v>
          </cell>
          <cell r="H66">
            <v>6.86</v>
          </cell>
          <cell r="J66">
            <v>42.128279883381921</v>
          </cell>
          <cell r="L66">
            <v>12.67</v>
          </cell>
          <cell r="M66">
            <v>68.481999999999999</v>
          </cell>
          <cell r="N66">
            <v>23.696193771626298</v>
          </cell>
          <cell r="Q66">
            <v>53.85</v>
          </cell>
          <cell r="S66">
            <v>143.83999999999983</v>
          </cell>
          <cell r="T66">
            <v>143.83999999999983</v>
          </cell>
          <cell r="V66">
            <v>11.965</v>
          </cell>
          <cell r="W66">
            <v>4.1401384083044981</v>
          </cell>
          <cell r="AB66">
            <v>20.48599999999999</v>
          </cell>
          <cell r="AC66">
            <v>2.3199999999999998</v>
          </cell>
          <cell r="AD66">
            <v>2.2200000000000002</v>
          </cell>
          <cell r="AH66">
            <v>7.6</v>
          </cell>
          <cell r="AI66">
            <v>7.28</v>
          </cell>
          <cell r="AK66">
            <v>2.3199999999999998</v>
          </cell>
          <cell r="AN66">
            <v>61.66</v>
          </cell>
          <cell r="AO66">
            <v>61.66</v>
          </cell>
          <cell r="AQ66">
            <v>0</v>
          </cell>
          <cell r="AS66">
            <v>4.91</v>
          </cell>
          <cell r="AT66">
            <v>4.87</v>
          </cell>
          <cell r="AU66">
            <v>0.77</v>
          </cell>
          <cell r="AX66">
            <v>4.8600000000000003</v>
          </cell>
          <cell r="AY66">
            <v>94.65</v>
          </cell>
          <cell r="AZ66">
            <v>0.19</v>
          </cell>
          <cell r="BA66">
            <v>0.17</v>
          </cell>
          <cell r="BB66">
            <v>0.97</v>
          </cell>
          <cell r="BC66">
            <v>1.33</v>
          </cell>
          <cell r="BD66">
            <v>5.33</v>
          </cell>
          <cell r="BE66">
            <v>203.81</v>
          </cell>
          <cell r="BH66">
            <v>1.43</v>
          </cell>
          <cell r="BJ66">
            <v>9.42</v>
          </cell>
          <cell r="BL66">
            <v>4.97</v>
          </cell>
          <cell r="BM66">
            <v>9.5</v>
          </cell>
          <cell r="BN66">
            <v>2.4</v>
          </cell>
          <cell r="BO66">
            <v>16</v>
          </cell>
          <cell r="BP66">
            <v>7.36</v>
          </cell>
          <cell r="CS66">
            <v>40</v>
          </cell>
          <cell r="CT66">
            <v>3</v>
          </cell>
          <cell r="CV66">
            <v>4.4800000000000004</v>
          </cell>
          <cell r="CW66">
            <v>10.26</v>
          </cell>
        </row>
        <row r="67">
          <cell r="B67">
            <v>29</v>
          </cell>
          <cell r="J67" t="e">
            <v>#DIV/0!</v>
          </cell>
          <cell r="N67" t="e">
            <v>#DIV/0!</v>
          </cell>
          <cell r="Q67">
            <v>0</v>
          </cell>
          <cell r="S67">
            <v>143.83999999999983</v>
          </cell>
          <cell r="T67">
            <v>143.83999999999983</v>
          </cell>
          <cell r="W67" t="e">
            <v>#DIV/0!</v>
          </cell>
          <cell r="AB67">
            <v>20.48599999999999</v>
          </cell>
          <cell r="AQ67">
            <v>0</v>
          </cell>
          <cell r="BC67">
            <v>0</v>
          </cell>
          <cell r="CS67">
            <v>40</v>
          </cell>
          <cell r="CT67">
            <v>3</v>
          </cell>
        </row>
        <row r="68">
          <cell r="B68">
            <v>30</v>
          </cell>
          <cell r="J68" t="e">
            <v>#DIV/0!</v>
          </cell>
          <cell r="N68" t="e">
            <v>#DIV/0!</v>
          </cell>
          <cell r="Q68">
            <v>0</v>
          </cell>
          <cell r="S68">
            <v>143.83999999999983</v>
          </cell>
          <cell r="T68">
            <v>143.83999999999983</v>
          </cell>
          <cell r="W68" t="e">
            <v>#DIV/0!</v>
          </cell>
          <cell r="AB68">
            <v>20.48599999999999</v>
          </cell>
          <cell r="AQ68">
            <v>0</v>
          </cell>
          <cell r="BC68">
            <v>0</v>
          </cell>
          <cell r="CS68">
            <v>40</v>
          </cell>
          <cell r="CT68">
            <v>3</v>
          </cell>
        </row>
        <row r="69">
          <cell r="B69">
            <v>31</v>
          </cell>
          <cell r="J69" t="e">
            <v>#DIV/0!</v>
          </cell>
          <cell r="N69" t="e">
            <v>#DIV/0!</v>
          </cell>
          <cell r="Q69">
            <v>0</v>
          </cell>
          <cell r="S69">
            <v>143.83999999999983</v>
          </cell>
          <cell r="T69">
            <v>143.83999999999983</v>
          </cell>
          <cell r="W69" t="e">
            <v>#DIV/0!</v>
          </cell>
          <cell r="AB69">
            <v>20.48599999999999</v>
          </cell>
          <cell r="AQ69">
            <v>0</v>
          </cell>
          <cell r="BC69">
            <v>0</v>
          </cell>
          <cell r="CS69">
            <v>40</v>
          </cell>
          <cell r="CT69">
            <v>3</v>
          </cell>
        </row>
        <row r="70">
          <cell r="B70" t="str">
            <v>MAR/1</v>
          </cell>
          <cell r="C70">
            <v>237.67</v>
          </cell>
          <cell r="D70">
            <v>297</v>
          </cell>
          <cell r="F70">
            <v>5.79</v>
          </cell>
          <cell r="G70">
            <v>6.56</v>
          </cell>
          <cell r="H70">
            <v>6.56</v>
          </cell>
          <cell r="J70">
            <v>45.274390243902445</v>
          </cell>
          <cell r="L70">
            <v>12.13</v>
          </cell>
          <cell r="M70">
            <v>68.576999999999998</v>
          </cell>
          <cell r="N70">
            <v>23.089898989898987</v>
          </cell>
          <cell r="Q70">
            <v>74.98</v>
          </cell>
          <cell r="S70">
            <v>137.43699999999984</v>
          </cell>
          <cell r="T70">
            <v>137.43699999999984</v>
          </cell>
          <cell r="V70">
            <v>12.148</v>
          </cell>
          <cell r="W70">
            <v>4.0902356902356898</v>
          </cell>
          <cell r="AB70">
            <v>32.633999999999986</v>
          </cell>
          <cell r="AC70">
            <v>1.87</v>
          </cell>
          <cell r="AD70">
            <v>2.0499999999999998</v>
          </cell>
          <cell r="AH70">
            <v>3.4</v>
          </cell>
          <cell r="AI70">
            <v>6.66</v>
          </cell>
          <cell r="AK70">
            <v>2.2599999999999998</v>
          </cell>
          <cell r="AN70">
            <v>77.67</v>
          </cell>
          <cell r="AO70">
            <v>77.67</v>
          </cell>
          <cell r="AQ70">
            <v>0</v>
          </cell>
          <cell r="AS70">
            <v>5.15</v>
          </cell>
          <cell r="AU70">
            <v>1.56</v>
          </cell>
          <cell r="AX70">
            <v>3.11</v>
          </cell>
          <cell r="AY70">
            <v>90.75</v>
          </cell>
          <cell r="AZ70">
            <v>1.1599999999999999</v>
          </cell>
          <cell r="BA70">
            <v>0.11</v>
          </cell>
          <cell r="BB70">
            <v>1.1499999999999999</v>
          </cell>
          <cell r="BC70">
            <v>2.42</v>
          </cell>
          <cell r="BD70">
            <v>6.27</v>
          </cell>
          <cell r="BE70">
            <v>162.71</v>
          </cell>
          <cell r="BH70">
            <v>1.31</v>
          </cell>
          <cell r="BJ70">
            <v>9.34</v>
          </cell>
          <cell r="BL70">
            <v>2.33</v>
          </cell>
          <cell r="BM70">
            <v>5.74</v>
          </cell>
          <cell r="BN70">
            <v>1.92</v>
          </cell>
          <cell r="BO70">
            <v>17.100000000000001</v>
          </cell>
          <cell r="BP70">
            <v>6.29</v>
          </cell>
          <cell r="CS70">
            <v>40</v>
          </cell>
          <cell r="CT70">
            <v>3</v>
          </cell>
          <cell r="CV70">
            <v>3.62</v>
          </cell>
          <cell r="CW70">
            <v>9.3800000000000008</v>
          </cell>
        </row>
        <row r="71">
          <cell r="B71">
            <v>2</v>
          </cell>
          <cell r="J71" t="e">
            <v>#DIV/0!</v>
          </cell>
          <cell r="N71" t="e">
            <v>#DIV/0!</v>
          </cell>
          <cell r="Q71">
            <v>0</v>
          </cell>
          <cell r="S71">
            <v>137.43699999999984</v>
          </cell>
          <cell r="T71">
            <v>137.43699999999984</v>
          </cell>
          <cell r="W71" t="e">
            <v>#DIV/0!</v>
          </cell>
          <cell r="AB71">
            <v>32.633999999999986</v>
          </cell>
          <cell r="AQ71">
            <v>0</v>
          </cell>
          <cell r="BC71">
            <v>0</v>
          </cell>
          <cell r="CS71">
            <v>40</v>
          </cell>
          <cell r="CT71">
            <v>3</v>
          </cell>
          <cell r="CV71">
            <v>4.4000000000000004</v>
          </cell>
          <cell r="CW71">
            <v>6.21</v>
          </cell>
        </row>
        <row r="72">
          <cell r="B72">
            <v>3</v>
          </cell>
          <cell r="C72">
            <v>532.17999999999995</v>
          </cell>
          <cell r="D72">
            <v>529</v>
          </cell>
          <cell r="G72">
            <v>18.010000000000002</v>
          </cell>
          <cell r="H72">
            <v>18.010000000000002</v>
          </cell>
          <cell r="I72">
            <v>2.5</v>
          </cell>
          <cell r="J72">
            <v>29.37257079400333</v>
          </cell>
          <cell r="L72">
            <v>10.28</v>
          </cell>
          <cell r="M72">
            <v>127.015</v>
          </cell>
          <cell r="N72">
            <v>24.01039697542533</v>
          </cell>
          <cell r="Q72">
            <v>0</v>
          </cell>
          <cell r="S72">
            <v>264.45199999999983</v>
          </cell>
          <cell r="T72">
            <v>264.45199999999983</v>
          </cell>
          <cell r="V72">
            <v>21.552</v>
          </cell>
          <cell r="W72">
            <v>4.0741020793950851</v>
          </cell>
          <cell r="AB72">
            <v>54.185999999999986</v>
          </cell>
          <cell r="AC72">
            <v>2.15</v>
          </cell>
          <cell r="AD72">
            <v>2.14</v>
          </cell>
          <cell r="AH72">
            <v>6.4</v>
          </cell>
          <cell r="AI72">
            <v>7.79</v>
          </cell>
          <cell r="AN72">
            <v>122.1</v>
          </cell>
          <cell r="AO72">
            <v>122.1</v>
          </cell>
          <cell r="AQ72">
            <v>0</v>
          </cell>
          <cell r="AS72">
            <v>4.5199999999999996</v>
          </cell>
          <cell r="AU72">
            <v>1.55</v>
          </cell>
          <cell r="AX72">
            <v>6.41</v>
          </cell>
          <cell r="AY72">
            <v>92.7</v>
          </cell>
          <cell r="AZ72">
            <v>0.09</v>
          </cell>
          <cell r="BA72">
            <v>0.24</v>
          </cell>
          <cell r="BB72">
            <v>0.56000000000000005</v>
          </cell>
          <cell r="BC72">
            <v>0.89</v>
          </cell>
          <cell r="BD72">
            <v>6.49</v>
          </cell>
          <cell r="BE72">
            <v>83.32</v>
          </cell>
          <cell r="BH72">
            <v>1.3</v>
          </cell>
          <cell r="BJ72">
            <v>11.94</v>
          </cell>
          <cell r="BL72">
            <v>5.08</v>
          </cell>
          <cell r="BM72">
            <v>7.52</v>
          </cell>
          <cell r="BN72">
            <v>3.69</v>
          </cell>
          <cell r="BO72">
            <v>13.64</v>
          </cell>
          <cell r="BP72">
            <v>10.77</v>
          </cell>
          <cell r="CS72">
            <v>40</v>
          </cell>
          <cell r="CT72">
            <v>3</v>
          </cell>
        </row>
        <row r="73">
          <cell r="B73">
            <v>4</v>
          </cell>
          <cell r="J73" t="e">
            <v>#DIV/0!</v>
          </cell>
          <cell r="N73" t="e">
            <v>#DIV/0!</v>
          </cell>
          <cell r="Q73">
            <v>0</v>
          </cell>
          <cell r="S73">
            <v>264.45199999999983</v>
          </cell>
          <cell r="T73">
            <v>264.45199999999983</v>
          </cell>
          <cell r="W73" t="e">
            <v>#DIV/0!</v>
          </cell>
          <cell r="AB73">
            <v>54.185999999999986</v>
          </cell>
          <cell r="AQ73">
            <v>0</v>
          </cell>
          <cell r="BC73">
            <v>0</v>
          </cell>
          <cell r="CS73">
            <v>40</v>
          </cell>
          <cell r="CT73">
            <v>3</v>
          </cell>
          <cell r="CV73">
            <v>6.21</v>
          </cell>
          <cell r="CW73">
            <v>7.43</v>
          </cell>
        </row>
        <row r="74">
          <cell r="B74">
            <v>5</v>
          </cell>
          <cell r="C74">
            <v>559.59</v>
          </cell>
          <cell r="D74">
            <v>554</v>
          </cell>
          <cell r="G74">
            <v>16.88</v>
          </cell>
          <cell r="H74">
            <v>16.88</v>
          </cell>
          <cell r="J74">
            <v>32.819905213270147</v>
          </cell>
          <cell r="L74">
            <v>12.55</v>
          </cell>
          <cell r="M74">
            <v>134.06800000000001</v>
          </cell>
          <cell r="N74">
            <v>24.200000000000003</v>
          </cell>
          <cell r="Q74">
            <v>109.5</v>
          </cell>
          <cell r="S74">
            <v>289.01999999999987</v>
          </cell>
          <cell r="T74">
            <v>289.01999999999987</v>
          </cell>
          <cell r="V74">
            <v>23.367999999999999</v>
          </cell>
          <cell r="W74">
            <v>4.218050541516245</v>
          </cell>
          <cell r="AB74">
            <v>77.553999999999988</v>
          </cell>
          <cell r="AC74">
            <v>1.98</v>
          </cell>
          <cell r="AD74">
            <v>2.02</v>
          </cell>
          <cell r="AH74">
            <v>10.8</v>
          </cell>
          <cell r="AI74">
            <v>8.07</v>
          </cell>
          <cell r="AK74">
            <v>2.08</v>
          </cell>
          <cell r="AN74">
            <v>122.83</v>
          </cell>
          <cell r="AO74">
            <v>122.83</v>
          </cell>
          <cell r="AQ74">
            <v>0</v>
          </cell>
          <cell r="AS74">
            <v>6.56</v>
          </cell>
          <cell r="AU74">
            <v>0.91</v>
          </cell>
          <cell r="AX74">
            <v>4.88</v>
          </cell>
          <cell r="AY74">
            <v>92.8</v>
          </cell>
          <cell r="AZ74">
            <v>7.0000000000000007E-2</v>
          </cell>
          <cell r="BA74">
            <v>0.3</v>
          </cell>
          <cell r="BB74">
            <v>0.2</v>
          </cell>
          <cell r="BC74">
            <v>0.57000000000000006</v>
          </cell>
          <cell r="BD74">
            <v>5.04</v>
          </cell>
          <cell r="BE74">
            <v>144.88999999999999</v>
          </cell>
          <cell r="BH74">
            <v>1.25</v>
          </cell>
          <cell r="BJ74">
            <v>8.33</v>
          </cell>
          <cell r="BL74">
            <v>2.78</v>
          </cell>
          <cell r="BM74">
            <v>7.08</v>
          </cell>
          <cell r="BN74">
            <v>3.31</v>
          </cell>
          <cell r="BO74">
            <v>18.510000000000002</v>
          </cell>
          <cell r="BP74">
            <v>8.0500000000000007</v>
          </cell>
          <cell r="CS74">
            <v>40</v>
          </cell>
          <cell r="CT74">
            <v>3</v>
          </cell>
          <cell r="CV74">
            <v>3.71</v>
          </cell>
          <cell r="CW74">
            <v>8.23</v>
          </cell>
        </row>
        <row r="75">
          <cell r="B75">
            <v>6</v>
          </cell>
          <cell r="C75">
            <v>511.83</v>
          </cell>
          <cell r="D75">
            <v>404</v>
          </cell>
          <cell r="G75">
            <v>12.92</v>
          </cell>
          <cell r="H75">
            <v>12.92</v>
          </cell>
          <cell r="J75">
            <v>31.269349845201237</v>
          </cell>
          <cell r="L75">
            <v>10.68</v>
          </cell>
          <cell r="M75">
            <v>97.847999999999999</v>
          </cell>
          <cell r="N75">
            <v>24.219801980198021</v>
          </cell>
          <cell r="Q75">
            <v>134.05000000000001</v>
          </cell>
          <cell r="S75">
            <v>252.81799999999987</v>
          </cell>
          <cell r="T75">
            <v>252.81799999999987</v>
          </cell>
          <cell r="V75">
            <v>16.175999999999998</v>
          </cell>
          <cell r="W75">
            <v>4.0039603960396031</v>
          </cell>
          <cell r="Y75">
            <v>40.119999999999997</v>
          </cell>
          <cell r="AB75">
            <v>53.609999999999992</v>
          </cell>
          <cell r="AC75">
            <v>2.12</v>
          </cell>
          <cell r="AD75">
            <v>2.08</v>
          </cell>
          <cell r="AH75">
            <v>4.4000000000000004</v>
          </cell>
          <cell r="AI75">
            <v>7.34</v>
          </cell>
          <cell r="AK75">
            <v>1.97</v>
          </cell>
          <cell r="AL75">
            <v>4.9000000000000004</v>
          </cell>
          <cell r="AM75">
            <v>7.59</v>
          </cell>
          <cell r="AN75">
            <v>90.15</v>
          </cell>
          <cell r="AO75">
            <v>90.15</v>
          </cell>
          <cell r="AQ75">
            <v>0</v>
          </cell>
          <cell r="AS75">
            <v>6.6</v>
          </cell>
          <cell r="AU75">
            <v>1.59</v>
          </cell>
          <cell r="AX75">
            <v>4.9400000000000004</v>
          </cell>
          <cell r="AY75">
            <v>94.4</v>
          </cell>
          <cell r="AZ75">
            <v>0.11</v>
          </cell>
          <cell r="BA75">
            <v>0.46</v>
          </cell>
          <cell r="BB75">
            <v>0.25</v>
          </cell>
          <cell r="BC75">
            <v>0.82000000000000006</v>
          </cell>
          <cell r="BD75">
            <v>6</v>
          </cell>
          <cell r="BE75">
            <v>97.65</v>
          </cell>
          <cell r="BH75">
            <v>1.25</v>
          </cell>
          <cell r="BJ75">
            <v>16.45</v>
          </cell>
          <cell r="BL75">
            <v>3.57</v>
          </cell>
          <cell r="BM75">
            <v>7.66</v>
          </cell>
          <cell r="BN75">
            <v>1.79</v>
          </cell>
          <cell r="BO75">
            <v>16.329999999999998</v>
          </cell>
          <cell r="BP75">
            <v>7.87</v>
          </cell>
          <cell r="CS75">
            <v>40</v>
          </cell>
          <cell r="CT75">
            <v>3</v>
          </cell>
          <cell r="CV75">
            <v>2.74</v>
          </cell>
          <cell r="CW75">
            <v>7.6</v>
          </cell>
        </row>
        <row r="76">
          <cell r="B76">
            <v>7</v>
          </cell>
          <cell r="C76">
            <v>374.39</v>
          </cell>
          <cell r="D76">
            <v>320</v>
          </cell>
          <cell r="G76">
            <v>10.57</v>
          </cell>
          <cell r="H76">
            <v>10.57</v>
          </cell>
          <cell r="J76">
            <v>30.274361400189214</v>
          </cell>
          <cell r="L76">
            <v>12.01</v>
          </cell>
          <cell r="M76">
            <v>76.900000000000006</v>
          </cell>
          <cell r="N76">
            <v>24.03125</v>
          </cell>
          <cell r="Q76">
            <v>151.13</v>
          </cell>
          <cell r="S76">
            <v>178.58799999999985</v>
          </cell>
          <cell r="T76">
            <v>178.58799999999985</v>
          </cell>
          <cell r="V76">
            <v>12.96</v>
          </cell>
          <cell r="W76">
            <v>4.05</v>
          </cell>
          <cell r="Y76">
            <v>39.24</v>
          </cell>
          <cell r="AB76">
            <v>27.329999999999991</v>
          </cell>
          <cell r="AC76">
            <v>2.0499999999999998</v>
          </cell>
          <cell r="AD76">
            <v>2.08</v>
          </cell>
          <cell r="AH76">
            <v>6.4</v>
          </cell>
          <cell r="AI76">
            <v>6.6</v>
          </cell>
          <cell r="AK76">
            <v>2.09</v>
          </cell>
          <cell r="AL76">
            <v>7.55</v>
          </cell>
          <cell r="AM76">
            <v>7.45</v>
          </cell>
          <cell r="AN76">
            <v>69.33</v>
          </cell>
          <cell r="AO76">
            <v>69.33</v>
          </cell>
          <cell r="AQ76">
            <v>0</v>
          </cell>
          <cell r="AS76">
            <v>4.83</v>
          </cell>
          <cell r="AU76">
            <v>0.73</v>
          </cell>
          <cell r="AX76">
            <v>4.25</v>
          </cell>
          <cell r="AY76">
            <v>95.5</v>
          </cell>
          <cell r="AZ76">
            <v>0.06</v>
          </cell>
          <cell r="BA76">
            <v>1.07</v>
          </cell>
          <cell r="BB76">
            <v>0.23</v>
          </cell>
          <cell r="BC76">
            <v>1.36</v>
          </cell>
          <cell r="BD76">
            <v>4.8899999999999997</v>
          </cell>
          <cell r="BE76">
            <v>114.29</v>
          </cell>
          <cell r="BH76">
            <v>1.37</v>
          </cell>
          <cell r="BJ76">
            <v>9.67</v>
          </cell>
          <cell r="BL76">
            <v>2.29</v>
          </cell>
          <cell r="BM76">
            <v>7.52</v>
          </cell>
          <cell r="BN76">
            <v>1.9</v>
          </cell>
          <cell r="BO76">
            <v>20.9</v>
          </cell>
          <cell r="BP76">
            <v>6.29</v>
          </cell>
          <cell r="CS76">
            <v>40</v>
          </cell>
          <cell r="CT76">
            <v>3</v>
          </cell>
          <cell r="CV76">
            <v>2.36</v>
          </cell>
          <cell r="CW76">
            <v>7.43</v>
          </cell>
        </row>
        <row r="77">
          <cell r="B77">
            <v>8</v>
          </cell>
          <cell r="C77">
            <v>434.88</v>
          </cell>
          <cell r="D77">
            <v>605</v>
          </cell>
          <cell r="G77">
            <v>19.27</v>
          </cell>
          <cell r="H77">
            <v>19.27</v>
          </cell>
          <cell r="J77">
            <v>31.395952257394914</v>
          </cell>
          <cell r="L77">
            <v>13.83</v>
          </cell>
          <cell r="M77">
            <v>145.19999999999999</v>
          </cell>
          <cell r="N77">
            <v>24</v>
          </cell>
          <cell r="Q77">
            <v>110.1</v>
          </cell>
          <cell r="S77">
            <v>213.68799999999985</v>
          </cell>
          <cell r="T77">
            <v>213.68799999999985</v>
          </cell>
          <cell r="V77">
            <v>24.986000000000001</v>
          </cell>
          <cell r="W77">
            <v>4.1299173553719006</v>
          </cell>
          <cell r="Y77">
            <v>26.06</v>
          </cell>
          <cell r="AB77">
            <v>26.25599999999999</v>
          </cell>
          <cell r="AC77">
            <v>1.99</v>
          </cell>
          <cell r="AD77">
            <v>2.09</v>
          </cell>
          <cell r="AH77">
            <v>6.6</v>
          </cell>
          <cell r="AI77">
            <v>5.68</v>
          </cell>
          <cell r="AK77">
            <v>2.09</v>
          </cell>
          <cell r="AL77">
            <v>6.93</v>
          </cell>
          <cell r="AM77">
            <v>6.6</v>
          </cell>
          <cell r="AN77">
            <v>142.11000000000001</v>
          </cell>
          <cell r="AO77">
            <v>142.11000000000001</v>
          </cell>
          <cell r="AQ77">
            <v>0</v>
          </cell>
          <cell r="AS77">
            <v>6.5</v>
          </cell>
          <cell r="AU77">
            <v>0.93</v>
          </cell>
          <cell r="AX77">
            <v>3.85</v>
          </cell>
          <cell r="AY77">
            <v>97.4</v>
          </cell>
          <cell r="AZ77">
            <v>0.09</v>
          </cell>
          <cell r="BA77">
            <v>0.28999999999999998</v>
          </cell>
          <cell r="BB77">
            <v>0.21</v>
          </cell>
          <cell r="BC77">
            <v>0.59</v>
          </cell>
          <cell r="BD77">
            <v>5.63</v>
          </cell>
          <cell r="BE77">
            <v>93</v>
          </cell>
          <cell r="BH77">
            <v>1.1599999999999999</v>
          </cell>
          <cell r="BJ77">
            <v>5.8</v>
          </cell>
          <cell r="BL77">
            <v>2.86</v>
          </cell>
          <cell r="BM77">
            <v>7.1</v>
          </cell>
          <cell r="BN77">
            <v>2.02</v>
          </cell>
          <cell r="BO77">
            <v>22.47</v>
          </cell>
          <cell r="BP77">
            <v>7.76</v>
          </cell>
          <cell r="CS77">
            <v>40</v>
          </cell>
          <cell r="CT77">
            <v>3</v>
          </cell>
          <cell r="CV77">
            <v>4.2300000000000004</v>
          </cell>
          <cell r="CW77">
            <v>7.68</v>
          </cell>
        </row>
        <row r="78">
          <cell r="B78">
            <v>9</v>
          </cell>
          <cell r="J78" t="e">
            <v>#DIV/0!</v>
          </cell>
          <cell r="N78" t="e">
            <v>#DIV/0!</v>
          </cell>
          <cell r="Q78">
            <v>0</v>
          </cell>
          <cell r="S78">
            <v>213.68799999999985</v>
          </cell>
          <cell r="T78">
            <v>213.68799999999985</v>
          </cell>
          <cell r="W78" t="e">
            <v>#DIV/0!</v>
          </cell>
          <cell r="AB78">
            <v>26.25599999999999</v>
          </cell>
          <cell r="AQ78">
            <v>0</v>
          </cell>
          <cell r="BC78">
            <v>0</v>
          </cell>
          <cell r="CS78">
            <v>40</v>
          </cell>
          <cell r="CT78">
            <v>3</v>
          </cell>
          <cell r="CV78">
            <v>3.84</v>
          </cell>
          <cell r="CW78">
            <v>6.09</v>
          </cell>
        </row>
        <row r="79">
          <cell r="B79">
            <v>10</v>
          </cell>
          <cell r="C79">
            <v>560.29</v>
          </cell>
          <cell r="D79">
            <v>505</v>
          </cell>
          <cell r="G79">
            <v>14.83</v>
          </cell>
          <cell r="H79">
            <v>14.83</v>
          </cell>
          <cell r="J79">
            <v>34.052596089008766</v>
          </cell>
          <cell r="L79">
            <v>9.4</v>
          </cell>
          <cell r="M79">
            <v>119.65</v>
          </cell>
          <cell r="N79">
            <v>23.693069306930695</v>
          </cell>
          <cell r="Q79">
            <v>135.76</v>
          </cell>
          <cell r="S79">
            <v>197.57799999999986</v>
          </cell>
          <cell r="T79">
            <v>197.57799999999986</v>
          </cell>
          <cell r="V79">
            <v>20.704999999999998</v>
          </cell>
          <cell r="W79">
            <v>4.0999999999999996</v>
          </cell>
          <cell r="Y79">
            <v>40.51</v>
          </cell>
          <cell r="AB79">
            <v>6.4509999999999863</v>
          </cell>
          <cell r="AC79">
            <v>2.17</v>
          </cell>
          <cell r="AD79">
            <v>2.04</v>
          </cell>
          <cell r="AH79">
            <v>5.6</v>
          </cell>
          <cell r="AI79">
            <v>8.76</v>
          </cell>
          <cell r="AK79">
            <v>2.04</v>
          </cell>
          <cell r="AL79">
            <v>7.35</v>
          </cell>
          <cell r="AM79">
            <v>5.84</v>
          </cell>
          <cell r="AN79">
            <v>103.34</v>
          </cell>
          <cell r="AO79">
            <v>103.34</v>
          </cell>
          <cell r="AQ79">
            <v>0</v>
          </cell>
          <cell r="AS79">
            <v>5.98</v>
          </cell>
          <cell r="AU79">
            <v>0.95</v>
          </cell>
          <cell r="AX79">
            <v>4.5199999999999996</v>
          </cell>
          <cell r="AY79">
            <v>95.3</v>
          </cell>
          <cell r="AZ79">
            <v>0.15</v>
          </cell>
          <cell r="BA79">
            <v>0.47</v>
          </cell>
          <cell r="BB79">
            <v>0.36</v>
          </cell>
          <cell r="BC79">
            <v>0.98</v>
          </cell>
          <cell r="BD79">
            <v>6.1</v>
          </cell>
          <cell r="BE79">
            <v>95.78</v>
          </cell>
          <cell r="BH79">
            <v>1.18</v>
          </cell>
          <cell r="BJ79">
            <v>12.54</v>
          </cell>
          <cell r="BL79">
            <v>4.5999999999999996</v>
          </cell>
          <cell r="BM79">
            <v>6.96</v>
          </cell>
          <cell r="BN79">
            <v>3.85</v>
          </cell>
          <cell r="BO79">
            <v>13.91</v>
          </cell>
          <cell r="BP79">
            <v>7.8</v>
          </cell>
          <cell r="CS79">
            <v>40</v>
          </cell>
          <cell r="CT79">
            <v>3</v>
          </cell>
        </row>
        <row r="80">
          <cell r="B80">
            <v>11</v>
          </cell>
          <cell r="C80">
            <v>406.51</v>
          </cell>
          <cell r="D80">
            <v>418</v>
          </cell>
          <cell r="G80">
            <v>12.15</v>
          </cell>
          <cell r="H80">
            <v>12.15</v>
          </cell>
          <cell r="J80">
            <v>34.403292181069958</v>
          </cell>
          <cell r="L80">
            <v>8.8800000000000008</v>
          </cell>
          <cell r="M80">
            <v>98.295000000000002</v>
          </cell>
          <cell r="N80">
            <v>23.51555023923445</v>
          </cell>
          <cell r="Q80">
            <v>151.33000000000001</v>
          </cell>
          <cell r="S80">
            <v>144.54299999999986</v>
          </cell>
          <cell r="T80">
            <v>144.54299999999986</v>
          </cell>
          <cell r="V80">
            <v>17.64</v>
          </cell>
          <cell r="W80">
            <v>4.2200956937799043</v>
          </cell>
          <cell r="Y80">
            <v>13.12</v>
          </cell>
          <cell r="AB80">
            <v>10.970999999999988</v>
          </cell>
          <cell r="AC80">
            <v>2.15</v>
          </cell>
          <cell r="AD80">
            <v>2.0299999999999998</v>
          </cell>
          <cell r="AH80">
            <v>4.2</v>
          </cell>
          <cell r="AI80">
            <v>7.06</v>
          </cell>
          <cell r="AK80">
            <v>2.0099999999999998</v>
          </cell>
          <cell r="AL80">
            <v>6.7</v>
          </cell>
          <cell r="AM80">
            <v>7.99</v>
          </cell>
          <cell r="AN80">
            <v>96.55</v>
          </cell>
          <cell r="AO80">
            <v>96.55</v>
          </cell>
          <cell r="AQ80">
            <v>0</v>
          </cell>
          <cell r="AS80">
            <v>6</v>
          </cell>
          <cell r="AU80">
            <v>0.78</v>
          </cell>
          <cell r="AX80">
            <v>2.93</v>
          </cell>
          <cell r="AY80">
            <v>94.6</v>
          </cell>
          <cell r="AZ80">
            <v>0.17</v>
          </cell>
          <cell r="BA80">
            <v>0.38</v>
          </cell>
          <cell r="BB80">
            <v>0.44</v>
          </cell>
          <cell r="BC80">
            <v>0.99</v>
          </cell>
          <cell r="BD80">
            <v>5.73</v>
          </cell>
          <cell r="BE80">
            <v>94.52</v>
          </cell>
          <cell r="BH80">
            <v>1.1000000000000001</v>
          </cell>
          <cell r="BJ80">
            <v>6.97</v>
          </cell>
          <cell r="BL80">
            <v>2.2599999999999998</v>
          </cell>
          <cell r="BM80">
            <v>5.38</v>
          </cell>
          <cell r="BN80">
            <v>2.58</v>
          </cell>
          <cell r="BO80">
            <v>15.15</v>
          </cell>
          <cell r="BP80">
            <v>7.46</v>
          </cell>
          <cell r="CS80">
            <v>40</v>
          </cell>
          <cell r="CT80">
            <v>3</v>
          </cell>
          <cell r="CV80">
            <v>5.87</v>
          </cell>
          <cell r="CW80">
            <v>6.6</v>
          </cell>
        </row>
        <row r="81">
          <cell r="B81">
            <v>12</v>
          </cell>
          <cell r="C81">
            <v>353.92</v>
          </cell>
          <cell r="D81">
            <v>353</v>
          </cell>
          <cell r="F81">
            <v>0.83</v>
          </cell>
          <cell r="G81">
            <v>10.66</v>
          </cell>
          <cell r="H81">
            <v>10.66</v>
          </cell>
          <cell r="J81">
            <v>33.114446529080674</v>
          </cell>
          <cell r="L81">
            <v>9.69</v>
          </cell>
          <cell r="M81">
            <v>84.72</v>
          </cell>
          <cell r="N81">
            <v>24</v>
          </cell>
          <cell r="Q81">
            <v>0</v>
          </cell>
          <cell r="S81">
            <v>229.26299999999986</v>
          </cell>
          <cell r="T81">
            <v>229.26299999999986</v>
          </cell>
          <cell r="V81">
            <v>14.65</v>
          </cell>
          <cell r="W81">
            <v>4.1501416430594897</v>
          </cell>
          <cell r="Y81">
            <v>13.23</v>
          </cell>
          <cell r="AB81">
            <v>12.390999999999988</v>
          </cell>
          <cell r="AC81">
            <v>1.9</v>
          </cell>
          <cell r="AD81">
            <v>2.0099999999999998</v>
          </cell>
          <cell r="AH81">
            <v>7.4</v>
          </cell>
          <cell r="AI81">
            <v>8.3800000000000008</v>
          </cell>
          <cell r="AL81">
            <v>4.2</v>
          </cell>
          <cell r="AM81">
            <v>7.06</v>
          </cell>
          <cell r="AN81">
            <v>75.44</v>
          </cell>
          <cell r="AO81">
            <v>75.44</v>
          </cell>
          <cell r="AQ81">
            <v>0</v>
          </cell>
          <cell r="AS81">
            <v>5.43</v>
          </cell>
          <cell r="AU81">
            <v>1.23</v>
          </cell>
          <cell r="AX81">
            <v>4.2300000000000004</v>
          </cell>
          <cell r="AY81">
            <v>94.8</v>
          </cell>
          <cell r="AZ81">
            <v>0.06</v>
          </cell>
          <cell r="BA81">
            <v>0.55000000000000004</v>
          </cell>
          <cell r="BB81">
            <v>0.37</v>
          </cell>
          <cell r="BC81">
            <v>0.98000000000000009</v>
          </cell>
          <cell r="BD81">
            <v>9.7799999999999994</v>
          </cell>
          <cell r="BE81">
            <v>96.63</v>
          </cell>
          <cell r="BH81">
            <v>1.1599999999999999</v>
          </cell>
          <cell r="BJ81">
            <v>10.28</v>
          </cell>
          <cell r="BL81">
            <v>4.8600000000000003</v>
          </cell>
          <cell r="BM81">
            <v>6.52</v>
          </cell>
          <cell r="BN81">
            <v>2.1</v>
          </cell>
          <cell r="BO81">
            <v>16.809999999999999</v>
          </cell>
          <cell r="BP81">
            <v>8.6199999999999992</v>
          </cell>
          <cell r="CS81">
            <v>40</v>
          </cell>
          <cell r="CT81">
            <v>3</v>
          </cell>
          <cell r="CV81">
            <v>9.3699999999999992</v>
          </cell>
          <cell r="CW81">
            <v>5.16</v>
          </cell>
        </row>
        <row r="82">
          <cell r="B82">
            <v>13</v>
          </cell>
          <cell r="C82">
            <v>236.65</v>
          </cell>
          <cell r="D82">
            <v>266</v>
          </cell>
          <cell r="G82">
            <v>8.33</v>
          </cell>
          <cell r="H82">
            <v>8.33</v>
          </cell>
          <cell r="J82">
            <v>31.932773109243698</v>
          </cell>
          <cell r="L82">
            <v>11.23</v>
          </cell>
          <cell r="M82">
            <v>63.84</v>
          </cell>
          <cell r="N82">
            <v>24.000000000000004</v>
          </cell>
          <cell r="Q82">
            <v>149.57</v>
          </cell>
          <cell r="S82">
            <v>143.53299999999984</v>
          </cell>
          <cell r="T82">
            <v>143.53299999999984</v>
          </cell>
          <cell r="V82">
            <v>10.798999999999999</v>
          </cell>
          <cell r="W82">
            <v>4.0597744360902253</v>
          </cell>
          <cell r="Y82">
            <v>6.63</v>
          </cell>
          <cell r="AB82">
            <v>16.559999999999988</v>
          </cell>
          <cell r="AC82">
            <v>2</v>
          </cell>
          <cell r="AD82">
            <v>2.0099999999999998</v>
          </cell>
          <cell r="AH82">
            <v>6.6</v>
          </cell>
          <cell r="AI82">
            <v>7.67</v>
          </cell>
          <cell r="AK82">
            <v>2</v>
          </cell>
          <cell r="AL82">
            <v>5.8</v>
          </cell>
          <cell r="AM82">
            <v>8.3800000000000008</v>
          </cell>
          <cell r="AN82">
            <v>64.650000000000006</v>
          </cell>
          <cell r="AO82">
            <v>64.650000000000006</v>
          </cell>
          <cell r="AQ82">
            <v>0</v>
          </cell>
          <cell r="AS82">
            <v>5.41</v>
          </cell>
          <cell r="AU82">
            <v>0.88</v>
          </cell>
          <cell r="AX82">
            <v>4.2300000000000004</v>
          </cell>
          <cell r="AY82">
            <v>93.8</v>
          </cell>
          <cell r="AZ82">
            <v>0.03</v>
          </cell>
          <cell r="BA82">
            <v>0.12</v>
          </cell>
          <cell r="BB82">
            <v>0.4</v>
          </cell>
          <cell r="BC82">
            <v>0.55000000000000004</v>
          </cell>
          <cell r="BD82">
            <v>11.33</v>
          </cell>
          <cell r="BE82">
            <v>94.93</v>
          </cell>
          <cell r="BH82">
            <v>1.21</v>
          </cell>
          <cell r="BJ82">
            <v>9.31</v>
          </cell>
          <cell r="BL82">
            <v>4</v>
          </cell>
          <cell r="BM82">
            <v>6.68</v>
          </cell>
          <cell r="BN82">
            <v>2.16</v>
          </cell>
          <cell r="BO82">
            <v>31.43</v>
          </cell>
          <cell r="BP82">
            <v>10.29</v>
          </cell>
          <cell r="CS82">
            <v>40</v>
          </cell>
          <cell r="CT82">
            <v>3</v>
          </cell>
          <cell r="CV82">
            <v>10.14</v>
          </cell>
          <cell r="CW82">
            <v>6.61</v>
          </cell>
        </row>
        <row r="83">
          <cell r="B83">
            <v>14</v>
          </cell>
          <cell r="C83">
            <v>271.13</v>
          </cell>
          <cell r="D83">
            <v>239</v>
          </cell>
          <cell r="F83">
            <v>4.13</v>
          </cell>
          <cell r="G83">
            <v>6.01</v>
          </cell>
          <cell r="H83">
            <v>6.01</v>
          </cell>
          <cell r="J83">
            <v>39.767054908485861</v>
          </cell>
          <cell r="L83">
            <v>9.42</v>
          </cell>
          <cell r="M83">
            <v>55.470999999999997</v>
          </cell>
          <cell r="N83">
            <v>23.209623430962342</v>
          </cell>
          <cell r="Q83">
            <v>97.28</v>
          </cell>
          <cell r="S83">
            <v>101.72399999999985</v>
          </cell>
          <cell r="T83">
            <v>101.72399999999985</v>
          </cell>
          <cell r="V83">
            <v>9.83</v>
          </cell>
          <cell r="W83">
            <v>4.1129707112970708</v>
          </cell>
          <cell r="Y83">
            <v>13.67</v>
          </cell>
          <cell r="AB83">
            <v>12.719999999999986</v>
          </cell>
          <cell r="AC83">
            <v>2.2000000000000002</v>
          </cell>
          <cell r="AD83">
            <v>2.17</v>
          </cell>
          <cell r="AH83">
            <v>7</v>
          </cell>
          <cell r="AI83">
            <v>6.51</v>
          </cell>
          <cell r="AK83">
            <v>1.97</v>
          </cell>
          <cell r="AL83">
            <v>7.4</v>
          </cell>
          <cell r="AM83">
            <v>7.67</v>
          </cell>
          <cell r="AN83">
            <v>52.58</v>
          </cell>
          <cell r="AO83">
            <v>44.87</v>
          </cell>
          <cell r="AQ83">
            <v>7.7100000000000009</v>
          </cell>
          <cell r="AS83">
            <v>4.2699999999999996</v>
          </cell>
          <cell r="AU83">
            <v>0.67</v>
          </cell>
          <cell r="AX83">
            <v>2.88</v>
          </cell>
          <cell r="AY83">
            <v>95.4</v>
          </cell>
          <cell r="AZ83">
            <v>0.32</v>
          </cell>
          <cell r="BA83">
            <v>0.99</v>
          </cell>
          <cell r="BB83">
            <v>1.38</v>
          </cell>
          <cell r="BC83">
            <v>2.69</v>
          </cell>
          <cell r="BD83">
            <v>8.5</v>
          </cell>
          <cell r="BE83">
            <v>94.33</v>
          </cell>
          <cell r="BH83">
            <v>1.21</v>
          </cell>
          <cell r="BJ83">
            <v>8.11</v>
          </cell>
          <cell r="BL83">
            <v>4.5</v>
          </cell>
          <cell r="BM83">
            <v>6.05</v>
          </cell>
          <cell r="BN83">
            <v>2.79</v>
          </cell>
          <cell r="BO83">
            <v>19.420000000000002</v>
          </cell>
          <cell r="BP83">
            <v>7.42</v>
          </cell>
          <cell r="CS83">
            <v>40</v>
          </cell>
          <cell r="CT83">
            <v>3</v>
          </cell>
          <cell r="CV83">
            <v>6.2</v>
          </cell>
          <cell r="CW83">
            <v>5.26</v>
          </cell>
        </row>
        <row r="84">
          <cell r="B84">
            <v>15</v>
          </cell>
          <cell r="C84">
            <v>336.5</v>
          </cell>
          <cell r="D84">
            <v>382</v>
          </cell>
          <cell r="F84">
            <v>6.1</v>
          </cell>
          <cell r="G84">
            <v>9.11</v>
          </cell>
          <cell r="H84">
            <v>9.11</v>
          </cell>
          <cell r="J84">
            <v>41.931942919868277</v>
          </cell>
          <cell r="L84">
            <v>8.02</v>
          </cell>
          <cell r="M84">
            <v>87.86</v>
          </cell>
          <cell r="N84">
            <v>23</v>
          </cell>
          <cell r="Q84">
            <v>33.42</v>
          </cell>
          <cell r="S84">
            <v>156.16399999999982</v>
          </cell>
          <cell r="T84">
            <v>156.16399999999982</v>
          </cell>
          <cell r="V84">
            <v>15.853</v>
          </cell>
          <cell r="W84">
            <v>4.1500000000000004</v>
          </cell>
          <cell r="Y84">
            <v>16.27</v>
          </cell>
          <cell r="AB84">
            <v>12.302999999999987</v>
          </cell>
          <cell r="AC84">
            <v>2.14</v>
          </cell>
          <cell r="AD84">
            <v>2.17</v>
          </cell>
          <cell r="AH84">
            <v>5</v>
          </cell>
          <cell r="AI84">
            <v>6.99</v>
          </cell>
          <cell r="AK84">
            <v>2.13</v>
          </cell>
          <cell r="AL84">
            <v>8.4</v>
          </cell>
          <cell r="AM84">
            <v>6.54</v>
          </cell>
          <cell r="AN84">
            <v>74.23</v>
          </cell>
          <cell r="AO84">
            <v>81.94</v>
          </cell>
          <cell r="AQ84">
            <v>0</v>
          </cell>
          <cell r="AS84">
            <v>4.8499999999999996</v>
          </cell>
          <cell r="AU84">
            <v>1.34</v>
          </cell>
          <cell r="AX84">
            <v>3.23</v>
          </cell>
          <cell r="AY84">
            <v>94.2</v>
          </cell>
          <cell r="AZ84">
            <v>0.48</v>
          </cell>
          <cell r="BA84">
            <v>0.28000000000000003</v>
          </cell>
          <cell r="BB84">
            <v>0.56999999999999995</v>
          </cell>
          <cell r="BC84">
            <v>1.33</v>
          </cell>
          <cell r="BD84">
            <v>8.44</v>
          </cell>
          <cell r="BE84">
            <v>108.38</v>
          </cell>
          <cell r="BH84">
            <v>1.26</v>
          </cell>
          <cell r="BJ84">
            <v>8.86</v>
          </cell>
          <cell r="BL84">
            <v>5.33</v>
          </cell>
          <cell r="BM84">
            <v>4.74</v>
          </cell>
          <cell r="BN84">
            <v>3.81</v>
          </cell>
          <cell r="BO84">
            <v>13.8</v>
          </cell>
          <cell r="BP84">
            <v>8.1999999999999993</v>
          </cell>
          <cell r="CS84">
            <v>40</v>
          </cell>
          <cell r="CT84">
            <v>3</v>
          </cell>
        </row>
        <row r="85">
          <cell r="B85">
            <v>16</v>
          </cell>
          <cell r="J85" t="e">
            <v>#DIV/0!</v>
          </cell>
          <cell r="N85" t="e">
            <v>#DIV/0!</v>
          </cell>
          <cell r="Q85">
            <v>0</v>
          </cell>
          <cell r="S85">
            <v>156.16399999999982</v>
          </cell>
          <cell r="T85">
            <v>156.16399999999982</v>
          </cell>
          <cell r="W85" t="e">
            <v>#DIV/0!</v>
          </cell>
          <cell r="AB85">
            <v>12.302999999999987</v>
          </cell>
          <cell r="AQ85">
            <v>0</v>
          </cell>
          <cell r="BC85">
            <v>0</v>
          </cell>
          <cell r="CS85">
            <v>40</v>
          </cell>
          <cell r="CT85">
            <v>3</v>
          </cell>
          <cell r="CV85">
            <v>6.8</v>
          </cell>
          <cell r="CW85">
            <v>7.45</v>
          </cell>
        </row>
        <row r="86">
          <cell r="B86">
            <v>17</v>
          </cell>
          <cell r="C86">
            <v>688.21</v>
          </cell>
          <cell r="D86">
            <v>580</v>
          </cell>
          <cell r="F86">
            <v>12.95</v>
          </cell>
          <cell r="G86">
            <v>10.15</v>
          </cell>
          <cell r="H86">
            <v>12.95</v>
          </cell>
          <cell r="J86">
            <v>44.787644787644787</v>
          </cell>
          <cell r="L86">
            <v>10.53</v>
          </cell>
          <cell r="M86">
            <v>133.458</v>
          </cell>
          <cell r="N86">
            <v>23.01</v>
          </cell>
          <cell r="Q86">
            <v>70.08</v>
          </cell>
          <cell r="S86">
            <v>219.54199999999986</v>
          </cell>
          <cell r="T86">
            <v>219.54199999999986</v>
          </cell>
          <cell r="V86">
            <v>23.529</v>
          </cell>
          <cell r="W86">
            <v>4.0567241379310346</v>
          </cell>
          <cell r="Y86">
            <v>13.08</v>
          </cell>
          <cell r="AB86">
            <v>22.751999999999988</v>
          </cell>
          <cell r="AC86">
            <v>2.33</v>
          </cell>
          <cell r="AD86">
            <v>2.23</v>
          </cell>
          <cell r="AH86">
            <v>6.8</v>
          </cell>
          <cell r="AI86">
            <v>6.07</v>
          </cell>
          <cell r="AK86">
            <v>2.13</v>
          </cell>
          <cell r="AL86">
            <v>8.1999999999999993</v>
          </cell>
          <cell r="AM86">
            <v>6.99</v>
          </cell>
          <cell r="AN86">
            <v>121.3</v>
          </cell>
          <cell r="AO86">
            <v>121.3</v>
          </cell>
          <cell r="AQ86">
            <v>0</v>
          </cell>
          <cell r="AS86">
            <v>6.58</v>
          </cell>
          <cell r="AU86">
            <v>2.86</v>
          </cell>
          <cell r="AX86">
            <v>5.24</v>
          </cell>
          <cell r="AY86">
            <v>94.8</v>
          </cell>
          <cell r="AZ86">
            <v>0.54</v>
          </cell>
          <cell r="BA86">
            <v>0.13</v>
          </cell>
          <cell r="BB86">
            <v>0.57999999999999996</v>
          </cell>
          <cell r="BC86">
            <v>1.25</v>
          </cell>
          <cell r="BD86">
            <v>7.56</v>
          </cell>
          <cell r="BE86">
            <v>103.46</v>
          </cell>
          <cell r="BH86">
            <v>1.21</v>
          </cell>
          <cell r="BJ86">
            <v>7.68</v>
          </cell>
          <cell r="BL86">
            <v>3.67</v>
          </cell>
          <cell r="BM86">
            <v>4.76</v>
          </cell>
          <cell r="BN86">
            <v>2.95</v>
          </cell>
          <cell r="BO86">
            <v>10.15</v>
          </cell>
          <cell r="BP86">
            <v>10.3</v>
          </cell>
          <cell r="CS86">
            <v>40</v>
          </cell>
          <cell r="CT86">
            <v>3</v>
          </cell>
        </row>
        <row r="87">
          <cell r="B87">
            <v>18</v>
          </cell>
          <cell r="C87">
            <v>530.57000000000005</v>
          </cell>
          <cell r="D87">
            <v>577</v>
          </cell>
          <cell r="F87">
            <v>12.05</v>
          </cell>
          <cell r="G87">
            <v>11.67</v>
          </cell>
          <cell r="H87">
            <v>12.05</v>
          </cell>
          <cell r="J87">
            <v>47.883817427385893</v>
          </cell>
          <cell r="L87">
            <v>6.81</v>
          </cell>
          <cell r="M87">
            <v>126.94</v>
          </cell>
          <cell r="N87">
            <v>22</v>
          </cell>
          <cell r="Q87">
            <v>130.5</v>
          </cell>
          <cell r="S87">
            <v>215.98199999999986</v>
          </cell>
          <cell r="T87">
            <v>215.98199999999986</v>
          </cell>
          <cell r="V87">
            <v>22.167999999999999</v>
          </cell>
          <cell r="W87">
            <v>3.8419410745233966</v>
          </cell>
          <cell r="Y87">
            <v>12.28</v>
          </cell>
          <cell r="AB87">
            <v>32.639999999999986</v>
          </cell>
          <cell r="AC87">
            <v>2.15</v>
          </cell>
          <cell r="AD87">
            <v>2.17</v>
          </cell>
          <cell r="AH87">
            <v>5.4</v>
          </cell>
          <cell r="AI87">
            <v>6.68</v>
          </cell>
          <cell r="AK87">
            <v>2.23</v>
          </cell>
          <cell r="AL87">
            <v>6.6</v>
          </cell>
          <cell r="AM87">
            <v>6.07</v>
          </cell>
          <cell r="AN87">
            <v>126.94</v>
          </cell>
          <cell r="AO87">
            <v>114.65</v>
          </cell>
          <cell r="AQ87">
            <v>12.289999999999992</v>
          </cell>
          <cell r="AS87">
            <v>6.65</v>
          </cell>
          <cell r="AU87">
            <v>1.39</v>
          </cell>
          <cell r="AX87">
            <v>4.87</v>
          </cell>
          <cell r="AY87">
            <v>93.6</v>
          </cell>
          <cell r="AZ87">
            <v>0.65</v>
          </cell>
          <cell r="BA87">
            <v>0.13</v>
          </cell>
          <cell r="BB87">
            <v>0.63</v>
          </cell>
          <cell r="BC87">
            <v>1.4100000000000001</v>
          </cell>
          <cell r="BD87">
            <v>9.1300000000000008</v>
          </cell>
          <cell r="BE87">
            <v>89.35</v>
          </cell>
          <cell r="BH87">
            <v>1.1299999999999999</v>
          </cell>
          <cell r="BJ87">
            <v>9.8000000000000007</v>
          </cell>
          <cell r="CS87">
            <v>40</v>
          </cell>
          <cell r="CT87">
            <v>3</v>
          </cell>
          <cell r="CV87">
            <v>8.25</v>
          </cell>
          <cell r="CW87">
            <v>5.3</v>
          </cell>
        </row>
        <row r="88">
          <cell r="B88">
            <v>19</v>
          </cell>
          <cell r="C88">
            <v>498.63</v>
          </cell>
          <cell r="D88">
            <v>474</v>
          </cell>
          <cell r="F88">
            <v>10.19</v>
          </cell>
          <cell r="G88">
            <v>8.24</v>
          </cell>
          <cell r="H88">
            <v>10.19</v>
          </cell>
          <cell r="J88">
            <v>46.516192345436707</v>
          </cell>
          <cell r="L88">
            <v>5.83</v>
          </cell>
          <cell r="M88">
            <v>104.375</v>
          </cell>
          <cell r="N88">
            <v>22.020042194092827</v>
          </cell>
          <cell r="Q88">
            <v>146.12</v>
          </cell>
          <cell r="S88">
            <v>174.23699999999985</v>
          </cell>
          <cell r="T88">
            <v>174.23699999999985</v>
          </cell>
          <cell r="V88">
            <v>19.2</v>
          </cell>
          <cell r="W88">
            <v>4.0506329113924053</v>
          </cell>
          <cell r="AB88">
            <v>51.839999999999989</v>
          </cell>
          <cell r="AC88">
            <v>2.81</v>
          </cell>
          <cell r="AD88">
            <v>2.4</v>
          </cell>
          <cell r="AH88">
            <v>7.8</v>
          </cell>
          <cell r="AI88">
            <v>5.52</v>
          </cell>
          <cell r="AK88">
            <v>2.17</v>
          </cell>
          <cell r="AN88">
            <v>98.27</v>
          </cell>
          <cell r="AO88">
            <v>110.56</v>
          </cell>
          <cell r="AQ88">
            <v>0</v>
          </cell>
          <cell r="AS88">
            <v>7.02</v>
          </cell>
          <cell r="AU88">
            <v>3.61</v>
          </cell>
          <cell r="AX88">
            <v>5.43</v>
          </cell>
          <cell r="AY88">
            <v>94.6</v>
          </cell>
          <cell r="AZ88">
            <v>0.56000000000000005</v>
          </cell>
          <cell r="BA88">
            <v>7.0000000000000007E-2</v>
          </cell>
          <cell r="BB88">
            <v>0.46</v>
          </cell>
          <cell r="BC88">
            <v>1.0900000000000001</v>
          </cell>
          <cell r="BD88">
            <v>10.08</v>
          </cell>
          <cell r="BE88">
            <v>86.66</v>
          </cell>
          <cell r="BH88">
            <v>1.02</v>
          </cell>
          <cell r="BJ88">
            <v>10.55</v>
          </cell>
          <cell r="CS88">
            <v>40</v>
          </cell>
          <cell r="CT88">
            <v>3</v>
          </cell>
          <cell r="CV88">
            <v>9.92</v>
          </cell>
          <cell r="CW88">
            <v>6.17</v>
          </cell>
        </row>
        <row r="89">
          <cell r="B89">
            <v>20</v>
          </cell>
          <cell r="C89">
            <v>551.04999999999995</v>
          </cell>
          <cell r="D89">
            <v>564</v>
          </cell>
          <cell r="F89">
            <v>12.93</v>
          </cell>
          <cell r="G89">
            <v>8.39</v>
          </cell>
          <cell r="H89">
            <v>12.93</v>
          </cell>
          <cell r="J89">
            <v>43.619489559164734</v>
          </cell>
          <cell r="L89">
            <v>6.68</v>
          </cell>
          <cell r="M89">
            <v>124.64400000000001</v>
          </cell>
          <cell r="N89">
            <v>22.1</v>
          </cell>
          <cell r="Q89">
            <v>106.21</v>
          </cell>
          <cell r="S89">
            <v>192.67099999999988</v>
          </cell>
          <cell r="T89">
            <v>192.67099999999988</v>
          </cell>
          <cell r="V89">
            <v>24</v>
          </cell>
          <cell r="W89">
            <v>4.2553191489361701</v>
          </cell>
          <cell r="AB89">
            <v>75.839999999999989</v>
          </cell>
          <cell r="AC89">
            <v>2.52</v>
          </cell>
          <cell r="AD89">
            <v>2.5299999999999998</v>
          </cell>
          <cell r="AH89">
            <v>4.2</v>
          </cell>
          <cell r="AI89">
            <v>8.4</v>
          </cell>
          <cell r="AK89">
            <v>2.42</v>
          </cell>
          <cell r="AN89">
            <v>132.19999999999999</v>
          </cell>
          <cell r="AO89">
            <v>132.19999999999999</v>
          </cell>
          <cell r="AQ89">
            <v>0</v>
          </cell>
          <cell r="AS89">
            <v>7.58</v>
          </cell>
          <cell r="AU89">
            <v>0.72</v>
          </cell>
          <cell r="AX89">
            <v>4.32</v>
          </cell>
          <cell r="AY89">
            <v>96.4</v>
          </cell>
          <cell r="AZ89">
            <v>0.77</v>
          </cell>
          <cell r="BA89">
            <v>0.11</v>
          </cell>
          <cell r="BB89">
            <v>0.59</v>
          </cell>
          <cell r="BC89">
            <v>1.47</v>
          </cell>
          <cell r="BD89">
            <v>7.2</v>
          </cell>
          <cell r="BE89">
            <v>97.58</v>
          </cell>
          <cell r="BH89">
            <v>1.04</v>
          </cell>
          <cell r="BJ89">
            <v>11.02</v>
          </cell>
          <cell r="CS89">
            <v>40</v>
          </cell>
          <cell r="CT89">
            <v>3</v>
          </cell>
          <cell r="CV89">
            <v>5.6</v>
          </cell>
          <cell r="CW89">
            <v>7.4</v>
          </cell>
        </row>
        <row r="90">
          <cell r="B90">
            <v>21</v>
          </cell>
          <cell r="C90">
            <v>428.55</v>
          </cell>
          <cell r="D90">
            <v>313</v>
          </cell>
          <cell r="F90">
            <v>6.63</v>
          </cell>
          <cell r="G90">
            <v>5.39</v>
          </cell>
          <cell r="H90">
            <v>6.63</v>
          </cell>
          <cell r="J90">
            <v>47.209653092006036</v>
          </cell>
          <cell r="L90">
            <v>6.69</v>
          </cell>
          <cell r="M90">
            <v>71.045000000000002</v>
          </cell>
          <cell r="N90">
            <v>22.698083067092654</v>
          </cell>
          <cell r="Q90">
            <v>128.86000000000001</v>
          </cell>
          <cell r="S90">
            <v>134.85599999999988</v>
          </cell>
          <cell r="T90">
            <v>134.85599999999988</v>
          </cell>
          <cell r="V90">
            <v>12.551</v>
          </cell>
          <cell r="W90">
            <v>4.0099041533546327</v>
          </cell>
          <cell r="AB90">
            <v>88.390999999999991</v>
          </cell>
          <cell r="AC90">
            <v>2.58</v>
          </cell>
          <cell r="AD90">
            <v>2.59</v>
          </cell>
          <cell r="AH90">
            <v>5</v>
          </cell>
          <cell r="AI90">
            <v>6.07</v>
          </cell>
          <cell r="AK90">
            <v>2.56</v>
          </cell>
          <cell r="AN90">
            <v>85.6</v>
          </cell>
          <cell r="AO90">
            <v>85.6</v>
          </cell>
          <cell r="AQ90">
            <v>0</v>
          </cell>
          <cell r="AS90">
            <v>5.72</v>
          </cell>
          <cell r="AU90">
            <v>2.5499999999999998</v>
          </cell>
          <cell r="AX90">
            <v>5.95</v>
          </cell>
          <cell r="AY90">
            <v>97.4</v>
          </cell>
          <cell r="AZ90">
            <v>0.44</v>
          </cell>
          <cell r="BA90">
            <v>0.16</v>
          </cell>
          <cell r="BB90">
            <v>0.85</v>
          </cell>
          <cell r="BC90">
            <v>1.45</v>
          </cell>
          <cell r="BD90">
            <v>6.22</v>
          </cell>
          <cell r="BE90">
            <v>111.89</v>
          </cell>
          <cell r="BH90">
            <v>1.21</v>
          </cell>
          <cell r="BJ90">
            <v>11.3</v>
          </cell>
          <cell r="CS90">
            <v>40</v>
          </cell>
          <cell r="CT90">
            <v>3</v>
          </cell>
          <cell r="CV90">
            <v>7.18</v>
          </cell>
          <cell r="CW90">
            <v>7.61</v>
          </cell>
        </row>
        <row r="91">
          <cell r="B91">
            <v>22</v>
          </cell>
          <cell r="C91">
            <v>517.17999999999995</v>
          </cell>
          <cell r="D91">
            <v>711</v>
          </cell>
          <cell r="F91">
            <v>16.809999999999999</v>
          </cell>
          <cell r="G91">
            <v>15.76</v>
          </cell>
          <cell r="H91">
            <v>16.809999999999999</v>
          </cell>
          <cell r="J91">
            <v>42.296252230814993</v>
          </cell>
          <cell r="L91">
            <v>6.4</v>
          </cell>
          <cell r="M91">
            <v>159.76499999999999</v>
          </cell>
          <cell r="N91">
            <v>22.470464135021096</v>
          </cell>
          <cell r="Q91">
            <v>77.22</v>
          </cell>
          <cell r="S91">
            <v>217.40099999999987</v>
          </cell>
          <cell r="T91">
            <v>217.40099999999987</v>
          </cell>
          <cell r="V91">
            <v>29.04</v>
          </cell>
          <cell r="W91">
            <v>4.0843881856540083</v>
          </cell>
          <cell r="AB91">
            <v>117.43099999999998</v>
          </cell>
          <cell r="AC91">
            <v>2.66</v>
          </cell>
          <cell r="AD91">
            <v>2.5299999999999998</v>
          </cell>
          <cell r="AH91">
            <v>3.5</v>
          </cell>
          <cell r="AI91">
            <v>6.15</v>
          </cell>
          <cell r="AK91">
            <v>2.54</v>
          </cell>
          <cell r="AN91">
            <v>147.36000000000001</v>
          </cell>
          <cell r="AO91">
            <v>147.36000000000001</v>
          </cell>
          <cell r="AQ91">
            <v>0</v>
          </cell>
          <cell r="AS91">
            <v>6.52</v>
          </cell>
          <cell r="AU91">
            <v>2.54</v>
          </cell>
          <cell r="AX91">
            <v>4.32</v>
          </cell>
          <cell r="AY91">
            <v>96.8</v>
          </cell>
          <cell r="AZ91">
            <v>0.27</v>
          </cell>
          <cell r="BA91">
            <v>0.08</v>
          </cell>
          <cell r="BB91">
            <v>0.39</v>
          </cell>
          <cell r="BC91">
            <v>0.74</v>
          </cell>
          <cell r="BD91">
            <v>5.59</v>
          </cell>
          <cell r="BE91">
            <v>107.26</v>
          </cell>
          <cell r="BH91">
            <v>1.06</v>
          </cell>
          <cell r="BJ91">
            <v>11.15</v>
          </cell>
          <cell r="CS91">
            <v>40</v>
          </cell>
          <cell r="CT91">
            <v>3</v>
          </cell>
          <cell r="CV91">
            <v>5.7</v>
          </cell>
          <cell r="CW91">
            <v>6.86</v>
          </cell>
        </row>
        <row r="92">
          <cell r="B92">
            <v>23</v>
          </cell>
          <cell r="J92" t="e">
            <v>#DIV/0!</v>
          </cell>
          <cell r="N92" t="e">
            <v>#DIV/0!</v>
          </cell>
          <cell r="Q92">
            <v>0</v>
          </cell>
          <cell r="S92">
            <v>217.40099999999987</v>
          </cell>
          <cell r="T92">
            <v>217.40099999999987</v>
          </cell>
          <cell r="W92" t="e">
            <v>#DIV/0!</v>
          </cell>
          <cell r="AB92">
            <v>117.43099999999998</v>
          </cell>
          <cell r="AQ92">
            <v>0</v>
          </cell>
          <cell r="BC92">
            <v>0</v>
          </cell>
          <cell r="CS92">
            <v>40</v>
          </cell>
          <cell r="CT92">
            <v>3</v>
          </cell>
          <cell r="CV92">
            <v>6.1</v>
          </cell>
          <cell r="CW92">
            <v>6.09</v>
          </cell>
        </row>
        <row r="93">
          <cell r="B93">
            <v>24</v>
          </cell>
          <cell r="C93">
            <v>523.41</v>
          </cell>
          <cell r="D93">
            <v>457</v>
          </cell>
          <cell r="F93">
            <v>9</v>
          </cell>
          <cell r="G93">
            <v>5.25</v>
          </cell>
          <cell r="H93">
            <v>9.16</v>
          </cell>
          <cell r="J93">
            <v>49.890829694323145</v>
          </cell>
          <cell r="L93">
            <v>6.78</v>
          </cell>
          <cell r="M93">
            <v>103.90900000000001</v>
          </cell>
          <cell r="N93">
            <v>22.73719912472648</v>
          </cell>
          <cell r="Q93">
            <v>149.44999999999999</v>
          </cell>
          <cell r="S93">
            <v>171.8599999999999</v>
          </cell>
          <cell r="T93">
            <v>171.8599999999999</v>
          </cell>
          <cell r="V93">
            <v>18.509</v>
          </cell>
          <cell r="W93">
            <v>4.0501094091903722</v>
          </cell>
          <cell r="AB93">
            <v>135.94</v>
          </cell>
          <cell r="AC93">
            <v>2.56</v>
          </cell>
          <cell r="AD93">
            <v>2.59</v>
          </cell>
          <cell r="AH93">
            <v>6.8</v>
          </cell>
          <cell r="AI93">
            <v>5.4</v>
          </cell>
          <cell r="AK93">
            <v>2.5</v>
          </cell>
          <cell r="AN93">
            <v>112.53</v>
          </cell>
          <cell r="AO93">
            <v>112.53</v>
          </cell>
          <cell r="AQ93">
            <v>0</v>
          </cell>
          <cell r="AS93">
            <v>6.45</v>
          </cell>
          <cell r="AU93">
            <v>2.06</v>
          </cell>
          <cell r="AX93">
            <v>3.35</v>
          </cell>
          <cell r="AY93">
            <v>93.8</v>
          </cell>
          <cell r="AZ93">
            <v>0.28000000000000003</v>
          </cell>
          <cell r="BA93">
            <v>0.06</v>
          </cell>
          <cell r="BB93">
            <v>0.23</v>
          </cell>
          <cell r="BC93">
            <v>0.57000000000000006</v>
          </cell>
          <cell r="BD93">
            <v>8.89</v>
          </cell>
          <cell r="BE93">
            <v>95.87</v>
          </cell>
          <cell r="BH93">
            <v>1.1599999999999999</v>
          </cell>
          <cell r="BJ93">
            <v>8.1300000000000008</v>
          </cell>
          <cell r="CS93">
            <v>40</v>
          </cell>
          <cell r="CT93">
            <v>3</v>
          </cell>
          <cell r="CV93">
            <v>3.74</v>
          </cell>
          <cell r="CW93">
            <v>5.72</v>
          </cell>
        </row>
        <row r="94">
          <cell r="B94">
            <v>25</v>
          </cell>
          <cell r="C94">
            <v>364.6</v>
          </cell>
          <cell r="D94">
            <v>386</v>
          </cell>
          <cell r="F94">
            <v>8.91</v>
          </cell>
          <cell r="G94">
            <v>5.27</v>
          </cell>
          <cell r="H94">
            <v>8.91</v>
          </cell>
          <cell r="J94">
            <v>43.322109988776653</v>
          </cell>
          <cell r="L94">
            <v>5.26</v>
          </cell>
          <cell r="M94">
            <v>88.87</v>
          </cell>
          <cell r="N94">
            <v>23.023316062176168</v>
          </cell>
          <cell r="Q94">
            <v>97.16</v>
          </cell>
          <cell r="S94">
            <v>163.56999999999991</v>
          </cell>
          <cell r="T94">
            <v>163.56999999999991</v>
          </cell>
          <cell r="V94">
            <v>15.787000000000001</v>
          </cell>
          <cell r="W94">
            <v>4.0898963730569946</v>
          </cell>
          <cell r="AB94">
            <v>151.727</v>
          </cell>
          <cell r="AC94">
            <v>2.69</v>
          </cell>
          <cell r="AD94">
            <v>2.6</v>
          </cell>
          <cell r="AH94">
            <v>6.2</v>
          </cell>
          <cell r="AI94">
            <v>5.19</v>
          </cell>
          <cell r="AK94">
            <v>2.58</v>
          </cell>
          <cell r="AN94">
            <v>93.93</v>
          </cell>
          <cell r="AO94">
            <v>93.93</v>
          </cell>
          <cell r="AQ94">
            <v>0</v>
          </cell>
          <cell r="AS94">
            <v>6.05</v>
          </cell>
          <cell r="AU94">
            <v>0.86</v>
          </cell>
          <cell r="AX94">
            <v>4.3600000000000003</v>
          </cell>
          <cell r="AY94">
            <v>95</v>
          </cell>
          <cell r="AZ94">
            <v>0.8</v>
          </cell>
          <cell r="BA94">
            <v>0.09</v>
          </cell>
          <cell r="BB94">
            <v>0.28000000000000003</v>
          </cell>
          <cell r="BC94">
            <v>1.17</v>
          </cell>
          <cell r="BD94">
            <v>7.33</v>
          </cell>
          <cell r="BE94">
            <v>96.31</v>
          </cell>
          <cell r="BH94">
            <v>1.25</v>
          </cell>
          <cell r="BJ94">
            <v>8.26</v>
          </cell>
          <cell r="CS94">
            <v>40</v>
          </cell>
          <cell r="CT94">
            <v>3</v>
          </cell>
          <cell r="CV94">
            <v>4.8</v>
          </cell>
          <cell r="CW94">
            <v>7.78</v>
          </cell>
        </row>
        <row r="95">
          <cell r="B95">
            <v>26</v>
          </cell>
          <cell r="C95">
            <v>218.06</v>
          </cell>
          <cell r="D95">
            <v>272</v>
          </cell>
          <cell r="F95">
            <v>7.13</v>
          </cell>
          <cell r="H95">
            <v>7.13</v>
          </cell>
          <cell r="J95">
            <v>38.14866760168303</v>
          </cell>
          <cell r="L95">
            <v>7.39</v>
          </cell>
          <cell r="M95">
            <v>63.140999999999998</v>
          </cell>
          <cell r="N95">
            <v>23.213602941176468</v>
          </cell>
          <cell r="Q95">
            <v>72.459999999999994</v>
          </cell>
          <cell r="S95">
            <v>154.25099999999992</v>
          </cell>
          <cell r="T95">
            <v>154.25099999999992</v>
          </cell>
          <cell r="V95">
            <v>11.151999999999999</v>
          </cell>
          <cell r="W95">
            <v>4.0999999999999996</v>
          </cell>
          <cell r="AB95">
            <v>162.87899999999999</v>
          </cell>
          <cell r="AC95">
            <v>2.35</v>
          </cell>
          <cell r="AD95">
            <v>2.4900000000000002</v>
          </cell>
          <cell r="AH95">
            <v>8.4</v>
          </cell>
          <cell r="AI95">
            <v>7.47</v>
          </cell>
          <cell r="AK95">
            <v>2.54</v>
          </cell>
          <cell r="AN95">
            <v>61.66</v>
          </cell>
          <cell r="AO95">
            <v>61.66</v>
          </cell>
          <cell r="AQ95">
            <v>0</v>
          </cell>
          <cell r="AS95">
            <v>6.25</v>
          </cell>
          <cell r="AU95">
            <v>0.73</v>
          </cell>
          <cell r="AX95">
            <v>4.17</v>
          </cell>
          <cell r="AY95">
            <v>95.5</v>
          </cell>
          <cell r="AZ95">
            <v>0.79</v>
          </cell>
          <cell r="BA95">
            <v>0.02</v>
          </cell>
          <cell r="BB95">
            <v>0.26</v>
          </cell>
          <cell r="BC95">
            <v>1.07</v>
          </cell>
          <cell r="BD95">
            <v>10.93</v>
          </cell>
          <cell r="BE95">
            <v>94.81</v>
          </cell>
          <cell r="BH95">
            <v>1.53</v>
          </cell>
          <cell r="BJ95">
            <v>9.82</v>
          </cell>
          <cell r="CS95">
            <v>40</v>
          </cell>
          <cell r="CT95">
            <v>3</v>
          </cell>
          <cell r="CV95">
            <v>3.85</v>
          </cell>
          <cell r="CW95">
            <v>11.74</v>
          </cell>
        </row>
        <row r="96">
          <cell r="B96">
            <v>27</v>
          </cell>
          <cell r="C96">
            <v>261.64</v>
          </cell>
          <cell r="D96">
            <v>242</v>
          </cell>
          <cell r="F96">
            <v>6.1</v>
          </cell>
          <cell r="H96">
            <v>6.1</v>
          </cell>
          <cell r="J96">
            <v>39.672131147540988</v>
          </cell>
          <cell r="L96">
            <v>11.02</v>
          </cell>
          <cell r="M96">
            <v>56.41</v>
          </cell>
          <cell r="N96">
            <v>23.309917355371901</v>
          </cell>
          <cell r="Q96">
            <v>73.13</v>
          </cell>
          <cell r="S96">
            <v>137.53099999999992</v>
          </cell>
          <cell r="T96">
            <v>137.53099999999992</v>
          </cell>
          <cell r="V96">
            <v>9.8010000000000002</v>
          </cell>
          <cell r="W96">
            <v>4.05</v>
          </cell>
          <cell r="AB96">
            <v>172.67999999999998</v>
          </cell>
          <cell r="AC96">
            <v>2.1800000000000002</v>
          </cell>
          <cell r="AD96">
            <v>2.35</v>
          </cell>
          <cell r="AH96">
            <v>7.8</v>
          </cell>
          <cell r="AI96">
            <v>7.74</v>
          </cell>
          <cell r="AK96">
            <v>2.4700000000000002</v>
          </cell>
          <cell r="AN96">
            <v>50.12</v>
          </cell>
          <cell r="AO96">
            <v>50.12</v>
          </cell>
          <cell r="AQ96">
            <v>0</v>
          </cell>
          <cell r="AS96">
            <v>5.49</v>
          </cell>
          <cell r="AU96">
            <v>1.1299999999999999</v>
          </cell>
          <cell r="AX96">
            <v>5.23</v>
          </cell>
          <cell r="AY96">
            <v>94.8</v>
          </cell>
          <cell r="AZ96">
            <v>0.16</v>
          </cell>
          <cell r="BA96">
            <v>0.01</v>
          </cell>
          <cell r="BB96">
            <v>0.3</v>
          </cell>
          <cell r="BC96">
            <v>0.47</v>
          </cell>
          <cell r="BD96">
            <v>12.33</v>
          </cell>
          <cell r="BE96">
            <v>95.79</v>
          </cell>
          <cell r="BH96">
            <v>1.26</v>
          </cell>
          <cell r="BJ96">
            <v>7.59</v>
          </cell>
          <cell r="CS96">
            <v>40</v>
          </cell>
          <cell r="CT96">
            <v>3</v>
          </cell>
          <cell r="CV96">
            <v>4.24</v>
          </cell>
          <cell r="CW96">
            <v>8.4600000000000009</v>
          </cell>
        </row>
        <row r="97">
          <cell r="B97">
            <v>28</v>
          </cell>
          <cell r="C97">
            <v>271.51</v>
          </cell>
          <cell r="D97">
            <v>237</v>
          </cell>
          <cell r="F97">
            <v>6.28</v>
          </cell>
          <cell r="H97">
            <v>6.28</v>
          </cell>
          <cell r="J97">
            <v>37.738853503184714</v>
          </cell>
          <cell r="L97">
            <v>9.91</v>
          </cell>
          <cell r="M97">
            <v>55.101999999999997</v>
          </cell>
          <cell r="N97">
            <v>23.249789029535865</v>
          </cell>
          <cell r="Q97">
            <v>0</v>
          </cell>
          <cell r="S97">
            <v>192.63299999999992</v>
          </cell>
          <cell r="T97">
            <v>192.63299999999992</v>
          </cell>
          <cell r="V97">
            <v>9.6229999999999993</v>
          </cell>
          <cell r="W97">
            <v>4.0603375527426158</v>
          </cell>
          <cell r="AB97">
            <v>182.30299999999997</v>
          </cell>
          <cell r="AC97">
            <v>2.19</v>
          </cell>
          <cell r="AD97">
            <v>2.3199999999999998</v>
          </cell>
          <cell r="AH97">
            <v>4.8</v>
          </cell>
          <cell r="AI97">
            <v>8.77</v>
          </cell>
          <cell r="AN97">
            <v>53.37</v>
          </cell>
          <cell r="AO97">
            <v>53.37</v>
          </cell>
          <cell r="AQ97">
            <v>0</v>
          </cell>
          <cell r="AS97">
            <v>5.61</v>
          </cell>
          <cell r="AU97">
            <v>1.24</v>
          </cell>
          <cell r="AX97">
            <v>4.92</v>
          </cell>
          <cell r="AY97">
            <v>95.6</v>
          </cell>
          <cell r="AZ97">
            <v>0.28000000000000003</v>
          </cell>
          <cell r="BA97">
            <v>0.01</v>
          </cell>
          <cell r="BB97">
            <v>0.25</v>
          </cell>
          <cell r="BC97">
            <v>0.54</v>
          </cell>
          <cell r="BD97">
            <v>13.33</v>
          </cell>
          <cell r="BE97">
            <v>95.71</v>
          </cell>
          <cell r="BH97">
            <v>1.29</v>
          </cell>
          <cell r="BJ97">
            <v>14.55</v>
          </cell>
          <cell r="CS97">
            <v>40</v>
          </cell>
          <cell r="CT97">
            <v>3</v>
          </cell>
          <cell r="CV97">
            <v>4.71</v>
          </cell>
          <cell r="CW97">
            <v>11.31</v>
          </cell>
        </row>
        <row r="98">
          <cell r="B98">
            <v>29</v>
          </cell>
          <cell r="C98">
            <v>228.71</v>
          </cell>
          <cell r="D98">
            <v>268</v>
          </cell>
          <cell r="F98">
            <v>3.85</v>
          </cell>
          <cell r="G98">
            <v>7.08</v>
          </cell>
          <cell r="H98">
            <v>7.08</v>
          </cell>
          <cell r="J98">
            <v>37.853107344632768</v>
          </cell>
          <cell r="L98">
            <v>8.64</v>
          </cell>
          <cell r="M98">
            <v>60.026000000000003</v>
          </cell>
          <cell r="N98">
            <v>22.397761194029854</v>
          </cell>
          <cell r="Q98">
            <v>0</v>
          </cell>
          <cell r="S98">
            <v>252.65899999999993</v>
          </cell>
          <cell r="T98">
            <v>252.65899999999993</v>
          </cell>
          <cell r="V98">
            <v>10.935</v>
          </cell>
          <cell r="W98">
            <v>4.080223880597015</v>
          </cell>
          <cell r="Y98">
            <v>49.88</v>
          </cell>
          <cell r="AB98">
            <v>143.35799999999998</v>
          </cell>
          <cell r="AC98">
            <v>2.06</v>
          </cell>
          <cell r="AD98">
            <v>2.33</v>
          </cell>
          <cell r="AH98">
            <v>5</v>
          </cell>
          <cell r="AI98">
            <v>5.0999999999999996</v>
          </cell>
          <cell r="AL98">
            <v>5.83</v>
          </cell>
          <cell r="AM98">
            <v>6.88</v>
          </cell>
          <cell r="AN98">
            <v>58.83</v>
          </cell>
          <cell r="AO98">
            <v>58.83</v>
          </cell>
          <cell r="AQ98">
            <v>0</v>
          </cell>
          <cell r="AS98">
            <v>5.32</v>
          </cell>
          <cell r="AU98">
            <v>1.03</v>
          </cell>
          <cell r="AX98">
            <v>3.67</v>
          </cell>
          <cell r="AY98">
            <v>97.6</v>
          </cell>
          <cell r="AZ98">
            <v>0.92</v>
          </cell>
          <cell r="BA98">
            <v>0.21</v>
          </cell>
          <cell r="BB98">
            <v>0.53</v>
          </cell>
          <cell r="BC98">
            <v>1.6600000000000001</v>
          </cell>
          <cell r="BD98">
            <v>9.73</v>
          </cell>
          <cell r="BE98">
            <v>96.42</v>
          </cell>
          <cell r="BH98">
            <v>1.31</v>
          </cell>
          <cell r="BJ98">
            <v>7.29</v>
          </cell>
          <cell r="CS98">
            <v>40</v>
          </cell>
          <cell r="CT98">
            <v>3</v>
          </cell>
        </row>
        <row r="99">
          <cell r="B99">
            <v>30</v>
          </cell>
          <cell r="J99" t="e">
            <v>#DIV/0!</v>
          </cell>
          <cell r="N99" t="e">
            <v>#DIV/0!</v>
          </cell>
          <cell r="Q99">
            <v>0</v>
          </cell>
          <cell r="S99">
            <v>252.65899999999993</v>
          </cell>
          <cell r="T99">
            <v>252.65899999999993</v>
          </cell>
          <cell r="W99" t="e">
            <v>#DIV/0!</v>
          </cell>
          <cell r="AB99">
            <v>143.35799999999998</v>
          </cell>
          <cell r="AQ99">
            <v>0</v>
          </cell>
          <cell r="BC99">
            <v>0</v>
          </cell>
          <cell r="CS99">
            <v>40</v>
          </cell>
          <cell r="CT99">
            <v>3</v>
          </cell>
          <cell r="CV99">
            <v>5.34</v>
          </cell>
          <cell r="CW99">
            <v>13.42</v>
          </cell>
        </row>
        <row r="100">
          <cell r="B100">
            <v>31</v>
          </cell>
          <cell r="C100">
            <v>367.74</v>
          </cell>
          <cell r="D100">
            <v>379</v>
          </cell>
          <cell r="F100">
            <v>9.4</v>
          </cell>
          <cell r="G100">
            <v>4.93</v>
          </cell>
          <cell r="H100">
            <v>9.4</v>
          </cell>
          <cell r="J100">
            <v>40.319148936170208</v>
          </cell>
          <cell r="L100">
            <v>7.94</v>
          </cell>
          <cell r="M100">
            <v>86.777000000000001</v>
          </cell>
          <cell r="N100">
            <v>22.896306068601582</v>
          </cell>
          <cell r="Q100">
            <v>146.79</v>
          </cell>
          <cell r="S100">
            <v>192.64599999999993</v>
          </cell>
          <cell r="T100">
            <v>192.64599999999993</v>
          </cell>
          <cell r="V100">
            <v>15.8</v>
          </cell>
          <cell r="W100">
            <v>4.1688654353562002</v>
          </cell>
          <cell r="Y100">
            <v>45.63</v>
          </cell>
          <cell r="AB100">
            <v>113.52799999999999</v>
          </cell>
          <cell r="AC100">
            <v>2.23</v>
          </cell>
          <cell r="AD100">
            <v>2.2599999999999998</v>
          </cell>
          <cell r="AH100">
            <v>5.8</v>
          </cell>
          <cell r="AI100">
            <v>7.17</v>
          </cell>
          <cell r="AK100">
            <v>2.31</v>
          </cell>
          <cell r="AL100">
            <v>5.92</v>
          </cell>
          <cell r="AM100">
            <v>5.0999999999999996</v>
          </cell>
          <cell r="AN100">
            <v>72.959999999999994</v>
          </cell>
          <cell r="AO100">
            <v>72.959999999999994</v>
          </cell>
          <cell r="AQ100">
            <v>0</v>
          </cell>
          <cell r="AS100">
            <v>7.96</v>
          </cell>
          <cell r="AU100">
            <v>1.03</v>
          </cell>
          <cell r="AX100">
            <v>5.82</v>
          </cell>
          <cell r="AY100">
            <v>96.47</v>
          </cell>
          <cell r="AZ100">
            <v>0.41</v>
          </cell>
          <cell r="BA100">
            <v>0.21</v>
          </cell>
          <cell r="BB100">
            <v>0.35</v>
          </cell>
          <cell r="BC100">
            <v>0.97</v>
          </cell>
          <cell r="BD100">
            <v>7.64</v>
          </cell>
          <cell r="BE100">
            <v>119.67</v>
          </cell>
          <cell r="BH100">
            <v>1.23</v>
          </cell>
          <cell r="BJ100">
            <v>7</v>
          </cell>
          <cell r="CS100">
            <v>40</v>
          </cell>
          <cell r="CT100">
            <v>3</v>
          </cell>
        </row>
        <row r="101">
          <cell r="B101" t="str">
            <v>APR/1</v>
          </cell>
          <cell r="C101">
            <v>275.86</v>
          </cell>
          <cell r="D101">
            <v>267</v>
          </cell>
          <cell r="F101">
            <v>4.5599999999999996</v>
          </cell>
          <cell r="G101">
            <v>6.21</v>
          </cell>
          <cell r="H101">
            <v>6.21</v>
          </cell>
          <cell r="J101" t="e">
            <v>#DIV/0!</v>
          </cell>
          <cell r="M101">
            <v>60.075000000000003</v>
          </cell>
          <cell r="Q101">
            <v>0</v>
          </cell>
          <cell r="S101">
            <v>192.64599999999993</v>
          </cell>
          <cell r="T101">
            <v>192.64599999999993</v>
          </cell>
          <cell r="V101">
            <v>11.28</v>
          </cell>
          <cell r="Y101">
            <v>45.79</v>
          </cell>
          <cell r="AB101">
            <v>113.52799999999999</v>
          </cell>
          <cell r="AC101">
            <v>2.16</v>
          </cell>
          <cell r="AD101">
            <v>2.29</v>
          </cell>
          <cell r="AN101">
            <v>68.900000000000006</v>
          </cell>
          <cell r="AO101">
            <v>68.900000000000006</v>
          </cell>
          <cell r="AQ101">
            <v>0</v>
          </cell>
          <cell r="CS101">
            <v>40</v>
          </cell>
          <cell r="CT101">
            <v>3</v>
          </cell>
        </row>
        <row r="102">
          <cell r="B102">
            <v>2</v>
          </cell>
          <cell r="J102" t="e">
            <v>#DIV/0!</v>
          </cell>
          <cell r="Q102">
            <v>0</v>
          </cell>
          <cell r="S102">
            <v>192.64599999999993</v>
          </cell>
          <cell r="T102">
            <v>192.64599999999993</v>
          </cell>
          <cell r="AB102">
            <v>113.52799999999999</v>
          </cell>
          <cell r="AQ102">
            <v>0</v>
          </cell>
          <cell r="CS102">
            <v>40</v>
          </cell>
          <cell r="CT102">
            <v>3</v>
          </cell>
        </row>
        <row r="103">
          <cell r="B103">
            <v>3</v>
          </cell>
          <cell r="C103">
            <v>382.33</v>
          </cell>
          <cell r="D103">
            <v>301</v>
          </cell>
          <cell r="F103">
            <v>6.16</v>
          </cell>
          <cell r="G103">
            <v>5.5</v>
          </cell>
          <cell r="H103">
            <v>6.16</v>
          </cell>
          <cell r="J103" t="e">
            <v>#DIV/0!</v>
          </cell>
          <cell r="M103">
            <v>66.22</v>
          </cell>
          <cell r="Q103">
            <v>0</v>
          </cell>
          <cell r="S103">
            <v>192.64599999999993</v>
          </cell>
          <cell r="T103">
            <v>192.64599999999993</v>
          </cell>
          <cell r="V103">
            <v>12.384</v>
          </cell>
          <cell r="AB103">
            <v>113.52799999999999</v>
          </cell>
          <cell r="AC103">
            <v>2.31</v>
          </cell>
          <cell r="AD103">
            <v>2.2599999999999998</v>
          </cell>
          <cell r="AN103">
            <v>68.739999999999995</v>
          </cell>
          <cell r="AO103">
            <v>68.739999999999995</v>
          </cell>
          <cell r="AQ103">
            <v>0</v>
          </cell>
          <cell r="CS103">
            <v>40</v>
          </cell>
          <cell r="CT103">
            <v>3</v>
          </cell>
        </row>
        <row r="104">
          <cell r="B104">
            <v>4</v>
          </cell>
          <cell r="C104">
            <v>393.82</v>
          </cell>
          <cell r="D104">
            <v>386</v>
          </cell>
          <cell r="F104">
            <v>8.48</v>
          </cell>
          <cell r="G104">
            <v>6.49</v>
          </cell>
          <cell r="H104">
            <v>8.48</v>
          </cell>
          <cell r="J104" t="e">
            <v>#DIV/0!</v>
          </cell>
          <cell r="M104">
            <v>86.85</v>
          </cell>
          <cell r="Q104">
            <v>0</v>
          </cell>
          <cell r="S104">
            <v>192.64599999999993</v>
          </cell>
          <cell r="T104">
            <v>192.64599999999993</v>
          </cell>
          <cell r="V104">
            <v>15.6</v>
          </cell>
          <cell r="AB104">
            <v>113.52799999999999</v>
          </cell>
          <cell r="AC104">
            <v>2.15</v>
          </cell>
          <cell r="AD104">
            <v>2.16</v>
          </cell>
          <cell r="AN104">
            <v>85.08</v>
          </cell>
          <cell r="AO104">
            <v>85.08</v>
          </cell>
          <cell r="AQ104">
            <v>0</v>
          </cell>
          <cell r="CS104">
            <v>40</v>
          </cell>
          <cell r="CT104">
            <v>3</v>
          </cell>
        </row>
        <row r="105">
          <cell r="B105">
            <v>5</v>
          </cell>
          <cell r="C105">
            <v>323.60000000000002</v>
          </cell>
          <cell r="D105">
            <v>432</v>
          </cell>
          <cell r="F105">
            <v>9.89</v>
          </cell>
          <cell r="G105">
            <v>5.28</v>
          </cell>
          <cell r="H105">
            <v>9.89</v>
          </cell>
          <cell r="J105" t="e">
            <v>#DIV/0!</v>
          </cell>
          <cell r="M105">
            <v>99.436000000000007</v>
          </cell>
          <cell r="Q105">
            <v>0</v>
          </cell>
          <cell r="S105">
            <v>192.64599999999993</v>
          </cell>
          <cell r="T105">
            <v>192.64599999999993</v>
          </cell>
          <cell r="V105">
            <v>17.5</v>
          </cell>
          <cell r="AB105">
            <v>113.52799999999999</v>
          </cell>
          <cell r="AC105">
            <v>2.0699999999999998</v>
          </cell>
          <cell r="AD105">
            <v>2.1</v>
          </cell>
          <cell r="AN105">
            <v>94.91</v>
          </cell>
          <cell r="AO105">
            <v>94.91</v>
          </cell>
          <cell r="AQ105">
            <v>0</v>
          </cell>
          <cell r="CS105">
            <v>40</v>
          </cell>
          <cell r="CT105">
            <v>3</v>
          </cell>
        </row>
        <row r="106">
          <cell r="B106">
            <v>6</v>
          </cell>
          <cell r="J106" t="e">
            <v>#DIV/0!</v>
          </cell>
          <cell r="Q106">
            <v>0</v>
          </cell>
          <cell r="S106">
            <v>192.64599999999993</v>
          </cell>
          <cell r="T106">
            <v>192.64599999999993</v>
          </cell>
          <cell r="AB106">
            <v>113.52799999999999</v>
          </cell>
          <cell r="AQ106">
            <v>0</v>
          </cell>
          <cell r="CS106">
            <v>40</v>
          </cell>
          <cell r="CT106">
            <v>3</v>
          </cell>
        </row>
        <row r="107">
          <cell r="B107">
            <v>7</v>
          </cell>
          <cell r="C107">
            <v>550.25</v>
          </cell>
          <cell r="D107">
            <v>389</v>
          </cell>
          <cell r="F107">
            <v>8.6999999999999993</v>
          </cell>
          <cell r="G107">
            <v>7.96</v>
          </cell>
          <cell r="H107">
            <v>8.6999999999999993</v>
          </cell>
          <cell r="J107" t="e">
            <v>#DIV/0!</v>
          </cell>
          <cell r="M107">
            <v>90.637</v>
          </cell>
          <cell r="Q107">
            <v>0</v>
          </cell>
          <cell r="S107">
            <v>192.64599999999993</v>
          </cell>
          <cell r="T107">
            <v>192.64599999999993</v>
          </cell>
          <cell r="V107">
            <v>15.84</v>
          </cell>
          <cell r="Y107">
            <v>40.93</v>
          </cell>
          <cell r="AB107">
            <v>113.52799999999999</v>
          </cell>
          <cell r="AC107">
            <v>2.33</v>
          </cell>
          <cell r="AD107">
            <v>2.29</v>
          </cell>
          <cell r="AN107">
            <v>98.66</v>
          </cell>
          <cell r="AO107">
            <v>98.66</v>
          </cell>
          <cell r="AQ107">
            <v>0</v>
          </cell>
          <cell r="CS107">
            <v>40</v>
          </cell>
          <cell r="CT107">
            <v>3</v>
          </cell>
        </row>
        <row r="108">
          <cell r="B108">
            <v>8</v>
          </cell>
          <cell r="C108">
            <v>604.04999999999995</v>
          </cell>
          <cell r="D108">
            <v>620</v>
          </cell>
          <cell r="F108">
            <v>13.56</v>
          </cell>
          <cell r="G108">
            <v>13.34</v>
          </cell>
          <cell r="H108">
            <v>13.56</v>
          </cell>
          <cell r="J108" t="e">
            <v>#DIV/0!</v>
          </cell>
          <cell r="M108">
            <v>143.53</v>
          </cell>
          <cell r="Q108">
            <v>0</v>
          </cell>
          <cell r="S108">
            <v>192.64599999999993</v>
          </cell>
          <cell r="T108">
            <v>192.64599999999993</v>
          </cell>
          <cell r="V108">
            <v>24.96</v>
          </cell>
          <cell r="Y108">
            <v>46.23</v>
          </cell>
          <cell r="AB108">
            <v>113.52799999999999</v>
          </cell>
          <cell r="AC108">
            <v>2.15</v>
          </cell>
          <cell r="AD108">
            <v>2.25</v>
          </cell>
          <cell r="AN108">
            <v>127.1</v>
          </cell>
          <cell r="AO108">
            <v>127.1</v>
          </cell>
          <cell r="AQ108">
            <v>0</v>
          </cell>
          <cell r="CS108">
            <v>40</v>
          </cell>
          <cell r="CT108">
            <v>3</v>
          </cell>
        </row>
        <row r="109">
          <cell r="B109">
            <v>9</v>
          </cell>
          <cell r="C109">
            <v>522.80999999999995</v>
          </cell>
          <cell r="D109">
            <v>467</v>
          </cell>
          <cell r="F109">
            <v>8.19</v>
          </cell>
          <cell r="G109">
            <v>8.31</v>
          </cell>
          <cell r="H109">
            <v>11.75</v>
          </cell>
          <cell r="J109" t="e">
            <v>#DIV/0!</v>
          </cell>
          <cell r="M109">
            <v>109.791</v>
          </cell>
          <cell r="Q109">
            <v>0</v>
          </cell>
          <cell r="S109">
            <v>192.64599999999993</v>
          </cell>
          <cell r="T109">
            <v>192.64599999999993</v>
          </cell>
          <cell r="V109">
            <v>17.745999999999999</v>
          </cell>
          <cell r="Y109">
            <v>32.79</v>
          </cell>
          <cell r="AB109">
            <v>113.52799999999999</v>
          </cell>
          <cell r="AC109">
            <v>2.15</v>
          </cell>
          <cell r="AD109">
            <v>2.14</v>
          </cell>
          <cell r="AN109">
            <v>112.37</v>
          </cell>
          <cell r="AO109">
            <v>112.37</v>
          </cell>
          <cell r="AQ109">
            <v>0</v>
          </cell>
          <cell r="CS109">
            <v>40</v>
          </cell>
          <cell r="CT109">
            <v>3</v>
          </cell>
        </row>
        <row r="110">
          <cell r="B110">
            <v>10</v>
          </cell>
          <cell r="C110">
            <v>442</v>
          </cell>
          <cell r="D110">
            <v>595</v>
          </cell>
          <cell r="F110">
            <v>12.55</v>
          </cell>
          <cell r="G110">
            <v>11.11</v>
          </cell>
          <cell r="H110">
            <v>12.55</v>
          </cell>
          <cell r="J110" t="e">
            <v>#DIV/0!</v>
          </cell>
          <cell r="M110">
            <v>137.44499999999999</v>
          </cell>
          <cell r="Q110">
            <v>0</v>
          </cell>
          <cell r="S110">
            <v>192.64599999999993</v>
          </cell>
          <cell r="T110">
            <v>192.64599999999993</v>
          </cell>
          <cell r="V110">
            <v>20.943999999999999</v>
          </cell>
          <cell r="Y110">
            <v>39.58</v>
          </cell>
          <cell r="AB110">
            <v>113.52799999999999</v>
          </cell>
          <cell r="AC110">
            <v>2.2599999999999998</v>
          </cell>
          <cell r="AD110">
            <v>2.2200000000000002</v>
          </cell>
          <cell r="AN110">
            <v>118.14</v>
          </cell>
          <cell r="AO110">
            <v>118.14</v>
          </cell>
          <cell r="AQ110">
            <v>0</v>
          </cell>
          <cell r="CS110">
            <v>40</v>
          </cell>
          <cell r="CT110">
            <v>3</v>
          </cell>
        </row>
        <row r="111">
          <cell r="B111">
            <v>11</v>
          </cell>
          <cell r="C111">
            <v>338.38</v>
          </cell>
          <cell r="D111">
            <v>237</v>
          </cell>
          <cell r="F111">
            <v>5.71</v>
          </cell>
          <cell r="G111">
            <v>4.8600000000000003</v>
          </cell>
          <cell r="H111">
            <v>5.71</v>
          </cell>
          <cell r="J111" t="e">
            <v>#DIV/0!</v>
          </cell>
          <cell r="M111">
            <v>55.268000000000001</v>
          </cell>
          <cell r="Q111">
            <v>0</v>
          </cell>
          <cell r="S111">
            <v>192.64599999999993</v>
          </cell>
          <cell r="T111">
            <v>192.64599999999993</v>
          </cell>
          <cell r="V111">
            <v>8.3249999999999993</v>
          </cell>
          <cell r="Y111">
            <v>25.11</v>
          </cell>
          <cell r="AB111">
            <v>113.52799999999999</v>
          </cell>
          <cell r="AC111">
            <v>2.4500000000000002</v>
          </cell>
          <cell r="AD111">
            <v>2.2799999999999998</v>
          </cell>
          <cell r="AN111">
            <v>61.58</v>
          </cell>
          <cell r="AO111">
            <v>61.58</v>
          </cell>
          <cell r="AQ111">
            <v>0</v>
          </cell>
          <cell r="CS111">
            <v>40</v>
          </cell>
          <cell r="CT111">
            <v>3</v>
          </cell>
        </row>
        <row r="112">
          <cell r="B112">
            <v>12</v>
          </cell>
          <cell r="C112">
            <v>450.2</v>
          </cell>
          <cell r="D112">
            <v>567</v>
          </cell>
          <cell r="F112">
            <v>13.21</v>
          </cell>
          <cell r="G112">
            <v>9.09</v>
          </cell>
          <cell r="H112">
            <v>13.21</v>
          </cell>
          <cell r="J112" t="e">
            <v>#DIV/0!</v>
          </cell>
          <cell r="M112">
            <v>131.6</v>
          </cell>
          <cell r="Q112">
            <v>0</v>
          </cell>
          <cell r="S112">
            <v>192.64599999999993</v>
          </cell>
          <cell r="T112">
            <v>192.64599999999993</v>
          </cell>
          <cell r="V112">
            <v>19.844999999999999</v>
          </cell>
          <cell r="Y112">
            <v>25.96</v>
          </cell>
          <cell r="AB112">
            <v>113.52799999999999</v>
          </cell>
          <cell r="AC112">
            <v>2.39</v>
          </cell>
          <cell r="AD112">
            <v>2.36</v>
          </cell>
          <cell r="AN112">
            <v>113.4</v>
          </cell>
          <cell r="AO112">
            <v>104.38</v>
          </cell>
          <cell r="AQ112">
            <v>0</v>
          </cell>
          <cell r="CS112">
            <v>40</v>
          </cell>
          <cell r="CT112">
            <v>3</v>
          </cell>
        </row>
        <row r="113">
          <cell r="B113">
            <v>13</v>
          </cell>
          <cell r="J113" t="e">
            <v>#DIV/0!</v>
          </cell>
          <cell r="Q113">
            <v>0</v>
          </cell>
          <cell r="S113">
            <v>192.64599999999993</v>
          </cell>
          <cell r="T113">
            <v>192.64599999999993</v>
          </cell>
          <cell r="AB113">
            <v>113.52799999999999</v>
          </cell>
          <cell r="AQ113">
            <v>0</v>
          </cell>
          <cell r="CS113">
            <v>40</v>
          </cell>
          <cell r="CT113">
            <v>3</v>
          </cell>
        </row>
        <row r="114">
          <cell r="B114">
            <v>14</v>
          </cell>
          <cell r="C114">
            <v>520.48</v>
          </cell>
          <cell r="D114">
            <v>390</v>
          </cell>
          <cell r="F114">
            <v>8.8699999999999992</v>
          </cell>
          <cell r="G114">
            <v>9.0399999999999991</v>
          </cell>
          <cell r="H114">
            <v>9.0399999999999991</v>
          </cell>
          <cell r="J114" t="e">
            <v>#DIV/0!</v>
          </cell>
          <cell r="M114">
            <v>91.65</v>
          </cell>
          <cell r="Q114">
            <v>0</v>
          </cell>
          <cell r="S114">
            <v>192.64599999999993</v>
          </cell>
          <cell r="T114">
            <v>192.64599999999993</v>
          </cell>
          <cell r="V114">
            <v>13.88</v>
          </cell>
          <cell r="Y114">
            <v>12.98</v>
          </cell>
          <cell r="AB114">
            <v>113.52799999999999</v>
          </cell>
          <cell r="AC114">
            <v>2.4700000000000002</v>
          </cell>
          <cell r="AD114">
            <v>2.4</v>
          </cell>
          <cell r="AN114">
            <v>91.99</v>
          </cell>
          <cell r="AO114">
            <v>101.01</v>
          </cell>
          <cell r="AQ114">
            <v>0</v>
          </cell>
          <cell r="CS114">
            <v>40</v>
          </cell>
          <cell r="CT114">
            <v>3</v>
          </cell>
        </row>
        <row r="115">
          <cell r="B115">
            <v>15</v>
          </cell>
          <cell r="C115">
            <v>310.94</v>
          </cell>
          <cell r="D115">
            <v>442</v>
          </cell>
          <cell r="F115">
            <v>7.75</v>
          </cell>
          <cell r="G115">
            <v>12.47</v>
          </cell>
          <cell r="H115">
            <v>12.47</v>
          </cell>
          <cell r="J115" t="e">
            <v>#DIV/0!</v>
          </cell>
          <cell r="M115">
            <v>105.417</v>
          </cell>
          <cell r="Q115">
            <v>0</v>
          </cell>
          <cell r="S115">
            <v>192.64599999999993</v>
          </cell>
          <cell r="T115">
            <v>192.64599999999993</v>
          </cell>
          <cell r="V115">
            <v>15.504</v>
          </cell>
          <cell r="AB115">
            <v>113.52799999999999</v>
          </cell>
          <cell r="AC115">
            <v>2.36</v>
          </cell>
          <cell r="AD115">
            <v>2.33</v>
          </cell>
          <cell r="AN115">
            <v>88.25</v>
          </cell>
          <cell r="AO115">
            <v>88.25</v>
          </cell>
          <cell r="AQ115">
            <v>0</v>
          </cell>
          <cell r="CS115">
            <v>40</v>
          </cell>
          <cell r="CT115">
            <v>3</v>
          </cell>
        </row>
        <row r="116">
          <cell r="B116">
            <v>16</v>
          </cell>
          <cell r="C116">
            <v>460.01</v>
          </cell>
          <cell r="D116">
            <v>420</v>
          </cell>
          <cell r="F116">
            <v>6.92</v>
          </cell>
          <cell r="G116">
            <v>9.85</v>
          </cell>
          <cell r="H116">
            <v>9.85</v>
          </cell>
          <cell r="J116" t="e">
            <v>#DIV/0!</v>
          </cell>
          <cell r="M116">
            <v>98.49</v>
          </cell>
          <cell r="Q116">
            <v>0</v>
          </cell>
          <cell r="S116">
            <v>192.64599999999993</v>
          </cell>
          <cell r="T116">
            <v>192.64599999999993</v>
          </cell>
          <cell r="V116">
            <v>16.13</v>
          </cell>
          <cell r="Y116">
            <v>31.86</v>
          </cell>
          <cell r="AB116">
            <v>113.52799999999999</v>
          </cell>
          <cell r="AC116">
            <v>2.2599999999999998</v>
          </cell>
          <cell r="AD116">
            <v>2.31</v>
          </cell>
          <cell r="AN116">
            <v>94.25</v>
          </cell>
          <cell r="AO116">
            <v>94.25</v>
          </cell>
          <cell r="AQ116">
            <v>0</v>
          </cell>
          <cell r="CS116">
            <v>40</v>
          </cell>
          <cell r="CT116">
            <v>3</v>
          </cell>
        </row>
        <row r="117">
          <cell r="B117">
            <v>17</v>
          </cell>
          <cell r="C117">
            <v>560.87</v>
          </cell>
          <cell r="D117">
            <v>613</v>
          </cell>
          <cell r="F117">
            <v>11.21</v>
          </cell>
          <cell r="G117">
            <v>14.55</v>
          </cell>
          <cell r="H117">
            <v>14.55</v>
          </cell>
          <cell r="J117" t="e">
            <v>#DIV/0!</v>
          </cell>
          <cell r="M117">
            <v>141.10900000000001</v>
          </cell>
          <cell r="Q117">
            <v>0</v>
          </cell>
          <cell r="S117">
            <v>192.64599999999993</v>
          </cell>
          <cell r="T117">
            <v>192.64599999999993</v>
          </cell>
          <cell r="V117">
            <v>22.898</v>
          </cell>
          <cell r="Y117">
            <v>5.87</v>
          </cell>
          <cell r="AB117">
            <v>113.52799999999999</v>
          </cell>
          <cell r="AC117">
            <v>2.15</v>
          </cell>
          <cell r="AD117">
            <v>2.29</v>
          </cell>
          <cell r="AN117">
            <v>120.16</v>
          </cell>
          <cell r="AO117">
            <v>120.16</v>
          </cell>
          <cell r="AQ117">
            <v>0</v>
          </cell>
          <cell r="CS117">
            <v>40</v>
          </cell>
          <cell r="CT117">
            <v>3</v>
          </cell>
        </row>
        <row r="118">
          <cell r="B118">
            <v>18</v>
          </cell>
          <cell r="J118" t="e">
            <v>#DIV/0!</v>
          </cell>
          <cell r="Q118">
            <v>0</v>
          </cell>
          <cell r="S118">
            <v>192.64599999999993</v>
          </cell>
          <cell r="T118">
            <v>192.64599999999993</v>
          </cell>
          <cell r="AB118">
            <v>113.52799999999999</v>
          </cell>
          <cell r="AQ118">
            <v>0</v>
          </cell>
          <cell r="CS118">
            <v>40</v>
          </cell>
          <cell r="CT118">
            <v>3</v>
          </cell>
        </row>
        <row r="119">
          <cell r="B119">
            <v>19</v>
          </cell>
          <cell r="C119">
            <v>717.38</v>
          </cell>
          <cell r="D119">
            <v>736</v>
          </cell>
          <cell r="F119">
            <v>13.27</v>
          </cell>
          <cell r="G119">
            <v>17.239999999999998</v>
          </cell>
          <cell r="H119">
            <v>17.239999999999998</v>
          </cell>
          <cell r="J119" t="e">
            <v>#DIV/0!</v>
          </cell>
          <cell r="M119">
            <v>169.32300000000001</v>
          </cell>
          <cell r="Q119">
            <v>0</v>
          </cell>
          <cell r="S119">
            <v>192.64599999999993</v>
          </cell>
          <cell r="T119">
            <v>192.64599999999993</v>
          </cell>
          <cell r="V119">
            <v>27.998000000000001</v>
          </cell>
          <cell r="Y119">
            <v>37.909999999999997</v>
          </cell>
          <cell r="AB119">
            <v>113.52799999999999</v>
          </cell>
          <cell r="AC119">
            <v>2.13</v>
          </cell>
          <cell r="AD119">
            <v>2.2000000000000002</v>
          </cell>
          <cell r="AN119">
            <v>144.6</v>
          </cell>
          <cell r="AO119">
            <v>144.6</v>
          </cell>
          <cell r="AQ119">
            <v>0</v>
          </cell>
          <cell r="CS119">
            <v>40</v>
          </cell>
          <cell r="CT119">
            <v>3</v>
          </cell>
        </row>
        <row r="120">
          <cell r="B120">
            <v>20</v>
          </cell>
          <cell r="J120" t="e">
            <v>#DIV/0!</v>
          </cell>
          <cell r="Q120">
            <v>0</v>
          </cell>
          <cell r="S120">
            <v>192.64599999999993</v>
          </cell>
          <cell r="T120">
            <v>192.64599999999993</v>
          </cell>
          <cell r="AB120">
            <v>113.52799999999999</v>
          </cell>
          <cell r="AQ120">
            <v>0</v>
          </cell>
          <cell r="CS120">
            <v>40</v>
          </cell>
          <cell r="CT120">
            <v>3</v>
          </cell>
        </row>
        <row r="121">
          <cell r="B121">
            <v>21</v>
          </cell>
          <cell r="C121">
            <v>740.02</v>
          </cell>
          <cell r="D121">
            <v>622</v>
          </cell>
          <cell r="F121">
            <v>12.2</v>
          </cell>
          <cell r="G121">
            <v>13.35</v>
          </cell>
          <cell r="H121">
            <v>13.35</v>
          </cell>
          <cell r="J121" t="e">
            <v>#DIV/0!</v>
          </cell>
          <cell r="M121">
            <v>143.184</v>
          </cell>
          <cell r="Q121">
            <v>0</v>
          </cell>
          <cell r="S121">
            <v>192.64599999999993</v>
          </cell>
          <cell r="T121">
            <v>192.64599999999993</v>
          </cell>
          <cell r="V121">
            <v>23.763999999999999</v>
          </cell>
          <cell r="Y121">
            <v>31.2</v>
          </cell>
          <cell r="AB121">
            <v>113.52799999999999</v>
          </cell>
          <cell r="AC121">
            <v>2.08</v>
          </cell>
          <cell r="AD121">
            <v>2.1800000000000002</v>
          </cell>
          <cell r="AN121">
            <v>150.74</v>
          </cell>
          <cell r="AO121">
            <v>150.74</v>
          </cell>
          <cell r="AQ121">
            <v>0</v>
          </cell>
          <cell r="CS121">
            <v>40</v>
          </cell>
          <cell r="CT121">
            <v>3</v>
          </cell>
        </row>
        <row r="122">
          <cell r="B122">
            <v>22</v>
          </cell>
          <cell r="C122">
            <v>557.38</v>
          </cell>
          <cell r="D122">
            <v>516</v>
          </cell>
          <cell r="F122">
            <v>8.77</v>
          </cell>
          <cell r="G122">
            <v>12.88</v>
          </cell>
          <cell r="H122">
            <v>12.88</v>
          </cell>
          <cell r="J122" t="e">
            <v>#DIV/0!</v>
          </cell>
          <cell r="M122">
            <v>119.29900000000001</v>
          </cell>
          <cell r="Q122">
            <v>0</v>
          </cell>
          <cell r="S122">
            <v>192.64599999999993</v>
          </cell>
          <cell r="T122">
            <v>192.64599999999993</v>
          </cell>
          <cell r="V122">
            <v>20.173999999999999</v>
          </cell>
          <cell r="Y122">
            <v>38.53</v>
          </cell>
          <cell r="AB122">
            <v>113.52799999999999</v>
          </cell>
          <cell r="AC122">
            <v>2.15</v>
          </cell>
          <cell r="AD122">
            <v>2.17</v>
          </cell>
          <cell r="AN122">
            <v>108.43</v>
          </cell>
          <cell r="AO122">
            <v>108.43</v>
          </cell>
          <cell r="AQ122">
            <v>0</v>
          </cell>
          <cell r="CS122">
            <v>40</v>
          </cell>
          <cell r="CT122">
            <v>3</v>
          </cell>
        </row>
        <row r="123">
          <cell r="B123">
            <v>23</v>
          </cell>
          <cell r="C123">
            <v>382.23</v>
          </cell>
          <cell r="D123">
            <v>435</v>
          </cell>
          <cell r="F123">
            <v>9.36</v>
          </cell>
          <cell r="G123">
            <v>10.26</v>
          </cell>
          <cell r="H123">
            <v>10.26</v>
          </cell>
          <cell r="J123" t="e">
            <v>#DIV/0!</v>
          </cell>
          <cell r="M123">
            <v>100.09</v>
          </cell>
          <cell r="Q123">
            <v>0</v>
          </cell>
          <cell r="S123">
            <v>192.64599999999993</v>
          </cell>
          <cell r="T123">
            <v>192.64599999999993</v>
          </cell>
          <cell r="V123">
            <v>17.183</v>
          </cell>
          <cell r="Y123">
            <v>12.34</v>
          </cell>
          <cell r="AB123">
            <v>113.52799999999999</v>
          </cell>
          <cell r="AC123">
            <v>2.1800000000000002</v>
          </cell>
          <cell r="AD123">
            <v>2.14</v>
          </cell>
          <cell r="AN123">
            <v>105.76</v>
          </cell>
          <cell r="AO123">
            <v>105.76</v>
          </cell>
          <cell r="AQ123">
            <v>0</v>
          </cell>
          <cell r="CS123">
            <v>40</v>
          </cell>
          <cell r="CT123">
            <v>3</v>
          </cell>
        </row>
        <row r="124">
          <cell r="B124">
            <v>24</v>
          </cell>
          <cell r="C124">
            <v>381.83</v>
          </cell>
          <cell r="D124">
            <v>449</v>
          </cell>
          <cell r="F124">
            <v>10.119999999999999</v>
          </cell>
          <cell r="G124">
            <v>11.48</v>
          </cell>
          <cell r="H124">
            <v>11.48</v>
          </cell>
          <cell r="J124" t="e">
            <v>#DIV/0!</v>
          </cell>
          <cell r="M124">
            <v>104.164</v>
          </cell>
          <cell r="Q124">
            <v>0</v>
          </cell>
          <cell r="S124">
            <v>192.64599999999993</v>
          </cell>
          <cell r="T124">
            <v>192.64599999999993</v>
          </cell>
          <cell r="V124">
            <v>18.004999999999999</v>
          </cell>
          <cell r="Y124">
            <v>20.010000000000002</v>
          </cell>
          <cell r="AB124">
            <v>113.52799999999999</v>
          </cell>
          <cell r="AC124">
            <v>2.19</v>
          </cell>
          <cell r="AD124">
            <v>2.2200000000000002</v>
          </cell>
          <cell r="AN124">
            <v>88.73</v>
          </cell>
          <cell r="AO124">
            <v>88.73</v>
          </cell>
          <cell r="AQ124">
            <v>0</v>
          </cell>
          <cell r="CS124">
            <v>40</v>
          </cell>
          <cell r="CT124">
            <v>3</v>
          </cell>
        </row>
        <row r="125">
          <cell r="B125">
            <v>25</v>
          </cell>
          <cell r="C125">
            <v>184.78</v>
          </cell>
          <cell r="D125">
            <v>148</v>
          </cell>
          <cell r="G125">
            <v>4.1500000000000004</v>
          </cell>
          <cell r="H125">
            <v>4.1500000000000004</v>
          </cell>
          <cell r="J125" t="e">
            <v>#DIV/0!</v>
          </cell>
          <cell r="M125">
            <v>34.054000000000002</v>
          </cell>
          <cell r="Q125">
            <v>0</v>
          </cell>
          <cell r="S125">
            <v>192.64599999999993</v>
          </cell>
          <cell r="T125">
            <v>192.64599999999993</v>
          </cell>
          <cell r="V125">
            <v>5.9349999999999996</v>
          </cell>
          <cell r="Y125">
            <v>11.11</v>
          </cell>
          <cell r="AB125">
            <v>113.52799999999999</v>
          </cell>
          <cell r="AC125">
            <v>2.16</v>
          </cell>
          <cell r="AD125">
            <v>2.11</v>
          </cell>
          <cell r="AN125">
            <v>32.21</v>
          </cell>
          <cell r="AO125">
            <v>32.21</v>
          </cell>
          <cell r="AQ125">
            <v>0</v>
          </cell>
          <cell r="CS125">
            <v>40</v>
          </cell>
          <cell r="CT125">
            <v>3</v>
          </cell>
        </row>
        <row r="126">
          <cell r="B126">
            <v>26</v>
          </cell>
          <cell r="C126">
            <v>195.82</v>
          </cell>
          <cell r="D126">
            <v>259</v>
          </cell>
          <cell r="G126">
            <v>7.95</v>
          </cell>
          <cell r="H126">
            <v>7.95</v>
          </cell>
          <cell r="J126" t="e">
            <v>#DIV/0!</v>
          </cell>
          <cell r="M126">
            <v>59.648000000000003</v>
          </cell>
          <cell r="Q126">
            <v>0</v>
          </cell>
          <cell r="S126">
            <v>192.64599999999993</v>
          </cell>
          <cell r="T126">
            <v>192.64599999999993</v>
          </cell>
          <cell r="V126">
            <v>10.385</v>
          </cell>
          <cell r="AB126">
            <v>113.52799999999999</v>
          </cell>
          <cell r="AC126">
            <v>2.2999999999999998</v>
          </cell>
          <cell r="AD126">
            <v>2.29</v>
          </cell>
          <cell r="AN126">
            <v>56.56</v>
          </cell>
          <cell r="AO126">
            <v>56.56</v>
          </cell>
          <cell r="AQ126">
            <v>0</v>
          </cell>
          <cell r="CS126">
            <v>40</v>
          </cell>
          <cell r="CT126">
            <v>3</v>
          </cell>
        </row>
        <row r="127">
          <cell r="B127">
            <v>27</v>
          </cell>
          <cell r="J127" t="e">
            <v>#DIV/0!</v>
          </cell>
          <cell r="Q127">
            <v>0</v>
          </cell>
          <cell r="S127">
            <v>192.64599999999993</v>
          </cell>
          <cell r="T127">
            <v>192.64599999999993</v>
          </cell>
          <cell r="AB127">
            <v>113.52799999999999</v>
          </cell>
          <cell r="AQ127">
            <v>0</v>
          </cell>
          <cell r="CS127">
            <v>40</v>
          </cell>
          <cell r="CT127">
            <v>3</v>
          </cell>
        </row>
        <row r="128">
          <cell r="B128">
            <v>28</v>
          </cell>
          <cell r="C128">
            <v>414.07</v>
          </cell>
          <cell r="D128">
            <v>394</v>
          </cell>
          <cell r="F128">
            <v>7.73</v>
          </cell>
          <cell r="G128">
            <v>10.08</v>
          </cell>
          <cell r="H128">
            <v>10.08</v>
          </cell>
          <cell r="J128" t="e">
            <v>#DIV/0!</v>
          </cell>
          <cell r="M128">
            <v>91.408000000000001</v>
          </cell>
          <cell r="Q128">
            <v>0</v>
          </cell>
          <cell r="S128">
            <v>192.64599999999993</v>
          </cell>
          <cell r="T128">
            <v>192.64599999999993</v>
          </cell>
          <cell r="V128">
            <v>16.154</v>
          </cell>
          <cell r="Y128">
            <v>13.98</v>
          </cell>
          <cell r="AB128">
            <v>113.52799999999999</v>
          </cell>
          <cell r="AC128">
            <v>2.27</v>
          </cell>
          <cell r="AD128">
            <v>2.29</v>
          </cell>
          <cell r="AN128">
            <v>67.180000000000007</v>
          </cell>
          <cell r="AO128">
            <v>67.180000000000007</v>
          </cell>
          <cell r="AQ128">
            <v>0</v>
          </cell>
          <cell r="CS128">
            <v>40</v>
          </cell>
          <cell r="CT128">
            <v>3</v>
          </cell>
        </row>
        <row r="129">
          <cell r="B129">
            <v>29</v>
          </cell>
          <cell r="C129">
            <v>297.75</v>
          </cell>
          <cell r="D129">
            <v>215</v>
          </cell>
          <cell r="G129">
            <v>7.65</v>
          </cell>
          <cell r="H129">
            <v>7.65</v>
          </cell>
          <cell r="J129" t="e">
            <v>#DIV/0!</v>
          </cell>
          <cell r="M129">
            <v>50.155999999999999</v>
          </cell>
          <cell r="Q129">
            <v>0</v>
          </cell>
          <cell r="S129">
            <v>192.64599999999993</v>
          </cell>
          <cell r="T129">
            <v>192.64599999999993</v>
          </cell>
          <cell r="V129">
            <v>8.7260000000000009</v>
          </cell>
          <cell r="Y129">
            <v>13.66</v>
          </cell>
          <cell r="AB129">
            <v>113.52799999999999</v>
          </cell>
          <cell r="AC129">
            <v>2.13</v>
          </cell>
          <cell r="AD129">
            <v>2.16</v>
          </cell>
          <cell r="AN129">
            <v>64.81</v>
          </cell>
          <cell r="AO129">
            <v>64.81</v>
          </cell>
          <cell r="AQ129">
            <v>0</v>
          </cell>
          <cell r="CS129">
            <v>40</v>
          </cell>
          <cell r="CT129">
            <v>3</v>
          </cell>
        </row>
        <row r="130">
          <cell r="B130">
            <v>30</v>
          </cell>
          <cell r="C130">
            <v>190.83</v>
          </cell>
          <cell r="D130">
            <v>296</v>
          </cell>
          <cell r="G130">
            <v>8.9600000000000009</v>
          </cell>
          <cell r="H130">
            <v>8.9600000000000009</v>
          </cell>
          <cell r="J130" t="e">
            <v>#DIV/0!</v>
          </cell>
          <cell r="M130">
            <v>69.290999999999997</v>
          </cell>
          <cell r="Q130">
            <v>0</v>
          </cell>
          <cell r="S130">
            <v>192.64599999999993</v>
          </cell>
          <cell r="T130">
            <v>192.64599999999993</v>
          </cell>
          <cell r="V130">
            <v>11.96</v>
          </cell>
          <cell r="Y130">
            <v>6.84</v>
          </cell>
          <cell r="AB130">
            <v>113.52799999999999</v>
          </cell>
          <cell r="AC130">
            <v>2.1</v>
          </cell>
          <cell r="AD130">
            <v>2.09</v>
          </cell>
          <cell r="AN130">
            <v>61</v>
          </cell>
          <cell r="AO130">
            <v>61</v>
          </cell>
          <cell r="AQ130">
            <v>0</v>
          </cell>
          <cell r="CS130">
            <v>40</v>
          </cell>
          <cell r="CT130">
            <v>3</v>
          </cell>
        </row>
        <row r="131">
          <cell r="B131">
            <v>31</v>
          </cell>
          <cell r="J131" t="e">
            <v>#DIV/0!</v>
          </cell>
          <cell r="Q131">
            <v>0</v>
          </cell>
          <cell r="S131">
            <v>192.64599999999993</v>
          </cell>
          <cell r="T131">
            <v>192.64599999999993</v>
          </cell>
          <cell r="AB131">
            <v>113.52799999999999</v>
          </cell>
          <cell r="AQ131">
            <v>0</v>
          </cell>
          <cell r="CS131">
            <v>40</v>
          </cell>
          <cell r="CT131">
            <v>3</v>
          </cell>
        </row>
        <row r="132">
          <cell r="B132" t="str">
            <v>MEI/1</v>
          </cell>
          <cell r="D132">
            <v>202</v>
          </cell>
          <cell r="G132">
            <v>7.11</v>
          </cell>
          <cell r="H132">
            <v>7.11</v>
          </cell>
          <cell r="J132">
            <v>28.410689170182838</v>
          </cell>
          <cell r="M132">
            <v>47.292000000000002</v>
          </cell>
          <cell r="Q132">
            <v>51.41</v>
          </cell>
          <cell r="S132">
            <v>137.84299999999985</v>
          </cell>
          <cell r="T132">
            <v>137.84299999999985</v>
          </cell>
          <cell r="V132">
            <v>8.1389999999999993</v>
          </cell>
          <cell r="Y132">
            <v>14.1</v>
          </cell>
          <cell r="AB132">
            <v>8.006999999999989</v>
          </cell>
          <cell r="AN132">
            <v>44.79</v>
          </cell>
          <cell r="AO132">
            <v>44.79</v>
          </cell>
          <cell r="AQ132">
            <v>0</v>
          </cell>
          <cell r="CS132">
            <v>40</v>
          </cell>
          <cell r="CT132">
            <v>3</v>
          </cell>
        </row>
        <row r="133">
          <cell r="B133">
            <v>2</v>
          </cell>
          <cell r="D133">
            <v>203</v>
          </cell>
          <cell r="G133">
            <v>7.77</v>
          </cell>
          <cell r="H133">
            <v>7.77</v>
          </cell>
          <cell r="J133">
            <v>26.126126126126128</v>
          </cell>
          <cell r="M133">
            <v>47.052</v>
          </cell>
          <cell r="Q133">
            <v>74.92</v>
          </cell>
          <cell r="S133">
            <v>109.97499999999984</v>
          </cell>
          <cell r="T133">
            <v>109.97499999999984</v>
          </cell>
          <cell r="V133">
            <v>8.1630000000000003</v>
          </cell>
          <cell r="Y133">
            <v>6.52</v>
          </cell>
          <cell r="AB133">
            <v>9.6499999999999879</v>
          </cell>
          <cell r="AN133">
            <v>39.54</v>
          </cell>
          <cell r="AO133">
            <v>39.54</v>
          </cell>
          <cell r="AQ133">
            <v>0</v>
          </cell>
          <cell r="CS133">
            <v>40</v>
          </cell>
          <cell r="CT133">
            <v>3</v>
          </cell>
        </row>
        <row r="134">
          <cell r="B134">
            <v>3</v>
          </cell>
          <cell r="D134">
            <v>352</v>
          </cell>
          <cell r="G134">
            <v>12.62</v>
          </cell>
          <cell r="H134">
            <v>12.62</v>
          </cell>
          <cell r="J134">
            <v>27.892234548335978</v>
          </cell>
          <cell r="M134">
            <v>82.075000000000003</v>
          </cell>
          <cell r="Q134">
            <v>51.69</v>
          </cell>
          <cell r="S134">
            <v>140.35999999999984</v>
          </cell>
          <cell r="T134">
            <v>140.35999999999984</v>
          </cell>
          <cell r="V134">
            <v>14.2</v>
          </cell>
          <cell r="AB134">
            <v>23.849999999999987</v>
          </cell>
          <cell r="AN134">
            <v>78.760000000000005</v>
          </cell>
          <cell r="AO134">
            <v>78.760000000000005</v>
          </cell>
          <cell r="AQ134">
            <v>0</v>
          </cell>
          <cell r="CS134">
            <v>40</v>
          </cell>
          <cell r="CT134">
            <v>3</v>
          </cell>
        </row>
        <row r="135">
          <cell r="B135">
            <v>4</v>
          </cell>
          <cell r="Q135">
            <v>0</v>
          </cell>
          <cell r="S135">
            <v>140.35999999999984</v>
          </cell>
          <cell r="T135">
            <v>140.35999999999984</v>
          </cell>
          <cell r="AB135">
            <v>23.849999999999987</v>
          </cell>
          <cell r="AQ135">
            <v>0</v>
          </cell>
          <cell r="CS135">
            <v>40</v>
          </cell>
          <cell r="CT135">
            <v>3</v>
          </cell>
        </row>
        <row r="136">
          <cell r="B136">
            <v>5</v>
          </cell>
          <cell r="D136">
            <v>297</v>
          </cell>
          <cell r="G136">
            <v>10.17</v>
          </cell>
          <cell r="H136">
            <v>10.17</v>
          </cell>
          <cell r="J136">
            <v>29.20353982300885</v>
          </cell>
          <cell r="M136">
            <v>68.635999999999996</v>
          </cell>
          <cell r="Q136">
            <v>78.44</v>
          </cell>
          <cell r="S136">
            <v>130.55599999999984</v>
          </cell>
          <cell r="T136">
            <v>130.55599999999984</v>
          </cell>
          <cell r="V136">
            <v>11.9</v>
          </cell>
          <cell r="AB136">
            <v>35.749999999999986</v>
          </cell>
          <cell r="AN136">
            <v>60.94</v>
          </cell>
          <cell r="AO136">
            <v>60.94</v>
          </cell>
          <cell r="AQ136">
            <v>0</v>
          </cell>
          <cell r="CS136">
            <v>40</v>
          </cell>
          <cell r="CT136">
            <v>3</v>
          </cell>
        </row>
        <row r="137">
          <cell r="B137">
            <v>6</v>
          </cell>
          <cell r="D137">
            <v>416</v>
          </cell>
          <cell r="G137">
            <v>11.96</v>
          </cell>
          <cell r="H137">
            <v>11.96</v>
          </cell>
          <cell r="J137">
            <v>34.782608695652172</v>
          </cell>
          <cell r="M137">
            <v>95.888000000000005</v>
          </cell>
          <cell r="Q137">
            <v>0</v>
          </cell>
          <cell r="S137">
            <v>226.44399999999985</v>
          </cell>
          <cell r="T137">
            <v>226.44399999999985</v>
          </cell>
          <cell r="V137">
            <v>15.43</v>
          </cell>
          <cell r="Y137">
            <v>32.93</v>
          </cell>
          <cell r="AB137">
            <v>18.249999999999986</v>
          </cell>
          <cell r="AN137">
            <v>85.49</v>
          </cell>
          <cell r="AO137">
            <v>85.49</v>
          </cell>
          <cell r="AQ137">
            <v>0</v>
          </cell>
          <cell r="CS137">
            <v>40</v>
          </cell>
          <cell r="CT137">
            <v>3</v>
          </cell>
        </row>
        <row r="138">
          <cell r="B138">
            <v>7</v>
          </cell>
          <cell r="D138">
            <v>374</v>
          </cell>
          <cell r="G138">
            <v>12.04</v>
          </cell>
          <cell r="H138">
            <v>12.04</v>
          </cell>
          <cell r="J138">
            <v>31.063122923588043</v>
          </cell>
          <cell r="M138">
            <v>86.468999999999994</v>
          </cell>
          <cell r="Q138">
            <v>112.05</v>
          </cell>
          <cell r="S138">
            <v>200.86299999999983</v>
          </cell>
          <cell r="T138">
            <v>200.86299999999983</v>
          </cell>
          <cell r="V138">
            <v>15.372</v>
          </cell>
          <cell r="Y138">
            <v>33.01</v>
          </cell>
          <cell r="AB138">
            <v>0.61199999999998766</v>
          </cell>
          <cell r="AN138">
            <v>81.75</v>
          </cell>
          <cell r="AO138">
            <v>81.75</v>
          </cell>
          <cell r="AQ138">
            <v>0</v>
          </cell>
          <cell r="CS138">
            <v>40</v>
          </cell>
          <cell r="CT138">
            <v>3</v>
          </cell>
        </row>
        <row r="139">
          <cell r="B139">
            <v>8</v>
          </cell>
          <cell r="D139">
            <v>446</v>
          </cell>
          <cell r="G139">
            <v>13.23</v>
          </cell>
          <cell r="H139">
            <v>13.23</v>
          </cell>
          <cell r="J139">
            <v>33.711262282690853</v>
          </cell>
          <cell r="M139">
            <v>102.624</v>
          </cell>
          <cell r="Q139">
            <v>126.29</v>
          </cell>
          <cell r="S139">
            <v>177.19699999999983</v>
          </cell>
          <cell r="T139">
            <v>177.19699999999983</v>
          </cell>
          <cell r="V139">
            <v>17.928999999999998</v>
          </cell>
          <cell r="Y139">
            <v>6.31</v>
          </cell>
          <cell r="AB139">
            <v>12.230999999999987</v>
          </cell>
          <cell r="AN139">
            <v>91.73</v>
          </cell>
          <cell r="AO139">
            <v>91.73</v>
          </cell>
          <cell r="AQ139">
            <v>0</v>
          </cell>
          <cell r="CS139">
            <v>40</v>
          </cell>
          <cell r="CT139">
            <v>3</v>
          </cell>
        </row>
        <row r="140">
          <cell r="B140">
            <v>9</v>
          </cell>
          <cell r="D140">
            <v>232</v>
          </cell>
          <cell r="F140">
            <v>2</v>
          </cell>
          <cell r="G140">
            <v>6.5</v>
          </cell>
          <cell r="H140">
            <v>8.5</v>
          </cell>
          <cell r="J140">
            <v>27.294117647058822</v>
          </cell>
          <cell r="M140">
            <v>53.36</v>
          </cell>
          <cell r="Q140">
            <v>121.79</v>
          </cell>
          <cell r="S140">
            <v>108.76699999999984</v>
          </cell>
          <cell r="T140">
            <v>108.76699999999984</v>
          </cell>
          <cell r="V140">
            <v>9.3490000000000002</v>
          </cell>
          <cell r="Y140">
            <v>18.88</v>
          </cell>
          <cell r="AB140">
            <v>2.6999999999999886</v>
          </cell>
          <cell r="AN140">
            <v>51.66</v>
          </cell>
          <cell r="AO140">
            <v>51.66</v>
          </cell>
          <cell r="AQ140">
            <v>0</v>
          </cell>
          <cell r="CS140">
            <v>40</v>
          </cell>
          <cell r="CT140">
            <v>3</v>
          </cell>
        </row>
        <row r="141">
          <cell r="B141">
            <v>10</v>
          </cell>
          <cell r="D141">
            <v>525</v>
          </cell>
          <cell r="G141">
            <v>18.62</v>
          </cell>
          <cell r="H141">
            <v>18.62</v>
          </cell>
          <cell r="J141">
            <v>28.195488721804509</v>
          </cell>
          <cell r="M141">
            <v>118.884</v>
          </cell>
          <cell r="Q141">
            <v>109.88</v>
          </cell>
          <cell r="S141">
            <v>117.77099999999984</v>
          </cell>
          <cell r="T141">
            <v>117.77099999999984</v>
          </cell>
          <cell r="V141">
            <v>19.309999999999999</v>
          </cell>
          <cell r="Y141">
            <v>13.37</v>
          </cell>
          <cell r="AB141">
            <v>8.6399999999999881</v>
          </cell>
          <cell r="AN141">
            <v>106.08</v>
          </cell>
          <cell r="AO141">
            <v>86.08</v>
          </cell>
          <cell r="AQ141">
            <v>20</v>
          </cell>
          <cell r="CS141">
            <v>40</v>
          </cell>
          <cell r="CT141">
            <v>3</v>
          </cell>
        </row>
        <row r="142">
          <cell r="B142">
            <v>11</v>
          </cell>
          <cell r="Q142">
            <v>0</v>
          </cell>
          <cell r="S142">
            <v>117.77099999999984</v>
          </cell>
          <cell r="T142">
            <v>117.77099999999984</v>
          </cell>
          <cell r="AB142">
            <v>8.6399999999999881</v>
          </cell>
          <cell r="AQ142">
            <v>20</v>
          </cell>
          <cell r="CS142">
            <v>40</v>
          </cell>
          <cell r="CT142">
            <v>3</v>
          </cell>
        </row>
        <row r="143">
          <cell r="B143">
            <v>12</v>
          </cell>
          <cell r="D143">
            <v>327</v>
          </cell>
          <cell r="G143">
            <v>11.46</v>
          </cell>
          <cell r="H143">
            <v>11.46</v>
          </cell>
          <cell r="J143">
            <v>28.534031413612563</v>
          </cell>
          <cell r="M143">
            <v>72.593999999999994</v>
          </cell>
          <cell r="Q143">
            <v>65.489999999999995</v>
          </cell>
          <cell r="S143">
            <v>124.87499999999984</v>
          </cell>
          <cell r="T143">
            <v>124.87499999999984</v>
          </cell>
          <cell r="V143">
            <v>12.585000000000001</v>
          </cell>
          <cell r="Y143">
            <v>19.63</v>
          </cell>
          <cell r="AB143">
            <v>1.5949999999999882</v>
          </cell>
          <cell r="AN143">
            <v>60.29</v>
          </cell>
          <cell r="AO143">
            <v>80.290000000000006</v>
          </cell>
          <cell r="AQ143">
            <v>0</v>
          </cell>
          <cell r="CS143">
            <v>40</v>
          </cell>
          <cell r="CT143">
            <v>3</v>
          </cell>
        </row>
        <row r="144">
          <cell r="B144">
            <v>13</v>
          </cell>
          <cell r="D144">
            <v>514</v>
          </cell>
          <cell r="G144">
            <v>17.899999999999999</v>
          </cell>
          <cell r="H144">
            <v>17.899999999999999</v>
          </cell>
          <cell r="J144">
            <v>28.715083798882684</v>
          </cell>
          <cell r="M144">
            <v>113.33</v>
          </cell>
          <cell r="Q144">
            <v>96.4</v>
          </cell>
          <cell r="S144">
            <v>141.80499999999984</v>
          </cell>
          <cell r="T144">
            <v>141.80499999999984</v>
          </cell>
          <cell r="V144">
            <v>19.058</v>
          </cell>
          <cell r="Y144">
            <v>6.68</v>
          </cell>
          <cell r="AB144">
            <v>13.972999999999988</v>
          </cell>
          <cell r="AN144">
            <v>114.88</v>
          </cell>
          <cell r="AO144">
            <v>114.88</v>
          </cell>
          <cell r="AQ144">
            <v>0</v>
          </cell>
          <cell r="CS144">
            <v>40</v>
          </cell>
          <cell r="CT144">
            <v>3</v>
          </cell>
        </row>
        <row r="145">
          <cell r="B145">
            <v>14</v>
          </cell>
          <cell r="Q145">
            <v>0</v>
          </cell>
          <cell r="S145">
            <v>141.80499999999984</v>
          </cell>
          <cell r="T145">
            <v>141.80499999999984</v>
          </cell>
          <cell r="AB145">
            <v>13.972999999999988</v>
          </cell>
          <cell r="AQ145">
            <v>0</v>
          </cell>
          <cell r="CS145">
            <v>40</v>
          </cell>
          <cell r="CT145">
            <v>3</v>
          </cell>
        </row>
        <row r="146">
          <cell r="B146">
            <v>15</v>
          </cell>
          <cell r="Q146">
            <v>0</v>
          </cell>
          <cell r="S146">
            <v>141.80499999999984</v>
          </cell>
          <cell r="T146">
            <v>141.80499999999984</v>
          </cell>
          <cell r="AB146">
            <v>13.972999999999988</v>
          </cell>
          <cell r="AQ146">
            <v>0</v>
          </cell>
          <cell r="CS146">
            <v>40</v>
          </cell>
          <cell r="CT146">
            <v>3</v>
          </cell>
        </row>
        <row r="147">
          <cell r="B147">
            <v>16</v>
          </cell>
          <cell r="D147">
            <v>302</v>
          </cell>
          <cell r="G147">
            <v>10.47</v>
          </cell>
          <cell r="H147">
            <v>10.47</v>
          </cell>
          <cell r="J147">
            <v>28.844317096466092</v>
          </cell>
          <cell r="M147">
            <v>66.91</v>
          </cell>
          <cell r="Q147">
            <v>0</v>
          </cell>
          <cell r="S147">
            <v>208.71499999999983</v>
          </cell>
          <cell r="T147">
            <v>208.71499999999983</v>
          </cell>
          <cell r="V147">
            <v>11.61</v>
          </cell>
          <cell r="Y147">
            <v>6.96</v>
          </cell>
          <cell r="AB147">
            <v>18.622999999999987</v>
          </cell>
          <cell r="AN147">
            <v>50.78</v>
          </cell>
          <cell r="AO147">
            <v>50.78</v>
          </cell>
          <cell r="AQ147">
            <v>0</v>
          </cell>
          <cell r="CS147">
            <v>40</v>
          </cell>
          <cell r="CT147">
            <v>3</v>
          </cell>
        </row>
        <row r="148">
          <cell r="B148">
            <v>17</v>
          </cell>
          <cell r="D148">
            <v>594</v>
          </cell>
          <cell r="G148">
            <v>21.22</v>
          </cell>
          <cell r="H148">
            <v>21.22</v>
          </cell>
          <cell r="J148">
            <v>27.992459943449578</v>
          </cell>
          <cell r="M148">
            <v>131.673</v>
          </cell>
          <cell r="Q148">
            <v>0</v>
          </cell>
          <cell r="S148">
            <v>340.38799999999981</v>
          </cell>
          <cell r="T148">
            <v>340.38799999999981</v>
          </cell>
          <cell r="V148">
            <v>23.004999999999999</v>
          </cell>
          <cell r="Y148">
            <v>13.44</v>
          </cell>
          <cell r="AB148">
            <v>28.187999999999988</v>
          </cell>
          <cell r="AN148">
            <v>136.38</v>
          </cell>
          <cell r="AO148">
            <v>136.38</v>
          </cell>
          <cell r="AQ148">
            <v>0</v>
          </cell>
          <cell r="CS148">
            <v>40</v>
          </cell>
          <cell r="CT148">
            <v>3</v>
          </cell>
        </row>
        <row r="149">
          <cell r="B149">
            <v>18</v>
          </cell>
          <cell r="Q149">
            <v>0</v>
          </cell>
          <cell r="S149">
            <v>340.38799999999981</v>
          </cell>
          <cell r="T149">
            <v>340.38799999999981</v>
          </cell>
          <cell r="AB149">
            <v>28.187999999999988</v>
          </cell>
          <cell r="AQ149">
            <v>0</v>
          </cell>
          <cell r="CS149">
            <v>40</v>
          </cell>
          <cell r="CT149">
            <v>3</v>
          </cell>
        </row>
        <row r="150">
          <cell r="B150">
            <v>19</v>
          </cell>
          <cell r="D150">
            <v>713</v>
          </cell>
          <cell r="G150">
            <v>21.42</v>
          </cell>
          <cell r="H150">
            <v>21.42</v>
          </cell>
          <cell r="J150">
            <v>33.286647992530341</v>
          </cell>
          <cell r="M150">
            <v>158.286</v>
          </cell>
          <cell r="Q150">
            <v>0</v>
          </cell>
          <cell r="S150">
            <v>498.67399999999981</v>
          </cell>
          <cell r="T150">
            <v>498.67399999999981</v>
          </cell>
          <cell r="V150">
            <v>28.805</v>
          </cell>
          <cell r="Y150">
            <v>25.87</v>
          </cell>
          <cell r="AB150">
            <v>31.122999999999987</v>
          </cell>
          <cell r="AN150">
            <v>139.47999999999999</v>
          </cell>
          <cell r="AO150">
            <v>139.47999999999999</v>
          </cell>
          <cell r="AQ150">
            <v>0</v>
          </cell>
          <cell r="CS150">
            <v>40</v>
          </cell>
          <cell r="CT150">
            <v>3</v>
          </cell>
        </row>
        <row r="151">
          <cell r="B151">
            <v>20</v>
          </cell>
          <cell r="D151">
            <v>800</v>
          </cell>
          <cell r="G151">
            <v>22.78</v>
          </cell>
          <cell r="H151">
            <v>22.78</v>
          </cell>
          <cell r="J151">
            <v>35.118525021949075</v>
          </cell>
          <cell r="M151">
            <v>184.8</v>
          </cell>
          <cell r="Q151">
            <v>229</v>
          </cell>
          <cell r="S151">
            <v>454.47399999999982</v>
          </cell>
          <cell r="T151">
            <v>454.47399999999982</v>
          </cell>
          <cell r="V151">
            <v>32.4</v>
          </cell>
          <cell r="Y151">
            <v>38.4</v>
          </cell>
          <cell r="AB151">
            <v>25.122999999999983</v>
          </cell>
          <cell r="AN151">
            <v>168</v>
          </cell>
          <cell r="AO151">
            <v>130.9</v>
          </cell>
          <cell r="AQ151">
            <v>37.099999999999994</v>
          </cell>
          <cell r="CS151">
            <v>40</v>
          </cell>
          <cell r="CT151">
            <v>3</v>
          </cell>
        </row>
        <row r="152">
          <cell r="B152">
            <v>21</v>
          </cell>
          <cell r="D152">
            <v>426</v>
          </cell>
          <cell r="F152">
            <v>8.83</v>
          </cell>
          <cell r="G152">
            <v>12.8</v>
          </cell>
          <cell r="H152">
            <v>12.8</v>
          </cell>
          <cell r="J152">
            <v>33.28125</v>
          </cell>
          <cell r="M152">
            <v>100.11</v>
          </cell>
          <cell r="Q152">
            <v>115.12</v>
          </cell>
          <cell r="S152">
            <v>439.46399999999983</v>
          </cell>
          <cell r="T152">
            <v>439.46399999999983</v>
          </cell>
          <cell r="V152">
            <v>17.113</v>
          </cell>
          <cell r="Y152">
            <v>32.72</v>
          </cell>
          <cell r="AB152">
            <v>9.515999999999984</v>
          </cell>
          <cell r="AN152">
            <v>89.46</v>
          </cell>
          <cell r="AO152">
            <v>113.7</v>
          </cell>
          <cell r="AQ152">
            <v>12.859999999999985</v>
          </cell>
          <cell r="CS152">
            <v>40</v>
          </cell>
          <cell r="CT152">
            <v>3</v>
          </cell>
        </row>
        <row r="153">
          <cell r="B153">
            <v>22</v>
          </cell>
          <cell r="D153">
            <v>676</v>
          </cell>
          <cell r="F153">
            <v>2.61</v>
          </cell>
          <cell r="G153">
            <v>18.100000000000001</v>
          </cell>
          <cell r="H153">
            <v>20.71</v>
          </cell>
          <cell r="I153">
            <v>1.43</v>
          </cell>
          <cell r="J153">
            <v>32.641236117817478</v>
          </cell>
          <cell r="M153">
            <v>160.21199999999999</v>
          </cell>
          <cell r="Q153">
            <v>172.91</v>
          </cell>
          <cell r="S153">
            <v>426.76599999999985</v>
          </cell>
          <cell r="T153">
            <v>426.76599999999985</v>
          </cell>
          <cell r="V153">
            <v>26.364000000000001</v>
          </cell>
          <cell r="AB153">
            <v>35.879999999999981</v>
          </cell>
          <cell r="AN153">
            <v>157.93</v>
          </cell>
          <cell r="AO153">
            <v>170.79</v>
          </cell>
          <cell r="AQ153">
            <v>0</v>
          </cell>
          <cell r="CS153">
            <v>40</v>
          </cell>
          <cell r="CT153">
            <v>3</v>
          </cell>
        </row>
        <row r="154">
          <cell r="B154">
            <v>23</v>
          </cell>
          <cell r="D154">
            <v>232</v>
          </cell>
          <cell r="G154">
            <v>7.09</v>
          </cell>
          <cell r="H154">
            <v>7.09</v>
          </cell>
          <cell r="J154">
            <v>32.722143864598024</v>
          </cell>
          <cell r="M154">
            <v>56.03</v>
          </cell>
          <cell r="Q154">
            <v>208.22</v>
          </cell>
          <cell r="S154">
            <v>274.57599999999979</v>
          </cell>
          <cell r="T154">
            <v>274.57599999999979</v>
          </cell>
          <cell r="V154">
            <v>9.5120000000000005</v>
          </cell>
          <cell r="AB154">
            <v>45.391999999999982</v>
          </cell>
          <cell r="AN154">
            <v>60.15</v>
          </cell>
          <cell r="AO154">
            <v>60.15</v>
          </cell>
          <cell r="AQ154">
            <v>0</v>
          </cell>
          <cell r="CS154">
            <v>40</v>
          </cell>
          <cell r="CT154">
            <v>3</v>
          </cell>
        </row>
        <row r="155">
          <cell r="B155">
            <v>24</v>
          </cell>
          <cell r="D155">
            <v>533</v>
          </cell>
          <cell r="G155">
            <v>16.16</v>
          </cell>
          <cell r="H155">
            <v>16.16</v>
          </cell>
          <cell r="J155">
            <v>32.982673267326732</v>
          </cell>
          <cell r="M155">
            <v>128.56</v>
          </cell>
          <cell r="Q155">
            <v>120.01</v>
          </cell>
          <cell r="S155">
            <v>283.12599999999981</v>
          </cell>
          <cell r="T155">
            <v>283.12599999999981</v>
          </cell>
          <cell r="V155">
            <v>22.1</v>
          </cell>
          <cell r="Y155">
            <v>12.98</v>
          </cell>
          <cell r="AB155">
            <v>54.511999999999986</v>
          </cell>
          <cell r="AN155">
            <v>125.74</v>
          </cell>
          <cell r="AO155">
            <v>125.74</v>
          </cell>
          <cell r="AQ155">
            <v>0</v>
          </cell>
          <cell r="CS155">
            <v>40</v>
          </cell>
          <cell r="CT155">
            <v>3</v>
          </cell>
        </row>
        <row r="156">
          <cell r="B156">
            <v>25</v>
          </cell>
          <cell r="Q156">
            <v>0</v>
          </cell>
          <cell r="S156">
            <v>283.12599999999981</v>
          </cell>
          <cell r="T156">
            <v>283.12599999999981</v>
          </cell>
          <cell r="AB156">
            <v>54.511999999999986</v>
          </cell>
          <cell r="AQ156">
            <v>0</v>
          </cell>
          <cell r="CS156">
            <v>40</v>
          </cell>
          <cell r="CT156">
            <v>3</v>
          </cell>
        </row>
        <row r="157">
          <cell r="B157">
            <v>26</v>
          </cell>
          <cell r="D157">
            <v>258</v>
          </cell>
          <cell r="G157">
            <v>8.66</v>
          </cell>
          <cell r="H157">
            <v>8.66</v>
          </cell>
          <cell r="J157">
            <v>29.792147806004618</v>
          </cell>
          <cell r="M157">
            <v>62.195</v>
          </cell>
          <cell r="Q157">
            <v>126.19</v>
          </cell>
          <cell r="S157">
            <v>219.1309999999998</v>
          </cell>
          <cell r="T157">
            <v>219.1309999999998</v>
          </cell>
          <cell r="V157">
            <v>10.759</v>
          </cell>
          <cell r="Y157">
            <v>44.71</v>
          </cell>
          <cell r="AB157">
            <v>20.560999999999986</v>
          </cell>
          <cell r="AN157">
            <v>54.35</v>
          </cell>
          <cell r="AO157">
            <v>54.35</v>
          </cell>
          <cell r="AQ157">
            <v>0</v>
          </cell>
          <cell r="CS157">
            <v>40</v>
          </cell>
          <cell r="CT157">
            <v>3</v>
          </cell>
        </row>
        <row r="158">
          <cell r="B158">
            <v>27</v>
          </cell>
          <cell r="D158">
            <v>168</v>
          </cell>
          <cell r="G158">
            <v>6.09</v>
          </cell>
          <cell r="H158">
            <v>6.09</v>
          </cell>
          <cell r="J158">
            <v>27.586206896551726</v>
          </cell>
          <cell r="M158">
            <v>40.438000000000002</v>
          </cell>
          <cell r="Q158">
            <v>125.5</v>
          </cell>
          <cell r="S158">
            <v>134.06899999999979</v>
          </cell>
          <cell r="T158">
            <v>134.06899999999979</v>
          </cell>
          <cell r="V158">
            <v>6.835</v>
          </cell>
          <cell r="Y158">
            <v>19.7</v>
          </cell>
          <cell r="AB158">
            <v>7.6959999999999873</v>
          </cell>
          <cell r="AN158">
            <v>35.28</v>
          </cell>
          <cell r="AO158">
            <v>28.35</v>
          </cell>
          <cell r="AQ158">
            <v>6.93</v>
          </cell>
          <cell r="CS158">
            <v>40</v>
          </cell>
          <cell r="CT158">
            <v>3</v>
          </cell>
        </row>
        <row r="159">
          <cell r="B159">
            <v>28</v>
          </cell>
          <cell r="D159">
            <v>247</v>
          </cell>
          <cell r="F159">
            <v>4.47</v>
          </cell>
          <cell r="G159">
            <v>7.85</v>
          </cell>
          <cell r="H159">
            <v>7.85</v>
          </cell>
          <cell r="J159">
            <v>31.464968152866245</v>
          </cell>
          <cell r="M159">
            <v>59.28</v>
          </cell>
          <cell r="Q159">
            <v>0</v>
          </cell>
          <cell r="S159">
            <v>193.34899999999979</v>
          </cell>
          <cell r="T159">
            <v>193.34899999999979</v>
          </cell>
          <cell r="V159">
            <v>10.156000000000001</v>
          </cell>
          <cell r="Y159">
            <v>6.62</v>
          </cell>
          <cell r="AB159">
            <v>11.231999999999989</v>
          </cell>
          <cell r="AN159">
            <v>51.87</v>
          </cell>
          <cell r="AO159">
            <v>49.28</v>
          </cell>
          <cell r="AQ159">
            <v>9.519999999999996</v>
          </cell>
          <cell r="CS159">
            <v>40</v>
          </cell>
          <cell r="CT159">
            <v>3</v>
          </cell>
        </row>
        <row r="160">
          <cell r="B160">
            <v>29</v>
          </cell>
          <cell r="Q160">
            <v>0</v>
          </cell>
          <cell r="S160">
            <v>193.34899999999979</v>
          </cell>
          <cell r="T160">
            <v>193.34899999999979</v>
          </cell>
          <cell r="AB160">
            <v>11.231999999999989</v>
          </cell>
          <cell r="AQ160">
            <v>9.519999999999996</v>
          </cell>
          <cell r="CS160">
            <v>40</v>
          </cell>
          <cell r="CT160">
            <v>3</v>
          </cell>
        </row>
        <row r="161">
          <cell r="B161">
            <v>30</v>
          </cell>
          <cell r="D161">
            <v>197</v>
          </cell>
          <cell r="F161">
            <v>3.24</v>
          </cell>
          <cell r="G161">
            <v>5.98</v>
          </cell>
          <cell r="H161">
            <v>5.98</v>
          </cell>
          <cell r="J161">
            <v>32.943143812709025</v>
          </cell>
          <cell r="M161">
            <v>47.3</v>
          </cell>
          <cell r="Q161">
            <v>104.44</v>
          </cell>
          <cell r="S161">
            <v>136.20899999999978</v>
          </cell>
          <cell r="T161">
            <v>136.20899999999978</v>
          </cell>
          <cell r="V161">
            <v>8.1750000000000007</v>
          </cell>
          <cell r="Y161">
            <v>18.95</v>
          </cell>
          <cell r="AB161">
            <v>0.45699999999999008</v>
          </cell>
          <cell r="AN161">
            <v>40.729999999999997</v>
          </cell>
          <cell r="AO161">
            <v>50.25</v>
          </cell>
          <cell r="AQ161">
            <v>0</v>
          </cell>
          <cell r="CS161">
            <v>40</v>
          </cell>
          <cell r="CT161">
            <v>3</v>
          </cell>
        </row>
        <row r="162">
          <cell r="B162">
            <v>31</v>
          </cell>
          <cell r="D162">
            <v>365</v>
          </cell>
          <cell r="F162">
            <v>5.56</v>
          </cell>
          <cell r="G162">
            <v>10.46</v>
          </cell>
          <cell r="H162">
            <v>10.46</v>
          </cell>
          <cell r="J162">
            <v>34.894837476099426</v>
          </cell>
          <cell r="M162">
            <v>87.71</v>
          </cell>
          <cell r="Q162">
            <v>64.53</v>
          </cell>
          <cell r="S162">
            <v>159.38899999999975</v>
          </cell>
          <cell r="T162">
            <v>159.38899999999975</v>
          </cell>
          <cell r="V162">
            <v>15.33</v>
          </cell>
          <cell r="Y162">
            <v>6.36</v>
          </cell>
          <cell r="AB162">
            <v>9.4269999999999889</v>
          </cell>
          <cell r="AN162">
            <v>72.150000000000006</v>
          </cell>
          <cell r="AO162">
            <v>72.150000000000006</v>
          </cell>
          <cell r="AQ162">
            <v>0</v>
          </cell>
          <cell r="CS162">
            <v>40</v>
          </cell>
          <cell r="CT162">
            <v>3</v>
          </cell>
        </row>
        <row r="163">
          <cell r="B163" t="str">
            <v>JUN/1</v>
          </cell>
          <cell r="Q163">
            <v>0</v>
          </cell>
          <cell r="S163">
            <v>159.38899999999975</v>
          </cell>
          <cell r="T163">
            <v>159.38899999999975</v>
          </cell>
          <cell r="AB163">
            <v>9.4269999999999889</v>
          </cell>
          <cell r="AQ163">
            <v>0</v>
          </cell>
          <cell r="CS163">
            <v>40</v>
          </cell>
          <cell r="CT163">
            <v>3</v>
          </cell>
        </row>
        <row r="164">
          <cell r="B164">
            <v>2</v>
          </cell>
          <cell r="D164">
            <v>283</v>
          </cell>
          <cell r="F164">
            <v>2.72</v>
          </cell>
          <cell r="G164">
            <v>6.89</v>
          </cell>
          <cell r="H164">
            <v>9.61</v>
          </cell>
          <cell r="J164">
            <v>29.448491155046828</v>
          </cell>
          <cell r="M164">
            <v>66.504999999999995</v>
          </cell>
          <cell r="Q164">
            <v>67</v>
          </cell>
          <cell r="S164">
            <v>158.89399999999975</v>
          </cell>
          <cell r="T164">
            <v>158.89399999999975</v>
          </cell>
          <cell r="V164">
            <v>11.83</v>
          </cell>
          <cell r="Y164">
            <v>13.55</v>
          </cell>
          <cell r="AB164">
            <v>7.7069999999999901</v>
          </cell>
          <cell r="AN164">
            <v>63.44</v>
          </cell>
          <cell r="AO164">
            <v>63.44</v>
          </cell>
          <cell r="AQ164">
            <v>0</v>
          </cell>
          <cell r="CS164">
            <v>40</v>
          </cell>
          <cell r="CT164">
            <v>3</v>
          </cell>
        </row>
        <row r="165">
          <cell r="B165">
            <v>3</v>
          </cell>
          <cell r="D165">
            <v>305</v>
          </cell>
          <cell r="F165">
            <v>3.33</v>
          </cell>
          <cell r="G165">
            <v>9.51</v>
          </cell>
          <cell r="H165">
            <v>9.51</v>
          </cell>
          <cell r="J165">
            <v>32.071503680336491</v>
          </cell>
          <cell r="M165">
            <v>70.203000000000003</v>
          </cell>
          <cell r="Q165">
            <v>53.02</v>
          </cell>
          <cell r="S165">
            <v>176.07699999999974</v>
          </cell>
          <cell r="T165">
            <v>176.07699999999974</v>
          </cell>
          <cell r="V165">
            <v>12.9</v>
          </cell>
          <cell r="Y165">
            <v>19.52</v>
          </cell>
          <cell r="AB165">
            <v>1.0869999999999926</v>
          </cell>
          <cell r="AN165">
            <v>57.75</v>
          </cell>
          <cell r="AO165">
            <v>57.75</v>
          </cell>
          <cell r="AQ165">
            <v>0</v>
          </cell>
          <cell r="CS165">
            <v>40</v>
          </cell>
          <cell r="CT165">
            <v>3</v>
          </cell>
        </row>
        <row r="166">
          <cell r="B166">
            <v>4</v>
          </cell>
          <cell r="D166">
            <v>195</v>
          </cell>
          <cell r="F166">
            <v>5.46</v>
          </cell>
          <cell r="G166">
            <v>4.72</v>
          </cell>
          <cell r="H166">
            <v>5.46</v>
          </cell>
          <cell r="J166">
            <v>35.714285714285715</v>
          </cell>
          <cell r="M166">
            <v>45.045000000000002</v>
          </cell>
          <cell r="Q166">
            <v>77.540000000000006</v>
          </cell>
          <cell r="S166">
            <v>143.58199999999971</v>
          </cell>
          <cell r="T166">
            <v>143.58199999999971</v>
          </cell>
          <cell r="V166">
            <v>8.35</v>
          </cell>
          <cell r="Y166">
            <v>6.75</v>
          </cell>
          <cell r="AB166">
            <v>2.6869999999999923</v>
          </cell>
          <cell r="AN166">
            <v>44.63</v>
          </cell>
          <cell r="AO166">
            <v>44.63</v>
          </cell>
          <cell r="AQ166">
            <v>0</v>
          </cell>
          <cell r="CS166">
            <v>40</v>
          </cell>
          <cell r="CT166">
            <v>3</v>
          </cell>
        </row>
        <row r="167">
          <cell r="B167">
            <v>5</v>
          </cell>
          <cell r="D167">
            <v>196</v>
          </cell>
          <cell r="F167">
            <v>2.67</v>
          </cell>
          <cell r="G167">
            <v>5.93</v>
          </cell>
          <cell r="H167">
            <v>5.93</v>
          </cell>
          <cell r="J167">
            <v>33.052276559865092</v>
          </cell>
          <cell r="M167">
            <v>45.381</v>
          </cell>
          <cell r="Q167">
            <v>53.9</v>
          </cell>
          <cell r="S167">
            <v>135.0629999999997</v>
          </cell>
          <cell r="T167">
            <v>135.0629999999997</v>
          </cell>
          <cell r="V167">
            <v>8.3000000000000007</v>
          </cell>
          <cell r="Y167">
            <v>7.54</v>
          </cell>
          <cell r="AB167">
            <v>3.446999999999993</v>
          </cell>
          <cell r="AN167">
            <v>51.51</v>
          </cell>
          <cell r="AO167">
            <v>51.51</v>
          </cell>
          <cell r="AQ167">
            <v>0</v>
          </cell>
          <cell r="CS167">
            <v>40</v>
          </cell>
          <cell r="CT167">
            <v>3</v>
          </cell>
        </row>
        <row r="168">
          <cell r="B168">
            <v>6</v>
          </cell>
          <cell r="D168">
            <v>250</v>
          </cell>
          <cell r="F168">
            <v>5.32</v>
          </cell>
          <cell r="G168">
            <v>6.8</v>
          </cell>
          <cell r="H168">
            <v>6.8</v>
          </cell>
          <cell r="J168">
            <v>36.764705882352942</v>
          </cell>
          <cell r="M168">
            <v>58</v>
          </cell>
          <cell r="Q168">
            <v>65.739999999999995</v>
          </cell>
          <cell r="S168">
            <v>127.32299999999971</v>
          </cell>
          <cell r="T168">
            <v>127.32299999999971</v>
          </cell>
          <cell r="V168">
            <v>10.75</v>
          </cell>
          <cell r="Y168">
            <v>5.97</v>
          </cell>
          <cell r="AB168">
            <v>8.2269999999999932</v>
          </cell>
          <cell r="AN168">
            <v>49.76</v>
          </cell>
          <cell r="AO168">
            <v>49.76</v>
          </cell>
          <cell r="AQ168">
            <v>0</v>
          </cell>
          <cell r="CS168">
            <v>40</v>
          </cell>
          <cell r="CT168">
            <v>3</v>
          </cell>
        </row>
        <row r="169">
          <cell r="B169">
            <v>7</v>
          </cell>
          <cell r="D169">
            <v>483</v>
          </cell>
          <cell r="F169">
            <v>9.14</v>
          </cell>
          <cell r="G169">
            <v>12.16</v>
          </cell>
          <cell r="H169">
            <v>12.16</v>
          </cell>
          <cell r="J169">
            <v>39.720394736842103</v>
          </cell>
          <cell r="M169">
            <v>111.09</v>
          </cell>
          <cell r="Q169">
            <v>0</v>
          </cell>
          <cell r="S169">
            <v>238.41299999999973</v>
          </cell>
          <cell r="T169">
            <v>238.41299999999973</v>
          </cell>
          <cell r="V169">
            <v>19.733000000000001</v>
          </cell>
          <cell r="Y169">
            <v>6.41</v>
          </cell>
          <cell r="AB169">
            <v>21.549999999999994</v>
          </cell>
          <cell r="AN169">
            <v>111.74</v>
          </cell>
          <cell r="AO169">
            <v>111.74</v>
          </cell>
          <cell r="AQ169">
            <v>0</v>
          </cell>
          <cell r="CS169">
            <v>40</v>
          </cell>
          <cell r="CT169">
            <v>3</v>
          </cell>
        </row>
        <row r="170">
          <cell r="B170">
            <v>8</v>
          </cell>
          <cell r="Q170">
            <v>0</v>
          </cell>
          <cell r="S170">
            <v>238.41299999999973</v>
          </cell>
          <cell r="T170">
            <v>238.41299999999973</v>
          </cell>
          <cell r="AB170">
            <v>21.549999999999994</v>
          </cell>
          <cell r="AQ170">
            <v>0</v>
          </cell>
          <cell r="CS170">
            <v>40</v>
          </cell>
          <cell r="CT170">
            <v>3</v>
          </cell>
        </row>
        <row r="171">
          <cell r="B171">
            <v>9</v>
          </cell>
          <cell r="D171">
            <v>456</v>
          </cell>
          <cell r="F171">
            <v>9.91</v>
          </cell>
          <cell r="G171">
            <v>12.26</v>
          </cell>
          <cell r="H171">
            <v>12.26</v>
          </cell>
          <cell r="J171">
            <v>37.194127243066887</v>
          </cell>
          <cell r="M171">
            <v>105.455</v>
          </cell>
          <cell r="Q171">
            <v>98.88</v>
          </cell>
          <cell r="S171">
            <v>244.98799999999972</v>
          </cell>
          <cell r="T171">
            <v>244.98799999999972</v>
          </cell>
          <cell r="V171">
            <v>18.47</v>
          </cell>
          <cell r="Y171">
            <v>19.72</v>
          </cell>
          <cell r="AB171">
            <v>20.299999999999997</v>
          </cell>
          <cell r="AN171">
            <v>90.81</v>
          </cell>
          <cell r="AO171">
            <v>90.81</v>
          </cell>
          <cell r="AQ171">
            <v>0</v>
          </cell>
          <cell r="CS171">
            <v>40</v>
          </cell>
          <cell r="CT171">
            <v>3</v>
          </cell>
        </row>
        <row r="172">
          <cell r="B172">
            <v>10</v>
          </cell>
          <cell r="D172">
            <v>507</v>
          </cell>
          <cell r="F172">
            <v>9.59</v>
          </cell>
          <cell r="G172">
            <v>13.46</v>
          </cell>
          <cell r="H172">
            <v>13.46</v>
          </cell>
          <cell r="J172">
            <v>37.667161961367007</v>
          </cell>
          <cell r="M172">
            <v>119.375</v>
          </cell>
          <cell r="Q172">
            <v>108.43</v>
          </cell>
          <cell r="S172">
            <v>255.93299999999971</v>
          </cell>
          <cell r="T172">
            <v>255.93299999999971</v>
          </cell>
          <cell r="V172">
            <v>21.24</v>
          </cell>
          <cell r="Y172">
            <v>26.44</v>
          </cell>
          <cell r="AB172">
            <v>15.099999999999991</v>
          </cell>
          <cell r="AN172">
            <v>121.65</v>
          </cell>
          <cell r="AO172">
            <v>121.65</v>
          </cell>
          <cell r="AQ172">
            <v>0</v>
          </cell>
          <cell r="CS172">
            <v>40</v>
          </cell>
          <cell r="CT172">
            <v>3</v>
          </cell>
        </row>
        <row r="173">
          <cell r="B173">
            <v>11</v>
          </cell>
          <cell r="D173">
            <v>311</v>
          </cell>
          <cell r="F173">
            <v>5.2</v>
          </cell>
          <cell r="G173">
            <v>10.06</v>
          </cell>
          <cell r="H173">
            <v>10.06</v>
          </cell>
          <cell r="J173">
            <v>30.914512922465207</v>
          </cell>
          <cell r="M173">
            <v>74.7</v>
          </cell>
          <cell r="Q173">
            <v>114.01</v>
          </cell>
          <cell r="S173">
            <v>216.62299999999971</v>
          </cell>
          <cell r="T173">
            <v>216.62299999999971</v>
          </cell>
          <cell r="V173">
            <v>11.82</v>
          </cell>
          <cell r="Y173">
            <v>6.9</v>
          </cell>
          <cell r="AB173">
            <v>20.019999999999989</v>
          </cell>
          <cell r="AN173">
            <v>58.57</v>
          </cell>
          <cell r="AO173">
            <v>58.57</v>
          </cell>
          <cell r="AQ173">
            <v>0</v>
          </cell>
          <cell r="CS173">
            <v>40</v>
          </cell>
          <cell r="CT173">
            <v>3</v>
          </cell>
        </row>
        <row r="174">
          <cell r="B174">
            <v>12</v>
          </cell>
          <cell r="D174">
            <v>592</v>
          </cell>
          <cell r="F174">
            <v>12.98</v>
          </cell>
          <cell r="G174">
            <v>11.19</v>
          </cell>
          <cell r="H174">
            <v>12.98</v>
          </cell>
          <cell r="J174">
            <v>45.608628659476118</v>
          </cell>
          <cell r="M174">
            <v>142.376</v>
          </cell>
          <cell r="Q174">
            <v>97.22</v>
          </cell>
          <cell r="S174">
            <v>261.77899999999966</v>
          </cell>
          <cell r="T174">
            <v>261.77899999999966</v>
          </cell>
          <cell r="V174">
            <v>23.09</v>
          </cell>
          <cell r="Y174">
            <v>26.4</v>
          </cell>
          <cell r="AB174">
            <v>16.709999999999987</v>
          </cell>
          <cell r="AN174">
            <v>130.97999999999999</v>
          </cell>
          <cell r="AO174">
            <v>130.97999999999999</v>
          </cell>
          <cell r="AQ174">
            <v>0</v>
          </cell>
          <cell r="CS174">
            <v>40</v>
          </cell>
          <cell r="CT174">
            <v>3</v>
          </cell>
        </row>
        <row r="175">
          <cell r="B175">
            <v>13</v>
          </cell>
          <cell r="D175">
            <v>223</v>
          </cell>
          <cell r="F175">
            <v>5.77</v>
          </cell>
          <cell r="G175">
            <v>3.35</v>
          </cell>
          <cell r="H175">
            <v>5.77</v>
          </cell>
          <cell r="J175">
            <v>38.648180242634318</v>
          </cell>
          <cell r="M175">
            <v>53.722999999999999</v>
          </cell>
          <cell r="Q175">
            <v>108.97</v>
          </cell>
          <cell r="S175">
            <v>206.53199999999967</v>
          </cell>
          <cell r="T175">
            <v>206.53199999999967</v>
          </cell>
          <cell r="V175">
            <v>8.7899999999999991</v>
          </cell>
          <cell r="Y175">
            <v>13.45</v>
          </cell>
          <cell r="AB175">
            <v>12.049999999999986</v>
          </cell>
          <cell r="AN175">
            <v>54.94</v>
          </cell>
          <cell r="AO175">
            <v>54.94</v>
          </cell>
          <cell r="AQ175">
            <v>0</v>
          </cell>
          <cell r="CS175">
            <v>40</v>
          </cell>
          <cell r="CT175">
            <v>3</v>
          </cell>
        </row>
        <row r="176">
          <cell r="B176">
            <v>14</v>
          </cell>
          <cell r="D176">
            <v>309</v>
          </cell>
          <cell r="F176">
            <v>7</v>
          </cell>
          <cell r="G176">
            <v>5.75</v>
          </cell>
          <cell r="H176">
            <v>7</v>
          </cell>
          <cell r="J176">
            <v>44.142857142857146</v>
          </cell>
          <cell r="M176">
            <v>74.468999999999994</v>
          </cell>
          <cell r="Q176">
            <v>84.53</v>
          </cell>
          <cell r="S176">
            <v>196.47099999999963</v>
          </cell>
          <cell r="T176">
            <v>196.47099999999963</v>
          </cell>
          <cell r="V176">
            <v>12.669</v>
          </cell>
          <cell r="Y176">
            <v>17.89</v>
          </cell>
          <cell r="AB176">
            <v>6.8289999999999864</v>
          </cell>
          <cell r="AN176">
            <v>61.8</v>
          </cell>
          <cell r="AO176">
            <v>47.96</v>
          </cell>
          <cell r="AQ176">
            <v>13.839999999999996</v>
          </cell>
          <cell r="CS176">
            <v>40</v>
          </cell>
          <cell r="CT176">
            <v>3</v>
          </cell>
        </row>
        <row r="177">
          <cell r="B177">
            <v>15</v>
          </cell>
          <cell r="Q177">
            <v>0</v>
          </cell>
          <cell r="S177">
            <v>196.47099999999963</v>
          </cell>
          <cell r="T177">
            <v>196.47099999999963</v>
          </cell>
          <cell r="AB177">
            <v>6.8289999999999864</v>
          </cell>
          <cell r="AQ177">
            <v>13.839999999999996</v>
          </cell>
          <cell r="CS177">
            <v>40</v>
          </cell>
          <cell r="CT177">
            <v>3</v>
          </cell>
        </row>
        <row r="178">
          <cell r="B178">
            <v>16</v>
          </cell>
          <cell r="D178">
            <v>359</v>
          </cell>
          <cell r="F178">
            <v>6.5</v>
          </cell>
          <cell r="G178">
            <v>9.65</v>
          </cell>
          <cell r="H178">
            <v>9.65</v>
          </cell>
          <cell r="J178">
            <v>37.202072538860101</v>
          </cell>
          <cell r="M178">
            <v>86.16</v>
          </cell>
          <cell r="Q178">
            <v>74.739999999999995</v>
          </cell>
          <cell r="S178">
            <v>207.89099999999962</v>
          </cell>
          <cell r="T178">
            <v>207.89099999999962</v>
          </cell>
          <cell r="V178">
            <v>14.718999999999999</v>
          </cell>
          <cell r="Y178">
            <v>13.42</v>
          </cell>
          <cell r="AB178">
            <v>8.1279999999999877</v>
          </cell>
          <cell r="AN178">
            <v>86.68</v>
          </cell>
          <cell r="AO178">
            <v>100.52</v>
          </cell>
          <cell r="AQ178">
            <v>0</v>
          </cell>
          <cell r="CS178">
            <v>40</v>
          </cell>
          <cell r="CT178">
            <v>3</v>
          </cell>
        </row>
        <row r="179">
          <cell r="B179">
            <v>17</v>
          </cell>
          <cell r="D179">
            <v>438</v>
          </cell>
          <cell r="F179">
            <v>7.83</v>
          </cell>
          <cell r="G179">
            <v>11.8</v>
          </cell>
          <cell r="H179">
            <v>11.8</v>
          </cell>
          <cell r="J179">
            <v>37.118644067796609</v>
          </cell>
          <cell r="M179">
            <v>105.123</v>
          </cell>
          <cell r="Q179">
            <v>130.94999999999999</v>
          </cell>
          <cell r="S179">
            <v>182.06399999999962</v>
          </cell>
          <cell r="T179">
            <v>182.06399999999962</v>
          </cell>
          <cell r="V179">
            <v>17.957999999999998</v>
          </cell>
          <cell r="Y179">
            <v>13.35</v>
          </cell>
          <cell r="AB179">
            <v>12.735999999999985</v>
          </cell>
          <cell r="AN179">
            <v>96.01</v>
          </cell>
          <cell r="AO179">
            <v>96.01</v>
          </cell>
          <cell r="AQ179">
            <v>0</v>
          </cell>
          <cell r="CS179">
            <v>40</v>
          </cell>
          <cell r="CT179">
            <v>3</v>
          </cell>
        </row>
        <row r="180">
          <cell r="B180">
            <v>18</v>
          </cell>
          <cell r="D180">
            <v>368</v>
          </cell>
          <cell r="F180">
            <v>10.210000000000001</v>
          </cell>
          <cell r="G180">
            <v>5.34</v>
          </cell>
          <cell r="H180">
            <v>10.210000000000001</v>
          </cell>
          <cell r="J180">
            <v>36.043095004897154</v>
          </cell>
          <cell r="M180">
            <v>88.32</v>
          </cell>
          <cell r="Q180">
            <v>97.66</v>
          </cell>
          <cell r="S180">
            <v>172.72399999999962</v>
          </cell>
          <cell r="T180">
            <v>172.72399999999962</v>
          </cell>
          <cell r="V180">
            <v>15.16</v>
          </cell>
          <cell r="Y180">
            <v>20.5</v>
          </cell>
          <cell r="AB180">
            <v>7.3959999999999866</v>
          </cell>
          <cell r="AN180">
            <v>78.37</v>
          </cell>
          <cell r="AO180">
            <v>78.37</v>
          </cell>
          <cell r="AQ180">
            <v>0</v>
          </cell>
          <cell r="CS180">
            <v>40</v>
          </cell>
          <cell r="CT180">
            <v>3</v>
          </cell>
        </row>
        <row r="181">
          <cell r="B181">
            <v>19</v>
          </cell>
          <cell r="D181">
            <v>544</v>
          </cell>
          <cell r="F181">
            <v>8.36</v>
          </cell>
          <cell r="G181">
            <v>12.33</v>
          </cell>
          <cell r="H181">
            <v>12.33</v>
          </cell>
          <cell r="J181">
            <v>44.120032441200323</v>
          </cell>
          <cell r="M181">
            <v>127.29600000000001</v>
          </cell>
          <cell r="Q181">
            <v>48.75</v>
          </cell>
          <cell r="S181">
            <v>251.26999999999964</v>
          </cell>
          <cell r="T181">
            <v>251.26999999999964</v>
          </cell>
          <cell r="V181">
            <v>21.815000000000001</v>
          </cell>
          <cell r="Y181">
            <v>7.17</v>
          </cell>
          <cell r="AB181">
            <v>22.04099999999999</v>
          </cell>
          <cell r="AN181">
            <v>105.84</v>
          </cell>
          <cell r="AO181">
            <v>105.84</v>
          </cell>
          <cell r="AQ181">
            <v>0</v>
          </cell>
          <cell r="CS181">
            <v>40</v>
          </cell>
          <cell r="CT181">
            <v>3</v>
          </cell>
        </row>
        <row r="182">
          <cell r="B182">
            <v>20</v>
          </cell>
          <cell r="D182">
            <v>282</v>
          </cell>
          <cell r="F182">
            <v>5.92</v>
          </cell>
          <cell r="G182">
            <v>6.77</v>
          </cell>
          <cell r="H182">
            <v>6.85</v>
          </cell>
          <cell r="J182">
            <v>41.167883211678834</v>
          </cell>
          <cell r="M182">
            <v>66.27</v>
          </cell>
          <cell r="Q182">
            <v>114.77</v>
          </cell>
          <cell r="S182">
            <v>202.76999999999964</v>
          </cell>
          <cell r="T182">
            <v>202.76999999999964</v>
          </cell>
          <cell r="V182">
            <v>10.959</v>
          </cell>
          <cell r="Y182">
            <v>18.75</v>
          </cell>
          <cell r="AB182">
            <v>14.249999999999986</v>
          </cell>
          <cell r="AN182">
            <v>77.97</v>
          </cell>
          <cell r="AO182">
            <v>77.97</v>
          </cell>
          <cell r="AQ182">
            <v>0</v>
          </cell>
          <cell r="CS182">
            <v>40</v>
          </cell>
          <cell r="CT182">
            <v>3</v>
          </cell>
        </row>
        <row r="183">
          <cell r="B183">
            <v>21</v>
          </cell>
          <cell r="D183">
            <v>655</v>
          </cell>
          <cell r="F183">
            <v>13.97</v>
          </cell>
          <cell r="G183">
            <v>12.23</v>
          </cell>
          <cell r="H183">
            <v>13.97</v>
          </cell>
          <cell r="J183">
            <v>46.886184681460271</v>
          </cell>
          <cell r="M183">
            <v>152.99299999999999</v>
          </cell>
          <cell r="Q183">
            <v>0</v>
          </cell>
          <cell r="S183">
            <v>355.76299999999964</v>
          </cell>
          <cell r="T183">
            <v>355.76299999999964</v>
          </cell>
          <cell r="V183">
            <v>25.78</v>
          </cell>
          <cell r="Y183">
            <v>19.28</v>
          </cell>
          <cell r="AB183">
            <v>20.749999999999986</v>
          </cell>
          <cell r="AN183">
            <v>144</v>
          </cell>
          <cell r="AO183">
            <v>117.37</v>
          </cell>
          <cell r="AQ183">
            <v>26.629999999999995</v>
          </cell>
          <cell r="CS183">
            <v>40</v>
          </cell>
          <cell r="CT183">
            <v>3</v>
          </cell>
        </row>
        <row r="184">
          <cell r="B184">
            <v>22</v>
          </cell>
          <cell r="Q184">
            <v>0</v>
          </cell>
          <cell r="S184">
            <v>355.76299999999964</v>
          </cell>
          <cell r="T184">
            <v>355.76299999999964</v>
          </cell>
          <cell r="AB184">
            <v>20.749999999999986</v>
          </cell>
          <cell r="AQ184">
            <v>26.629999999999995</v>
          </cell>
          <cell r="CS184">
            <v>40</v>
          </cell>
          <cell r="CT184">
            <v>3</v>
          </cell>
        </row>
        <row r="185">
          <cell r="B185">
            <v>23</v>
          </cell>
          <cell r="D185">
            <v>616</v>
          </cell>
          <cell r="F185">
            <v>13.67</v>
          </cell>
          <cell r="G185">
            <v>10.86</v>
          </cell>
          <cell r="H185">
            <v>13.67</v>
          </cell>
          <cell r="J185">
            <v>45.062179956108267</v>
          </cell>
          <cell r="M185">
            <v>138.81200000000001</v>
          </cell>
          <cell r="Q185">
            <v>0</v>
          </cell>
          <cell r="S185">
            <v>494.57499999999965</v>
          </cell>
          <cell r="T185">
            <v>494.57499999999965</v>
          </cell>
          <cell r="V185">
            <v>22.97</v>
          </cell>
          <cell r="Y185">
            <v>12.82</v>
          </cell>
          <cell r="AB185">
            <v>30.899999999999984</v>
          </cell>
          <cell r="AN185">
            <v>117.94</v>
          </cell>
          <cell r="AO185">
            <v>144.57</v>
          </cell>
          <cell r="AQ185">
            <v>0</v>
          </cell>
          <cell r="CS185">
            <v>40</v>
          </cell>
          <cell r="CT185">
            <v>3</v>
          </cell>
        </row>
        <row r="186">
          <cell r="B186">
            <v>24</v>
          </cell>
          <cell r="D186">
            <v>500</v>
          </cell>
          <cell r="F186">
            <v>11.7</v>
          </cell>
          <cell r="G186">
            <v>8.14</v>
          </cell>
          <cell r="H186">
            <v>11.7</v>
          </cell>
          <cell r="J186">
            <v>42.73504273504274</v>
          </cell>
          <cell r="M186">
            <v>110.182</v>
          </cell>
          <cell r="Q186">
            <v>136.57</v>
          </cell>
          <cell r="S186">
            <v>468.18699999999961</v>
          </cell>
          <cell r="T186">
            <v>468.18699999999961</v>
          </cell>
          <cell r="V186">
            <v>18.940000000000001</v>
          </cell>
          <cell r="Y186">
            <v>33.590000000000003</v>
          </cell>
          <cell r="AB186">
            <v>16.249999999999986</v>
          </cell>
          <cell r="AN186">
            <v>116.88</v>
          </cell>
          <cell r="AO186">
            <v>116.88</v>
          </cell>
          <cell r="AQ186">
            <v>0</v>
          </cell>
          <cell r="CS186">
            <v>40</v>
          </cell>
          <cell r="CT186">
            <v>3</v>
          </cell>
        </row>
        <row r="187">
          <cell r="B187">
            <v>25</v>
          </cell>
          <cell r="D187">
            <v>365</v>
          </cell>
          <cell r="F187">
            <v>10.039999999999999</v>
          </cell>
          <cell r="G187">
            <v>3.77</v>
          </cell>
          <cell r="H187">
            <v>10.039999999999999</v>
          </cell>
          <cell r="J187">
            <v>36.354581673306775</v>
          </cell>
          <cell r="M187">
            <v>78.494</v>
          </cell>
          <cell r="Q187">
            <v>131.65</v>
          </cell>
          <cell r="S187">
            <v>415.03099999999961</v>
          </cell>
          <cell r="T187">
            <v>415.03099999999961</v>
          </cell>
          <cell r="V187">
            <v>13.72</v>
          </cell>
          <cell r="AB187">
            <v>29.969999999999985</v>
          </cell>
          <cell r="AN187">
            <v>89.19</v>
          </cell>
          <cell r="AO187">
            <v>89.19</v>
          </cell>
          <cell r="AQ187">
            <v>0</v>
          </cell>
          <cell r="CS187">
            <v>40</v>
          </cell>
          <cell r="CT187">
            <v>3</v>
          </cell>
        </row>
        <row r="188">
          <cell r="B188">
            <v>26</v>
          </cell>
          <cell r="D188">
            <v>204</v>
          </cell>
          <cell r="F188">
            <v>2.54</v>
          </cell>
          <cell r="G188">
            <v>5.72</v>
          </cell>
          <cell r="H188">
            <v>8.26</v>
          </cell>
          <cell r="J188">
            <v>24.697336561743342</v>
          </cell>
          <cell r="M188">
            <v>43.679000000000002</v>
          </cell>
          <cell r="Q188">
            <v>109.26</v>
          </cell>
          <cell r="S188">
            <v>349.44999999999959</v>
          </cell>
          <cell r="T188">
            <v>349.44999999999959</v>
          </cell>
          <cell r="V188">
            <v>7.79</v>
          </cell>
          <cell r="AB188">
            <v>37.759999999999984</v>
          </cell>
          <cell r="AN188">
            <v>44.8</v>
          </cell>
          <cell r="AO188">
            <v>36.21</v>
          </cell>
          <cell r="AQ188">
            <v>8.5899999999999963</v>
          </cell>
          <cell r="CS188">
            <v>40</v>
          </cell>
          <cell r="CT188">
            <v>3</v>
          </cell>
        </row>
        <row r="189">
          <cell r="B189">
            <v>27</v>
          </cell>
          <cell r="D189">
            <v>206</v>
          </cell>
          <cell r="F189">
            <v>6.67</v>
          </cell>
          <cell r="H189">
            <v>6.67</v>
          </cell>
          <cell r="J189">
            <v>30.88455772113943</v>
          </cell>
          <cell r="M189">
            <v>44.186999999999998</v>
          </cell>
          <cell r="Q189">
            <v>125.65</v>
          </cell>
          <cell r="S189">
            <v>267.98699999999963</v>
          </cell>
          <cell r="T189">
            <v>223.79999999999961</v>
          </cell>
          <cell r="U189">
            <v>44.186999999999998</v>
          </cell>
          <cell r="V189">
            <v>7.83</v>
          </cell>
          <cell r="Y189">
            <v>18.75</v>
          </cell>
          <cell r="AB189">
            <v>26.839999999999982</v>
          </cell>
          <cell r="AN189">
            <v>45.32</v>
          </cell>
          <cell r="AO189">
            <v>46.64</v>
          </cell>
          <cell r="AQ189">
            <v>7.269999999999996</v>
          </cell>
          <cell r="CS189">
            <v>40</v>
          </cell>
          <cell r="CT189">
            <v>3</v>
          </cell>
        </row>
        <row r="190">
          <cell r="B190">
            <v>28</v>
          </cell>
          <cell r="D190">
            <v>400</v>
          </cell>
          <cell r="F190">
            <v>12.02</v>
          </cell>
          <cell r="H190">
            <v>12.02</v>
          </cell>
          <cell r="J190">
            <v>33.277870216306155</v>
          </cell>
          <cell r="M190">
            <v>84.866</v>
          </cell>
          <cell r="Q190">
            <v>109.39</v>
          </cell>
          <cell r="S190">
            <v>243.46299999999962</v>
          </cell>
          <cell r="T190">
            <v>114.40999999999963</v>
          </cell>
          <cell r="U190">
            <v>129.053</v>
          </cell>
          <cell r="V190">
            <v>15.6</v>
          </cell>
          <cell r="Y190">
            <v>18.98</v>
          </cell>
          <cell r="AB190">
            <v>23.459999999999983</v>
          </cell>
          <cell r="AN190">
            <v>84</v>
          </cell>
          <cell r="AO190">
            <v>58.33</v>
          </cell>
          <cell r="AQ190">
            <v>32.94</v>
          </cell>
          <cell r="CS190">
            <v>40</v>
          </cell>
          <cell r="CT190">
            <v>3</v>
          </cell>
        </row>
        <row r="191">
          <cell r="B191">
            <v>29</v>
          </cell>
          <cell r="Q191">
            <v>0</v>
          </cell>
          <cell r="S191">
            <v>243.46299999999962</v>
          </cell>
          <cell r="T191">
            <v>114.40999999999963</v>
          </cell>
          <cell r="U191">
            <v>129.053</v>
          </cell>
          <cell r="AB191">
            <v>23.459999999999983</v>
          </cell>
          <cell r="AQ191">
            <v>32.94</v>
          </cell>
          <cell r="CS191">
            <v>40</v>
          </cell>
          <cell r="CT191">
            <v>3</v>
          </cell>
        </row>
        <row r="192">
          <cell r="B192">
            <v>30</v>
          </cell>
          <cell r="D192">
            <v>355</v>
          </cell>
          <cell r="F192">
            <v>11.31</v>
          </cell>
          <cell r="H192">
            <v>11.31</v>
          </cell>
          <cell r="J192">
            <v>31.388152077807248</v>
          </cell>
          <cell r="M192">
            <v>75.545000000000002</v>
          </cell>
          <cell r="Q192">
            <v>74.64</v>
          </cell>
          <cell r="S192">
            <v>244.36799999999965</v>
          </cell>
          <cell r="T192">
            <v>78.319999999999652</v>
          </cell>
          <cell r="U192">
            <v>166.048</v>
          </cell>
          <cell r="V192">
            <v>14.52</v>
          </cell>
          <cell r="Y192">
            <v>26.22</v>
          </cell>
          <cell r="AB192">
            <v>11.759999999999984</v>
          </cell>
          <cell r="AN192">
            <v>71.16</v>
          </cell>
          <cell r="AO192">
            <v>104.1</v>
          </cell>
          <cell r="AQ192">
            <v>0</v>
          </cell>
          <cell r="CS192">
            <v>40</v>
          </cell>
          <cell r="CT192">
            <v>3</v>
          </cell>
        </row>
        <row r="193">
          <cell r="B193">
            <v>31</v>
          </cell>
          <cell r="Q193">
            <v>0</v>
          </cell>
          <cell r="S193">
            <v>244.36799999999965</v>
          </cell>
          <cell r="T193">
            <v>78.319999999999652</v>
          </cell>
          <cell r="U193">
            <v>166.048</v>
          </cell>
          <cell r="AB193">
            <v>11.759999999999984</v>
          </cell>
          <cell r="AQ193">
            <v>0</v>
          </cell>
          <cell r="CS193">
            <v>40</v>
          </cell>
          <cell r="CT193">
            <v>3</v>
          </cell>
        </row>
        <row r="194">
          <cell r="B194" t="str">
            <v>JUL/1</v>
          </cell>
          <cell r="D194">
            <v>401</v>
          </cell>
          <cell r="F194">
            <v>11.6</v>
          </cell>
          <cell r="H194">
            <v>11.6</v>
          </cell>
          <cell r="J194">
            <v>34.568965517241381</v>
          </cell>
          <cell r="M194">
            <v>85.036000000000001</v>
          </cell>
          <cell r="Q194">
            <v>86.3</v>
          </cell>
          <cell r="S194">
            <v>243.10399999999964</v>
          </cell>
          <cell r="T194">
            <v>78.319999999999652</v>
          </cell>
          <cell r="U194">
            <v>164.78399999999999</v>
          </cell>
          <cell r="V194">
            <v>16.04</v>
          </cell>
          <cell r="Y194">
            <v>6.6</v>
          </cell>
          <cell r="AB194">
            <v>21.199999999999982</v>
          </cell>
          <cell r="CS194">
            <v>40</v>
          </cell>
          <cell r="CT194">
            <v>3</v>
          </cell>
        </row>
        <row r="195">
          <cell r="B195">
            <v>2</v>
          </cell>
          <cell r="D195">
            <v>320</v>
          </cell>
          <cell r="F195">
            <v>9.1</v>
          </cell>
          <cell r="H195">
            <v>9.1</v>
          </cell>
          <cell r="J195">
            <v>35.164835164835168</v>
          </cell>
          <cell r="M195">
            <v>65.664000000000001</v>
          </cell>
          <cell r="Q195">
            <v>77.040000000000006</v>
          </cell>
          <cell r="S195">
            <v>231.72799999999961</v>
          </cell>
          <cell r="T195">
            <v>78.319999999999624</v>
          </cell>
          <cell r="U195">
            <v>153.40799999999999</v>
          </cell>
          <cell r="V195">
            <v>12.89</v>
          </cell>
          <cell r="Y195">
            <v>19.48</v>
          </cell>
          <cell r="AB195">
            <v>14.609999999999982</v>
          </cell>
          <cell r="CS195">
            <v>40</v>
          </cell>
          <cell r="CT195">
            <v>3</v>
          </cell>
        </row>
        <row r="196">
          <cell r="B196">
            <v>3</v>
          </cell>
          <cell r="D196">
            <v>287</v>
          </cell>
          <cell r="F196">
            <v>8.2200000000000006</v>
          </cell>
          <cell r="H196">
            <v>8.2200000000000006</v>
          </cell>
          <cell r="J196">
            <v>34.914841849148416</v>
          </cell>
          <cell r="M196">
            <v>58.222999999999999</v>
          </cell>
          <cell r="Q196">
            <v>67.489999999999995</v>
          </cell>
          <cell r="S196">
            <v>222.46099999999961</v>
          </cell>
          <cell r="T196">
            <v>78.319999999999624</v>
          </cell>
          <cell r="U196">
            <v>144.14099999999999</v>
          </cell>
          <cell r="V196">
            <v>11.59</v>
          </cell>
          <cell r="Y196">
            <v>18.54</v>
          </cell>
          <cell r="AB196">
            <v>7.6599999999999824</v>
          </cell>
          <cell r="CS196">
            <v>40</v>
          </cell>
          <cell r="CT196">
            <v>3</v>
          </cell>
        </row>
        <row r="197">
          <cell r="B197">
            <v>4</v>
          </cell>
          <cell r="D197">
            <v>221</v>
          </cell>
          <cell r="F197">
            <v>6.72</v>
          </cell>
          <cell r="H197">
            <v>6.72</v>
          </cell>
          <cell r="J197">
            <v>32.886904761904766</v>
          </cell>
          <cell r="M197">
            <v>44.908999999999999</v>
          </cell>
          <cell r="Q197">
            <v>67.03</v>
          </cell>
          <cell r="S197">
            <v>200.33999999999961</v>
          </cell>
          <cell r="T197">
            <v>78.319999999999609</v>
          </cell>
          <cell r="U197">
            <v>122.02</v>
          </cell>
          <cell r="V197">
            <v>8.7899999999999991</v>
          </cell>
          <cell r="Y197">
            <v>11.74</v>
          </cell>
          <cell r="AB197">
            <v>4.7099999999999813</v>
          </cell>
          <cell r="CS197">
            <v>40</v>
          </cell>
          <cell r="CT197">
            <v>3</v>
          </cell>
        </row>
        <row r="198">
          <cell r="B198">
            <v>5</v>
          </cell>
          <cell r="D198">
            <v>326</v>
          </cell>
          <cell r="F198">
            <v>9.73</v>
          </cell>
          <cell r="H198">
            <v>9.73</v>
          </cell>
          <cell r="J198">
            <v>33.504624871531348</v>
          </cell>
          <cell r="M198">
            <v>65.715000000000003</v>
          </cell>
          <cell r="Q198">
            <v>54.34</v>
          </cell>
          <cell r="S198">
            <v>211.71499999999961</v>
          </cell>
          <cell r="T198">
            <v>78.319999999999595</v>
          </cell>
          <cell r="U198">
            <v>133.39500000000001</v>
          </cell>
          <cell r="V198">
            <v>12.68</v>
          </cell>
          <cell r="Y198">
            <v>6.68</v>
          </cell>
          <cell r="AB198">
            <v>10.70999999999998</v>
          </cell>
          <cell r="CS198">
            <v>40</v>
          </cell>
          <cell r="CT198">
            <v>3</v>
          </cell>
        </row>
        <row r="199">
          <cell r="B199">
            <v>6</v>
          </cell>
          <cell r="Q199">
            <v>0</v>
          </cell>
          <cell r="S199">
            <v>211.71499999999961</v>
          </cell>
          <cell r="T199">
            <v>45.666999999999604</v>
          </cell>
          <cell r="U199">
            <v>166.048</v>
          </cell>
          <cell r="AB199">
            <v>10.70999999999998</v>
          </cell>
          <cell r="CS199">
            <v>40</v>
          </cell>
          <cell r="CT199">
            <v>3</v>
          </cell>
        </row>
        <row r="200">
          <cell r="B200">
            <v>7</v>
          </cell>
          <cell r="Q200">
            <v>0</v>
          </cell>
          <cell r="S200">
            <v>211.71499999999961</v>
          </cell>
          <cell r="T200">
            <v>45.666999999999604</v>
          </cell>
          <cell r="U200">
            <v>166.048</v>
          </cell>
          <cell r="AB200">
            <v>10.70999999999998</v>
          </cell>
          <cell r="CS200">
            <v>40</v>
          </cell>
          <cell r="CT200">
            <v>3</v>
          </cell>
        </row>
        <row r="201">
          <cell r="B201">
            <v>8</v>
          </cell>
          <cell r="Q201">
            <v>0</v>
          </cell>
          <cell r="S201">
            <v>211.71499999999961</v>
          </cell>
          <cell r="T201">
            <v>45.666999999999604</v>
          </cell>
          <cell r="U201">
            <v>166.048</v>
          </cell>
          <cell r="AB201">
            <v>10.70999999999998</v>
          </cell>
          <cell r="CS201">
            <v>40</v>
          </cell>
          <cell r="CT201">
            <v>3</v>
          </cell>
        </row>
        <row r="202">
          <cell r="B202">
            <v>9</v>
          </cell>
          <cell r="Q202">
            <v>0</v>
          </cell>
          <cell r="S202">
            <v>211.71499999999961</v>
          </cell>
          <cell r="T202">
            <v>45.666999999999604</v>
          </cell>
          <cell r="U202">
            <v>166.048</v>
          </cell>
          <cell r="AB202">
            <v>10.70999999999998</v>
          </cell>
          <cell r="CS202">
            <v>40</v>
          </cell>
          <cell r="CT202">
            <v>3</v>
          </cell>
        </row>
        <row r="203">
          <cell r="B203">
            <v>10</v>
          </cell>
          <cell r="Q203">
            <v>0</v>
          </cell>
          <cell r="S203">
            <v>211.71499999999961</v>
          </cell>
          <cell r="T203">
            <v>45.666999999999604</v>
          </cell>
          <cell r="U203">
            <v>166.048</v>
          </cell>
          <cell r="AB203">
            <v>10.70999999999998</v>
          </cell>
          <cell r="CS203">
            <v>40</v>
          </cell>
          <cell r="CT203">
            <v>3</v>
          </cell>
        </row>
        <row r="204">
          <cell r="B204">
            <v>11</v>
          </cell>
          <cell r="Q204">
            <v>0</v>
          </cell>
          <cell r="S204">
            <v>211.71499999999961</v>
          </cell>
          <cell r="T204">
            <v>45.666999999999604</v>
          </cell>
          <cell r="U204">
            <v>166.048</v>
          </cell>
          <cell r="AB204">
            <v>10.70999999999998</v>
          </cell>
          <cell r="CS204">
            <v>40</v>
          </cell>
          <cell r="CT204">
            <v>3</v>
          </cell>
        </row>
        <row r="205">
          <cell r="B205">
            <v>12</v>
          </cell>
          <cell r="Q205">
            <v>0</v>
          </cell>
          <cell r="S205">
            <v>211.71499999999961</v>
          </cell>
          <cell r="T205">
            <v>45.666999999999604</v>
          </cell>
          <cell r="U205">
            <v>166.048</v>
          </cell>
          <cell r="AB205">
            <v>10.70999999999998</v>
          </cell>
          <cell r="CS205">
            <v>40</v>
          </cell>
          <cell r="CT205">
            <v>3</v>
          </cell>
        </row>
        <row r="206">
          <cell r="B206">
            <v>13</v>
          </cell>
          <cell r="Q206">
            <v>0</v>
          </cell>
          <cell r="S206">
            <v>211.71499999999961</v>
          </cell>
          <cell r="T206">
            <v>45.666999999999604</v>
          </cell>
          <cell r="U206">
            <v>166.048</v>
          </cell>
          <cell r="AB206">
            <v>10.70999999999998</v>
          </cell>
          <cell r="CS206">
            <v>40</v>
          </cell>
          <cell r="CT206">
            <v>3</v>
          </cell>
        </row>
        <row r="207">
          <cell r="B207">
            <v>14</v>
          </cell>
          <cell r="Q207">
            <v>0</v>
          </cell>
          <cell r="S207">
            <v>211.71499999999961</v>
          </cell>
          <cell r="T207">
            <v>45.666999999999604</v>
          </cell>
          <cell r="U207">
            <v>166.048</v>
          </cell>
          <cell r="AB207">
            <v>10.70999999999998</v>
          </cell>
          <cell r="CS207">
            <v>40</v>
          </cell>
          <cell r="CT207">
            <v>3</v>
          </cell>
        </row>
        <row r="208">
          <cell r="B208">
            <v>15</v>
          </cell>
          <cell r="Q208">
            <v>0</v>
          </cell>
          <cell r="S208">
            <v>211.71499999999961</v>
          </cell>
          <cell r="T208">
            <v>45.666999999999604</v>
          </cell>
          <cell r="U208">
            <v>166.048</v>
          </cell>
          <cell r="AB208">
            <v>10.70999999999998</v>
          </cell>
          <cell r="CS208">
            <v>40</v>
          </cell>
          <cell r="CT208">
            <v>3</v>
          </cell>
        </row>
        <row r="209">
          <cell r="B209">
            <v>16</v>
          </cell>
          <cell r="Q209">
            <v>0</v>
          </cell>
          <cell r="S209">
            <v>211.71499999999961</v>
          </cell>
          <cell r="T209">
            <v>45.666999999999604</v>
          </cell>
          <cell r="U209">
            <v>166.048</v>
          </cell>
          <cell r="AB209">
            <v>10.70999999999998</v>
          </cell>
          <cell r="CS209">
            <v>40</v>
          </cell>
          <cell r="CT209">
            <v>3</v>
          </cell>
        </row>
        <row r="210">
          <cell r="B210">
            <v>17</v>
          </cell>
          <cell r="Q210">
            <v>0</v>
          </cell>
          <cell r="S210">
            <v>211.71499999999961</v>
          </cell>
          <cell r="T210">
            <v>45.666999999999604</v>
          </cell>
          <cell r="U210">
            <v>166.048</v>
          </cell>
          <cell r="AB210">
            <v>10.70999999999998</v>
          </cell>
          <cell r="CS210">
            <v>40</v>
          </cell>
          <cell r="CT210">
            <v>3</v>
          </cell>
        </row>
        <row r="211">
          <cell r="B211">
            <v>18</v>
          </cell>
          <cell r="Q211">
            <v>0</v>
          </cell>
          <cell r="S211">
            <v>211.71499999999961</v>
          </cell>
          <cell r="T211">
            <v>45.666999999999604</v>
          </cell>
          <cell r="U211">
            <v>166.048</v>
          </cell>
          <cell r="AB211">
            <v>10.70999999999998</v>
          </cell>
          <cell r="CS211">
            <v>40</v>
          </cell>
          <cell r="CT211">
            <v>3</v>
          </cell>
        </row>
        <row r="212">
          <cell r="B212">
            <v>19</v>
          </cell>
          <cell r="Q212">
            <v>0</v>
          </cell>
          <cell r="S212">
            <v>211.71499999999961</v>
          </cell>
          <cell r="T212">
            <v>45.666999999999604</v>
          </cell>
          <cell r="U212">
            <v>166.048</v>
          </cell>
          <cell r="AB212">
            <v>10.70999999999998</v>
          </cell>
          <cell r="CS212">
            <v>40</v>
          </cell>
          <cell r="CT212">
            <v>3</v>
          </cell>
        </row>
        <row r="213">
          <cell r="B213">
            <v>20</v>
          </cell>
          <cell r="Q213">
            <v>0</v>
          </cell>
          <cell r="S213">
            <v>211.71499999999961</v>
          </cell>
          <cell r="T213">
            <v>45.666999999999604</v>
          </cell>
          <cell r="U213">
            <v>166.048</v>
          </cell>
          <cell r="AB213">
            <v>10.70999999999998</v>
          </cell>
          <cell r="CS213">
            <v>40</v>
          </cell>
          <cell r="CT213">
            <v>3</v>
          </cell>
        </row>
        <row r="214">
          <cell r="B214">
            <v>21</v>
          </cell>
          <cell r="Q214">
            <v>0</v>
          </cell>
          <cell r="S214">
            <v>211.71499999999961</v>
          </cell>
          <cell r="T214">
            <v>45.666999999999604</v>
          </cell>
          <cell r="U214">
            <v>166.048</v>
          </cell>
          <cell r="AB214">
            <v>10.70999999999998</v>
          </cell>
          <cell r="CS214">
            <v>40</v>
          </cell>
          <cell r="CT214">
            <v>3</v>
          </cell>
        </row>
        <row r="215">
          <cell r="B215">
            <v>22</v>
          </cell>
          <cell r="Q215">
            <v>0</v>
          </cell>
          <cell r="S215">
            <v>211.71499999999961</v>
          </cell>
          <cell r="T215">
            <v>45.666999999999604</v>
          </cell>
          <cell r="U215">
            <v>166.048</v>
          </cell>
          <cell r="AB215">
            <v>10.70999999999998</v>
          </cell>
          <cell r="CS215">
            <v>40</v>
          </cell>
          <cell r="CT215">
            <v>3</v>
          </cell>
        </row>
        <row r="216">
          <cell r="B216">
            <v>23</v>
          </cell>
          <cell r="Q216">
            <v>0</v>
          </cell>
          <cell r="S216">
            <v>211.71499999999961</v>
          </cell>
          <cell r="T216">
            <v>45.666999999999604</v>
          </cell>
          <cell r="U216">
            <v>166.048</v>
          </cell>
          <cell r="AB216">
            <v>10.70999999999998</v>
          </cell>
          <cell r="CS216">
            <v>40</v>
          </cell>
          <cell r="CT216">
            <v>3</v>
          </cell>
        </row>
        <row r="217">
          <cell r="B217">
            <v>24</v>
          </cell>
          <cell r="Q217">
            <v>0</v>
          </cell>
          <cell r="S217">
            <v>211.71499999999961</v>
          </cell>
          <cell r="T217">
            <v>45.666999999999604</v>
          </cell>
          <cell r="U217">
            <v>166.048</v>
          </cell>
          <cell r="AB217">
            <v>10.70999999999998</v>
          </cell>
          <cell r="CS217">
            <v>40</v>
          </cell>
          <cell r="CT217">
            <v>3</v>
          </cell>
        </row>
        <row r="218">
          <cell r="B218">
            <v>25</v>
          </cell>
          <cell r="Q218">
            <v>0</v>
          </cell>
          <cell r="S218">
            <v>211.71499999999961</v>
          </cell>
          <cell r="T218">
            <v>45.666999999999604</v>
          </cell>
          <cell r="U218">
            <v>166.048</v>
          </cell>
          <cell r="AB218">
            <v>10.70999999999998</v>
          </cell>
          <cell r="CS218">
            <v>40</v>
          </cell>
          <cell r="CT218">
            <v>3</v>
          </cell>
        </row>
        <row r="219">
          <cell r="B219">
            <v>26</v>
          </cell>
          <cell r="Q219">
            <v>0</v>
          </cell>
          <cell r="S219">
            <v>211.71499999999961</v>
          </cell>
          <cell r="T219">
            <v>45.666999999999604</v>
          </cell>
          <cell r="U219">
            <v>166.048</v>
          </cell>
          <cell r="AB219">
            <v>10.70999999999998</v>
          </cell>
          <cell r="CS219">
            <v>40</v>
          </cell>
          <cell r="CT219">
            <v>3</v>
          </cell>
        </row>
        <row r="220">
          <cell r="B220">
            <v>27</v>
          </cell>
          <cell r="Q220">
            <v>0</v>
          </cell>
          <cell r="S220">
            <v>211.71499999999961</v>
          </cell>
          <cell r="T220">
            <v>45.666999999999604</v>
          </cell>
          <cell r="U220">
            <v>166.048</v>
          </cell>
          <cell r="AB220">
            <v>10.70999999999998</v>
          </cell>
          <cell r="CS220">
            <v>40</v>
          </cell>
          <cell r="CT220">
            <v>3</v>
          </cell>
        </row>
        <row r="221">
          <cell r="B221">
            <v>28</v>
          </cell>
          <cell r="Q221">
            <v>0</v>
          </cell>
          <cell r="S221">
            <v>211.71499999999961</v>
          </cell>
          <cell r="T221">
            <v>45.666999999999604</v>
          </cell>
          <cell r="U221">
            <v>166.048</v>
          </cell>
          <cell r="AB221">
            <v>10.70999999999998</v>
          </cell>
          <cell r="CS221">
            <v>40</v>
          </cell>
          <cell r="CT221">
            <v>3</v>
          </cell>
        </row>
        <row r="222">
          <cell r="B222">
            <v>29</v>
          </cell>
          <cell r="Q222">
            <v>0</v>
          </cell>
          <cell r="S222">
            <v>211.71499999999961</v>
          </cell>
          <cell r="T222">
            <v>45.666999999999604</v>
          </cell>
          <cell r="U222">
            <v>166.048</v>
          </cell>
          <cell r="AB222">
            <v>10.70999999999998</v>
          </cell>
          <cell r="CS222">
            <v>40</v>
          </cell>
          <cell r="CT222">
            <v>3</v>
          </cell>
        </row>
        <row r="223">
          <cell r="B223">
            <v>30</v>
          </cell>
          <cell r="Q223">
            <v>0</v>
          </cell>
          <cell r="S223">
            <v>211.71499999999961</v>
          </cell>
          <cell r="T223">
            <v>45.666999999999604</v>
          </cell>
          <cell r="U223">
            <v>166.048</v>
          </cell>
          <cell r="AB223">
            <v>10.70999999999998</v>
          </cell>
          <cell r="CS223">
            <v>40</v>
          </cell>
          <cell r="CT223">
            <v>3</v>
          </cell>
        </row>
        <row r="224">
          <cell r="B224">
            <v>31</v>
          </cell>
          <cell r="CS224">
            <v>40</v>
          </cell>
          <cell r="CT224">
            <v>3</v>
          </cell>
        </row>
        <row r="225">
          <cell r="B225" t="str">
            <v>AGST/1</v>
          </cell>
          <cell r="CS225">
            <v>40</v>
          </cell>
          <cell r="CT225">
            <v>3</v>
          </cell>
        </row>
        <row r="226">
          <cell r="B226">
            <v>2</v>
          </cell>
          <cell r="CS226">
            <v>40</v>
          </cell>
          <cell r="CT226">
            <v>3</v>
          </cell>
        </row>
        <row r="227">
          <cell r="B227">
            <v>3</v>
          </cell>
          <cell r="CS227">
            <v>40</v>
          </cell>
          <cell r="CT227">
            <v>3</v>
          </cell>
        </row>
        <row r="228">
          <cell r="B228">
            <v>4</v>
          </cell>
          <cell r="CS228">
            <v>40</v>
          </cell>
          <cell r="CT228">
            <v>3</v>
          </cell>
        </row>
        <row r="229">
          <cell r="B229">
            <v>5</v>
          </cell>
          <cell r="CS229">
            <v>40</v>
          </cell>
          <cell r="CT229">
            <v>3</v>
          </cell>
        </row>
        <row r="230">
          <cell r="B230">
            <v>6</v>
          </cell>
          <cell r="CS230">
            <v>40</v>
          </cell>
          <cell r="CT230">
            <v>3</v>
          </cell>
        </row>
        <row r="231">
          <cell r="B231">
            <v>7</v>
          </cell>
          <cell r="CS231">
            <v>40</v>
          </cell>
          <cell r="CT231">
            <v>3</v>
          </cell>
        </row>
        <row r="232">
          <cell r="B232">
            <v>8</v>
          </cell>
          <cell r="CS232">
            <v>40</v>
          </cell>
          <cell r="CT232">
            <v>3</v>
          </cell>
        </row>
        <row r="233">
          <cell r="B233">
            <v>9</v>
          </cell>
          <cell r="CS233">
            <v>40</v>
          </cell>
          <cell r="CT233">
            <v>3</v>
          </cell>
        </row>
        <row r="234">
          <cell r="B234">
            <v>10</v>
          </cell>
          <cell r="CS234">
            <v>40</v>
          </cell>
          <cell r="CT234">
            <v>3</v>
          </cell>
        </row>
        <row r="235">
          <cell r="B235">
            <v>11</v>
          </cell>
          <cell r="CS235">
            <v>40</v>
          </cell>
          <cell r="CT235">
            <v>3</v>
          </cell>
        </row>
        <row r="236">
          <cell r="B236">
            <v>12</v>
          </cell>
          <cell r="CS236">
            <v>40</v>
          </cell>
          <cell r="CT236">
            <v>3</v>
          </cell>
        </row>
        <row r="237">
          <cell r="B237">
            <v>13</v>
          </cell>
          <cell r="CS237">
            <v>40</v>
          </cell>
          <cell r="CT237">
            <v>3</v>
          </cell>
        </row>
        <row r="238">
          <cell r="B238">
            <v>14</v>
          </cell>
          <cell r="CS238">
            <v>40</v>
          </cell>
          <cell r="CT238">
            <v>3</v>
          </cell>
        </row>
        <row r="239">
          <cell r="B239">
            <v>15</v>
          </cell>
          <cell r="CS239">
            <v>40</v>
          </cell>
          <cell r="CT239">
            <v>3</v>
          </cell>
        </row>
        <row r="240">
          <cell r="B240">
            <v>16</v>
          </cell>
          <cell r="CS240">
            <v>40</v>
          </cell>
          <cell r="CT240">
            <v>3</v>
          </cell>
        </row>
        <row r="241">
          <cell r="B241">
            <v>17</v>
          </cell>
          <cell r="CS241">
            <v>40</v>
          </cell>
          <cell r="CT241">
            <v>3</v>
          </cell>
        </row>
        <row r="242">
          <cell r="B242">
            <v>18</v>
          </cell>
          <cell r="CS242">
            <v>40</v>
          </cell>
          <cell r="CT242">
            <v>3</v>
          </cell>
        </row>
        <row r="243">
          <cell r="B243">
            <v>19</v>
          </cell>
          <cell r="CS243">
            <v>40</v>
          </cell>
          <cell r="CT243">
            <v>3</v>
          </cell>
        </row>
        <row r="244">
          <cell r="B244">
            <v>20</v>
          </cell>
          <cell r="CS244">
            <v>40</v>
          </cell>
          <cell r="CT244">
            <v>3</v>
          </cell>
        </row>
        <row r="245">
          <cell r="B245">
            <v>21</v>
          </cell>
          <cell r="CS245">
            <v>40</v>
          </cell>
          <cell r="CT245">
            <v>3</v>
          </cell>
        </row>
        <row r="246">
          <cell r="B246">
            <v>22</v>
          </cell>
          <cell r="CS246">
            <v>40</v>
          </cell>
          <cell r="CT246">
            <v>3</v>
          </cell>
        </row>
        <row r="247">
          <cell r="B247">
            <v>23</v>
          </cell>
          <cell r="CS247">
            <v>40</v>
          </cell>
          <cell r="CT247">
            <v>3</v>
          </cell>
        </row>
        <row r="248">
          <cell r="B248">
            <v>24</v>
          </cell>
          <cell r="CS248">
            <v>40</v>
          </cell>
          <cell r="CT248">
            <v>3</v>
          </cell>
        </row>
        <row r="249">
          <cell r="B249">
            <v>25</v>
          </cell>
          <cell r="CS249">
            <v>40</v>
          </cell>
          <cell r="CT249">
            <v>3</v>
          </cell>
        </row>
        <row r="250">
          <cell r="B250">
            <v>26</v>
          </cell>
          <cell r="CS250">
            <v>40</v>
          </cell>
          <cell r="CT250">
            <v>3</v>
          </cell>
        </row>
        <row r="251">
          <cell r="B251">
            <v>27</v>
          </cell>
          <cell r="CS251">
            <v>40</v>
          </cell>
          <cell r="CT251">
            <v>3</v>
          </cell>
        </row>
        <row r="252">
          <cell r="B252">
            <v>28</v>
          </cell>
          <cell r="CS252">
            <v>40</v>
          </cell>
          <cell r="CT252">
            <v>3</v>
          </cell>
        </row>
        <row r="253">
          <cell r="B253">
            <v>29</v>
          </cell>
          <cell r="CS253">
            <v>40</v>
          </cell>
          <cell r="CT253">
            <v>3</v>
          </cell>
        </row>
        <row r="254">
          <cell r="B254">
            <v>30</v>
          </cell>
          <cell r="CS254">
            <v>40</v>
          </cell>
          <cell r="CT254">
            <v>3</v>
          </cell>
        </row>
        <row r="255">
          <cell r="B255">
            <v>31</v>
          </cell>
          <cell r="CS255">
            <v>40</v>
          </cell>
          <cell r="CT255">
            <v>3</v>
          </cell>
        </row>
        <row r="256">
          <cell r="B256" t="str">
            <v>SEPT/1</v>
          </cell>
          <cell r="CS256">
            <v>40</v>
          </cell>
          <cell r="CT256">
            <v>3</v>
          </cell>
        </row>
        <row r="257">
          <cell r="B257">
            <v>2</v>
          </cell>
          <cell r="CS257">
            <v>40</v>
          </cell>
          <cell r="CT257">
            <v>3</v>
          </cell>
        </row>
        <row r="258">
          <cell r="B258">
            <v>3</v>
          </cell>
          <cell r="CS258">
            <v>40</v>
          </cell>
          <cell r="CT258">
            <v>3</v>
          </cell>
        </row>
        <row r="259">
          <cell r="B259">
            <v>4</v>
          </cell>
          <cell r="CS259">
            <v>40</v>
          </cell>
          <cell r="CT259">
            <v>3</v>
          </cell>
        </row>
        <row r="260">
          <cell r="B260">
            <v>5</v>
          </cell>
          <cell r="CS260">
            <v>40</v>
          </cell>
          <cell r="CT260">
            <v>3</v>
          </cell>
        </row>
        <row r="261">
          <cell r="B261">
            <v>6</v>
          </cell>
          <cell r="CS261">
            <v>40</v>
          </cell>
          <cell r="CT261">
            <v>3</v>
          </cell>
        </row>
        <row r="262">
          <cell r="B262">
            <v>7</v>
          </cell>
          <cell r="CS262">
            <v>40</v>
          </cell>
          <cell r="CT262">
            <v>3</v>
          </cell>
        </row>
        <row r="263">
          <cell r="B263">
            <v>8</v>
          </cell>
          <cell r="CS263">
            <v>40</v>
          </cell>
          <cell r="CT263">
            <v>3</v>
          </cell>
        </row>
        <row r="264">
          <cell r="B264">
            <v>9</v>
          </cell>
          <cell r="CS264">
            <v>40</v>
          </cell>
          <cell r="CT264">
            <v>3</v>
          </cell>
        </row>
        <row r="265">
          <cell r="B265">
            <v>10</v>
          </cell>
          <cell r="CS265">
            <v>40</v>
          </cell>
          <cell r="CT265">
            <v>3</v>
          </cell>
        </row>
        <row r="266">
          <cell r="B266">
            <v>11</v>
          </cell>
          <cell r="CS266">
            <v>40</v>
          </cell>
          <cell r="CT266">
            <v>3</v>
          </cell>
        </row>
        <row r="267">
          <cell r="B267">
            <v>12</v>
          </cell>
          <cell r="CS267">
            <v>40</v>
          </cell>
          <cell r="CT267">
            <v>3</v>
          </cell>
        </row>
        <row r="268">
          <cell r="B268">
            <v>13</v>
          </cell>
          <cell r="CS268">
            <v>40</v>
          </cell>
          <cell r="CT268">
            <v>3</v>
          </cell>
        </row>
        <row r="269">
          <cell r="B269">
            <v>14</v>
          </cell>
          <cell r="CS269">
            <v>40</v>
          </cell>
          <cell r="CT269">
            <v>3</v>
          </cell>
        </row>
        <row r="270">
          <cell r="B270">
            <v>15</v>
          </cell>
          <cell r="CS270">
            <v>40</v>
          </cell>
          <cell r="CT270">
            <v>3</v>
          </cell>
        </row>
        <row r="271">
          <cell r="B271">
            <v>16</v>
          </cell>
          <cell r="CS271">
            <v>40</v>
          </cell>
          <cell r="CT271">
            <v>3</v>
          </cell>
        </row>
        <row r="272">
          <cell r="B272">
            <v>17</v>
          </cell>
          <cell r="CS272">
            <v>40</v>
          </cell>
          <cell r="CT272">
            <v>3</v>
          </cell>
        </row>
        <row r="273">
          <cell r="B273">
            <v>18</v>
          </cell>
          <cell r="CS273">
            <v>40</v>
          </cell>
          <cell r="CT273">
            <v>3</v>
          </cell>
        </row>
        <row r="274">
          <cell r="B274">
            <v>19</v>
          </cell>
          <cell r="CS274">
            <v>40</v>
          </cell>
          <cell r="CT274">
            <v>3</v>
          </cell>
        </row>
        <row r="275">
          <cell r="B275">
            <v>20</v>
          </cell>
          <cell r="CS275">
            <v>40</v>
          </cell>
          <cell r="CT275">
            <v>3</v>
          </cell>
        </row>
        <row r="276">
          <cell r="B276">
            <v>21</v>
          </cell>
          <cell r="CS276">
            <v>40</v>
          </cell>
          <cell r="CT276">
            <v>3</v>
          </cell>
        </row>
        <row r="277">
          <cell r="B277">
            <v>22</v>
          </cell>
          <cell r="CS277">
            <v>40</v>
          </cell>
          <cell r="CT277">
            <v>3</v>
          </cell>
        </row>
        <row r="278">
          <cell r="B278">
            <v>23</v>
          </cell>
          <cell r="CS278">
            <v>40</v>
          </cell>
          <cell r="CT278">
            <v>3</v>
          </cell>
        </row>
        <row r="279">
          <cell r="B279">
            <v>24</v>
          </cell>
          <cell r="CS279">
            <v>40</v>
          </cell>
          <cell r="CT279">
            <v>3</v>
          </cell>
        </row>
        <row r="280">
          <cell r="B280">
            <v>25</v>
          </cell>
          <cell r="CS280">
            <v>40</v>
          </cell>
          <cell r="CT280">
            <v>3</v>
          </cell>
        </row>
        <row r="281">
          <cell r="B281">
            <v>26</v>
          </cell>
          <cell r="CS281">
            <v>40</v>
          </cell>
          <cell r="CT281">
            <v>3</v>
          </cell>
        </row>
        <row r="282">
          <cell r="B282">
            <v>27</v>
          </cell>
          <cell r="CS282">
            <v>40</v>
          </cell>
          <cell r="CT282">
            <v>3</v>
          </cell>
        </row>
        <row r="283">
          <cell r="B283">
            <v>28</v>
          </cell>
          <cell r="CS283">
            <v>40</v>
          </cell>
          <cell r="CT283">
            <v>3</v>
          </cell>
        </row>
        <row r="284">
          <cell r="B284">
            <v>29</v>
          </cell>
          <cell r="CS284">
            <v>40</v>
          </cell>
          <cell r="CT284">
            <v>3</v>
          </cell>
        </row>
        <row r="285">
          <cell r="B285">
            <v>30</v>
          </cell>
          <cell r="CS285">
            <v>40</v>
          </cell>
          <cell r="CT285">
            <v>3</v>
          </cell>
        </row>
        <row r="286">
          <cell r="B286">
            <v>31</v>
          </cell>
          <cell r="CS286">
            <v>40</v>
          </cell>
          <cell r="CT286">
            <v>3</v>
          </cell>
        </row>
        <row r="287">
          <cell r="B287" t="str">
            <v>OKT/1</v>
          </cell>
          <cell r="CS287">
            <v>40</v>
          </cell>
          <cell r="CT287">
            <v>3</v>
          </cell>
        </row>
        <row r="288">
          <cell r="B288">
            <v>2</v>
          </cell>
          <cell r="CS288">
            <v>40</v>
          </cell>
          <cell r="CT288">
            <v>3</v>
          </cell>
        </row>
        <row r="289">
          <cell r="B289">
            <v>3</v>
          </cell>
          <cell r="CS289">
            <v>40</v>
          </cell>
          <cell r="CT289">
            <v>3</v>
          </cell>
        </row>
        <row r="290">
          <cell r="B290">
            <v>4</v>
          </cell>
          <cell r="CS290">
            <v>40</v>
          </cell>
          <cell r="CT290">
            <v>3</v>
          </cell>
        </row>
        <row r="291">
          <cell r="B291">
            <v>5</v>
          </cell>
          <cell r="CS291">
            <v>40</v>
          </cell>
          <cell r="CT291">
            <v>3</v>
          </cell>
        </row>
        <row r="292">
          <cell r="B292">
            <v>6</v>
          </cell>
          <cell r="CS292">
            <v>40</v>
          </cell>
          <cell r="CT292">
            <v>3</v>
          </cell>
        </row>
        <row r="293">
          <cell r="B293">
            <v>7</v>
          </cell>
          <cell r="CS293">
            <v>40</v>
          </cell>
          <cell r="CT293">
            <v>3</v>
          </cell>
        </row>
        <row r="294">
          <cell r="B294">
            <v>8</v>
          </cell>
          <cell r="CS294">
            <v>40</v>
          </cell>
          <cell r="CT294">
            <v>3</v>
          </cell>
        </row>
        <row r="295">
          <cell r="B295">
            <v>9</v>
          </cell>
          <cell r="CS295">
            <v>40</v>
          </cell>
          <cell r="CT295">
            <v>3</v>
          </cell>
        </row>
        <row r="296">
          <cell r="B296">
            <v>10</v>
          </cell>
          <cell r="CS296">
            <v>40</v>
          </cell>
          <cell r="CT296">
            <v>3</v>
          </cell>
        </row>
        <row r="297">
          <cell r="B297">
            <v>11</v>
          </cell>
          <cell r="CS297">
            <v>40</v>
          </cell>
          <cell r="CT297">
            <v>3</v>
          </cell>
        </row>
        <row r="298">
          <cell r="B298">
            <v>12</v>
          </cell>
          <cell r="CS298">
            <v>40</v>
          </cell>
          <cell r="CT298">
            <v>3</v>
          </cell>
        </row>
        <row r="299">
          <cell r="B299">
            <v>13</v>
          </cell>
          <cell r="CS299">
            <v>40</v>
          </cell>
          <cell r="CT299">
            <v>3</v>
          </cell>
        </row>
        <row r="300">
          <cell r="B300">
            <v>14</v>
          </cell>
          <cell r="CS300">
            <v>40</v>
          </cell>
          <cell r="CT300">
            <v>3</v>
          </cell>
        </row>
        <row r="301">
          <cell r="B301">
            <v>15</v>
          </cell>
          <cell r="CS301">
            <v>40</v>
          </cell>
          <cell r="CT301">
            <v>3</v>
          </cell>
        </row>
        <row r="302">
          <cell r="B302">
            <v>16</v>
          </cell>
          <cell r="CS302">
            <v>40</v>
          </cell>
          <cell r="CT302">
            <v>3</v>
          </cell>
        </row>
        <row r="303">
          <cell r="B303">
            <v>17</v>
          </cell>
          <cell r="CS303">
            <v>40</v>
          </cell>
          <cell r="CT303">
            <v>3</v>
          </cell>
        </row>
        <row r="304">
          <cell r="B304">
            <v>18</v>
          </cell>
          <cell r="CS304">
            <v>40</v>
          </cell>
          <cell r="CT304">
            <v>3</v>
          </cell>
        </row>
        <row r="305">
          <cell r="B305">
            <v>19</v>
          </cell>
          <cell r="CS305">
            <v>40</v>
          </cell>
          <cell r="CT305">
            <v>3</v>
          </cell>
        </row>
        <row r="306">
          <cell r="B306">
            <v>20</v>
          </cell>
          <cell r="CS306">
            <v>40</v>
          </cell>
          <cell r="CT306">
            <v>3</v>
          </cell>
        </row>
        <row r="307">
          <cell r="B307">
            <v>21</v>
          </cell>
          <cell r="CS307">
            <v>40</v>
          </cell>
          <cell r="CT307">
            <v>3</v>
          </cell>
        </row>
        <row r="308">
          <cell r="B308">
            <v>22</v>
          </cell>
          <cell r="CS308">
            <v>40</v>
          </cell>
          <cell r="CT308">
            <v>3</v>
          </cell>
        </row>
        <row r="309">
          <cell r="B309">
            <v>23</v>
          </cell>
          <cell r="CS309">
            <v>40</v>
          </cell>
          <cell r="CT309">
            <v>3</v>
          </cell>
        </row>
        <row r="310">
          <cell r="B310">
            <v>24</v>
          </cell>
          <cell r="CS310">
            <v>40</v>
          </cell>
          <cell r="CT310">
            <v>3</v>
          </cell>
        </row>
        <row r="311">
          <cell r="B311">
            <v>25</v>
          </cell>
          <cell r="CS311">
            <v>40</v>
          </cell>
          <cell r="CT311">
            <v>3</v>
          </cell>
        </row>
        <row r="312">
          <cell r="B312">
            <v>26</v>
          </cell>
          <cell r="CS312">
            <v>40</v>
          </cell>
          <cell r="CT312">
            <v>3</v>
          </cell>
        </row>
        <row r="313">
          <cell r="B313">
            <v>27</v>
          </cell>
          <cell r="CS313">
            <v>40</v>
          </cell>
          <cell r="CT313">
            <v>3</v>
          </cell>
        </row>
        <row r="314">
          <cell r="B314">
            <v>28</v>
          </cell>
          <cell r="CS314">
            <v>40</v>
          </cell>
          <cell r="CT314">
            <v>3</v>
          </cell>
        </row>
        <row r="315">
          <cell r="B315">
            <v>29</v>
          </cell>
          <cell r="CS315">
            <v>40</v>
          </cell>
          <cell r="CT315">
            <v>3</v>
          </cell>
        </row>
        <row r="316">
          <cell r="B316">
            <v>30</v>
          </cell>
          <cell r="CS316">
            <v>40</v>
          </cell>
          <cell r="CT316">
            <v>3</v>
          </cell>
        </row>
        <row r="317">
          <cell r="B317">
            <v>31</v>
          </cell>
          <cell r="CS317">
            <v>40</v>
          </cell>
          <cell r="CT317">
            <v>3</v>
          </cell>
        </row>
        <row r="318">
          <cell r="B318" t="str">
            <v>NOP/1</v>
          </cell>
          <cell r="CS318">
            <v>40</v>
          </cell>
          <cell r="CT318">
            <v>3</v>
          </cell>
        </row>
        <row r="319">
          <cell r="B319">
            <v>2</v>
          </cell>
          <cell r="CS319">
            <v>40</v>
          </cell>
          <cell r="CT319">
            <v>3</v>
          </cell>
        </row>
        <row r="320">
          <cell r="B320">
            <v>3</v>
          </cell>
          <cell r="CS320">
            <v>40</v>
          </cell>
          <cell r="CT320">
            <v>3</v>
          </cell>
        </row>
        <row r="321">
          <cell r="B321">
            <v>4</v>
          </cell>
          <cell r="CS321">
            <v>40</v>
          </cell>
          <cell r="CT321">
            <v>3</v>
          </cell>
        </row>
        <row r="322">
          <cell r="B322">
            <v>5</v>
          </cell>
          <cell r="CS322">
            <v>40</v>
          </cell>
          <cell r="CT322">
            <v>3</v>
          </cell>
        </row>
        <row r="323">
          <cell r="B323">
            <v>6</v>
          </cell>
          <cell r="CS323">
            <v>40</v>
          </cell>
          <cell r="CT323">
            <v>3</v>
          </cell>
        </row>
        <row r="324">
          <cell r="B324">
            <v>7</v>
          </cell>
          <cell r="CS324">
            <v>40</v>
          </cell>
          <cell r="CT324">
            <v>3</v>
          </cell>
        </row>
        <row r="325">
          <cell r="B325">
            <v>8</v>
          </cell>
          <cell r="CS325">
            <v>40</v>
          </cell>
          <cell r="CT325">
            <v>3</v>
          </cell>
        </row>
        <row r="326">
          <cell r="B326">
            <v>9</v>
          </cell>
          <cell r="CS326">
            <v>40</v>
          </cell>
          <cell r="CT326">
            <v>3</v>
          </cell>
        </row>
        <row r="327">
          <cell r="B327">
            <v>10</v>
          </cell>
          <cell r="CS327">
            <v>40</v>
          </cell>
          <cell r="CT327">
            <v>3</v>
          </cell>
        </row>
        <row r="328">
          <cell r="B328">
            <v>11</v>
          </cell>
          <cell r="CS328">
            <v>40</v>
          </cell>
          <cell r="CT328">
            <v>3</v>
          </cell>
        </row>
        <row r="329">
          <cell r="B329">
            <v>12</v>
          </cell>
          <cell r="CS329">
            <v>40</v>
          </cell>
          <cell r="CT329">
            <v>3</v>
          </cell>
        </row>
        <row r="330">
          <cell r="B330">
            <v>13</v>
          </cell>
          <cell r="CS330">
            <v>40</v>
          </cell>
          <cell r="CT330">
            <v>3</v>
          </cell>
        </row>
        <row r="331">
          <cell r="B331">
            <v>14</v>
          </cell>
          <cell r="CS331">
            <v>40</v>
          </cell>
          <cell r="CT331">
            <v>3</v>
          </cell>
        </row>
        <row r="332">
          <cell r="B332">
            <v>15</v>
          </cell>
          <cell r="CS332">
            <v>40</v>
          </cell>
          <cell r="CT332">
            <v>3</v>
          </cell>
        </row>
        <row r="333">
          <cell r="B333">
            <v>16</v>
          </cell>
          <cell r="CS333">
            <v>40</v>
          </cell>
          <cell r="CT333">
            <v>3</v>
          </cell>
        </row>
        <row r="334">
          <cell r="B334">
            <v>17</v>
          </cell>
          <cell r="CS334">
            <v>40</v>
          </cell>
          <cell r="CT334">
            <v>3</v>
          </cell>
        </row>
        <row r="335">
          <cell r="B335">
            <v>18</v>
          </cell>
          <cell r="CS335">
            <v>40</v>
          </cell>
          <cell r="CT335">
            <v>3</v>
          </cell>
        </row>
        <row r="336">
          <cell r="B336">
            <v>19</v>
          </cell>
          <cell r="CS336">
            <v>40</v>
          </cell>
          <cell r="CT336">
            <v>3</v>
          </cell>
        </row>
        <row r="337">
          <cell r="B337">
            <v>20</v>
          </cell>
          <cell r="CS337">
            <v>40</v>
          </cell>
          <cell r="CT337">
            <v>3</v>
          </cell>
        </row>
        <row r="338">
          <cell r="B338">
            <v>21</v>
          </cell>
          <cell r="CS338">
            <v>40</v>
          </cell>
          <cell r="CT338">
            <v>3</v>
          </cell>
        </row>
        <row r="339">
          <cell r="B339">
            <v>22</v>
          </cell>
          <cell r="CS339">
            <v>40</v>
          </cell>
          <cell r="CT339">
            <v>3</v>
          </cell>
        </row>
        <row r="340">
          <cell r="B340">
            <v>23</v>
          </cell>
          <cell r="CS340">
            <v>40</v>
          </cell>
          <cell r="CT340">
            <v>3</v>
          </cell>
        </row>
        <row r="341">
          <cell r="B341">
            <v>24</v>
          </cell>
          <cell r="CS341">
            <v>40</v>
          </cell>
          <cell r="CT341">
            <v>3</v>
          </cell>
        </row>
        <row r="342">
          <cell r="B342">
            <v>25</v>
          </cell>
          <cell r="CS342">
            <v>40</v>
          </cell>
          <cell r="CT342">
            <v>3</v>
          </cell>
        </row>
        <row r="343">
          <cell r="B343">
            <v>26</v>
          </cell>
          <cell r="CS343">
            <v>40</v>
          </cell>
          <cell r="CT343">
            <v>3</v>
          </cell>
        </row>
        <row r="344">
          <cell r="B344">
            <v>27</v>
          </cell>
          <cell r="CS344">
            <v>40</v>
          </cell>
          <cell r="CT344">
            <v>3</v>
          </cell>
        </row>
        <row r="345">
          <cell r="B345">
            <v>28</v>
          </cell>
          <cell r="CS345">
            <v>40</v>
          </cell>
          <cell r="CT345">
            <v>3</v>
          </cell>
        </row>
        <row r="346">
          <cell r="B346">
            <v>29</v>
          </cell>
          <cell r="CS346">
            <v>40</v>
          </cell>
          <cell r="CT346">
            <v>3</v>
          </cell>
        </row>
        <row r="347">
          <cell r="B347">
            <v>30</v>
          </cell>
          <cell r="CS347">
            <v>40</v>
          </cell>
          <cell r="CT347">
            <v>3</v>
          </cell>
        </row>
        <row r="348">
          <cell r="B348">
            <v>31</v>
          </cell>
          <cell r="CS348">
            <v>40</v>
          </cell>
          <cell r="CT348">
            <v>3</v>
          </cell>
        </row>
        <row r="349">
          <cell r="B349" t="str">
            <v>DES/1</v>
          </cell>
          <cell r="CS349">
            <v>40</v>
          </cell>
          <cell r="CT349">
            <v>3</v>
          </cell>
        </row>
        <row r="350">
          <cell r="B350">
            <v>2</v>
          </cell>
          <cell r="CS350">
            <v>40</v>
          </cell>
          <cell r="CT350">
            <v>3</v>
          </cell>
        </row>
        <row r="351">
          <cell r="B351">
            <v>3</v>
          </cell>
          <cell r="CS351">
            <v>40</v>
          </cell>
          <cell r="CT351">
            <v>3</v>
          </cell>
        </row>
        <row r="352">
          <cell r="B352">
            <v>4</v>
          </cell>
          <cell r="CS352">
            <v>40</v>
          </cell>
          <cell r="CT352">
            <v>3</v>
          </cell>
        </row>
        <row r="353">
          <cell r="B353">
            <v>5</v>
          </cell>
          <cell r="CS353">
            <v>40</v>
          </cell>
          <cell r="CT353">
            <v>3</v>
          </cell>
        </row>
        <row r="354">
          <cell r="B354">
            <v>6</v>
          </cell>
          <cell r="CS354">
            <v>40</v>
          </cell>
          <cell r="CT354">
            <v>3</v>
          </cell>
        </row>
        <row r="355">
          <cell r="B355">
            <v>7</v>
          </cell>
          <cell r="CS355">
            <v>40</v>
          </cell>
          <cell r="CT355">
            <v>3</v>
          </cell>
        </row>
        <row r="356">
          <cell r="B356">
            <v>8</v>
          </cell>
          <cell r="CS356">
            <v>40</v>
          </cell>
          <cell r="CT356">
            <v>3</v>
          </cell>
        </row>
        <row r="357">
          <cell r="B357">
            <v>9</v>
          </cell>
          <cell r="CS357">
            <v>40</v>
          </cell>
          <cell r="CT357">
            <v>3</v>
          </cell>
        </row>
        <row r="358">
          <cell r="B358">
            <v>10</v>
          </cell>
          <cell r="CS358">
            <v>40</v>
          </cell>
          <cell r="CT358">
            <v>3</v>
          </cell>
        </row>
        <row r="359">
          <cell r="B359">
            <v>11</v>
          </cell>
          <cell r="CS359">
            <v>40</v>
          </cell>
          <cell r="CT359">
            <v>3</v>
          </cell>
        </row>
        <row r="360">
          <cell r="B360">
            <v>12</v>
          </cell>
          <cell r="CS360">
            <v>40</v>
          </cell>
          <cell r="CT360">
            <v>3</v>
          </cell>
        </row>
        <row r="361">
          <cell r="B361">
            <v>13</v>
          </cell>
          <cell r="CS361">
            <v>40</v>
          </cell>
          <cell r="CT361">
            <v>3</v>
          </cell>
        </row>
        <row r="362">
          <cell r="B362">
            <v>14</v>
          </cell>
          <cell r="CS362">
            <v>40</v>
          </cell>
          <cell r="CT362">
            <v>3</v>
          </cell>
        </row>
        <row r="363">
          <cell r="B363">
            <v>15</v>
          </cell>
          <cell r="CS363">
            <v>40</v>
          </cell>
          <cell r="CT363">
            <v>3</v>
          </cell>
        </row>
        <row r="364">
          <cell r="B364">
            <v>16</v>
          </cell>
          <cell r="CS364">
            <v>40</v>
          </cell>
          <cell r="CT364">
            <v>3</v>
          </cell>
        </row>
        <row r="365">
          <cell r="B365">
            <v>17</v>
          </cell>
          <cell r="CS365">
            <v>40</v>
          </cell>
          <cell r="CT365">
            <v>3</v>
          </cell>
        </row>
        <row r="366">
          <cell r="B366">
            <v>18</v>
          </cell>
          <cell r="CS366">
            <v>40</v>
          </cell>
          <cell r="CT366">
            <v>3</v>
          </cell>
        </row>
        <row r="367">
          <cell r="B367">
            <v>19</v>
          </cell>
          <cell r="CS367">
            <v>40</v>
          </cell>
          <cell r="CT367">
            <v>3</v>
          </cell>
        </row>
        <row r="368">
          <cell r="B368">
            <v>20</v>
          </cell>
          <cell r="CS368">
            <v>40</v>
          </cell>
          <cell r="CT368">
            <v>3</v>
          </cell>
        </row>
        <row r="369">
          <cell r="B369">
            <v>21</v>
          </cell>
          <cell r="CS369">
            <v>40</v>
          </cell>
          <cell r="CT369">
            <v>3</v>
          </cell>
        </row>
        <row r="370">
          <cell r="B370">
            <v>22</v>
          </cell>
          <cell r="CS370">
            <v>40</v>
          </cell>
          <cell r="CT370">
            <v>3</v>
          </cell>
        </row>
        <row r="371">
          <cell r="B371">
            <v>23</v>
          </cell>
          <cell r="CS371">
            <v>40</v>
          </cell>
          <cell r="CT371">
            <v>3</v>
          </cell>
        </row>
        <row r="372">
          <cell r="B372">
            <v>24</v>
          </cell>
          <cell r="CS372">
            <v>40</v>
          </cell>
          <cell r="CT372">
            <v>3</v>
          </cell>
        </row>
        <row r="373">
          <cell r="B373">
            <v>25</v>
          </cell>
          <cell r="CS373">
            <v>40</v>
          </cell>
          <cell r="CT373">
            <v>3</v>
          </cell>
        </row>
        <row r="374">
          <cell r="B374">
            <v>26</v>
          </cell>
          <cell r="CS374">
            <v>40</v>
          </cell>
          <cell r="CT374">
            <v>3</v>
          </cell>
        </row>
        <row r="375">
          <cell r="B375">
            <v>27</v>
          </cell>
          <cell r="CS375">
            <v>40</v>
          </cell>
          <cell r="CT375">
            <v>3</v>
          </cell>
        </row>
        <row r="376">
          <cell r="B376">
            <v>28</v>
          </cell>
          <cell r="CS376">
            <v>40</v>
          </cell>
          <cell r="CT376">
            <v>3</v>
          </cell>
        </row>
        <row r="377">
          <cell r="B377">
            <v>29</v>
          </cell>
          <cell r="CS377">
            <v>40</v>
          </cell>
          <cell r="CT377">
            <v>3</v>
          </cell>
        </row>
        <row r="378">
          <cell r="B378">
            <v>30</v>
          </cell>
          <cell r="CS378">
            <v>40</v>
          </cell>
          <cell r="CT378">
            <v>3</v>
          </cell>
        </row>
        <row r="379">
          <cell r="B379">
            <v>31</v>
          </cell>
          <cell r="CS379">
            <v>40</v>
          </cell>
          <cell r="CT379">
            <v>3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roughput"/>
      <sheetName val="Data"/>
      <sheetName val="Rend~CPO"/>
      <sheetName val="FFA"/>
      <sheetName val="Rend~Kernel"/>
      <sheetName val="Breakdown"/>
      <sheetName val="PK Olah"/>
      <sheetName val="PO  Olah"/>
      <sheetName val="PK  RM"/>
      <sheetName val="PO  RM"/>
      <sheetName val="% Lbr vs GP"/>
      <sheetName val="Land Aplikasi"/>
      <sheetName val="Solar"/>
      <sheetName val="Smatr"/>
    </sheetNames>
    <sheetDataSet>
      <sheetData sheetId="0"/>
      <sheetData sheetId="1">
        <row r="2">
          <cell r="A2">
            <v>1997</v>
          </cell>
          <cell r="C2">
            <v>20.010000000000002</v>
          </cell>
          <cell r="E2">
            <v>21.97</v>
          </cell>
        </row>
        <row r="3">
          <cell r="A3">
            <v>2</v>
          </cell>
          <cell r="C3">
            <v>21.69</v>
          </cell>
          <cell r="E3">
            <v>16.59</v>
          </cell>
        </row>
        <row r="4">
          <cell r="A4">
            <v>3</v>
          </cell>
          <cell r="C4">
            <v>21.87</v>
          </cell>
          <cell r="E4">
            <v>16.55</v>
          </cell>
        </row>
        <row r="5">
          <cell r="A5">
            <v>4</v>
          </cell>
          <cell r="C5">
            <v>22.58</v>
          </cell>
          <cell r="E5">
            <v>14.82</v>
          </cell>
        </row>
        <row r="6">
          <cell r="A6">
            <v>5</v>
          </cell>
          <cell r="C6">
            <v>22.95</v>
          </cell>
          <cell r="D6">
            <v>1.58</v>
          </cell>
          <cell r="E6">
            <v>19.66</v>
          </cell>
        </row>
        <row r="7">
          <cell r="A7">
            <v>6</v>
          </cell>
          <cell r="C7">
            <v>23.4</v>
          </cell>
          <cell r="D7">
            <v>3.84</v>
          </cell>
          <cell r="E7">
            <v>22.31</v>
          </cell>
        </row>
        <row r="8">
          <cell r="A8">
            <v>7</v>
          </cell>
          <cell r="C8">
            <v>21.86</v>
          </cell>
          <cell r="D8">
            <v>4.21</v>
          </cell>
          <cell r="E8">
            <v>22.76</v>
          </cell>
        </row>
        <row r="9">
          <cell r="A9">
            <v>8</v>
          </cell>
          <cell r="C9">
            <v>22.8</v>
          </cell>
          <cell r="D9">
            <v>4.1500000000000004</v>
          </cell>
          <cell r="E9">
            <v>21.01</v>
          </cell>
        </row>
        <row r="10">
          <cell r="A10">
            <v>9</v>
          </cell>
          <cell r="C10">
            <v>23.92</v>
          </cell>
          <cell r="D10">
            <v>4.8099999999999996</v>
          </cell>
          <cell r="E10">
            <v>21.71</v>
          </cell>
        </row>
        <row r="11">
          <cell r="A11">
            <v>10</v>
          </cell>
          <cell r="C11">
            <v>23.65</v>
          </cell>
          <cell r="D11">
            <v>4.83</v>
          </cell>
          <cell r="E11">
            <v>22.12</v>
          </cell>
        </row>
        <row r="12">
          <cell r="A12">
            <v>11</v>
          </cell>
          <cell r="C12">
            <v>23.79</v>
          </cell>
          <cell r="D12">
            <v>4.8600000000000003</v>
          </cell>
          <cell r="E12">
            <v>21.22</v>
          </cell>
        </row>
        <row r="13">
          <cell r="A13">
            <v>12</v>
          </cell>
          <cell r="C13">
            <v>23.65</v>
          </cell>
          <cell r="D13">
            <v>4.32</v>
          </cell>
          <cell r="E13">
            <v>21.81</v>
          </cell>
        </row>
        <row r="14">
          <cell r="A14">
            <v>1998</v>
          </cell>
          <cell r="C14">
            <v>23.28</v>
          </cell>
          <cell r="D14">
            <v>5.62</v>
          </cell>
          <cell r="E14">
            <v>21.96</v>
          </cell>
        </row>
        <row r="15">
          <cell r="A15">
            <v>2</v>
          </cell>
          <cell r="C15">
            <v>24.07</v>
          </cell>
          <cell r="D15">
            <v>4.91</v>
          </cell>
          <cell r="E15">
            <v>22.98</v>
          </cell>
        </row>
        <row r="16">
          <cell r="A16">
            <v>3</v>
          </cell>
          <cell r="C16">
            <v>23.49</v>
          </cell>
          <cell r="D16">
            <v>4.6500000000000004</v>
          </cell>
          <cell r="E16">
            <v>22.43</v>
          </cell>
        </row>
        <row r="17">
          <cell r="A17">
            <v>4</v>
          </cell>
          <cell r="C17">
            <v>21.08</v>
          </cell>
          <cell r="D17">
            <v>4.17</v>
          </cell>
          <cell r="E17">
            <v>22.2</v>
          </cell>
        </row>
        <row r="18">
          <cell r="A18">
            <v>5</v>
          </cell>
          <cell r="C18">
            <v>19.649999999999999</v>
          </cell>
          <cell r="D18">
            <v>3.79</v>
          </cell>
          <cell r="E18">
            <v>20.63</v>
          </cell>
        </row>
        <row r="19">
          <cell r="A19">
            <v>6</v>
          </cell>
          <cell r="C19">
            <v>19.28</v>
          </cell>
          <cell r="D19">
            <v>3.4</v>
          </cell>
          <cell r="E19">
            <v>21.07</v>
          </cell>
        </row>
        <row r="20">
          <cell r="A20">
            <v>7</v>
          </cell>
          <cell r="C20">
            <v>18.649999999999999</v>
          </cell>
          <cell r="D20">
            <v>4.0599999999999996</v>
          </cell>
          <cell r="E20">
            <v>24.45</v>
          </cell>
        </row>
        <row r="21">
          <cell r="A21">
            <v>8</v>
          </cell>
          <cell r="C21">
            <v>17.489999999999998</v>
          </cell>
          <cell r="D21">
            <v>4.04</v>
          </cell>
          <cell r="E21">
            <v>26.07</v>
          </cell>
        </row>
        <row r="22">
          <cell r="A22">
            <v>9</v>
          </cell>
          <cell r="C22">
            <v>20.5</v>
          </cell>
          <cell r="D22">
            <v>4.3</v>
          </cell>
          <cell r="E22">
            <v>25.24</v>
          </cell>
        </row>
        <row r="23">
          <cell r="A23">
            <v>10</v>
          </cell>
          <cell r="C23">
            <v>19.04</v>
          </cell>
          <cell r="D23">
            <v>4.2</v>
          </cell>
          <cell r="E23">
            <v>27.6</v>
          </cell>
        </row>
        <row r="24">
          <cell r="A24">
            <v>11</v>
          </cell>
          <cell r="C24">
            <v>19.239999999999998</v>
          </cell>
          <cell r="D24">
            <v>4.3899999999999997</v>
          </cell>
          <cell r="E24">
            <v>27.42</v>
          </cell>
        </row>
        <row r="25">
          <cell r="A25">
            <v>12</v>
          </cell>
          <cell r="C25">
            <v>19.29</v>
          </cell>
          <cell r="D25">
            <v>3.84</v>
          </cell>
          <cell r="E25">
            <v>26.37</v>
          </cell>
        </row>
        <row r="26">
          <cell r="A26">
            <v>1999</v>
          </cell>
          <cell r="C26">
            <v>16.309999999999999</v>
          </cell>
          <cell r="D26">
            <v>4.01</v>
          </cell>
          <cell r="E26">
            <v>27.95</v>
          </cell>
        </row>
        <row r="27">
          <cell r="A27">
            <v>2</v>
          </cell>
          <cell r="C27">
            <v>16.72</v>
          </cell>
          <cell r="D27">
            <v>4.1900000000000004</v>
          </cell>
          <cell r="E27">
            <v>28.67</v>
          </cell>
        </row>
        <row r="28">
          <cell r="A28">
            <v>3</v>
          </cell>
          <cell r="C28">
            <v>18.14</v>
          </cell>
          <cell r="D28">
            <v>3.68</v>
          </cell>
          <cell r="E28">
            <v>28.03</v>
          </cell>
        </row>
        <row r="29">
          <cell r="A29">
            <v>4</v>
          </cell>
          <cell r="C29">
            <v>20.14</v>
          </cell>
          <cell r="D29">
            <v>3.79</v>
          </cell>
          <cell r="E29">
            <v>22.25</v>
          </cell>
        </row>
        <row r="30">
          <cell r="A30">
            <v>5</v>
          </cell>
          <cell r="C30">
            <v>19.149999999999999</v>
          </cell>
          <cell r="D30">
            <v>3.34</v>
          </cell>
          <cell r="E30">
            <v>20.48</v>
          </cell>
        </row>
        <row r="31">
          <cell r="A31">
            <v>6</v>
          </cell>
          <cell r="C31">
            <v>21.02</v>
          </cell>
          <cell r="D31">
            <v>3.11</v>
          </cell>
          <cell r="E31">
            <v>19.78</v>
          </cell>
        </row>
        <row r="32">
          <cell r="A32">
            <v>7</v>
          </cell>
          <cell r="C32">
            <v>20.100000000000001</v>
          </cell>
          <cell r="D32">
            <v>3.17</v>
          </cell>
          <cell r="E32">
            <v>20.3</v>
          </cell>
        </row>
        <row r="33">
          <cell r="A33">
            <v>8</v>
          </cell>
          <cell r="C33">
            <v>22.01</v>
          </cell>
          <cell r="D33">
            <v>3.49</v>
          </cell>
          <cell r="E33">
            <v>21.18</v>
          </cell>
        </row>
        <row r="34">
          <cell r="A34">
            <v>9</v>
          </cell>
          <cell r="C34">
            <v>21.53</v>
          </cell>
          <cell r="D34">
            <v>4.1900000000000004</v>
          </cell>
          <cell r="E34">
            <v>21.81</v>
          </cell>
        </row>
        <row r="35">
          <cell r="A35">
            <v>10</v>
          </cell>
          <cell r="C35">
            <v>21.6</v>
          </cell>
          <cell r="D35">
            <v>3.68</v>
          </cell>
          <cell r="E35">
            <v>20.49</v>
          </cell>
        </row>
        <row r="36">
          <cell r="A36">
            <v>11</v>
          </cell>
          <cell r="C36">
            <v>21.84</v>
          </cell>
          <cell r="D36">
            <v>3.78</v>
          </cell>
          <cell r="E36">
            <v>21.03</v>
          </cell>
        </row>
        <row r="37">
          <cell r="A37">
            <v>12</v>
          </cell>
          <cell r="C37">
            <v>22.67</v>
          </cell>
          <cell r="D37">
            <v>3.44</v>
          </cell>
          <cell r="E37">
            <v>21.15</v>
          </cell>
        </row>
        <row r="38">
          <cell r="A38">
            <v>2000</v>
          </cell>
          <cell r="C38">
            <v>21.52</v>
          </cell>
          <cell r="D38">
            <v>3.28</v>
          </cell>
          <cell r="E38">
            <v>19.79</v>
          </cell>
          <cell r="F38">
            <v>12.37</v>
          </cell>
          <cell r="G38">
            <v>25.6</v>
          </cell>
          <cell r="H38">
            <v>16.25</v>
          </cell>
          <cell r="I38">
            <v>7.48</v>
          </cell>
          <cell r="J38">
            <v>15.4</v>
          </cell>
          <cell r="K38">
            <v>4.1500000000000004</v>
          </cell>
        </row>
        <row r="39">
          <cell r="A39">
            <v>2</v>
          </cell>
          <cell r="C39">
            <v>22.66</v>
          </cell>
          <cell r="D39">
            <v>3.57</v>
          </cell>
          <cell r="E39">
            <v>17.940000000000001</v>
          </cell>
          <cell r="F39">
            <v>12.72</v>
          </cell>
          <cell r="G39">
            <v>18.8</v>
          </cell>
          <cell r="H39">
            <v>14.69</v>
          </cell>
          <cell r="I39">
            <v>5.79</v>
          </cell>
          <cell r="J39">
            <v>47.2</v>
          </cell>
          <cell r="K39">
            <v>2.5299999999999998</v>
          </cell>
        </row>
        <row r="40">
          <cell r="A40">
            <v>3</v>
          </cell>
          <cell r="C40">
            <v>21.93</v>
          </cell>
          <cell r="D40">
            <v>4.45</v>
          </cell>
          <cell r="E40">
            <v>20.72</v>
          </cell>
          <cell r="F40">
            <v>13.33</v>
          </cell>
          <cell r="G40">
            <v>20.3</v>
          </cell>
          <cell r="H40">
            <v>13.07</v>
          </cell>
          <cell r="I40">
            <v>7.68</v>
          </cell>
          <cell r="J40">
            <v>19.100000000000001</v>
          </cell>
          <cell r="K40">
            <v>2.4300000000000002</v>
          </cell>
        </row>
        <row r="41">
          <cell r="A41">
            <v>4</v>
          </cell>
          <cell r="C41">
            <v>20.83</v>
          </cell>
          <cell r="D41">
            <v>4.3499999999999996</v>
          </cell>
          <cell r="E41">
            <v>20.149999999999999</v>
          </cell>
          <cell r="F41">
            <v>12.06</v>
          </cell>
          <cell r="G41">
            <v>32.299999999999997</v>
          </cell>
          <cell r="H41">
            <v>14.25</v>
          </cell>
          <cell r="I41">
            <v>10.55</v>
          </cell>
          <cell r="J41">
            <v>66.599999999999994</v>
          </cell>
          <cell r="K41">
            <v>2.63</v>
          </cell>
        </row>
        <row r="42">
          <cell r="A42">
            <v>5</v>
          </cell>
          <cell r="C42">
            <v>22.03</v>
          </cell>
          <cell r="D42">
            <v>4</v>
          </cell>
          <cell r="E42">
            <v>20.309999999999999</v>
          </cell>
          <cell r="F42">
            <v>8.32</v>
          </cell>
          <cell r="G42">
            <v>28.4</v>
          </cell>
          <cell r="H42">
            <v>13.17</v>
          </cell>
          <cell r="I42">
            <v>7.41</v>
          </cell>
          <cell r="J42">
            <v>45.7</v>
          </cell>
          <cell r="K42">
            <v>1.83</v>
          </cell>
        </row>
        <row r="43">
          <cell r="A43">
            <v>6</v>
          </cell>
          <cell r="C43">
            <v>20.55</v>
          </cell>
          <cell r="D43">
            <v>3.6</v>
          </cell>
          <cell r="E43">
            <v>19.07</v>
          </cell>
          <cell r="F43">
            <v>20.27</v>
          </cell>
          <cell r="G43">
            <v>42.7</v>
          </cell>
          <cell r="H43">
            <v>19.29</v>
          </cell>
          <cell r="I43">
            <v>10.66</v>
          </cell>
          <cell r="J43">
            <v>21.6</v>
          </cell>
          <cell r="K43">
            <v>2.72</v>
          </cell>
        </row>
        <row r="44">
          <cell r="A44">
            <v>7</v>
          </cell>
          <cell r="C44">
            <v>18.38</v>
          </cell>
          <cell r="D44">
            <v>3.42</v>
          </cell>
          <cell r="E44">
            <v>18.75</v>
          </cell>
          <cell r="F44">
            <v>35.25</v>
          </cell>
          <cell r="G44">
            <v>74.900000000000006</v>
          </cell>
          <cell r="H44">
            <v>17.239999999999998</v>
          </cell>
          <cell r="I44">
            <v>17.510000000000002</v>
          </cell>
          <cell r="J44">
            <v>21.5</v>
          </cell>
          <cell r="K44">
            <v>2.5499999999999998</v>
          </cell>
        </row>
        <row r="45">
          <cell r="A45">
            <v>8</v>
          </cell>
          <cell r="C45">
            <v>20.7</v>
          </cell>
          <cell r="D45">
            <v>3.42</v>
          </cell>
          <cell r="E45">
            <v>21.79</v>
          </cell>
          <cell r="F45">
            <v>8.59</v>
          </cell>
          <cell r="G45">
            <v>39.799999999999997</v>
          </cell>
          <cell r="H45">
            <v>14.94</v>
          </cell>
          <cell r="I45">
            <v>18.399999999999999</v>
          </cell>
          <cell r="J45">
            <v>8.7100000000000009</v>
          </cell>
          <cell r="K45">
            <v>1.54</v>
          </cell>
        </row>
        <row r="46">
          <cell r="A46">
            <v>9</v>
          </cell>
          <cell r="C46">
            <v>21.01</v>
          </cell>
          <cell r="D46">
            <v>3.59</v>
          </cell>
          <cell r="E46">
            <v>20.59</v>
          </cell>
          <cell r="F46">
            <v>11.12</v>
          </cell>
          <cell r="G46">
            <v>44.7</v>
          </cell>
          <cell r="H46">
            <v>12.35</v>
          </cell>
          <cell r="I46">
            <v>11.27</v>
          </cell>
          <cell r="J46">
            <v>18.100000000000001</v>
          </cell>
          <cell r="K46">
            <v>1.8</v>
          </cell>
        </row>
        <row r="47">
          <cell r="A47">
            <v>10</v>
          </cell>
          <cell r="C47">
            <v>19.739999999999998</v>
          </cell>
          <cell r="D47">
            <v>3.53</v>
          </cell>
          <cell r="E47">
            <v>18.760000000000002</v>
          </cell>
          <cell r="F47">
            <v>6.31</v>
          </cell>
          <cell r="G47">
            <v>48.7</v>
          </cell>
          <cell r="H47">
            <v>15.09</v>
          </cell>
          <cell r="I47">
            <v>11</v>
          </cell>
          <cell r="J47">
            <v>21.4</v>
          </cell>
          <cell r="K47">
            <v>2.42</v>
          </cell>
        </row>
        <row r="48">
          <cell r="A48">
            <v>11</v>
          </cell>
          <cell r="C48">
            <v>20.64</v>
          </cell>
          <cell r="D48">
            <v>3.26</v>
          </cell>
          <cell r="E48">
            <v>20.260000000000002</v>
          </cell>
          <cell r="F48">
            <v>4.3600000000000003</v>
          </cell>
          <cell r="G48">
            <v>47.5</v>
          </cell>
          <cell r="H48">
            <v>21.87</v>
          </cell>
          <cell r="I48">
            <v>15.26</v>
          </cell>
          <cell r="J48">
            <v>36</v>
          </cell>
          <cell r="K48">
            <v>2.59</v>
          </cell>
        </row>
        <row r="49">
          <cell r="A49">
            <v>12</v>
          </cell>
          <cell r="C49">
            <v>20.53</v>
          </cell>
          <cell r="D49">
            <v>2.92</v>
          </cell>
          <cell r="E49">
            <v>20.59</v>
          </cell>
          <cell r="F49">
            <v>0.57999999999999996</v>
          </cell>
          <cell r="G49">
            <v>78.8</v>
          </cell>
          <cell r="H49">
            <v>20.27</v>
          </cell>
          <cell r="I49">
            <v>26.03</v>
          </cell>
          <cell r="J49">
            <v>28.6</v>
          </cell>
          <cell r="K49">
            <v>2.93</v>
          </cell>
        </row>
        <row r="50">
          <cell r="A50">
            <v>2001</v>
          </cell>
          <cell r="B50">
            <v>5.75</v>
          </cell>
          <cell r="C50">
            <v>21.64</v>
          </cell>
          <cell r="D50">
            <v>3.35</v>
          </cell>
          <cell r="E50">
            <v>21.14</v>
          </cell>
          <cell r="F50">
            <v>4.24</v>
          </cell>
          <cell r="G50">
            <v>52.47</v>
          </cell>
          <cell r="H50">
            <v>17.59</v>
          </cell>
          <cell r="I50">
            <v>17.03</v>
          </cell>
          <cell r="J50">
            <v>22.68</v>
          </cell>
          <cell r="K50">
            <v>2.65</v>
          </cell>
          <cell r="L50">
            <v>1</v>
          </cell>
          <cell r="M50">
            <v>21.64</v>
          </cell>
          <cell r="N50">
            <v>22.58</v>
          </cell>
          <cell r="O50">
            <v>3.35</v>
          </cell>
          <cell r="P50">
            <v>5.58</v>
          </cell>
          <cell r="Q50">
            <v>3.2</v>
          </cell>
        </row>
        <row r="51">
          <cell r="A51">
            <v>2</v>
          </cell>
          <cell r="B51">
            <v>4.49</v>
          </cell>
          <cell r="C51">
            <v>20.76</v>
          </cell>
          <cell r="D51">
            <v>4.0199999999999996</v>
          </cell>
          <cell r="E51">
            <v>24.11</v>
          </cell>
          <cell r="F51">
            <v>2.54</v>
          </cell>
          <cell r="G51">
            <v>54.41</v>
          </cell>
          <cell r="H51">
            <v>15.81</v>
          </cell>
          <cell r="I51">
            <v>20.43</v>
          </cell>
          <cell r="J51">
            <v>8.3800000000000008</v>
          </cell>
          <cell r="K51">
            <v>2.69</v>
          </cell>
          <cell r="L51">
            <v>2</v>
          </cell>
          <cell r="M51">
            <v>20.76</v>
          </cell>
          <cell r="N51">
            <v>23</v>
          </cell>
          <cell r="O51">
            <v>4.0199999999999996</v>
          </cell>
          <cell r="P51">
            <v>4.74</v>
          </cell>
          <cell r="Q51">
            <v>2.1800000000000002</v>
          </cell>
        </row>
        <row r="52">
          <cell r="A52">
            <v>3</v>
          </cell>
          <cell r="B52">
            <v>3.56</v>
          </cell>
          <cell r="C52">
            <v>21.7</v>
          </cell>
          <cell r="D52">
            <v>3.76</v>
          </cell>
          <cell r="E52">
            <v>24.35</v>
          </cell>
          <cell r="F52">
            <v>0.6</v>
          </cell>
          <cell r="G52">
            <v>47.69</v>
          </cell>
          <cell r="H52">
            <v>16.98</v>
          </cell>
          <cell r="I52">
            <v>17.3</v>
          </cell>
          <cell r="J52">
            <v>8.84</v>
          </cell>
          <cell r="K52">
            <v>2.15</v>
          </cell>
          <cell r="L52">
            <v>3</v>
          </cell>
          <cell r="M52">
            <v>21.7</v>
          </cell>
          <cell r="N52">
            <v>23</v>
          </cell>
          <cell r="O52">
            <v>3.76</v>
          </cell>
          <cell r="P52">
            <v>3.49</v>
          </cell>
          <cell r="Q52">
            <v>2.0499999999999998</v>
          </cell>
        </row>
        <row r="53">
          <cell r="A53">
            <v>4</v>
          </cell>
          <cell r="B53">
            <v>3.56</v>
          </cell>
          <cell r="C53">
            <v>20.84</v>
          </cell>
          <cell r="D53">
            <v>3.49</v>
          </cell>
          <cell r="E53">
            <v>24.3</v>
          </cell>
          <cell r="F53">
            <v>6.15</v>
          </cell>
          <cell r="G53">
            <v>50.47</v>
          </cell>
          <cell r="H53">
            <v>19.2</v>
          </cell>
          <cell r="I53">
            <v>16.2</v>
          </cell>
          <cell r="J53">
            <v>13.53</v>
          </cell>
          <cell r="K53">
            <v>2.15</v>
          </cell>
          <cell r="L53">
            <v>4</v>
          </cell>
          <cell r="M53">
            <v>20.84</v>
          </cell>
          <cell r="N53">
            <v>23.02</v>
          </cell>
          <cell r="O53">
            <v>3.49</v>
          </cell>
          <cell r="P53">
            <v>3.53</v>
          </cell>
          <cell r="Q53">
            <v>2.08</v>
          </cell>
        </row>
        <row r="54">
          <cell r="A54">
            <v>5</v>
          </cell>
          <cell r="B54">
            <v>3.12</v>
          </cell>
          <cell r="C54">
            <v>21.43</v>
          </cell>
          <cell r="D54">
            <v>3.46</v>
          </cell>
          <cell r="E54">
            <v>24.03</v>
          </cell>
          <cell r="F54">
            <v>0.78</v>
          </cell>
          <cell r="G54">
            <v>46.67</v>
          </cell>
          <cell r="H54">
            <v>20.98</v>
          </cell>
          <cell r="I54">
            <v>15.5</v>
          </cell>
          <cell r="J54">
            <v>16.079999999999998</v>
          </cell>
          <cell r="K54">
            <v>2.63</v>
          </cell>
          <cell r="L54">
            <v>5</v>
          </cell>
          <cell r="M54">
            <v>21.43</v>
          </cell>
          <cell r="N54">
            <v>23.21</v>
          </cell>
          <cell r="O54">
            <v>3.46</v>
          </cell>
          <cell r="P54">
            <v>3.04</v>
          </cell>
          <cell r="Q54">
            <v>2.35</v>
          </cell>
        </row>
        <row r="55">
          <cell r="A55">
            <v>6</v>
          </cell>
          <cell r="B55">
            <v>3.14</v>
          </cell>
          <cell r="C55">
            <v>21.01</v>
          </cell>
          <cell r="D55">
            <v>3.58</v>
          </cell>
          <cell r="E55">
            <v>24.82</v>
          </cell>
          <cell r="F55">
            <v>0.81</v>
          </cell>
          <cell r="G55">
            <v>44.14</v>
          </cell>
          <cell r="H55">
            <v>23.45</v>
          </cell>
          <cell r="I55">
            <v>9.8699999999999992</v>
          </cell>
          <cell r="J55">
            <v>18.93</v>
          </cell>
          <cell r="K55">
            <v>2.34</v>
          </cell>
          <cell r="L55">
            <v>6</v>
          </cell>
          <cell r="M55">
            <v>21.01</v>
          </cell>
          <cell r="N55">
            <v>22.83</v>
          </cell>
          <cell r="O55">
            <v>3.58</v>
          </cell>
          <cell r="P55">
            <v>3.18</v>
          </cell>
          <cell r="Q55">
            <v>2.72</v>
          </cell>
        </row>
        <row r="56">
          <cell r="A56">
            <v>7</v>
          </cell>
          <cell r="B56">
            <v>2.58</v>
          </cell>
          <cell r="C56">
            <v>21.38</v>
          </cell>
          <cell r="D56">
            <v>3.84</v>
          </cell>
          <cell r="E56">
            <v>25.08</v>
          </cell>
          <cell r="F56">
            <v>2.06</v>
          </cell>
          <cell r="G56">
            <v>46.17</v>
          </cell>
          <cell r="H56">
            <v>22.45</v>
          </cell>
          <cell r="I56">
            <v>29.96</v>
          </cell>
          <cell r="J56">
            <v>37.51</v>
          </cell>
          <cell r="K56">
            <v>2.34</v>
          </cell>
          <cell r="L56">
            <v>7</v>
          </cell>
          <cell r="M56">
            <v>21.38</v>
          </cell>
          <cell r="N56">
            <v>23.07</v>
          </cell>
          <cell r="O56">
            <v>3.84</v>
          </cell>
          <cell r="P56">
            <v>2.48</v>
          </cell>
          <cell r="Q56">
            <v>2.1</v>
          </cell>
        </row>
        <row r="57">
          <cell r="A57">
            <v>8</v>
          </cell>
          <cell r="B57">
            <v>2.56</v>
          </cell>
          <cell r="C57">
            <v>21.02</v>
          </cell>
          <cell r="D57">
            <v>3.79</v>
          </cell>
          <cell r="E57">
            <v>25.79</v>
          </cell>
          <cell r="F57">
            <v>0.59</v>
          </cell>
          <cell r="G57">
            <v>41.93</v>
          </cell>
          <cell r="H57">
            <v>40.28</v>
          </cell>
          <cell r="I57">
            <v>17.420000000000002</v>
          </cell>
          <cell r="J57">
            <v>30.55</v>
          </cell>
          <cell r="K57">
            <v>2.06</v>
          </cell>
          <cell r="L57">
            <v>8</v>
          </cell>
          <cell r="M57">
            <v>21.02</v>
          </cell>
          <cell r="N57">
            <v>23.44</v>
          </cell>
          <cell r="O57">
            <v>3.79</v>
          </cell>
          <cell r="P57">
            <v>2.63</v>
          </cell>
          <cell r="Q57">
            <v>2.65</v>
          </cell>
        </row>
        <row r="58">
          <cell r="A58">
            <v>9</v>
          </cell>
          <cell r="B58">
            <v>2.88</v>
          </cell>
          <cell r="C58">
            <v>22.27</v>
          </cell>
          <cell r="D58">
            <v>3.66</v>
          </cell>
          <cell r="E58">
            <v>25.28</v>
          </cell>
          <cell r="F58">
            <v>2.5</v>
          </cell>
          <cell r="G58">
            <v>43.17</v>
          </cell>
          <cell r="H58">
            <v>29.99</v>
          </cell>
          <cell r="I58">
            <v>11.25</v>
          </cell>
          <cell r="J58">
            <v>34.130000000000003</v>
          </cell>
          <cell r="K58">
            <v>2.5</v>
          </cell>
          <cell r="L58">
            <v>9</v>
          </cell>
          <cell r="M58">
            <v>22.27</v>
          </cell>
          <cell r="N58">
            <v>23.9</v>
          </cell>
          <cell r="O58">
            <v>3.66</v>
          </cell>
          <cell r="P58">
            <v>2.68</v>
          </cell>
          <cell r="Q58">
            <v>2.5099999999999998</v>
          </cell>
        </row>
        <row r="59">
          <cell r="A59">
            <v>10</v>
          </cell>
          <cell r="B59">
            <v>2.68</v>
          </cell>
          <cell r="C59">
            <v>22.36</v>
          </cell>
          <cell r="D59">
            <v>3.63</v>
          </cell>
          <cell r="E59">
            <v>24.86</v>
          </cell>
          <cell r="F59">
            <v>2.3199999999999998</v>
          </cell>
          <cell r="G59">
            <v>41.39</v>
          </cell>
          <cell r="H59">
            <v>21.83</v>
          </cell>
          <cell r="I59">
            <v>11.78</v>
          </cell>
          <cell r="J59">
            <v>63.94</v>
          </cell>
          <cell r="K59">
            <v>2.5299999999999998</v>
          </cell>
          <cell r="L59">
            <v>10</v>
          </cell>
          <cell r="M59">
            <v>22.36</v>
          </cell>
          <cell r="N59">
            <v>24.21</v>
          </cell>
          <cell r="O59">
            <v>3.63</v>
          </cell>
          <cell r="P59">
            <v>2.66</v>
          </cell>
          <cell r="Q59">
            <v>2.3199999999999998</v>
          </cell>
        </row>
        <row r="60">
          <cell r="A60">
            <v>11</v>
          </cell>
          <cell r="B60">
            <v>2.63</v>
          </cell>
          <cell r="C60">
            <v>22.5</v>
          </cell>
          <cell r="D60">
            <v>3.55</v>
          </cell>
          <cell r="E60">
            <v>25.53</v>
          </cell>
          <cell r="F60">
            <v>2.23</v>
          </cell>
          <cell r="G60">
            <v>57.16</v>
          </cell>
          <cell r="H60">
            <v>34.86</v>
          </cell>
          <cell r="I60">
            <v>12.19</v>
          </cell>
          <cell r="J60">
            <v>43.15</v>
          </cell>
          <cell r="K60">
            <v>2.1800000000000002</v>
          </cell>
          <cell r="L60">
            <v>11</v>
          </cell>
          <cell r="M60">
            <v>22.5</v>
          </cell>
          <cell r="N60">
            <v>24.05</v>
          </cell>
          <cell r="O60">
            <v>3.55</v>
          </cell>
          <cell r="P60">
            <v>2.66</v>
          </cell>
          <cell r="Q60">
            <v>2.39</v>
          </cell>
        </row>
        <row r="61">
          <cell r="A61">
            <v>12</v>
          </cell>
          <cell r="B61">
            <v>2.73</v>
          </cell>
          <cell r="C61">
            <v>22.18</v>
          </cell>
          <cell r="D61">
            <v>3.35</v>
          </cell>
          <cell r="E61">
            <v>26.02</v>
          </cell>
          <cell r="F61">
            <v>2.59</v>
          </cell>
          <cell r="G61">
            <v>85.78</v>
          </cell>
          <cell r="H61">
            <v>21.09</v>
          </cell>
          <cell r="I61">
            <v>19.07</v>
          </cell>
          <cell r="J61">
            <v>35.200000000000003</v>
          </cell>
          <cell r="K61">
            <v>2.8</v>
          </cell>
          <cell r="L61">
            <v>12</v>
          </cell>
          <cell r="M61">
            <v>22.18</v>
          </cell>
          <cell r="N61">
            <v>23.72</v>
          </cell>
          <cell r="O61">
            <v>3.35</v>
          </cell>
          <cell r="P61">
            <v>2.41</v>
          </cell>
          <cell r="Q61">
            <v>2.36</v>
          </cell>
        </row>
        <row r="62">
          <cell r="A62">
            <v>2002</v>
          </cell>
          <cell r="B62">
            <v>3.2</v>
          </cell>
          <cell r="C62">
            <v>22.58</v>
          </cell>
          <cell r="D62">
            <v>3.82</v>
          </cell>
          <cell r="E62">
            <v>25.44</v>
          </cell>
          <cell r="F62">
            <v>2.06</v>
          </cell>
          <cell r="G62">
            <v>37.61</v>
          </cell>
          <cell r="H62">
            <v>16.38</v>
          </cell>
          <cell r="I62">
            <v>14.19</v>
          </cell>
          <cell r="J62">
            <v>10.19</v>
          </cell>
          <cell r="K62">
            <v>2.29</v>
          </cell>
          <cell r="L62" t="str">
            <v>Jan</v>
          </cell>
          <cell r="M62">
            <v>3</v>
          </cell>
        </row>
        <row r="63">
          <cell r="A63">
            <v>2</v>
          </cell>
          <cell r="B63">
            <v>2.14</v>
          </cell>
          <cell r="C63">
            <v>23</v>
          </cell>
          <cell r="D63">
            <v>3.74</v>
          </cell>
          <cell r="E63">
            <v>25.91</v>
          </cell>
          <cell r="F63">
            <v>3.5</v>
          </cell>
          <cell r="G63">
            <v>40.75</v>
          </cell>
          <cell r="H63">
            <v>25.7</v>
          </cell>
          <cell r="I63">
            <v>11.34</v>
          </cell>
          <cell r="J63">
            <v>35.81</v>
          </cell>
          <cell r="K63">
            <v>2.78</v>
          </cell>
          <cell r="L63" t="str">
            <v>Feb</v>
          </cell>
          <cell r="M63">
            <v>3</v>
          </cell>
        </row>
        <row r="64">
          <cell r="A64">
            <v>3</v>
          </cell>
          <cell r="B64">
            <v>2.04</v>
          </cell>
          <cell r="C64">
            <v>23</v>
          </cell>
          <cell r="D64">
            <v>3.55</v>
          </cell>
          <cell r="E64">
            <v>26.36</v>
          </cell>
          <cell r="F64">
            <v>2.85</v>
          </cell>
          <cell r="G64">
            <v>47.17</v>
          </cell>
          <cell r="H64">
            <v>37.619999999999997</v>
          </cell>
          <cell r="I64">
            <v>11.64</v>
          </cell>
          <cell r="J64">
            <v>26.55</v>
          </cell>
          <cell r="K64">
            <v>2.83</v>
          </cell>
          <cell r="L64" t="str">
            <v>Mar</v>
          </cell>
          <cell r="M64">
            <v>3</v>
          </cell>
        </row>
        <row r="65">
          <cell r="A65">
            <v>4</v>
          </cell>
          <cell r="B65">
            <v>2.08</v>
          </cell>
          <cell r="C65">
            <v>23.02</v>
          </cell>
          <cell r="D65">
            <v>3.63</v>
          </cell>
          <cell r="E65">
            <v>27.76</v>
          </cell>
          <cell r="F65">
            <v>0</v>
          </cell>
          <cell r="G65">
            <v>42.33</v>
          </cell>
          <cell r="H65">
            <v>31.42</v>
          </cell>
          <cell r="I65">
            <v>10.87</v>
          </cell>
          <cell r="J65">
            <v>53.95</v>
          </cell>
          <cell r="K65">
            <v>2.81</v>
          </cell>
          <cell r="L65" t="str">
            <v>Apr</v>
          </cell>
          <cell r="M65">
            <v>3</v>
          </cell>
        </row>
        <row r="66">
          <cell r="A66">
            <v>5</v>
          </cell>
          <cell r="B66">
            <v>2.36</v>
          </cell>
          <cell r="C66">
            <v>23.21</v>
          </cell>
          <cell r="D66">
            <v>3.62</v>
          </cell>
          <cell r="E66">
            <v>30.51</v>
          </cell>
          <cell r="F66">
            <v>0.4</v>
          </cell>
          <cell r="G66">
            <v>34.99</v>
          </cell>
          <cell r="H66">
            <v>29.34</v>
          </cell>
          <cell r="I66">
            <v>9.99</v>
          </cell>
          <cell r="J66">
            <v>30.93</v>
          </cell>
          <cell r="K66">
            <v>2.68</v>
          </cell>
          <cell r="L66" t="str">
            <v>Mei</v>
          </cell>
          <cell r="M66">
            <v>3</v>
          </cell>
        </row>
        <row r="67">
          <cell r="A67">
            <v>6</v>
          </cell>
          <cell r="B67">
            <v>2.74</v>
          </cell>
          <cell r="C67">
            <v>22.83</v>
          </cell>
          <cell r="D67">
            <v>3.37</v>
          </cell>
          <cell r="E67">
            <v>29.3</v>
          </cell>
          <cell r="F67">
            <v>1.97</v>
          </cell>
          <cell r="G67">
            <v>33.380000000000003</v>
          </cell>
          <cell r="H67">
            <v>31.45</v>
          </cell>
          <cell r="I67">
            <v>17.61</v>
          </cell>
          <cell r="J67">
            <v>32.21</v>
          </cell>
          <cell r="K67">
            <v>3</v>
          </cell>
          <cell r="L67" t="str">
            <v>Juni</v>
          </cell>
          <cell r="M67">
            <v>3</v>
          </cell>
        </row>
        <row r="68">
          <cell r="A68">
            <v>7</v>
          </cell>
          <cell r="B68">
            <v>2.04</v>
          </cell>
          <cell r="C68">
            <v>23.07</v>
          </cell>
          <cell r="D68">
            <v>3.44</v>
          </cell>
          <cell r="E68">
            <v>28.66</v>
          </cell>
          <cell r="F68">
            <v>1.86</v>
          </cell>
          <cell r="G68">
            <v>35.14</v>
          </cell>
          <cell r="H68">
            <v>28.28</v>
          </cell>
          <cell r="I68">
            <v>9.6300000000000008</v>
          </cell>
          <cell r="J68">
            <v>40.520000000000003</v>
          </cell>
          <cell r="K68">
            <v>2.48</v>
          </cell>
          <cell r="L68" t="str">
            <v>Juli</v>
          </cell>
          <cell r="M68">
            <v>3</v>
          </cell>
        </row>
        <row r="69">
          <cell r="A69">
            <v>8</v>
          </cell>
          <cell r="B69">
            <v>2.61</v>
          </cell>
          <cell r="C69">
            <v>23.44</v>
          </cell>
          <cell r="D69">
            <v>3.69</v>
          </cell>
          <cell r="E69">
            <v>31.95</v>
          </cell>
          <cell r="F69">
            <v>0.56999999999999995</v>
          </cell>
          <cell r="G69">
            <v>29.51</v>
          </cell>
          <cell r="H69">
            <v>16.75</v>
          </cell>
          <cell r="I69">
            <v>8.11</v>
          </cell>
          <cell r="J69">
            <v>35.43</v>
          </cell>
          <cell r="K69">
            <v>1.37</v>
          </cell>
          <cell r="L69" t="str">
            <v>Agust</v>
          </cell>
          <cell r="M69">
            <v>3</v>
          </cell>
        </row>
        <row r="70">
          <cell r="A70">
            <v>9</v>
          </cell>
          <cell r="B70">
            <v>2.56</v>
          </cell>
          <cell r="C70">
            <v>23.9</v>
          </cell>
          <cell r="D70">
            <v>3.8</v>
          </cell>
          <cell r="E70">
            <v>35.700000000000003</v>
          </cell>
          <cell r="F70">
            <v>1.47</v>
          </cell>
          <cell r="G70">
            <v>23.82</v>
          </cell>
          <cell r="H70">
            <v>16.690000000000001</v>
          </cell>
          <cell r="I70">
            <v>11.21</v>
          </cell>
          <cell r="J70">
            <v>32.090000000000003</v>
          </cell>
          <cell r="K70">
            <v>0.9</v>
          </cell>
          <cell r="L70" t="str">
            <v>Sept.</v>
          </cell>
          <cell r="M70">
            <v>3</v>
          </cell>
        </row>
        <row r="71">
          <cell r="A71">
            <v>10</v>
          </cell>
          <cell r="B71">
            <v>2.3199999999999998</v>
          </cell>
          <cell r="C71">
            <v>24.21</v>
          </cell>
          <cell r="D71">
            <v>3.78</v>
          </cell>
          <cell r="E71">
            <v>35.43</v>
          </cell>
          <cell r="F71">
            <v>1.68</v>
          </cell>
          <cell r="G71">
            <v>24.39</v>
          </cell>
          <cell r="H71">
            <v>14.23</v>
          </cell>
          <cell r="I71">
            <v>7.42</v>
          </cell>
          <cell r="J71">
            <v>33.97</v>
          </cell>
          <cell r="K71">
            <v>0.99</v>
          </cell>
          <cell r="L71" t="str">
            <v>Okt.</v>
          </cell>
          <cell r="M71">
            <v>3</v>
          </cell>
        </row>
        <row r="72">
          <cell r="A72">
            <v>11</v>
          </cell>
          <cell r="B72">
            <v>2.39</v>
          </cell>
          <cell r="C72">
            <v>24.05</v>
          </cell>
          <cell r="D72">
            <v>3.52</v>
          </cell>
          <cell r="E72">
            <v>38.020000000000003</v>
          </cell>
          <cell r="F72">
            <v>0</v>
          </cell>
          <cell r="G72">
            <v>38.700000000000003</v>
          </cell>
          <cell r="H72">
            <v>21.7</v>
          </cell>
          <cell r="I72">
            <v>10.8</v>
          </cell>
          <cell r="J72">
            <v>36.75</v>
          </cell>
          <cell r="K72">
            <v>1.27</v>
          </cell>
          <cell r="L72" t="str">
            <v>Nov.</v>
          </cell>
          <cell r="M72">
            <v>3</v>
          </cell>
        </row>
        <row r="73">
          <cell r="A73">
            <v>12</v>
          </cell>
          <cell r="B73">
            <v>2.36</v>
          </cell>
          <cell r="C73">
            <v>23.72</v>
          </cell>
          <cell r="D73">
            <v>3.44</v>
          </cell>
          <cell r="E73">
            <v>40.049999999999997</v>
          </cell>
          <cell r="F73">
            <v>0</v>
          </cell>
          <cell r="G73">
            <v>97.1</v>
          </cell>
          <cell r="H73">
            <v>27.49</v>
          </cell>
          <cell r="I73">
            <v>23.01</v>
          </cell>
          <cell r="J73">
            <v>101.85</v>
          </cell>
          <cell r="K73">
            <v>1.73</v>
          </cell>
          <cell r="L73" t="str">
            <v>Des.</v>
          </cell>
          <cell r="M73">
            <v>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SIP"/>
      <sheetName val="BIBIT"/>
      <sheetName val="TBS 5 TH"/>
      <sheetName val="NPK Mg Bo"/>
      <sheetName val="TBS 05"/>
      <sheetName val="OUTPUT"/>
      <sheetName val="Plan VS Real Prod"/>
      <sheetName val="KEBOLER"/>
      <sheetName val="GRADING"/>
      <sheetName val="TANKOS 04"/>
      <sheetName val="TKKS 05"/>
      <sheetName val="STOCK"/>
      <sheetName val="PERKERASAN"/>
      <sheetName val="LKA"/>
      <sheetName val="COST"/>
      <sheetName val="LANGSIR"/>
      <sheetName val="LEMBUR"/>
      <sheetName val="CH"/>
    </sheetNames>
    <sheetDataSet>
      <sheetData sheetId="0" refreshError="1"/>
      <sheetData sheetId="1"/>
      <sheetData sheetId="2"/>
      <sheetData sheetId="3" refreshError="1">
        <row r="160">
          <cell r="B160" t="str">
            <v xml:space="preserve"> LTT</v>
          </cell>
          <cell r="AN160">
            <v>718032</v>
          </cell>
          <cell r="AO160">
            <v>701853</v>
          </cell>
          <cell r="AR160">
            <v>0</v>
          </cell>
          <cell r="AS160">
            <v>0</v>
          </cell>
          <cell r="FW160">
            <v>97.746757804666089</v>
          </cell>
          <cell r="FY160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SIP"/>
      <sheetName val="BIBIT"/>
      <sheetName val="TBS 5 TH"/>
      <sheetName val="NPK Mg Bo"/>
      <sheetName val="TBS 05"/>
      <sheetName val="OUTPUT"/>
      <sheetName val="Plan VS Real Prod"/>
      <sheetName val="KEBOLER"/>
      <sheetName val="GRADING"/>
      <sheetName val="TANKOS 04"/>
      <sheetName val="TKKS 05"/>
      <sheetName val="STOCK"/>
      <sheetName val="PERKERASAN"/>
      <sheetName val="LKA"/>
      <sheetName val="COST"/>
      <sheetName val="LANGSIR"/>
      <sheetName val="LEMBUR"/>
      <sheetName val="CH"/>
    </sheetNames>
    <sheetDataSet>
      <sheetData sheetId="0" refreshError="1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RL"/>
      <sheetName val="Data Prod_Graf"/>
    </sheetNames>
    <sheetDataSet>
      <sheetData sheetId="0" refreshError="1"/>
      <sheetData sheetId="1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LTW"/>
      <sheetName val="REKAP"/>
      <sheetName val="FIXED"/>
      <sheetName val="VARIABLE"/>
      <sheetName val="PKRAWAT"/>
      <sheetName val="PORAWAT"/>
      <sheetName val="PK RM KEBUN"/>
      <sheetName val="PO RM KEBUN"/>
      <sheetName val="PK UMUM"/>
      <sheetName val="OVERHEAD"/>
      <sheetName val="PK PANEN"/>
      <sheetName val="PO PANEN"/>
      <sheetName val="TRANSPOR"/>
      <sheetName val="PK OLAH"/>
      <sheetName val="PO OLAH"/>
      <sheetName val="PK RM PAB"/>
      <sheetName val="PO RM PABR"/>
      <sheetName val="PK O"/>
      <sheetName val="PO O"/>
      <sheetName val="PK RM"/>
      <sheetName val="PO RM PAB"/>
    </sheetNames>
    <sheetDataSet>
      <sheetData sheetId="0">
        <row r="4">
          <cell r="E4" t="str">
            <v>JAN</v>
          </cell>
          <cell r="F4" t="str">
            <v>FEB</v>
          </cell>
          <cell r="G4" t="str">
            <v>MAR</v>
          </cell>
          <cell r="H4" t="str">
            <v>APR</v>
          </cell>
          <cell r="I4" t="str">
            <v>MAY</v>
          </cell>
          <cell r="J4" t="str">
            <v>JUN</v>
          </cell>
          <cell r="K4" t="str">
            <v>JUL</v>
          </cell>
          <cell r="L4" t="str">
            <v>AUG</v>
          </cell>
          <cell r="M4" t="str">
            <v>SEP</v>
          </cell>
          <cell r="N4" t="str">
            <v>OCT</v>
          </cell>
          <cell r="O4" t="str">
            <v>NOV</v>
          </cell>
          <cell r="P4" t="str">
            <v>DEC</v>
          </cell>
          <cell r="R4" t="str">
            <v>JAN</v>
          </cell>
          <cell r="S4" t="str">
            <v>FEB</v>
          </cell>
          <cell r="T4" t="str">
            <v>MAR</v>
          </cell>
          <cell r="U4" t="str">
            <v>APR</v>
          </cell>
          <cell r="V4" t="str">
            <v>MAY</v>
          </cell>
          <cell r="W4" t="str">
            <v>JUN</v>
          </cell>
          <cell r="X4" t="str">
            <v>JUL</v>
          </cell>
          <cell r="Y4" t="str">
            <v>AUG</v>
          </cell>
          <cell r="Z4" t="str">
            <v>SEP</v>
          </cell>
          <cell r="AA4" t="str">
            <v>OCT</v>
          </cell>
          <cell r="AB4" t="str">
            <v>NOV</v>
          </cell>
          <cell r="AC4" t="str">
            <v>DEC</v>
          </cell>
        </row>
        <row r="25">
          <cell r="E25">
            <v>2041.2278913432192</v>
          </cell>
          <cell r="F25">
            <v>2908.4032899270233</v>
          </cell>
          <cell r="G25">
            <v>2850.6330707980633</v>
          </cell>
          <cell r="H25">
            <v>3127.2056903505018</v>
          </cell>
          <cell r="I25">
            <v>2733.2919567857057</v>
          </cell>
          <cell r="J25">
            <v>2789.8447601203907</v>
          </cell>
          <cell r="K25">
            <v>3006.5975710857542</v>
          </cell>
          <cell r="L25">
            <v>3103.537441940487</v>
          </cell>
          <cell r="M25">
            <v>3067.7046610742555</v>
          </cell>
          <cell r="N25">
            <v>2651.727388161552</v>
          </cell>
          <cell r="O25">
            <v>3042.5386117760413</v>
          </cell>
          <cell r="P25">
            <v>4253.3832829951307</v>
          </cell>
          <cell r="R25">
            <v>2041.2278913432192</v>
          </cell>
          <cell r="S25">
            <v>4949.6311812702425</v>
          </cell>
          <cell r="T25">
            <v>7800.2642520683057</v>
          </cell>
          <cell r="U25">
            <v>10927.469942418807</v>
          </cell>
          <cell r="V25">
            <v>13660.761899204514</v>
          </cell>
          <cell r="W25">
            <v>16450.606659324905</v>
          </cell>
          <cell r="X25">
            <v>19457.204230410658</v>
          </cell>
          <cell r="Y25">
            <v>22560.741672351145</v>
          </cell>
          <cell r="Z25">
            <v>25628.4463334254</v>
          </cell>
          <cell r="AA25">
            <v>28280.173721586951</v>
          </cell>
          <cell r="AB25">
            <v>31322.712333362993</v>
          </cell>
          <cell r="AC25">
            <v>35576.095616358121</v>
          </cell>
          <cell r="AE25">
            <v>2041.2278913432192</v>
          </cell>
          <cell r="AF25">
            <v>2908.4032899270233</v>
          </cell>
          <cell r="AG25">
            <v>2850.6330707980633</v>
          </cell>
          <cell r="AH25">
            <v>3127.2056903505018</v>
          </cell>
          <cell r="AI25">
            <v>2258.4875224505977</v>
          </cell>
          <cell r="AJ25">
            <v>2181.7059771982836</v>
          </cell>
          <cell r="AK25">
            <v>2433.6371069749457</v>
          </cell>
          <cell r="AL25">
            <v>2465.5585274128671</v>
          </cell>
          <cell r="AM25">
            <v>2395.3419579061824</v>
          </cell>
          <cell r="AN25">
            <v>0</v>
          </cell>
          <cell r="AO25">
            <v>0</v>
          </cell>
          <cell r="AP25">
            <v>0</v>
          </cell>
          <cell r="AR25">
            <v>2041.2278913432192</v>
          </cell>
          <cell r="AS25">
            <v>4949.6311812702425</v>
          </cell>
          <cell r="AT25">
            <v>7800.2642520683057</v>
          </cell>
          <cell r="AU25">
            <v>10927.469942418807</v>
          </cell>
          <cell r="AV25">
            <v>13185.957464869405</v>
          </cell>
          <cell r="AW25">
            <v>15367.663442067689</v>
          </cell>
          <cell r="AX25">
            <v>17801.300549042637</v>
          </cell>
          <cell r="AY25">
            <v>20266.859076455505</v>
          </cell>
          <cell r="AZ25">
            <v>22662.201034361686</v>
          </cell>
          <cell r="BA25">
            <v>22662.201034361686</v>
          </cell>
          <cell r="BB25">
            <v>22662.201034361686</v>
          </cell>
          <cell r="BC25">
            <v>22662.201034361686</v>
          </cell>
          <cell r="BE25">
            <v>1813.0063079179113</v>
          </cell>
          <cell r="BF25">
            <v>1928.5970514316639</v>
          </cell>
          <cell r="BG25">
            <v>2188.5036506338265</v>
          </cell>
          <cell r="BH25">
            <v>2355.2614158549786</v>
          </cell>
          <cell r="BI25">
            <v>2162.2384756026358</v>
          </cell>
          <cell r="BJ25">
            <v>2178.7387095772024</v>
          </cell>
          <cell r="BK25">
            <v>2068.6612679909517</v>
          </cell>
          <cell r="BL25">
            <v>2399.1973828735836</v>
          </cell>
          <cell r="BM25">
            <v>3053.0904375765549</v>
          </cell>
          <cell r="BN25">
            <v>2707.3313882240809</v>
          </cell>
          <cell r="BO25">
            <v>3344.9518022587436</v>
          </cell>
          <cell r="BP25">
            <v>4329.0978286493855</v>
          </cell>
          <cell r="BR25">
            <v>1813.0063079179113</v>
          </cell>
          <cell r="BS25">
            <v>3741.6033593495749</v>
          </cell>
          <cell r="BT25">
            <v>5930.1070099834014</v>
          </cell>
          <cell r="BU25">
            <v>8285.3684258383801</v>
          </cell>
          <cell r="BV25">
            <v>10447.606901441017</v>
          </cell>
          <cell r="BW25">
            <v>12626.34561101822</v>
          </cell>
          <cell r="BX25">
            <v>14695.006879009172</v>
          </cell>
          <cell r="BY25">
            <v>17094.204261882755</v>
          </cell>
          <cell r="BZ25">
            <v>20147.294699459308</v>
          </cell>
          <cell r="CA25">
            <v>22854.626087683388</v>
          </cell>
          <cell r="CB25">
            <v>26199.577889942131</v>
          </cell>
          <cell r="CC25">
            <v>30528.675718591516</v>
          </cell>
        </row>
        <row r="26">
          <cell r="E26">
            <v>1219.5694910832192</v>
          </cell>
          <cell r="F26">
            <v>1867.957397027023</v>
          </cell>
          <cell r="G26">
            <v>1906.0144667980635</v>
          </cell>
          <cell r="H26">
            <v>2133.2711448505015</v>
          </cell>
          <cell r="I26">
            <v>1708.047216990386</v>
          </cell>
          <cell r="J26">
            <v>1668.7655261306206</v>
          </cell>
          <cell r="K26">
            <v>1890.9441147237194</v>
          </cell>
          <cell r="L26">
            <v>1978.4675815972873</v>
          </cell>
          <cell r="M26">
            <v>1886.5531152472872</v>
          </cell>
          <cell r="N26">
            <v>1484.537170490386</v>
          </cell>
          <cell r="O26">
            <v>1736.0485671148308</v>
          </cell>
          <cell r="P26">
            <v>2457.2628998403861</v>
          </cell>
          <cell r="R26">
            <v>1219.5694910832192</v>
          </cell>
          <cell r="S26">
            <v>3087.526888110242</v>
          </cell>
          <cell r="T26">
            <v>4993.5413549083059</v>
          </cell>
          <cell r="U26">
            <v>7126.8124997588075</v>
          </cell>
          <cell r="V26">
            <v>8834.8597167491935</v>
          </cell>
          <cell r="W26">
            <v>10503.625242879814</v>
          </cell>
          <cell r="X26">
            <v>12394.569357603534</v>
          </cell>
          <cell r="Y26">
            <v>14373.036939200822</v>
          </cell>
          <cell r="Z26">
            <v>16259.590054448108</v>
          </cell>
          <cell r="AA26">
            <v>17744.127224938493</v>
          </cell>
          <cell r="AB26">
            <v>19480.175792053324</v>
          </cell>
          <cell r="AC26">
            <v>21937.438691893709</v>
          </cell>
          <cell r="AE26">
            <v>1219.5694910832192</v>
          </cell>
          <cell r="AF26">
            <v>1867.957397027023</v>
          </cell>
          <cell r="AG26">
            <v>1906.0144667980635</v>
          </cell>
          <cell r="AH26">
            <v>2133.2711448505015</v>
          </cell>
          <cell r="AI26">
            <v>1371.5809911766846</v>
          </cell>
          <cell r="AJ26">
            <v>1354.1348005882837</v>
          </cell>
          <cell r="AK26">
            <v>1494.736087014946</v>
          </cell>
          <cell r="AL26">
            <v>1468.425286182867</v>
          </cell>
          <cell r="AM26">
            <v>1353.8572884505177</v>
          </cell>
          <cell r="AN26">
            <v>0</v>
          </cell>
          <cell r="AO26">
            <v>0</v>
          </cell>
          <cell r="AP26">
            <v>0</v>
          </cell>
          <cell r="BE26">
            <v>863.83070251791128</v>
          </cell>
          <cell r="BF26">
            <v>1070.8930827291638</v>
          </cell>
          <cell r="BG26">
            <v>1296.0196284338267</v>
          </cell>
          <cell r="BH26">
            <v>1293.4326572849789</v>
          </cell>
          <cell r="BI26">
            <v>1294.0568736026357</v>
          </cell>
          <cell r="BJ26">
            <v>1125.7932465772024</v>
          </cell>
          <cell r="BK26">
            <v>1097.8517857709517</v>
          </cell>
          <cell r="BL26">
            <v>1211.9942906535839</v>
          </cell>
          <cell r="BM26">
            <v>1957.501304576555</v>
          </cell>
          <cell r="BN26">
            <v>1748.2628912240807</v>
          </cell>
          <cell r="BO26">
            <v>1940.1990518587436</v>
          </cell>
          <cell r="BP26">
            <v>2217.9590326493853</v>
          </cell>
          <cell r="BR26">
            <v>863.83070251791128</v>
          </cell>
          <cell r="BS26">
            <v>1934.7237852470751</v>
          </cell>
          <cell r="BT26">
            <v>3230.7434136809015</v>
          </cell>
          <cell r="BU26">
            <v>4524.1760709658802</v>
          </cell>
          <cell r="BV26">
            <v>5818.2329445685154</v>
          </cell>
          <cell r="BW26">
            <v>6944.0261911457183</v>
          </cell>
          <cell r="BX26">
            <v>8041.8779769166704</v>
          </cell>
          <cell r="BY26">
            <v>9253.8722675702538</v>
          </cell>
          <cell r="BZ26">
            <v>11211.373572146809</v>
          </cell>
          <cell r="CA26">
            <v>12959.636463370891</v>
          </cell>
          <cell r="CB26">
            <v>14899.835515229635</v>
          </cell>
          <cell r="CC26">
            <v>17117.794547879021</v>
          </cell>
        </row>
        <row r="37">
          <cell r="E37">
            <v>821.65840026000001</v>
          </cell>
          <cell r="F37">
            <v>1040.4458929000002</v>
          </cell>
          <cell r="G37">
            <v>944.618604</v>
          </cell>
          <cell r="H37">
            <v>993.93454550000001</v>
          </cell>
          <cell r="I37">
            <v>1025.2447397953197</v>
          </cell>
          <cell r="J37">
            <v>1121.0792339897698</v>
          </cell>
          <cell r="K37">
            <v>1115.6534563620348</v>
          </cell>
          <cell r="L37">
            <v>1125.0698603431997</v>
          </cell>
          <cell r="M37">
            <v>1181.1515458269685</v>
          </cell>
          <cell r="N37">
            <v>1167.190217671166</v>
          </cell>
          <cell r="O37">
            <v>1306.4900446612105</v>
          </cell>
          <cell r="P37">
            <v>1796.1203831547443</v>
          </cell>
          <cell r="R37">
            <v>821.65840026000001</v>
          </cell>
          <cell r="S37">
            <v>1862.1042931600002</v>
          </cell>
          <cell r="T37">
            <v>2806.7228971600002</v>
          </cell>
          <cell r="U37">
            <v>3800.65744266</v>
          </cell>
          <cell r="V37">
            <v>4825.9021824553201</v>
          </cell>
          <cell r="W37">
            <v>5946.98141644509</v>
          </cell>
          <cell r="X37">
            <v>7062.6348728071243</v>
          </cell>
          <cell r="Y37">
            <v>8187.7047331503236</v>
          </cell>
          <cell r="Z37">
            <v>9368.8562789772914</v>
          </cell>
          <cell r="AA37">
            <v>10536.046496648458</v>
          </cell>
          <cell r="AB37">
            <v>11842.536541309668</v>
          </cell>
          <cell r="AC37">
            <v>13638.656924464412</v>
          </cell>
          <cell r="AE37">
            <v>821.65840026000001</v>
          </cell>
          <cell r="AF37">
            <v>1040.4458929000002</v>
          </cell>
          <cell r="AG37">
            <v>944.618604</v>
          </cell>
          <cell r="AH37">
            <v>993.93454550000001</v>
          </cell>
          <cell r="AI37">
            <v>886.90653127391306</v>
          </cell>
          <cell r="AJ37">
            <v>827.57117660999995</v>
          </cell>
          <cell r="AK37">
            <v>938.90101995999999</v>
          </cell>
          <cell r="AL37">
            <v>996.97087923000004</v>
          </cell>
          <cell r="AM37">
            <v>1041.4846694556647</v>
          </cell>
          <cell r="AN37">
            <v>0</v>
          </cell>
          <cell r="AO37">
            <v>0</v>
          </cell>
          <cell r="AP37">
            <v>0</v>
          </cell>
          <cell r="AR37">
            <v>821.65840026000001</v>
          </cell>
          <cell r="AS37">
            <v>1862.1042931600002</v>
          </cell>
          <cell r="AT37">
            <v>2806.7228971600002</v>
          </cell>
          <cell r="AU37">
            <v>3800.65744266</v>
          </cell>
          <cell r="AV37">
            <v>4687.5639739339131</v>
          </cell>
          <cell r="AW37">
            <v>5515.1351505439134</v>
          </cell>
          <cell r="AX37">
            <v>6454.0361705039131</v>
          </cell>
          <cell r="AY37">
            <v>7451.0070497339129</v>
          </cell>
          <cell r="AZ37">
            <v>8492.4917191895784</v>
          </cell>
          <cell r="BA37">
            <v>8492.4917191895784</v>
          </cell>
          <cell r="BB37">
            <v>8492.4917191895784</v>
          </cell>
          <cell r="BC37">
            <v>8492.4917191895784</v>
          </cell>
          <cell r="BE37">
            <v>949.17560539999999</v>
          </cell>
          <cell r="BF37">
            <v>857.70396870250011</v>
          </cell>
          <cell r="BG37">
            <v>892.48402220000003</v>
          </cell>
          <cell r="BH37">
            <v>1061.82875857</v>
          </cell>
          <cell r="BI37">
            <v>868.18160199999988</v>
          </cell>
          <cell r="BJ37">
            <v>1052.945463</v>
          </cell>
          <cell r="BK37">
            <v>970.80948222000006</v>
          </cell>
          <cell r="BL37">
            <v>1187.2030922199999</v>
          </cell>
          <cell r="BM37">
            <v>1095.5891329999999</v>
          </cell>
          <cell r="BN37">
            <v>959.06849699999998</v>
          </cell>
          <cell r="BO37">
            <v>1404.7527504</v>
          </cell>
          <cell r="BP37">
            <v>2111.1387960000002</v>
          </cell>
          <cell r="BR37">
            <v>949.17560539999999</v>
          </cell>
          <cell r="BS37">
            <v>1806.8795741025001</v>
          </cell>
          <cell r="BT37">
            <v>2699.3635963024999</v>
          </cell>
          <cell r="BU37">
            <v>3761.1923548724999</v>
          </cell>
          <cell r="BV37">
            <v>4629.3739568724995</v>
          </cell>
          <cell r="BW37">
            <v>5682.3194198724996</v>
          </cell>
          <cell r="BX37">
            <v>6653.1289020924996</v>
          </cell>
          <cell r="BY37">
            <v>7840.3319943124998</v>
          </cell>
          <cell r="BZ37">
            <v>8935.9211273125002</v>
          </cell>
          <cell r="CA37">
            <v>9894.9896243125004</v>
          </cell>
          <cell r="CB37">
            <v>11299.742374712499</v>
          </cell>
          <cell r="CC37">
            <v>13410.881170712499</v>
          </cell>
        </row>
        <row r="40">
          <cell r="R40">
            <v>28.466999999999999</v>
          </cell>
          <cell r="S40">
            <v>49.231499999999997</v>
          </cell>
          <cell r="T40">
            <v>69.193899999999999</v>
          </cell>
          <cell r="U40">
            <v>86.014899999999997</v>
          </cell>
          <cell r="V40">
            <v>98.496899999999997</v>
          </cell>
          <cell r="W40">
            <v>111.5749</v>
          </cell>
          <cell r="X40">
            <v>129.70339999999999</v>
          </cell>
          <cell r="Y40">
            <v>144.70439999999999</v>
          </cell>
          <cell r="Z40">
            <v>159.91239999999999</v>
          </cell>
          <cell r="AA40">
            <v>175.34289999999999</v>
          </cell>
          <cell r="AB40">
            <v>190.6069</v>
          </cell>
          <cell r="AC40">
            <v>204.2739</v>
          </cell>
          <cell r="AR40">
            <v>28.466999999999999</v>
          </cell>
          <cell r="AS40">
            <v>49.231499999999997</v>
          </cell>
          <cell r="AT40">
            <v>69.193899999999999</v>
          </cell>
          <cell r="AU40">
            <v>86.014899999999997</v>
          </cell>
          <cell r="AV40">
            <v>96.056248999999994</v>
          </cell>
          <cell r="AW40">
            <v>105.97174899999999</v>
          </cell>
          <cell r="AX40">
            <v>115.88891499999998</v>
          </cell>
          <cell r="AY40">
            <v>130.88108099999999</v>
          </cell>
          <cell r="AZ40">
            <v>140.15402</v>
          </cell>
          <cell r="BA40">
            <v>140.15402</v>
          </cell>
          <cell r="BB40">
            <v>140.15402</v>
          </cell>
          <cell r="BC40">
            <v>140.15402</v>
          </cell>
          <cell r="BR40">
            <v>16.89425</v>
          </cell>
          <cell r="BS40">
            <v>25.405749999999998</v>
          </cell>
          <cell r="BT40">
            <v>35.433749999999996</v>
          </cell>
          <cell r="BU40">
            <v>46.463249999999995</v>
          </cell>
          <cell r="BV40">
            <v>61.232749999999996</v>
          </cell>
          <cell r="BW40">
            <v>81.431349999999995</v>
          </cell>
          <cell r="BX40">
            <v>102.41295</v>
          </cell>
          <cell r="BY40">
            <v>117.41395</v>
          </cell>
          <cell r="BZ40">
            <v>137.83244999999999</v>
          </cell>
          <cell r="CA40">
            <v>162.74564999999998</v>
          </cell>
          <cell r="CB40">
            <v>202.90914999999998</v>
          </cell>
          <cell r="CC40">
            <v>210.44444999999999</v>
          </cell>
        </row>
        <row r="41">
          <cell r="E41">
            <v>158.63320300000001</v>
          </cell>
          <cell r="F41">
            <v>186.86236700000001</v>
          </cell>
          <cell r="G41">
            <v>166.50575599999999</v>
          </cell>
          <cell r="H41">
            <v>197.112853</v>
          </cell>
          <cell r="I41">
            <v>231.76577162884956</v>
          </cell>
          <cell r="J41">
            <v>234.68195633491194</v>
          </cell>
          <cell r="K41">
            <v>242.47700535450443</v>
          </cell>
          <cell r="L41">
            <v>240.79895692405722</v>
          </cell>
          <cell r="M41">
            <v>269.32566343635187</v>
          </cell>
          <cell r="N41">
            <v>283.30933806058101</v>
          </cell>
          <cell r="O41">
            <v>265.41023267268281</v>
          </cell>
          <cell r="P41">
            <v>233.80713129247363</v>
          </cell>
          <cell r="R41">
            <v>158.63320300000001</v>
          </cell>
          <cell r="S41">
            <v>345.49557000000004</v>
          </cell>
          <cell r="T41">
            <v>512.00132600000006</v>
          </cell>
          <cell r="U41">
            <v>709.11417900000004</v>
          </cell>
          <cell r="V41">
            <v>940.87995062884966</v>
          </cell>
          <cell r="W41">
            <v>1175.5619069637617</v>
          </cell>
          <cell r="X41">
            <v>1418.0389123182661</v>
          </cell>
          <cell r="Y41">
            <v>1658.8378692423232</v>
          </cell>
          <cell r="Z41">
            <v>1928.163532678675</v>
          </cell>
          <cell r="AA41">
            <v>2211.472870739256</v>
          </cell>
          <cell r="AB41">
            <v>2476.8831034119389</v>
          </cell>
          <cell r="AC41">
            <v>2710.6902347044124</v>
          </cell>
          <cell r="AE41">
            <v>158.63320300000001</v>
          </cell>
          <cell r="AF41">
            <v>186.86236700000001</v>
          </cell>
          <cell r="AG41">
            <v>166.50575599999999</v>
          </cell>
          <cell r="AH41">
            <v>197.112853</v>
          </cell>
          <cell r="AI41">
            <v>185.34134</v>
          </cell>
          <cell r="AJ41">
            <v>195.62101799999999</v>
          </cell>
          <cell r="AK41">
            <v>221.065428</v>
          </cell>
          <cell r="AL41">
            <v>234.83930699999999</v>
          </cell>
          <cell r="AM41">
            <v>234.46255500000001</v>
          </cell>
          <cell r="AN41">
            <v>0</v>
          </cell>
          <cell r="AO41">
            <v>0</v>
          </cell>
          <cell r="AP41">
            <v>0</v>
          </cell>
          <cell r="AR41">
            <v>158.63320300000001</v>
          </cell>
          <cell r="AS41">
            <v>345.49557000000004</v>
          </cell>
          <cell r="AT41">
            <v>512.00132600000006</v>
          </cell>
          <cell r="AU41">
            <v>709.11417900000004</v>
          </cell>
          <cell r="AV41">
            <v>894.45551900000009</v>
          </cell>
          <cell r="AW41">
            <v>1090.0765370000001</v>
          </cell>
          <cell r="AX41">
            <v>1311.1419650000003</v>
          </cell>
          <cell r="AY41">
            <v>1545.9812720000002</v>
          </cell>
          <cell r="AZ41">
            <v>1780.4438270000003</v>
          </cell>
          <cell r="BA41">
            <v>1780.4438270000003</v>
          </cell>
          <cell r="BB41">
            <v>1780.4438270000003</v>
          </cell>
          <cell r="BC41">
            <v>1780.4438270000003</v>
          </cell>
          <cell r="BE41">
            <v>229.79770600000001</v>
          </cell>
          <cell r="BF41">
            <v>143.05550820249999</v>
          </cell>
          <cell r="BG41">
            <v>159.65114269999998</v>
          </cell>
          <cell r="BH41">
            <v>172.50759932</v>
          </cell>
          <cell r="BI41">
            <v>175.002925</v>
          </cell>
          <cell r="BJ41">
            <v>196.34795800000001</v>
          </cell>
          <cell r="BK41">
            <v>178.81147540000001</v>
          </cell>
          <cell r="BL41">
            <v>228.85843</v>
          </cell>
          <cell r="BM41">
            <v>256.04476199999999</v>
          </cell>
          <cell r="BN41">
            <v>202.133871</v>
          </cell>
          <cell r="BO41">
            <v>252.4287716</v>
          </cell>
          <cell r="BP41">
            <v>184.9663615</v>
          </cell>
          <cell r="BR41">
            <v>229.79770600000001</v>
          </cell>
          <cell r="BS41">
            <v>372.8532142025</v>
          </cell>
          <cell r="BT41">
            <v>532.50435690249992</v>
          </cell>
          <cell r="BU41">
            <v>705.01195622249998</v>
          </cell>
          <cell r="BV41">
            <v>880.01488122249998</v>
          </cell>
          <cell r="BW41">
            <v>1076.3628392225</v>
          </cell>
          <cell r="BX41">
            <v>1255.1743146225001</v>
          </cell>
          <cell r="BY41">
            <v>1484.0327446225001</v>
          </cell>
          <cell r="BZ41">
            <v>1740.0775066225001</v>
          </cell>
          <cell r="CA41">
            <v>1942.2113776225001</v>
          </cell>
          <cell r="CB41">
            <v>2194.6401492225</v>
          </cell>
          <cell r="CC41">
            <v>2379.6065107224999</v>
          </cell>
        </row>
        <row r="43">
          <cell r="E43">
            <v>116.12847816</v>
          </cell>
          <cell r="F43">
            <v>164.372446</v>
          </cell>
          <cell r="G43">
            <v>138.633377</v>
          </cell>
          <cell r="H43">
            <v>160.52124950000001</v>
          </cell>
          <cell r="I43">
            <v>125.602542</v>
          </cell>
          <cell r="J43">
            <v>120.142628</v>
          </cell>
          <cell r="K43">
            <v>116.625214</v>
          </cell>
          <cell r="L43">
            <v>120.142628</v>
          </cell>
          <cell r="M43">
            <v>122.872585</v>
          </cell>
          <cell r="N43">
            <v>122.872585</v>
          </cell>
          <cell r="O43">
            <v>114.682714</v>
          </cell>
          <cell r="P43">
            <v>396.56467900000001</v>
          </cell>
          <cell r="R43">
            <v>116.12847816</v>
          </cell>
          <cell r="S43">
            <v>280.50092416000001</v>
          </cell>
          <cell r="T43">
            <v>419.13430116000001</v>
          </cell>
          <cell r="U43">
            <v>579.65555066000002</v>
          </cell>
          <cell r="V43">
            <v>705.25809265999999</v>
          </cell>
          <cell r="W43">
            <v>825.40072065999993</v>
          </cell>
          <cell r="X43">
            <v>942.02593465999996</v>
          </cell>
          <cell r="Y43">
            <v>1062.1685626599999</v>
          </cell>
          <cell r="Z43">
            <v>1185.04114766</v>
          </cell>
          <cell r="AA43">
            <v>1307.9137326600001</v>
          </cell>
          <cell r="AB43">
            <v>1422.5964466600001</v>
          </cell>
          <cell r="AC43">
            <v>1819.1611256600002</v>
          </cell>
          <cell r="AE43">
            <v>116.12847816</v>
          </cell>
          <cell r="AF43">
            <v>164.372446</v>
          </cell>
          <cell r="AG43">
            <v>138.633377</v>
          </cell>
          <cell r="AH43">
            <v>160.52124950000001</v>
          </cell>
          <cell r="AI43">
            <v>123.01498142391304</v>
          </cell>
          <cell r="AJ43">
            <v>128.41841024999999</v>
          </cell>
          <cell r="AK43">
            <v>148.92450249999999</v>
          </cell>
          <cell r="AL43">
            <v>169.949579</v>
          </cell>
          <cell r="AM43">
            <v>172.03356136092489</v>
          </cell>
          <cell r="AN43">
            <v>0</v>
          </cell>
          <cell r="AO43">
            <v>0</v>
          </cell>
          <cell r="AP43">
            <v>0</v>
          </cell>
          <cell r="AR43">
            <v>116.12847816</v>
          </cell>
          <cell r="AS43">
            <v>280.50092416000001</v>
          </cell>
          <cell r="AT43">
            <v>419.13430116000001</v>
          </cell>
          <cell r="AU43">
            <v>579.65555066000002</v>
          </cell>
          <cell r="AV43">
            <v>702.67053208391303</v>
          </cell>
          <cell r="AW43">
            <v>831.088942333913</v>
          </cell>
          <cell r="AX43">
            <v>980.01344483391301</v>
          </cell>
          <cell r="AY43">
            <v>1149.963023833913</v>
          </cell>
          <cell r="AZ43">
            <v>1321.996585194838</v>
          </cell>
          <cell r="BA43">
            <v>1321.996585194838</v>
          </cell>
          <cell r="BB43">
            <v>1321.996585194838</v>
          </cell>
          <cell r="BC43">
            <v>1321.996585194838</v>
          </cell>
          <cell r="BE43">
            <v>153.69823740000001</v>
          </cell>
          <cell r="BF43">
            <v>136.98499150000001</v>
          </cell>
          <cell r="BG43">
            <v>130.991038</v>
          </cell>
          <cell r="BH43">
            <v>140.59312825000001</v>
          </cell>
          <cell r="BI43">
            <v>167.24027100000001</v>
          </cell>
          <cell r="BJ43">
            <v>171.24872999999999</v>
          </cell>
          <cell r="BK43">
            <v>155.13786300000001</v>
          </cell>
          <cell r="BL43">
            <v>160.60107221999999</v>
          </cell>
          <cell r="BM43">
            <v>129.43560600000001</v>
          </cell>
          <cell r="BN43">
            <v>135.34983700000001</v>
          </cell>
          <cell r="BO43">
            <v>211.011438</v>
          </cell>
          <cell r="BP43">
            <v>336.97599699999995</v>
          </cell>
          <cell r="BR43">
            <v>153.69823740000001</v>
          </cell>
          <cell r="BS43">
            <v>290.68322890000002</v>
          </cell>
          <cell r="BT43">
            <v>421.67426690000002</v>
          </cell>
          <cell r="BU43">
            <v>562.26739515000008</v>
          </cell>
          <cell r="BV43">
            <v>729.50766615000009</v>
          </cell>
          <cell r="BW43">
            <v>900.75639615000011</v>
          </cell>
          <cell r="BX43">
            <v>1055.8942591500002</v>
          </cell>
          <cell r="BY43">
            <v>1216.4953313700003</v>
          </cell>
          <cell r="BZ43">
            <v>1345.9309373700003</v>
          </cell>
          <cell r="CA43">
            <v>1481.2807743700002</v>
          </cell>
          <cell r="CB43">
            <v>1692.2922123700002</v>
          </cell>
          <cell r="CC43">
            <v>2029.2682093700002</v>
          </cell>
        </row>
        <row r="44">
          <cell r="E44">
            <v>84.545042099999989</v>
          </cell>
          <cell r="F44">
            <v>103.4621029</v>
          </cell>
          <cell r="G44">
            <v>89.943706000000006</v>
          </cell>
          <cell r="H44">
            <v>104.750848</v>
          </cell>
          <cell r="I44">
            <v>109.35901930000001</v>
          </cell>
          <cell r="J44">
            <v>109.94612830000003</v>
          </cell>
          <cell r="K44">
            <v>108.47762420000002</v>
          </cell>
          <cell r="L44">
            <v>112.20530910000005</v>
          </cell>
          <cell r="M44">
            <v>117.30328080000001</v>
          </cell>
          <cell r="N44">
            <v>103.35916770000003</v>
          </cell>
          <cell r="O44">
            <v>99.576978600000089</v>
          </cell>
          <cell r="P44">
            <v>103.57992800000007</v>
          </cell>
          <cell r="R44">
            <v>84.545042099999989</v>
          </cell>
          <cell r="S44">
            <v>188.00714499999998</v>
          </cell>
          <cell r="T44">
            <v>277.950851</v>
          </cell>
          <cell r="U44">
            <v>382.70169900000002</v>
          </cell>
          <cell r="V44">
            <v>492.06071830000002</v>
          </cell>
          <cell r="W44">
            <v>602.00684660000002</v>
          </cell>
          <cell r="X44">
            <v>710.48447080000005</v>
          </cell>
          <cell r="Y44">
            <v>822.68977990000008</v>
          </cell>
          <cell r="Z44">
            <v>939.99306070000011</v>
          </cell>
          <cell r="AA44">
            <v>1043.3522284000001</v>
          </cell>
          <cell r="AB44">
            <v>1142.9292070000001</v>
          </cell>
          <cell r="AC44">
            <v>1246.5091350000002</v>
          </cell>
          <cell r="AE44">
            <v>84.545042099999989</v>
          </cell>
          <cell r="AF44">
            <v>103.4621029</v>
          </cell>
          <cell r="AG44">
            <v>89.943706000000006</v>
          </cell>
          <cell r="AH44">
            <v>104.750848</v>
          </cell>
          <cell r="AI44">
            <v>101.05834985</v>
          </cell>
          <cell r="AJ44">
            <v>102.36397969999999</v>
          </cell>
          <cell r="AK44">
            <v>91.524487460000003</v>
          </cell>
          <cell r="AL44">
            <v>91.249956209999993</v>
          </cell>
          <cell r="AM44">
            <v>85.561301329999992</v>
          </cell>
          <cell r="AN44">
            <v>0</v>
          </cell>
          <cell r="AO44">
            <v>0</v>
          </cell>
          <cell r="AP44">
            <v>0</v>
          </cell>
          <cell r="AR44">
            <v>84.545042099999989</v>
          </cell>
          <cell r="AS44">
            <v>188.00714499999998</v>
          </cell>
          <cell r="AT44">
            <v>277.950851</v>
          </cell>
          <cell r="AU44">
            <v>382.70169900000002</v>
          </cell>
          <cell r="AV44">
            <v>483.76004885000003</v>
          </cell>
          <cell r="AW44">
            <v>586.12402855000005</v>
          </cell>
          <cell r="AX44">
            <v>677.64851601000009</v>
          </cell>
          <cell r="AY44">
            <v>768.89847222000003</v>
          </cell>
          <cell r="AZ44">
            <v>854.45977355000002</v>
          </cell>
          <cell r="BA44">
            <v>854.45977355000002</v>
          </cell>
          <cell r="BB44">
            <v>854.45977355000002</v>
          </cell>
          <cell r="BC44">
            <v>854.45977355000002</v>
          </cell>
          <cell r="BE44">
            <v>58.941766999999999</v>
          </cell>
          <cell r="BF44">
            <v>97.312569999999994</v>
          </cell>
          <cell r="BG44">
            <v>124.80298999999999</v>
          </cell>
          <cell r="BH44">
            <v>99.632470999999995</v>
          </cell>
          <cell r="BI44">
            <v>85.836213000000001</v>
          </cell>
          <cell r="BJ44">
            <v>116.338536</v>
          </cell>
          <cell r="BK44">
            <v>111.311072</v>
          </cell>
          <cell r="BL44">
            <v>108.391825</v>
          </cell>
          <cell r="BM44">
            <v>101.14614400000001</v>
          </cell>
          <cell r="BN44">
            <v>102.509815</v>
          </cell>
          <cell r="BO44">
            <v>94.270302000000001</v>
          </cell>
          <cell r="BP44">
            <v>102.27960299999999</v>
          </cell>
          <cell r="BR44">
            <v>58.941766999999999</v>
          </cell>
          <cell r="BS44">
            <v>156.25433699999999</v>
          </cell>
          <cell r="BT44">
            <v>281.05732699999999</v>
          </cell>
          <cell r="BU44">
            <v>380.689798</v>
          </cell>
          <cell r="BV44">
            <v>466.52601099999998</v>
          </cell>
          <cell r="BW44">
            <v>582.86454700000002</v>
          </cell>
          <cell r="BX44">
            <v>694.17561899999998</v>
          </cell>
          <cell r="BY44">
            <v>802.56744400000002</v>
          </cell>
          <cell r="BZ44">
            <v>903.71358800000007</v>
          </cell>
          <cell r="CA44">
            <v>1006.2234030000001</v>
          </cell>
          <cell r="CB44">
            <v>1100.4937050000001</v>
          </cell>
          <cell r="CC44">
            <v>1202.773308</v>
          </cell>
        </row>
        <row r="46">
          <cell r="E46">
            <v>42.785366000000003</v>
          </cell>
          <cell r="F46">
            <v>65.829044999999994</v>
          </cell>
          <cell r="G46">
            <v>60.834662999999999</v>
          </cell>
          <cell r="H46">
            <v>63.344298000000002</v>
          </cell>
          <cell r="I46">
            <v>45.872464999999998</v>
          </cell>
          <cell r="J46">
            <v>66.12397</v>
          </cell>
          <cell r="K46">
            <v>65.240780000000001</v>
          </cell>
          <cell r="L46">
            <v>66.698719999999994</v>
          </cell>
          <cell r="M46">
            <v>70.548720000000003</v>
          </cell>
          <cell r="N46">
            <v>62.162430000000001</v>
          </cell>
          <cell r="O46">
            <v>59.887740000000001</v>
          </cell>
          <cell r="P46">
            <v>62.759481999999998</v>
          </cell>
          <cell r="R46">
            <v>42.785366000000003</v>
          </cell>
          <cell r="S46">
            <v>108.61441099999999</v>
          </cell>
          <cell r="T46">
            <v>169.449074</v>
          </cell>
          <cell r="U46">
            <v>232.79337200000001</v>
          </cell>
          <cell r="V46">
            <v>278.66583700000001</v>
          </cell>
          <cell r="W46">
            <v>344.789807</v>
          </cell>
          <cell r="X46">
            <v>410.03058699999997</v>
          </cell>
          <cell r="Y46">
            <v>476.72930699999995</v>
          </cell>
          <cell r="Z46">
            <v>547.27802699999995</v>
          </cell>
          <cell r="AA46">
            <v>609.44045699999992</v>
          </cell>
          <cell r="AB46">
            <v>669.32819699999993</v>
          </cell>
          <cell r="AC46">
            <v>732.08767899999998</v>
          </cell>
          <cell r="AE46">
            <v>42.785366000000003</v>
          </cell>
          <cell r="AF46">
            <v>65.829044999999994</v>
          </cell>
          <cell r="AG46">
            <v>60.834662999999999</v>
          </cell>
          <cell r="AH46">
            <v>63.344298000000002</v>
          </cell>
          <cell r="AI46">
            <v>45.017166000000003</v>
          </cell>
          <cell r="AJ46">
            <v>33.895305999999998</v>
          </cell>
          <cell r="AK46">
            <v>42.507269000000001</v>
          </cell>
          <cell r="AL46">
            <v>35.346921000000002</v>
          </cell>
          <cell r="AM46">
            <v>39.879167764739876</v>
          </cell>
          <cell r="AN46">
            <v>0</v>
          </cell>
          <cell r="AO46">
            <v>0</v>
          </cell>
          <cell r="AP46">
            <v>0</v>
          </cell>
          <cell r="AR46">
            <v>42.785366000000003</v>
          </cell>
          <cell r="AS46">
            <v>108.61441099999999</v>
          </cell>
          <cell r="AT46">
            <v>169.449074</v>
          </cell>
          <cell r="AU46">
            <v>232.79337200000001</v>
          </cell>
          <cell r="AV46">
            <v>277.81053800000001</v>
          </cell>
          <cell r="AW46">
            <v>311.70584400000001</v>
          </cell>
          <cell r="AX46">
            <v>354.21311300000002</v>
          </cell>
          <cell r="AY46">
            <v>389.56003400000003</v>
          </cell>
          <cell r="AZ46">
            <v>429.43920176473989</v>
          </cell>
          <cell r="BA46">
            <v>429.43920176473989</v>
          </cell>
          <cell r="BB46">
            <v>429.43920176473989</v>
          </cell>
          <cell r="BC46">
            <v>429.43920176473989</v>
          </cell>
          <cell r="BE46">
            <v>56.016530000000003</v>
          </cell>
          <cell r="BF46">
            <v>79.524238999999994</v>
          </cell>
          <cell r="BG46">
            <v>66.041261000000006</v>
          </cell>
          <cell r="BH46">
            <v>64.844740999999999</v>
          </cell>
          <cell r="BI46">
            <v>51.342095999999998</v>
          </cell>
          <cell r="BJ46">
            <v>49.399766999999997</v>
          </cell>
          <cell r="BK46">
            <v>42.183020820000003</v>
          </cell>
          <cell r="BL46">
            <v>65.635493999999994</v>
          </cell>
          <cell r="BM46">
            <v>68.272053999999997</v>
          </cell>
          <cell r="BN46">
            <v>57.878036999999999</v>
          </cell>
          <cell r="BO46">
            <v>64.543093999999996</v>
          </cell>
          <cell r="BP46">
            <v>119.5648475</v>
          </cell>
          <cell r="BR46">
            <v>56.016530000000003</v>
          </cell>
          <cell r="BS46">
            <v>135.54076900000001</v>
          </cell>
          <cell r="BT46">
            <v>201.58203000000003</v>
          </cell>
          <cell r="BU46">
            <v>266.42677100000003</v>
          </cell>
          <cell r="BV46">
            <v>317.768867</v>
          </cell>
          <cell r="BW46">
            <v>367.168634</v>
          </cell>
          <cell r="BX46">
            <v>409.35165482000002</v>
          </cell>
          <cell r="BY46">
            <v>474.98714882000002</v>
          </cell>
          <cell r="BZ46">
            <v>543.25920282000004</v>
          </cell>
          <cell r="CA46">
            <v>601.13723981999999</v>
          </cell>
          <cell r="CB46">
            <v>665.68033381999999</v>
          </cell>
          <cell r="CC46">
            <v>785.24518132000003</v>
          </cell>
        </row>
        <row r="47">
          <cell r="E47">
            <v>145.20849999999999</v>
          </cell>
          <cell r="F47">
            <v>152.81932499999999</v>
          </cell>
          <cell r="G47">
            <v>184.624922</v>
          </cell>
          <cell r="H47">
            <v>158.58945499999999</v>
          </cell>
          <cell r="I47">
            <v>156.81805700000001</v>
          </cell>
          <cell r="J47">
            <v>231.43389500000004</v>
          </cell>
          <cell r="K47">
            <v>228.34272999999996</v>
          </cell>
          <cell r="L47">
            <v>236.189415</v>
          </cell>
          <cell r="M47">
            <v>212.28751199999999</v>
          </cell>
          <cell r="N47">
            <v>187.052403</v>
          </cell>
          <cell r="O47">
            <v>209.60708999999997</v>
          </cell>
          <cell r="P47">
            <v>187.45792000000003</v>
          </cell>
          <cell r="R47">
            <v>145.20849999999999</v>
          </cell>
          <cell r="S47">
            <v>298.02782500000001</v>
          </cell>
          <cell r="T47">
            <v>482.65274699999998</v>
          </cell>
          <cell r="U47">
            <v>641.24220199999991</v>
          </cell>
          <cell r="V47">
            <v>798.06025899999986</v>
          </cell>
          <cell r="W47">
            <v>1029.494154</v>
          </cell>
          <cell r="X47">
            <v>1257.8368839999998</v>
          </cell>
          <cell r="Y47">
            <v>1494.0262989999999</v>
          </cell>
          <cell r="Z47">
            <v>1706.313811</v>
          </cell>
          <cell r="AA47">
            <v>1893.3662139999999</v>
          </cell>
          <cell r="AB47">
            <v>2102.9733040000001</v>
          </cell>
          <cell r="AC47">
            <v>2290.4312239999999</v>
          </cell>
          <cell r="AE47">
            <v>145.20849999999999</v>
          </cell>
          <cell r="AF47">
            <v>152.81932499999999</v>
          </cell>
          <cell r="AG47">
            <v>184.624922</v>
          </cell>
          <cell r="AH47">
            <v>158.58945499999999</v>
          </cell>
          <cell r="AI47">
            <v>156.81805700000001</v>
          </cell>
          <cell r="AJ47">
            <v>94.667131659999995</v>
          </cell>
          <cell r="AK47">
            <v>138.314233</v>
          </cell>
          <cell r="AL47">
            <v>131.50618402000001</v>
          </cell>
          <cell r="AM47">
            <v>141.654427</v>
          </cell>
          <cell r="AN47">
            <v>0</v>
          </cell>
          <cell r="AO47">
            <v>0</v>
          </cell>
          <cell r="AP47">
            <v>0</v>
          </cell>
          <cell r="AR47">
            <v>145.20849999999999</v>
          </cell>
          <cell r="AS47">
            <v>298.02782500000001</v>
          </cell>
          <cell r="AT47">
            <v>482.65274699999998</v>
          </cell>
          <cell r="AU47">
            <v>641.24220199999991</v>
          </cell>
          <cell r="AV47">
            <v>798.06025899999986</v>
          </cell>
          <cell r="AW47">
            <v>892.72739065999986</v>
          </cell>
          <cell r="AX47">
            <v>1031.0416236599999</v>
          </cell>
          <cell r="AY47">
            <v>1162.54780768</v>
          </cell>
          <cell r="AZ47">
            <v>1304.2022346799999</v>
          </cell>
          <cell r="BA47">
            <v>1304.2022346799999</v>
          </cell>
          <cell r="BB47">
            <v>1304.2022346799999</v>
          </cell>
          <cell r="BC47">
            <v>1304.2022346799999</v>
          </cell>
          <cell r="BE47">
            <v>127.73336</v>
          </cell>
          <cell r="BF47">
            <v>126.912111</v>
          </cell>
          <cell r="BG47">
            <v>145.45622</v>
          </cell>
          <cell r="BH47">
            <v>303.06466799999998</v>
          </cell>
          <cell r="BI47">
            <v>124.205476</v>
          </cell>
          <cell r="BJ47">
            <v>213.168826</v>
          </cell>
          <cell r="BK47">
            <v>193.63756900000001</v>
          </cell>
          <cell r="BL47">
            <v>295.82260500000001</v>
          </cell>
          <cell r="BM47">
            <v>197.15364400000001</v>
          </cell>
          <cell r="BN47">
            <v>157.40340699999999</v>
          </cell>
          <cell r="BO47">
            <v>182.558741</v>
          </cell>
          <cell r="BP47">
            <v>585.36727800000006</v>
          </cell>
          <cell r="BR47">
            <v>127.73336</v>
          </cell>
          <cell r="BS47">
            <v>254.64547099999999</v>
          </cell>
          <cell r="BT47">
            <v>400.10169099999996</v>
          </cell>
          <cell r="BU47">
            <v>703.16635899999994</v>
          </cell>
          <cell r="BV47">
            <v>827.37183499999992</v>
          </cell>
          <cell r="BW47">
            <v>1040.540661</v>
          </cell>
          <cell r="BX47">
            <v>1234.17823</v>
          </cell>
          <cell r="BY47">
            <v>1530.0008350000001</v>
          </cell>
          <cell r="BZ47">
            <v>1727.154479</v>
          </cell>
          <cell r="CA47">
            <v>1884.5578860000001</v>
          </cell>
          <cell r="CB47">
            <v>2067.1166269999999</v>
          </cell>
          <cell r="CC47">
            <v>2652.483905</v>
          </cell>
        </row>
        <row r="53">
          <cell r="R53">
            <v>766.01448337940406</v>
          </cell>
          <cell r="S53">
            <v>973.87698797143071</v>
          </cell>
          <cell r="T53">
            <v>1027.4097097060699</v>
          </cell>
          <cell r="U53">
            <v>1078.8917321372883</v>
          </cell>
          <cell r="V53">
            <v>1042.6885024818926</v>
          </cell>
          <cell r="W53">
            <v>1014.825235374688</v>
          </cell>
          <cell r="X53">
            <v>1003.3730745027437</v>
          </cell>
          <cell r="Y53">
            <v>999.90462403166805</v>
          </cell>
          <cell r="Z53">
            <v>982.51326741547848</v>
          </cell>
          <cell r="AA53">
            <v>948.90011130264566</v>
          </cell>
          <cell r="AB53">
            <v>943.18621611057119</v>
          </cell>
          <cell r="AC53">
            <v>980.46297546770097</v>
          </cell>
          <cell r="AE53">
            <v>918.3693075665692</v>
          </cell>
          <cell r="AF53">
            <v>1123.8696596748835</v>
          </cell>
          <cell r="AG53">
            <v>1257.0986233422568</v>
          </cell>
          <cell r="AH53">
            <v>1188.0300943658983</v>
          </cell>
          <cell r="AI53">
            <v>920.31311835290489</v>
          </cell>
          <cell r="AJ53">
            <v>831.49934214283462</v>
          </cell>
          <cell r="AK53">
            <v>848.02723047032748</v>
          </cell>
          <cell r="AL53">
            <v>778.61539878786277</v>
          </cell>
          <cell r="AM53">
            <v>609.65634002429431</v>
          </cell>
          <cell r="AN53">
            <v>0</v>
          </cell>
          <cell r="AO53">
            <v>0</v>
          </cell>
          <cell r="AP53">
            <v>0</v>
          </cell>
          <cell r="AR53">
            <v>918.3693075665692</v>
          </cell>
          <cell r="AS53">
            <v>1029.7374266980478</v>
          </cell>
          <cell r="AT53">
            <v>1102.9251692580274</v>
          </cell>
          <cell r="AU53">
            <v>1126.209775641466</v>
          </cell>
          <cell r="AV53">
            <v>1085.0600180192625</v>
          </cell>
          <cell r="AW53">
            <v>1039.8795023614086</v>
          </cell>
          <cell r="AX53">
            <v>1008.5580496426511</v>
          </cell>
          <cell r="AY53">
            <v>973.59913583656464</v>
          </cell>
          <cell r="AZ53">
            <v>916.13033142763197</v>
          </cell>
          <cell r="BA53">
            <v>916.13033142763197</v>
          </cell>
          <cell r="BB53">
            <v>916.13033142763197</v>
          </cell>
          <cell r="BC53">
            <v>916.13033142763197</v>
          </cell>
          <cell r="BE53">
            <v>639.77822929259912</v>
          </cell>
          <cell r="BF53">
            <v>976.90030526900273</v>
          </cell>
          <cell r="BG53">
            <v>946.79716398937489</v>
          </cell>
          <cell r="BH53">
            <v>892.08741474205681</v>
          </cell>
          <cell r="BI53">
            <v>836.53941487861653</v>
          </cell>
          <cell r="BJ53">
            <v>787.64221565155526</v>
          </cell>
          <cell r="BK53">
            <v>706.78531287737064</v>
          </cell>
          <cell r="BL53">
            <v>694.81113195435523</v>
          </cell>
          <cell r="BM53">
            <v>867.12857726837717</v>
          </cell>
          <cell r="BN53">
            <v>952.77519461014072</v>
          </cell>
          <cell r="BO53">
            <v>975.23070732201472</v>
          </cell>
          <cell r="BP53">
            <v>1978.2193357719957</v>
          </cell>
          <cell r="BR53">
            <v>639.77822929259912</v>
          </cell>
          <cell r="BS53">
            <v>777.62604030685907</v>
          </cell>
          <cell r="BT53">
            <v>832.7946765296108</v>
          </cell>
          <cell r="BU53">
            <v>848.35571438100919</v>
          </cell>
          <cell r="BV53">
            <v>845.83071900017944</v>
          </cell>
          <cell r="BW53">
            <v>835.42556414823741</v>
          </cell>
          <cell r="BX53">
            <v>814.62189843539772</v>
          </cell>
          <cell r="BY53">
            <v>795.29646900481589</v>
          </cell>
          <cell r="BZ53">
            <v>806.25269057924402</v>
          </cell>
          <cell r="CA53">
            <v>821.91161365754988</v>
          </cell>
          <cell r="CB53">
            <v>839.44856236185262</v>
          </cell>
          <cell r="CC53">
            <v>911.60587071626037</v>
          </cell>
        </row>
        <row r="54">
          <cell r="E54">
            <v>509.99954732903188</v>
          </cell>
          <cell r="F54">
            <v>841.59950785094782</v>
          </cell>
          <cell r="G54">
            <v>830.52128586494155</v>
          </cell>
          <cell r="H54">
            <v>914.24726881144545</v>
          </cell>
          <cell r="I54">
            <v>626.05207474506415</v>
          </cell>
          <cell r="J54">
            <v>593.26696559955349</v>
          </cell>
          <cell r="K54">
            <v>650.64287918613309</v>
          </cell>
          <cell r="L54">
            <v>685.50224934255414</v>
          </cell>
          <cell r="M54">
            <v>584.42104412623212</v>
          </cell>
          <cell r="N54">
            <v>437.18447762100482</v>
          </cell>
          <cell r="O54">
            <v>545.73116415209347</v>
          </cell>
          <cell r="P54">
            <v>876.85628129631141</v>
          </cell>
          <cell r="R54">
            <v>509.99954732903188</v>
          </cell>
          <cell r="S54">
            <v>669.62245841046183</v>
          </cell>
          <cell r="T54">
            <v>723.09289730365026</v>
          </cell>
          <cell r="U54">
            <v>771.36915030963041</v>
          </cell>
          <cell r="V54">
            <v>738.24046141422878</v>
          </cell>
          <cell r="W54">
            <v>710.65052942593888</v>
          </cell>
          <cell r="X54">
            <v>700.79002565104804</v>
          </cell>
          <cell r="Y54">
            <v>698.64529592445967</v>
          </cell>
          <cell r="Z54">
            <v>683.15320519320437</v>
          </cell>
          <cell r="AA54">
            <v>652.44222659928801</v>
          </cell>
          <cell r="AB54">
            <v>641.26744913088692</v>
          </cell>
          <cell r="AC54">
            <v>661.16510473420988</v>
          </cell>
          <cell r="AE54">
            <v>612.10329691326808</v>
          </cell>
          <cell r="AF54">
            <v>788.46207644420974</v>
          </cell>
          <cell r="AG54">
            <v>920.1767091875688</v>
          </cell>
          <cell r="AH54">
            <v>880.88420513477695</v>
          </cell>
          <cell r="AI54">
            <v>620.46064037709118</v>
          </cell>
          <cell r="AJ54">
            <v>561.39244730162147</v>
          </cell>
          <cell r="AK54">
            <v>565.92577690061671</v>
          </cell>
          <cell r="AL54">
            <v>507.06569420337428</v>
          </cell>
          <cell r="AM54">
            <v>379.4862883237011</v>
          </cell>
          <cell r="AN54">
            <v>0</v>
          </cell>
          <cell r="AO54">
            <v>0</v>
          </cell>
          <cell r="AP54">
            <v>0</v>
          </cell>
          <cell r="BE54">
            <v>349.06326537438571</v>
          </cell>
          <cell r="BF54">
            <v>630.38416295562081</v>
          </cell>
          <cell r="BG54">
            <v>640.16775916711617</v>
          </cell>
          <cell r="BH54">
            <v>574.77650509686714</v>
          </cell>
          <cell r="BI54">
            <v>566.47360282876571</v>
          </cell>
          <cell r="BJ54">
            <v>481.08965713564294</v>
          </cell>
          <cell r="BK54">
            <v>434.50087001223847</v>
          </cell>
          <cell r="BL54">
            <v>407.82749000314249</v>
          </cell>
          <cell r="BM54">
            <v>605.02474791473071</v>
          </cell>
          <cell r="BN54">
            <v>671.90865028801932</v>
          </cell>
          <cell r="BO54">
            <v>615.12250546697578</v>
          </cell>
          <cell r="BP54">
            <v>1177.3401083705662</v>
          </cell>
          <cell r="BR54">
            <v>349.06326537438571</v>
          </cell>
          <cell r="BS54">
            <v>463.57284875262121</v>
          </cell>
          <cell r="BT54">
            <v>521.25534067530441</v>
          </cell>
          <cell r="BU54">
            <v>535.5114032519939</v>
          </cell>
          <cell r="BV54">
            <v>542.10154924953622</v>
          </cell>
          <cell r="BW54">
            <v>531.18016685875307</v>
          </cell>
          <cell r="BX54">
            <v>515.52076289423769</v>
          </cell>
          <cell r="BY54">
            <v>498.28743740193892</v>
          </cell>
          <cell r="BZ54">
            <v>514.12374824169444</v>
          </cell>
          <cell r="CA54">
            <v>530.9434143694034</v>
          </cell>
          <cell r="CB54">
            <v>540.57648126864865</v>
          </cell>
          <cell r="CC54">
            <v>581.31382128913299</v>
          </cell>
        </row>
        <row r="65">
          <cell r="BE65">
            <v>290.71496391821341</v>
          </cell>
          <cell r="BF65">
            <v>346.51614231338192</v>
          </cell>
          <cell r="BG65">
            <v>306.62940482225866</v>
          </cell>
          <cell r="BH65">
            <v>317.31090964518961</v>
          </cell>
          <cell r="BI65">
            <v>270.06581204985076</v>
          </cell>
          <cell r="BJ65">
            <v>306.55255851591232</v>
          </cell>
          <cell r="BK65">
            <v>272.28444286513223</v>
          </cell>
          <cell r="BL65">
            <v>286.98364195121269</v>
          </cell>
          <cell r="BM65">
            <v>262.10382935364646</v>
          </cell>
          <cell r="BN65">
            <v>280.8665443221214</v>
          </cell>
          <cell r="BO65">
            <v>360.10820185503889</v>
          </cell>
          <cell r="BP65">
            <v>800.87922740142949</v>
          </cell>
        </row>
        <row r="68">
          <cell r="E68">
            <v>11.904329535925463</v>
          </cell>
          <cell r="F68">
            <v>9.3553487935989548</v>
          </cell>
          <cell r="G68">
            <v>8.698359013403449</v>
          </cell>
          <cell r="H68">
            <v>7.2089070092189571</v>
          </cell>
          <cell r="I68">
            <v>4.5750386284619173</v>
          </cell>
          <cell r="J68">
            <v>4.6493921732079526</v>
          </cell>
          <cell r="K68">
            <v>6.2377197419444483</v>
          </cell>
          <cell r="L68">
            <v>5.197567722633921</v>
          </cell>
          <cell r="M68">
            <v>4.7111714837176617</v>
          </cell>
          <cell r="N68">
            <v>4.5441604400531928</v>
          </cell>
          <cell r="O68">
            <v>4.7982761815594781</v>
          </cell>
          <cell r="P68">
            <v>4.8769689223139778</v>
          </cell>
          <cell r="R68">
            <v>11.904329535925463</v>
          </cell>
          <cell r="S68">
            <v>10.677321771086568</v>
          </cell>
          <cell r="T68">
            <v>10.019666218956907</v>
          </cell>
          <cell r="U68">
            <v>9.3098057973621842</v>
          </cell>
          <cell r="V68">
            <v>8.2303963203873689</v>
          </cell>
          <cell r="W68">
            <v>7.548894778914141</v>
          </cell>
          <cell r="X68">
            <v>7.3334414767115765</v>
          </cell>
          <cell r="Y68">
            <v>7.0337986875856906</v>
          </cell>
          <cell r="Z68">
            <v>6.7187836989931924</v>
          </cell>
          <cell r="AA68">
            <v>6.4472662218962888</v>
          </cell>
          <cell r="AB68">
            <v>6.2745840619984614</v>
          </cell>
          <cell r="AC68">
            <v>6.1565425382987957</v>
          </cell>
          <cell r="AE68">
            <v>14.287619262887088</v>
          </cell>
          <cell r="AF68">
            <v>8.7646649823935707</v>
          </cell>
          <cell r="AG68">
            <v>9.6373536819707972</v>
          </cell>
          <cell r="AH68">
            <v>6.9458367963864616</v>
          </cell>
          <cell r="AI68">
            <v>4.5423944126295446</v>
          </cell>
          <cell r="AJ68">
            <v>4.110733147690282</v>
          </cell>
          <cell r="AK68">
            <v>3.7547630795551026</v>
          </cell>
          <cell r="AL68">
            <v>5.1769832159206794</v>
          </cell>
          <cell r="AM68">
            <v>2.5992054206758488</v>
          </cell>
          <cell r="AN68">
            <v>0</v>
          </cell>
          <cell r="AO68">
            <v>0</v>
          </cell>
          <cell r="AP68">
            <v>0</v>
          </cell>
          <cell r="AR68">
            <v>14.287619262887088</v>
          </cell>
          <cell r="AS68">
            <v>11.287643085358891</v>
          </cell>
          <cell r="AT68">
            <v>10.756259040552788</v>
          </cell>
          <cell r="AU68">
            <v>9.7141103572163754</v>
          </cell>
          <cell r="AV68">
            <v>8.6809164486688477</v>
          </cell>
          <cell r="AW68">
            <v>7.8629689793116224</v>
          </cell>
          <cell r="AX68">
            <v>7.1897885705950033</v>
          </cell>
          <cell r="AY68">
            <v>6.8832358452987839</v>
          </cell>
          <cell r="AZ68">
            <v>6.2064278263402262</v>
          </cell>
          <cell r="BA68">
            <v>6.2064278263402262</v>
          </cell>
          <cell r="BB68">
            <v>6.2064278263402262</v>
          </cell>
          <cell r="BC68">
            <v>6.2064278263402262</v>
          </cell>
          <cell r="BE68">
            <v>6.8267567404840408</v>
          </cell>
          <cell r="BF68">
            <v>5.0103179201818993</v>
          </cell>
          <cell r="BG68">
            <v>4.9533218078537908</v>
          </cell>
          <cell r="BH68">
            <v>4.9012968918482551</v>
          </cell>
          <cell r="BI68">
            <v>6.4653509808167469</v>
          </cell>
          <cell r="BJ68">
            <v>8.6315472029735805</v>
          </cell>
          <cell r="BK68">
            <v>8.3039655920829301</v>
          </cell>
          <cell r="BL68">
            <v>5.0477301953609253</v>
          </cell>
          <cell r="BM68">
            <v>6.3109525324016431</v>
          </cell>
          <cell r="BN68">
            <v>9.5748726752617053</v>
          </cell>
          <cell r="BO68">
            <v>12.733473261238128</v>
          </cell>
          <cell r="BP68">
            <v>3.9998984598049399</v>
          </cell>
          <cell r="BR68">
            <v>6.8267567404840408</v>
          </cell>
          <cell r="BS68">
            <v>6.0873888004084575</v>
          </cell>
          <cell r="BT68">
            <v>5.7169601737607501</v>
          </cell>
          <cell r="BU68">
            <v>5.499697584014708</v>
          </cell>
          <cell r="BV68">
            <v>5.7052319761101025</v>
          </cell>
          <cell r="BW68">
            <v>6.2290545700543758</v>
          </cell>
          <cell r="BX68">
            <v>6.5651334508922616</v>
          </cell>
          <cell r="BY68">
            <v>6.3223150881140269</v>
          </cell>
          <cell r="BZ68">
            <v>6.3206292580764245</v>
          </cell>
          <cell r="CA68">
            <v>6.6675273900617107</v>
          </cell>
          <cell r="CB68">
            <v>7.3616862556701808</v>
          </cell>
          <cell r="CC68">
            <v>7.1466138383900448</v>
          </cell>
        </row>
        <row r="69">
          <cell r="E69">
            <v>66.337229910119078</v>
          </cell>
          <cell r="F69">
            <v>84.189969403669494</v>
          </cell>
          <cell r="G69">
            <v>72.552741328004416</v>
          </cell>
          <cell r="H69">
            <v>84.475847309841612</v>
          </cell>
          <cell r="I69">
            <v>84.949315651119193</v>
          </cell>
          <cell r="J69">
            <v>83.432363585920655</v>
          </cell>
          <cell r="K69">
            <v>83.432363585920626</v>
          </cell>
          <cell r="L69">
            <v>83.432363585920655</v>
          </cell>
          <cell r="M69">
            <v>83.432363585920655</v>
          </cell>
          <cell r="N69">
            <v>83.432363585920655</v>
          </cell>
          <cell r="O69">
            <v>83.432363585920669</v>
          </cell>
          <cell r="P69">
            <v>83.432363585920683</v>
          </cell>
          <cell r="R69">
            <v>66.337229910119078</v>
          </cell>
          <cell r="S69">
            <v>74.931037473466446</v>
          </cell>
          <cell r="T69">
            <v>74.140674108315082</v>
          </cell>
          <cell r="U69">
            <v>76.750833804909689</v>
          </cell>
          <cell r="V69">
            <v>78.619884316987978</v>
          </cell>
          <cell r="W69">
            <v>79.535748109736971</v>
          </cell>
          <cell r="X69">
            <v>80.176042996449937</v>
          </cell>
          <cell r="Y69">
            <v>80.632873828260216</v>
          </cell>
          <cell r="Z69">
            <v>81.012565081598481</v>
          </cell>
          <cell r="AA69">
            <v>81.314694465286166</v>
          </cell>
          <cell r="AB69">
            <v>81.536456676551794</v>
          </cell>
          <cell r="AC69">
            <v>81.696583548406622</v>
          </cell>
          <cell r="AE69">
            <v>79.618182699837632</v>
          </cell>
          <cell r="AF69">
            <v>78.874330928848565</v>
          </cell>
          <cell r="AG69">
            <v>80.384866581970655</v>
          </cell>
          <cell r="AH69">
            <v>81.39312213353044</v>
          </cell>
          <cell r="AI69">
            <v>83.842665686181476</v>
          </cell>
          <cell r="AJ69">
            <v>81.099874245123019</v>
          </cell>
          <cell r="AK69">
            <v>83.698135860632647</v>
          </cell>
          <cell r="AL69">
            <v>81.092962202889424</v>
          </cell>
          <cell r="AM69">
            <v>65.71986981705686</v>
          </cell>
          <cell r="AN69">
            <v>0</v>
          </cell>
          <cell r="AO69">
            <v>0</v>
          </cell>
          <cell r="AP69">
            <v>0</v>
          </cell>
          <cell r="AR69">
            <v>79.618182699837632</v>
          </cell>
          <cell r="AS69">
            <v>79.214134887879283</v>
          </cell>
          <cell r="AT69">
            <v>79.591104007181499</v>
          </cell>
          <cell r="AU69">
            <v>80.083955113275579</v>
          </cell>
          <cell r="AV69">
            <v>80.834861951456503</v>
          </cell>
          <cell r="AW69">
            <v>80.882292463687094</v>
          </cell>
          <cell r="AX69">
            <v>81.34370327295305</v>
          </cell>
          <cell r="AY69">
            <v>81.305515100314693</v>
          </cell>
          <cell r="AZ69">
            <v>78.843233402284753</v>
          </cell>
          <cell r="BA69">
            <v>78.843233402284753</v>
          </cell>
          <cell r="BB69">
            <v>78.843233402284753</v>
          </cell>
          <cell r="BC69">
            <v>78.843233402284753</v>
          </cell>
          <cell r="BE69">
            <v>92.858400839532379</v>
          </cell>
          <cell r="BF69">
            <v>84.210018954087346</v>
          </cell>
          <cell r="BG69">
            <v>78.859541960978007</v>
          </cell>
          <cell r="BH69">
            <v>76.65904713425995</v>
          </cell>
          <cell r="BI69">
            <v>76.607558332682189</v>
          </cell>
          <cell r="BJ69">
            <v>83.906145360791058</v>
          </cell>
          <cell r="BK69">
            <v>70.768880313759837</v>
          </cell>
          <cell r="BL69">
            <v>77.009239888933706</v>
          </cell>
          <cell r="BM69">
            <v>79.138347045673086</v>
          </cell>
          <cell r="BN69">
            <v>77.68596881102286</v>
          </cell>
          <cell r="BO69">
            <v>80.030251684633726</v>
          </cell>
          <cell r="BP69">
            <v>98.184102090105725</v>
          </cell>
          <cell r="BR69">
            <v>92.858400839532379</v>
          </cell>
          <cell r="BS69">
            <v>89.338141181921202</v>
          </cell>
          <cell r="BT69">
            <v>85.91543939790941</v>
          </cell>
          <cell r="BU69">
            <v>83.44987817981665</v>
          </cell>
          <cell r="BV69">
            <v>81.993525356991825</v>
          </cell>
          <cell r="BW69">
            <v>82.335892290814485</v>
          </cell>
          <cell r="BX69">
            <v>80.462352462544473</v>
          </cell>
          <cell r="BY69">
            <v>79.90977743770739</v>
          </cell>
          <cell r="BZ69">
            <v>79.795322506991994</v>
          </cell>
          <cell r="CA69">
            <v>79.570468135937944</v>
          </cell>
          <cell r="CB69">
            <v>79.623083644444975</v>
          </cell>
          <cell r="CC69">
            <v>80.810536079485416</v>
          </cell>
        </row>
        <row r="71">
          <cell r="E71">
            <v>22.393063315948396</v>
          </cell>
          <cell r="F71">
            <v>36.397948972770251</v>
          </cell>
          <cell r="G71">
            <v>29.091350659434095</v>
          </cell>
          <cell r="H71">
            <v>32.898833043288072</v>
          </cell>
          <cell r="I71">
            <v>22.493175089169483</v>
          </cell>
          <cell r="J71">
            <v>20.960248695395244</v>
          </cell>
          <cell r="K71">
            <v>20.014868553053198</v>
          </cell>
          <cell r="L71">
            <v>19.933530910001693</v>
          </cell>
          <cell r="M71">
            <v>19.500482177248497</v>
          </cell>
          <cell r="N71">
            <v>18.517468023490633</v>
          </cell>
          <cell r="O71">
            <v>21.440737469131534</v>
          </cell>
          <cell r="P71">
            <v>71.275346160156133</v>
          </cell>
          <cell r="R71">
            <v>22.393063315948396</v>
          </cell>
          <cell r="S71">
            <v>28.911975760609206</v>
          </cell>
          <cell r="T71">
            <v>28.971060697803281</v>
          </cell>
          <cell r="U71">
            <v>29.961651038686814</v>
          </cell>
          <cell r="V71">
            <v>28.288840628272755</v>
          </cell>
          <cell r="W71">
            <v>26.918864111677113</v>
          </cell>
          <cell r="X71">
            <v>25.816379121320036</v>
          </cell>
          <cell r="Y71">
            <v>24.982425880496987</v>
          </cell>
          <cell r="Z71">
            <v>24.274858991421059</v>
          </cell>
          <cell r="AA71">
            <v>23.58593222204599</v>
          </cell>
          <cell r="AB71">
            <v>23.397216775860144</v>
          </cell>
          <cell r="AC71">
            <v>27.411126340710652</v>
          </cell>
          <cell r="AE71">
            <v>26.576242217027279</v>
          </cell>
          <cell r="AF71">
            <v>34.321977410933222</v>
          </cell>
          <cell r="AG71">
            <v>32.092775562767358</v>
          </cell>
          <cell r="AH71">
            <v>32.256798752661084</v>
          </cell>
          <cell r="AI71">
            <v>26.373406114479025</v>
          </cell>
          <cell r="AJ71">
            <v>27.156859099284524</v>
          </cell>
          <cell r="AK71">
            <v>30.444542400184798</v>
          </cell>
          <cell r="AL71">
            <v>29.792716159838928</v>
          </cell>
          <cell r="AM71">
            <v>24.026553849682177</v>
          </cell>
          <cell r="AN71">
            <v>0</v>
          </cell>
          <cell r="AO71">
            <v>0</v>
          </cell>
          <cell r="AP71">
            <v>0</v>
          </cell>
          <cell r="AR71">
            <v>26.576242217027279</v>
          </cell>
          <cell r="AS71">
            <v>30.626497517241955</v>
          </cell>
          <cell r="AT71">
            <v>31.0964285925733</v>
          </cell>
          <cell r="AU71">
            <v>31.40932197749876</v>
          </cell>
          <cell r="AV71">
            <v>30.393315252751457</v>
          </cell>
          <cell r="AW71">
            <v>29.843744903905847</v>
          </cell>
          <cell r="AX71">
            <v>29.933510607961143</v>
          </cell>
          <cell r="AY71">
            <v>29.9126192778727</v>
          </cell>
          <cell r="AZ71">
            <v>28.988470796980479</v>
          </cell>
          <cell r="BA71">
            <v>28.988470796980479</v>
          </cell>
          <cell r="BB71">
            <v>28.988470796980479</v>
          </cell>
          <cell r="BC71">
            <v>28.988470796980479</v>
          </cell>
          <cell r="BE71">
            <v>26.11118862823459</v>
          </cell>
          <cell r="BF71">
            <v>31.412300776610913</v>
          </cell>
          <cell r="BG71">
            <v>27.080551546601686</v>
          </cell>
          <cell r="BH71">
            <v>26.747953519829839</v>
          </cell>
          <cell r="BI71">
            <v>30.297205429719984</v>
          </cell>
          <cell r="BJ71">
            <v>28.541721389399637</v>
          </cell>
          <cell r="BK71">
            <v>26.825265930682175</v>
          </cell>
          <cell r="BL71">
            <v>25.382420471054115</v>
          </cell>
          <cell r="BM71">
            <v>20.037439269512706</v>
          </cell>
          <cell r="BN71">
            <v>25.814145367666537</v>
          </cell>
          <cell r="BO71">
            <v>34.33136266808237</v>
          </cell>
          <cell r="BP71">
            <v>84.701663513378662</v>
          </cell>
          <cell r="BR71">
            <v>26.11118862823459</v>
          </cell>
          <cell r="BS71">
            <v>28.367174280037737</v>
          </cell>
          <cell r="BT71">
            <v>27.954591263289185</v>
          </cell>
          <cell r="BU71">
            <v>27.64278180434108</v>
          </cell>
          <cell r="BV71">
            <v>28.209376031013829</v>
          </cell>
          <cell r="BW71">
            <v>28.27196321723649</v>
          </cell>
          <cell r="BX71">
            <v>28.049704249206631</v>
          </cell>
          <cell r="BY71">
            <v>27.665891974067787</v>
          </cell>
          <cell r="BZ71">
            <v>26.688759140427159</v>
          </cell>
          <cell r="CA71">
            <v>26.606389937520603</v>
          </cell>
          <cell r="CB71">
            <v>27.374425933825183</v>
          </cell>
          <cell r="CC71">
            <v>30.84060935497131</v>
          </cell>
        </row>
        <row r="72">
          <cell r="E72">
            <v>16.302826927486041</v>
          </cell>
          <cell r="F72">
            <v>22.910216606314329</v>
          </cell>
          <cell r="G72">
            <v>18.874126472840999</v>
          </cell>
          <cell r="H72">
            <v>21.468688228064444</v>
          </cell>
          <cell r="I72">
            <v>19.584249884805399</v>
          </cell>
          <cell r="J72">
            <v>19.181353285062428</v>
          </cell>
          <cell r="K72">
            <v>18.616603690094863</v>
          </cell>
          <cell r="L72">
            <v>18.616606232478496</v>
          </cell>
          <cell r="M72">
            <v>18.61660627204332</v>
          </cell>
          <cell r="N72">
            <v>15.57670559970197</v>
          </cell>
          <cell r="O72">
            <v>18.616614323689014</v>
          </cell>
          <cell r="P72">
            <v>18.616623250614946</v>
          </cell>
          <cell r="R72">
            <v>16.302826927486041</v>
          </cell>
          <cell r="S72">
            <v>19.37839611523275</v>
          </cell>
          <cell r="T72">
            <v>19.212292940570158</v>
          </cell>
          <cell r="U72">
            <v>19.781359368153833</v>
          </cell>
          <cell r="V72">
            <v>19.737210227423464</v>
          </cell>
          <cell r="W72">
            <v>19.633300640889523</v>
          </cell>
          <cell r="X72">
            <v>19.470946375381224</v>
          </cell>
          <cell r="Y72">
            <v>19.349835018204239</v>
          </cell>
          <cell r="Z72">
            <v>19.255195523348668</v>
          </cell>
          <cell r="AA72">
            <v>18.815029101892726</v>
          </cell>
          <cell r="AB72">
            <v>18.797574307474783</v>
          </cell>
          <cell r="AC72">
            <v>18.782404099548121</v>
          </cell>
          <cell r="AE72">
            <v>19.348307604639743</v>
          </cell>
          <cell r="AF72">
            <v>21.603523248789816</v>
          </cell>
          <cell r="AG72">
            <v>20.821415682181154</v>
          </cell>
          <cell r="AH72">
            <v>21.049717926015713</v>
          </cell>
          <cell r="AI72">
            <v>21.666083846069245</v>
          </cell>
          <cell r="AJ72">
            <v>21.647084465094604</v>
          </cell>
          <cell r="AK72">
            <v>18.710293419520756</v>
          </cell>
          <cell r="AL72">
            <v>15.99641529539924</v>
          </cell>
          <cell r="AM72">
            <v>11.949663760905333</v>
          </cell>
          <cell r="AN72">
            <v>0</v>
          </cell>
          <cell r="AO72">
            <v>0</v>
          </cell>
          <cell r="AP72">
            <v>0</v>
          </cell>
          <cell r="AR72">
            <v>19.348307604639743</v>
          </cell>
          <cell r="AS72">
            <v>20.527562883471418</v>
          </cell>
          <cell r="AT72">
            <v>20.621740493310288</v>
          </cell>
          <cell r="AU72">
            <v>20.737144449907017</v>
          </cell>
          <cell r="AV72">
            <v>20.924559946721448</v>
          </cell>
          <cell r="AW72">
            <v>21.047249095834896</v>
          </cell>
          <cell r="AX72">
            <v>20.698082408340987</v>
          </cell>
          <cell r="AY72">
            <v>20.000440697801647</v>
          </cell>
          <cell r="AZ72">
            <v>18.736419193623082</v>
          </cell>
          <cell r="BA72">
            <v>18.736419193623082</v>
          </cell>
          <cell r="BB72">
            <v>18.736419193623082</v>
          </cell>
          <cell r="BC72">
            <v>18.736419193623082</v>
          </cell>
          <cell r="BE72">
            <v>10.013384813341085</v>
          </cell>
          <cell r="BF72">
            <v>22.314938919312219</v>
          </cell>
          <cell r="BG72">
            <v>25.801259807293189</v>
          </cell>
          <cell r="BH72">
            <v>18.95515617687235</v>
          </cell>
          <cell r="BI72">
            <v>15.550066757367315</v>
          </cell>
          <cell r="BJ72">
            <v>19.389936972745083</v>
          </cell>
          <cell r="BK72">
            <v>19.247068701915211</v>
          </cell>
          <cell r="BL72">
            <v>17.130937170868382</v>
          </cell>
          <cell r="BM72">
            <v>15.658054073199823</v>
          </cell>
          <cell r="BN72">
            <v>19.55084191215246</v>
          </cell>
          <cell r="BO72">
            <v>15.337689546438952</v>
          </cell>
          <cell r="BP72">
            <v>25.708811887832933</v>
          </cell>
          <cell r="BR72">
            <v>10.013384813341085</v>
          </cell>
          <cell r="BS72">
            <v>15.248537132548512</v>
          </cell>
          <cell r="BT72">
            <v>18.632492695364931</v>
          </cell>
          <cell r="BU72">
            <v>18.715872753826137</v>
          </cell>
          <cell r="BV72">
            <v>18.040122514410797</v>
          </cell>
          <cell r="BW72">
            <v>18.294319200894201</v>
          </cell>
          <cell r="BX72">
            <v>18.440691992808567</v>
          </cell>
          <cell r="BY72">
            <v>18.252223115893216</v>
          </cell>
          <cell r="BZ72">
            <v>17.919934531850977</v>
          </cell>
          <cell r="CA72">
            <v>18.073529804545842</v>
          </cell>
          <cell r="CB72">
            <v>17.801525763670412</v>
          </cell>
          <cell r="CC72">
            <v>18.279624922587612</v>
          </cell>
        </row>
        <row r="74">
          <cell r="E74">
            <v>8.250305394633493</v>
          </cell>
          <cell r="F74">
            <v>14.576909203116662</v>
          </cell>
          <cell r="G74">
            <v>12.765775110430305</v>
          </cell>
          <cell r="H74">
            <v>12.982415042478761</v>
          </cell>
          <cell r="I74">
            <v>8.2149403235549094</v>
          </cell>
          <cell r="J74">
            <v>11.536079067014034</v>
          </cell>
          <cell r="K74">
            <v>11.196426494862955</v>
          </cell>
          <cell r="L74">
            <v>11.066355205560745</v>
          </cell>
          <cell r="M74">
            <v>11.196428047702378</v>
          </cell>
          <cell r="N74">
            <v>9.3681662983445388</v>
          </cell>
          <cell r="O74">
            <v>11.196432890135537</v>
          </cell>
          <cell r="P74">
            <v>11.27988457182312</v>
          </cell>
          <cell r="R74">
            <v>8.250305394633493</v>
          </cell>
          <cell r="S74">
            <v>11.19517601408549</v>
          </cell>
          <cell r="T74">
            <v>11.712521247853097</v>
          </cell>
          <cell r="U74">
            <v>12.032790452953593</v>
          </cell>
          <cell r="V74">
            <v>11.177657560375755</v>
          </cell>
          <cell r="W74">
            <v>11.244659387143379</v>
          </cell>
          <cell r="X74">
            <v>11.236957174804285</v>
          </cell>
          <cell r="Y74">
            <v>11.212772619971181</v>
          </cell>
          <cell r="Z74">
            <v>11.210662989011883</v>
          </cell>
          <cell r="AA74">
            <v>10.990190677898015</v>
          </cell>
          <cell r="AB74">
            <v>11.008334061407547</v>
          </cell>
          <cell r="AC74">
            <v>11.031099762681054</v>
          </cell>
          <cell r="AE74">
            <v>9.7915194289683232</v>
          </cell>
          <cell r="AF74">
            <v>13.745509362763308</v>
          </cell>
          <cell r="AG74">
            <v>14.082850958002615</v>
          </cell>
          <cell r="AH74">
            <v>12.729057860433562</v>
          </cell>
          <cell r="AI74">
            <v>9.6513122816285293</v>
          </cell>
          <cell r="AJ74">
            <v>7.167897868982795</v>
          </cell>
          <cell r="AK74">
            <v>8.6897342724818625</v>
          </cell>
          <cell r="AL74">
            <v>6.1964306747547164</v>
          </cell>
          <cell r="AM74">
            <v>5.5696049317366816</v>
          </cell>
          <cell r="AN74">
            <v>0</v>
          </cell>
          <cell r="AO74">
            <v>0</v>
          </cell>
          <cell r="AP74">
            <v>0</v>
          </cell>
          <cell r="AR74">
            <v>9.7915194289683232</v>
          </cell>
          <cell r="AS74">
            <v>11.859066057588981</v>
          </cell>
          <cell r="AT74">
            <v>12.571772377339228</v>
          </cell>
          <cell r="AU74">
            <v>12.614184349740603</v>
          </cell>
          <cell r="AV74">
            <v>12.016418615036148</v>
          </cell>
          <cell r="AW74">
            <v>11.193109689642755</v>
          </cell>
          <cell r="AX74">
            <v>10.819078076282258</v>
          </cell>
          <cell r="AY74">
            <v>10.133161450763422</v>
          </cell>
          <cell r="AZ74">
            <v>9.416655004143637</v>
          </cell>
          <cell r="BA74">
            <v>9.416655004143637</v>
          </cell>
          <cell r="BB74">
            <v>9.416655004143637</v>
          </cell>
          <cell r="BC74">
            <v>9.416655004143637</v>
          </cell>
          <cell r="BE74">
            <v>9.5164278125232542</v>
          </cell>
          <cell r="BF74">
            <v>18.235861368061563</v>
          </cell>
          <cell r="BG74">
            <v>13.653100242728634</v>
          </cell>
          <cell r="BH74">
            <v>12.336763111133095</v>
          </cell>
          <cell r="BI74">
            <v>9.3011211976833295</v>
          </cell>
          <cell r="BJ74">
            <v>8.2333713447992185</v>
          </cell>
          <cell r="BK74">
            <v>7.2939689214102614</v>
          </cell>
          <cell r="BL74">
            <v>10.373453199933746</v>
          </cell>
          <cell r="BM74">
            <v>10.568939862110986</v>
          </cell>
          <cell r="BN74">
            <v>11.038595197666785</v>
          </cell>
          <cell r="BO74">
            <v>10.501100740492234</v>
          </cell>
          <cell r="BP74">
            <v>30.053598983708728</v>
          </cell>
          <cell r="BR74">
            <v>9.5164278125232542</v>
          </cell>
          <cell r="BS74">
            <v>13.22714293089145</v>
          </cell>
          <cell r="BT74">
            <v>13.363735226485787</v>
          </cell>
          <cell r="BU74">
            <v>13.09835349002123</v>
          </cell>
          <cell r="BV74">
            <v>12.287823522760686</v>
          </cell>
          <cell r="BW74">
            <v>11.524290206918856</v>
          </cell>
          <cell r="BX74">
            <v>10.87437757343954</v>
          </cell>
          <cell r="BY74">
            <v>10.80229640793231</v>
          </cell>
          <cell r="BZ74">
            <v>10.772405635622636</v>
          </cell>
          <cell r="CA74">
            <v>10.797474783548829</v>
          </cell>
          <cell r="CB74">
            <v>10.768008539281423</v>
          </cell>
          <cell r="CC74">
            <v>11.934075433272666</v>
          </cell>
        </row>
        <row r="75">
          <cell r="E75">
            <v>28.000566149104287</v>
          </cell>
          <cell r="F75">
            <v>33.839674037601121</v>
          </cell>
          <cell r="G75">
            <v>38.742389910711537</v>
          </cell>
          <cell r="H75">
            <v>32.502911724911819</v>
          </cell>
          <cell r="I75">
            <v>28.083317081626902</v>
          </cell>
          <cell r="J75">
            <v>40.376276734549123</v>
          </cell>
          <cell r="K75">
            <v>39.187492732020338</v>
          </cell>
          <cell r="L75">
            <v>39.187498083675322</v>
          </cell>
          <cell r="M75">
            <v>33.691069852631699</v>
          </cell>
          <cell r="N75">
            <v>28.189664043200388</v>
          </cell>
          <cell r="O75">
            <v>39.187515115474369</v>
          </cell>
          <cell r="P75">
            <v>33.692178971044612</v>
          </cell>
          <cell r="R75">
            <v>28.000566149104287</v>
          </cell>
          <cell r="S75">
            <v>30.718520012690291</v>
          </cell>
          <cell r="T75">
            <v>33.361531114487917</v>
          </cell>
          <cell r="U75">
            <v>33.144985958863721</v>
          </cell>
          <cell r="V75">
            <v>32.011259017899569</v>
          </cell>
          <cell r="W75">
            <v>33.574980662886389</v>
          </cell>
          <cell r="X75">
            <v>34.471231284990118</v>
          </cell>
          <cell r="Y75">
            <v>35.139809810232791</v>
          </cell>
          <cell r="Z75">
            <v>34.952817662854052</v>
          </cell>
          <cell r="AA75">
            <v>34.143541794682427</v>
          </cell>
          <cell r="AB75">
            <v>34.587266391010829</v>
          </cell>
          <cell r="AC75">
            <v>34.512225866191187</v>
          </cell>
          <cell r="AE75">
            <v>33.231265311633578</v>
          </cell>
          <cell r="AF75">
            <v>31.909614708806252</v>
          </cell>
          <cell r="AG75">
            <v>42.739535840921121</v>
          </cell>
          <cell r="AH75">
            <v>31.868604002046474</v>
          </cell>
          <cell r="AI75">
            <v>33.620509107686225</v>
          </cell>
          <cell r="AJ75">
            <v>20.019418951061475</v>
          </cell>
          <cell r="AK75">
            <v>28.275491678191369</v>
          </cell>
          <cell r="AL75">
            <v>23.05346348502226</v>
          </cell>
          <cell r="AM75">
            <v>19.783742726925986</v>
          </cell>
          <cell r="AN75">
            <v>0</v>
          </cell>
          <cell r="AO75">
            <v>0</v>
          </cell>
          <cell r="AP75">
            <v>0</v>
          </cell>
          <cell r="AR75">
            <v>33.231265311633578</v>
          </cell>
          <cell r="AS75">
            <v>32.540172442444764</v>
          </cell>
          <cell r="AT75">
            <v>35.808991630025069</v>
          </cell>
          <cell r="AU75">
            <v>34.746467562064446</v>
          </cell>
          <cell r="AV75">
            <v>34.519303051665261</v>
          </cell>
          <cell r="AW75">
            <v>32.057132706841195</v>
          </cell>
          <cell r="AX75">
            <v>31.492114257990124</v>
          </cell>
          <cell r="AY75">
            <v>30.239972279734694</v>
          </cell>
          <cell r="AZ75">
            <v>28.598279917497539</v>
          </cell>
          <cell r="BA75">
            <v>28.598279917497539</v>
          </cell>
          <cell r="BB75">
            <v>28.598279917497539</v>
          </cell>
          <cell r="BC75">
            <v>28.598279917497539</v>
          </cell>
          <cell r="BE75">
            <v>21.700117798996924</v>
          </cell>
          <cell r="BF75">
            <v>29.102468520623518</v>
          </cell>
          <cell r="BG75">
            <v>30.071024122152807</v>
          </cell>
          <cell r="BH75">
            <v>57.658292080620669</v>
          </cell>
          <cell r="BI75">
            <v>22.501032791726075</v>
          </cell>
          <cell r="BJ75">
            <v>35.528469265713149</v>
          </cell>
          <cell r="BK75">
            <v>33.482343911078743</v>
          </cell>
          <cell r="BL75">
            <v>46.753696231036017</v>
          </cell>
          <cell r="BM75">
            <v>30.520613998694675</v>
          </cell>
          <cell r="BN75">
            <v>30.020238810217258</v>
          </cell>
          <cell r="BO75">
            <v>29.70213560413497</v>
          </cell>
          <cell r="BP75">
            <v>147.13683661242609</v>
          </cell>
          <cell r="BR75">
            <v>21.700117798996924</v>
          </cell>
          <cell r="BS75">
            <v>24.850324123667715</v>
          </cell>
          <cell r="BT75">
            <v>26.524452909781836</v>
          </cell>
          <cell r="BU75">
            <v>34.569805045879448</v>
          </cell>
          <cell r="BV75">
            <v>31.993691490811376</v>
          </cell>
          <cell r="BW75">
            <v>32.65935986640725</v>
          </cell>
          <cell r="BX75">
            <v>32.785796534377639</v>
          </cell>
          <cell r="BY75">
            <v>34.795725663552993</v>
          </cell>
          <cell r="BZ75">
            <v>34.248124185638765</v>
          </cell>
          <cell r="CA75">
            <v>33.849951232959839</v>
          </cell>
          <cell r="CB75">
            <v>33.437565089981113</v>
          </cell>
          <cell r="CC75">
            <v>40.312177343896053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PK Mg Bo"/>
      <sheetName val="TBS 05"/>
      <sheetName val="SISIP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Bagan"/>
      <sheetName val="KPI"/>
      <sheetName val="PCR"/>
      <sheetName val="OLAH VS OT"/>
      <sheetName val="OLAH VS OT (2)"/>
      <sheetName val="graflbr-gp"/>
      <sheetName val="PABRIK"/>
      <sheetName val="GRAF TBS VS COST"/>
      <sheetName val="LAY"/>
      <sheetName val="PL Des"/>
      <sheetName val="PL Nov"/>
      <sheetName val="PL Okt"/>
      <sheetName val="K.Mesin"/>
      <sheetName val="PICA"/>
      <sheetName val="SOLAR"/>
      <sheetName val="AN PK"/>
      <sheetName val="LD Okt"/>
      <sheetName val="LD Nov"/>
      <sheetName val="LD Des"/>
      <sheetName val="LA03"/>
      <sheetName val="GRAF SM"/>
      <sheetName val="PK"/>
      <sheetName val="PO"/>
      <sheetName val="Through"/>
      <sheetName val="Rend~CPO"/>
      <sheetName val="CH Vs Er"/>
      <sheetName val="Qlt CPO"/>
      <sheetName val="Rend~Kernel"/>
      <sheetName val="Qlt KRN"/>
      <sheetName val="FFA"/>
      <sheetName val="Br Dn"/>
      <sheetName val="ER Vs FFA"/>
      <sheetName val="Qlt Vs ER"/>
      <sheetName val="CPO Loss"/>
      <sheetName val="Proses Ctr"/>
      <sheetName val="Krn Loss"/>
      <sheetName val="BD"/>
      <sheetName val="Data"/>
      <sheetName val="NAMA"/>
      <sheetName val="MPP"/>
      <sheetName val="REKAP ST M"/>
      <sheetName val="PETA"/>
      <sheetName val="SRL1"/>
      <sheetName val="SRL2"/>
      <sheetName val="AREA"/>
      <sheetName val="PABRIK (2)"/>
      <sheetName val="Pab SRL 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59">
          <cell r="B59">
            <v>14.04</v>
          </cell>
          <cell r="C59">
            <v>22.54</v>
          </cell>
          <cell r="D59">
            <v>22.31</v>
          </cell>
          <cell r="E59">
            <v>30.66</v>
          </cell>
          <cell r="F59">
            <v>30.57</v>
          </cell>
          <cell r="G59">
            <v>21.31</v>
          </cell>
          <cell r="H59">
            <v>29.59</v>
          </cell>
          <cell r="I59">
            <v>23.58</v>
          </cell>
          <cell r="J59">
            <v>22.11</v>
          </cell>
          <cell r="K59">
            <v>23.04</v>
          </cell>
          <cell r="L59">
            <v>27.68</v>
          </cell>
          <cell r="M59">
            <v>46.77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>
        <row r="9">
          <cell r="A9" t="str">
            <v xml:space="preserve">Jan/01 </v>
          </cell>
          <cell r="B9">
            <v>0</v>
          </cell>
          <cell r="C9">
            <v>0</v>
          </cell>
          <cell r="E9">
            <v>0</v>
          </cell>
          <cell r="F9">
            <v>0</v>
          </cell>
          <cell r="H9">
            <v>0</v>
          </cell>
          <cell r="I9">
            <v>0</v>
          </cell>
          <cell r="K9">
            <v>0</v>
          </cell>
          <cell r="L9">
            <v>0</v>
          </cell>
          <cell r="N9">
            <v>0</v>
          </cell>
          <cell r="O9">
            <v>0</v>
          </cell>
          <cell r="Q9">
            <v>0</v>
          </cell>
          <cell r="R9">
            <v>0</v>
          </cell>
          <cell r="T9">
            <v>0</v>
          </cell>
          <cell r="U9">
            <v>0</v>
          </cell>
          <cell r="W9">
            <v>0</v>
          </cell>
          <cell r="X9">
            <v>0</v>
          </cell>
          <cell r="AC9">
            <v>0</v>
          </cell>
          <cell r="AD9">
            <v>0</v>
          </cell>
          <cell r="AF9">
            <v>5</v>
          </cell>
        </row>
        <row r="10">
          <cell r="A10">
            <v>2</v>
          </cell>
          <cell r="B10">
            <v>2</v>
          </cell>
          <cell r="C10">
            <v>11</v>
          </cell>
          <cell r="E10">
            <v>6.75</v>
          </cell>
          <cell r="F10">
            <v>6.75</v>
          </cell>
          <cell r="H10">
            <v>5.166666666666667</v>
          </cell>
          <cell r="I10">
            <v>8.1666666666666661</v>
          </cell>
          <cell r="K10">
            <v>2.8636363636363638</v>
          </cell>
          <cell r="L10">
            <v>5.5454545454545459</v>
          </cell>
          <cell r="N10">
            <v>4.3333333333333339</v>
          </cell>
          <cell r="O10">
            <v>6.0555555555555554</v>
          </cell>
          <cell r="Q10">
            <v>3.5249999999999995</v>
          </cell>
          <cell r="R10">
            <v>5.7750000000000004</v>
          </cell>
          <cell r="T10">
            <v>15.448275862068966</v>
          </cell>
          <cell r="U10">
            <v>10.448275862068966</v>
          </cell>
          <cell r="W10">
            <v>16.434782608695652</v>
          </cell>
          <cell r="X10">
            <v>10.652173913043478</v>
          </cell>
          <cell r="AC10">
            <v>10.183673469387756</v>
          </cell>
          <cell r="AD10">
            <v>8.4489795918367339</v>
          </cell>
          <cell r="AF10">
            <v>5</v>
          </cell>
        </row>
        <row r="11">
          <cell r="A11">
            <v>3</v>
          </cell>
          <cell r="B11">
            <v>3.8</v>
          </cell>
          <cell r="C11">
            <v>5.2</v>
          </cell>
          <cell r="E11">
            <v>7.0000000000000009</v>
          </cell>
          <cell r="F11">
            <v>7.7142857142857135</v>
          </cell>
          <cell r="H11">
            <v>5.6666666666666661</v>
          </cell>
          <cell r="I11">
            <v>6.666666666666667</v>
          </cell>
          <cell r="K11">
            <v>2.8888888888888888</v>
          </cell>
          <cell r="L11">
            <v>4.9259259259259256</v>
          </cell>
          <cell r="N11">
            <v>4.1500000000000004</v>
          </cell>
          <cell r="O11">
            <v>6.6000000000000005</v>
          </cell>
          <cell r="Q11">
            <v>3.4255319148936167</v>
          </cell>
          <cell r="R11">
            <v>5.6382978723404253</v>
          </cell>
          <cell r="T11">
            <v>11.450000000000001</v>
          </cell>
          <cell r="U11">
            <v>12.65</v>
          </cell>
          <cell r="W11">
            <v>11.450000000000001</v>
          </cell>
          <cell r="X11">
            <v>12.65</v>
          </cell>
          <cell r="AC11">
            <v>6.9393939393939394</v>
          </cell>
          <cell r="AD11">
            <v>8.5959595959595951</v>
          </cell>
          <cell r="AF11">
            <v>5</v>
          </cell>
        </row>
        <row r="12">
          <cell r="A12">
            <v>4</v>
          </cell>
          <cell r="B12">
            <v>3.5000000000000004</v>
          </cell>
          <cell r="C12">
            <v>6.75</v>
          </cell>
          <cell r="E12">
            <v>4.4285714285714279</v>
          </cell>
          <cell r="F12">
            <v>6.4285714285714279</v>
          </cell>
          <cell r="H12">
            <v>4.0909090909090908</v>
          </cell>
          <cell r="I12">
            <v>6.5454545454545459</v>
          </cell>
          <cell r="K12">
            <v>4.125</v>
          </cell>
          <cell r="L12">
            <v>5.0625</v>
          </cell>
          <cell r="N12">
            <v>5.695652173913043</v>
          </cell>
          <cell r="O12">
            <v>4.4782608695652177</v>
          </cell>
          <cell r="Q12">
            <v>4.7818181818181813</v>
          </cell>
          <cell r="R12">
            <v>4.8181818181818183</v>
          </cell>
          <cell r="T12">
            <v>12.333333333333334</v>
          </cell>
          <cell r="U12">
            <v>14.444444444444443</v>
          </cell>
          <cell r="W12">
            <v>12.333333333333334</v>
          </cell>
          <cell r="X12">
            <v>14.444444444444443</v>
          </cell>
          <cell r="AC12">
            <v>7.3725490196078436</v>
          </cell>
          <cell r="AD12">
            <v>8.4019607843137258</v>
          </cell>
          <cell r="AF12">
            <v>5</v>
          </cell>
        </row>
        <row r="13">
          <cell r="A13">
            <v>5</v>
          </cell>
          <cell r="B13">
            <v>0</v>
          </cell>
          <cell r="C13">
            <v>0</v>
          </cell>
          <cell r="E13">
            <v>0</v>
          </cell>
          <cell r="F13">
            <v>0</v>
          </cell>
          <cell r="H13">
            <v>0</v>
          </cell>
          <cell r="I13">
            <v>0</v>
          </cell>
          <cell r="K13">
            <v>0</v>
          </cell>
          <cell r="L13">
            <v>0</v>
          </cell>
          <cell r="N13">
            <v>0</v>
          </cell>
          <cell r="O13">
            <v>0</v>
          </cell>
          <cell r="Q13">
            <v>0</v>
          </cell>
          <cell r="R13">
            <v>0</v>
          </cell>
          <cell r="T13">
            <v>0</v>
          </cell>
          <cell r="U13">
            <v>0</v>
          </cell>
          <cell r="W13">
            <v>0</v>
          </cell>
          <cell r="X13">
            <v>0</v>
          </cell>
          <cell r="AC13">
            <v>0</v>
          </cell>
          <cell r="AD13">
            <v>0</v>
          </cell>
          <cell r="AF13">
            <v>5</v>
          </cell>
        </row>
        <row r="14">
          <cell r="A14">
            <v>6</v>
          </cell>
          <cell r="B14">
            <v>4.5</v>
          </cell>
          <cell r="C14">
            <v>8.5</v>
          </cell>
          <cell r="E14">
            <v>7.0000000000000009</v>
          </cell>
          <cell r="F14">
            <v>6</v>
          </cell>
          <cell r="H14">
            <v>6.375</v>
          </cell>
          <cell r="I14">
            <v>6.625</v>
          </cell>
          <cell r="K14">
            <v>4.8620689655172411</v>
          </cell>
          <cell r="L14">
            <v>4.068965517241379</v>
          </cell>
          <cell r="N14">
            <v>3.8148148148148144</v>
          </cell>
          <cell r="O14">
            <v>6.7777777777777786</v>
          </cell>
          <cell r="Q14">
            <v>4.3571428571428577</v>
          </cell>
          <cell r="R14">
            <v>5.375</v>
          </cell>
          <cell r="T14">
            <v>14.212121212121213</v>
          </cell>
          <cell r="U14">
            <v>13.030303030303031</v>
          </cell>
          <cell r="W14">
            <v>0</v>
          </cell>
          <cell r="X14">
            <v>0</v>
          </cell>
          <cell r="AC14">
            <v>7.8762886597938149</v>
          </cell>
          <cell r="AD14">
            <v>8.0824742268041234</v>
          </cell>
          <cell r="AF14">
            <v>5</v>
          </cell>
        </row>
        <row r="15">
          <cell r="A15">
            <v>7</v>
          </cell>
          <cell r="B15">
            <v>0</v>
          </cell>
          <cell r="C15">
            <v>9</v>
          </cell>
          <cell r="E15">
            <v>7.875</v>
          </cell>
          <cell r="F15">
            <v>7.1249999999999991</v>
          </cell>
          <cell r="H15">
            <v>5.7272727272727275</v>
          </cell>
          <cell r="I15">
            <v>7.6363636363636367</v>
          </cell>
          <cell r="K15">
            <v>5.375</v>
          </cell>
          <cell r="L15">
            <v>3.65625</v>
          </cell>
          <cell r="N15">
            <v>6.1</v>
          </cell>
          <cell r="O15">
            <v>4.7333333333333334</v>
          </cell>
          <cell r="Q15">
            <v>5.725806451612903</v>
          </cell>
          <cell r="R15">
            <v>4.1774193548387091</v>
          </cell>
          <cell r="T15">
            <v>9.1428571428571423</v>
          </cell>
          <cell r="U15">
            <v>11.892857142857142</v>
          </cell>
          <cell r="W15">
            <v>0</v>
          </cell>
          <cell r="X15">
            <v>0</v>
          </cell>
          <cell r="AC15">
            <v>6.6732673267326739</v>
          </cell>
          <cell r="AD15">
            <v>6.6930693069306937</v>
          </cell>
          <cell r="AF15">
            <v>5</v>
          </cell>
        </row>
        <row r="16">
          <cell r="A16">
            <v>8</v>
          </cell>
          <cell r="B16">
            <v>0.66666666666666674</v>
          </cell>
          <cell r="C16">
            <v>9.3333333333333339</v>
          </cell>
          <cell r="E16">
            <v>7.625</v>
          </cell>
          <cell r="F16">
            <v>4.5</v>
          </cell>
          <cell r="H16">
            <v>5.7272727272727275</v>
          </cell>
          <cell r="I16">
            <v>5.8181818181818183</v>
          </cell>
          <cell r="K16">
            <v>5.5</v>
          </cell>
          <cell r="L16">
            <v>3.9444444444444442</v>
          </cell>
          <cell r="N16">
            <v>4.3999999999999995</v>
          </cell>
          <cell r="O16">
            <v>5.04</v>
          </cell>
          <cell r="Q16">
            <v>5.0491803278688527</v>
          </cell>
          <cell r="R16">
            <v>4.3934426229508192</v>
          </cell>
          <cell r="T16">
            <v>10.970588235294118</v>
          </cell>
          <cell r="U16">
            <v>10.441176470588236</v>
          </cell>
          <cell r="W16">
            <v>0</v>
          </cell>
          <cell r="X16">
            <v>0</v>
          </cell>
          <cell r="AC16">
            <v>7.0188679245283021</v>
          </cell>
          <cell r="AD16">
            <v>6.4811320754716979</v>
          </cell>
          <cell r="AF16">
            <v>5</v>
          </cell>
        </row>
        <row r="17">
          <cell r="A17">
            <v>9</v>
          </cell>
          <cell r="B17">
            <v>2.6</v>
          </cell>
          <cell r="C17">
            <v>9.1999999999999993</v>
          </cell>
          <cell r="E17">
            <v>7.6363636363636367</v>
          </cell>
          <cell r="F17">
            <v>6.0909090909090908</v>
          </cell>
          <cell r="H17">
            <v>6.0625</v>
          </cell>
          <cell r="I17">
            <v>7.0624999999999991</v>
          </cell>
          <cell r="K17">
            <v>2.71875</v>
          </cell>
          <cell r="L17">
            <v>4.1875</v>
          </cell>
          <cell r="N17">
            <v>4.6428571428571432</v>
          </cell>
          <cell r="O17">
            <v>5.4642857142857144</v>
          </cell>
          <cell r="Q17">
            <v>3.6166666666666667</v>
          </cell>
          <cell r="R17">
            <v>4.7833333333333332</v>
          </cell>
          <cell r="T17">
            <v>9.28125</v>
          </cell>
          <cell r="U17">
            <v>9.78125</v>
          </cell>
          <cell r="W17">
            <v>9.28125</v>
          </cell>
          <cell r="X17">
            <v>9.78125</v>
          </cell>
          <cell r="AC17">
            <v>6.4857142857142867</v>
          </cell>
          <cell r="AD17">
            <v>7.3285714285714292</v>
          </cell>
          <cell r="AF17">
            <v>5</v>
          </cell>
        </row>
        <row r="18">
          <cell r="A18">
            <v>10</v>
          </cell>
          <cell r="B18">
            <v>3</v>
          </cell>
          <cell r="C18">
            <v>5</v>
          </cell>
          <cell r="E18">
            <v>6</v>
          </cell>
          <cell r="F18">
            <v>7.0000000000000009</v>
          </cell>
          <cell r="H18">
            <v>5.4</v>
          </cell>
          <cell r="I18">
            <v>6.6000000000000005</v>
          </cell>
          <cell r="K18">
            <v>2.2903225806451615</v>
          </cell>
          <cell r="L18">
            <v>4.67741935483871</v>
          </cell>
          <cell r="N18">
            <v>4.0588235294117645</v>
          </cell>
          <cell r="O18">
            <v>6.2941176470588234</v>
          </cell>
          <cell r="Q18">
            <v>2.9166666666666665</v>
          </cell>
          <cell r="R18">
            <v>5.25</v>
          </cell>
          <cell r="T18">
            <v>9.1066224787155026</v>
          </cell>
          <cell r="U18">
            <v>12.463573510085139</v>
          </cell>
          <cell r="W18">
            <v>9.1066224787155026</v>
          </cell>
          <cell r="X18">
            <v>12.463573510085139</v>
          </cell>
          <cell r="AC18">
            <v>6.1752652557121213</v>
          </cell>
          <cell r="AD18">
            <v>8.9120305394936281</v>
          </cell>
          <cell r="AF18">
            <v>5</v>
          </cell>
        </row>
        <row r="19">
          <cell r="A19">
            <v>11</v>
          </cell>
          <cell r="B19">
            <v>1</v>
          </cell>
          <cell r="C19">
            <v>14.499999999999998</v>
          </cell>
          <cell r="E19">
            <v>6.25</v>
          </cell>
          <cell r="F19">
            <v>6</v>
          </cell>
          <cell r="H19">
            <v>5.2</v>
          </cell>
          <cell r="I19">
            <v>7.7</v>
          </cell>
          <cell r="K19">
            <v>3.0625</v>
          </cell>
          <cell r="L19">
            <v>5.4375</v>
          </cell>
          <cell r="N19">
            <v>2.2941176470588234</v>
          </cell>
          <cell r="O19">
            <v>5.6470588235294121</v>
          </cell>
          <cell r="Q19">
            <v>2.7959183673469385</v>
          </cell>
          <cell r="R19">
            <v>5.5102040816326534</v>
          </cell>
          <cell r="T19">
            <v>8.8648648648648649</v>
          </cell>
          <cell r="U19">
            <v>12.432432432432433</v>
          </cell>
          <cell r="W19">
            <v>8.8648648648648649</v>
          </cell>
          <cell r="X19">
            <v>12.432432432432433</v>
          </cell>
          <cell r="AC19">
            <v>6.3533834586466167</v>
          </cell>
          <cell r="AD19">
            <v>9.526315789473685</v>
          </cell>
          <cell r="AF19">
            <v>5</v>
          </cell>
        </row>
        <row r="20">
          <cell r="A20">
            <v>12</v>
          </cell>
          <cell r="B20">
            <v>4.5</v>
          </cell>
          <cell r="C20">
            <v>14.000000000000002</v>
          </cell>
          <cell r="E20">
            <v>5.2857142857142856</v>
          </cell>
          <cell r="F20">
            <v>4.2857142857142856</v>
          </cell>
          <cell r="H20">
            <v>5.1111111111111116</v>
          </cell>
          <cell r="I20">
            <v>6.4444444444444446</v>
          </cell>
          <cell r="K20">
            <v>4.7142857142857144</v>
          </cell>
          <cell r="L20">
            <v>5.1904761904761907</v>
          </cell>
          <cell r="N20">
            <v>4.3181818181818183</v>
          </cell>
          <cell r="O20">
            <v>4.1363636363636367</v>
          </cell>
          <cell r="Q20">
            <v>4.578125</v>
          </cell>
          <cell r="R20">
            <v>4.828125</v>
          </cell>
          <cell r="T20">
            <v>0</v>
          </cell>
          <cell r="U20">
            <v>0</v>
          </cell>
          <cell r="W20">
            <v>0</v>
          </cell>
          <cell r="X20">
            <v>0</v>
          </cell>
          <cell r="AC20">
            <v>4.6438356164383565</v>
          </cell>
          <cell r="AD20">
            <v>5.0273972602739727</v>
          </cell>
          <cell r="AF20">
            <v>5</v>
          </cell>
        </row>
        <row r="21">
          <cell r="A21">
            <v>13</v>
          </cell>
          <cell r="B21">
            <v>0</v>
          </cell>
          <cell r="C21">
            <v>0</v>
          </cell>
          <cell r="E21">
            <v>0</v>
          </cell>
          <cell r="F21">
            <v>0</v>
          </cell>
          <cell r="H21">
            <v>0</v>
          </cell>
          <cell r="I21">
            <v>0</v>
          </cell>
          <cell r="K21">
            <v>0</v>
          </cell>
          <cell r="L21">
            <v>0</v>
          </cell>
          <cell r="N21">
            <v>0</v>
          </cell>
          <cell r="O21">
            <v>0</v>
          </cell>
          <cell r="Q21">
            <v>0</v>
          </cell>
          <cell r="R21">
            <v>0</v>
          </cell>
          <cell r="T21">
            <v>19.040000000000003</v>
          </cell>
          <cell r="U21">
            <v>9.8000000000000007</v>
          </cell>
          <cell r="W21">
            <v>19.040000000000003</v>
          </cell>
          <cell r="X21">
            <v>9.8000000000000007</v>
          </cell>
          <cell r="AC21">
            <v>19.040000000000003</v>
          </cell>
          <cell r="AD21">
            <v>9.8000000000000007</v>
          </cell>
          <cell r="AF21">
            <v>5</v>
          </cell>
        </row>
        <row r="22">
          <cell r="A22">
            <v>14</v>
          </cell>
          <cell r="B22">
            <v>5.4</v>
          </cell>
          <cell r="C22">
            <v>6.8000000000000007</v>
          </cell>
          <cell r="E22">
            <v>5.4</v>
          </cell>
          <cell r="F22">
            <v>10.6</v>
          </cell>
          <cell r="H22">
            <v>5.4</v>
          </cell>
          <cell r="I22">
            <v>9.3333333333333339</v>
          </cell>
          <cell r="K22">
            <v>0</v>
          </cell>
          <cell r="L22">
            <v>0</v>
          </cell>
          <cell r="N22">
            <v>0</v>
          </cell>
          <cell r="O22">
            <v>0</v>
          </cell>
          <cell r="Q22">
            <v>0</v>
          </cell>
          <cell r="R22">
            <v>0</v>
          </cell>
          <cell r="T22">
            <v>9.3888888888888875</v>
          </cell>
          <cell r="U22">
            <v>16.777777777777779</v>
          </cell>
          <cell r="W22">
            <v>9.3888888888888875</v>
          </cell>
          <cell r="X22">
            <v>16.777777777777779</v>
          </cell>
          <cell r="AC22">
            <v>8.2156862745098032</v>
          </cell>
          <cell r="AD22">
            <v>14.588235294117647</v>
          </cell>
          <cell r="AF22">
            <v>5</v>
          </cell>
        </row>
        <row r="23">
          <cell r="A23">
            <v>15</v>
          </cell>
          <cell r="B23">
            <v>5</v>
          </cell>
          <cell r="C23">
            <v>5</v>
          </cell>
          <cell r="E23">
            <v>7.1249999999999991</v>
          </cell>
          <cell r="F23">
            <v>8.375</v>
          </cell>
          <cell r="H23">
            <v>6.5454545454545459</v>
          </cell>
          <cell r="I23">
            <v>7.4545454545454541</v>
          </cell>
          <cell r="K23">
            <v>3</v>
          </cell>
          <cell r="L23">
            <v>4.2105263157894735</v>
          </cell>
          <cell r="N23">
            <v>2.9090909090909092</v>
          </cell>
          <cell r="O23">
            <v>7.0909090909090908</v>
          </cell>
          <cell r="Q23">
            <v>2.9666666666666668</v>
          </cell>
          <cell r="R23">
            <v>5.2666666666666666</v>
          </cell>
          <cell r="T23">
            <v>4.1904761904761907</v>
          </cell>
          <cell r="U23">
            <v>13.666666666666666</v>
          </cell>
          <cell r="W23">
            <v>4.1904761904761907</v>
          </cell>
          <cell r="X23">
            <v>13.666666666666666</v>
          </cell>
          <cell r="AC23">
            <v>4.0602409638554215</v>
          </cell>
          <cell r="AD23">
            <v>9.8072289156626518</v>
          </cell>
          <cell r="AF23">
            <v>5</v>
          </cell>
        </row>
        <row r="24">
          <cell r="A24">
            <v>16</v>
          </cell>
          <cell r="B24">
            <v>2</v>
          </cell>
          <cell r="C24">
            <v>4</v>
          </cell>
          <cell r="E24">
            <v>4.7777777777777777</v>
          </cell>
          <cell r="F24">
            <v>8.2222222222222232</v>
          </cell>
          <cell r="H24">
            <v>4.5</v>
          </cell>
          <cell r="I24">
            <v>7.8</v>
          </cell>
          <cell r="K24">
            <v>5.4</v>
          </cell>
          <cell r="L24">
            <v>5.25</v>
          </cell>
          <cell r="N24">
            <v>3.64</v>
          </cell>
          <cell r="O24">
            <v>6.4799999999999995</v>
          </cell>
          <cell r="Q24">
            <v>4.4222222222222225</v>
          </cell>
          <cell r="R24">
            <v>5.9333333333333336</v>
          </cell>
          <cell r="T24">
            <v>9.15</v>
          </cell>
          <cell r="U24">
            <v>10.65</v>
          </cell>
          <cell r="W24">
            <v>9.15</v>
          </cell>
          <cell r="X24">
            <v>10.65</v>
          </cell>
          <cell r="AC24">
            <v>6.4210526315789469</v>
          </cell>
          <cell r="AD24">
            <v>8.1157894736842113</v>
          </cell>
          <cell r="AF24">
            <v>5</v>
          </cell>
        </row>
        <row r="25">
          <cell r="A25">
            <v>17</v>
          </cell>
          <cell r="B25">
            <v>3</v>
          </cell>
          <cell r="C25">
            <v>8.2000000000000011</v>
          </cell>
          <cell r="E25">
            <v>7.8333333333333339</v>
          </cell>
          <cell r="F25">
            <v>6.166666666666667</v>
          </cell>
          <cell r="H25">
            <v>5.6363636363636367</v>
          </cell>
          <cell r="I25">
            <v>7.0909090909090908</v>
          </cell>
          <cell r="K25">
            <v>4.5714285714285712</v>
          </cell>
          <cell r="L25">
            <v>3.9047619047619047</v>
          </cell>
          <cell r="N25">
            <v>4.6428571428571432</v>
          </cell>
          <cell r="O25">
            <v>4.1785714285714288</v>
          </cell>
          <cell r="Q25">
            <v>4.612244897959183</v>
          </cell>
          <cell r="R25">
            <v>4.0612244897959187</v>
          </cell>
          <cell r="T25">
            <v>12</v>
          </cell>
          <cell r="U25">
            <v>9.9230769230769234</v>
          </cell>
          <cell r="W25">
            <v>12</v>
          </cell>
          <cell r="X25">
            <v>9.9230769230769234</v>
          </cell>
          <cell r="AC25">
            <v>8.8695652173913029</v>
          </cell>
          <cell r="AD25">
            <v>7.6159420289855078</v>
          </cell>
          <cell r="AF25">
            <v>5</v>
          </cell>
        </row>
        <row r="26">
          <cell r="A26">
            <v>18</v>
          </cell>
          <cell r="B26">
            <v>1.6666666666666667</v>
          </cell>
          <cell r="C26">
            <v>14.333333333333334</v>
          </cell>
          <cell r="E26">
            <v>3.1428571428571432</v>
          </cell>
          <cell r="F26">
            <v>7.5714285714285721</v>
          </cell>
          <cell r="H26">
            <v>2.7</v>
          </cell>
          <cell r="I26">
            <v>9.6</v>
          </cell>
          <cell r="K26">
            <v>0</v>
          </cell>
          <cell r="L26">
            <v>0</v>
          </cell>
          <cell r="N26">
            <v>0</v>
          </cell>
          <cell r="O26">
            <v>0</v>
          </cell>
          <cell r="Q26">
            <v>0</v>
          </cell>
          <cell r="R26">
            <v>0</v>
          </cell>
          <cell r="T26">
            <v>10.82608695652174</v>
          </cell>
          <cell r="U26">
            <v>14.326086956521738</v>
          </cell>
          <cell r="W26">
            <v>10.82608695652174</v>
          </cell>
          <cell r="X26">
            <v>14.326086956521738</v>
          </cell>
          <cell r="AC26">
            <v>10.029411764705882</v>
          </cell>
          <cell r="AD26">
            <v>13.862745098039216</v>
          </cell>
          <cell r="AF26">
            <v>5</v>
          </cell>
        </row>
        <row r="27">
          <cell r="A27">
            <v>19</v>
          </cell>
          <cell r="B27">
            <v>0</v>
          </cell>
          <cell r="C27">
            <v>0</v>
          </cell>
          <cell r="E27">
            <v>0</v>
          </cell>
          <cell r="F27">
            <v>0</v>
          </cell>
          <cell r="H27">
            <v>0</v>
          </cell>
          <cell r="I27">
            <v>0</v>
          </cell>
          <cell r="K27">
            <v>0</v>
          </cell>
          <cell r="L27">
            <v>0</v>
          </cell>
          <cell r="N27">
            <v>0</v>
          </cell>
          <cell r="O27">
            <v>0</v>
          </cell>
          <cell r="Q27">
            <v>0</v>
          </cell>
          <cell r="R27">
            <v>0</v>
          </cell>
          <cell r="T27">
            <v>0</v>
          </cell>
          <cell r="U27">
            <v>0</v>
          </cell>
          <cell r="W27">
            <v>0</v>
          </cell>
          <cell r="X27">
            <v>0</v>
          </cell>
          <cell r="AC27">
            <v>0</v>
          </cell>
          <cell r="AD27">
            <v>0</v>
          </cell>
          <cell r="AF27">
            <v>5</v>
          </cell>
        </row>
        <row r="28">
          <cell r="A28">
            <v>20</v>
          </cell>
          <cell r="B28">
            <v>3.5000000000000004</v>
          </cell>
          <cell r="C28">
            <v>7.0000000000000009</v>
          </cell>
          <cell r="E28">
            <v>5.4</v>
          </cell>
          <cell r="F28">
            <v>9.3000000000000007</v>
          </cell>
          <cell r="H28">
            <v>5.083333333333333</v>
          </cell>
          <cell r="I28">
            <v>8.9166666666666679</v>
          </cell>
          <cell r="K28">
            <v>4.6875</v>
          </cell>
          <cell r="L28">
            <v>4.75</v>
          </cell>
          <cell r="N28">
            <v>5.8285714285714292</v>
          </cell>
          <cell r="O28">
            <v>5.8571428571428577</v>
          </cell>
          <cell r="Q28">
            <v>5.168674698795181</v>
          </cell>
          <cell r="R28">
            <v>5.2168674698795181</v>
          </cell>
          <cell r="T28">
            <v>14.48</v>
          </cell>
          <cell r="U28">
            <v>12</v>
          </cell>
          <cell r="W28">
            <v>14.48</v>
          </cell>
          <cell r="X28">
            <v>12</v>
          </cell>
          <cell r="AC28">
            <v>9.9384615384615387</v>
          </cell>
          <cell r="AD28">
            <v>8.9230769230769234</v>
          </cell>
          <cell r="AF28">
            <v>5</v>
          </cell>
        </row>
        <row r="29">
          <cell r="A29">
            <v>21</v>
          </cell>
          <cell r="B29">
            <v>2.75</v>
          </cell>
          <cell r="C29">
            <v>13.5</v>
          </cell>
          <cell r="E29">
            <v>4.2</v>
          </cell>
          <cell r="F29">
            <v>10.8</v>
          </cell>
          <cell r="H29">
            <v>3.5555555555555554</v>
          </cell>
          <cell r="I29">
            <v>12</v>
          </cell>
          <cell r="K29">
            <v>3.2</v>
          </cell>
          <cell r="L29">
            <v>4.9750000000000005</v>
          </cell>
          <cell r="N29">
            <v>4.84375</v>
          </cell>
          <cell r="O29">
            <v>5.53125</v>
          </cell>
          <cell r="Q29">
            <v>3.9305555555555558</v>
          </cell>
          <cell r="R29">
            <v>5.2222222222222223</v>
          </cell>
          <cell r="T29">
            <v>9.6451612903225801</v>
          </cell>
          <cell r="U29">
            <v>10.612903225806452</v>
          </cell>
          <cell r="W29">
            <v>9.6451612903225801</v>
          </cell>
          <cell r="X29">
            <v>10.612903225806452</v>
          </cell>
          <cell r="AC29">
            <v>6.3846153846153841</v>
          </cell>
          <cell r="AD29">
            <v>7.9860139860139858</v>
          </cell>
          <cell r="AF29">
            <v>5</v>
          </cell>
        </row>
        <row r="30">
          <cell r="A30">
            <v>22</v>
          </cell>
          <cell r="B30">
            <v>15</v>
          </cell>
          <cell r="C30">
            <v>9.6666666666666661</v>
          </cell>
          <cell r="E30">
            <v>5</v>
          </cell>
          <cell r="F30">
            <v>9.5</v>
          </cell>
          <cell r="H30">
            <v>8.3333333333333321</v>
          </cell>
          <cell r="I30">
            <v>9.5555555555555554</v>
          </cell>
          <cell r="K30">
            <v>3.0285714285714289</v>
          </cell>
          <cell r="L30">
            <v>6</v>
          </cell>
          <cell r="N30">
            <v>4.125</v>
          </cell>
          <cell r="O30">
            <v>6.3333333333333339</v>
          </cell>
          <cell r="Q30">
            <v>3.4745762711864407</v>
          </cell>
          <cell r="R30">
            <v>6.1355932203389827</v>
          </cell>
          <cell r="T30">
            <v>10.82608695652174</v>
          </cell>
          <cell r="U30">
            <v>11.565217391304348</v>
          </cell>
          <cell r="W30">
            <v>10.82608695652174</v>
          </cell>
          <cell r="X30">
            <v>11.565217391304348</v>
          </cell>
          <cell r="AC30">
            <v>6.8245614035087723</v>
          </cell>
          <cell r="AD30">
            <v>8.5964912280701764</v>
          </cell>
          <cell r="AF30">
            <v>5</v>
          </cell>
        </row>
        <row r="31">
          <cell r="A31">
            <v>23</v>
          </cell>
          <cell r="B31">
            <v>6.4</v>
          </cell>
          <cell r="C31">
            <v>9.1999999999999993</v>
          </cell>
          <cell r="E31">
            <v>5</v>
          </cell>
          <cell r="F31">
            <v>9.1666666666666661</v>
          </cell>
          <cell r="H31">
            <v>5.6363636363636367</v>
          </cell>
          <cell r="I31">
            <v>9.1818181818181817</v>
          </cell>
          <cell r="K31">
            <v>3.5135135135135136</v>
          </cell>
          <cell r="L31">
            <v>5.243243243243243</v>
          </cell>
          <cell r="N31">
            <v>4.1764705882352944</v>
          </cell>
          <cell r="O31">
            <v>5.1176470588235299</v>
          </cell>
          <cell r="Q31">
            <v>3.7222222222222219</v>
          </cell>
          <cell r="R31">
            <v>5.2037037037037033</v>
          </cell>
          <cell r="T31">
            <v>12.333333333333334</v>
          </cell>
          <cell r="U31">
            <v>10.777777777777779</v>
          </cell>
          <cell r="W31">
            <v>12.333333333333334</v>
          </cell>
          <cell r="X31">
            <v>10.777777777777779</v>
          </cell>
          <cell r="AC31">
            <v>5.8433734939759034</v>
          </cell>
          <cell r="AD31">
            <v>6.9397590361445785</v>
          </cell>
          <cell r="AF31">
            <v>5</v>
          </cell>
        </row>
        <row r="32">
          <cell r="A32">
            <v>24</v>
          </cell>
          <cell r="B32">
            <v>8.5</v>
          </cell>
          <cell r="C32">
            <v>8.5</v>
          </cell>
          <cell r="E32">
            <v>6.4</v>
          </cell>
          <cell r="F32">
            <v>8</v>
          </cell>
          <cell r="H32">
            <v>7.0000000000000009</v>
          </cell>
          <cell r="I32">
            <v>8.1428571428571441</v>
          </cell>
          <cell r="K32">
            <v>11.5</v>
          </cell>
          <cell r="L32">
            <v>14.833333333333334</v>
          </cell>
          <cell r="N32">
            <v>19.285714285714288</v>
          </cell>
          <cell r="O32">
            <v>12</v>
          </cell>
          <cell r="Q32">
            <v>15.692307692307692</v>
          </cell>
          <cell r="R32">
            <v>13.307692307692307</v>
          </cell>
          <cell r="T32">
            <v>13.5</v>
          </cell>
          <cell r="U32">
            <v>12.125</v>
          </cell>
          <cell r="W32">
            <v>13.5</v>
          </cell>
          <cell r="X32">
            <v>12.125</v>
          </cell>
          <cell r="AC32">
            <v>13.173076923076923</v>
          </cell>
          <cell r="AD32">
            <v>11.884615384615385</v>
          </cell>
          <cell r="AF32">
            <v>5</v>
          </cell>
        </row>
        <row r="33">
          <cell r="A33">
            <v>25</v>
          </cell>
          <cell r="B33">
            <v>7.0000000000000009</v>
          </cell>
          <cell r="C33">
            <v>7.6666666666666661</v>
          </cell>
          <cell r="E33">
            <v>7.1999999999999993</v>
          </cell>
          <cell r="F33">
            <v>8.2000000000000011</v>
          </cell>
          <cell r="H33">
            <v>7.1249999999999991</v>
          </cell>
          <cell r="I33">
            <v>8</v>
          </cell>
          <cell r="K33">
            <v>2</v>
          </cell>
          <cell r="L33">
            <v>4.0526315789473681</v>
          </cell>
          <cell r="N33">
            <v>1</v>
          </cell>
          <cell r="O33">
            <v>6.25</v>
          </cell>
          <cell r="Q33">
            <v>1.7037037037037037</v>
          </cell>
          <cell r="R33">
            <v>4.7037037037037033</v>
          </cell>
          <cell r="T33">
            <v>3</v>
          </cell>
          <cell r="U33">
            <v>23.857142857142858</v>
          </cell>
          <cell r="W33">
            <v>3</v>
          </cell>
          <cell r="X33">
            <v>23.857142857142858</v>
          </cell>
          <cell r="AC33">
            <v>2.9591836734693877</v>
          </cell>
          <cell r="AD33">
            <v>10.714285714285714</v>
          </cell>
          <cell r="AF33">
            <v>5</v>
          </cell>
        </row>
        <row r="34">
          <cell r="A34">
            <v>26</v>
          </cell>
          <cell r="B34">
            <v>0</v>
          </cell>
          <cell r="C34">
            <v>0</v>
          </cell>
          <cell r="E34">
            <v>0</v>
          </cell>
          <cell r="F34">
            <v>0</v>
          </cell>
          <cell r="H34">
            <v>0</v>
          </cell>
          <cell r="I34">
            <v>0</v>
          </cell>
          <cell r="K34">
            <v>0</v>
          </cell>
          <cell r="L34">
            <v>0</v>
          </cell>
          <cell r="N34">
            <v>0</v>
          </cell>
          <cell r="O34">
            <v>0</v>
          </cell>
          <cell r="Q34">
            <v>0</v>
          </cell>
          <cell r="R34">
            <v>0</v>
          </cell>
          <cell r="T34">
            <v>0</v>
          </cell>
          <cell r="U34">
            <v>0</v>
          </cell>
          <cell r="W34">
            <v>0</v>
          </cell>
          <cell r="X34">
            <v>0</v>
          </cell>
          <cell r="AC34">
            <v>0</v>
          </cell>
          <cell r="AD34">
            <v>0</v>
          </cell>
          <cell r="AF34">
            <v>5</v>
          </cell>
        </row>
        <row r="35">
          <cell r="A35">
            <v>27</v>
          </cell>
          <cell r="B35">
            <v>0</v>
          </cell>
          <cell r="C35">
            <v>0</v>
          </cell>
          <cell r="E35">
            <v>3.4285714285714288</v>
          </cell>
          <cell r="F35">
            <v>7.7142857142857135</v>
          </cell>
          <cell r="H35">
            <v>3.4285714285714288</v>
          </cell>
          <cell r="I35">
            <v>7.7142857142857135</v>
          </cell>
          <cell r="K35">
            <v>2.4444444444444446</v>
          </cell>
          <cell r="L35">
            <v>5.3333333333333339</v>
          </cell>
          <cell r="N35">
            <v>1.5333333333333332</v>
          </cell>
          <cell r="O35">
            <v>6.4666666666666668</v>
          </cell>
          <cell r="Q35">
            <v>2.0303030303030303</v>
          </cell>
          <cell r="R35">
            <v>5.8484848484848486</v>
          </cell>
          <cell r="T35">
            <v>6.9743589743589745</v>
          </cell>
          <cell r="U35">
            <v>10.512820512820513</v>
          </cell>
          <cell r="W35">
            <v>6.9743589743589745</v>
          </cell>
          <cell r="X35">
            <v>10.512820512820513</v>
          </cell>
          <cell r="AC35">
            <v>5.3813559322033893</v>
          </cell>
          <cell r="AD35">
            <v>9.0423728813559325</v>
          </cell>
          <cell r="AF35">
            <v>5</v>
          </cell>
        </row>
        <row r="36">
          <cell r="A36">
            <v>28</v>
          </cell>
          <cell r="B36">
            <v>5</v>
          </cell>
          <cell r="C36">
            <v>7.333333333333333</v>
          </cell>
          <cell r="E36">
            <v>10</v>
          </cell>
          <cell r="F36">
            <v>6.5</v>
          </cell>
          <cell r="H36">
            <v>8.3333333333333321</v>
          </cell>
          <cell r="I36">
            <v>6.7777777777777786</v>
          </cell>
          <cell r="K36">
            <v>2.5294117647058822</v>
          </cell>
          <cell r="L36">
            <v>5.1176470588235299</v>
          </cell>
          <cell r="N36">
            <v>1.5</v>
          </cell>
          <cell r="O36">
            <v>4.3999999999999995</v>
          </cell>
          <cell r="Q36">
            <v>2.1481481481481479</v>
          </cell>
          <cell r="R36">
            <v>4.8518518518518512</v>
          </cell>
          <cell r="T36">
            <v>5.9615384615384617</v>
          </cell>
          <cell r="U36">
            <v>10.730769230769232</v>
          </cell>
          <cell r="W36">
            <v>5.9615384615384617</v>
          </cell>
          <cell r="X36">
            <v>10.730769230769232</v>
          </cell>
          <cell r="AC36">
            <v>5.0340909090909092</v>
          </cell>
          <cell r="AD36">
            <v>8.5227272727272716</v>
          </cell>
          <cell r="AF36">
            <v>5</v>
          </cell>
        </row>
        <row r="37">
          <cell r="A37">
            <v>29</v>
          </cell>
          <cell r="B37">
            <v>4</v>
          </cell>
          <cell r="C37">
            <v>5.25</v>
          </cell>
          <cell r="E37">
            <v>4.375</v>
          </cell>
          <cell r="F37">
            <v>5.375</v>
          </cell>
          <cell r="H37">
            <v>4.25</v>
          </cell>
          <cell r="I37">
            <v>5.3333333333333339</v>
          </cell>
          <cell r="K37">
            <v>5.8666666666666663</v>
          </cell>
          <cell r="L37">
            <v>5.1333333333333337</v>
          </cell>
          <cell r="N37">
            <v>4</v>
          </cell>
          <cell r="O37">
            <v>4.4615384615384617</v>
          </cell>
          <cell r="Q37">
            <v>5</v>
          </cell>
          <cell r="R37">
            <v>4.8214285714285721</v>
          </cell>
          <cell r="T37">
            <v>8.7727272727272716</v>
          </cell>
          <cell r="U37">
            <v>11.454545454545455</v>
          </cell>
          <cell r="W37">
            <v>8.7727272727272716</v>
          </cell>
          <cell r="X37">
            <v>11.454545454545455</v>
          </cell>
          <cell r="AC37">
            <v>6.8690476190476186</v>
          </cell>
          <cell r="AD37">
            <v>8.3690476190476186</v>
          </cell>
          <cell r="AF37">
            <v>5</v>
          </cell>
        </row>
        <row r="38">
          <cell r="A38">
            <v>30</v>
          </cell>
          <cell r="B38">
            <v>0</v>
          </cell>
          <cell r="C38">
            <v>10</v>
          </cell>
          <cell r="E38">
            <v>4.4285714285714279</v>
          </cell>
          <cell r="F38">
            <v>8</v>
          </cell>
          <cell r="H38">
            <v>3.875</v>
          </cell>
          <cell r="I38">
            <v>8.25</v>
          </cell>
          <cell r="K38">
            <v>2.2666666666666666</v>
          </cell>
          <cell r="L38">
            <v>3.2</v>
          </cell>
          <cell r="N38">
            <v>7.5384615384615383</v>
          </cell>
          <cell r="O38">
            <v>4.4615384615384617</v>
          </cell>
          <cell r="Q38">
            <v>4.7142857142857144</v>
          </cell>
          <cell r="R38">
            <v>3.785714285714286</v>
          </cell>
          <cell r="T38">
            <v>20.454545454545457</v>
          </cell>
          <cell r="U38">
            <v>8.3636363636363633</v>
          </cell>
          <cell r="W38">
            <v>20.454545454545457</v>
          </cell>
          <cell r="X38">
            <v>8.3636363636363633</v>
          </cell>
          <cell r="AC38">
            <v>13.2875</v>
          </cell>
          <cell r="AD38">
            <v>6.75</v>
          </cell>
          <cell r="AF38">
            <v>5</v>
          </cell>
        </row>
        <row r="39">
          <cell r="A39">
            <v>31</v>
          </cell>
          <cell r="B39">
            <v>4</v>
          </cell>
          <cell r="C39">
            <v>14.000000000000002</v>
          </cell>
          <cell r="E39">
            <v>5.3333333333333339</v>
          </cell>
          <cell r="F39">
            <v>7.0000000000000009</v>
          </cell>
          <cell r="H39">
            <v>4.8888888888888893</v>
          </cell>
          <cell r="I39">
            <v>9.3333333333333339</v>
          </cell>
          <cell r="K39">
            <v>3.0833333333333335</v>
          </cell>
          <cell r="L39">
            <v>4.3333333333333339</v>
          </cell>
          <cell r="N39">
            <v>3.75</v>
          </cell>
          <cell r="O39">
            <v>4.5</v>
          </cell>
          <cell r="Q39">
            <v>3.4166666666666665</v>
          </cell>
          <cell r="R39">
            <v>4.416666666666667</v>
          </cell>
          <cell r="T39">
            <v>18.391304347826086</v>
          </cell>
          <cell r="U39">
            <v>8.304347826086957</v>
          </cell>
          <cell r="W39">
            <v>18.391304347826086</v>
          </cell>
          <cell r="X39">
            <v>8.304347826086957</v>
          </cell>
          <cell r="AC39">
            <v>12.30379746835443</v>
          </cell>
          <cell r="AD39">
            <v>7.2405063291139244</v>
          </cell>
          <cell r="AF39">
            <v>5</v>
          </cell>
        </row>
        <row r="40">
          <cell r="A40" t="str">
            <v xml:space="preserve">Feb/01 </v>
          </cell>
          <cell r="B40">
            <v>0</v>
          </cell>
          <cell r="C40">
            <v>0</v>
          </cell>
          <cell r="E40">
            <v>0</v>
          </cell>
          <cell r="F40">
            <v>0</v>
          </cell>
          <cell r="H40">
            <v>0</v>
          </cell>
          <cell r="I40">
            <v>0</v>
          </cell>
          <cell r="K40">
            <v>0</v>
          </cell>
          <cell r="L40">
            <v>0</v>
          </cell>
          <cell r="N40">
            <v>0</v>
          </cell>
          <cell r="O40">
            <v>0</v>
          </cell>
          <cell r="Q40">
            <v>0</v>
          </cell>
          <cell r="R40">
            <v>0</v>
          </cell>
          <cell r="T40">
            <v>0</v>
          </cell>
          <cell r="U40">
            <v>0</v>
          </cell>
          <cell r="W40">
            <v>0</v>
          </cell>
          <cell r="X40">
            <v>0</v>
          </cell>
          <cell r="AC40">
            <v>0</v>
          </cell>
          <cell r="AD40">
            <v>0</v>
          </cell>
          <cell r="AF40">
            <v>5</v>
          </cell>
        </row>
        <row r="41">
          <cell r="A41">
            <v>2</v>
          </cell>
          <cell r="B41">
            <v>0</v>
          </cell>
          <cell r="C41">
            <v>0</v>
          </cell>
          <cell r="E41">
            <v>0</v>
          </cell>
          <cell r="F41">
            <v>0</v>
          </cell>
          <cell r="H41">
            <v>0</v>
          </cell>
          <cell r="I41">
            <v>0</v>
          </cell>
          <cell r="K41">
            <v>0</v>
          </cell>
          <cell r="L41">
            <v>0</v>
          </cell>
          <cell r="N41">
            <v>0</v>
          </cell>
          <cell r="O41">
            <v>0</v>
          </cell>
          <cell r="Q41">
            <v>0</v>
          </cell>
          <cell r="R41">
            <v>0</v>
          </cell>
          <cell r="T41">
            <v>0</v>
          </cell>
          <cell r="U41">
            <v>0</v>
          </cell>
          <cell r="W41">
            <v>0</v>
          </cell>
          <cell r="X41">
            <v>0</v>
          </cell>
          <cell r="AC41">
            <v>0</v>
          </cell>
          <cell r="AD41">
            <v>0</v>
          </cell>
          <cell r="AF41">
            <v>5</v>
          </cell>
        </row>
        <row r="42">
          <cell r="A42">
            <v>3</v>
          </cell>
          <cell r="B42">
            <v>13.750000000000002</v>
          </cell>
          <cell r="C42">
            <v>5.5</v>
          </cell>
          <cell r="E42">
            <v>5</v>
          </cell>
          <cell r="F42">
            <v>6.8571428571428577</v>
          </cell>
          <cell r="H42">
            <v>8.1818181818181817</v>
          </cell>
          <cell r="I42">
            <v>6.3636363636363633</v>
          </cell>
          <cell r="K42">
            <v>3.3250000000000002</v>
          </cell>
          <cell r="L42">
            <v>4.6749999999999998</v>
          </cell>
          <cell r="N42">
            <v>4.96</v>
          </cell>
          <cell r="O42">
            <v>4.5199999999999996</v>
          </cell>
          <cell r="Q42">
            <v>3.9538461538461536</v>
          </cell>
          <cell r="R42">
            <v>4.6153846153846159</v>
          </cell>
          <cell r="T42">
            <v>40.157894736842103</v>
          </cell>
          <cell r="U42">
            <v>5.447368421052631</v>
          </cell>
          <cell r="W42">
            <v>40.157894736842103</v>
          </cell>
          <cell r="X42">
            <v>5.447368421052631</v>
          </cell>
          <cell r="AC42">
            <v>22.361842105263158</v>
          </cell>
          <cell r="AD42">
            <v>5.1578947368421053</v>
          </cell>
          <cell r="AF42">
            <v>5</v>
          </cell>
        </row>
        <row r="43">
          <cell r="A43">
            <v>4</v>
          </cell>
          <cell r="B43">
            <v>9</v>
          </cell>
          <cell r="C43">
            <v>9.3333333333333339</v>
          </cell>
          <cell r="E43">
            <v>1.2142857142857142</v>
          </cell>
          <cell r="F43">
            <v>2.9285714285714288</v>
          </cell>
          <cell r="H43">
            <v>2.5882352941176472</v>
          </cell>
          <cell r="I43">
            <v>4.0588235294117645</v>
          </cell>
          <cell r="K43">
            <v>2.4230769230769229</v>
          </cell>
          <cell r="L43">
            <v>5.4615384615384617</v>
          </cell>
          <cell r="N43">
            <v>2.1428571428571428</v>
          </cell>
          <cell r="O43">
            <v>6.8095238095238102</v>
          </cell>
          <cell r="Q43">
            <v>2.2978723404255321</v>
          </cell>
          <cell r="R43">
            <v>6.0638297872340425</v>
          </cell>
          <cell r="T43">
            <v>13.461538461538462</v>
          </cell>
          <cell r="U43">
            <v>11.923076923076923</v>
          </cell>
          <cell r="W43">
            <v>13.461538461538462</v>
          </cell>
          <cell r="X43">
            <v>11.923076923076923</v>
          </cell>
          <cell r="AC43">
            <v>7.3448275862068968</v>
          </cell>
          <cell r="AD43">
            <v>8.3965517241379306</v>
          </cell>
          <cell r="AF43">
            <v>5</v>
          </cell>
        </row>
        <row r="44">
          <cell r="A44">
            <v>5</v>
          </cell>
          <cell r="B44">
            <v>3.6666666666666665</v>
          </cell>
          <cell r="C44">
            <v>7.6666666666666661</v>
          </cell>
          <cell r="E44">
            <v>4.1666666666666661</v>
          </cell>
          <cell r="F44">
            <v>8.8333333333333339</v>
          </cell>
          <cell r="H44">
            <v>4</v>
          </cell>
          <cell r="I44">
            <v>8.4444444444444446</v>
          </cell>
          <cell r="K44">
            <v>3.1176470588235294</v>
          </cell>
          <cell r="L44">
            <v>5.3529411764705879</v>
          </cell>
          <cell r="N44">
            <v>3</v>
          </cell>
          <cell r="O44">
            <v>6.5</v>
          </cell>
          <cell r="Q44">
            <v>3.0689655172413794</v>
          </cell>
          <cell r="R44">
            <v>5.8275862068965516</v>
          </cell>
          <cell r="T44">
            <v>11.25</v>
          </cell>
          <cell r="U44">
            <v>13.200000000000001</v>
          </cell>
          <cell r="W44">
            <v>11.25</v>
          </cell>
          <cell r="X44">
            <v>13.200000000000001</v>
          </cell>
          <cell r="AC44">
            <v>7.3717948717948723</v>
          </cell>
          <cell r="AD44">
            <v>9.9102564102564106</v>
          </cell>
          <cell r="AF44">
            <v>5</v>
          </cell>
        </row>
        <row r="45">
          <cell r="A45">
            <v>6</v>
          </cell>
          <cell r="B45">
            <v>9.5</v>
          </cell>
          <cell r="C45">
            <v>5.5</v>
          </cell>
          <cell r="E45">
            <v>5.5</v>
          </cell>
          <cell r="F45">
            <v>6.5</v>
          </cell>
          <cell r="H45">
            <v>6.833333333333333</v>
          </cell>
          <cell r="I45">
            <v>6.166666666666667</v>
          </cell>
          <cell r="K45">
            <v>3.3529411764705883</v>
          </cell>
          <cell r="L45">
            <v>5.4705882352941178</v>
          </cell>
          <cell r="N45">
            <v>3.2399999999999998</v>
          </cell>
          <cell r="O45">
            <v>5.24</v>
          </cell>
          <cell r="Q45">
            <v>3.2857142857142856</v>
          </cell>
          <cell r="R45">
            <v>5.3333333333333339</v>
          </cell>
          <cell r="T45">
            <v>7.4375</v>
          </cell>
          <cell r="U45">
            <v>15.75</v>
          </cell>
          <cell r="W45">
            <v>7.4375</v>
          </cell>
          <cell r="X45">
            <v>15.75</v>
          </cell>
          <cell r="AC45">
            <v>5.2124999999999995</v>
          </cell>
          <cell r="AD45">
            <v>9.5625</v>
          </cell>
          <cell r="AF45">
            <v>5</v>
          </cell>
        </row>
        <row r="46">
          <cell r="A46">
            <v>7</v>
          </cell>
          <cell r="B46">
            <v>14.666666666666666</v>
          </cell>
          <cell r="C46">
            <v>8.3333333333333321</v>
          </cell>
          <cell r="E46">
            <v>5.875</v>
          </cell>
          <cell r="F46">
            <v>6</v>
          </cell>
          <cell r="H46">
            <v>8.2727272727272734</v>
          </cell>
          <cell r="I46">
            <v>6.6363636363636358</v>
          </cell>
          <cell r="K46">
            <v>13</v>
          </cell>
          <cell r="L46">
            <v>11.200000000000001</v>
          </cell>
          <cell r="N46">
            <v>8.6666666666666679</v>
          </cell>
          <cell r="O46">
            <v>5.6666666666666661</v>
          </cell>
          <cell r="Q46">
            <v>11.375</v>
          </cell>
          <cell r="R46">
            <v>9.125</v>
          </cell>
          <cell r="T46">
            <v>17.041666666666664</v>
          </cell>
          <cell r="U46">
            <v>9.9166666666666661</v>
          </cell>
          <cell r="W46">
            <v>17.041666666666664</v>
          </cell>
          <cell r="X46">
            <v>9.9166666666666661</v>
          </cell>
          <cell r="AC46">
            <v>14.925373134328357</v>
          </cell>
          <cell r="AD46">
            <v>9.2835820895522385</v>
          </cell>
          <cell r="AF46">
            <v>5</v>
          </cell>
        </row>
        <row r="47">
          <cell r="A47">
            <v>8</v>
          </cell>
          <cell r="B47">
            <v>5</v>
          </cell>
          <cell r="C47">
            <v>7.0000000000000009</v>
          </cell>
          <cell r="E47">
            <v>5.875</v>
          </cell>
          <cell r="F47">
            <v>6.75</v>
          </cell>
          <cell r="H47">
            <v>5.7777777777777777</v>
          </cell>
          <cell r="I47">
            <v>6.7777777777777786</v>
          </cell>
          <cell r="K47">
            <v>4.4242424242424239</v>
          </cell>
          <cell r="L47">
            <v>3.4848484848484853</v>
          </cell>
          <cell r="N47">
            <v>5.5185185185185182</v>
          </cell>
          <cell r="O47">
            <v>4.4444444444444446</v>
          </cell>
          <cell r="Q47">
            <v>4.9166666666666661</v>
          </cell>
          <cell r="R47">
            <v>3.916666666666667</v>
          </cell>
          <cell r="T47">
            <v>19.225000000000001</v>
          </cell>
          <cell r="U47">
            <v>13.075000000000001</v>
          </cell>
          <cell r="W47">
            <v>19.225000000000001</v>
          </cell>
          <cell r="X47">
            <v>13.075000000000001</v>
          </cell>
          <cell r="AC47">
            <v>12.651006711409396</v>
          </cell>
          <cell r="AD47">
            <v>9.0067114093959724</v>
          </cell>
          <cell r="AF47">
            <v>5</v>
          </cell>
        </row>
        <row r="48">
          <cell r="A48">
            <v>9</v>
          </cell>
          <cell r="B48">
            <v>0</v>
          </cell>
          <cell r="C48">
            <v>0</v>
          </cell>
          <cell r="E48">
            <v>0</v>
          </cell>
          <cell r="F48">
            <v>0</v>
          </cell>
          <cell r="H48">
            <v>0</v>
          </cell>
          <cell r="I48">
            <v>0</v>
          </cell>
          <cell r="K48">
            <v>0</v>
          </cell>
          <cell r="L48">
            <v>0</v>
          </cell>
          <cell r="N48">
            <v>0</v>
          </cell>
          <cell r="O48">
            <v>0</v>
          </cell>
          <cell r="Q48">
            <v>0</v>
          </cell>
          <cell r="R48">
            <v>0</v>
          </cell>
          <cell r="T48">
            <v>0</v>
          </cell>
          <cell r="U48">
            <v>0</v>
          </cell>
          <cell r="W48">
            <v>0</v>
          </cell>
          <cell r="X48">
            <v>0</v>
          </cell>
          <cell r="AC48">
            <v>0</v>
          </cell>
          <cell r="AD48">
            <v>0</v>
          </cell>
          <cell r="AF48">
            <v>5</v>
          </cell>
        </row>
        <row r="49">
          <cell r="A49">
            <v>10</v>
          </cell>
          <cell r="B49">
            <v>0</v>
          </cell>
          <cell r="C49">
            <v>12</v>
          </cell>
          <cell r="E49">
            <v>15.333333333333332</v>
          </cell>
          <cell r="F49">
            <v>16</v>
          </cell>
          <cell r="H49">
            <v>11.5</v>
          </cell>
          <cell r="I49">
            <v>15</v>
          </cell>
          <cell r="K49">
            <v>5.3571428571428568</v>
          </cell>
          <cell r="L49">
            <v>3.8095238095238098</v>
          </cell>
          <cell r="N49">
            <v>6.1851851851851851</v>
          </cell>
          <cell r="O49">
            <v>5.1851851851851851</v>
          </cell>
          <cell r="Q49">
            <v>5.6811594202898554</v>
          </cell>
          <cell r="R49">
            <v>4.3478260869565215</v>
          </cell>
          <cell r="T49">
            <v>16.95918367346939</v>
          </cell>
          <cell r="U49">
            <v>10.040816326530612</v>
          </cell>
          <cell r="W49">
            <v>16.95918367346939</v>
          </cell>
          <cell r="X49">
            <v>10.040816326530612</v>
          </cell>
          <cell r="AC49">
            <v>12.280701754385964</v>
          </cell>
          <cell r="AD49">
            <v>7.859649122807018</v>
          </cell>
          <cell r="AF49">
            <v>5</v>
          </cell>
        </row>
        <row r="50">
          <cell r="A50">
            <v>11</v>
          </cell>
          <cell r="B50">
            <v>3.833333333333333</v>
          </cell>
          <cell r="C50">
            <v>2.166666666666667</v>
          </cell>
          <cell r="E50">
            <v>11.428571428571429</v>
          </cell>
          <cell r="F50">
            <v>12.857142857142856</v>
          </cell>
          <cell r="H50">
            <v>6.6315789473684212</v>
          </cell>
          <cell r="I50">
            <v>6.1052631578947363</v>
          </cell>
          <cell r="K50">
            <v>5.3529411764705879</v>
          </cell>
          <cell r="L50">
            <v>3.8529411764705883</v>
          </cell>
          <cell r="N50">
            <v>8.7391304347826093</v>
          </cell>
          <cell r="O50">
            <v>5.5652173913043477</v>
          </cell>
          <cell r="Q50">
            <v>6.7192982456140342</v>
          </cell>
          <cell r="R50">
            <v>4.5438596491228074</v>
          </cell>
          <cell r="T50">
            <v>19.571428571428569</v>
          </cell>
          <cell r="U50">
            <v>9.5</v>
          </cell>
          <cell r="W50">
            <v>19.571428571428569</v>
          </cell>
          <cell r="X50">
            <v>9.5</v>
          </cell>
          <cell r="AC50">
            <v>12.15909090909091</v>
          </cell>
          <cell r="AD50">
            <v>6.8712121212121211</v>
          </cell>
          <cell r="AF50">
            <v>5</v>
          </cell>
        </row>
        <row r="51">
          <cell r="A51">
            <v>12</v>
          </cell>
          <cell r="B51">
            <v>0</v>
          </cell>
          <cell r="C51">
            <v>0</v>
          </cell>
          <cell r="E51">
            <v>0</v>
          </cell>
          <cell r="F51">
            <v>0</v>
          </cell>
          <cell r="H51">
            <v>0</v>
          </cell>
          <cell r="I51">
            <v>0</v>
          </cell>
          <cell r="K51">
            <v>0</v>
          </cell>
          <cell r="L51">
            <v>0</v>
          </cell>
          <cell r="N51">
            <v>0</v>
          </cell>
          <cell r="O51">
            <v>0</v>
          </cell>
          <cell r="Q51">
            <v>0</v>
          </cell>
          <cell r="R51">
            <v>0</v>
          </cell>
          <cell r="T51">
            <v>0</v>
          </cell>
          <cell r="U51">
            <v>0</v>
          </cell>
          <cell r="W51">
            <v>0</v>
          </cell>
          <cell r="X51">
            <v>0</v>
          </cell>
          <cell r="AC51">
            <v>0</v>
          </cell>
          <cell r="AD51">
            <v>0</v>
          </cell>
          <cell r="AF51">
            <v>5</v>
          </cell>
        </row>
        <row r="52">
          <cell r="A52">
            <v>13</v>
          </cell>
          <cell r="B52">
            <v>5.5</v>
          </cell>
          <cell r="C52">
            <v>6.25</v>
          </cell>
          <cell r="E52">
            <v>5.8571428571428577</v>
          </cell>
          <cell r="F52">
            <v>11</v>
          </cell>
          <cell r="H52">
            <v>5.7272727272727275</v>
          </cell>
          <cell r="I52">
            <v>9.2727272727272734</v>
          </cell>
          <cell r="K52">
            <v>3.1875</v>
          </cell>
          <cell r="L52">
            <v>7.0624999999999991</v>
          </cell>
          <cell r="N52">
            <v>3.9285714285714284</v>
          </cell>
          <cell r="O52">
            <v>7.4285714285714288</v>
          </cell>
          <cell r="Q52">
            <v>3.5333333333333337</v>
          </cell>
          <cell r="R52">
            <v>7.2333333333333334</v>
          </cell>
          <cell r="T52">
            <v>18.533333333333331</v>
          </cell>
          <cell r="U52">
            <v>9.6666666666666661</v>
          </cell>
          <cell r="W52">
            <v>18.533333333333331</v>
          </cell>
          <cell r="X52">
            <v>9.6666666666666661</v>
          </cell>
          <cell r="AC52">
            <v>10.211267605633804</v>
          </cell>
          <cell r="AD52">
            <v>8.577464788732394</v>
          </cell>
          <cell r="AF52">
            <v>5</v>
          </cell>
        </row>
        <row r="53">
          <cell r="A53">
            <v>14</v>
          </cell>
          <cell r="B53">
            <v>7.0000000000000009</v>
          </cell>
          <cell r="C53">
            <v>13</v>
          </cell>
          <cell r="E53">
            <v>4.5714285714285712</v>
          </cell>
          <cell r="F53">
            <v>10.428571428571429</v>
          </cell>
          <cell r="H53">
            <v>5.3</v>
          </cell>
          <cell r="I53">
            <v>11.200000000000001</v>
          </cell>
          <cell r="K53">
            <v>8.884615384615385</v>
          </cell>
          <cell r="L53">
            <v>4.8461538461538458</v>
          </cell>
          <cell r="N53">
            <v>8.4</v>
          </cell>
          <cell r="O53">
            <v>5.4</v>
          </cell>
          <cell r="Q53">
            <v>8.75</v>
          </cell>
          <cell r="R53">
            <v>5</v>
          </cell>
          <cell r="T53">
            <v>15.285714285714286</v>
          </cell>
          <cell r="U53">
            <v>9.5714285714285712</v>
          </cell>
          <cell r="W53">
            <v>15.285714285714286</v>
          </cell>
          <cell r="X53">
            <v>9.5714285714285712</v>
          </cell>
          <cell r="AC53">
            <v>9.7000000000000011</v>
          </cell>
          <cell r="AD53">
            <v>7.1</v>
          </cell>
          <cell r="AF53">
            <v>5</v>
          </cell>
        </row>
        <row r="54">
          <cell r="A54">
            <v>15</v>
          </cell>
          <cell r="B54">
            <v>4</v>
          </cell>
          <cell r="C54">
            <v>15.333333333333332</v>
          </cell>
          <cell r="E54">
            <v>9.3333333333333339</v>
          </cell>
          <cell r="F54">
            <v>11.833333333333334</v>
          </cell>
          <cell r="H54">
            <v>7.5555555555555554</v>
          </cell>
          <cell r="I54">
            <v>13</v>
          </cell>
          <cell r="K54">
            <v>4.4705882352941178</v>
          </cell>
          <cell r="L54">
            <v>5.4411764705882355</v>
          </cell>
          <cell r="N54">
            <v>4.5454545454545459</v>
          </cell>
          <cell r="O54">
            <v>7.2727272727272725</v>
          </cell>
          <cell r="Q54">
            <v>4.4888888888888889</v>
          </cell>
          <cell r="R54">
            <v>5.8888888888888884</v>
          </cell>
          <cell r="T54">
            <v>11.095238095238095</v>
          </cell>
          <cell r="U54">
            <v>13.523809523809524</v>
          </cell>
          <cell r="W54">
            <v>11.095238095238095</v>
          </cell>
          <cell r="X54">
            <v>13.523809523809524</v>
          </cell>
          <cell r="AC54">
            <v>7.6666666666666661</v>
          </cell>
          <cell r="AD54">
            <v>9.8958333333333321</v>
          </cell>
          <cell r="AF54">
            <v>5</v>
          </cell>
        </row>
        <row r="55">
          <cell r="A55">
            <v>16</v>
          </cell>
          <cell r="B55">
            <v>0</v>
          </cell>
          <cell r="C55">
            <v>0</v>
          </cell>
          <cell r="E55">
            <v>0</v>
          </cell>
          <cell r="F55">
            <v>0</v>
          </cell>
          <cell r="H55">
            <v>0</v>
          </cell>
          <cell r="I55">
            <v>0</v>
          </cell>
          <cell r="K55">
            <v>0</v>
          </cell>
          <cell r="L55">
            <v>0</v>
          </cell>
          <cell r="N55">
            <v>0</v>
          </cell>
          <cell r="O55">
            <v>0</v>
          </cell>
          <cell r="Q55">
            <v>0</v>
          </cell>
          <cell r="R55">
            <v>0</v>
          </cell>
          <cell r="T55">
            <v>0</v>
          </cell>
          <cell r="U55">
            <v>0</v>
          </cell>
          <cell r="W55">
            <v>0</v>
          </cell>
          <cell r="X55">
            <v>0</v>
          </cell>
          <cell r="AC55">
            <v>0</v>
          </cell>
          <cell r="AD55">
            <v>0</v>
          </cell>
          <cell r="AF55">
            <v>5</v>
          </cell>
        </row>
        <row r="56">
          <cell r="A56">
            <v>17</v>
          </cell>
          <cell r="B56">
            <v>12.25</v>
          </cell>
          <cell r="C56">
            <v>3</v>
          </cell>
          <cell r="E56">
            <v>14.2</v>
          </cell>
          <cell r="F56">
            <v>6.7</v>
          </cell>
          <cell r="H56">
            <v>13.642857142857142</v>
          </cell>
          <cell r="I56">
            <v>5.6428571428571423</v>
          </cell>
          <cell r="K56">
            <v>6.3571428571428568</v>
          </cell>
          <cell r="L56">
            <v>4.0714285714285721</v>
          </cell>
          <cell r="N56">
            <v>8.2758620689655178</v>
          </cell>
          <cell r="O56">
            <v>5.2413793103448274</v>
          </cell>
          <cell r="Q56">
            <v>7.333333333333333</v>
          </cell>
          <cell r="R56">
            <v>4.666666666666667</v>
          </cell>
          <cell r="T56">
            <v>17.083333333333332</v>
          </cell>
          <cell r="U56">
            <v>11.833333333333334</v>
          </cell>
          <cell r="W56">
            <v>17.083333333333332</v>
          </cell>
          <cell r="X56">
            <v>11.833333333333334</v>
          </cell>
          <cell r="AC56">
            <v>13.467065868263472</v>
          </cell>
          <cell r="AD56">
            <v>8.8682634730538918</v>
          </cell>
          <cell r="AF56">
            <v>5</v>
          </cell>
        </row>
        <row r="57">
          <cell r="A57">
            <v>18</v>
          </cell>
          <cell r="B57">
            <v>12</v>
          </cell>
          <cell r="C57">
            <v>4</v>
          </cell>
          <cell r="E57">
            <v>11.166666666666666</v>
          </cell>
          <cell r="F57">
            <v>5.166666666666667</v>
          </cell>
          <cell r="H57">
            <v>11.285714285714285</v>
          </cell>
          <cell r="I57">
            <v>5</v>
          </cell>
          <cell r="K57">
            <v>4.9090909090909092</v>
          </cell>
          <cell r="L57">
            <v>5.4545454545454541</v>
          </cell>
          <cell r="N57">
            <v>5.2424242424242422</v>
          </cell>
          <cell r="O57">
            <v>6.3636363636363633</v>
          </cell>
          <cell r="Q57">
            <v>5.0757575757575761</v>
          </cell>
          <cell r="R57">
            <v>5.9090909090909092</v>
          </cell>
          <cell r="T57">
            <v>7.5454545454545459</v>
          </cell>
          <cell r="U57">
            <v>6.0909090909090908</v>
          </cell>
          <cell r="W57">
            <v>7.5454545454545459</v>
          </cell>
          <cell r="X57">
            <v>6.0909090909090908</v>
          </cell>
          <cell r="AC57">
            <v>6.1052631578947363</v>
          </cell>
          <cell r="AD57">
            <v>5.8842105263157896</v>
          </cell>
          <cell r="AF57">
            <v>5</v>
          </cell>
        </row>
        <row r="58">
          <cell r="A58">
            <v>19</v>
          </cell>
          <cell r="B58">
            <v>5.8000000000000007</v>
          </cell>
          <cell r="C58">
            <v>8.4</v>
          </cell>
          <cell r="E58">
            <v>9.4</v>
          </cell>
          <cell r="F58">
            <v>9.6</v>
          </cell>
          <cell r="H58">
            <v>7.6</v>
          </cell>
          <cell r="I58">
            <v>9</v>
          </cell>
          <cell r="K58">
            <v>3.2758620689655173</v>
          </cell>
          <cell r="L58">
            <v>6</v>
          </cell>
          <cell r="N58">
            <v>6.4090909090909083</v>
          </cell>
          <cell r="O58">
            <v>6.3636363636363633</v>
          </cell>
          <cell r="Q58">
            <v>4.6274509803921564</v>
          </cell>
          <cell r="R58">
            <v>6.1568627450980395</v>
          </cell>
          <cell r="T58">
            <v>19.2</v>
          </cell>
          <cell r="U58">
            <v>7.55</v>
          </cell>
          <cell r="W58">
            <v>19.2</v>
          </cell>
          <cell r="X58">
            <v>7.55</v>
          </cell>
          <cell r="AC58">
            <v>10.693069306930694</v>
          </cell>
          <cell r="AD58">
            <v>6.990099009900991</v>
          </cell>
          <cell r="AF58">
            <v>5</v>
          </cell>
        </row>
        <row r="59">
          <cell r="A59">
            <v>20</v>
          </cell>
          <cell r="B59">
            <v>2</v>
          </cell>
          <cell r="C59">
            <v>16</v>
          </cell>
          <cell r="E59">
            <v>15</v>
          </cell>
          <cell r="F59">
            <v>6</v>
          </cell>
          <cell r="H59">
            <v>11.75</v>
          </cell>
          <cell r="I59">
            <v>8.5</v>
          </cell>
          <cell r="K59">
            <v>5.0666666666666664</v>
          </cell>
          <cell r="L59">
            <v>4.5111111111111111</v>
          </cell>
          <cell r="N59">
            <v>8.3103448275862064</v>
          </cell>
          <cell r="O59">
            <v>5.1034482758620694</v>
          </cell>
          <cell r="Q59">
            <v>6.3378378378378386</v>
          </cell>
          <cell r="R59">
            <v>4.743243243243243</v>
          </cell>
          <cell r="T59">
            <v>28.416666666666668</v>
          </cell>
          <cell r="U59">
            <v>12.361111111111111</v>
          </cell>
          <cell r="W59">
            <v>28.416666666666668</v>
          </cell>
          <cell r="X59">
            <v>12.361111111111111</v>
          </cell>
          <cell r="AC59">
            <v>16.941558441558442</v>
          </cell>
          <cell r="AD59">
            <v>8.5</v>
          </cell>
          <cell r="AF59">
            <v>5</v>
          </cell>
        </row>
        <row r="60">
          <cell r="A60">
            <v>21</v>
          </cell>
          <cell r="B60">
            <v>7.0000000000000009</v>
          </cell>
          <cell r="C60">
            <v>14.000000000000002</v>
          </cell>
          <cell r="E60">
            <v>19.400000000000002</v>
          </cell>
          <cell r="F60">
            <v>7.0000000000000009</v>
          </cell>
          <cell r="H60">
            <v>14.75</v>
          </cell>
          <cell r="I60">
            <v>9.625</v>
          </cell>
          <cell r="K60">
            <v>5.6470588235294121</v>
          </cell>
          <cell r="L60">
            <v>6.8235294117647065</v>
          </cell>
          <cell r="N60">
            <v>4.8823529411764701</v>
          </cell>
          <cell r="O60">
            <v>7.882352941176471</v>
          </cell>
          <cell r="Q60">
            <v>5.3921568627450984</v>
          </cell>
          <cell r="R60">
            <v>7.1764705882352935</v>
          </cell>
          <cell r="T60">
            <v>32.513513513513516</v>
          </cell>
          <cell r="U60">
            <v>8.0810810810810807</v>
          </cell>
          <cell r="W60">
            <v>32.513513513513516</v>
          </cell>
          <cell r="X60">
            <v>8.0810810810810807</v>
          </cell>
          <cell r="AC60">
            <v>21.045112781954884</v>
          </cell>
          <cell r="AD60">
            <v>7.8270676691729326</v>
          </cell>
          <cell r="AF60">
            <v>5</v>
          </cell>
        </row>
        <row r="61">
          <cell r="A61">
            <v>22</v>
          </cell>
          <cell r="B61">
            <v>3.5000000000000004</v>
          </cell>
          <cell r="C61">
            <v>8.5</v>
          </cell>
          <cell r="E61">
            <v>8.1666666666666661</v>
          </cell>
          <cell r="F61">
            <v>11</v>
          </cell>
          <cell r="H61">
            <v>7.0000000000000009</v>
          </cell>
          <cell r="I61">
            <v>10.375</v>
          </cell>
          <cell r="K61">
            <v>6.8297872340425529</v>
          </cell>
          <cell r="L61">
            <v>5.5106382978723403</v>
          </cell>
          <cell r="N61">
            <v>6.6571428571428575</v>
          </cell>
          <cell r="O61">
            <v>5.8571428571428577</v>
          </cell>
          <cell r="Q61">
            <v>6.7560975609756104</v>
          </cell>
          <cell r="R61">
            <v>5.6585365853658542</v>
          </cell>
          <cell r="T61">
            <v>27.524999999999999</v>
          </cell>
          <cell r="U61">
            <v>12.25</v>
          </cell>
          <cell r="W61">
            <v>27.524999999999999</v>
          </cell>
          <cell r="X61">
            <v>12.25</v>
          </cell>
          <cell r="AC61">
            <v>16.541176470588233</v>
          </cell>
          <cell r="AD61">
            <v>8.9823529411764707</v>
          </cell>
          <cell r="AF61">
            <v>5</v>
          </cell>
        </row>
        <row r="62">
          <cell r="A62">
            <v>23</v>
          </cell>
          <cell r="B62">
            <v>0</v>
          </cell>
          <cell r="C62">
            <v>0</v>
          </cell>
          <cell r="E62">
            <v>0</v>
          </cell>
          <cell r="F62">
            <v>0</v>
          </cell>
          <cell r="H62">
            <v>0</v>
          </cell>
          <cell r="I62">
            <v>0</v>
          </cell>
          <cell r="K62">
            <v>0</v>
          </cell>
          <cell r="L62">
            <v>0</v>
          </cell>
          <cell r="N62">
            <v>0</v>
          </cell>
          <cell r="O62">
            <v>0</v>
          </cell>
          <cell r="Q62">
            <v>0</v>
          </cell>
          <cell r="R62">
            <v>0</v>
          </cell>
          <cell r="T62">
            <v>0</v>
          </cell>
          <cell r="U62">
            <v>0</v>
          </cell>
          <cell r="W62">
            <v>0</v>
          </cell>
          <cell r="X62">
            <v>0</v>
          </cell>
          <cell r="AC62">
            <v>0</v>
          </cell>
          <cell r="AD62">
            <v>0</v>
          </cell>
          <cell r="AF62">
            <v>5</v>
          </cell>
        </row>
        <row r="63">
          <cell r="A63">
            <v>24</v>
          </cell>
          <cell r="B63">
            <v>6.6000000000000005</v>
          </cell>
          <cell r="C63">
            <v>11.799999999999999</v>
          </cell>
          <cell r="E63">
            <v>11.636363636363637</v>
          </cell>
          <cell r="F63">
            <v>9.7272727272727266</v>
          </cell>
          <cell r="H63">
            <v>10.0625</v>
          </cell>
          <cell r="I63">
            <v>10.375</v>
          </cell>
          <cell r="K63">
            <v>6.4883720930232567</v>
          </cell>
          <cell r="L63">
            <v>5.0697674418604652</v>
          </cell>
          <cell r="N63">
            <v>5.5294117647058822</v>
          </cell>
          <cell r="O63">
            <v>5.0588235294117645</v>
          </cell>
          <cell r="Q63">
            <v>6.2166666666666668</v>
          </cell>
          <cell r="R63">
            <v>5.0666666666666664</v>
          </cell>
          <cell r="T63">
            <v>37.516129032258064</v>
          </cell>
          <cell r="U63">
            <v>11.741935483870968</v>
          </cell>
          <cell r="W63">
            <v>37.516129032258064</v>
          </cell>
          <cell r="X63">
            <v>11.741935483870968</v>
          </cell>
          <cell r="AC63">
            <v>20.724637681159418</v>
          </cell>
          <cell r="AD63">
            <v>8.6811594202898554</v>
          </cell>
          <cell r="AF63">
            <v>5</v>
          </cell>
        </row>
        <row r="64">
          <cell r="A64">
            <v>25</v>
          </cell>
          <cell r="B64">
            <v>2.666666666666667</v>
          </cell>
          <cell r="C64">
            <v>13.333333333333334</v>
          </cell>
          <cell r="E64">
            <v>8</v>
          </cell>
          <cell r="F64">
            <v>9</v>
          </cell>
          <cell r="H64">
            <v>6.666666666666667</v>
          </cell>
          <cell r="I64">
            <v>10.083333333333332</v>
          </cell>
          <cell r="K64">
            <v>4.4761904761904763</v>
          </cell>
          <cell r="L64">
            <v>5.0476190476190474</v>
          </cell>
          <cell r="N64">
            <v>15.461538461538463</v>
          </cell>
          <cell r="O64">
            <v>6</v>
          </cell>
          <cell r="Q64">
            <v>7.0727272727272723</v>
          </cell>
          <cell r="R64">
            <v>5.2727272727272725</v>
          </cell>
          <cell r="T64">
            <v>14.374999999999998</v>
          </cell>
          <cell r="U64">
            <v>20.5</v>
          </cell>
          <cell r="W64">
            <v>14.374999999999998</v>
          </cell>
          <cell r="X64">
            <v>20.5</v>
          </cell>
          <cell r="AC64">
            <v>8.4216867469879517</v>
          </cell>
          <cell r="AD64">
            <v>8.9036144578313259</v>
          </cell>
          <cell r="AF64">
            <v>5</v>
          </cell>
        </row>
        <row r="65">
          <cell r="A65">
            <v>26</v>
          </cell>
          <cell r="B65">
            <v>5</v>
          </cell>
          <cell r="C65">
            <v>16</v>
          </cell>
          <cell r="E65">
            <v>9</v>
          </cell>
          <cell r="F65">
            <v>19.857142857142858</v>
          </cell>
          <cell r="H65">
            <v>8.5</v>
          </cell>
          <cell r="I65">
            <v>19.375</v>
          </cell>
          <cell r="K65">
            <v>5.1111111111111116</v>
          </cell>
          <cell r="L65">
            <v>6</v>
          </cell>
          <cell r="N65">
            <v>3.166666666666667</v>
          </cell>
          <cell r="O65">
            <v>7.0000000000000009</v>
          </cell>
          <cell r="Q65">
            <v>4.3333333333333339</v>
          </cell>
          <cell r="R65">
            <v>6.4</v>
          </cell>
          <cell r="T65">
            <v>10.549999999999999</v>
          </cell>
          <cell r="U65">
            <v>19.2</v>
          </cell>
          <cell r="W65">
            <v>10.549999999999999</v>
          </cell>
          <cell r="X65">
            <v>19.2</v>
          </cell>
          <cell r="AC65">
            <v>8.8095238095238102</v>
          </cell>
          <cell r="AD65">
            <v>16.174603174603174</v>
          </cell>
          <cell r="AF65">
            <v>5</v>
          </cell>
        </row>
        <row r="66">
          <cell r="A66">
            <v>27</v>
          </cell>
          <cell r="B66">
            <v>4.5999999999999996</v>
          </cell>
          <cell r="C66">
            <v>11.200000000000001</v>
          </cell>
          <cell r="E66">
            <v>6.5</v>
          </cell>
          <cell r="F66">
            <v>14.374999999999998</v>
          </cell>
          <cell r="H66">
            <v>5.7692307692307692</v>
          </cell>
          <cell r="I66">
            <v>13.153846153846155</v>
          </cell>
          <cell r="K66">
            <v>1.7000000000000002</v>
          </cell>
          <cell r="L66">
            <v>9.9</v>
          </cell>
          <cell r="N66">
            <v>4.2</v>
          </cell>
          <cell r="O66">
            <v>5.6000000000000005</v>
          </cell>
          <cell r="Q66">
            <v>2.9499999999999997</v>
          </cell>
          <cell r="R66">
            <v>7.75</v>
          </cell>
          <cell r="T66">
            <v>7.6956521739130439</v>
          </cell>
          <cell r="U66">
            <v>17.086956521739129</v>
          </cell>
          <cell r="W66">
            <v>7.6956521739130439</v>
          </cell>
          <cell r="X66">
            <v>17.086956521739129</v>
          </cell>
          <cell r="AC66">
            <v>6.1772151898734178</v>
          </cell>
          <cell r="AD66">
            <v>14.075949367088608</v>
          </cell>
          <cell r="AF66">
            <v>5</v>
          </cell>
        </row>
        <row r="67">
          <cell r="A67">
            <v>28</v>
          </cell>
          <cell r="B67">
            <v>4.666666666666667</v>
          </cell>
          <cell r="C67">
            <v>15.333333333333332</v>
          </cell>
          <cell r="E67">
            <v>3.1428571428571432</v>
          </cell>
          <cell r="F67">
            <v>13</v>
          </cell>
          <cell r="H67">
            <v>3.5999999999999996</v>
          </cell>
          <cell r="I67">
            <v>13.700000000000001</v>
          </cell>
          <cell r="K67">
            <v>2.3043478260869565</v>
          </cell>
          <cell r="L67">
            <v>7.304347826086957</v>
          </cell>
          <cell r="N67">
            <v>1.6363636363636365</v>
          </cell>
          <cell r="O67">
            <v>9</v>
          </cell>
          <cell r="Q67">
            <v>2.0882352941176472</v>
          </cell>
          <cell r="R67">
            <v>7.8529411764705888</v>
          </cell>
          <cell r="T67">
            <v>7.384615384615385</v>
          </cell>
          <cell r="U67">
            <v>16.038461538461537</v>
          </cell>
          <cell r="W67">
            <v>7.384615384615385</v>
          </cell>
          <cell r="X67">
            <v>16.038461538461537</v>
          </cell>
          <cell r="AC67">
            <v>5.1145833333333339</v>
          </cell>
          <cell r="AD67">
            <v>12.895833333333334</v>
          </cell>
          <cell r="AF67">
            <v>5</v>
          </cell>
        </row>
        <row r="68">
          <cell r="A68">
            <v>29</v>
          </cell>
          <cell r="B68">
            <v>0</v>
          </cell>
          <cell r="C68">
            <v>0</v>
          </cell>
          <cell r="E68">
            <v>0</v>
          </cell>
          <cell r="F68">
            <v>0</v>
          </cell>
          <cell r="H68">
            <v>0</v>
          </cell>
          <cell r="I68">
            <v>0</v>
          </cell>
          <cell r="K68">
            <v>0</v>
          </cell>
          <cell r="L68">
            <v>0</v>
          </cell>
          <cell r="N68">
            <v>0</v>
          </cell>
          <cell r="O68">
            <v>0</v>
          </cell>
          <cell r="Q68">
            <v>0</v>
          </cell>
          <cell r="R68">
            <v>0</v>
          </cell>
          <cell r="T68">
            <v>0</v>
          </cell>
          <cell r="U68">
            <v>0</v>
          </cell>
          <cell r="W68">
            <v>0</v>
          </cell>
          <cell r="X68">
            <v>0</v>
          </cell>
          <cell r="AC68">
            <v>0</v>
          </cell>
          <cell r="AD68">
            <v>0</v>
          </cell>
          <cell r="AF68">
            <v>5</v>
          </cell>
        </row>
        <row r="69">
          <cell r="A69">
            <v>30</v>
          </cell>
          <cell r="B69">
            <v>0</v>
          </cell>
          <cell r="C69">
            <v>0</v>
          </cell>
          <cell r="E69">
            <v>0</v>
          </cell>
          <cell r="F69">
            <v>0</v>
          </cell>
          <cell r="H69">
            <v>0</v>
          </cell>
          <cell r="I69">
            <v>0</v>
          </cell>
          <cell r="K69">
            <v>0</v>
          </cell>
          <cell r="L69">
            <v>0</v>
          </cell>
          <cell r="N69">
            <v>0</v>
          </cell>
          <cell r="O69">
            <v>0</v>
          </cell>
          <cell r="Q69">
            <v>0</v>
          </cell>
          <cell r="R69">
            <v>0</v>
          </cell>
          <cell r="T69">
            <v>0</v>
          </cell>
          <cell r="U69">
            <v>0</v>
          </cell>
          <cell r="W69">
            <v>0</v>
          </cell>
          <cell r="X69">
            <v>0</v>
          </cell>
          <cell r="AC69">
            <v>0</v>
          </cell>
          <cell r="AD69">
            <v>0</v>
          </cell>
          <cell r="AF69">
            <v>5</v>
          </cell>
        </row>
        <row r="70">
          <cell r="A70">
            <v>31</v>
          </cell>
          <cell r="B70">
            <v>0</v>
          </cell>
          <cell r="C70">
            <v>0</v>
          </cell>
          <cell r="E70">
            <v>0</v>
          </cell>
          <cell r="F70">
            <v>0</v>
          </cell>
          <cell r="H70">
            <v>0</v>
          </cell>
          <cell r="I70">
            <v>0</v>
          </cell>
          <cell r="K70">
            <v>0</v>
          </cell>
          <cell r="L70">
            <v>0</v>
          </cell>
          <cell r="N70">
            <v>0</v>
          </cell>
          <cell r="O70">
            <v>0</v>
          </cell>
          <cell r="Q70">
            <v>0</v>
          </cell>
          <cell r="R70">
            <v>0</v>
          </cell>
          <cell r="T70">
            <v>0</v>
          </cell>
          <cell r="U70">
            <v>0</v>
          </cell>
          <cell r="W70">
            <v>0</v>
          </cell>
          <cell r="X70">
            <v>0</v>
          </cell>
          <cell r="AC70">
            <v>0</v>
          </cell>
          <cell r="AD70">
            <v>0</v>
          </cell>
          <cell r="AF70">
            <v>5</v>
          </cell>
        </row>
        <row r="71">
          <cell r="A71" t="str">
            <v xml:space="preserve">Mar/01 </v>
          </cell>
          <cell r="B71">
            <v>18</v>
          </cell>
          <cell r="C71">
            <v>2</v>
          </cell>
          <cell r="E71">
            <v>12</v>
          </cell>
          <cell r="F71">
            <v>2.5</v>
          </cell>
          <cell r="H71">
            <v>13.200000000000001</v>
          </cell>
          <cell r="I71">
            <v>2.4</v>
          </cell>
          <cell r="K71">
            <v>5.6923076923076925</v>
          </cell>
          <cell r="L71">
            <v>1.2307692307692308</v>
          </cell>
          <cell r="N71">
            <v>6.166666666666667</v>
          </cell>
          <cell r="O71">
            <v>2.3333333333333335</v>
          </cell>
          <cell r="Q71">
            <v>5.92</v>
          </cell>
          <cell r="R71">
            <v>1.76</v>
          </cell>
          <cell r="T71">
            <v>6</v>
          </cell>
          <cell r="U71">
            <v>17.18181818181818</v>
          </cell>
          <cell r="W71">
            <v>6</v>
          </cell>
          <cell r="X71">
            <v>17.18181818181818</v>
          </cell>
          <cell r="AC71">
            <v>6.4594594594594597</v>
          </cell>
          <cell r="AD71">
            <v>10.972972972972974</v>
          </cell>
          <cell r="AF71">
            <v>5</v>
          </cell>
        </row>
        <row r="72">
          <cell r="A72">
            <v>2</v>
          </cell>
          <cell r="B72">
            <v>0</v>
          </cell>
          <cell r="C72">
            <v>0</v>
          </cell>
          <cell r="E72">
            <v>0</v>
          </cell>
          <cell r="F72">
            <v>0</v>
          </cell>
          <cell r="H72">
            <v>0</v>
          </cell>
          <cell r="I72">
            <v>0</v>
          </cell>
          <cell r="K72">
            <v>0</v>
          </cell>
          <cell r="L72">
            <v>0</v>
          </cell>
          <cell r="N72">
            <v>0</v>
          </cell>
          <cell r="O72">
            <v>0</v>
          </cell>
          <cell r="Q72">
            <v>0</v>
          </cell>
          <cell r="R72">
            <v>0</v>
          </cell>
          <cell r="T72">
            <v>0</v>
          </cell>
          <cell r="U72">
            <v>0</v>
          </cell>
          <cell r="W72">
            <v>0</v>
          </cell>
          <cell r="X72">
            <v>0</v>
          </cell>
          <cell r="AC72">
            <v>0</v>
          </cell>
          <cell r="AD72">
            <v>0</v>
          </cell>
          <cell r="AF72">
            <v>5</v>
          </cell>
        </row>
        <row r="73">
          <cell r="A73">
            <v>3</v>
          </cell>
          <cell r="B73">
            <v>7.333333333333333</v>
          </cell>
          <cell r="C73">
            <v>5.6666666666666661</v>
          </cell>
          <cell r="E73">
            <v>12.625</v>
          </cell>
          <cell r="F73">
            <v>4.125</v>
          </cell>
          <cell r="H73">
            <v>11.181818181818182</v>
          </cell>
          <cell r="I73">
            <v>4.5454545454545459</v>
          </cell>
          <cell r="K73">
            <v>6.68</v>
          </cell>
          <cell r="L73">
            <v>3.7199999999999998</v>
          </cell>
          <cell r="N73">
            <v>8.4666666666666668</v>
          </cell>
          <cell r="O73">
            <v>3.6333333333333337</v>
          </cell>
          <cell r="Q73">
            <v>7.6545454545454543</v>
          </cell>
          <cell r="R73">
            <v>3.6727272727272728</v>
          </cell>
          <cell r="T73">
            <v>10.127659574468085</v>
          </cell>
          <cell r="U73">
            <v>12.553191489361701</v>
          </cell>
          <cell r="W73">
            <v>10.127659574468085</v>
          </cell>
          <cell r="X73">
            <v>12.553191489361701</v>
          </cell>
          <cell r="AC73">
            <v>9.35</v>
          </cell>
          <cell r="AD73">
            <v>8.9499999999999993</v>
          </cell>
          <cell r="AF73">
            <v>5</v>
          </cell>
        </row>
        <row r="74">
          <cell r="A74">
            <v>4</v>
          </cell>
          <cell r="B74">
            <v>0</v>
          </cell>
          <cell r="C74">
            <v>0</v>
          </cell>
          <cell r="E74">
            <v>0</v>
          </cell>
          <cell r="F74">
            <v>0</v>
          </cell>
          <cell r="H74">
            <v>0</v>
          </cell>
          <cell r="I74">
            <v>0</v>
          </cell>
          <cell r="K74">
            <v>0</v>
          </cell>
          <cell r="L74">
            <v>0</v>
          </cell>
          <cell r="N74">
            <v>0</v>
          </cell>
          <cell r="O74">
            <v>0</v>
          </cell>
          <cell r="Q74">
            <v>0</v>
          </cell>
          <cell r="R74">
            <v>0</v>
          </cell>
          <cell r="T74">
            <v>0</v>
          </cell>
          <cell r="U74">
            <v>0</v>
          </cell>
          <cell r="W74">
            <v>0</v>
          </cell>
          <cell r="X74">
            <v>0</v>
          </cell>
          <cell r="AC74">
            <v>0</v>
          </cell>
          <cell r="AD74">
            <v>0</v>
          </cell>
          <cell r="AF74">
            <v>5</v>
          </cell>
        </row>
        <row r="75">
          <cell r="A75">
            <v>5</v>
          </cell>
          <cell r="B75">
            <v>4.3333333333333339</v>
          </cell>
          <cell r="C75">
            <v>4.3333333333333339</v>
          </cell>
          <cell r="E75">
            <v>2</v>
          </cell>
          <cell r="F75">
            <v>16.333333333333332</v>
          </cell>
          <cell r="H75">
            <v>2.7777777777777777</v>
          </cell>
          <cell r="I75">
            <v>12.333333333333334</v>
          </cell>
          <cell r="K75">
            <v>1.6666666666666667</v>
          </cell>
          <cell r="L75">
            <v>6.6333333333333329</v>
          </cell>
          <cell r="N75">
            <v>3.3142857142857141</v>
          </cell>
          <cell r="O75">
            <v>8.8285714285714292</v>
          </cell>
          <cell r="Q75">
            <v>2.5538461538461537</v>
          </cell>
          <cell r="R75">
            <v>7.815384615384616</v>
          </cell>
          <cell r="T75">
            <v>8.3720930232558146</v>
          </cell>
          <cell r="U75">
            <v>17.232558139534884</v>
          </cell>
          <cell r="W75">
            <v>8.3720930232558146</v>
          </cell>
          <cell r="X75">
            <v>17.232558139534884</v>
          </cell>
          <cell r="AC75">
            <v>5.6937500000000005</v>
          </cell>
          <cell r="AD75">
            <v>13.13125</v>
          </cell>
          <cell r="AF75">
            <v>5</v>
          </cell>
        </row>
        <row r="76">
          <cell r="A76">
            <v>6</v>
          </cell>
          <cell r="B76">
            <v>2.5151515151515151</v>
          </cell>
          <cell r="C76">
            <v>6.5151515151515156</v>
          </cell>
          <cell r="E76">
            <v>1.1142857142857143</v>
          </cell>
          <cell r="F76">
            <v>8.742857142857142</v>
          </cell>
          <cell r="H76">
            <v>1.7941176470588234</v>
          </cell>
          <cell r="I76">
            <v>7.6617647058823524</v>
          </cell>
          <cell r="K76">
            <v>0</v>
          </cell>
          <cell r="L76">
            <v>0</v>
          </cell>
          <cell r="N76">
            <v>0</v>
          </cell>
          <cell r="O76">
            <v>0</v>
          </cell>
          <cell r="Q76">
            <v>0</v>
          </cell>
          <cell r="R76">
            <v>0</v>
          </cell>
          <cell r="T76">
            <v>7.8666666666666663</v>
          </cell>
          <cell r="U76">
            <v>16.333333333333332</v>
          </cell>
          <cell r="W76">
            <v>8.2727272727272734</v>
          </cell>
          <cell r="X76">
            <v>16.878787878787879</v>
          </cell>
          <cell r="AC76">
            <v>4.8167938931297716</v>
          </cell>
          <cell r="AD76">
            <v>11.969465648854962</v>
          </cell>
          <cell r="AF76">
            <v>5</v>
          </cell>
        </row>
        <row r="77">
          <cell r="A77">
            <v>7</v>
          </cell>
          <cell r="B77">
            <v>2.0555555555555558</v>
          </cell>
          <cell r="C77">
            <v>8.0555555555555554</v>
          </cell>
          <cell r="E77">
            <v>1.7999999999999998</v>
          </cell>
          <cell r="F77">
            <v>7.1999999999999993</v>
          </cell>
          <cell r="H77">
            <v>1.8958333333333335</v>
          </cell>
          <cell r="I77">
            <v>7.5208333333333339</v>
          </cell>
          <cell r="K77">
            <v>0</v>
          </cell>
          <cell r="L77">
            <v>0</v>
          </cell>
          <cell r="N77">
            <v>0</v>
          </cell>
          <cell r="O77">
            <v>0</v>
          </cell>
          <cell r="Q77">
            <v>0</v>
          </cell>
          <cell r="R77">
            <v>0</v>
          </cell>
          <cell r="T77">
            <v>6.4761904761904754</v>
          </cell>
          <cell r="U77">
            <v>17.571428571428569</v>
          </cell>
          <cell r="W77">
            <v>6.4761904761904754</v>
          </cell>
          <cell r="X77">
            <v>17.571428571428569</v>
          </cell>
          <cell r="AC77">
            <v>4.0333333333333332</v>
          </cell>
          <cell r="AD77">
            <v>12.211111111111112</v>
          </cell>
          <cell r="AF77">
            <v>5</v>
          </cell>
        </row>
        <row r="78">
          <cell r="A78">
            <v>8</v>
          </cell>
          <cell r="B78">
            <v>0</v>
          </cell>
          <cell r="C78">
            <v>6.5</v>
          </cell>
          <cell r="E78">
            <v>4</v>
          </cell>
          <cell r="F78">
            <v>7.3999999999999995</v>
          </cell>
          <cell r="H78">
            <v>2.8571428571428572</v>
          </cell>
          <cell r="I78">
            <v>7.1428571428571423</v>
          </cell>
          <cell r="K78">
            <v>2.1724137931034484</v>
          </cell>
          <cell r="L78">
            <v>6.8275862068965516</v>
          </cell>
          <cell r="N78">
            <v>1.7999999999999998</v>
          </cell>
          <cell r="O78">
            <v>7.3999999999999995</v>
          </cell>
          <cell r="Q78">
            <v>2.0204081632653059</v>
          </cell>
          <cell r="R78">
            <v>7.0612244897959187</v>
          </cell>
          <cell r="T78">
            <v>7.764705882352942</v>
          </cell>
          <cell r="U78">
            <v>22.470588235294116</v>
          </cell>
          <cell r="W78">
            <v>7.764705882352942</v>
          </cell>
          <cell r="X78">
            <v>22.470588235294116</v>
          </cell>
          <cell r="AC78">
            <v>5.217741935483871</v>
          </cell>
          <cell r="AD78">
            <v>15.516129032258064</v>
          </cell>
          <cell r="AF78">
            <v>5</v>
          </cell>
        </row>
        <row r="79">
          <cell r="A79">
            <v>9</v>
          </cell>
          <cell r="B79">
            <v>0</v>
          </cell>
          <cell r="C79">
            <v>0</v>
          </cell>
          <cell r="E79">
            <v>0</v>
          </cell>
          <cell r="F79">
            <v>0</v>
          </cell>
          <cell r="H79">
            <v>0</v>
          </cell>
          <cell r="I79">
            <v>0</v>
          </cell>
          <cell r="K79">
            <v>0</v>
          </cell>
          <cell r="L79">
            <v>0</v>
          </cell>
          <cell r="N79">
            <v>0</v>
          </cell>
          <cell r="O79">
            <v>0</v>
          </cell>
          <cell r="Q79">
            <v>0</v>
          </cell>
          <cell r="R79">
            <v>0</v>
          </cell>
          <cell r="T79">
            <v>0</v>
          </cell>
          <cell r="U79">
            <v>0</v>
          </cell>
          <cell r="W79">
            <v>0</v>
          </cell>
          <cell r="X79">
            <v>0</v>
          </cell>
          <cell r="AC79">
            <v>0</v>
          </cell>
          <cell r="AD79">
            <v>0</v>
          </cell>
          <cell r="AF79">
            <v>5</v>
          </cell>
        </row>
        <row r="80">
          <cell r="A80">
            <v>10</v>
          </cell>
          <cell r="B80">
            <v>5</v>
          </cell>
          <cell r="C80">
            <v>5</v>
          </cell>
          <cell r="E80">
            <v>4.4285714285714279</v>
          </cell>
          <cell r="F80">
            <v>8.7142857142857153</v>
          </cell>
          <cell r="H80">
            <v>4.5999999999999996</v>
          </cell>
          <cell r="I80">
            <v>7.6</v>
          </cell>
          <cell r="K80">
            <v>4</v>
          </cell>
          <cell r="L80">
            <v>6.6470588235294112</v>
          </cell>
          <cell r="N80">
            <v>3.7058823529411762</v>
          </cell>
          <cell r="O80">
            <v>7.2647058823529411</v>
          </cell>
          <cell r="Q80">
            <v>3.8529411764705883</v>
          </cell>
          <cell r="R80">
            <v>6.9558823529411766</v>
          </cell>
          <cell r="T80">
            <v>7.8</v>
          </cell>
          <cell r="U80">
            <v>13.914285714285715</v>
          </cell>
          <cell r="W80">
            <v>7.8</v>
          </cell>
          <cell r="X80">
            <v>13.914285714285715</v>
          </cell>
          <cell r="AC80">
            <v>5.7702702702702702</v>
          </cell>
          <cell r="AD80">
            <v>10.29054054054054</v>
          </cell>
          <cell r="AF80">
            <v>5</v>
          </cell>
        </row>
        <row r="81">
          <cell r="A81">
            <v>11</v>
          </cell>
          <cell r="B81">
            <v>2.2608695652173916</v>
          </cell>
          <cell r="C81">
            <v>9.2173913043478262</v>
          </cell>
          <cell r="E81">
            <v>2.25</v>
          </cell>
          <cell r="F81">
            <v>8.5</v>
          </cell>
          <cell r="H81">
            <v>2.2564102564102564</v>
          </cell>
          <cell r="I81">
            <v>8.9230769230769234</v>
          </cell>
          <cell r="K81">
            <v>2.1052631578947367</v>
          </cell>
          <cell r="L81">
            <v>5.2130325814536338</v>
          </cell>
          <cell r="N81">
            <v>4.1666666666666661</v>
          </cell>
          <cell r="O81">
            <v>5.916666666666667</v>
          </cell>
          <cell r="Q81">
            <v>2.581888246628131</v>
          </cell>
          <cell r="R81">
            <v>5.3757225433526017</v>
          </cell>
          <cell r="T81">
            <v>7.4615384615384608</v>
          </cell>
          <cell r="U81">
            <v>15.153846153846153</v>
          </cell>
          <cell r="W81">
            <v>7.4615384615384608</v>
          </cell>
          <cell r="X81">
            <v>15.153846153846153</v>
          </cell>
          <cell r="AC81">
            <v>4.7866256049274085</v>
          </cell>
          <cell r="AD81">
            <v>10.153981522217334</v>
          </cell>
          <cell r="AF81">
            <v>5</v>
          </cell>
        </row>
        <row r="82">
          <cell r="A82">
            <v>12</v>
          </cell>
          <cell r="B82">
            <v>2.75</v>
          </cell>
          <cell r="C82">
            <v>8.75</v>
          </cell>
          <cell r="E82">
            <v>7.6666666666666661</v>
          </cell>
          <cell r="F82">
            <v>11.333333333333332</v>
          </cell>
          <cell r="H82">
            <v>4.8571428571428568</v>
          </cell>
          <cell r="I82">
            <v>9.8571428571428577</v>
          </cell>
          <cell r="K82">
            <v>1.4848484848484849</v>
          </cell>
          <cell r="L82">
            <v>6.0909090909090908</v>
          </cell>
          <cell r="N82">
            <v>3.4666666666666663</v>
          </cell>
          <cell r="O82">
            <v>7.4666666666666677</v>
          </cell>
          <cell r="Q82">
            <v>2.1041666666666665</v>
          </cell>
          <cell r="R82">
            <v>6.520833333333333</v>
          </cell>
          <cell r="T82">
            <v>8.6190476190476186</v>
          </cell>
          <cell r="U82">
            <v>16.80952380952381</v>
          </cell>
          <cell r="W82">
            <v>8.6190476190476186</v>
          </cell>
          <cell r="X82">
            <v>16.80952380952381</v>
          </cell>
          <cell r="AC82">
            <v>5.123711340206186</v>
          </cell>
          <cell r="AD82">
            <v>11.216494845360824</v>
          </cell>
          <cell r="AF82">
            <v>5</v>
          </cell>
        </row>
        <row r="83">
          <cell r="A83">
            <v>13</v>
          </cell>
          <cell r="B83">
            <v>4</v>
          </cell>
          <cell r="C83">
            <v>12</v>
          </cell>
          <cell r="E83">
            <v>4</v>
          </cell>
          <cell r="F83">
            <v>9.75</v>
          </cell>
          <cell r="H83">
            <v>4</v>
          </cell>
          <cell r="I83">
            <v>10.199999999999999</v>
          </cell>
          <cell r="K83">
            <v>2.2939068100358422</v>
          </cell>
          <cell r="L83">
            <v>5.913978494623656</v>
          </cell>
          <cell r="N83">
            <v>1.7999999999999998</v>
          </cell>
          <cell r="O83">
            <v>8.7999999999999989</v>
          </cell>
          <cell r="Q83">
            <v>2.1635883905013191</v>
          </cell>
          <cell r="R83">
            <v>6.6754617414248028</v>
          </cell>
          <cell r="T83">
            <v>10.285714285714285</v>
          </cell>
          <cell r="U83">
            <v>31.428571428571427</v>
          </cell>
          <cell r="W83">
            <v>10.285714285714285</v>
          </cell>
          <cell r="X83">
            <v>31.428571428571427</v>
          </cell>
          <cell r="AC83">
            <v>4.3233743409490337</v>
          </cell>
          <cell r="AD83">
            <v>13.075571177504393</v>
          </cell>
          <cell r="AF83">
            <v>5</v>
          </cell>
        </row>
        <row r="84">
          <cell r="A84">
            <v>14</v>
          </cell>
          <cell r="B84">
            <v>2</v>
          </cell>
          <cell r="C84">
            <v>7.0000000000000009</v>
          </cell>
          <cell r="E84">
            <v>3.6666666666666665</v>
          </cell>
          <cell r="F84">
            <v>6.833333333333333</v>
          </cell>
          <cell r="H84">
            <v>3.25</v>
          </cell>
          <cell r="I84">
            <v>6.8750000000000009</v>
          </cell>
          <cell r="K84">
            <v>2.8214285714285712</v>
          </cell>
          <cell r="L84">
            <v>4.9285714285714288</v>
          </cell>
          <cell r="N84">
            <v>2.7272727272727271</v>
          </cell>
          <cell r="O84">
            <v>8.9090909090909101</v>
          </cell>
          <cell r="Q84">
            <v>2.7948717948717947</v>
          </cell>
          <cell r="R84">
            <v>6.0512820512820511</v>
          </cell>
          <cell r="T84">
            <v>6.583333333333333</v>
          </cell>
          <cell r="U84">
            <v>19.416666666666664</v>
          </cell>
          <cell r="W84">
            <v>6.583333333333333</v>
          </cell>
          <cell r="X84">
            <v>19.416666666666664</v>
          </cell>
          <cell r="AC84">
            <v>4.1267605633802811</v>
          </cell>
          <cell r="AD84">
            <v>10.661971830985916</v>
          </cell>
          <cell r="AF84">
            <v>5</v>
          </cell>
        </row>
        <row r="85">
          <cell r="A85">
            <v>15</v>
          </cell>
          <cell r="B85">
            <v>4.3999999999999995</v>
          </cell>
          <cell r="C85">
            <v>6.4</v>
          </cell>
          <cell r="E85">
            <v>3.3333333333333335</v>
          </cell>
          <cell r="F85">
            <v>4</v>
          </cell>
          <cell r="H85">
            <v>3.8181818181818183</v>
          </cell>
          <cell r="I85">
            <v>5.0909090909090908</v>
          </cell>
          <cell r="K85">
            <v>3.4000000000000004</v>
          </cell>
          <cell r="L85">
            <v>4.1333333333333329</v>
          </cell>
          <cell r="N85">
            <v>4.833333333333333</v>
          </cell>
          <cell r="O85">
            <v>6.25</v>
          </cell>
          <cell r="Q85">
            <v>3.8095238095238098</v>
          </cell>
          <cell r="R85">
            <v>4.7380952380952381</v>
          </cell>
          <cell r="T85">
            <v>19.777777777777779</v>
          </cell>
          <cell r="U85">
            <v>14.333333333333334</v>
          </cell>
          <cell r="W85">
            <v>19.777777777777779</v>
          </cell>
          <cell r="X85">
            <v>14.333333333333334</v>
          </cell>
          <cell r="AC85">
            <v>10.269662921348315</v>
          </cell>
          <cell r="AD85">
            <v>8.6629213483146064</v>
          </cell>
          <cell r="AF85">
            <v>5</v>
          </cell>
        </row>
        <row r="86">
          <cell r="A86">
            <v>16</v>
          </cell>
          <cell r="B86">
            <v>8</v>
          </cell>
          <cell r="C86">
            <v>4</v>
          </cell>
          <cell r="E86">
            <v>7.0000000000000009</v>
          </cell>
          <cell r="F86">
            <v>9</v>
          </cell>
          <cell r="H86">
            <v>7.333333333333333</v>
          </cell>
          <cell r="I86">
            <v>7.333333333333333</v>
          </cell>
          <cell r="K86">
            <v>0</v>
          </cell>
          <cell r="L86">
            <v>0</v>
          </cell>
          <cell r="N86">
            <v>0</v>
          </cell>
          <cell r="O86">
            <v>0</v>
          </cell>
          <cell r="Q86">
            <v>0</v>
          </cell>
          <cell r="R86">
            <v>0</v>
          </cell>
          <cell r="T86">
            <v>0</v>
          </cell>
          <cell r="U86">
            <v>0</v>
          </cell>
          <cell r="W86">
            <v>0</v>
          </cell>
          <cell r="X86">
            <v>0</v>
          </cell>
          <cell r="AC86">
            <v>7.333333333333333</v>
          </cell>
          <cell r="AD86">
            <v>7.333333333333333</v>
          </cell>
          <cell r="AF86">
            <v>5</v>
          </cell>
        </row>
        <row r="87">
          <cell r="A87">
            <v>17</v>
          </cell>
          <cell r="B87">
            <v>3</v>
          </cell>
          <cell r="C87">
            <v>5</v>
          </cell>
          <cell r="E87">
            <v>3.3333333333333335</v>
          </cell>
          <cell r="F87">
            <v>6.666666666666667</v>
          </cell>
          <cell r="H87">
            <v>3.2857142857142856</v>
          </cell>
          <cell r="I87">
            <v>6.4285714285714279</v>
          </cell>
          <cell r="K87">
            <v>3.4285714285714288</v>
          </cell>
          <cell r="L87">
            <v>5</v>
          </cell>
          <cell r="N87">
            <v>2.3513513513513513</v>
          </cell>
          <cell r="O87">
            <v>6.756756756756757</v>
          </cell>
          <cell r="Q87">
            <v>2.8153846153846156</v>
          </cell>
          <cell r="R87">
            <v>6</v>
          </cell>
          <cell r="T87">
            <v>2.9333333333333331</v>
          </cell>
          <cell r="U87">
            <v>5.6666666666666661</v>
          </cell>
          <cell r="W87">
            <v>2.9333333333333331</v>
          </cell>
          <cell r="X87">
            <v>5.6666666666666661</v>
          </cell>
          <cell r="AC87">
            <v>2.90625</v>
          </cell>
          <cell r="AD87">
            <v>5.807291666666667</v>
          </cell>
          <cell r="AF87">
            <v>5</v>
          </cell>
        </row>
        <row r="88">
          <cell r="A88">
            <v>18</v>
          </cell>
          <cell r="B88">
            <v>2.666666666666667</v>
          </cell>
          <cell r="C88">
            <v>6.666666666666667</v>
          </cell>
          <cell r="E88">
            <v>4.1666666666666661</v>
          </cell>
          <cell r="F88">
            <v>6.3333333333333339</v>
          </cell>
          <cell r="H88">
            <v>3.6666666666666665</v>
          </cell>
          <cell r="I88">
            <v>6.4444444444444446</v>
          </cell>
          <cell r="K88">
            <v>2.8000000000000003</v>
          </cell>
          <cell r="L88">
            <v>4.1666666666666661</v>
          </cell>
          <cell r="N88">
            <v>3.0909090909090908</v>
          </cell>
          <cell r="O88">
            <v>5.3030303030303028</v>
          </cell>
          <cell r="Q88">
            <v>2.9523809523809526</v>
          </cell>
          <cell r="R88">
            <v>4.7619047619047619</v>
          </cell>
          <cell r="T88">
            <v>8.545454545454545</v>
          </cell>
          <cell r="U88">
            <v>10.151515151515152</v>
          </cell>
          <cell r="W88">
            <v>8.545454545454545</v>
          </cell>
          <cell r="X88">
            <v>10.151515151515152</v>
          </cell>
          <cell r="AC88">
            <v>5.6739130434782608</v>
          </cell>
          <cell r="AD88">
            <v>7.4492753623188417</v>
          </cell>
          <cell r="AF88">
            <v>5</v>
          </cell>
        </row>
        <row r="89">
          <cell r="A89">
            <v>19</v>
          </cell>
          <cell r="B89">
            <v>0</v>
          </cell>
          <cell r="C89">
            <v>0</v>
          </cell>
          <cell r="E89">
            <v>6</v>
          </cell>
          <cell r="F89">
            <v>7.5</v>
          </cell>
          <cell r="H89">
            <v>6</v>
          </cell>
          <cell r="I89">
            <v>7.5</v>
          </cell>
          <cell r="K89">
            <v>3.7370242214532867</v>
          </cell>
          <cell r="L89">
            <v>4.8788927335640135</v>
          </cell>
          <cell r="N89">
            <v>4.3571428571428577</v>
          </cell>
          <cell r="O89">
            <v>4.5357142857142856</v>
          </cell>
          <cell r="Q89">
            <v>4.0421792618629171</v>
          </cell>
          <cell r="R89">
            <v>4.7100175746924426</v>
          </cell>
          <cell r="T89">
            <v>16.71875</v>
          </cell>
          <cell r="U89">
            <v>8.375</v>
          </cell>
          <cell r="W89">
            <v>16.71875</v>
          </cell>
          <cell r="X89">
            <v>8.375</v>
          </cell>
          <cell r="AC89">
            <v>10.527974783293931</v>
          </cell>
          <cell r="AD89">
            <v>6.6903073286052006</v>
          </cell>
          <cell r="AF89">
            <v>5</v>
          </cell>
        </row>
        <row r="90">
          <cell r="A90">
            <v>20</v>
          </cell>
          <cell r="B90">
            <v>4.2</v>
          </cell>
          <cell r="C90">
            <v>4.2</v>
          </cell>
          <cell r="E90">
            <v>2.833333333333333</v>
          </cell>
          <cell r="F90">
            <v>4.5</v>
          </cell>
          <cell r="H90">
            <v>3.4545454545454546</v>
          </cell>
          <cell r="I90">
            <v>4.3636363636363642</v>
          </cell>
          <cell r="K90">
            <v>3.0789473684210527</v>
          </cell>
          <cell r="L90">
            <v>4.7368421052631584</v>
          </cell>
          <cell r="N90">
            <v>2.52</v>
          </cell>
          <cell r="O90">
            <v>4.92</v>
          </cell>
          <cell r="Q90">
            <v>2.8571428571428572</v>
          </cell>
          <cell r="R90">
            <v>4.8095238095238093</v>
          </cell>
          <cell r="T90">
            <v>14.875</v>
          </cell>
          <cell r="U90">
            <v>9.1999999999999993</v>
          </cell>
          <cell r="W90">
            <v>14.875</v>
          </cell>
          <cell r="X90">
            <v>9.1999999999999993</v>
          </cell>
          <cell r="AC90">
            <v>9.1428571428571423</v>
          </cell>
          <cell r="AD90">
            <v>7.0584415584415581</v>
          </cell>
          <cell r="AF90">
            <v>5</v>
          </cell>
        </row>
        <row r="91">
          <cell r="A91">
            <v>21</v>
          </cell>
          <cell r="B91">
            <v>0</v>
          </cell>
          <cell r="C91">
            <v>9</v>
          </cell>
          <cell r="E91">
            <v>7.5</v>
          </cell>
          <cell r="F91">
            <v>8.5</v>
          </cell>
          <cell r="H91">
            <v>5</v>
          </cell>
          <cell r="I91">
            <v>8.6666666666666679</v>
          </cell>
          <cell r="K91">
            <v>4.9444444444444446</v>
          </cell>
          <cell r="L91">
            <v>4.833333333333333</v>
          </cell>
          <cell r="N91">
            <v>5.9411764705882355</v>
          </cell>
          <cell r="O91">
            <v>4.9411764705882346</v>
          </cell>
          <cell r="Q91">
            <v>5.2641509433962268</v>
          </cell>
          <cell r="R91">
            <v>4.867924528301887</v>
          </cell>
          <cell r="T91">
            <v>11.62962962962963</v>
          </cell>
          <cell r="U91">
            <v>10.333333333333334</v>
          </cell>
          <cell r="W91">
            <v>11.62962962962963</v>
          </cell>
          <cell r="X91">
            <v>10.333333333333334</v>
          </cell>
          <cell r="AC91">
            <v>8.2920353982300874</v>
          </cell>
          <cell r="AD91">
            <v>7.6814159292035402</v>
          </cell>
          <cell r="AF91">
            <v>5</v>
          </cell>
        </row>
        <row r="92">
          <cell r="A92">
            <v>22</v>
          </cell>
          <cell r="B92">
            <v>5</v>
          </cell>
          <cell r="C92">
            <v>5.3333333333333339</v>
          </cell>
          <cell r="E92">
            <v>3.8</v>
          </cell>
          <cell r="F92">
            <v>5.8000000000000007</v>
          </cell>
          <cell r="H92">
            <v>4.25</v>
          </cell>
          <cell r="I92">
            <v>5.625</v>
          </cell>
          <cell r="K92">
            <v>4</v>
          </cell>
          <cell r="L92">
            <v>4.8205128205128203</v>
          </cell>
          <cell r="N92">
            <v>4.16</v>
          </cell>
          <cell r="O92">
            <v>5.64</v>
          </cell>
          <cell r="Q92">
            <v>4.0625</v>
          </cell>
          <cell r="R92">
            <v>5.140625</v>
          </cell>
          <cell r="T92">
            <v>14.636363636363637</v>
          </cell>
          <cell r="U92">
            <v>9.0303030303030294</v>
          </cell>
          <cell r="W92">
            <v>14.636363636363637</v>
          </cell>
          <cell r="X92">
            <v>9.0303030303030294</v>
          </cell>
          <cell r="AC92">
            <v>9.1304347826086953</v>
          </cell>
          <cell r="AD92">
            <v>7.0289855072463769</v>
          </cell>
          <cell r="AF92">
            <v>5</v>
          </cell>
        </row>
        <row r="93">
          <cell r="A93">
            <v>23</v>
          </cell>
          <cell r="B93">
            <v>0</v>
          </cell>
          <cell r="C93">
            <v>0</v>
          </cell>
          <cell r="E93">
            <v>4.75</v>
          </cell>
          <cell r="F93">
            <v>5.25</v>
          </cell>
          <cell r="H93">
            <v>4.75</v>
          </cell>
          <cell r="I93">
            <v>5.25</v>
          </cell>
          <cell r="K93">
            <v>0</v>
          </cell>
          <cell r="L93">
            <v>0</v>
          </cell>
          <cell r="N93">
            <v>0</v>
          </cell>
          <cell r="O93">
            <v>0</v>
          </cell>
          <cell r="Q93">
            <v>0</v>
          </cell>
          <cell r="R93">
            <v>0</v>
          </cell>
          <cell r="T93">
            <v>0</v>
          </cell>
          <cell r="U93">
            <v>0</v>
          </cell>
          <cell r="W93">
            <v>0</v>
          </cell>
          <cell r="X93">
            <v>0</v>
          </cell>
          <cell r="AC93">
            <v>4.75</v>
          </cell>
          <cell r="AD93">
            <v>5.25</v>
          </cell>
          <cell r="AF93">
            <v>5</v>
          </cell>
        </row>
        <row r="94">
          <cell r="A94">
            <v>24</v>
          </cell>
          <cell r="B94">
            <v>0</v>
          </cell>
          <cell r="C94">
            <v>0</v>
          </cell>
          <cell r="E94">
            <v>4</v>
          </cell>
          <cell r="F94">
            <v>2.6</v>
          </cell>
          <cell r="H94">
            <v>4</v>
          </cell>
          <cell r="I94">
            <v>2.6</v>
          </cell>
          <cell r="K94">
            <v>6.583333333333333</v>
          </cell>
          <cell r="L94">
            <v>4.2291666666666661</v>
          </cell>
          <cell r="N94">
            <v>10.24</v>
          </cell>
          <cell r="O94">
            <v>4.96</v>
          </cell>
          <cell r="Q94">
            <v>7.8356164383561646</v>
          </cell>
          <cell r="R94">
            <v>4.4794520547945211</v>
          </cell>
          <cell r="T94">
            <v>18.285714285714285</v>
          </cell>
          <cell r="U94">
            <v>15.333333333333332</v>
          </cell>
          <cell r="W94">
            <v>18.285714285714285</v>
          </cell>
          <cell r="X94">
            <v>15.333333333333332</v>
          </cell>
          <cell r="AC94">
            <v>11.333333333333332</v>
          </cell>
          <cell r="AD94">
            <v>8.2000000000000011</v>
          </cell>
          <cell r="AF94">
            <v>5</v>
          </cell>
        </row>
        <row r="95">
          <cell r="A95">
            <v>25</v>
          </cell>
          <cell r="B95">
            <v>4.5</v>
          </cell>
          <cell r="C95">
            <v>6</v>
          </cell>
          <cell r="E95">
            <v>6.4</v>
          </cell>
          <cell r="F95">
            <v>4.8</v>
          </cell>
          <cell r="H95">
            <v>5.8571428571428577</v>
          </cell>
          <cell r="I95">
            <v>5.1428571428571423</v>
          </cell>
          <cell r="K95">
            <v>6.1153846153846159</v>
          </cell>
          <cell r="L95">
            <v>4.365384615384615</v>
          </cell>
          <cell r="N95">
            <v>9.6666666666666661</v>
          </cell>
          <cell r="O95">
            <v>4.666666666666667</v>
          </cell>
          <cell r="Q95">
            <v>7.0285714285714285</v>
          </cell>
          <cell r="R95">
            <v>4.4428571428571431</v>
          </cell>
          <cell r="T95">
            <v>6.5</v>
          </cell>
          <cell r="U95">
            <v>12.5</v>
          </cell>
          <cell r="W95">
            <v>6.5</v>
          </cell>
          <cell r="X95">
            <v>12.5</v>
          </cell>
          <cell r="AC95">
            <v>6.849462365591398</v>
          </cell>
          <cell r="AD95">
            <v>5.881720430107527</v>
          </cell>
          <cell r="AF95">
            <v>5</v>
          </cell>
        </row>
        <row r="96">
          <cell r="A96">
            <v>26</v>
          </cell>
          <cell r="B96">
            <v>10.75</v>
          </cell>
          <cell r="C96">
            <v>4</v>
          </cell>
          <cell r="E96">
            <v>10.285714285714285</v>
          </cell>
          <cell r="F96">
            <v>5.5714285714285712</v>
          </cell>
          <cell r="H96">
            <v>10.454545454545453</v>
          </cell>
          <cell r="I96">
            <v>5</v>
          </cell>
          <cell r="K96">
            <v>3.4444444444444446</v>
          </cell>
          <cell r="L96">
            <v>5.2222222222222223</v>
          </cell>
          <cell r="N96">
            <v>4.6428571428571432</v>
          </cell>
          <cell r="O96">
            <v>6.0714285714285712</v>
          </cell>
          <cell r="Q96">
            <v>4.1739130434782616</v>
          </cell>
          <cell r="R96">
            <v>5.7391304347826084</v>
          </cell>
          <cell r="T96">
            <v>8.9166666666666679</v>
          </cell>
          <cell r="U96">
            <v>12.75</v>
          </cell>
          <cell r="W96">
            <v>8.9166666666666679</v>
          </cell>
          <cell r="X96">
            <v>12.75</v>
          </cell>
          <cell r="AC96">
            <v>7.3275862068965507</v>
          </cell>
          <cell r="AD96">
            <v>8.5</v>
          </cell>
          <cell r="AF96">
            <v>5</v>
          </cell>
        </row>
        <row r="97">
          <cell r="A97">
            <v>27</v>
          </cell>
          <cell r="B97">
            <v>0</v>
          </cell>
          <cell r="C97">
            <v>0</v>
          </cell>
          <cell r="E97">
            <v>9.625</v>
          </cell>
          <cell r="F97">
            <v>6.75</v>
          </cell>
          <cell r="H97">
            <v>9.625</v>
          </cell>
          <cell r="I97">
            <v>6.75</v>
          </cell>
          <cell r="K97">
            <v>3.7058823529411762</v>
          </cell>
          <cell r="L97">
            <v>6.9411764705882355</v>
          </cell>
          <cell r="N97">
            <v>1.7142857142857144</v>
          </cell>
          <cell r="O97">
            <v>7.4285714285714288</v>
          </cell>
          <cell r="Q97">
            <v>3.125</v>
          </cell>
          <cell r="R97">
            <v>7.083333333333333</v>
          </cell>
          <cell r="T97">
            <v>12.173913043478262</v>
          </cell>
          <cell r="U97">
            <v>16.608695652173914</v>
          </cell>
          <cell r="W97">
            <v>12.173913043478262</v>
          </cell>
          <cell r="X97">
            <v>16.608695652173914</v>
          </cell>
          <cell r="AC97">
            <v>9.1282051282051295</v>
          </cell>
          <cell r="AD97">
            <v>12.666666666666668</v>
          </cell>
          <cell r="AF97">
            <v>5</v>
          </cell>
        </row>
        <row r="98">
          <cell r="A98">
            <v>28</v>
          </cell>
          <cell r="B98">
            <v>8</v>
          </cell>
          <cell r="C98">
            <v>5</v>
          </cell>
          <cell r="E98">
            <v>10</v>
          </cell>
          <cell r="F98">
            <v>5.75</v>
          </cell>
          <cell r="H98">
            <v>9.1428571428571423</v>
          </cell>
          <cell r="I98">
            <v>5.4285714285714288</v>
          </cell>
          <cell r="K98">
            <v>2.5</v>
          </cell>
          <cell r="L98">
            <v>5.3125</v>
          </cell>
          <cell r="N98">
            <v>3.5000000000000004</v>
          </cell>
          <cell r="O98">
            <v>8.5833333333333339</v>
          </cell>
          <cell r="Q98">
            <v>2.9285714285714288</v>
          </cell>
          <cell r="R98">
            <v>6.7142857142857144</v>
          </cell>
          <cell r="T98">
            <v>7.3684210526315779</v>
          </cell>
          <cell r="U98">
            <v>17.842105263157894</v>
          </cell>
          <cell r="W98">
            <v>7.3684210526315779</v>
          </cell>
          <cell r="X98">
            <v>17.842105263157894</v>
          </cell>
          <cell r="AC98">
            <v>5.8356164383561646</v>
          </cell>
          <cell r="AD98">
            <v>12.383561643835616</v>
          </cell>
          <cell r="AF98">
            <v>5</v>
          </cell>
        </row>
        <row r="99">
          <cell r="A99">
            <v>29</v>
          </cell>
          <cell r="B99">
            <v>10</v>
          </cell>
          <cell r="C99">
            <v>10.333333333333334</v>
          </cell>
          <cell r="E99">
            <v>11.333333333333332</v>
          </cell>
          <cell r="F99">
            <v>7.333333333333333</v>
          </cell>
          <cell r="H99">
            <v>10.888888888888888</v>
          </cell>
          <cell r="I99">
            <v>8.3333333333333321</v>
          </cell>
          <cell r="K99">
            <v>4.0851063829787231</v>
          </cell>
          <cell r="L99">
            <v>5.7021276595744679</v>
          </cell>
          <cell r="N99">
            <v>3.3000000000000003</v>
          </cell>
          <cell r="O99">
            <v>6.9</v>
          </cell>
          <cell r="Q99">
            <v>3.7241379310344822</v>
          </cell>
          <cell r="R99">
            <v>6.2528735632183903</v>
          </cell>
          <cell r="T99">
            <v>12.2</v>
          </cell>
          <cell r="U99">
            <v>13.8</v>
          </cell>
          <cell r="W99">
            <v>12.2</v>
          </cell>
          <cell r="X99">
            <v>13.8</v>
          </cell>
          <cell r="AC99">
            <v>8.9711934156378597</v>
          </cell>
          <cell r="AD99">
            <v>10.2880658436214</v>
          </cell>
          <cell r="AF99">
            <v>5</v>
          </cell>
        </row>
        <row r="100">
          <cell r="A100">
            <v>30</v>
          </cell>
          <cell r="B100">
            <v>0</v>
          </cell>
          <cell r="C100">
            <v>0</v>
          </cell>
          <cell r="E100">
            <v>0</v>
          </cell>
          <cell r="F100">
            <v>0</v>
          </cell>
          <cell r="H100">
            <v>0</v>
          </cell>
          <cell r="I100">
            <v>0</v>
          </cell>
          <cell r="K100">
            <v>0</v>
          </cell>
          <cell r="L100">
            <v>0</v>
          </cell>
          <cell r="N100">
            <v>0</v>
          </cell>
          <cell r="O100">
            <v>0</v>
          </cell>
          <cell r="Q100">
            <v>0</v>
          </cell>
          <cell r="R100">
            <v>0</v>
          </cell>
          <cell r="T100">
            <v>0</v>
          </cell>
          <cell r="U100">
            <v>0</v>
          </cell>
          <cell r="W100">
            <v>0</v>
          </cell>
          <cell r="X100">
            <v>0</v>
          </cell>
          <cell r="AC100">
            <v>0</v>
          </cell>
          <cell r="AD100">
            <v>0</v>
          </cell>
          <cell r="AF100">
            <v>5</v>
          </cell>
        </row>
        <row r="101">
          <cell r="A101">
            <v>31</v>
          </cell>
          <cell r="B101">
            <v>12.333333333333334</v>
          </cell>
          <cell r="C101">
            <v>4.666666666666667</v>
          </cell>
          <cell r="E101">
            <v>7.0000000000000009</v>
          </cell>
          <cell r="F101">
            <v>6.25</v>
          </cell>
          <cell r="H101">
            <v>8.454545454545455</v>
          </cell>
          <cell r="I101">
            <v>5.8181818181818183</v>
          </cell>
          <cell r="K101">
            <v>3.3157894736842106</v>
          </cell>
          <cell r="L101">
            <v>5.2105263157894735</v>
          </cell>
          <cell r="N101">
            <v>4.2</v>
          </cell>
          <cell r="O101">
            <v>6.6000000000000005</v>
          </cell>
          <cell r="Q101">
            <v>3.6206896551724141</v>
          </cell>
          <cell r="R101">
            <v>5.6896551724137936</v>
          </cell>
          <cell r="T101">
            <v>10.62962962962963</v>
          </cell>
          <cell r="U101">
            <v>11.74074074074074</v>
          </cell>
          <cell r="W101">
            <v>10.62962962962963</v>
          </cell>
          <cell r="X101">
            <v>11.74074074074074</v>
          </cell>
          <cell r="AC101">
            <v>8.212765957446809</v>
          </cell>
          <cell r="AD101">
            <v>9.1808510638297864</v>
          </cell>
          <cell r="AF101">
            <v>5</v>
          </cell>
        </row>
        <row r="102">
          <cell r="A102" t="str">
            <v xml:space="preserve">Apr/01 </v>
          </cell>
          <cell r="B102">
            <v>0</v>
          </cell>
          <cell r="C102">
            <v>0</v>
          </cell>
          <cell r="E102">
            <v>6.833333333333333</v>
          </cell>
          <cell r="F102">
            <v>6.5</v>
          </cell>
          <cell r="H102">
            <v>6.833333333333333</v>
          </cell>
          <cell r="I102">
            <v>6.5</v>
          </cell>
          <cell r="K102">
            <v>3.7058823529411762</v>
          </cell>
          <cell r="L102">
            <v>4.6470588235294121</v>
          </cell>
          <cell r="N102">
            <v>4.5</v>
          </cell>
          <cell r="O102">
            <v>5.3333333333333339</v>
          </cell>
          <cell r="Q102">
            <v>4.0344827586206895</v>
          </cell>
          <cell r="R102">
            <v>4.931034482758621</v>
          </cell>
          <cell r="T102">
            <v>13.714285714285715</v>
          </cell>
          <cell r="U102">
            <v>10.285714285714285</v>
          </cell>
          <cell r="W102">
            <v>13.714285714285715</v>
          </cell>
          <cell r="X102">
            <v>10.285714285714285</v>
          </cell>
          <cell r="AC102">
            <v>9.5324675324675319</v>
          </cell>
          <cell r="AD102">
            <v>7.9740259740259738</v>
          </cell>
          <cell r="AF102">
            <v>5</v>
          </cell>
        </row>
        <row r="103">
          <cell r="A103">
            <v>2</v>
          </cell>
          <cell r="B103">
            <v>0</v>
          </cell>
          <cell r="C103">
            <v>0</v>
          </cell>
          <cell r="E103">
            <v>0</v>
          </cell>
          <cell r="F103">
            <v>0</v>
          </cell>
          <cell r="H103">
            <v>0</v>
          </cell>
          <cell r="I103">
            <v>0</v>
          </cell>
          <cell r="K103">
            <v>0</v>
          </cell>
          <cell r="L103">
            <v>0</v>
          </cell>
          <cell r="N103">
            <v>0</v>
          </cell>
          <cell r="O103">
            <v>0</v>
          </cell>
          <cell r="Q103">
            <v>0</v>
          </cell>
          <cell r="R103">
            <v>0</v>
          </cell>
          <cell r="T103">
            <v>0</v>
          </cell>
          <cell r="U103">
            <v>0</v>
          </cell>
          <cell r="W103">
            <v>0</v>
          </cell>
          <cell r="X103">
            <v>0</v>
          </cell>
          <cell r="AC103">
            <v>0</v>
          </cell>
          <cell r="AD103">
            <v>0</v>
          </cell>
          <cell r="AF103">
            <v>5</v>
          </cell>
        </row>
        <row r="104">
          <cell r="A104">
            <v>3</v>
          </cell>
          <cell r="B104">
            <v>12</v>
          </cell>
          <cell r="C104">
            <v>4</v>
          </cell>
          <cell r="E104">
            <v>9.75</v>
          </cell>
          <cell r="F104">
            <v>4.75</v>
          </cell>
          <cell r="H104">
            <v>10.199999999999999</v>
          </cell>
          <cell r="I104">
            <v>4.5999999999999996</v>
          </cell>
          <cell r="K104">
            <v>3.6296296296296298</v>
          </cell>
          <cell r="L104">
            <v>5.4444444444444438</v>
          </cell>
          <cell r="N104">
            <v>5.9130434782608692</v>
          </cell>
          <cell r="O104">
            <v>7.4782608695652177</v>
          </cell>
          <cell r="Q104">
            <v>4.68</v>
          </cell>
          <cell r="R104">
            <v>6.38</v>
          </cell>
          <cell r="T104">
            <v>7.88</v>
          </cell>
          <cell r="U104">
            <v>11.52</v>
          </cell>
          <cell r="W104">
            <v>7.88</v>
          </cell>
          <cell r="X104">
            <v>11.52</v>
          </cell>
          <cell r="AC104">
            <v>6.4666666666666668</v>
          </cell>
          <cell r="AD104">
            <v>8.742857142857142</v>
          </cell>
          <cell r="AF104">
            <v>5</v>
          </cell>
        </row>
        <row r="105">
          <cell r="A105">
            <v>4</v>
          </cell>
          <cell r="B105">
            <v>16.600000000000001</v>
          </cell>
          <cell r="C105">
            <v>3</v>
          </cell>
          <cell r="E105">
            <v>9.5714285714285712</v>
          </cell>
          <cell r="F105">
            <v>7.7142857142857135</v>
          </cell>
          <cell r="H105">
            <v>12.5</v>
          </cell>
          <cell r="I105">
            <v>5.75</v>
          </cell>
          <cell r="K105">
            <v>3.7391304347826089</v>
          </cell>
          <cell r="L105">
            <v>8.6086956521739122</v>
          </cell>
          <cell r="N105">
            <v>5.8181818181818183</v>
          </cell>
          <cell r="O105">
            <v>6.3181818181818183</v>
          </cell>
          <cell r="Q105">
            <v>4.7555555555555555</v>
          </cell>
          <cell r="R105">
            <v>7.4888888888888889</v>
          </cell>
          <cell r="T105">
            <v>10.791666666666666</v>
          </cell>
          <cell r="U105">
            <v>14.916666666666668</v>
          </cell>
          <cell r="W105">
            <v>10.791666666666666</v>
          </cell>
          <cell r="X105">
            <v>14.916666666666668</v>
          </cell>
          <cell r="AC105">
            <v>8.4</v>
          </cell>
          <cell r="AD105">
            <v>10.685714285714285</v>
          </cell>
          <cell r="AF105">
            <v>5</v>
          </cell>
        </row>
        <row r="106">
          <cell r="A106">
            <v>5</v>
          </cell>
          <cell r="B106">
            <v>5.5</v>
          </cell>
          <cell r="C106">
            <v>3</v>
          </cell>
          <cell r="E106">
            <v>9</v>
          </cell>
          <cell r="F106">
            <v>9.4</v>
          </cell>
          <cell r="H106">
            <v>8</v>
          </cell>
          <cell r="I106">
            <v>7.5714285714285721</v>
          </cell>
          <cell r="K106">
            <v>3.25</v>
          </cell>
          <cell r="L106">
            <v>4.3999999999999995</v>
          </cell>
          <cell r="N106">
            <v>3.2380952380952377</v>
          </cell>
          <cell r="O106">
            <v>7.2857142857142856</v>
          </cell>
          <cell r="Q106">
            <v>3.2439024390243905</v>
          </cell>
          <cell r="R106">
            <v>5.8780487804878048</v>
          </cell>
          <cell r="T106">
            <v>9.4285714285714288</v>
          </cell>
          <cell r="U106">
            <v>15.857142857142856</v>
          </cell>
          <cell r="W106">
            <v>9.4285714285714288</v>
          </cell>
          <cell r="X106">
            <v>15.857142857142856</v>
          </cell>
          <cell r="AC106">
            <v>6.5</v>
          </cell>
          <cell r="AD106">
            <v>10.666666666666668</v>
          </cell>
          <cell r="AF106">
            <v>5</v>
          </cell>
        </row>
        <row r="107">
          <cell r="A107">
            <v>6</v>
          </cell>
          <cell r="B107">
            <v>0</v>
          </cell>
          <cell r="C107">
            <v>0</v>
          </cell>
          <cell r="E107">
            <v>0</v>
          </cell>
          <cell r="F107">
            <v>0</v>
          </cell>
          <cell r="H107">
            <v>0</v>
          </cell>
          <cell r="I107">
            <v>0</v>
          </cell>
          <cell r="K107">
            <v>0</v>
          </cell>
          <cell r="L107">
            <v>0</v>
          </cell>
          <cell r="N107">
            <v>0</v>
          </cell>
          <cell r="O107">
            <v>0</v>
          </cell>
          <cell r="Q107">
            <v>0</v>
          </cell>
          <cell r="R107">
            <v>0</v>
          </cell>
          <cell r="T107">
            <v>13.605263157894736</v>
          </cell>
          <cell r="U107">
            <v>10.710526315789473</v>
          </cell>
          <cell r="W107">
            <v>13.605263157894736</v>
          </cell>
          <cell r="X107">
            <v>10.710526315789473</v>
          </cell>
          <cell r="AC107">
            <v>13.605263157894736</v>
          </cell>
          <cell r="AD107">
            <v>10.710526315789473</v>
          </cell>
          <cell r="AF107">
            <v>5</v>
          </cell>
        </row>
        <row r="108">
          <cell r="A108">
            <v>7</v>
          </cell>
          <cell r="B108">
            <v>6</v>
          </cell>
          <cell r="C108">
            <v>9</v>
          </cell>
          <cell r="E108">
            <v>9.3333333333333339</v>
          </cell>
          <cell r="F108">
            <v>13.333333333333334</v>
          </cell>
          <cell r="H108">
            <v>8.5</v>
          </cell>
          <cell r="I108">
            <v>12.25</v>
          </cell>
          <cell r="K108">
            <v>7.2857142857142856</v>
          </cell>
          <cell r="L108">
            <v>4.4642857142857144</v>
          </cell>
          <cell r="N108">
            <v>6.870967741935484</v>
          </cell>
          <cell r="O108">
            <v>4.67741935483871</v>
          </cell>
          <cell r="Q108">
            <v>7.0677966101694913</v>
          </cell>
          <cell r="R108">
            <v>4.5762711864406782</v>
          </cell>
          <cell r="T108">
            <v>0</v>
          </cell>
          <cell r="U108">
            <v>0</v>
          </cell>
          <cell r="W108">
            <v>0</v>
          </cell>
          <cell r="X108">
            <v>0</v>
          </cell>
          <cell r="AC108">
            <v>7.1587301587301591</v>
          </cell>
          <cell r="AD108">
            <v>5.0634920634920633</v>
          </cell>
          <cell r="AF108">
            <v>5</v>
          </cell>
        </row>
        <row r="109">
          <cell r="A109">
            <v>8</v>
          </cell>
          <cell r="B109">
            <v>7.0000000000000009</v>
          </cell>
          <cell r="C109">
            <v>5.5</v>
          </cell>
          <cell r="E109">
            <v>5.8571428571428577</v>
          </cell>
          <cell r="F109">
            <v>5</v>
          </cell>
          <cell r="H109">
            <v>6.1111111111111107</v>
          </cell>
          <cell r="I109">
            <v>5.1111111111111116</v>
          </cell>
          <cell r="K109">
            <v>4.5</v>
          </cell>
          <cell r="L109">
            <v>4.0789473684210531</v>
          </cell>
          <cell r="N109">
            <v>6.5151515151515156</v>
          </cell>
          <cell r="O109">
            <v>4.6363636363636367</v>
          </cell>
          <cell r="Q109">
            <v>5.436619718309859</v>
          </cell>
          <cell r="R109">
            <v>4.3380281690140849</v>
          </cell>
          <cell r="T109">
            <v>11.105263157894738</v>
          </cell>
          <cell r="U109">
            <v>12.763157894736842</v>
          </cell>
          <cell r="W109">
            <v>11.105263157894738</v>
          </cell>
          <cell r="X109">
            <v>12.763157894736842</v>
          </cell>
          <cell r="AC109">
            <v>8.2371794871794872</v>
          </cell>
          <cell r="AD109">
            <v>8.4871794871794872</v>
          </cell>
          <cell r="AF109">
            <v>5</v>
          </cell>
        </row>
        <row r="110">
          <cell r="A110">
            <v>9</v>
          </cell>
          <cell r="B110">
            <v>14.000000000000002</v>
          </cell>
          <cell r="C110">
            <v>7.333333333333333</v>
          </cell>
          <cell r="E110">
            <v>5.8000000000000007</v>
          </cell>
          <cell r="F110">
            <v>5</v>
          </cell>
          <cell r="H110">
            <v>8.875</v>
          </cell>
          <cell r="I110">
            <v>5.875</v>
          </cell>
          <cell r="K110">
            <v>6.5555555555555562</v>
          </cell>
          <cell r="L110">
            <v>3.7037037037037033</v>
          </cell>
          <cell r="N110">
            <v>5.375</v>
          </cell>
          <cell r="O110">
            <v>4.84375</v>
          </cell>
          <cell r="Q110">
            <v>5.9152542372881349</v>
          </cell>
          <cell r="R110">
            <v>4.3220338983050848</v>
          </cell>
          <cell r="T110">
            <v>10.6875</v>
          </cell>
          <cell r="U110">
            <v>12.65625</v>
          </cell>
          <cell r="W110">
            <v>10.6875</v>
          </cell>
          <cell r="X110">
            <v>12.65625</v>
          </cell>
          <cell r="AC110">
            <v>8.4274809160305342</v>
          </cell>
          <cell r="AD110">
            <v>8.4885496183206115</v>
          </cell>
          <cell r="AF110">
            <v>5</v>
          </cell>
        </row>
        <row r="111">
          <cell r="A111">
            <v>10</v>
          </cell>
          <cell r="B111">
            <v>3.5000000000000004</v>
          </cell>
          <cell r="C111">
            <v>6.5</v>
          </cell>
          <cell r="E111">
            <v>5.6666666666666661</v>
          </cell>
          <cell r="F111">
            <v>4.1666666666666661</v>
          </cell>
          <cell r="H111">
            <v>5.125</v>
          </cell>
          <cell r="I111">
            <v>4.75</v>
          </cell>
          <cell r="K111">
            <v>5.9655172413793105</v>
          </cell>
          <cell r="L111">
            <v>4.4137931034482758</v>
          </cell>
          <cell r="N111">
            <v>5.458333333333333</v>
          </cell>
          <cell r="O111">
            <v>4.625</v>
          </cell>
          <cell r="Q111">
            <v>5.7358490566037732</v>
          </cell>
          <cell r="R111">
            <v>4.5094339622641515</v>
          </cell>
          <cell r="T111">
            <v>8.4090909090909083</v>
          </cell>
          <cell r="U111">
            <v>12.954545454545455</v>
          </cell>
          <cell r="W111">
            <v>8.4090909090909083</v>
          </cell>
          <cell r="X111">
            <v>12.954545454545455</v>
          </cell>
          <cell r="AC111">
            <v>6.8095238095238102</v>
          </cell>
          <cell r="AD111">
            <v>8.0666666666666664</v>
          </cell>
          <cell r="AF111">
            <v>5</v>
          </cell>
        </row>
        <row r="112">
          <cell r="A112">
            <v>11</v>
          </cell>
          <cell r="B112">
            <v>5.8000000000000007</v>
          </cell>
          <cell r="C112">
            <v>5</v>
          </cell>
          <cell r="E112">
            <v>7.5</v>
          </cell>
          <cell r="F112">
            <v>5.3333333333333339</v>
          </cell>
          <cell r="H112">
            <v>6.7272727272727275</v>
          </cell>
          <cell r="I112">
            <v>5.1818181818181817</v>
          </cell>
          <cell r="K112">
            <v>8.25</v>
          </cell>
          <cell r="L112">
            <v>3.3333333333333335</v>
          </cell>
          <cell r="N112">
            <v>8.3636363636363633</v>
          </cell>
          <cell r="O112">
            <v>3.8181818181818183</v>
          </cell>
          <cell r="Q112">
            <v>8.2857142857142847</v>
          </cell>
          <cell r="R112">
            <v>3.4857142857142858</v>
          </cell>
          <cell r="T112">
            <v>11.888888888888889</v>
          </cell>
          <cell r="U112">
            <v>10.888888888888888</v>
          </cell>
          <cell r="W112">
            <v>11.888888888888889</v>
          </cell>
          <cell r="X112">
            <v>10.888888888888888</v>
          </cell>
          <cell r="AC112">
            <v>9.6585365853658534</v>
          </cell>
          <cell r="AD112">
            <v>6.9634146341463419</v>
          </cell>
          <cell r="AF112">
            <v>5</v>
          </cell>
        </row>
        <row r="113">
          <cell r="A113">
            <v>12</v>
          </cell>
          <cell r="B113">
            <v>2</v>
          </cell>
          <cell r="C113">
            <v>8.5</v>
          </cell>
          <cell r="E113">
            <v>7.0000000000000009</v>
          </cell>
          <cell r="F113">
            <v>5.1428571428571423</v>
          </cell>
          <cell r="H113">
            <v>5.8888888888888884</v>
          </cell>
          <cell r="I113">
            <v>5.8888888888888884</v>
          </cell>
          <cell r="K113">
            <v>5.5744680851063828</v>
          </cell>
          <cell r="L113">
            <v>3.4680851063829787</v>
          </cell>
          <cell r="N113">
            <v>5.6111111111111107</v>
          </cell>
          <cell r="O113">
            <v>3.7777777777777777</v>
          </cell>
          <cell r="Q113">
            <v>5.5846153846153843</v>
          </cell>
          <cell r="R113">
            <v>3.5538461538461541</v>
          </cell>
          <cell r="T113">
            <v>0</v>
          </cell>
          <cell r="U113">
            <v>0</v>
          </cell>
          <cell r="W113">
            <v>0</v>
          </cell>
          <cell r="X113">
            <v>0</v>
          </cell>
          <cell r="AC113">
            <v>5.6216216216216219</v>
          </cell>
          <cell r="AD113">
            <v>3.8378378378378377</v>
          </cell>
          <cell r="AF113">
            <v>5</v>
          </cell>
        </row>
        <row r="114">
          <cell r="A114">
            <v>13</v>
          </cell>
          <cell r="B114">
            <v>0</v>
          </cell>
          <cell r="C114">
            <v>0</v>
          </cell>
          <cell r="E114">
            <v>0</v>
          </cell>
          <cell r="F114">
            <v>0</v>
          </cell>
          <cell r="H114">
            <v>0</v>
          </cell>
          <cell r="I114">
            <v>0</v>
          </cell>
          <cell r="K114">
            <v>0</v>
          </cell>
          <cell r="L114">
            <v>0</v>
          </cell>
          <cell r="N114">
            <v>0</v>
          </cell>
          <cell r="O114">
            <v>0</v>
          </cell>
          <cell r="Q114">
            <v>0</v>
          </cell>
          <cell r="R114">
            <v>0</v>
          </cell>
          <cell r="T114">
            <v>0</v>
          </cell>
          <cell r="U114">
            <v>0</v>
          </cell>
          <cell r="W114">
            <v>0</v>
          </cell>
          <cell r="X114">
            <v>0</v>
          </cell>
          <cell r="AC114">
            <v>0</v>
          </cell>
          <cell r="AD114">
            <v>0</v>
          </cell>
          <cell r="AF114">
            <v>5</v>
          </cell>
        </row>
        <row r="115">
          <cell r="A115">
            <v>14</v>
          </cell>
          <cell r="B115">
            <v>4</v>
          </cell>
          <cell r="C115">
            <v>6</v>
          </cell>
          <cell r="E115">
            <v>6.2857142857142865</v>
          </cell>
          <cell r="F115">
            <v>5.8571428571428577</v>
          </cell>
          <cell r="H115">
            <v>6</v>
          </cell>
          <cell r="I115">
            <v>5.875</v>
          </cell>
          <cell r="K115">
            <v>6.2962962962962958</v>
          </cell>
          <cell r="L115">
            <v>3.7592592592592595</v>
          </cell>
          <cell r="N115">
            <v>8.3157894736842106</v>
          </cell>
          <cell r="O115">
            <v>3.8947368421052633</v>
          </cell>
          <cell r="Q115">
            <v>6.8219178082191787</v>
          </cell>
          <cell r="R115">
            <v>3.7945205479452055</v>
          </cell>
          <cell r="T115">
            <v>14.142857142857142</v>
          </cell>
          <cell r="U115">
            <v>12.523809523809524</v>
          </cell>
          <cell r="W115">
            <v>14.142857142857142</v>
          </cell>
          <cell r="X115">
            <v>12.523809523809524</v>
          </cell>
          <cell r="AC115">
            <v>9.2682926829268286</v>
          </cell>
          <cell r="AD115">
            <v>6.9105691056910574</v>
          </cell>
          <cell r="AF115">
            <v>5</v>
          </cell>
        </row>
        <row r="116">
          <cell r="A116">
            <v>15</v>
          </cell>
          <cell r="B116">
            <v>6</v>
          </cell>
          <cell r="C116">
            <v>2.5</v>
          </cell>
          <cell r="E116">
            <v>7.0000000000000009</v>
          </cell>
          <cell r="F116">
            <v>4.2</v>
          </cell>
          <cell r="H116">
            <v>6.7142857142857144</v>
          </cell>
          <cell r="I116">
            <v>3.7142857142857144</v>
          </cell>
          <cell r="K116">
            <v>6.0882352941176467</v>
          </cell>
          <cell r="L116">
            <v>2.8823529411764706</v>
          </cell>
          <cell r="N116">
            <v>3.6999999999999997</v>
          </cell>
          <cell r="O116">
            <v>4.1000000000000005</v>
          </cell>
          <cell r="Q116">
            <v>5.5454545454545459</v>
          </cell>
          <cell r="R116">
            <v>3.1590909090909092</v>
          </cell>
          <cell r="T116">
            <v>6.1333333333333329</v>
          </cell>
          <cell r="U116">
            <v>9.8666666666666671</v>
          </cell>
          <cell r="W116">
            <v>6.1333333333333329</v>
          </cell>
          <cell r="X116">
            <v>9.8666666666666671</v>
          </cell>
          <cell r="AC116">
            <v>5.8641975308641969</v>
          </cell>
          <cell r="AD116">
            <v>5.6913580246913575</v>
          </cell>
          <cell r="AF116">
            <v>5</v>
          </cell>
        </row>
        <row r="117">
          <cell r="A117">
            <v>16</v>
          </cell>
          <cell r="B117">
            <v>8</v>
          </cell>
          <cell r="C117">
            <v>4.25</v>
          </cell>
          <cell r="E117">
            <v>4.875</v>
          </cell>
          <cell r="F117">
            <v>5</v>
          </cell>
          <cell r="H117">
            <v>5.916666666666667</v>
          </cell>
          <cell r="I117">
            <v>4.75</v>
          </cell>
          <cell r="K117">
            <v>4</v>
          </cell>
          <cell r="L117">
            <v>3.2692307692307696</v>
          </cell>
          <cell r="N117">
            <v>3.5172413793103452</v>
          </cell>
          <cell r="O117">
            <v>5.7586206896551726</v>
          </cell>
          <cell r="Q117">
            <v>3.7454545454545456</v>
          </cell>
          <cell r="R117">
            <v>4.581818181818182</v>
          </cell>
          <cell r="T117">
            <v>7.3666666666666671</v>
          </cell>
          <cell r="U117">
            <v>13.566666666666666</v>
          </cell>
          <cell r="W117">
            <v>7.3666666666666671</v>
          </cell>
          <cell r="X117">
            <v>13.566666666666666</v>
          </cell>
          <cell r="AC117">
            <v>5.6614173228346454</v>
          </cell>
          <cell r="AD117">
            <v>8.8425196850393704</v>
          </cell>
          <cell r="AF117">
            <v>5</v>
          </cell>
        </row>
        <row r="118">
          <cell r="A118">
            <v>17</v>
          </cell>
          <cell r="B118">
            <v>1.3333333333333335</v>
          </cell>
          <cell r="C118">
            <v>6.666666666666667</v>
          </cell>
          <cell r="E118">
            <v>5.125</v>
          </cell>
          <cell r="F118">
            <v>4.875</v>
          </cell>
          <cell r="H118">
            <v>4.0909090909090908</v>
          </cell>
          <cell r="I118">
            <v>5.3636363636363633</v>
          </cell>
          <cell r="K118">
            <v>4.3589743589743586</v>
          </cell>
          <cell r="L118">
            <v>3.7948717948717952</v>
          </cell>
          <cell r="N118">
            <v>3.3333333333333335</v>
          </cell>
          <cell r="O118">
            <v>5.0333333333333332</v>
          </cell>
          <cell r="Q118">
            <v>3.9130434782608701</v>
          </cell>
          <cell r="R118">
            <v>4.3333333333333339</v>
          </cell>
          <cell r="T118">
            <v>7.5526315789473681</v>
          </cell>
          <cell r="U118">
            <v>14.000000000000002</v>
          </cell>
          <cell r="W118">
            <v>7.5526315789473681</v>
          </cell>
          <cell r="X118">
            <v>14.000000000000002</v>
          </cell>
          <cell r="AC118">
            <v>5.6987179487179489</v>
          </cell>
          <cell r="AD118">
            <v>9.115384615384615</v>
          </cell>
          <cell r="AF118">
            <v>5</v>
          </cell>
        </row>
        <row r="119">
          <cell r="A119">
            <v>18</v>
          </cell>
          <cell r="B119">
            <v>0</v>
          </cell>
          <cell r="C119">
            <v>0</v>
          </cell>
          <cell r="E119">
            <v>0</v>
          </cell>
          <cell r="F119">
            <v>0</v>
          </cell>
          <cell r="H119">
            <v>0</v>
          </cell>
          <cell r="I119">
            <v>0</v>
          </cell>
          <cell r="K119">
            <v>0</v>
          </cell>
          <cell r="L119">
            <v>0</v>
          </cell>
          <cell r="N119">
            <v>0</v>
          </cell>
          <cell r="O119">
            <v>0</v>
          </cell>
          <cell r="Q119">
            <v>0</v>
          </cell>
          <cell r="R119">
            <v>0</v>
          </cell>
          <cell r="T119">
            <v>0</v>
          </cell>
          <cell r="U119">
            <v>0</v>
          </cell>
          <cell r="W119">
            <v>0</v>
          </cell>
          <cell r="X119">
            <v>0</v>
          </cell>
          <cell r="AC119">
            <v>0</v>
          </cell>
          <cell r="AD119">
            <v>0</v>
          </cell>
          <cell r="AF119">
            <v>5</v>
          </cell>
        </row>
        <row r="120">
          <cell r="A120">
            <v>19</v>
          </cell>
          <cell r="B120">
            <v>0</v>
          </cell>
          <cell r="C120">
            <v>0</v>
          </cell>
          <cell r="E120">
            <v>4.2222222222222223</v>
          </cell>
          <cell r="F120">
            <v>6.2222222222222223</v>
          </cell>
          <cell r="H120">
            <v>4.2222222222222223</v>
          </cell>
          <cell r="I120">
            <v>6.2222222222222223</v>
          </cell>
          <cell r="K120">
            <v>2.975609756097561</v>
          </cell>
          <cell r="L120">
            <v>4.1463414634146343</v>
          </cell>
          <cell r="N120">
            <v>3.7777777777777777</v>
          </cell>
          <cell r="O120">
            <v>5.8888888888888884</v>
          </cell>
          <cell r="Q120">
            <v>3.3506493506493507</v>
          </cell>
          <cell r="R120">
            <v>4.9610389610389616</v>
          </cell>
          <cell r="T120">
            <v>11.799999999999999</v>
          </cell>
          <cell r="U120">
            <v>11.181818181818182</v>
          </cell>
          <cell r="W120">
            <v>11.799999999999999</v>
          </cell>
          <cell r="X120">
            <v>11.181818181818182</v>
          </cell>
          <cell r="AC120">
            <v>8.1326530612244898</v>
          </cell>
          <cell r="AD120">
            <v>8.5102040816326525</v>
          </cell>
          <cell r="AF120">
            <v>5</v>
          </cell>
        </row>
        <row r="121">
          <cell r="A121">
            <v>20</v>
          </cell>
          <cell r="B121">
            <v>0</v>
          </cell>
          <cell r="C121">
            <v>0</v>
          </cell>
          <cell r="E121">
            <v>0</v>
          </cell>
          <cell r="F121">
            <v>0</v>
          </cell>
          <cell r="H121">
            <v>0</v>
          </cell>
          <cell r="I121">
            <v>0</v>
          </cell>
          <cell r="K121">
            <v>0</v>
          </cell>
          <cell r="L121">
            <v>0</v>
          </cell>
          <cell r="N121">
            <v>0</v>
          </cell>
          <cell r="O121">
            <v>0</v>
          </cell>
          <cell r="Q121">
            <v>0</v>
          </cell>
          <cell r="R121">
            <v>0</v>
          </cell>
          <cell r="T121">
            <v>0</v>
          </cell>
          <cell r="U121">
            <v>0</v>
          </cell>
          <cell r="W121">
            <v>0</v>
          </cell>
          <cell r="X121">
            <v>0</v>
          </cell>
          <cell r="AC121">
            <v>0</v>
          </cell>
          <cell r="AD121">
            <v>0</v>
          </cell>
          <cell r="AF121">
            <v>5</v>
          </cell>
        </row>
        <row r="122">
          <cell r="A122">
            <v>21</v>
          </cell>
          <cell r="B122">
            <v>2</v>
          </cell>
          <cell r="C122">
            <v>8.5</v>
          </cell>
          <cell r="E122">
            <v>3.7777777777777777</v>
          </cell>
          <cell r="F122">
            <v>3.7777777777777777</v>
          </cell>
          <cell r="H122">
            <v>3.4545454545454546</v>
          </cell>
          <cell r="I122">
            <v>4.6363636363636367</v>
          </cell>
          <cell r="K122">
            <v>2.7244582043343657</v>
          </cell>
          <cell r="L122">
            <v>4.4788441692466456</v>
          </cell>
          <cell r="N122">
            <v>3.8918918918918917</v>
          </cell>
          <cell r="O122">
            <v>5.756756756756757</v>
          </cell>
          <cell r="Q122">
            <v>3.2299590403744882</v>
          </cell>
          <cell r="R122">
            <v>5.0321825629022818</v>
          </cell>
          <cell r="T122">
            <v>8.2926829268292686</v>
          </cell>
          <cell r="U122">
            <v>12.195121951219512</v>
          </cell>
          <cell r="W122">
            <v>8.2926829268292686</v>
          </cell>
          <cell r="X122">
            <v>12.195121951219512</v>
          </cell>
          <cell r="AC122">
            <v>5.5701877276548055</v>
          </cell>
          <cell r="AD122">
            <v>8.2992434855701873</v>
          </cell>
          <cell r="AF122">
            <v>5</v>
          </cell>
        </row>
        <row r="123">
          <cell r="A123">
            <v>22</v>
          </cell>
          <cell r="B123">
            <v>8.5</v>
          </cell>
          <cell r="C123">
            <v>5</v>
          </cell>
          <cell r="E123">
            <v>4</v>
          </cell>
          <cell r="F123">
            <v>3.5999999999999996</v>
          </cell>
          <cell r="H123">
            <v>6</v>
          </cell>
          <cell r="I123">
            <v>4.2222222222222223</v>
          </cell>
          <cell r="K123">
            <v>2.4259259259259256</v>
          </cell>
          <cell r="L123">
            <v>4.6481481481481488</v>
          </cell>
          <cell r="N123">
            <v>3.5151515151515147</v>
          </cell>
          <cell r="O123">
            <v>4.8181818181818183</v>
          </cell>
          <cell r="Q123">
            <v>2.8390804597701149</v>
          </cell>
          <cell r="R123">
            <v>4.7126436781609193</v>
          </cell>
          <cell r="T123">
            <v>11.952380952380953</v>
          </cell>
          <cell r="U123">
            <v>10.523809523809524</v>
          </cell>
          <cell r="W123">
            <v>11.952380952380953</v>
          </cell>
          <cell r="X123">
            <v>10.523809523809524</v>
          </cell>
          <cell r="AC123">
            <v>5.8188405797101446</v>
          </cell>
          <cell r="AD123">
            <v>6.4492753623188399</v>
          </cell>
          <cell r="AF123">
            <v>5</v>
          </cell>
        </row>
        <row r="124">
          <cell r="A124">
            <v>23</v>
          </cell>
          <cell r="B124">
            <v>1.5</v>
          </cell>
          <cell r="C124">
            <v>4</v>
          </cell>
          <cell r="E124">
            <v>11</v>
          </cell>
          <cell r="F124">
            <v>4.666666666666667</v>
          </cell>
          <cell r="H124">
            <v>8.625</v>
          </cell>
          <cell r="I124">
            <v>4.5</v>
          </cell>
          <cell r="K124">
            <v>3.4683544303797471</v>
          </cell>
          <cell r="L124">
            <v>5.924050632911392</v>
          </cell>
          <cell r="N124">
            <v>3.6190476190476191</v>
          </cell>
          <cell r="O124">
            <v>5.1428571428571423</v>
          </cell>
          <cell r="Q124">
            <v>3.5206611570247932</v>
          </cell>
          <cell r="R124">
            <v>5.6528925619834709</v>
          </cell>
          <cell r="T124">
            <v>17.625</v>
          </cell>
          <cell r="U124">
            <v>11.8125</v>
          </cell>
          <cell r="W124">
            <v>17.625</v>
          </cell>
          <cell r="X124">
            <v>11.8125</v>
          </cell>
          <cell r="AC124">
            <v>8.4179104477611943</v>
          </cell>
          <cell r="AD124">
            <v>7.5223880597014929</v>
          </cell>
          <cell r="AF124">
            <v>5</v>
          </cell>
        </row>
        <row r="125">
          <cell r="A125">
            <v>24</v>
          </cell>
          <cell r="B125">
            <v>3</v>
          </cell>
          <cell r="C125">
            <v>4</v>
          </cell>
          <cell r="E125">
            <v>5.833333333333333</v>
          </cell>
          <cell r="F125">
            <v>4.1666666666666661</v>
          </cell>
          <cell r="H125">
            <v>5.125</v>
          </cell>
          <cell r="I125">
            <v>4.125</v>
          </cell>
          <cell r="K125">
            <v>1.978723404255319</v>
          </cell>
          <cell r="L125">
            <v>4.1702127659574471</v>
          </cell>
          <cell r="N125">
            <v>4.5789473684210522</v>
          </cell>
          <cell r="O125">
            <v>3.7894736842105265</v>
          </cell>
          <cell r="Q125">
            <v>2.7272727272727271</v>
          </cell>
          <cell r="R125">
            <v>4.0606060606060606</v>
          </cell>
          <cell r="T125">
            <v>12.2</v>
          </cell>
          <cell r="U125">
            <v>15.866666666666667</v>
          </cell>
          <cell r="W125">
            <v>12.2</v>
          </cell>
          <cell r="X125">
            <v>15.866666666666667</v>
          </cell>
          <cell r="AC125">
            <v>5.6442307692307692</v>
          </cell>
          <cell r="AD125">
            <v>7.4711538461538467</v>
          </cell>
          <cell r="AF125">
            <v>5</v>
          </cell>
        </row>
        <row r="126">
          <cell r="A126">
            <v>25</v>
          </cell>
          <cell r="B126">
            <v>3</v>
          </cell>
          <cell r="C126">
            <v>4.2</v>
          </cell>
          <cell r="E126">
            <v>9.8148148148148149</v>
          </cell>
          <cell r="F126">
            <v>6.1111111111111107</v>
          </cell>
          <cell r="H126">
            <v>6.5384615384615392</v>
          </cell>
          <cell r="I126">
            <v>5.1923076923076925</v>
          </cell>
          <cell r="K126">
            <v>1.6961130742049468</v>
          </cell>
          <cell r="L126">
            <v>3.1802120141342751</v>
          </cell>
          <cell r="N126">
            <v>1.8333333333333333</v>
          </cell>
          <cell r="O126">
            <v>5.3333333333333339</v>
          </cell>
          <cell r="Q126">
            <v>1.7201166180758016</v>
          </cell>
          <cell r="R126">
            <v>3.5568513119533525</v>
          </cell>
          <cell r="T126">
            <v>4</v>
          </cell>
          <cell r="U126">
            <v>9.5</v>
          </cell>
          <cell r="W126">
            <v>4</v>
          </cell>
          <cell r="X126">
            <v>9.5</v>
          </cell>
          <cell r="AC126">
            <v>2.9363449691991788</v>
          </cell>
          <cell r="AD126">
            <v>4.3942505133470231</v>
          </cell>
          <cell r="AF126">
            <v>5</v>
          </cell>
        </row>
        <row r="127">
          <cell r="A127">
            <v>26</v>
          </cell>
          <cell r="B127">
            <v>2.3333333333333335</v>
          </cell>
          <cell r="C127">
            <v>5.6666666666666661</v>
          </cell>
          <cell r="E127">
            <v>7.8333333333333339</v>
          </cell>
          <cell r="F127">
            <v>4</v>
          </cell>
          <cell r="H127">
            <v>6</v>
          </cell>
          <cell r="I127">
            <v>4.5555555555555554</v>
          </cell>
          <cell r="K127">
            <v>3.1818181818181817</v>
          </cell>
          <cell r="L127">
            <v>3.5454545454545454</v>
          </cell>
          <cell r="N127">
            <v>2.0909090909090908</v>
          </cell>
          <cell r="O127">
            <v>4.1818181818181817</v>
          </cell>
          <cell r="Q127">
            <v>2.6363636363636362</v>
          </cell>
          <cell r="R127">
            <v>3.8636363636363633</v>
          </cell>
          <cell r="T127">
            <v>0</v>
          </cell>
          <cell r="U127">
            <v>0</v>
          </cell>
          <cell r="W127">
            <v>0</v>
          </cell>
          <cell r="X127">
            <v>0</v>
          </cell>
          <cell r="AC127">
            <v>3.612903225806452</v>
          </cell>
          <cell r="AD127">
            <v>4.064516129032258</v>
          </cell>
          <cell r="AF127">
            <v>5</v>
          </cell>
        </row>
        <row r="128">
          <cell r="A128">
            <v>27</v>
          </cell>
          <cell r="B128">
            <v>0</v>
          </cell>
          <cell r="C128">
            <v>0</v>
          </cell>
          <cell r="E128">
            <v>0</v>
          </cell>
          <cell r="F128">
            <v>0</v>
          </cell>
          <cell r="H128">
            <v>0</v>
          </cell>
          <cell r="I128">
            <v>0</v>
          </cell>
          <cell r="K128">
            <v>0</v>
          </cell>
          <cell r="L128">
            <v>0</v>
          </cell>
          <cell r="N128">
            <v>0</v>
          </cell>
          <cell r="O128">
            <v>0</v>
          </cell>
          <cell r="Q128">
            <v>0</v>
          </cell>
          <cell r="R128">
            <v>0</v>
          </cell>
          <cell r="T128">
            <v>0</v>
          </cell>
          <cell r="U128">
            <v>0</v>
          </cell>
          <cell r="W128">
            <v>0</v>
          </cell>
          <cell r="X128">
            <v>0</v>
          </cell>
          <cell r="AC128">
            <v>0</v>
          </cell>
          <cell r="AD128">
            <v>0</v>
          </cell>
          <cell r="AF128">
            <v>5</v>
          </cell>
        </row>
        <row r="129">
          <cell r="A129">
            <v>28</v>
          </cell>
          <cell r="B129">
            <v>1</v>
          </cell>
          <cell r="C129">
            <v>8</v>
          </cell>
          <cell r="E129">
            <v>0.32075471698113206</v>
          </cell>
          <cell r="F129">
            <v>0.79245283018867918</v>
          </cell>
          <cell r="H129">
            <v>0.34545454545454546</v>
          </cell>
          <cell r="I129">
            <v>1.0545454545454545</v>
          </cell>
          <cell r="K129">
            <v>1.1199999999999999</v>
          </cell>
          <cell r="L129">
            <v>4.3600000000000003</v>
          </cell>
          <cell r="N129">
            <v>2.25</v>
          </cell>
          <cell r="O129">
            <v>5.3125</v>
          </cell>
          <cell r="Q129">
            <v>1.5609756097560976</v>
          </cell>
          <cell r="R129">
            <v>4.7317073170731705</v>
          </cell>
          <cell r="T129">
            <v>0</v>
          </cell>
          <cell r="U129">
            <v>0</v>
          </cell>
          <cell r="W129">
            <v>0</v>
          </cell>
          <cell r="X129">
            <v>0</v>
          </cell>
          <cell r="AC129">
            <v>0.86458333333333337</v>
          </cell>
          <cell r="AD129">
            <v>2.625</v>
          </cell>
          <cell r="AF129">
            <v>5</v>
          </cell>
        </row>
        <row r="130">
          <cell r="A130">
            <v>29</v>
          </cell>
          <cell r="B130">
            <v>5.6666666666666661</v>
          </cell>
          <cell r="C130">
            <v>5.6666666666666661</v>
          </cell>
          <cell r="E130">
            <v>3.6666666666666665</v>
          </cell>
          <cell r="F130">
            <v>7.0000000000000009</v>
          </cell>
          <cell r="H130">
            <v>4.3333333333333339</v>
          </cell>
          <cell r="I130">
            <v>6.5555555555555562</v>
          </cell>
          <cell r="K130">
            <v>1.6949152542372881</v>
          </cell>
          <cell r="L130">
            <v>4.9931287219422815</v>
          </cell>
          <cell r="N130">
            <v>3.7692307692307692</v>
          </cell>
          <cell r="O130">
            <v>3.9230769230769229</v>
          </cell>
          <cell r="Q130">
            <v>2.4691358024691357</v>
          </cell>
          <cell r="R130">
            <v>4.5937410278495552</v>
          </cell>
          <cell r="T130">
            <v>6.6363636363636358</v>
          </cell>
          <cell r="U130">
            <v>15.454545454545453</v>
          </cell>
          <cell r="W130">
            <v>6.6363636363636358</v>
          </cell>
          <cell r="X130">
            <v>15.454545454545453</v>
          </cell>
          <cell r="AC130">
            <v>4.7478082659683478</v>
          </cell>
          <cell r="AD130">
            <v>10.235682568598428</v>
          </cell>
          <cell r="AF130">
            <v>5</v>
          </cell>
        </row>
        <row r="131">
          <cell r="A131">
            <v>30</v>
          </cell>
          <cell r="B131">
            <v>7.166666666666667</v>
          </cell>
          <cell r="C131">
            <v>5.6666666666666661</v>
          </cell>
          <cell r="E131">
            <v>2.4</v>
          </cell>
          <cell r="F131">
            <v>6.2</v>
          </cell>
          <cell r="H131">
            <v>5</v>
          </cell>
          <cell r="I131">
            <v>5.9090909090909092</v>
          </cell>
          <cell r="K131">
            <v>1.9123505976095616</v>
          </cell>
          <cell r="L131">
            <v>4.2231075697211153</v>
          </cell>
          <cell r="N131">
            <v>5.6923076923076925</v>
          </cell>
          <cell r="O131">
            <v>5.6923076923076925</v>
          </cell>
          <cell r="Q131">
            <v>3.8356164383561646</v>
          </cell>
          <cell r="R131">
            <v>4.9706457925636007</v>
          </cell>
          <cell r="T131">
            <v>0</v>
          </cell>
          <cell r="U131">
            <v>0</v>
          </cell>
          <cell r="W131">
            <v>0</v>
          </cell>
          <cell r="X131">
            <v>0</v>
          </cell>
          <cell r="AC131">
            <v>4.1860465116279073</v>
          </cell>
          <cell r="AD131">
            <v>5.2530779753761969</v>
          </cell>
          <cell r="AF131">
            <v>5</v>
          </cell>
        </row>
        <row r="132">
          <cell r="A132">
            <v>31</v>
          </cell>
          <cell r="B132">
            <v>0</v>
          </cell>
          <cell r="C132">
            <v>0</v>
          </cell>
          <cell r="E132">
            <v>0</v>
          </cell>
          <cell r="F132">
            <v>0</v>
          </cell>
          <cell r="H132">
            <v>0</v>
          </cell>
          <cell r="I132">
            <v>0</v>
          </cell>
          <cell r="K132">
            <v>0</v>
          </cell>
          <cell r="L132">
            <v>0</v>
          </cell>
          <cell r="N132">
            <v>0</v>
          </cell>
          <cell r="O132">
            <v>0</v>
          </cell>
          <cell r="Q132">
            <v>0</v>
          </cell>
          <cell r="R132">
            <v>0</v>
          </cell>
          <cell r="T132">
            <v>0</v>
          </cell>
          <cell r="U132">
            <v>0</v>
          </cell>
          <cell r="W132">
            <v>0</v>
          </cell>
          <cell r="X132">
            <v>0</v>
          </cell>
          <cell r="AC132">
            <v>0</v>
          </cell>
          <cell r="AD132">
            <v>0</v>
          </cell>
          <cell r="AF132">
            <v>5</v>
          </cell>
        </row>
        <row r="133">
          <cell r="A133" t="str">
            <v xml:space="preserve">Mei/01 </v>
          </cell>
          <cell r="B133">
            <v>3.5000000000000004</v>
          </cell>
          <cell r="C133">
            <v>11</v>
          </cell>
          <cell r="E133">
            <v>5.5714285714285712</v>
          </cell>
          <cell r="F133">
            <v>7.1428571428571423</v>
          </cell>
          <cell r="H133">
            <v>5.1111111111111116</v>
          </cell>
          <cell r="I133">
            <v>8</v>
          </cell>
          <cell r="K133">
            <v>1.7777777777777777</v>
          </cell>
          <cell r="L133">
            <v>3.6111111111111107</v>
          </cell>
          <cell r="N133">
            <v>2.125</v>
          </cell>
          <cell r="O133">
            <v>6.5</v>
          </cell>
          <cell r="Q133">
            <v>1.8846153846153846</v>
          </cell>
          <cell r="R133">
            <v>4.5</v>
          </cell>
          <cell r="T133">
            <v>6.7647058823529411</v>
          </cell>
          <cell r="U133">
            <v>15.470588235294116</v>
          </cell>
          <cell r="W133">
            <v>6.7647058823529411</v>
          </cell>
          <cell r="X133">
            <v>15.470588235294116</v>
          </cell>
          <cell r="AC133">
            <v>4.7101449275362324</v>
          </cell>
          <cell r="AD133">
            <v>10.362318840579709</v>
          </cell>
          <cell r="AF133">
            <v>5</v>
          </cell>
        </row>
        <row r="134">
          <cell r="A134">
            <v>2</v>
          </cell>
          <cell r="B134">
            <v>0</v>
          </cell>
          <cell r="C134">
            <v>5</v>
          </cell>
          <cell r="E134">
            <v>5</v>
          </cell>
          <cell r="F134">
            <v>6.75</v>
          </cell>
          <cell r="H134">
            <v>3.3333333333333335</v>
          </cell>
          <cell r="I134">
            <v>6.166666666666667</v>
          </cell>
          <cell r="K134">
            <v>21.8125</v>
          </cell>
          <cell r="L134">
            <v>4.1875</v>
          </cell>
          <cell r="N134">
            <v>3.4210526315789478</v>
          </cell>
          <cell r="O134">
            <v>4.5789473684210522</v>
          </cell>
          <cell r="Q134">
            <v>11.828571428571429</v>
          </cell>
          <cell r="R134">
            <v>4.3999999999999995</v>
          </cell>
          <cell r="T134">
            <v>9</v>
          </cell>
          <cell r="U134">
            <v>13.647058823529413</v>
          </cell>
          <cell r="W134">
            <v>9</v>
          </cell>
          <cell r="X134">
            <v>13.647058823529413</v>
          </cell>
          <cell r="AC134">
            <v>9.8666666666666671</v>
          </cell>
          <cell r="AD134">
            <v>8.7333333333333325</v>
          </cell>
          <cell r="AF134">
            <v>5</v>
          </cell>
        </row>
        <row r="135">
          <cell r="A135">
            <v>3</v>
          </cell>
          <cell r="B135">
            <v>1</v>
          </cell>
          <cell r="C135">
            <v>5</v>
          </cell>
          <cell r="E135">
            <v>4.5999999999999996</v>
          </cell>
          <cell r="F135">
            <v>4.5999999999999996</v>
          </cell>
          <cell r="H135">
            <v>3.5714285714285712</v>
          </cell>
          <cell r="I135">
            <v>4.7142857142857144</v>
          </cell>
          <cell r="K135">
            <v>3.201970443349754</v>
          </cell>
          <cell r="L135">
            <v>4.7290640394088674</v>
          </cell>
          <cell r="N135">
            <v>4</v>
          </cell>
          <cell r="O135">
            <v>5.1818181818181817</v>
          </cell>
          <cell r="Q135">
            <v>3.4824281150159746</v>
          </cell>
          <cell r="R135">
            <v>4.8881789137380194</v>
          </cell>
          <cell r="T135">
            <v>38.411764705882348</v>
          </cell>
          <cell r="U135">
            <v>13.647058823529413</v>
          </cell>
          <cell r="W135">
            <v>38.411764705882348</v>
          </cell>
          <cell r="X135">
            <v>13.647058823529413</v>
          </cell>
          <cell r="AC135">
            <v>19.91701244813278</v>
          </cell>
          <cell r="AD135">
            <v>8.9903181189488244</v>
          </cell>
          <cell r="AF135">
            <v>5</v>
          </cell>
        </row>
        <row r="136">
          <cell r="A136">
            <v>4</v>
          </cell>
          <cell r="B136">
            <v>0</v>
          </cell>
          <cell r="C136">
            <v>0</v>
          </cell>
          <cell r="E136">
            <v>0</v>
          </cell>
          <cell r="F136">
            <v>0</v>
          </cell>
          <cell r="H136">
            <v>0</v>
          </cell>
          <cell r="I136">
            <v>0</v>
          </cell>
          <cell r="K136">
            <v>0</v>
          </cell>
          <cell r="L136">
            <v>0</v>
          </cell>
          <cell r="N136">
            <v>0</v>
          </cell>
          <cell r="O136">
            <v>0</v>
          </cell>
          <cell r="Q136">
            <v>0</v>
          </cell>
          <cell r="R136">
            <v>0</v>
          </cell>
          <cell r="T136">
            <v>0</v>
          </cell>
          <cell r="U136">
            <v>0</v>
          </cell>
          <cell r="W136">
            <v>0</v>
          </cell>
          <cell r="X136">
            <v>0</v>
          </cell>
          <cell r="AC136">
            <v>0</v>
          </cell>
          <cell r="AD136">
            <v>0</v>
          </cell>
          <cell r="AF136">
            <v>5</v>
          </cell>
        </row>
        <row r="137">
          <cell r="A137">
            <v>5</v>
          </cell>
          <cell r="B137">
            <v>2.666666666666667</v>
          </cell>
          <cell r="C137">
            <v>3.6666666666666665</v>
          </cell>
          <cell r="E137">
            <v>10</v>
          </cell>
          <cell r="F137">
            <v>5.3333333333333339</v>
          </cell>
          <cell r="H137">
            <v>6.3333333333333339</v>
          </cell>
          <cell r="I137">
            <v>4.5</v>
          </cell>
          <cell r="K137">
            <v>5.3714285714285719</v>
          </cell>
          <cell r="L137">
            <v>3.2</v>
          </cell>
          <cell r="N137">
            <v>5.8620689655172411</v>
          </cell>
          <cell r="O137">
            <v>4.4482758620689653</v>
          </cell>
          <cell r="Q137">
            <v>5.59375</v>
          </cell>
          <cell r="R137">
            <v>3.765625</v>
          </cell>
          <cell r="T137">
            <v>17.357142857142858</v>
          </cell>
          <cell r="U137">
            <v>9.5</v>
          </cell>
          <cell r="W137">
            <v>17.357142857142858</v>
          </cell>
          <cell r="X137">
            <v>9.5</v>
          </cell>
          <cell r="AC137">
            <v>9</v>
          </cell>
          <cell r="AD137">
            <v>5.4489795918367347</v>
          </cell>
          <cell r="AF137">
            <v>5</v>
          </cell>
        </row>
        <row r="138">
          <cell r="A138">
            <v>6</v>
          </cell>
          <cell r="B138">
            <v>4.666666666666667</v>
          </cell>
          <cell r="C138">
            <v>4.666666666666667</v>
          </cell>
          <cell r="E138">
            <v>6.833333333333333</v>
          </cell>
          <cell r="F138">
            <v>4.3333333333333339</v>
          </cell>
          <cell r="H138">
            <v>6.1111111111111107</v>
          </cell>
          <cell r="I138">
            <v>4.4444444444444446</v>
          </cell>
          <cell r="K138">
            <v>5.3103448275862064</v>
          </cell>
          <cell r="L138">
            <v>2.896551724137931</v>
          </cell>
          <cell r="N138">
            <v>4.16</v>
          </cell>
          <cell r="O138">
            <v>3.4799999999999995</v>
          </cell>
          <cell r="Q138">
            <v>4.7777777777777777</v>
          </cell>
          <cell r="R138">
            <v>3.166666666666667</v>
          </cell>
          <cell r="T138">
            <v>0</v>
          </cell>
          <cell r="U138">
            <v>0</v>
          </cell>
          <cell r="W138">
            <v>0</v>
          </cell>
          <cell r="X138">
            <v>0</v>
          </cell>
          <cell r="AC138">
            <v>4.9682539682539684</v>
          </cell>
          <cell r="AD138">
            <v>3.3492063492063489</v>
          </cell>
          <cell r="AF138">
            <v>5</v>
          </cell>
        </row>
        <row r="139">
          <cell r="A139">
            <v>7</v>
          </cell>
          <cell r="B139">
            <v>3.6666666666666665</v>
          </cell>
          <cell r="C139">
            <v>4.3333333333333339</v>
          </cell>
          <cell r="E139">
            <v>7.0000000000000009</v>
          </cell>
          <cell r="F139">
            <v>2.1999999999999997</v>
          </cell>
          <cell r="H139">
            <v>5.75</v>
          </cell>
          <cell r="I139">
            <v>3</v>
          </cell>
          <cell r="K139">
            <v>1.8275862068965518</v>
          </cell>
          <cell r="L139">
            <v>2.7586206896551726</v>
          </cell>
          <cell r="N139">
            <v>1.8800000000000001</v>
          </cell>
          <cell r="O139">
            <v>3.4799999999999995</v>
          </cell>
          <cell r="Q139">
            <v>1.8518518518518516</v>
          </cell>
          <cell r="R139">
            <v>3.0925925925925926</v>
          </cell>
          <cell r="T139">
            <v>13.625000000000002</v>
          </cell>
          <cell r="U139">
            <v>9.4583333333333339</v>
          </cell>
          <cell r="W139">
            <v>13.625000000000002</v>
          </cell>
          <cell r="X139">
            <v>9.4583333333333339</v>
          </cell>
          <cell r="AC139">
            <v>7.2727272727272725</v>
          </cell>
          <cell r="AD139">
            <v>5.8636363636363642</v>
          </cell>
          <cell r="AF139">
            <v>5</v>
          </cell>
        </row>
        <row r="140">
          <cell r="A140">
            <v>8</v>
          </cell>
          <cell r="B140">
            <v>5</v>
          </cell>
          <cell r="C140">
            <v>6</v>
          </cell>
          <cell r="E140">
            <v>12</v>
          </cell>
          <cell r="F140">
            <v>3</v>
          </cell>
          <cell r="H140">
            <v>10</v>
          </cell>
          <cell r="I140">
            <v>3.8571428571428568</v>
          </cell>
          <cell r="K140">
            <v>3.5094339622641511</v>
          </cell>
          <cell r="L140">
            <v>2.2641509433962264</v>
          </cell>
          <cell r="N140">
            <v>3.64</v>
          </cell>
          <cell r="O140">
            <v>3.88</v>
          </cell>
          <cell r="Q140">
            <v>3.5728155339805827</v>
          </cell>
          <cell r="R140">
            <v>3.0485436893203883</v>
          </cell>
          <cell r="T140">
            <v>8.1363636363636367</v>
          </cell>
          <cell r="U140">
            <v>9.8636363636363633</v>
          </cell>
          <cell r="W140">
            <v>8.1363636363636367</v>
          </cell>
          <cell r="X140">
            <v>9.8636363636363633</v>
          </cell>
          <cell r="AC140">
            <v>5.9707317073170731</v>
          </cell>
          <cell r="AD140">
            <v>6.0292682926829269</v>
          </cell>
          <cell r="AF140">
            <v>5</v>
          </cell>
        </row>
        <row r="141">
          <cell r="A141">
            <v>9</v>
          </cell>
          <cell r="B141">
            <v>4.5</v>
          </cell>
          <cell r="C141">
            <v>5</v>
          </cell>
          <cell r="E141">
            <v>7.2499999999999991</v>
          </cell>
          <cell r="F141">
            <v>1.25</v>
          </cell>
          <cell r="H141">
            <v>6.3333333333333339</v>
          </cell>
          <cell r="I141">
            <v>2.5</v>
          </cell>
          <cell r="K141">
            <v>6.6153846153846159</v>
          </cell>
          <cell r="L141">
            <v>2.9615384615384617</v>
          </cell>
          <cell r="N141">
            <v>4.7894736842105257</v>
          </cell>
          <cell r="O141">
            <v>4.9473684210526319</v>
          </cell>
          <cell r="Q141">
            <v>5.8444444444444441</v>
          </cell>
          <cell r="R141">
            <v>3.8</v>
          </cell>
          <cell r="T141">
            <v>17.383500000000002</v>
          </cell>
          <cell r="U141">
            <v>9.7000000000000011</v>
          </cell>
          <cell r="W141">
            <v>17.383500000000002</v>
          </cell>
          <cell r="X141">
            <v>9.7000000000000011</v>
          </cell>
          <cell r="AC141">
            <v>10.948791208791208</v>
          </cell>
          <cell r="AD141">
            <v>6.3076923076923075</v>
          </cell>
          <cell r="AF141">
            <v>5</v>
          </cell>
        </row>
        <row r="142">
          <cell r="A142">
            <v>10</v>
          </cell>
          <cell r="B142">
            <v>6.5</v>
          </cell>
          <cell r="C142">
            <v>2</v>
          </cell>
          <cell r="E142">
            <v>6.8750000000000009</v>
          </cell>
          <cell r="F142">
            <v>3.5000000000000004</v>
          </cell>
          <cell r="H142">
            <v>6.75</v>
          </cell>
          <cell r="I142">
            <v>3</v>
          </cell>
          <cell r="K142">
            <v>5.096774193548387</v>
          </cell>
          <cell r="L142">
            <v>1.9677419354838708</v>
          </cell>
          <cell r="N142">
            <v>5.083333333333333</v>
          </cell>
          <cell r="O142">
            <v>3.208333333333333</v>
          </cell>
          <cell r="Q142">
            <v>5.0909090909090908</v>
          </cell>
          <cell r="R142">
            <v>2.5090909090909093</v>
          </cell>
          <cell r="T142">
            <v>0</v>
          </cell>
          <cell r="U142">
            <v>0</v>
          </cell>
          <cell r="W142">
            <v>0</v>
          </cell>
          <cell r="X142">
            <v>0</v>
          </cell>
          <cell r="AC142">
            <v>5.388059701492538</v>
          </cell>
          <cell r="AD142">
            <v>2.5970149253731343</v>
          </cell>
          <cell r="AF142">
            <v>5</v>
          </cell>
        </row>
        <row r="143">
          <cell r="A143">
            <v>11</v>
          </cell>
          <cell r="B143">
            <v>0</v>
          </cell>
          <cell r="C143">
            <v>0</v>
          </cell>
          <cell r="E143">
            <v>0</v>
          </cell>
          <cell r="F143">
            <v>0</v>
          </cell>
          <cell r="H143">
            <v>0</v>
          </cell>
          <cell r="I143">
            <v>0</v>
          </cell>
          <cell r="K143">
            <v>0</v>
          </cell>
          <cell r="L143">
            <v>0</v>
          </cell>
          <cell r="N143">
            <v>0</v>
          </cell>
          <cell r="O143">
            <v>0</v>
          </cell>
          <cell r="Q143">
            <v>0</v>
          </cell>
          <cell r="R143">
            <v>0</v>
          </cell>
          <cell r="T143">
            <v>0</v>
          </cell>
          <cell r="U143">
            <v>0</v>
          </cell>
          <cell r="W143">
            <v>0</v>
          </cell>
          <cell r="X143">
            <v>0</v>
          </cell>
          <cell r="AC143">
            <v>0</v>
          </cell>
          <cell r="AD143">
            <v>0</v>
          </cell>
          <cell r="AF143">
            <v>5</v>
          </cell>
        </row>
        <row r="144">
          <cell r="A144">
            <v>12</v>
          </cell>
          <cell r="B144">
            <v>24.333333333333336</v>
          </cell>
          <cell r="C144">
            <v>3.3333333333333335</v>
          </cell>
          <cell r="E144">
            <v>7.6666666666666661</v>
          </cell>
          <cell r="F144">
            <v>2.666666666666667</v>
          </cell>
          <cell r="H144">
            <v>13.222222222222221</v>
          </cell>
          <cell r="I144">
            <v>2.8888888888888888</v>
          </cell>
          <cell r="K144">
            <v>7.8175895765472303</v>
          </cell>
          <cell r="L144">
            <v>2.225841476655809</v>
          </cell>
          <cell r="N144">
            <v>5.8999999999999995</v>
          </cell>
          <cell r="O144">
            <v>3.6999999999999997</v>
          </cell>
          <cell r="Q144">
            <v>7.1428571428571423</v>
          </cell>
          <cell r="R144">
            <v>2.744546094299789</v>
          </cell>
          <cell r="T144">
            <v>0</v>
          </cell>
          <cell r="U144">
            <v>0</v>
          </cell>
          <cell r="W144">
            <v>0</v>
          </cell>
          <cell r="X144">
            <v>0</v>
          </cell>
          <cell r="AC144">
            <v>7.973876063183476</v>
          </cell>
          <cell r="AD144">
            <v>2.7642770352369381</v>
          </cell>
          <cell r="AF144">
            <v>5</v>
          </cell>
        </row>
        <row r="145">
          <cell r="A145">
            <v>13</v>
          </cell>
          <cell r="B145">
            <v>14.249999999999998</v>
          </cell>
          <cell r="C145">
            <v>3.5000000000000004</v>
          </cell>
          <cell r="E145">
            <v>7.2727272727272725</v>
          </cell>
          <cell r="F145">
            <v>3.0909090909090908</v>
          </cell>
          <cell r="H145">
            <v>9.1333333333333329</v>
          </cell>
          <cell r="I145">
            <v>3.2</v>
          </cell>
          <cell r="K145">
            <v>9.0769230769230766</v>
          </cell>
          <cell r="L145">
            <v>2.2115384615384617</v>
          </cell>
          <cell r="N145">
            <v>7.1818181818181825</v>
          </cell>
          <cell r="O145">
            <v>4.2727272727272725</v>
          </cell>
          <cell r="Q145">
            <v>8.513513513513514</v>
          </cell>
          <cell r="R145">
            <v>2.8243243243243241</v>
          </cell>
          <cell r="T145">
            <v>32.1875</v>
          </cell>
          <cell r="U145">
            <v>6.375</v>
          </cell>
          <cell r="W145">
            <v>32.1875</v>
          </cell>
          <cell r="X145">
            <v>6.375</v>
          </cell>
          <cell r="AC145">
            <v>14.851239669421487</v>
          </cell>
          <cell r="AD145">
            <v>3.8099173553719008</v>
          </cell>
          <cell r="AF145">
            <v>5</v>
          </cell>
        </row>
        <row r="146">
          <cell r="A146">
            <v>14</v>
          </cell>
          <cell r="B146">
            <v>1.65625</v>
          </cell>
          <cell r="C146">
            <v>4</v>
          </cell>
          <cell r="E146">
            <v>1.125</v>
          </cell>
          <cell r="F146">
            <v>5.875</v>
          </cell>
          <cell r="H146">
            <v>1.55</v>
          </cell>
          <cell r="I146">
            <v>4.375</v>
          </cell>
          <cell r="K146">
            <v>0</v>
          </cell>
          <cell r="L146">
            <v>0</v>
          </cell>
          <cell r="N146">
            <v>0</v>
          </cell>
          <cell r="O146">
            <v>0</v>
          </cell>
          <cell r="Q146">
            <v>0</v>
          </cell>
          <cell r="R146">
            <v>0</v>
          </cell>
          <cell r="T146">
            <v>0</v>
          </cell>
          <cell r="U146">
            <v>0</v>
          </cell>
          <cell r="W146">
            <v>0</v>
          </cell>
          <cell r="X146">
            <v>0</v>
          </cell>
          <cell r="AC146">
            <v>1.55</v>
          </cell>
          <cell r="AD146">
            <v>4.375</v>
          </cell>
          <cell r="AF146">
            <v>5</v>
          </cell>
        </row>
        <row r="147">
          <cell r="A147">
            <v>15</v>
          </cell>
          <cell r="B147">
            <v>0</v>
          </cell>
          <cell r="C147">
            <v>0</v>
          </cell>
          <cell r="E147">
            <v>0</v>
          </cell>
          <cell r="F147">
            <v>0</v>
          </cell>
          <cell r="H147">
            <v>0</v>
          </cell>
          <cell r="I147">
            <v>0</v>
          </cell>
          <cell r="K147">
            <v>0</v>
          </cell>
          <cell r="L147">
            <v>0</v>
          </cell>
          <cell r="N147">
            <v>0</v>
          </cell>
          <cell r="O147">
            <v>0</v>
          </cell>
          <cell r="Q147">
            <v>0</v>
          </cell>
          <cell r="R147">
            <v>0</v>
          </cell>
          <cell r="T147">
            <v>0</v>
          </cell>
          <cell r="U147">
            <v>0</v>
          </cell>
          <cell r="W147">
            <v>0</v>
          </cell>
          <cell r="X147">
            <v>0</v>
          </cell>
          <cell r="AC147">
            <v>0</v>
          </cell>
          <cell r="AD147">
            <v>0</v>
          </cell>
          <cell r="AF147">
            <v>5</v>
          </cell>
        </row>
        <row r="148">
          <cell r="A148">
            <v>16</v>
          </cell>
          <cell r="B148">
            <v>1.5</v>
          </cell>
          <cell r="C148">
            <v>6</v>
          </cell>
          <cell r="E148">
            <v>7.5789473684210531</v>
          </cell>
          <cell r="F148">
            <v>1.5789473684210527</v>
          </cell>
          <cell r="H148">
            <v>7.0000000000000009</v>
          </cell>
          <cell r="I148">
            <v>2</v>
          </cell>
          <cell r="K148">
            <v>8.0227272727272734</v>
          </cell>
          <cell r="L148">
            <v>1.8636363636363635</v>
          </cell>
          <cell r="N148">
            <v>7.5937500000000009</v>
          </cell>
          <cell r="O148">
            <v>3.96875</v>
          </cell>
          <cell r="Q148">
            <v>7.8421052631578947</v>
          </cell>
          <cell r="R148">
            <v>2.75</v>
          </cell>
          <cell r="T148">
            <v>26.5</v>
          </cell>
          <cell r="U148">
            <v>6.2142857142857144</v>
          </cell>
          <cell r="W148">
            <v>26.5</v>
          </cell>
          <cell r="X148">
            <v>6.2142857142857144</v>
          </cell>
          <cell r="AC148">
            <v>14.555555555555555</v>
          </cell>
          <cell r="AD148">
            <v>3.9150326797385624</v>
          </cell>
          <cell r="AF148">
            <v>5</v>
          </cell>
        </row>
        <row r="149">
          <cell r="A149">
            <v>17</v>
          </cell>
          <cell r="B149">
            <v>8.3333333333333321</v>
          </cell>
          <cell r="C149">
            <v>5.3333333333333339</v>
          </cell>
          <cell r="E149">
            <v>4.666666666666667</v>
          </cell>
          <cell r="F149">
            <v>4.666666666666667</v>
          </cell>
          <cell r="H149">
            <v>5.583333333333333</v>
          </cell>
          <cell r="I149">
            <v>4.833333333333333</v>
          </cell>
          <cell r="K149">
            <v>11.813953488372093</v>
          </cell>
          <cell r="L149">
            <v>1.8837209302325582</v>
          </cell>
          <cell r="N149">
            <v>5.8611111111111116</v>
          </cell>
          <cell r="O149">
            <v>4.083333333333333</v>
          </cell>
          <cell r="Q149">
            <v>9.1012658227848107</v>
          </cell>
          <cell r="R149">
            <v>2.8860759493670884</v>
          </cell>
          <cell r="T149">
            <v>0</v>
          </cell>
          <cell r="U149">
            <v>0</v>
          </cell>
          <cell r="W149">
            <v>12.724137931034482</v>
          </cell>
          <cell r="X149">
            <v>10.827586206896552</v>
          </cell>
          <cell r="AC149">
            <v>9.625</v>
          </cell>
          <cell r="AD149">
            <v>5</v>
          </cell>
          <cell r="AF149">
            <v>5</v>
          </cell>
        </row>
        <row r="150">
          <cell r="A150">
            <v>18</v>
          </cell>
          <cell r="B150">
            <v>0</v>
          </cell>
          <cell r="C150">
            <v>0</v>
          </cell>
          <cell r="E150">
            <v>0</v>
          </cell>
          <cell r="F150">
            <v>0</v>
          </cell>
          <cell r="H150">
            <v>0</v>
          </cell>
          <cell r="I150">
            <v>0</v>
          </cell>
          <cell r="K150">
            <v>0</v>
          </cell>
          <cell r="L150">
            <v>0</v>
          </cell>
          <cell r="N150">
            <v>0</v>
          </cell>
          <cell r="O150">
            <v>0</v>
          </cell>
          <cell r="Q150">
            <v>0</v>
          </cell>
          <cell r="R150">
            <v>0</v>
          </cell>
          <cell r="T150">
            <v>0</v>
          </cell>
          <cell r="U150">
            <v>0</v>
          </cell>
          <cell r="W150">
            <v>0</v>
          </cell>
          <cell r="X150">
            <v>0</v>
          </cell>
          <cell r="AC150">
            <v>0</v>
          </cell>
          <cell r="AD150">
            <v>0</v>
          </cell>
          <cell r="AF150">
            <v>5</v>
          </cell>
        </row>
        <row r="151">
          <cell r="A151">
            <v>19</v>
          </cell>
          <cell r="B151">
            <v>3</v>
          </cell>
          <cell r="C151">
            <v>5</v>
          </cell>
          <cell r="E151">
            <v>6.8888888888888893</v>
          </cell>
          <cell r="F151">
            <v>5.1111111111111116</v>
          </cell>
          <cell r="H151">
            <v>6.5</v>
          </cell>
          <cell r="I151">
            <v>5.0999999999999996</v>
          </cell>
          <cell r="K151">
            <v>7.7916666666666661</v>
          </cell>
          <cell r="L151">
            <v>2.6875</v>
          </cell>
          <cell r="N151">
            <v>6.0487804878048781</v>
          </cell>
          <cell r="O151">
            <v>4.5365853658536581</v>
          </cell>
          <cell r="Q151">
            <v>6.98876404494382</v>
          </cell>
          <cell r="R151">
            <v>3.5393258426966292</v>
          </cell>
          <cell r="T151">
            <v>0</v>
          </cell>
          <cell r="U151">
            <v>0</v>
          </cell>
          <cell r="W151">
            <v>0</v>
          </cell>
          <cell r="X151">
            <v>0</v>
          </cell>
          <cell r="AC151">
            <v>6.9393939393939394</v>
          </cell>
          <cell r="AD151">
            <v>3.6969696969696972</v>
          </cell>
          <cell r="AF151">
            <v>5</v>
          </cell>
        </row>
        <row r="152">
          <cell r="A152">
            <v>20</v>
          </cell>
          <cell r="B152">
            <v>5</v>
          </cell>
          <cell r="C152">
            <v>5.6666666666666661</v>
          </cell>
          <cell r="E152">
            <v>6</v>
          </cell>
          <cell r="F152">
            <v>4.75</v>
          </cell>
          <cell r="H152">
            <v>5.7272727272727275</v>
          </cell>
          <cell r="I152">
            <v>5</v>
          </cell>
          <cell r="K152">
            <v>4.1578947368421053</v>
          </cell>
          <cell r="L152">
            <v>3.8596491228070176</v>
          </cell>
          <cell r="N152">
            <v>4.8421052631578947</v>
          </cell>
          <cell r="O152">
            <v>4.526315789473685</v>
          </cell>
          <cell r="Q152">
            <v>4.4315789473684211</v>
          </cell>
          <cell r="R152">
            <v>4.1263157894736846</v>
          </cell>
          <cell r="T152">
            <v>9.0857142857142854</v>
          </cell>
          <cell r="U152">
            <v>13.685714285714285</v>
          </cell>
          <cell r="W152">
            <v>9.0857142857142854</v>
          </cell>
          <cell r="X152">
            <v>13.685714285714285</v>
          </cell>
          <cell r="AC152">
            <v>6.3636363636363633</v>
          </cell>
          <cell r="AD152">
            <v>7.9829545454545459</v>
          </cell>
          <cell r="AF152">
            <v>5</v>
          </cell>
        </row>
        <row r="153">
          <cell r="A153">
            <v>21</v>
          </cell>
          <cell r="B153">
            <v>5</v>
          </cell>
          <cell r="C153">
            <v>4.3999999999999995</v>
          </cell>
          <cell r="E153">
            <v>3.5714285714285712</v>
          </cell>
          <cell r="F153">
            <v>5.7142857142857144</v>
          </cell>
          <cell r="H153">
            <v>4.1666666666666661</v>
          </cell>
          <cell r="I153">
            <v>5.166666666666667</v>
          </cell>
          <cell r="K153">
            <v>6.2727272727272725</v>
          </cell>
          <cell r="L153">
            <v>4.5999999999999996</v>
          </cell>
          <cell r="N153">
            <v>3.2647058823529411</v>
          </cell>
          <cell r="O153">
            <v>5.4705882352941178</v>
          </cell>
          <cell r="Q153">
            <v>5.1235955056179776</v>
          </cell>
          <cell r="R153">
            <v>4.9325842696629216</v>
          </cell>
          <cell r="T153">
            <v>0</v>
          </cell>
          <cell r="U153">
            <v>0</v>
          </cell>
          <cell r="W153">
            <v>8.5555555555555554</v>
          </cell>
          <cell r="X153">
            <v>15.194444444444443</v>
          </cell>
          <cell r="AC153">
            <v>5.9416058394160585</v>
          </cell>
          <cell r="AD153">
            <v>7.6496350364963508</v>
          </cell>
          <cell r="AF153">
            <v>5</v>
          </cell>
        </row>
        <row r="154">
          <cell r="A154">
            <v>22</v>
          </cell>
          <cell r="B154">
            <v>1</v>
          </cell>
          <cell r="C154">
            <v>7.0000000000000009</v>
          </cell>
          <cell r="E154">
            <v>3.4285714285714288</v>
          </cell>
          <cell r="F154">
            <v>4.4285714285714279</v>
          </cell>
          <cell r="H154">
            <v>2.7</v>
          </cell>
          <cell r="I154">
            <v>5.2</v>
          </cell>
          <cell r="K154">
            <v>3.1875</v>
          </cell>
          <cell r="L154">
            <v>5.3125</v>
          </cell>
          <cell r="N154">
            <v>3.25</v>
          </cell>
          <cell r="O154">
            <v>6.5</v>
          </cell>
          <cell r="Q154">
            <v>3.208333333333333</v>
          </cell>
          <cell r="R154">
            <v>5.708333333333333</v>
          </cell>
          <cell r="T154">
            <v>0</v>
          </cell>
          <cell r="U154">
            <v>0</v>
          </cell>
          <cell r="W154">
            <v>10.52</v>
          </cell>
          <cell r="X154">
            <v>10.4</v>
          </cell>
          <cell r="AC154">
            <v>4.8691588785046731</v>
          </cell>
          <cell r="AD154">
            <v>6.7570093457943932</v>
          </cell>
          <cell r="AF154">
            <v>5</v>
          </cell>
        </row>
        <row r="155">
          <cell r="A155">
            <v>23</v>
          </cell>
          <cell r="B155">
            <v>5.6666666666666661</v>
          </cell>
          <cell r="C155">
            <v>6</v>
          </cell>
          <cell r="E155">
            <v>5.125</v>
          </cell>
          <cell r="F155">
            <v>4.625</v>
          </cell>
          <cell r="H155">
            <v>5.2727272727272725</v>
          </cell>
          <cell r="I155">
            <v>5</v>
          </cell>
          <cell r="K155">
            <v>3.2380952380952377</v>
          </cell>
          <cell r="L155">
            <v>4.1666666666666661</v>
          </cell>
          <cell r="N155">
            <v>1.7826086956521738</v>
          </cell>
          <cell r="O155">
            <v>5.6521739130434785</v>
          </cell>
          <cell r="Q155">
            <v>2.7230769230769232</v>
          </cell>
          <cell r="R155">
            <v>4.6923076923076925</v>
          </cell>
          <cell r="T155">
            <v>11.058823529411764</v>
          </cell>
          <cell r="U155">
            <v>16.588235294117649</v>
          </cell>
          <cell r="W155">
            <v>11.058823529411764</v>
          </cell>
          <cell r="X155">
            <v>16.588235294117649</v>
          </cell>
          <cell r="AC155">
            <v>5.5545454545454547</v>
          </cell>
          <cell r="AD155">
            <v>8.4</v>
          </cell>
          <cell r="AF155">
            <v>5</v>
          </cell>
        </row>
        <row r="156">
          <cell r="A156">
            <v>24</v>
          </cell>
          <cell r="B156">
            <v>2.3333333333333335</v>
          </cell>
          <cell r="C156">
            <v>7.0000000000000009</v>
          </cell>
          <cell r="E156">
            <v>5.5</v>
          </cell>
          <cell r="F156">
            <v>4.5</v>
          </cell>
          <cell r="H156">
            <v>4.7692307692307692</v>
          </cell>
          <cell r="I156">
            <v>5.0769230769230766</v>
          </cell>
          <cell r="K156">
            <v>2.3272727272727272</v>
          </cell>
          <cell r="L156">
            <v>4.2727272727272725</v>
          </cell>
          <cell r="N156">
            <v>2.3571428571428572</v>
          </cell>
          <cell r="O156">
            <v>3.5000000000000004</v>
          </cell>
          <cell r="Q156">
            <v>2.3333333333333335</v>
          </cell>
          <cell r="R156">
            <v>4.1159420289855069</v>
          </cell>
          <cell r="T156">
            <v>16.545454545454547</v>
          </cell>
          <cell r="U156">
            <v>15</v>
          </cell>
          <cell r="W156">
            <v>16.545454545454547</v>
          </cell>
          <cell r="X156">
            <v>15</v>
          </cell>
          <cell r="AC156">
            <v>5.6442307692307692</v>
          </cell>
          <cell r="AD156">
            <v>6.5384615384615392</v>
          </cell>
          <cell r="AF156">
            <v>5</v>
          </cell>
        </row>
        <row r="157">
          <cell r="A157">
            <v>25</v>
          </cell>
          <cell r="B157">
            <v>0</v>
          </cell>
          <cell r="C157">
            <v>0</v>
          </cell>
          <cell r="E157">
            <v>0</v>
          </cell>
          <cell r="F157">
            <v>0</v>
          </cell>
          <cell r="H157">
            <v>0</v>
          </cell>
          <cell r="I157">
            <v>0</v>
          </cell>
          <cell r="K157">
            <v>0</v>
          </cell>
          <cell r="L157">
            <v>0</v>
          </cell>
          <cell r="N157">
            <v>0</v>
          </cell>
          <cell r="O157">
            <v>0</v>
          </cell>
          <cell r="Q157">
            <v>0</v>
          </cell>
          <cell r="R157">
            <v>0</v>
          </cell>
          <cell r="T157">
            <v>0</v>
          </cell>
          <cell r="U157">
            <v>0</v>
          </cell>
          <cell r="W157">
            <v>0</v>
          </cell>
          <cell r="X157">
            <v>0</v>
          </cell>
          <cell r="AC157">
            <v>0</v>
          </cell>
          <cell r="AD157">
            <v>0</v>
          </cell>
          <cell r="AF157">
            <v>5</v>
          </cell>
        </row>
        <row r="158">
          <cell r="A158">
            <v>26</v>
          </cell>
          <cell r="B158">
            <v>2.5</v>
          </cell>
          <cell r="C158">
            <v>4.25</v>
          </cell>
          <cell r="E158">
            <v>4.7777777777777777</v>
          </cell>
          <cell r="F158">
            <v>5.5555555555555554</v>
          </cell>
          <cell r="H158">
            <v>4.0769230769230766</v>
          </cell>
          <cell r="I158">
            <v>5.1538461538461542</v>
          </cell>
          <cell r="K158">
            <v>2.9378531073446328</v>
          </cell>
          <cell r="L158">
            <v>5.2542372881355925</v>
          </cell>
          <cell r="N158">
            <v>1.2857142857142856</v>
          </cell>
          <cell r="O158">
            <v>7.9285714285714279</v>
          </cell>
          <cell r="Q158">
            <v>2.2082018927444795</v>
          </cell>
          <cell r="R158">
            <v>6.4353312302839107</v>
          </cell>
          <cell r="T158">
            <v>0</v>
          </cell>
          <cell r="U158">
            <v>0</v>
          </cell>
          <cell r="W158">
            <v>4.1111111111111116</v>
          </cell>
          <cell r="X158">
            <v>12.555555555555555</v>
          </cell>
          <cell r="AC158">
            <v>2.9795158286778398</v>
          </cell>
          <cell r="AD158">
            <v>7.1508379888268152</v>
          </cell>
          <cell r="AF158">
            <v>5</v>
          </cell>
        </row>
        <row r="159">
          <cell r="A159">
            <v>27</v>
          </cell>
          <cell r="B159">
            <v>2</v>
          </cell>
          <cell r="C159">
            <v>9</v>
          </cell>
          <cell r="E159">
            <v>4.1428571428571423</v>
          </cell>
          <cell r="F159">
            <v>5.5714285714285712</v>
          </cell>
          <cell r="H159">
            <v>3.6666666666666665</v>
          </cell>
          <cell r="I159">
            <v>6.3333333333333339</v>
          </cell>
          <cell r="K159">
            <v>1.6875</v>
          </cell>
          <cell r="L159">
            <v>6.25</v>
          </cell>
          <cell r="N159">
            <v>3.3333333333333335</v>
          </cell>
          <cell r="O159">
            <v>6.8421052631578956</v>
          </cell>
          <cell r="Q159">
            <v>2.1198156682027647</v>
          </cell>
          <cell r="R159">
            <v>6.4055299539170507</v>
          </cell>
          <cell r="T159">
            <v>0</v>
          </cell>
          <cell r="U159">
            <v>0</v>
          </cell>
          <cell r="W159">
            <v>6.666666666666667</v>
          </cell>
          <cell r="X159">
            <v>9</v>
          </cell>
          <cell r="AC159">
            <v>3.242506811989101</v>
          </cell>
          <cell r="AD159">
            <v>6.8119891008174394</v>
          </cell>
          <cell r="AF159">
            <v>5</v>
          </cell>
        </row>
        <row r="160">
          <cell r="A160">
            <v>28</v>
          </cell>
          <cell r="B160">
            <v>0</v>
          </cell>
          <cell r="C160">
            <v>0</v>
          </cell>
          <cell r="E160">
            <v>0</v>
          </cell>
          <cell r="F160">
            <v>0</v>
          </cell>
          <cell r="H160">
            <v>0</v>
          </cell>
          <cell r="I160">
            <v>0</v>
          </cell>
          <cell r="K160">
            <v>0</v>
          </cell>
          <cell r="L160">
            <v>0</v>
          </cell>
          <cell r="N160">
            <v>0</v>
          </cell>
          <cell r="O160">
            <v>0</v>
          </cell>
          <cell r="Q160">
            <v>0</v>
          </cell>
          <cell r="R160">
            <v>0</v>
          </cell>
          <cell r="T160">
            <v>0</v>
          </cell>
          <cell r="U160">
            <v>0</v>
          </cell>
          <cell r="W160">
            <v>5</v>
          </cell>
          <cell r="X160">
            <v>12.6</v>
          </cell>
          <cell r="AC160">
            <v>5</v>
          </cell>
          <cell r="AD160">
            <v>12.6</v>
          </cell>
          <cell r="AF160">
            <v>5</v>
          </cell>
        </row>
        <row r="161">
          <cell r="A161">
            <v>29</v>
          </cell>
          <cell r="B161">
            <v>0</v>
          </cell>
          <cell r="C161">
            <v>0</v>
          </cell>
          <cell r="E161">
            <v>0</v>
          </cell>
          <cell r="F161">
            <v>0</v>
          </cell>
          <cell r="H161">
            <v>0</v>
          </cell>
          <cell r="I161">
            <v>0</v>
          </cell>
          <cell r="K161">
            <v>0</v>
          </cell>
          <cell r="L161">
            <v>0</v>
          </cell>
          <cell r="N161">
            <v>0</v>
          </cell>
          <cell r="O161">
            <v>0</v>
          </cell>
          <cell r="Q161">
            <v>0</v>
          </cell>
          <cell r="R161">
            <v>0</v>
          </cell>
          <cell r="T161">
            <v>0</v>
          </cell>
          <cell r="U161">
            <v>0</v>
          </cell>
          <cell r="W161">
            <v>0</v>
          </cell>
          <cell r="X161">
            <v>0</v>
          </cell>
          <cell r="AC161">
            <v>0</v>
          </cell>
          <cell r="AD161">
            <v>0</v>
          </cell>
          <cell r="AF161">
            <v>5</v>
          </cell>
        </row>
        <row r="162">
          <cell r="A162">
            <v>30</v>
          </cell>
          <cell r="B162">
            <v>0</v>
          </cell>
          <cell r="C162">
            <v>4.5</v>
          </cell>
          <cell r="E162">
            <v>3.833333333333333</v>
          </cell>
          <cell r="F162">
            <v>3.3333333333333335</v>
          </cell>
          <cell r="H162">
            <v>2.875</v>
          </cell>
          <cell r="I162">
            <v>3.6249999999999996</v>
          </cell>
          <cell r="K162">
            <v>1.7333333333333332</v>
          </cell>
          <cell r="L162">
            <v>3.5999999999999996</v>
          </cell>
          <cell r="N162">
            <v>0.84615384615384615</v>
          </cell>
          <cell r="O162">
            <v>4.8461538461538458</v>
          </cell>
          <cell r="Q162">
            <v>1.4651162790697674</v>
          </cell>
          <cell r="R162">
            <v>3.9767441860465116</v>
          </cell>
          <cell r="T162">
            <v>0</v>
          </cell>
          <cell r="U162">
            <v>0</v>
          </cell>
          <cell r="W162">
            <v>8.2083333333333321</v>
          </cell>
          <cell r="X162">
            <v>9.75</v>
          </cell>
          <cell r="AC162">
            <v>3.7733333333333334</v>
          </cell>
          <cell r="AD162">
            <v>5.7866666666666662</v>
          </cell>
          <cell r="AF162">
            <v>5</v>
          </cell>
        </row>
        <row r="163">
          <cell r="A163">
            <v>31</v>
          </cell>
          <cell r="B163">
            <v>3.4000000000000004</v>
          </cell>
          <cell r="C163">
            <v>3.8</v>
          </cell>
          <cell r="E163">
            <v>2.4444444444444446</v>
          </cell>
          <cell r="F163">
            <v>3</v>
          </cell>
          <cell r="H163">
            <v>2.7857142857142856</v>
          </cell>
          <cell r="I163">
            <v>3.2857142857142856</v>
          </cell>
          <cell r="K163">
            <v>1.0483870967741937</v>
          </cell>
          <cell r="L163">
            <v>4.032258064516129</v>
          </cell>
          <cell r="N163">
            <v>2.875</v>
          </cell>
          <cell r="O163">
            <v>2.125</v>
          </cell>
          <cell r="Q163">
            <v>1.7647058823529411</v>
          </cell>
          <cell r="R163">
            <v>3.2843137254901964</v>
          </cell>
          <cell r="T163">
            <v>10.125</v>
          </cell>
          <cell r="U163">
            <v>12.25</v>
          </cell>
          <cell r="W163">
            <v>0</v>
          </cell>
          <cell r="X163">
            <v>0</v>
          </cell>
          <cell r="AC163">
            <v>3.6792452830188678</v>
          </cell>
          <cell r="AD163">
            <v>4.9764150943396226</v>
          </cell>
          <cell r="AF163">
            <v>5</v>
          </cell>
        </row>
        <row r="164">
          <cell r="A164" t="str">
            <v xml:space="preserve">Jun/01 </v>
          </cell>
          <cell r="B164">
            <v>0</v>
          </cell>
          <cell r="C164">
            <v>0</v>
          </cell>
          <cell r="E164">
            <v>0</v>
          </cell>
          <cell r="F164">
            <v>0</v>
          </cell>
          <cell r="H164">
            <v>0</v>
          </cell>
          <cell r="I164">
            <v>0</v>
          </cell>
          <cell r="K164">
            <v>0</v>
          </cell>
          <cell r="L164">
            <v>0</v>
          </cell>
          <cell r="N164">
            <v>0</v>
          </cell>
          <cell r="O164">
            <v>0</v>
          </cell>
          <cell r="Q164">
            <v>0</v>
          </cell>
          <cell r="R164">
            <v>0</v>
          </cell>
          <cell r="T164">
            <v>0</v>
          </cell>
          <cell r="U164">
            <v>0</v>
          </cell>
          <cell r="W164">
            <v>0</v>
          </cell>
          <cell r="X164">
            <v>0</v>
          </cell>
          <cell r="AC164">
            <v>0</v>
          </cell>
          <cell r="AD164">
            <v>0</v>
          </cell>
          <cell r="AF164">
            <v>5</v>
          </cell>
        </row>
        <row r="165">
          <cell r="A165">
            <v>2</v>
          </cell>
          <cell r="B165">
            <v>0.66666666666666674</v>
          </cell>
          <cell r="C165">
            <v>6.666666666666667</v>
          </cell>
          <cell r="E165">
            <v>2.8571428571428572</v>
          </cell>
          <cell r="F165">
            <v>4.1428571428571423</v>
          </cell>
          <cell r="H165">
            <v>2.1999999999999997</v>
          </cell>
          <cell r="I165">
            <v>4.9000000000000004</v>
          </cell>
          <cell r="K165">
            <v>2.2916666666666665</v>
          </cell>
          <cell r="L165">
            <v>4.416666666666667</v>
          </cell>
          <cell r="N165">
            <v>2.2631578947368425</v>
          </cell>
          <cell r="O165">
            <v>4.1578947368421053</v>
          </cell>
          <cell r="Q165">
            <v>2.2790697674418601</v>
          </cell>
          <cell r="R165">
            <v>4.3023255813953494</v>
          </cell>
          <cell r="T165">
            <v>0</v>
          </cell>
          <cell r="U165">
            <v>0</v>
          </cell>
          <cell r="W165">
            <v>10.823529411764705</v>
          </cell>
          <cell r="X165">
            <v>9.8823529411764692</v>
          </cell>
          <cell r="AC165">
            <v>4.3428571428571425</v>
          </cell>
          <cell r="AD165">
            <v>5.7428571428571429</v>
          </cell>
          <cell r="AF165">
            <v>5</v>
          </cell>
        </row>
        <row r="166">
          <cell r="A166">
            <v>3</v>
          </cell>
          <cell r="B166">
            <v>1.3333333333333335</v>
          </cell>
          <cell r="C166">
            <v>4.3333333333333339</v>
          </cell>
          <cell r="E166">
            <v>1.875</v>
          </cell>
          <cell r="F166">
            <v>4.75</v>
          </cell>
          <cell r="H166">
            <v>1.7272727272727273</v>
          </cell>
          <cell r="I166">
            <v>4.6363636363636367</v>
          </cell>
          <cell r="K166">
            <v>1</v>
          </cell>
          <cell r="L166">
            <v>4.0434782608695654</v>
          </cell>
          <cell r="N166">
            <v>2.2352941176470589</v>
          </cell>
          <cell r="O166">
            <v>4.6470588235294121</v>
          </cell>
          <cell r="Q166">
            <v>1.5249999999999999</v>
          </cell>
          <cell r="R166">
            <v>4.3</v>
          </cell>
          <cell r="T166">
            <v>0</v>
          </cell>
          <cell r="U166">
            <v>0</v>
          </cell>
          <cell r="W166">
            <v>9.6363636363636367</v>
          </cell>
          <cell r="X166">
            <v>10.818181818181818</v>
          </cell>
          <cell r="AC166">
            <v>3</v>
          </cell>
          <cell r="AD166">
            <v>5.5161290322580641</v>
          </cell>
          <cell r="AF166">
            <v>5</v>
          </cell>
        </row>
        <row r="167">
          <cell r="A167">
            <v>4</v>
          </cell>
          <cell r="B167">
            <v>3.7313432835820892</v>
          </cell>
          <cell r="C167">
            <v>5.9701492537313428</v>
          </cell>
          <cell r="E167">
            <v>3.2857142857142856</v>
          </cell>
          <cell r="F167">
            <v>4.5714285714285712</v>
          </cell>
          <cell r="H167">
            <v>3.4090909090909087</v>
          </cell>
          <cell r="I167">
            <v>4.9586776859504136</v>
          </cell>
          <cell r="K167">
            <v>1.7376681614349778</v>
          </cell>
          <cell r="L167">
            <v>2.9708520179372195</v>
          </cell>
          <cell r="N167">
            <v>1.3333333333333335</v>
          </cell>
          <cell r="O167">
            <v>5.833333333333333</v>
          </cell>
          <cell r="Q167">
            <v>1.6359060402684564</v>
          </cell>
          <cell r="R167">
            <v>3.6912751677852351</v>
          </cell>
          <cell r="T167">
            <v>0</v>
          </cell>
          <cell r="U167">
            <v>0</v>
          </cell>
          <cell r="W167">
            <v>10.571428571428571</v>
          </cell>
          <cell r="X167">
            <v>12.857142857142856</v>
          </cell>
          <cell r="AC167">
            <v>4.6296296296296298</v>
          </cell>
          <cell r="AD167">
            <v>6.6498316498316505</v>
          </cell>
          <cell r="AF167">
            <v>5</v>
          </cell>
        </row>
        <row r="168">
          <cell r="A168">
            <v>5</v>
          </cell>
          <cell r="B168">
            <v>5</v>
          </cell>
          <cell r="C168">
            <v>8</v>
          </cell>
          <cell r="E168">
            <v>2</v>
          </cell>
          <cell r="F168">
            <v>6.2</v>
          </cell>
          <cell r="H168">
            <v>2.5</v>
          </cell>
          <cell r="I168">
            <v>6.5</v>
          </cell>
          <cell r="K168">
            <v>2.5294117647058822</v>
          </cell>
          <cell r="L168">
            <v>3.882352941176471</v>
          </cell>
          <cell r="N168">
            <v>2.1818181818181821</v>
          </cell>
          <cell r="O168">
            <v>4.3636363636363642</v>
          </cell>
          <cell r="Q168">
            <v>2.3928571428571428</v>
          </cell>
          <cell r="R168">
            <v>4.0714285714285721</v>
          </cell>
          <cell r="T168">
            <v>7.1818181818181825</v>
          </cell>
          <cell r="U168">
            <v>12.363636363636363</v>
          </cell>
          <cell r="W168">
            <v>0</v>
          </cell>
          <cell r="X168">
            <v>0</v>
          </cell>
          <cell r="AC168">
            <v>3.5777777777777775</v>
          </cell>
          <cell r="AD168">
            <v>6.4222222222222225</v>
          </cell>
          <cell r="AF168">
            <v>5</v>
          </cell>
        </row>
        <row r="169">
          <cell r="A169">
            <v>6</v>
          </cell>
          <cell r="B169">
            <v>0</v>
          </cell>
          <cell r="C169">
            <v>0</v>
          </cell>
          <cell r="E169">
            <v>5</v>
          </cell>
          <cell r="F169">
            <v>4</v>
          </cell>
          <cell r="H169">
            <v>5</v>
          </cell>
          <cell r="I169">
            <v>4</v>
          </cell>
          <cell r="K169">
            <v>1.7142857142857144</v>
          </cell>
          <cell r="L169">
            <v>3</v>
          </cell>
          <cell r="N169">
            <v>1.2083333333333333</v>
          </cell>
          <cell r="O169">
            <v>4.1666666666666661</v>
          </cell>
          <cell r="Q169">
            <v>1.4807692307692308</v>
          </cell>
          <cell r="R169">
            <v>3.5384615384615383</v>
          </cell>
          <cell r="T169">
            <v>4.3333333333333339</v>
          </cell>
          <cell r="U169">
            <v>11.111111111111111</v>
          </cell>
          <cell r="W169">
            <v>4.3333333333333339</v>
          </cell>
          <cell r="X169">
            <v>11.111111111111111</v>
          </cell>
          <cell r="AC169">
            <v>2.7</v>
          </cell>
          <cell r="AD169">
            <v>6.5777777777777784</v>
          </cell>
          <cell r="AF169">
            <v>5</v>
          </cell>
        </row>
        <row r="170">
          <cell r="A170">
            <v>7</v>
          </cell>
          <cell r="B170">
            <v>1.2</v>
          </cell>
          <cell r="C170">
            <v>6.6000000000000005</v>
          </cell>
          <cell r="E170">
            <v>3</v>
          </cell>
          <cell r="F170">
            <v>4.8888888888888893</v>
          </cell>
          <cell r="H170">
            <v>2.3571428571428572</v>
          </cell>
          <cell r="I170">
            <v>5.5</v>
          </cell>
          <cell r="K170">
            <v>1.0380622837370241</v>
          </cell>
          <cell r="L170">
            <v>4.6020761245674739</v>
          </cell>
          <cell r="N170">
            <v>1.7500000000000002</v>
          </cell>
          <cell r="O170">
            <v>4.8611111111111116</v>
          </cell>
          <cell r="Q170">
            <v>1.4329738058551618</v>
          </cell>
          <cell r="R170">
            <v>4.7457627118644066</v>
          </cell>
          <cell r="T170">
            <v>4.7777777777777777</v>
          </cell>
          <cell r="U170">
            <v>9.7222222222222232</v>
          </cell>
          <cell r="W170">
            <v>4.7777777777777777</v>
          </cell>
          <cell r="X170">
            <v>9.7222222222222232</v>
          </cell>
          <cell r="AC170">
            <v>2.5935596170583115</v>
          </cell>
          <cell r="AD170">
            <v>6.3968668407310707</v>
          </cell>
          <cell r="AF170">
            <v>5</v>
          </cell>
        </row>
        <row r="171">
          <cell r="A171">
            <v>8</v>
          </cell>
          <cell r="B171">
            <v>0</v>
          </cell>
          <cell r="C171">
            <v>0</v>
          </cell>
          <cell r="E171">
            <v>0</v>
          </cell>
          <cell r="F171">
            <v>0</v>
          </cell>
          <cell r="H171">
            <v>0</v>
          </cell>
          <cell r="I171">
            <v>0</v>
          </cell>
          <cell r="K171">
            <v>0</v>
          </cell>
          <cell r="L171">
            <v>0</v>
          </cell>
          <cell r="N171">
            <v>0</v>
          </cell>
          <cell r="O171">
            <v>0</v>
          </cell>
          <cell r="Q171">
            <v>0</v>
          </cell>
          <cell r="R171">
            <v>0</v>
          </cell>
          <cell r="T171">
            <v>0</v>
          </cell>
          <cell r="U171">
            <v>0</v>
          </cell>
          <cell r="W171">
            <v>0</v>
          </cell>
          <cell r="X171">
            <v>0</v>
          </cell>
          <cell r="AC171">
            <v>0</v>
          </cell>
          <cell r="AD171">
            <v>0</v>
          </cell>
          <cell r="AF171">
            <v>5</v>
          </cell>
        </row>
        <row r="172">
          <cell r="A172">
            <v>9</v>
          </cell>
          <cell r="B172">
            <v>3.3333333333333335</v>
          </cell>
          <cell r="C172">
            <v>4.666666666666667</v>
          </cell>
          <cell r="E172">
            <v>3.6249999999999996</v>
          </cell>
          <cell r="F172">
            <v>11.375</v>
          </cell>
          <cell r="H172">
            <v>3.5454545454545454</v>
          </cell>
          <cell r="I172">
            <v>9.5454545454545467</v>
          </cell>
          <cell r="K172">
            <v>2.0681818181818183</v>
          </cell>
          <cell r="L172">
            <v>3.0454545454545454</v>
          </cell>
          <cell r="N172">
            <v>2.09375</v>
          </cell>
          <cell r="O172">
            <v>4.28125</v>
          </cell>
          <cell r="Q172">
            <v>2.0789473684210527</v>
          </cell>
          <cell r="R172">
            <v>3.5657894736842102</v>
          </cell>
          <cell r="T172">
            <v>7.7826086956521738</v>
          </cell>
          <cell r="U172">
            <v>8.2173913043478262</v>
          </cell>
          <cell r="W172">
            <v>7.7826086956521738</v>
          </cell>
          <cell r="X172">
            <v>8.2173913043478262</v>
          </cell>
          <cell r="AC172">
            <v>4.1729323308270683</v>
          </cell>
          <cell r="AD172">
            <v>5.6691729323308273</v>
          </cell>
          <cell r="AF172">
            <v>5</v>
          </cell>
        </row>
        <row r="173">
          <cell r="A173">
            <v>10</v>
          </cell>
          <cell r="B173">
            <v>2</v>
          </cell>
          <cell r="C173">
            <v>5.3333333333333339</v>
          </cell>
          <cell r="E173">
            <v>2.25</v>
          </cell>
          <cell r="F173">
            <v>5.75</v>
          </cell>
          <cell r="H173">
            <v>2.1818181818181821</v>
          </cell>
          <cell r="I173">
            <v>5.6363636363636367</v>
          </cell>
          <cell r="K173">
            <v>2.4827586206896552</v>
          </cell>
          <cell r="L173">
            <v>3.0344827586206895</v>
          </cell>
          <cell r="N173">
            <v>2.7586206896551726</v>
          </cell>
          <cell r="O173">
            <v>4.1724137931034484</v>
          </cell>
          <cell r="Q173">
            <v>2.6206896551724137</v>
          </cell>
          <cell r="R173">
            <v>3.6034482758620685</v>
          </cell>
          <cell r="T173">
            <v>8.1304347826086953</v>
          </cell>
          <cell r="U173">
            <v>9</v>
          </cell>
          <cell r="W173">
            <v>8.1304347826086953</v>
          </cell>
          <cell r="X173">
            <v>9</v>
          </cell>
          <cell r="AC173">
            <v>4.7826086956521738</v>
          </cell>
          <cell r="AD173">
            <v>5.9565217391304346</v>
          </cell>
          <cell r="AF173">
            <v>5</v>
          </cell>
        </row>
        <row r="174">
          <cell r="A174">
            <v>11</v>
          </cell>
          <cell r="B174">
            <v>1.3333333333333335</v>
          </cell>
          <cell r="C174">
            <v>6.3333333333333339</v>
          </cell>
          <cell r="E174">
            <v>3</v>
          </cell>
          <cell r="F174">
            <v>6.5714285714285712</v>
          </cell>
          <cell r="H174">
            <v>2.5</v>
          </cell>
          <cell r="I174">
            <v>6.5</v>
          </cell>
          <cell r="K174">
            <v>0</v>
          </cell>
          <cell r="L174">
            <v>0</v>
          </cell>
          <cell r="N174">
            <v>0</v>
          </cell>
          <cell r="O174">
            <v>0</v>
          </cell>
          <cell r="Q174">
            <v>0</v>
          </cell>
          <cell r="R174">
            <v>0</v>
          </cell>
          <cell r="T174">
            <v>9.9444444444444446</v>
          </cell>
          <cell r="U174">
            <v>11</v>
          </cell>
          <cell r="W174">
            <v>9.9444444444444446</v>
          </cell>
          <cell r="X174">
            <v>11</v>
          </cell>
          <cell r="AC174">
            <v>8.3260869565217384</v>
          </cell>
          <cell r="AD174">
            <v>10.021739130434783</v>
          </cell>
          <cell r="AF174">
            <v>5</v>
          </cell>
        </row>
        <row r="175">
          <cell r="A175">
            <v>12</v>
          </cell>
          <cell r="B175">
            <v>3.6666666666666665</v>
          </cell>
          <cell r="C175">
            <v>5.3333333333333339</v>
          </cell>
          <cell r="E175">
            <v>2.1428571428571428</v>
          </cell>
          <cell r="F175">
            <v>6</v>
          </cell>
          <cell r="H175">
            <v>2.6</v>
          </cell>
          <cell r="I175">
            <v>5.8000000000000007</v>
          </cell>
          <cell r="K175">
            <v>1.9444444444444444</v>
          </cell>
          <cell r="L175">
            <v>3.7777777777777777</v>
          </cell>
          <cell r="N175">
            <v>2</v>
          </cell>
          <cell r="O175">
            <v>4.3999999999999995</v>
          </cell>
          <cell r="Q175">
            <v>1.9642857142857142</v>
          </cell>
          <cell r="R175">
            <v>4</v>
          </cell>
          <cell r="T175">
            <v>11.4375</v>
          </cell>
          <cell r="U175">
            <v>8.5</v>
          </cell>
          <cell r="W175">
            <v>0</v>
          </cell>
          <cell r="X175">
            <v>0</v>
          </cell>
          <cell r="AC175">
            <v>3.8902439024390243</v>
          </cell>
          <cell r="AD175">
            <v>5.0975609756097562</v>
          </cell>
          <cell r="AF175">
            <v>5</v>
          </cell>
        </row>
        <row r="176">
          <cell r="A176">
            <v>13</v>
          </cell>
          <cell r="B176">
            <v>0</v>
          </cell>
          <cell r="C176">
            <v>7.2222222222222214</v>
          </cell>
          <cell r="E176">
            <v>2.3333333333333335</v>
          </cell>
          <cell r="F176">
            <v>9</v>
          </cell>
          <cell r="H176">
            <v>1.4583333333333333</v>
          </cell>
          <cell r="I176">
            <v>8.3333333333333321</v>
          </cell>
          <cell r="K176">
            <v>2.3333333333333335</v>
          </cell>
          <cell r="L176">
            <v>3.6666666666666665</v>
          </cell>
          <cell r="N176">
            <v>2.4</v>
          </cell>
          <cell r="O176">
            <v>3.9</v>
          </cell>
          <cell r="Q176">
            <v>2.3636363636363638</v>
          </cell>
          <cell r="R176">
            <v>3.7727272727272729</v>
          </cell>
          <cell r="T176">
            <v>10.4</v>
          </cell>
          <cell r="U176">
            <v>8.7999999999999989</v>
          </cell>
          <cell r="W176">
            <v>10.4</v>
          </cell>
          <cell r="X176">
            <v>8.7999999999999989</v>
          </cell>
          <cell r="AC176">
            <v>5.7051282051282053</v>
          </cell>
          <cell r="AD176">
            <v>6.3888888888888884</v>
          </cell>
          <cell r="AF176">
            <v>5</v>
          </cell>
        </row>
        <row r="177">
          <cell r="A177">
            <v>14</v>
          </cell>
          <cell r="B177">
            <v>0</v>
          </cell>
          <cell r="C177">
            <v>10</v>
          </cell>
          <cell r="E177">
            <v>2.014388489208633</v>
          </cell>
          <cell r="F177">
            <v>7.0503597122302155</v>
          </cell>
          <cell r="H177">
            <v>1.564245810055866</v>
          </cell>
          <cell r="I177">
            <v>7.7094972067039107</v>
          </cell>
          <cell r="K177">
            <v>1.53125</v>
          </cell>
          <cell r="L177">
            <v>4.09375</v>
          </cell>
          <cell r="N177">
            <v>1.625</v>
          </cell>
          <cell r="O177">
            <v>5.5</v>
          </cell>
          <cell r="Q177">
            <v>1.55</v>
          </cell>
          <cell r="R177">
            <v>4.375</v>
          </cell>
          <cell r="T177">
            <v>7.7272727272727266</v>
          </cell>
          <cell r="U177">
            <v>10.181818181818182</v>
          </cell>
          <cell r="W177">
            <v>7.7272727272727266</v>
          </cell>
          <cell r="X177">
            <v>10.181818181818182</v>
          </cell>
          <cell r="AC177">
            <v>3.4672304439746302</v>
          </cell>
          <cell r="AD177">
            <v>6.5961945031712474</v>
          </cell>
          <cell r="AF177">
            <v>5</v>
          </cell>
        </row>
        <row r="178">
          <cell r="A178">
            <v>15</v>
          </cell>
          <cell r="B178">
            <v>0</v>
          </cell>
          <cell r="C178">
            <v>0</v>
          </cell>
          <cell r="E178">
            <v>0</v>
          </cell>
          <cell r="F178">
            <v>0</v>
          </cell>
          <cell r="H178">
            <v>0</v>
          </cell>
          <cell r="I178">
            <v>0</v>
          </cell>
          <cell r="K178">
            <v>0</v>
          </cell>
          <cell r="L178">
            <v>0</v>
          </cell>
          <cell r="N178">
            <v>0</v>
          </cell>
          <cell r="O178">
            <v>0</v>
          </cell>
          <cell r="Q178">
            <v>0</v>
          </cell>
          <cell r="R178">
            <v>0</v>
          </cell>
          <cell r="T178">
            <v>0</v>
          </cell>
          <cell r="U178">
            <v>0</v>
          </cell>
          <cell r="W178">
            <v>0</v>
          </cell>
          <cell r="X178">
            <v>0</v>
          </cell>
          <cell r="AC178">
            <v>0</v>
          </cell>
          <cell r="AD178">
            <v>0</v>
          </cell>
          <cell r="AF178">
            <v>5</v>
          </cell>
        </row>
        <row r="179">
          <cell r="A179">
            <v>16</v>
          </cell>
          <cell r="B179">
            <v>0.5</v>
          </cell>
          <cell r="C179">
            <v>7.5</v>
          </cell>
          <cell r="E179">
            <v>1.625</v>
          </cell>
          <cell r="F179">
            <v>9.25</v>
          </cell>
          <cell r="H179">
            <v>1.25</v>
          </cell>
          <cell r="I179">
            <v>8.6666666666666679</v>
          </cell>
          <cell r="K179">
            <v>1.145975443383356</v>
          </cell>
          <cell r="L179">
            <v>4.1746248294679402</v>
          </cell>
          <cell r="N179">
            <v>1.3478260869565217</v>
          </cell>
          <cell r="O179">
            <v>5.6521739130434785</v>
          </cell>
          <cell r="Q179">
            <v>1.2238055322715844</v>
          </cell>
          <cell r="R179">
            <v>4.7443419949706618</v>
          </cell>
          <cell r="T179">
            <v>5.8260869565217392</v>
          </cell>
          <cell r="U179">
            <v>10.956521739130434</v>
          </cell>
          <cell r="W179">
            <v>5.8260869565217392</v>
          </cell>
          <cell r="X179">
            <v>10.956521739130434</v>
          </cell>
          <cell r="AC179">
            <v>3.0259243518912027</v>
          </cell>
          <cell r="AD179">
            <v>7.5733106672333195</v>
          </cell>
          <cell r="AF179">
            <v>5</v>
          </cell>
        </row>
        <row r="180">
          <cell r="A180">
            <v>17</v>
          </cell>
          <cell r="B180">
            <v>0</v>
          </cell>
          <cell r="C180">
            <v>3.75</v>
          </cell>
          <cell r="E180">
            <v>3.6666666666666665</v>
          </cell>
          <cell r="F180">
            <v>5.3333333333333339</v>
          </cell>
          <cell r="H180">
            <v>1.5714285714285716</v>
          </cell>
          <cell r="I180">
            <v>4.4285714285714279</v>
          </cell>
          <cell r="K180">
            <v>1.2285714285714284</v>
          </cell>
          <cell r="L180">
            <v>4.6857142857142851</v>
          </cell>
          <cell r="N180">
            <v>2.4444444444444446</v>
          </cell>
          <cell r="O180">
            <v>5.3333333333333339</v>
          </cell>
          <cell r="Q180">
            <v>1.641509433962264</v>
          </cell>
          <cell r="R180">
            <v>4.9056603773584913</v>
          </cell>
          <cell r="T180">
            <v>6.4137931034482758</v>
          </cell>
          <cell r="U180">
            <v>10.241379310344827</v>
          </cell>
          <cell r="W180">
            <v>6.4137931034482758</v>
          </cell>
          <cell r="X180">
            <v>10.241379310344827</v>
          </cell>
          <cell r="AC180">
            <v>3.9830508474576267</v>
          </cell>
          <cell r="AD180">
            <v>7.5</v>
          </cell>
          <cell r="AF180">
            <v>5</v>
          </cell>
        </row>
        <row r="181">
          <cell r="A181">
            <v>18</v>
          </cell>
          <cell r="B181">
            <v>3</v>
          </cell>
          <cell r="C181">
            <v>3.5000000000000004</v>
          </cell>
          <cell r="E181">
            <v>1.4285714285714286</v>
          </cell>
          <cell r="F181">
            <v>6</v>
          </cell>
          <cell r="H181">
            <v>1.7777777777777777</v>
          </cell>
          <cell r="I181">
            <v>5.4444444444444438</v>
          </cell>
          <cell r="K181">
            <v>1.7407407407407407</v>
          </cell>
          <cell r="L181">
            <v>4.1851851851851851</v>
          </cell>
          <cell r="N181">
            <v>1.4243323442136497</v>
          </cell>
          <cell r="O181">
            <v>4.2729970326409497</v>
          </cell>
          <cell r="Q181">
            <v>1.619156214367161</v>
          </cell>
          <cell r="R181">
            <v>4.2189281641961234</v>
          </cell>
          <cell r="T181">
            <v>7.48</v>
          </cell>
          <cell r="U181">
            <v>8.5599999999999987</v>
          </cell>
          <cell r="W181">
            <v>7.48</v>
          </cell>
          <cell r="X181">
            <v>8.5599999999999987</v>
          </cell>
          <cell r="AC181">
            <v>4.4822557122022362</v>
          </cell>
          <cell r="AD181">
            <v>6.4365580943121046</v>
          </cell>
          <cell r="AF181">
            <v>5</v>
          </cell>
        </row>
        <row r="182">
          <cell r="A182">
            <v>19</v>
          </cell>
          <cell r="B182">
            <v>3.5000000000000004</v>
          </cell>
          <cell r="C182">
            <v>2</v>
          </cell>
          <cell r="E182">
            <v>2.6</v>
          </cell>
          <cell r="F182">
            <v>4</v>
          </cell>
          <cell r="H182">
            <v>2.8571428571428572</v>
          </cell>
          <cell r="I182">
            <v>3.4285714285714288</v>
          </cell>
          <cell r="K182">
            <v>1.9444444444444444</v>
          </cell>
          <cell r="L182">
            <v>3.9930555555555554</v>
          </cell>
          <cell r="N182">
            <v>12.879999999999999</v>
          </cell>
          <cell r="O182">
            <v>4.84</v>
          </cell>
          <cell r="Q182">
            <v>7.0260223048327131</v>
          </cell>
          <cell r="R182">
            <v>4.3866171003717476</v>
          </cell>
          <cell r="T182">
            <v>6.9556144850671648</v>
          </cell>
          <cell r="U182">
            <v>10.085641003347389</v>
          </cell>
          <cell r="W182">
            <v>6.9556144850671648</v>
          </cell>
          <cell r="X182">
            <v>10.085641003347389</v>
          </cell>
          <cell r="AC182">
            <v>6.7224687751624437</v>
          </cell>
          <cell r="AD182">
            <v>6.7786453944534948</v>
          </cell>
          <cell r="AF182">
            <v>5</v>
          </cell>
        </row>
        <row r="183">
          <cell r="A183">
            <v>20</v>
          </cell>
          <cell r="B183">
            <v>5</v>
          </cell>
          <cell r="C183">
            <v>4.5</v>
          </cell>
          <cell r="E183">
            <v>2.5</v>
          </cell>
          <cell r="F183">
            <v>5.5</v>
          </cell>
          <cell r="H183">
            <v>3.3333333333333335</v>
          </cell>
          <cell r="I183">
            <v>5.166666666666667</v>
          </cell>
          <cell r="K183">
            <v>2</v>
          </cell>
          <cell r="L183">
            <v>3.258064516129032</v>
          </cell>
          <cell r="N183">
            <v>2.25</v>
          </cell>
          <cell r="O183">
            <v>4.75</v>
          </cell>
          <cell r="Q183">
            <v>2.1090909090909089</v>
          </cell>
          <cell r="R183">
            <v>3.9090909090909092</v>
          </cell>
          <cell r="T183">
            <v>10.913043478260869</v>
          </cell>
          <cell r="U183">
            <v>8.9130434782608692</v>
          </cell>
          <cell r="W183">
            <v>0</v>
          </cell>
          <cell r="X183">
            <v>0</v>
          </cell>
          <cell r="AC183">
            <v>4.6071428571428568</v>
          </cell>
          <cell r="AD183">
            <v>5.3690476190476195</v>
          </cell>
          <cell r="AF183">
            <v>5</v>
          </cell>
        </row>
        <row r="184">
          <cell r="A184">
            <v>21</v>
          </cell>
          <cell r="B184">
            <v>5</v>
          </cell>
          <cell r="C184">
            <v>3</v>
          </cell>
          <cell r="E184">
            <v>2.5</v>
          </cell>
          <cell r="F184">
            <v>6</v>
          </cell>
          <cell r="H184">
            <v>3</v>
          </cell>
          <cell r="I184">
            <v>5.4</v>
          </cell>
          <cell r="K184">
            <v>2.7508090614886731</v>
          </cell>
          <cell r="L184">
            <v>3.5275080906148863</v>
          </cell>
          <cell r="N184">
            <v>2.7333333333333334</v>
          </cell>
          <cell r="O184">
            <v>4.2</v>
          </cell>
          <cell r="Q184">
            <v>2.7422003284072249</v>
          </cell>
          <cell r="R184">
            <v>3.8587848932676518</v>
          </cell>
          <cell r="T184">
            <v>3.7777777777777777</v>
          </cell>
          <cell r="U184">
            <v>6.1111111111111107</v>
          </cell>
          <cell r="W184">
            <v>3.7777777777777777</v>
          </cell>
          <cell r="X184">
            <v>6.1111111111111107</v>
          </cell>
          <cell r="AC184">
            <v>2.9797377830750893</v>
          </cell>
          <cell r="AD184">
            <v>4.4338498212157331</v>
          </cell>
          <cell r="AF184">
            <v>5</v>
          </cell>
        </row>
        <row r="185">
          <cell r="A185">
            <v>22</v>
          </cell>
          <cell r="B185">
            <v>0</v>
          </cell>
          <cell r="C185">
            <v>0</v>
          </cell>
          <cell r="E185">
            <v>0</v>
          </cell>
          <cell r="F185">
            <v>0</v>
          </cell>
          <cell r="H185">
            <v>0</v>
          </cell>
          <cell r="I185">
            <v>0</v>
          </cell>
          <cell r="K185">
            <v>0</v>
          </cell>
          <cell r="L185">
            <v>0</v>
          </cell>
          <cell r="N185">
            <v>0</v>
          </cell>
          <cell r="O185">
            <v>0</v>
          </cell>
          <cell r="Q185">
            <v>0</v>
          </cell>
          <cell r="R185">
            <v>0</v>
          </cell>
          <cell r="T185">
            <v>0</v>
          </cell>
          <cell r="U185">
            <v>0</v>
          </cell>
          <cell r="W185">
            <v>0</v>
          </cell>
          <cell r="X185">
            <v>0</v>
          </cell>
          <cell r="AC185">
            <v>0</v>
          </cell>
          <cell r="AD185">
            <v>0</v>
          </cell>
          <cell r="AF185">
            <v>5</v>
          </cell>
        </row>
        <row r="186">
          <cell r="A186">
            <v>23</v>
          </cell>
          <cell r="B186">
            <v>4</v>
          </cell>
          <cell r="C186">
            <v>5</v>
          </cell>
          <cell r="E186">
            <v>6.666666666666667</v>
          </cell>
          <cell r="F186">
            <v>3.1111111111111112</v>
          </cell>
          <cell r="H186">
            <v>6.1818181818181817</v>
          </cell>
          <cell r="I186">
            <v>3.4545454545454546</v>
          </cell>
          <cell r="K186">
            <v>5.2549019607843137</v>
          </cell>
          <cell r="L186">
            <v>2.9607843137254903</v>
          </cell>
          <cell r="N186">
            <v>5.5777777777777784</v>
          </cell>
          <cell r="O186">
            <v>3.844444444444445</v>
          </cell>
          <cell r="Q186">
            <v>5.40625</v>
          </cell>
          <cell r="R186">
            <v>3.375</v>
          </cell>
          <cell r="T186">
            <v>14.516129032258066</v>
          </cell>
          <cell r="U186">
            <v>8.2903225806451619</v>
          </cell>
          <cell r="W186">
            <v>14.516129032258066</v>
          </cell>
          <cell r="X186">
            <v>8.2903225806451619</v>
          </cell>
          <cell r="AC186">
            <v>8.7988165680473376</v>
          </cell>
          <cell r="AD186">
            <v>5.1834319526627217</v>
          </cell>
          <cell r="AF186">
            <v>5</v>
          </cell>
        </row>
        <row r="187">
          <cell r="A187">
            <v>24</v>
          </cell>
          <cell r="B187">
            <v>3.5000000000000004</v>
          </cell>
          <cell r="C187">
            <v>4.5</v>
          </cell>
          <cell r="E187">
            <v>2.9530201342281881</v>
          </cell>
          <cell r="F187">
            <v>3.8926174496644297</v>
          </cell>
          <cell r="H187">
            <v>3.14410480349345</v>
          </cell>
          <cell r="I187">
            <v>4.1048034934497819</v>
          </cell>
          <cell r="K187">
            <v>4.78</v>
          </cell>
          <cell r="L187">
            <v>2.58</v>
          </cell>
          <cell r="N187">
            <v>4.5999999999999996</v>
          </cell>
          <cell r="O187">
            <v>3.9</v>
          </cell>
          <cell r="Q187">
            <v>4.7125000000000004</v>
          </cell>
          <cell r="R187">
            <v>3.0750000000000002</v>
          </cell>
          <cell r="T187">
            <v>16.260869565217391</v>
          </cell>
          <cell r="U187">
            <v>7.9130434782608701</v>
          </cell>
          <cell r="W187">
            <v>16.260869565217391</v>
          </cell>
          <cell r="X187">
            <v>7.9130434782608701</v>
          </cell>
          <cell r="AC187">
            <v>8.446707893779557</v>
          </cell>
          <cell r="AD187">
            <v>4.7799199708985087</v>
          </cell>
          <cell r="AF187">
            <v>5</v>
          </cell>
        </row>
        <row r="188">
          <cell r="A188">
            <v>25</v>
          </cell>
          <cell r="B188">
            <v>2.666666666666667</v>
          </cell>
          <cell r="C188">
            <v>4</v>
          </cell>
          <cell r="E188">
            <v>3.4615384615384617</v>
          </cell>
          <cell r="F188">
            <v>3.1538461538461537</v>
          </cell>
          <cell r="H188">
            <v>3.3125</v>
          </cell>
          <cell r="I188">
            <v>3.3125</v>
          </cell>
          <cell r="K188">
            <v>4.8510638297872344</v>
          </cell>
          <cell r="L188">
            <v>2.4468085106382977</v>
          </cell>
          <cell r="N188">
            <v>8.2222222222222232</v>
          </cell>
          <cell r="O188">
            <v>3.1111111111111112</v>
          </cell>
          <cell r="Q188">
            <v>5.3928571428571432</v>
          </cell>
          <cell r="R188">
            <v>2.5535714285714288</v>
          </cell>
          <cell r="T188">
            <v>11.285714285714285</v>
          </cell>
          <cell r="U188">
            <v>8.5714285714285712</v>
          </cell>
          <cell r="W188">
            <v>11.285714285714285</v>
          </cell>
          <cell r="X188">
            <v>8.5714285714285712</v>
          </cell>
          <cell r="AC188">
            <v>5.9651162790697674</v>
          </cell>
          <cell r="AD188">
            <v>3.6744186046511627</v>
          </cell>
          <cell r="AF188">
            <v>5</v>
          </cell>
        </row>
        <row r="189">
          <cell r="A189">
            <v>26</v>
          </cell>
          <cell r="B189">
            <v>3.5999999999999996</v>
          </cell>
          <cell r="C189">
            <v>3.8</v>
          </cell>
          <cell r="E189">
            <v>3.5999999999999996</v>
          </cell>
          <cell r="F189">
            <v>2.8000000000000003</v>
          </cell>
          <cell r="H189">
            <v>3.5999999999999996</v>
          </cell>
          <cell r="I189">
            <v>3.3000000000000003</v>
          </cell>
          <cell r="K189">
            <v>2.5</v>
          </cell>
          <cell r="L189">
            <v>2.3333333333333335</v>
          </cell>
          <cell r="N189">
            <v>3.5000000000000004</v>
          </cell>
          <cell r="O189">
            <v>4.3999999999999995</v>
          </cell>
          <cell r="Q189">
            <v>2.9545454545454546</v>
          </cell>
          <cell r="R189">
            <v>3.2727272727272729</v>
          </cell>
          <cell r="T189">
            <v>11.600000000000001</v>
          </cell>
          <cell r="U189">
            <v>6</v>
          </cell>
          <cell r="W189">
            <v>11.600000000000001</v>
          </cell>
          <cell r="X189">
            <v>6</v>
          </cell>
          <cell r="AC189">
            <v>5.166666666666667</v>
          </cell>
          <cell r="AD189">
            <v>3.9285714285714284</v>
          </cell>
          <cell r="AF189">
            <v>5</v>
          </cell>
        </row>
        <row r="190">
          <cell r="A190">
            <v>27</v>
          </cell>
          <cell r="B190">
            <v>6</v>
          </cell>
          <cell r="C190">
            <v>4</v>
          </cell>
          <cell r="E190">
            <v>5.7777777777777777</v>
          </cell>
          <cell r="F190">
            <v>2.8888888888888888</v>
          </cell>
          <cell r="H190">
            <v>5.8181818181818183</v>
          </cell>
          <cell r="I190">
            <v>3.0909090909090908</v>
          </cell>
          <cell r="K190">
            <v>3.9545454545454541</v>
          </cell>
          <cell r="L190">
            <v>1.5909090909090908</v>
          </cell>
          <cell r="N190">
            <v>4.3571428571428577</v>
          </cell>
          <cell r="O190">
            <v>4.2857142857142856</v>
          </cell>
          <cell r="Q190">
            <v>4.1111111111111116</v>
          </cell>
          <cell r="R190">
            <v>2.6388888888888888</v>
          </cell>
          <cell r="T190">
            <v>9.384615384615385</v>
          </cell>
          <cell r="U190">
            <v>8.3076923076923084</v>
          </cell>
          <cell r="W190">
            <v>0</v>
          </cell>
          <cell r="X190">
            <v>0</v>
          </cell>
          <cell r="AC190">
            <v>5.5666666666666673</v>
          </cell>
          <cell r="AD190">
            <v>3.95</v>
          </cell>
          <cell r="AF190">
            <v>5</v>
          </cell>
        </row>
        <row r="191">
          <cell r="A191">
            <v>28</v>
          </cell>
          <cell r="B191">
            <v>4.5</v>
          </cell>
          <cell r="C191">
            <v>3</v>
          </cell>
          <cell r="E191">
            <v>5.0999999999999996</v>
          </cell>
          <cell r="F191">
            <v>3.5000000000000004</v>
          </cell>
          <cell r="H191">
            <v>5</v>
          </cell>
          <cell r="I191">
            <v>3.4166666666666665</v>
          </cell>
          <cell r="K191">
            <v>3.8695652173913042</v>
          </cell>
          <cell r="L191">
            <v>2.9130434782608696</v>
          </cell>
          <cell r="N191">
            <v>6.166666666666667</v>
          </cell>
          <cell r="O191">
            <v>9.8333333333333321</v>
          </cell>
          <cell r="Q191">
            <v>4.3448275862068968</v>
          </cell>
          <cell r="R191">
            <v>4.3448275862068968</v>
          </cell>
          <cell r="T191">
            <v>8.75</v>
          </cell>
          <cell r="U191">
            <v>9.5</v>
          </cell>
          <cell r="W191">
            <v>0</v>
          </cell>
          <cell r="X191">
            <v>0</v>
          </cell>
          <cell r="AC191">
            <v>5.7192982456140351</v>
          </cell>
          <cell r="AD191">
            <v>5.5964912280701755</v>
          </cell>
          <cell r="AF191">
            <v>5</v>
          </cell>
        </row>
        <row r="192">
          <cell r="A192">
            <v>29</v>
          </cell>
          <cell r="B192">
            <v>0</v>
          </cell>
          <cell r="C192">
            <v>0</v>
          </cell>
          <cell r="E192">
            <v>0</v>
          </cell>
          <cell r="F192">
            <v>0</v>
          </cell>
          <cell r="H192">
            <v>0</v>
          </cell>
          <cell r="I192">
            <v>0</v>
          </cell>
          <cell r="K192">
            <v>0</v>
          </cell>
          <cell r="L192">
            <v>0</v>
          </cell>
          <cell r="N192">
            <v>0</v>
          </cell>
          <cell r="O192">
            <v>0</v>
          </cell>
          <cell r="Q192">
            <v>0</v>
          </cell>
          <cell r="R192">
            <v>0</v>
          </cell>
          <cell r="T192">
            <v>0</v>
          </cell>
          <cell r="U192">
            <v>0</v>
          </cell>
          <cell r="W192">
            <v>0</v>
          </cell>
          <cell r="X192">
            <v>0</v>
          </cell>
          <cell r="AC192">
            <v>0</v>
          </cell>
          <cell r="AD192">
            <v>0</v>
          </cell>
          <cell r="AF192">
            <v>5</v>
          </cell>
        </row>
        <row r="193">
          <cell r="A193">
            <v>30</v>
          </cell>
          <cell r="B193">
            <v>3</v>
          </cell>
          <cell r="C193">
            <v>3.5000000000000004</v>
          </cell>
          <cell r="E193">
            <v>8.25</v>
          </cell>
          <cell r="F193">
            <v>3.5833333333333335</v>
          </cell>
          <cell r="H193">
            <v>6.9375000000000009</v>
          </cell>
          <cell r="I193">
            <v>3.5624999999999996</v>
          </cell>
          <cell r="K193">
            <v>6.5251989389920428</v>
          </cell>
          <cell r="L193">
            <v>2.5198938992042441</v>
          </cell>
          <cell r="N193">
            <v>5.9444444444444446</v>
          </cell>
          <cell r="O193">
            <v>5.5555555555555554</v>
          </cell>
          <cell r="Q193">
            <v>6.3375224416517053</v>
          </cell>
          <cell r="R193">
            <v>3.5008976660682229</v>
          </cell>
          <cell r="T193">
            <v>10.434782608695652</v>
          </cell>
          <cell r="U193">
            <v>9.304347826086957</v>
          </cell>
          <cell r="W193">
            <v>10.434782608695652</v>
          </cell>
          <cell r="X193">
            <v>9.304347826086957</v>
          </cell>
          <cell r="AC193">
            <v>8.0203908241291426</v>
          </cell>
          <cell r="AD193">
            <v>5.777400169923534</v>
          </cell>
          <cell r="AF193">
            <v>5</v>
          </cell>
        </row>
        <row r="194">
          <cell r="A194">
            <v>31</v>
          </cell>
          <cell r="B194">
            <v>0</v>
          </cell>
          <cell r="C194">
            <v>0</v>
          </cell>
          <cell r="E194">
            <v>0</v>
          </cell>
          <cell r="F194">
            <v>0</v>
          </cell>
          <cell r="H194">
            <v>0</v>
          </cell>
          <cell r="I194">
            <v>0</v>
          </cell>
          <cell r="K194">
            <v>0</v>
          </cell>
          <cell r="L194">
            <v>0</v>
          </cell>
          <cell r="N194">
            <v>0</v>
          </cell>
          <cell r="O194">
            <v>0</v>
          </cell>
          <cell r="Q194">
            <v>0</v>
          </cell>
          <cell r="R194">
            <v>0</v>
          </cell>
          <cell r="T194">
            <v>0</v>
          </cell>
          <cell r="U194">
            <v>0</v>
          </cell>
          <cell r="W194">
            <v>0</v>
          </cell>
          <cell r="X194">
            <v>0</v>
          </cell>
          <cell r="AC194">
            <v>0</v>
          </cell>
          <cell r="AD194">
            <v>0</v>
          </cell>
          <cell r="AF194">
            <v>5</v>
          </cell>
        </row>
        <row r="195">
          <cell r="A195" t="str">
            <v xml:space="preserve">Jul/01 </v>
          </cell>
          <cell r="B195">
            <v>0</v>
          </cell>
          <cell r="C195">
            <v>4</v>
          </cell>
          <cell r="E195">
            <v>2.25</v>
          </cell>
          <cell r="F195">
            <v>5.75</v>
          </cell>
          <cell r="H195">
            <v>1.7999999999999998</v>
          </cell>
          <cell r="I195">
            <v>5.4</v>
          </cell>
          <cell r="K195">
            <v>5.045454545454545</v>
          </cell>
          <cell r="L195">
            <v>2.2727272727272729</v>
          </cell>
          <cell r="N195">
            <v>3.5714285714285712</v>
          </cell>
          <cell r="O195">
            <v>3.1904761904761907</v>
          </cell>
          <cell r="Q195">
            <v>4.3255813953488369</v>
          </cell>
          <cell r="R195">
            <v>2.7209302325581395</v>
          </cell>
          <cell r="T195">
            <v>9.1052631578947363</v>
          </cell>
          <cell r="U195">
            <v>8.7894736842105257</v>
          </cell>
          <cell r="W195">
            <v>9.1052631578947363</v>
          </cell>
          <cell r="X195">
            <v>8.7894736842105257</v>
          </cell>
          <cell r="AC195">
            <v>6.2906976744186052</v>
          </cell>
          <cell r="AD195">
            <v>5.558139534883721</v>
          </cell>
          <cell r="AF195">
            <v>5</v>
          </cell>
        </row>
        <row r="196">
          <cell r="A196">
            <v>2</v>
          </cell>
          <cell r="B196">
            <v>5.2</v>
          </cell>
          <cell r="C196">
            <v>3</v>
          </cell>
          <cell r="E196">
            <v>4.2</v>
          </cell>
          <cell r="F196">
            <v>5</v>
          </cell>
          <cell r="H196">
            <v>4.7</v>
          </cell>
          <cell r="I196">
            <v>4</v>
          </cell>
          <cell r="K196">
            <v>3.4444444444444446</v>
          </cell>
          <cell r="L196">
            <v>2</v>
          </cell>
          <cell r="N196">
            <v>2.6315789473684208</v>
          </cell>
          <cell r="O196">
            <v>3.5789473684210522</v>
          </cell>
          <cell r="Q196">
            <v>3.0270270270270272</v>
          </cell>
          <cell r="R196">
            <v>2.810810810810811</v>
          </cell>
          <cell r="T196">
            <v>8.4375</v>
          </cell>
          <cell r="U196">
            <v>9.125</v>
          </cell>
          <cell r="W196">
            <v>8.4375</v>
          </cell>
          <cell r="X196">
            <v>9.125</v>
          </cell>
          <cell r="AC196">
            <v>5.4303797468354436</v>
          </cell>
          <cell r="AD196">
            <v>5.518987341772152</v>
          </cell>
          <cell r="AF196">
            <v>5</v>
          </cell>
        </row>
        <row r="197">
          <cell r="A197">
            <v>3</v>
          </cell>
          <cell r="B197">
            <v>3.25</v>
          </cell>
          <cell r="C197">
            <v>4.25</v>
          </cell>
          <cell r="E197">
            <v>2.833333333333333</v>
          </cell>
          <cell r="F197">
            <v>3.6666666666666665</v>
          </cell>
          <cell r="H197">
            <v>3</v>
          </cell>
          <cell r="I197">
            <v>3.9</v>
          </cell>
          <cell r="K197">
            <v>4.8097030531158511</v>
          </cell>
          <cell r="L197">
            <v>2.9276453366792135</v>
          </cell>
          <cell r="N197">
            <v>6.4782608695652177</v>
          </cell>
          <cell r="O197">
            <v>3.9130434782608701</v>
          </cell>
          <cell r="Q197">
            <v>5.6277979108931993</v>
          </cell>
          <cell r="R197">
            <v>3.4107866126625455</v>
          </cell>
          <cell r="T197">
            <v>16.454545454545453</v>
          </cell>
          <cell r="U197">
            <v>6.7272727272727275</v>
          </cell>
          <cell r="W197">
            <v>16.454545454545453</v>
          </cell>
          <cell r="X197">
            <v>6.7272727272727275</v>
          </cell>
          <cell r="AC197">
            <v>10.088197403626994</v>
          </cell>
          <cell r="AD197">
            <v>4.9053612129620454</v>
          </cell>
          <cell r="AF197">
            <v>5</v>
          </cell>
        </row>
        <row r="198">
          <cell r="A198">
            <v>4</v>
          </cell>
          <cell r="B198">
            <v>2.5</v>
          </cell>
          <cell r="C198">
            <v>6.25</v>
          </cell>
          <cell r="E198">
            <v>3.25</v>
          </cell>
          <cell r="F198">
            <v>3.25</v>
          </cell>
          <cell r="H198">
            <v>2.875</v>
          </cell>
          <cell r="I198">
            <v>4.75</v>
          </cell>
          <cell r="K198">
            <v>8</v>
          </cell>
          <cell r="L198">
            <v>2.0476190476190479</v>
          </cell>
          <cell r="N198">
            <v>1</v>
          </cell>
          <cell r="O198">
            <v>7.2499999999999991</v>
          </cell>
          <cell r="Q198">
            <v>6.88</v>
          </cell>
          <cell r="R198">
            <v>2.88</v>
          </cell>
          <cell r="T198">
            <v>11.047619047619047</v>
          </cell>
          <cell r="U198">
            <v>7.2857142857142856</v>
          </cell>
          <cell r="W198">
            <v>11.047619047619047</v>
          </cell>
          <cell r="X198">
            <v>7.2857142857142856</v>
          </cell>
          <cell r="AC198">
            <v>8.7866666666666671</v>
          </cell>
          <cell r="AD198">
            <v>5.5466666666666669</v>
          </cell>
          <cell r="AF198">
            <v>5</v>
          </cell>
        </row>
        <row r="199">
          <cell r="A199">
            <v>5</v>
          </cell>
          <cell r="B199">
            <v>0</v>
          </cell>
          <cell r="C199">
            <v>1</v>
          </cell>
          <cell r="E199">
            <v>6.75</v>
          </cell>
          <cell r="F199">
            <v>2.875</v>
          </cell>
          <cell r="H199">
            <v>6</v>
          </cell>
          <cell r="I199">
            <v>2.666666666666667</v>
          </cell>
          <cell r="K199">
            <v>3.1954887218045109</v>
          </cell>
          <cell r="L199">
            <v>2.3684210526315792</v>
          </cell>
          <cell r="N199">
            <v>3.875</v>
          </cell>
          <cell r="O199">
            <v>3.5000000000000004</v>
          </cell>
          <cell r="Q199">
            <v>3.352601156069364</v>
          </cell>
          <cell r="R199">
            <v>2.6300578034682083</v>
          </cell>
          <cell r="T199">
            <v>12</v>
          </cell>
          <cell r="U199">
            <v>9</v>
          </cell>
          <cell r="W199">
            <v>12</v>
          </cell>
          <cell r="X199">
            <v>9</v>
          </cell>
          <cell r="AC199">
            <v>7.4484536082474229</v>
          </cell>
          <cell r="AD199">
            <v>5.4252577319587632</v>
          </cell>
          <cell r="AF199">
            <v>5</v>
          </cell>
        </row>
        <row r="200">
          <cell r="A200">
            <v>6</v>
          </cell>
          <cell r="B200">
            <v>0</v>
          </cell>
          <cell r="C200">
            <v>0</v>
          </cell>
          <cell r="E200">
            <v>0</v>
          </cell>
          <cell r="F200">
            <v>0</v>
          </cell>
          <cell r="H200">
            <v>0</v>
          </cell>
          <cell r="I200">
            <v>0</v>
          </cell>
          <cell r="K200">
            <v>0</v>
          </cell>
          <cell r="L200">
            <v>0</v>
          </cell>
          <cell r="N200">
            <v>0</v>
          </cell>
          <cell r="O200">
            <v>0</v>
          </cell>
          <cell r="Q200">
            <v>0</v>
          </cell>
          <cell r="R200">
            <v>0</v>
          </cell>
          <cell r="T200">
            <v>0</v>
          </cell>
          <cell r="U200">
            <v>0</v>
          </cell>
          <cell r="W200">
            <v>0</v>
          </cell>
          <cell r="X200">
            <v>0</v>
          </cell>
          <cell r="AC200">
            <v>0</v>
          </cell>
          <cell r="AD200">
            <v>0</v>
          </cell>
          <cell r="AF200">
            <v>5</v>
          </cell>
        </row>
        <row r="201">
          <cell r="A201">
            <v>7</v>
          </cell>
          <cell r="B201">
            <v>7.2519083969465647</v>
          </cell>
          <cell r="C201">
            <v>3.8167938931297711</v>
          </cell>
          <cell r="E201">
            <v>8</v>
          </cell>
          <cell r="F201">
            <v>2.75</v>
          </cell>
          <cell r="H201">
            <v>7.7039274924471295</v>
          </cell>
          <cell r="I201">
            <v>3.1722054380664653</v>
          </cell>
          <cell r="K201">
            <v>3.8536585365853657</v>
          </cell>
          <cell r="L201">
            <v>2.4390243902439024</v>
          </cell>
          <cell r="N201">
            <v>3.52</v>
          </cell>
          <cell r="O201">
            <v>4.68</v>
          </cell>
          <cell r="Q201">
            <v>3.7272727272727271</v>
          </cell>
          <cell r="R201">
            <v>3.2878787878787876</v>
          </cell>
          <cell r="T201">
            <v>11.3125</v>
          </cell>
          <cell r="U201">
            <v>9.21875</v>
          </cell>
          <cell r="W201">
            <v>11.3125</v>
          </cell>
          <cell r="X201">
            <v>9.21875</v>
          </cell>
          <cell r="AC201">
            <v>7.4732835602400822</v>
          </cell>
          <cell r="AD201">
            <v>6.0606060606060606</v>
          </cell>
          <cell r="AF201">
            <v>5</v>
          </cell>
        </row>
        <row r="202">
          <cell r="A202">
            <v>8</v>
          </cell>
          <cell r="B202">
            <v>0</v>
          </cell>
          <cell r="C202">
            <v>7.0000000000000009</v>
          </cell>
          <cell r="E202">
            <v>7.0000000000000009</v>
          </cell>
          <cell r="F202">
            <v>4.3999999999999995</v>
          </cell>
          <cell r="H202">
            <v>5.833333333333333</v>
          </cell>
          <cell r="I202">
            <v>4.833333333333333</v>
          </cell>
          <cell r="K202">
            <v>3.125</v>
          </cell>
          <cell r="L202">
            <v>2.4500000000000002</v>
          </cell>
          <cell r="N202">
            <v>4.4583333333333339</v>
          </cell>
          <cell r="O202">
            <v>3.4583333333333335</v>
          </cell>
          <cell r="Q202">
            <v>3.6249999999999996</v>
          </cell>
          <cell r="R202">
            <v>2.828125</v>
          </cell>
          <cell r="T202">
            <v>20.150000000000002</v>
          </cell>
          <cell r="U202">
            <v>8.35</v>
          </cell>
          <cell r="W202">
            <v>20.150000000000002</v>
          </cell>
          <cell r="X202">
            <v>8.35</v>
          </cell>
          <cell r="AC202">
            <v>9.754545454545454</v>
          </cell>
          <cell r="AD202">
            <v>4.9454545454545453</v>
          </cell>
          <cell r="AF202">
            <v>5</v>
          </cell>
        </row>
        <row r="203">
          <cell r="A203">
            <v>9</v>
          </cell>
          <cell r="B203">
            <v>13</v>
          </cell>
          <cell r="C203">
            <v>2.3333333333333335</v>
          </cell>
          <cell r="E203">
            <v>1.6666666666666667</v>
          </cell>
          <cell r="F203">
            <v>3</v>
          </cell>
          <cell r="H203">
            <v>7.333333333333333</v>
          </cell>
          <cell r="I203">
            <v>2.666666666666667</v>
          </cell>
          <cell r="K203">
            <v>6.4004876562023778</v>
          </cell>
          <cell r="L203">
            <v>2.0725388601036272</v>
          </cell>
          <cell r="N203">
            <v>5.6785714285714288</v>
          </cell>
          <cell r="O203">
            <v>3.25</v>
          </cell>
          <cell r="Q203">
            <v>6.0680809077454363</v>
          </cell>
          <cell r="R203">
            <v>2.6147015293537246</v>
          </cell>
          <cell r="T203">
            <v>13.103448275862069</v>
          </cell>
          <cell r="U203">
            <v>7.3793103448275863</v>
          </cell>
          <cell r="W203">
            <v>13.103448275862069</v>
          </cell>
          <cell r="X203">
            <v>7.3793103448275863</v>
          </cell>
          <cell r="AC203">
            <v>9.3982853937985738</v>
          </cell>
          <cell r="AD203">
            <v>4.8313436423363516</v>
          </cell>
          <cell r="AF203">
            <v>5</v>
          </cell>
        </row>
        <row r="204">
          <cell r="A204">
            <v>10</v>
          </cell>
          <cell r="B204">
            <v>16</v>
          </cell>
          <cell r="C204">
            <v>4.5</v>
          </cell>
          <cell r="E204">
            <v>6.7142857142857144</v>
          </cell>
          <cell r="F204">
            <v>3.8571428571428568</v>
          </cell>
          <cell r="H204">
            <v>8.7777777777777768</v>
          </cell>
          <cell r="I204">
            <v>4</v>
          </cell>
          <cell r="K204">
            <v>5.6000000000000005</v>
          </cell>
          <cell r="L204">
            <v>2.4666666666666668</v>
          </cell>
          <cell r="N204">
            <v>6.32</v>
          </cell>
          <cell r="O204">
            <v>3</v>
          </cell>
          <cell r="Q204">
            <v>5.9272727272727277</v>
          </cell>
          <cell r="R204">
            <v>2.7090909090909094</v>
          </cell>
          <cell r="T204">
            <v>19.578947368421051</v>
          </cell>
          <cell r="U204">
            <v>7.9473684210526319</v>
          </cell>
          <cell r="W204">
            <v>19.578947368421051</v>
          </cell>
          <cell r="X204">
            <v>7.9473684210526319</v>
          </cell>
          <cell r="AC204">
            <v>11.26470588235294</v>
          </cell>
          <cell r="AD204">
            <v>4.7745098039215685</v>
          </cell>
          <cell r="AF204">
            <v>5</v>
          </cell>
        </row>
        <row r="205">
          <cell r="A205">
            <v>11</v>
          </cell>
          <cell r="B205">
            <v>8</v>
          </cell>
          <cell r="C205">
            <v>1.6666666666666667</v>
          </cell>
          <cell r="E205">
            <v>12.857142857142856</v>
          </cell>
          <cell r="F205">
            <v>2.7142857142857144</v>
          </cell>
          <cell r="H205">
            <v>11.4</v>
          </cell>
          <cell r="I205">
            <v>2.4</v>
          </cell>
          <cell r="K205">
            <v>15.495495495495495</v>
          </cell>
          <cell r="L205">
            <v>3.5135135135135136</v>
          </cell>
          <cell r="N205">
            <v>5.695652173913043</v>
          </cell>
          <cell r="O205">
            <v>3.0869565217391304</v>
          </cell>
          <cell r="Q205">
            <v>8.8856304985337236</v>
          </cell>
          <cell r="R205">
            <v>3.225806451612903</v>
          </cell>
          <cell r="T205">
            <v>23.277777777777779</v>
          </cell>
          <cell r="U205">
            <v>5.0555555555555554</v>
          </cell>
          <cell r="W205">
            <v>23.277777777777779</v>
          </cell>
          <cell r="X205">
            <v>5.0555555555555554</v>
          </cell>
          <cell r="AC205">
            <v>15.667915106117352</v>
          </cell>
          <cell r="AD205">
            <v>3.9450686641697881</v>
          </cell>
          <cell r="AF205">
            <v>5</v>
          </cell>
        </row>
        <row r="206">
          <cell r="A206">
            <v>12</v>
          </cell>
          <cell r="B206">
            <v>17.2</v>
          </cell>
          <cell r="C206">
            <v>3.4000000000000004</v>
          </cell>
          <cell r="E206">
            <v>6.2222222222222223</v>
          </cell>
          <cell r="F206">
            <v>4.8888888888888893</v>
          </cell>
          <cell r="H206">
            <v>10.142857142857142</v>
          </cell>
          <cell r="I206">
            <v>4.3571428571428577</v>
          </cell>
          <cell r="K206">
            <v>7.1730769230769234</v>
          </cell>
          <cell r="L206">
            <v>1.903846153846154</v>
          </cell>
          <cell r="N206">
            <v>7.8</v>
          </cell>
          <cell r="O206">
            <v>3.16</v>
          </cell>
          <cell r="Q206">
            <v>7.3766233766233773</v>
          </cell>
          <cell r="R206">
            <v>2.3116883116883113</v>
          </cell>
          <cell r="T206">
            <v>20.115384615384617</v>
          </cell>
          <cell r="U206">
            <v>6.3846153846153841</v>
          </cell>
          <cell r="W206">
            <v>20.115384615384617</v>
          </cell>
          <cell r="X206">
            <v>6.3846153846153841</v>
          </cell>
          <cell r="AC206">
            <v>12.27972027972028</v>
          </cell>
          <cell r="AD206">
            <v>3.9930069930069929</v>
          </cell>
          <cell r="AF206">
            <v>5</v>
          </cell>
        </row>
        <row r="207">
          <cell r="A207">
            <v>13</v>
          </cell>
          <cell r="B207">
            <v>0</v>
          </cell>
          <cell r="C207">
            <v>0</v>
          </cell>
          <cell r="E207">
            <v>0</v>
          </cell>
          <cell r="F207">
            <v>0</v>
          </cell>
          <cell r="H207">
            <v>0</v>
          </cell>
          <cell r="I207">
            <v>0</v>
          </cell>
          <cell r="K207">
            <v>0</v>
          </cell>
          <cell r="L207">
            <v>0</v>
          </cell>
          <cell r="N207">
            <v>0</v>
          </cell>
          <cell r="O207">
            <v>0</v>
          </cell>
          <cell r="Q207">
            <v>0</v>
          </cell>
          <cell r="R207">
            <v>0</v>
          </cell>
          <cell r="T207">
            <v>0</v>
          </cell>
          <cell r="U207">
            <v>0</v>
          </cell>
          <cell r="W207">
            <v>0</v>
          </cell>
          <cell r="X207">
            <v>0</v>
          </cell>
          <cell r="AC207">
            <v>0</v>
          </cell>
          <cell r="AD207">
            <v>0</v>
          </cell>
          <cell r="AF207">
            <v>5</v>
          </cell>
        </row>
        <row r="208">
          <cell r="A208">
            <v>14</v>
          </cell>
          <cell r="B208">
            <v>0</v>
          </cell>
          <cell r="C208">
            <v>0</v>
          </cell>
          <cell r="E208">
            <v>3.166666666666667</v>
          </cell>
          <cell r="F208">
            <v>2.666666666666667</v>
          </cell>
          <cell r="H208">
            <v>3.166666666666667</v>
          </cell>
          <cell r="I208">
            <v>2.666666666666667</v>
          </cell>
          <cell r="K208">
            <v>9.375</v>
          </cell>
          <cell r="L208">
            <v>1.7812499999999998</v>
          </cell>
          <cell r="N208">
            <v>5.3103448275862064</v>
          </cell>
          <cell r="O208">
            <v>3.5517241379310347</v>
          </cell>
          <cell r="Q208">
            <v>7.442622950819672</v>
          </cell>
          <cell r="R208">
            <v>2.622950819672131</v>
          </cell>
          <cell r="T208">
            <v>23.111111111111111</v>
          </cell>
          <cell r="U208">
            <v>7.7407407407407414</v>
          </cell>
          <cell r="W208">
            <v>8.7222222222222232</v>
          </cell>
          <cell r="X208">
            <v>2.0555555555555558</v>
          </cell>
          <cell r="AC208">
            <v>11.196428571428571</v>
          </cell>
          <cell r="AD208">
            <v>3.7678571428571428</v>
          </cell>
          <cell r="AF208">
            <v>5</v>
          </cell>
        </row>
        <row r="209">
          <cell r="A209">
            <v>15</v>
          </cell>
          <cell r="B209">
            <v>8.25</v>
          </cell>
          <cell r="C209">
            <v>3.75</v>
          </cell>
          <cell r="E209">
            <v>6.5</v>
          </cell>
          <cell r="F209">
            <v>3.833333333333333</v>
          </cell>
          <cell r="H209">
            <v>7.1999999999999993</v>
          </cell>
          <cell r="I209">
            <v>3.8</v>
          </cell>
          <cell r="K209">
            <v>5.5681818181818183</v>
          </cell>
          <cell r="L209">
            <v>3.3636363636363638</v>
          </cell>
          <cell r="N209">
            <v>3.4347826086956523</v>
          </cell>
          <cell r="O209">
            <v>3.7391304347826089</v>
          </cell>
          <cell r="Q209">
            <v>4.8358208955223878</v>
          </cell>
          <cell r="R209">
            <v>3.4925373134328357</v>
          </cell>
          <cell r="T209">
            <v>25.352941176470591</v>
          </cell>
          <cell r="U209">
            <v>7.4117647058823524</v>
          </cell>
          <cell r="W209">
            <v>25.352941176470591</v>
          </cell>
          <cell r="X209">
            <v>7.4117647058823524</v>
          </cell>
          <cell r="AC209">
            <v>11.333333333333332</v>
          </cell>
          <cell r="AD209">
            <v>4.7207207207207205</v>
          </cell>
          <cell r="AF209">
            <v>5</v>
          </cell>
        </row>
        <row r="210">
          <cell r="A210">
            <v>16</v>
          </cell>
          <cell r="B210">
            <v>2.5</v>
          </cell>
          <cell r="C210">
            <v>7.2499999999999991</v>
          </cell>
          <cell r="E210">
            <v>6</v>
          </cell>
          <cell r="F210">
            <v>3.5714285714285712</v>
          </cell>
          <cell r="H210">
            <v>4.7272727272727275</v>
          </cell>
          <cell r="I210">
            <v>4.9090909090909092</v>
          </cell>
          <cell r="K210">
            <v>2.7608695652173916</v>
          </cell>
          <cell r="L210">
            <v>3.6956521739130435</v>
          </cell>
          <cell r="N210">
            <v>4.4210526315789469</v>
          </cell>
          <cell r="O210">
            <v>5.5</v>
          </cell>
          <cell r="Q210">
            <v>3.5119047619047619</v>
          </cell>
          <cell r="R210">
            <v>4.5119047619047619</v>
          </cell>
          <cell r="T210">
            <v>14.73076923076923</v>
          </cell>
          <cell r="U210">
            <v>10</v>
          </cell>
          <cell r="W210">
            <v>14.73076923076923</v>
          </cell>
          <cell r="X210">
            <v>10</v>
          </cell>
          <cell r="AC210">
            <v>7.5714285714285721</v>
          </cell>
          <cell r="AD210">
            <v>6.4829931972789119</v>
          </cell>
          <cell r="AF210">
            <v>5</v>
          </cell>
        </row>
        <row r="211">
          <cell r="A211">
            <v>17</v>
          </cell>
          <cell r="B211">
            <v>5</v>
          </cell>
          <cell r="C211">
            <v>6.75</v>
          </cell>
          <cell r="E211">
            <v>6</v>
          </cell>
          <cell r="F211">
            <v>4.75</v>
          </cell>
          <cell r="H211">
            <v>5.6666666666666661</v>
          </cell>
          <cell r="I211">
            <v>5.416666666666667</v>
          </cell>
          <cell r="K211">
            <v>2.6304347826086958</v>
          </cell>
          <cell r="L211">
            <v>4.195652173913043</v>
          </cell>
          <cell r="N211">
            <v>2.4210526315789473</v>
          </cell>
          <cell r="O211">
            <v>6.0789473684210522</v>
          </cell>
          <cell r="Q211">
            <v>2.5357142857142856</v>
          </cell>
          <cell r="R211">
            <v>5.0476190476190474</v>
          </cell>
          <cell r="T211">
            <v>7.88</v>
          </cell>
          <cell r="U211">
            <v>9.9599999999999991</v>
          </cell>
          <cell r="W211">
            <v>7.88</v>
          </cell>
          <cell r="X211">
            <v>9.9599999999999991</v>
          </cell>
          <cell r="AC211">
            <v>4.6232876712328768</v>
          </cell>
          <cell r="AD211">
            <v>6.7602739726027403</v>
          </cell>
          <cell r="AF211">
            <v>5</v>
          </cell>
        </row>
        <row r="212">
          <cell r="A212">
            <v>18</v>
          </cell>
          <cell r="B212">
            <v>3.25</v>
          </cell>
          <cell r="C212">
            <v>6.25</v>
          </cell>
          <cell r="E212">
            <v>3.5000000000000004</v>
          </cell>
          <cell r="F212">
            <v>6.5</v>
          </cell>
          <cell r="H212">
            <v>3.375</v>
          </cell>
          <cell r="I212">
            <v>6.375</v>
          </cell>
          <cell r="K212">
            <v>3.1818181818181817</v>
          </cell>
          <cell r="L212">
            <v>3.939393939393939</v>
          </cell>
          <cell r="N212">
            <v>3.6708860759493671</v>
          </cell>
          <cell r="O212">
            <v>5.2531645569620258</v>
          </cell>
          <cell r="Q212">
            <v>3.3401639344262297</v>
          </cell>
          <cell r="R212">
            <v>4.3647540983606552</v>
          </cell>
          <cell r="T212">
            <v>12</v>
          </cell>
          <cell r="U212">
            <v>11.5</v>
          </cell>
          <cell r="W212">
            <v>12</v>
          </cell>
          <cell r="X212">
            <v>11.5</v>
          </cell>
          <cell r="AC212">
            <v>8.4064327485380126</v>
          </cell>
          <cell r="AD212">
            <v>8.654970760233919</v>
          </cell>
          <cell r="AF212">
            <v>5</v>
          </cell>
        </row>
        <row r="213">
          <cell r="A213">
            <v>19</v>
          </cell>
          <cell r="B213">
            <v>4.6153846153846159</v>
          </cell>
          <cell r="C213">
            <v>4.6153846153846159</v>
          </cell>
          <cell r="E213">
            <v>5.3333333333333339</v>
          </cell>
          <cell r="F213">
            <v>5.3333333333333339</v>
          </cell>
          <cell r="H213">
            <v>5.0505050505050502</v>
          </cell>
          <cell r="I213">
            <v>5.0505050505050502</v>
          </cell>
          <cell r="K213">
            <v>2.7777777777777777</v>
          </cell>
          <cell r="L213">
            <v>5.6666666666666661</v>
          </cell>
          <cell r="N213">
            <v>2.4482758620689657</v>
          </cell>
          <cell r="O213">
            <v>7.4137931034482758</v>
          </cell>
          <cell r="Q213">
            <v>2.6307692307692307</v>
          </cell>
          <cell r="R213">
            <v>6.4461538461538463</v>
          </cell>
          <cell r="T213">
            <v>11.076923076923077</v>
          </cell>
          <cell r="U213">
            <v>13.358974358974359</v>
          </cell>
          <cell r="W213">
            <v>11.076923076923077</v>
          </cell>
          <cell r="X213">
            <v>13.358974358974359</v>
          </cell>
          <cell r="AC213">
            <v>7.09614126880314</v>
          </cell>
          <cell r="AD213">
            <v>9.8822759973839123</v>
          </cell>
          <cell r="AF213">
            <v>5</v>
          </cell>
        </row>
        <row r="214">
          <cell r="A214">
            <v>20</v>
          </cell>
          <cell r="B214">
            <v>0</v>
          </cell>
          <cell r="C214">
            <v>0</v>
          </cell>
          <cell r="E214">
            <v>0</v>
          </cell>
          <cell r="F214">
            <v>0</v>
          </cell>
          <cell r="H214">
            <v>0</v>
          </cell>
          <cell r="I214">
            <v>0</v>
          </cell>
          <cell r="K214">
            <v>0</v>
          </cell>
          <cell r="L214">
            <v>0</v>
          </cell>
          <cell r="N214">
            <v>0</v>
          </cell>
          <cell r="O214">
            <v>0</v>
          </cell>
          <cell r="Q214">
            <v>0</v>
          </cell>
          <cell r="R214">
            <v>0</v>
          </cell>
          <cell r="T214">
            <v>0</v>
          </cell>
          <cell r="U214">
            <v>0</v>
          </cell>
          <cell r="W214">
            <v>0</v>
          </cell>
          <cell r="X214">
            <v>0</v>
          </cell>
          <cell r="AC214">
            <v>0</v>
          </cell>
          <cell r="AD214">
            <v>0</v>
          </cell>
          <cell r="AF214">
            <v>5</v>
          </cell>
        </row>
        <row r="215">
          <cell r="A215">
            <v>21</v>
          </cell>
          <cell r="B215">
            <v>4</v>
          </cell>
          <cell r="C215">
            <v>6</v>
          </cell>
          <cell r="E215">
            <v>5.5</v>
          </cell>
          <cell r="F215">
            <v>4.5</v>
          </cell>
          <cell r="H215">
            <v>5.2</v>
          </cell>
          <cell r="I215">
            <v>4.8</v>
          </cell>
          <cell r="K215">
            <v>3.3389830508474576</v>
          </cell>
          <cell r="L215">
            <v>5.9152542372881349</v>
          </cell>
          <cell r="N215">
            <v>3.2</v>
          </cell>
          <cell r="O215">
            <v>7.166666666666667</v>
          </cell>
          <cell r="Q215">
            <v>3.292134831460674</v>
          </cell>
          <cell r="R215">
            <v>6.3370786516853936</v>
          </cell>
          <cell r="T215">
            <v>13.027777777777777</v>
          </cell>
          <cell r="U215">
            <v>13</v>
          </cell>
          <cell r="W215">
            <v>13.027777777777777</v>
          </cell>
          <cell r="X215">
            <v>13</v>
          </cell>
          <cell r="AC215">
            <v>7.572289156626506</v>
          </cell>
          <cell r="AD215">
            <v>9.1807228915662655</v>
          </cell>
          <cell r="AF215">
            <v>5</v>
          </cell>
        </row>
        <row r="216">
          <cell r="A216">
            <v>22</v>
          </cell>
          <cell r="B216">
            <v>3</v>
          </cell>
          <cell r="C216">
            <v>4.5</v>
          </cell>
          <cell r="E216">
            <v>4.833333333333333</v>
          </cell>
          <cell r="F216">
            <v>4.833333333333333</v>
          </cell>
          <cell r="H216">
            <v>4.375</v>
          </cell>
          <cell r="I216">
            <v>4.75</v>
          </cell>
          <cell r="K216">
            <v>3.716981132075472</v>
          </cell>
          <cell r="L216">
            <v>3.5283018867924532</v>
          </cell>
          <cell r="N216">
            <v>2.4333333333333331</v>
          </cell>
          <cell r="O216">
            <v>7.333333333333333</v>
          </cell>
          <cell r="Q216">
            <v>3.2530120481927707</v>
          </cell>
          <cell r="R216">
            <v>4.9036144578313259</v>
          </cell>
          <cell r="T216">
            <v>8.6052631578947363</v>
          </cell>
          <cell r="U216">
            <v>14.000000000000002</v>
          </cell>
          <cell r="W216">
            <v>8.6052631578947363</v>
          </cell>
          <cell r="X216">
            <v>14.000000000000002</v>
          </cell>
          <cell r="AC216">
            <v>5.7425149700598803</v>
          </cell>
          <cell r="AD216">
            <v>9.0359281437125745</v>
          </cell>
          <cell r="AF216">
            <v>5</v>
          </cell>
        </row>
        <row r="217">
          <cell r="A217">
            <v>23</v>
          </cell>
          <cell r="B217">
            <v>3</v>
          </cell>
          <cell r="C217">
            <v>10</v>
          </cell>
          <cell r="E217">
            <v>5</v>
          </cell>
          <cell r="F217">
            <v>11.200000000000001</v>
          </cell>
          <cell r="H217">
            <v>4.25</v>
          </cell>
          <cell r="I217">
            <v>10.75</v>
          </cell>
          <cell r="K217">
            <v>5.3</v>
          </cell>
          <cell r="L217">
            <v>13.066666666666665</v>
          </cell>
          <cell r="N217">
            <v>5.0666666666666664</v>
          </cell>
          <cell r="O217">
            <v>19.866666666666667</v>
          </cell>
          <cell r="Q217">
            <v>5.2222222222222223</v>
          </cell>
          <cell r="R217">
            <v>15.333333333333332</v>
          </cell>
          <cell r="T217">
            <v>18.74285714285714</v>
          </cell>
          <cell r="U217">
            <v>15.857142857142856</v>
          </cell>
          <cell r="W217">
            <v>18.74285714285714</v>
          </cell>
          <cell r="X217">
            <v>15.857142857142856</v>
          </cell>
          <cell r="AC217">
            <v>12.853658536585366</v>
          </cell>
          <cell r="AD217">
            <v>15.333333333333332</v>
          </cell>
          <cell r="AF217">
            <v>5</v>
          </cell>
        </row>
        <row r="218">
          <cell r="A218">
            <v>24</v>
          </cell>
          <cell r="B218">
            <v>16.333333333333332</v>
          </cell>
          <cell r="C218">
            <v>4.666666666666667</v>
          </cell>
          <cell r="E218">
            <v>4.833333333333333</v>
          </cell>
          <cell r="F218">
            <v>6.5</v>
          </cell>
          <cell r="H218">
            <v>8.6666666666666679</v>
          </cell>
          <cell r="I218">
            <v>5.8888888888888884</v>
          </cell>
          <cell r="K218">
            <v>2.875</v>
          </cell>
          <cell r="L218">
            <v>8.8125</v>
          </cell>
          <cell r="N218">
            <v>4.7857142857142856</v>
          </cell>
          <cell r="O218">
            <v>17.071428571428569</v>
          </cell>
          <cell r="Q218">
            <v>3.4565217391304346</v>
          </cell>
          <cell r="R218">
            <v>11.326086956521738</v>
          </cell>
          <cell r="T218">
            <v>13.913043478260869</v>
          </cell>
          <cell r="U218">
            <v>24.565217391304348</v>
          </cell>
          <cell r="W218">
            <v>13.913043478260869</v>
          </cell>
          <cell r="X218">
            <v>24.565217391304348</v>
          </cell>
          <cell r="AC218">
            <v>8.6831683168316829</v>
          </cell>
          <cell r="AD218">
            <v>16.871287128712872</v>
          </cell>
          <cell r="AF218">
            <v>5</v>
          </cell>
        </row>
        <row r="219">
          <cell r="A219">
            <v>25</v>
          </cell>
          <cell r="B219">
            <v>10.1010101010101</v>
          </cell>
          <cell r="C219">
            <v>5.0505050505050502</v>
          </cell>
          <cell r="E219">
            <v>6</v>
          </cell>
          <cell r="F219">
            <v>3</v>
          </cell>
          <cell r="H219">
            <v>8.0402010050251249</v>
          </cell>
          <cell r="I219">
            <v>4.0201005025125625</v>
          </cell>
          <cell r="K219">
            <v>1.2839506172839505</v>
          </cell>
          <cell r="L219">
            <v>2.1234567901234569</v>
          </cell>
          <cell r="N219">
            <v>2.3333333333333335</v>
          </cell>
          <cell r="O219">
            <v>24.333333333333336</v>
          </cell>
          <cell r="Q219">
            <v>1.3563218390804597</v>
          </cell>
          <cell r="R219">
            <v>3.6551724137931036</v>
          </cell>
          <cell r="T219">
            <v>3.1111111111111112</v>
          </cell>
          <cell r="U219">
            <v>28.333333333333332</v>
          </cell>
          <cell r="W219">
            <v>3.1111111111111112</v>
          </cell>
          <cell r="X219">
            <v>28.333333333333332</v>
          </cell>
          <cell r="AC219">
            <v>2.4158885430561732</v>
          </cell>
          <cell r="AD219">
            <v>10.271231658514896</v>
          </cell>
          <cell r="AF219">
            <v>5</v>
          </cell>
        </row>
        <row r="220">
          <cell r="A220">
            <v>26</v>
          </cell>
          <cell r="B220">
            <v>2</v>
          </cell>
          <cell r="C220">
            <v>14.000000000000002</v>
          </cell>
          <cell r="E220">
            <v>5.166666666666667</v>
          </cell>
          <cell r="F220">
            <v>3.5000000000000004</v>
          </cell>
          <cell r="H220">
            <v>4.7142857142857144</v>
          </cell>
          <cell r="I220">
            <v>5</v>
          </cell>
          <cell r="K220">
            <v>1.76</v>
          </cell>
          <cell r="L220">
            <v>7.08</v>
          </cell>
          <cell r="N220">
            <v>0.83333333333333337</v>
          </cell>
          <cell r="O220">
            <v>12.666666666666668</v>
          </cell>
          <cell r="Q220">
            <v>1.4594594594594594</v>
          </cell>
          <cell r="R220">
            <v>8.8918918918918912</v>
          </cell>
          <cell r="T220">
            <v>6</v>
          </cell>
          <cell r="U220">
            <v>20.111111111111111</v>
          </cell>
          <cell r="W220">
            <v>6</v>
          </cell>
          <cell r="X220">
            <v>20.111111111111111</v>
          </cell>
          <cell r="AC220">
            <v>3.1451612903225805</v>
          </cell>
          <cell r="AD220">
            <v>11.709677419354838</v>
          </cell>
          <cell r="AF220">
            <v>5</v>
          </cell>
        </row>
        <row r="221">
          <cell r="A221">
            <v>27</v>
          </cell>
          <cell r="B221">
            <v>0</v>
          </cell>
          <cell r="C221">
            <v>0</v>
          </cell>
          <cell r="E221">
            <v>0</v>
          </cell>
          <cell r="F221">
            <v>0</v>
          </cell>
          <cell r="H221">
            <v>0</v>
          </cell>
          <cell r="I221">
            <v>0</v>
          </cell>
          <cell r="K221">
            <v>0</v>
          </cell>
          <cell r="L221">
            <v>0</v>
          </cell>
          <cell r="N221">
            <v>0</v>
          </cell>
          <cell r="O221">
            <v>0</v>
          </cell>
          <cell r="Q221">
            <v>0</v>
          </cell>
          <cell r="R221">
            <v>0</v>
          </cell>
          <cell r="T221">
            <v>0</v>
          </cell>
          <cell r="U221">
            <v>0</v>
          </cell>
          <cell r="W221">
            <v>0</v>
          </cell>
          <cell r="X221">
            <v>0</v>
          </cell>
          <cell r="AC221">
            <v>0</v>
          </cell>
          <cell r="AD221">
            <v>0</v>
          </cell>
          <cell r="AF221">
            <v>5</v>
          </cell>
        </row>
        <row r="222">
          <cell r="A222">
            <v>28</v>
          </cell>
          <cell r="B222">
            <v>11</v>
          </cell>
          <cell r="C222">
            <v>5.6666666666666661</v>
          </cell>
          <cell r="E222">
            <v>11.5</v>
          </cell>
          <cell r="F222">
            <v>2</v>
          </cell>
          <cell r="H222">
            <v>11.200000000000001</v>
          </cell>
          <cell r="I222">
            <v>4.2</v>
          </cell>
          <cell r="K222">
            <v>2.4827586206896552</v>
          </cell>
          <cell r="L222">
            <v>3.9655172413793105</v>
          </cell>
          <cell r="N222">
            <v>3.0384615384615383</v>
          </cell>
          <cell r="O222">
            <v>6.6923076923076916</v>
          </cell>
          <cell r="Q222">
            <v>2.7454545454545451</v>
          </cell>
          <cell r="R222">
            <v>5.2545454545454549</v>
          </cell>
          <cell r="T222">
            <v>9.5384615384615383</v>
          </cell>
          <cell r="U222">
            <v>13.615384615384615</v>
          </cell>
          <cell r="W222">
            <v>9.5384615384615383</v>
          </cell>
          <cell r="X222">
            <v>13.615384615384615</v>
          </cell>
          <cell r="AC222">
            <v>6.2767857142857135</v>
          </cell>
          <cell r="AD222">
            <v>9.0892857142857135</v>
          </cell>
          <cell r="AF222">
            <v>5</v>
          </cell>
        </row>
        <row r="223">
          <cell r="A223">
            <v>29</v>
          </cell>
          <cell r="B223">
            <v>6</v>
          </cell>
          <cell r="C223">
            <v>5.5</v>
          </cell>
          <cell r="E223">
            <v>2.3333333333333335</v>
          </cell>
          <cell r="F223">
            <v>4.666666666666667</v>
          </cell>
          <cell r="H223">
            <v>3.8</v>
          </cell>
          <cell r="I223">
            <v>5</v>
          </cell>
          <cell r="K223">
            <v>5</v>
          </cell>
          <cell r="L223">
            <v>3.0869565217391304</v>
          </cell>
          <cell r="N223">
            <v>2.666666666666667</v>
          </cell>
          <cell r="O223">
            <v>7.1999999999999993</v>
          </cell>
          <cell r="Q223">
            <v>4.0789473684210531</v>
          </cell>
          <cell r="R223">
            <v>4.7105263157894735</v>
          </cell>
          <cell r="T223">
            <v>12.392857142857142</v>
          </cell>
          <cell r="U223">
            <v>16.464285714285715</v>
          </cell>
          <cell r="W223">
            <v>12.392857142857142</v>
          </cell>
          <cell r="X223">
            <v>16.464285714285715</v>
          </cell>
          <cell r="AC223">
            <v>8.7676767676767664</v>
          </cell>
          <cell r="AD223">
            <v>11.373737373737374</v>
          </cell>
          <cell r="AF223">
            <v>5</v>
          </cell>
        </row>
        <row r="224">
          <cell r="A224">
            <v>30</v>
          </cell>
          <cell r="B224">
            <v>0</v>
          </cell>
          <cell r="C224">
            <v>0</v>
          </cell>
          <cell r="E224">
            <v>0</v>
          </cell>
          <cell r="F224">
            <v>0</v>
          </cell>
          <cell r="H224">
            <v>0</v>
          </cell>
          <cell r="I224">
            <v>0</v>
          </cell>
          <cell r="K224">
            <v>0</v>
          </cell>
          <cell r="L224">
            <v>0</v>
          </cell>
          <cell r="N224">
            <v>0</v>
          </cell>
          <cell r="O224">
            <v>0</v>
          </cell>
          <cell r="Q224">
            <v>0</v>
          </cell>
          <cell r="R224">
            <v>0</v>
          </cell>
          <cell r="T224">
            <v>0</v>
          </cell>
          <cell r="U224">
            <v>0</v>
          </cell>
          <cell r="W224">
            <v>0</v>
          </cell>
          <cell r="X224">
            <v>0</v>
          </cell>
          <cell r="AC224">
            <v>0</v>
          </cell>
          <cell r="AD224">
            <v>0</v>
          </cell>
          <cell r="AF224">
            <v>5</v>
          </cell>
        </row>
        <row r="225">
          <cell r="A225">
            <v>31</v>
          </cell>
          <cell r="B225">
            <v>0</v>
          </cell>
          <cell r="C225">
            <v>0</v>
          </cell>
          <cell r="E225">
            <v>0</v>
          </cell>
          <cell r="F225">
            <v>0</v>
          </cell>
          <cell r="H225">
            <v>0</v>
          </cell>
          <cell r="I225">
            <v>0</v>
          </cell>
          <cell r="K225">
            <v>0</v>
          </cell>
          <cell r="L225">
            <v>0</v>
          </cell>
          <cell r="N225">
            <v>0</v>
          </cell>
          <cell r="O225">
            <v>0</v>
          </cell>
          <cell r="Q225">
            <v>0</v>
          </cell>
          <cell r="R225">
            <v>0</v>
          </cell>
          <cell r="T225">
            <v>0</v>
          </cell>
          <cell r="U225">
            <v>0</v>
          </cell>
          <cell r="W225">
            <v>0</v>
          </cell>
          <cell r="X225">
            <v>0</v>
          </cell>
          <cell r="AC225">
            <v>0</v>
          </cell>
          <cell r="AD225">
            <v>0</v>
          </cell>
          <cell r="AF225">
            <v>5</v>
          </cell>
        </row>
        <row r="226">
          <cell r="A226" t="str">
            <v xml:space="preserve">Ags/01 </v>
          </cell>
          <cell r="B226">
            <v>0</v>
          </cell>
          <cell r="C226">
            <v>0</v>
          </cell>
          <cell r="E226">
            <v>0</v>
          </cell>
          <cell r="F226">
            <v>0</v>
          </cell>
          <cell r="H226">
            <v>0</v>
          </cell>
          <cell r="I226">
            <v>0</v>
          </cell>
          <cell r="K226">
            <v>0</v>
          </cell>
          <cell r="L226">
            <v>0</v>
          </cell>
          <cell r="N226">
            <v>0</v>
          </cell>
          <cell r="O226">
            <v>0</v>
          </cell>
          <cell r="Q226">
            <v>0</v>
          </cell>
          <cell r="R226">
            <v>0</v>
          </cell>
          <cell r="T226">
            <v>0</v>
          </cell>
          <cell r="U226">
            <v>0</v>
          </cell>
          <cell r="W226">
            <v>0</v>
          </cell>
          <cell r="X226">
            <v>0</v>
          </cell>
          <cell r="AC226">
            <v>0</v>
          </cell>
          <cell r="AD226">
            <v>0</v>
          </cell>
          <cell r="AF226">
            <v>5</v>
          </cell>
        </row>
        <row r="227">
          <cell r="A227">
            <v>2</v>
          </cell>
          <cell r="B227">
            <v>13.142857142857142</v>
          </cell>
          <cell r="C227">
            <v>1.7142857142857144</v>
          </cell>
          <cell r="E227">
            <v>3.8571428571428568</v>
          </cell>
          <cell r="F227">
            <v>4</v>
          </cell>
          <cell r="H227">
            <v>5.7142857142857144</v>
          </cell>
          <cell r="I227">
            <v>3.5428571428571427</v>
          </cell>
          <cell r="K227">
            <v>1.5357142857142858</v>
          </cell>
          <cell r="L227">
            <v>4.6428571428571432</v>
          </cell>
          <cell r="N227">
            <v>2.7058823529411762</v>
          </cell>
          <cell r="O227">
            <v>8.4117647058823533</v>
          </cell>
          <cell r="Q227">
            <v>1.9777777777777776</v>
          </cell>
          <cell r="R227">
            <v>6.0666666666666664</v>
          </cell>
          <cell r="T227">
            <v>12.192307692307693</v>
          </cell>
          <cell r="U227">
            <v>14.692307692307693</v>
          </cell>
          <cell r="W227">
            <v>12.192307692307693</v>
          </cell>
          <cell r="X227">
            <v>14.692307692307693</v>
          </cell>
          <cell r="AC227">
            <v>7.3096926713947994</v>
          </cell>
          <cell r="AD227">
            <v>10.099290780141844</v>
          </cell>
          <cell r="AF227">
            <v>5</v>
          </cell>
        </row>
        <row r="228">
          <cell r="A228">
            <v>3</v>
          </cell>
          <cell r="B228">
            <v>0</v>
          </cell>
          <cell r="C228">
            <v>0</v>
          </cell>
          <cell r="E228">
            <v>0</v>
          </cell>
          <cell r="F228">
            <v>0</v>
          </cell>
          <cell r="H228">
            <v>0</v>
          </cell>
          <cell r="I228">
            <v>0</v>
          </cell>
          <cell r="K228">
            <v>0</v>
          </cell>
          <cell r="L228">
            <v>0</v>
          </cell>
          <cell r="N228">
            <v>0</v>
          </cell>
          <cell r="O228">
            <v>0</v>
          </cell>
          <cell r="Q228">
            <v>0</v>
          </cell>
          <cell r="R228">
            <v>0</v>
          </cell>
          <cell r="T228">
            <v>0</v>
          </cell>
          <cell r="U228">
            <v>0</v>
          </cell>
          <cell r="W228">
            <v>0</v>
          </cell>
          <cell r="X228">
            <v>0</v>
          </cell>
          <cell r="AC228">
            <v>0</v>
          </cell>
          <cell r="AD228">
            <v>0</v>
          </cell>
          <cell r="AF228">
            <v>5</v>
          </cell>
        </row>
        <row r="229">
          <cell r="A229">
            <v>4</v>
          </cell>
          <cell r="B229">
            <v>2.5</v>
          </cell>
          <cell r="C229">
            <v>2.5</v>
          </cell>
          <cell r="E229">
            <v>4.1666666666666661</v>
          </cell>
          <cell r="F229">
            <v>5.833333333333333</v>
          </cell>
          <cell r="H229">
            <v>3.75</v>
          </cell>
          <cell r="I229">
            <v>5</v>
          </cell>
          <cell r="K229">
            <v>4.7391304347826093</v>
          </cell>
          <cell r="L229">
            <v>8.6521739130434785</v>
          </cell>
          <cell r="N229">
            <v>5.3</v>
          </cell>
          <cell r="O229">
            <v>11.600000000000001</v>
          </cell>
          <cell r="Q229">
            <v>5</v>
          </cell>
          <cell r="R229">
            <v>10.023255813953488</v>
          </cell>
          <cell r="T229">
            <v>14.75</v>
          </cell>
          <cell r="U229">
            <v>24.714285714285715</v>
          </cell>
          <cell r="W229">
            <v>14.75</v>
          </cell>
          <cell r="X229">
            <v>24.714285714285715</v>
          </cell>
          <cell r="AC229">
            <v>10.009345794392525</v>
          </cell>
          <cell r="AD229">
            <v>17.33644859813084</v>
          </cell>
          <cell r="AF229">
            <v>5</v>
          </cell>
        </row>
        <row r="230">
          <cell r="A230">
            <v>5</v>
          </cell>
          <cell r="B230">
            <v>8.3333333333333321</v>
          </cell>
          <cell r="C230">
            <v>4.666666666666667</v>
          </cell>
          <cell r="E230">
            <v>3</v>
          </cell>
          <cell r="F230">
            <v>6.833333333333333</v>
          </cell>
          <cell r="H230">
            <v>4.7777777777777777</v>
          </cell>
          <cell r="I230">
            <v>6.1111111111111107</v>
          </cell>
          <cell r="K230">
            <v>2.1052631578947367</v>
          </cell>
          <cell r="L230">
            <v>4.1578947368421053</v>
          </cell>
          <cell r="N230">
            <v>4.3333333333333339</v>
          </cell>
          <cell r="O230">
            <v>12</v>
          </cell>
          <cell r="Q230">
            <v>2.4090909090909092</v>
          </cell>
          <cell r="R230">
            <v>5.2272727272727266</v>
          </cell>
          <cell r="T230">
            <v>15.181818181818182</v>
          </cell>
          <cell r="U230">
            <v>15.272727272727273</v>
          </cell>
          <cell r="W230">
            <v>15.181818181818182</v>
          </cell>
          <cell r="X230">
            <v>15.272727272727273</v>
          </cell>
          <cell r="AC230">
            <v>11.319587628865978</v>
          </cell>
          <cell r="AD230">
            <v>12.144329896907216</v>
          </cell>
          <cell r="AF230">
            <v>5</v>
          </cell>
        </row>
        <row r="231">
          <cell r="A231">
            <v>6</v>
          </cell>
          <cell r="B231">
            <v>0.5</v>
          </cell>
          <cell r="C231">
            <v>3</v>
          </cell>
          <cell r="E231">
            <v>5.5</v>
          </cell>
          <cell r="F231">
            <v>4</v>
          </cell>
          <cell r="H231">
            <v>4.25</v>
          </cell>
          <cell r="I231">
            <v>3.75</v>
          </cell>
          <cell r="K231">
            <v>3.4594594594594597</v>
          </cell>
          <cell r="L231">
            <v>6.1621621621621623</v>
          </cell>
          <cell r="N231">
            <v>2.0952380952380953</v>
          </cell>
          <cell r="O231">
            <v>7.7142857142857135</v>
          </cell>
          <cell r="Q231">
            <v>2.9655172413793105</v>
          </cell>
          <cell r="R231">
            <v>6.7241379310344822</v>
          </cell>
          <cell r="T231">
            <v>7.764705882352942</v>
          </cell>
          <cell r="U231">
            <v>16.382352941176471</v>
          </cell>
          <cell r="W231">
            <v>7.764705882352942</v>
          </cell>
          <cell r="X231">
            <v>16.382352941176471</v>
          </cell>
          <cell r="AC231">
            <v>5.4776119402985071</v>
          </cell>
          <cell r="AD231">
            <v>11.447761194029852</v>
          </cell>
          <cell r="AF231">
            <v>5</v>
          </cell>
        </row>
        <row r="232">
          <cell r="A232">
            <v>7</v>
          </cell>
          <cell r="B232">
            <v>3.5000000000000004</v>
          </cell>
          <cell r="C232">
            <v>3.5000000000000004</v>
          </cell>
          <cell r="E232">
            <v>4.8</v>
          </cell>
          <cell r="F232">
            <v>5.6000000000000005</v>
          </cell>
          <cell r="H232">
            <v>4.4285714285714279</v>
          </cell>
          <cell r="I232">
            <v>5</v>
          </cell>
          <cell r="K232">
            <v>2.7142857142857144</v>
          </cell>
          <cell r="L232">
            <v>4.7714285714285714</v>
          </cell>
          <cell r="N232">
            <v>2.5789473684210527</v>
          </cell>
          <cell r="O232">
            <v>7.1052631578947363</v>
          </cell>
          <cell r="Q232">
            <v>2.666666666666667</v>
          </cell>
          <cell r="R232">
            <v>5.5925925925925926</v>
          </cell>
          <cell r="T232">
            <v>6.9333333333333327</v>
          </cell>
          <cell r="U232">
            <v>19.166666666666668</v>
          </cell>
          <cell r="W232">
            <v>6.9333333333333327</v>
          </cell>
          <cell r="X232">
            <v>19.166666666666668</v>
          </cell>
          <cell r="AC232">
            <v>4.884297520661157</v>
          </cell>
          <cell r="AD232">
            <v>12.289256198347108</v>
          </cell>
          <cell r="AF232">
            <v>5</v>
          </cell>
        </row>
        <row r="233">
          <cell r="A233">
            <v>8</v>
          </cell>
          <cell r="B233">
            <v>1.5</v>
          </cell>
          <cell r="C233">
            <v>4.5</v>
          </cell>
          <cell r="E233">
            <v>7.0000000000000009</v>
          </cell>
          <cell r="F233">
            <v>3</v>
          </cell>
          <cell r="H233">
            <v>4.8</v>
          </cell>
          <cell r="I233">
            <v>3.5999999999999996</v>
          </cell>
          <cell r="K233">
            <v>3.2857142857142856</v>
          </cell>
          <cell r="L233">
            <v>4.3571428571428577</v>
          </cell>
          <cell r="N233">
            <v>2.6262626262626263</v>
          </cell>
          <cell r="O233">
            <v>4.9831649831649827</v>
          </cell>
          <cell r="Q233">
            <v>3.057176196032672</v>
          </cell>
          <cell r="R233">
            <v>4.5740956826137689</v>
          </cell>
          <cell r="T233">
            <v>7.9687499999999991</v>
          </cell>
          <cell r="U233">
            <v>16.59375</v>
          </cell>
          <cell r="W233">
            <v>7.9687499999999991</v>
          </cell>
          <cell r="X233">
            <v>16.59375</v>
          </cell>
          <cell r="AC233">
            <v>5.9454626732230667</v>
          </cell>
          <cell r="AD233">
            <v>11.408135896289675</v>
          </cell>
          <cell r="AF233">
            <v>5</v>
          </cell>
        </row>
        <row r="234">
          <cell r="A234">
            <v>9</v>
          </cell>
          <cell r="B234">
            <v>8.5</v>
          </cell>
          <cell r="C234">
            <v>3.5000000000000004</v>
          </cell>
          <cell r="E234">
            <v>12.333333333333334</v>
          </cell>
          <cell r="F234">
            <v>4.666666666666667</v>
          </cell>
          <cell r="H234">
            <v>10.142857142857142</v>
          </cell>
          <cell r="I234">
            <v>4</v>
          </cell>
          <cell r="K234">
            <v>3.5789473684210522</v>
          </cell>
          <cell r="L234">
            <v>6.2631578947368425</v>
          </cell>
          <cell r="N234">
            <v>3.9696969696969697</v>
          </cell>
          <cell r="O234">
            <v>6.5757575757575752</v>
          </cell>
          <cell r="Q234">
            <v>3.8269230769230771</v>
          </cell>
          <cell r="R234">
            <v>6.4615384615384617</v>
          </cell>
          <cell r="T234">
            <v>10.586956521739129</v>
          </cell>
          <cell r="U234">
            <v>15.67391304347826</v>
          </cell>
          <cell r="W234">
            <v>10.586956521739129</v>
          </cell>
          <cell r="X234">
            <v>15.67391304347826</v>
          </cell>
          <cell r="AC234">
            <v>8.2384105960264886</v>
          </cell>
          <cell r="AD234">
            <v>11.960264900662251</v>
          </cell>
          <cell r="AF234">
            <v>5</v>
          </cell>
        </row>
        <row r="235">
          <cell r="A235">
            <v>10</v>
          </cell>
          <cell r="B235">
            <v>0</v>
          </cell>
          <cell r="C235">
            <v>0</v>
          </cell>
          <cell r="E235">
            <v>0</v>
          </cell>
          <cell r="F235">
            <v>0</v>
          </cell>
          <cell r="H235">
            <v>0</v>
          </cell>
          <cell r="I235">
            <v>0</v>
          </cell>
          <cell r="K235">
            <v>0</v>
          </cell>
          <cell r="L235">
            <v>0</v>
          </cell>
          <cell r="N235">
            <v>0</v>
          </cell>
          <cell r="O235">
            <v>0</v>
          </cell>
          <cell r="Q235">
            <v>0</v>
          </cell>
          <cell r="R235">
            <v>0</v>
          </cell>
          <cell r="T235">
            <v>0</v>
          </cell>
          <cell r="U235">
            <v>0</v>
          </cell>
          <cell r="W235">
            <v>0</v>
          </cell>
          <cell r="X235">
            <v>0</v>
          </cell>
          <cell r="AC235">
            <v>0</v>
          </cell>
          <cell r="AD235">
            <v>0</v>
          </cell>
          <cell r="AF235">
            <v>5</v>
          </cell>
        </row>
        <row r="236">
          <cell r="A236">
            <v>11</v>
          </cell>
          <cell r="B236">
            <v>6.5</v>
          </cell>
          <cell r="C236">
            <v>5.5</v>
          </cell>
          <cell r="E236">
            <v>5.625</v>
          </cell>
          <cell r="F236">
            <v>2.375</v>
          </cell>
          <cell r="H236">
            <v>5.916666666666667</v>
          </cell>
          <cell r="I236">
            <v>3.4166666666666665</v>
          </cell>
          <cell r="K236">
            <v>3.024390243902439</v>
          </cell>
          <cell r="L236">
            <v>4.2682926829268295</v>
          </cell>
          <cell r="N236">
            <v>3.7352941176470589</v>
          </cell>
          <cell r="O236">
            <v>5.5588235294117645</v>
          </cell>
          <cell r="Q236">
            <v>3.3466666666666667</v>
          </cell>
          <cell r="R236">
            <v>4.8533333333333335</v>
          </cell>
          <cell r="T236">
            <v>11.795918367346939</v>
          </cell>
          <cell r="U236">
            <v>14.020408163265305</v>
          </cell>
          <cell r="W236">
            <v>11.795918367346939</v>
          </cell>
          <cell r="X236">
            <v>14.020408163265305</v>
          </cell>
          <cell r="AC236">
            <v>7.9891891891891884</v>
          </cell>
          <cell r="AD236">
            <v>9.6162162162162161</v>
          </cell>
          <cell r="AF236">
            <v>5</v>
          </cell>
        </row>
        <row r="237">
          <cell r="A237">
            <v>12</v>
          </cell>
          <cell r="B237">
            <v>8.5</v>
          </cell>
          <cell r="C237">
            <v>4</v>
          </cell>
          <cell r="E237">
            <v>3.5000000000000004</v>
          </cell>
          <cell r="F237">
            <v>3.6666666666666665</v>
          </cell>
          <cell r="H237">
            <v>4.75</v>
          </cell>
          <cell r="I237">
            <v>3.75</v>
          </cell>
          <cell r="K237">
            <v>2.6451612903225805</v>
          </cell>
          <cell r="L237">
            <v>5.3548387096774199</v>
          </cell>
          <cell r="N237">
            <v>12</v>
          </cell>
          <cell r="O237">
            <v>10.875</v>
          </cell>
          <cell r="Q237">
            <v>4.5641025641025648</v>
          </cell>
          <cell r="R237">
            <v>6.4871794871794872</v>
          </cell>
          <cell r="T237">
            <v>13.714285714285715</v>
          </cell>
          <cell r="U237">
            <v>12.142857142857142</v>
          </cell>
          <cell r="W237">
            <v>13.714285714285715</v>
          </cell>
          <cell r="X237">
            <v>12.142857142857142</v>
          </cell>
          <cell r="AC237">
            <v>10.442748091603054</v>
          </cell>
          <cell r="AD237">
            <v>9.9465648854961835</v>
          </cell>
          <cell r="AF237">
            <v>5</v>
          </cell>
        </row>
        <row r="238">
          <cell r="A238">
            <v>13</v>
          </cell>
          <cell r="B238">
            <v>6</v>
          </cell>
          <cell r="C238">
            <v>4</v>
          </cell>
          <cell r="E238">
            <v>2.25</v>
          </cell>
          <cell r="F238">
            <v>4.25</v>
          </cell>
          <cell r="H238">
            <v>3.2727272727272729</v>
          </cell>
          <cell r="I238">
            <v>4.1818181818181817</v>
          </cell>
          <cell r="K238">
            <v>3.6666666666666665</v>
          </cell>
          <cell r="L238">
            <v>3.3703703703703702</v>
          </cell>
          <cell r="N238">
            <v>3.9545454545454541</v>
          </cell>
          <cell r="O238">
            <v>6.2727272727272725</v>
          </cell>
          <cell r="Q238">
            <v>3.7959183673469385</v>
          </cell>
          <cell r="R238">
            <v>4.6734693877551017</v>
          </cell>
          <cell r="T238">
            <v>11.607142857142858</v>
          </cell>
          <cell r="U238">
            <v>15.785714285714286</v>
          </cell>
          <cell r="W238">
            <v>11.607142857142858</v>
          </cell>
          <cell r="X238">
            <v>15.785714285714286</v>
          </cell>
          <cell r="AC238">
            <v>7.5172413793103452</v>
          </cell>
          <cell r="AD238">
            <v>9.9913793103448274</v>
          </cell>
          <cell r="AF238">
            <v>5</v>
          </cell>
        </row>
        <row r="239">
          <cell r="A239">
            <v>14</v>
          </cell>
          <cell r="B239">
            <v>5</v>
          </cell>
          <cell r="C239">
            <v>6.5</v>
          </cell>
          <cell r="E239">
            <v>3.8571428571428568</v>
          </cell>
          <cell r="F239">
            <v>3.8571428571428568</v>
          </cell>
          <cell r="H239">
            <v>4.1111111111111116</v>
          </cell>
          <cell r="I239">
            <v>4.4444444444444446</v>
          </cell>
          <cell r="K239">
            <v>4.0769230769230766</v>
          </cell>
          <cell r="L239">
            <v>4.3076923076923075</v>
          </cell>
          <cell r="N239">
            <v>5.0476190476190474</v>
          </cell>
          <cell r="O239">
            <v>1.9523809523809523</v>
          </cell>
          <cell r="Q239">
            <v>4.416666666666667</v>
          </cell>
          <cell r="R239">
            <v>3.4833333333333334</v>
          </cell>
          <cell r="T239">
            <v>11.294117647058824</v>
          </cell>
          <cell r="U239">
            <v>15.941176470588236</v>
          </cell>
          <cell r="W239">
            <v>11.294117647058824</v>
          </cell>
          <cell r="X239">
            <v>15.941176470588236</v>
          </cell>
          <cell r="AC239">
            <v>7.8102189781021902</v>
          </cell>
          <cell r="AD239">
            <v>9.7299270072992705</v>
          </cell>
          <cell r="AF239">
            <v>5</v>
          </cell>
        </row>
        <row r="240">
          <cell r="A240">
            <v>15</v>
          </cell>
          <cell r="B240">
            <v>1</v>
          </cell>
          <cell r="C240">
            <v>2</v>
          </cell>
          <cell r="E240">
            <v>4.2</v>
          </cell>
          <cell r="F240">
            <v>2.8000000000000003</v>
          </cell>
          <cell r="H240">
            <v>3.6666666666666665</v>
          </cell>
          <cell r="I240">
            <v>2.666666666666667</v>
          </cell>
          <cell r="K240">
            <v>2.3333333333333335</v>
          </cell>
          <cell r="L240">
            <v>4.8571428571428568</v>
          </cell>
          <cell r="N240">
            <v>3.0909090909090908</v>
          </cell>
          <cell r="O240">
            <v>5.5454545454545459</v>
          </cell>
          <cell r="Q240">
            <v>2.59375</v>
          </cell>
          <cell r="R240">
            <v>5.09375</v>
          </cell>
          <cell r="T240">
            <v>7.4444444444444438</v>
          </cell>
          <cell r="U240">
            <v>14.814814814814813</v>
          </cell>
          <cell r="W240">
            <v>7.4444444444444438</v>
          </cell>
          <cell r="X240">
            <v>14.814814814814813</v>
          </cell>
          <cell r="AC240">
            <v>5.5108695652173907</v>
          </cell>
          <cell r="AD240">
            <v>10.641304347826088</v>
          </cell>
          <cell r="AF240">
            <v>5</v>
          </cell>
        </row>
        <row r="241">
          <cell r="A241">
            <v>16</v>
          </cell>
          <cell r="B241">
            <v>1.25</v>
          </cell>
          <cell r="C241">
            <v>4.25</v>
          </cell>
          <cell r="E241">
            <v>4.8163636363636364</v>
          </cell>
          <cell r="F241">
            <v>4.8163636363636364</v>
          </cell>
          <cell r="H241">
            <v>3.865333333333334</v>
          </cell>
          <cell r="I241">
            <v>4.6653333333333329</v>
          </cell>
          <cell r="K241">
            <v>3.693877551020408</v>
          </cell>
          <cell r="L241">
            <v>3.7551020408163263</v>
          </cell>
          <cell r="N241">
            <v>5.0588235294117645</v>
          </cell>
          <cell r="O241">
            <v>11.058823529411764</v>
          </cell>
          <cell r="Q241">
            <v>4.045454545454545</v>
          </cell>
          <cell r="R241">
            <v>5.6363636363636367</v>
          </cell>
          <cell r="T241">
            <v>6.2641509433962268</v>
          </cell>
          <cell r="U241">
            <v>12.471698113207546</v>
          </cell>
          <cell r="W241">
            <v>6.2641509433962268</v>
          </cell>
          <cell r="X241">
            <v>12.471698113207546</v>
          </cell>
          <cell r="AC241">
            <v>5.2886631016042784</v>
          </cell>
          <cell r="AD241">
            <v>9.4330481283422465</v>
          </cell>
          <cell r="AF241">
            <v>5</v>
          </cell>
        </row>
        <row r="242">
          <cell r="A242">
            <v>17</v>
          </cell>
          <cell r="B242">
            <v>0</v>
          </cell>
          <cell r="C242">
            <v>0</v>
          </cell>
          <cell r="E242">
            <v>0</v>
          </cell>
          <cell r="F242">
            <v>0</v>
          </cell>
          <cell r="H242">
            <v>0</v>
          </cell>
          <cell r="I242">
            <v>0</v>
          </cell>
          <cell r="K242">
            <v>0</v>
          </cell>
          <cell r="L242">
            <v>0</v>
          </cell>
          <cell r="N242">
            <v>0</v>
          </cell>
          <cell r="O242">
            <v>0</v>
          </cell>
          <cell r="Q242">
            <v>0</v>
          </cell>
          <cell r="R242">
            <v>0</v>
          </cell>
          <cell r="T242">
            <v>0</v>
          </cell>
          <cell r="U242">
            <v>0</v>
          </cell>
          <cell r="W242">
            <v>0</v>
          </cell>
          <cell r="X242">
            <v>0</v>
          </cell>
          <cell r="AC242">
            <v>0</v>
          </cell>
          <cell r="AD242">
            <v>0</v>
          </cell>
          <cell r="AF242">
            <v>5</v>
          </cell>
        </row>
        <row r="243">
          <cell r="A243">
            <v>18</v>
          </cell>
          <cell r="B243">
            <v>0</v>
          </cell>
          <cell r="C243">
            <v>0</v>
          </cell>
          <cell r="E243">
            <v>0</v>
          </cell>
          <cell r="F243">
            <v>0</v>
          </cell>
          <cell r="H243">
            <v>0</v>
          </cell>
          <cell r="I243">
            <v>0</v>
          </cell>
          <cell r="K243">
            <v>0</v>
          </cell>
          <cell r="L243">
            <v>0</v>
          </cell>
          <cell r="N243">
            <v>0</v>
          </cell>
          <cell r="O243">
            <v>0</v>
          </cell>
          <cell r="Q243">
            <v>0</v>
          </cell>
          <cell r="R243">
            <v>0</v>
          </cell>
          <cell r="T243">
            <v>0</v>
          </cell>
          <cell r="U243">
            <v>0</v>
          </cell>
          <cell r="W243">
            <v>0</v>
          </cell>
          <cell r="X243">
            <v>0</v>
          </cell>
          <cell r="AC243">
            <v>0</v>
          </cell>
          <cell r="AD243">
            <v>0</v>
          </cell>
          <cell r="AF243">
            <v>5</v>
          </cell>
        </row>
        <row r="244">
          <cell r="A244">
            <v>19</v>
          </cell>
          <cell r="B244">
            <v>0</v>
          </cell>
          <cell r="C244">
            <v>0</v>
          </cell>
          <cell r="E244">
            <v>13.875000000000002</v>
          </cell>
          <cell r="F244">
            <v>5.25</v>
          </cell>
          <cell r="H244">
            <v>13.875000000000002</v>
          </cell>
          <cell r="I244">
            <v>5.25</v>
          </cell>
          <cell r="K244">
            <v>7.3703703703703702</v>
          </cell>
          <cell r="L244">
            <v>3.4814814814814814</v>
          </cell>
          <cell r="N244">
            <v>10.918918918918919</v>
          </cell>
          <cell r="O244">
            <v>5.0540540540540535</v>
          </cell>
          <cell r="Q244">
            <v>8.8131868131868139</v>
          </cell>
          <cell r="R244">
            <v>4.1208791208791204</v>
          </cell>
          <cell r="T244">
            <v>13.969230769230769</v>
          </cell>
          <cell r="U244">
            <v>12.492307692307692</v>
          </cell>
          <cell r="W244">
            <v>13.969230769230769</v>
          </cell>
          <cell r="X244">
            <v>12.492307692307692</v>
          </cell>
          <cell r="AC244">
            <v>11.91703056768559</v>
          </cell>
          <cell r="AD244">
            <v>8.9126637554585155</v>
          </cell>
          <cell r="AF244">
            <v>5</v>
          </cell>
        </row>
        <row r="245">
          <cell r="A245">
            <v>20</v>
          </cell>
          <cell r="B245">
            <v>10</v>
          </cell>
          <cell r="C245">
            <v>5</v>
          </cell>
          <cell r="E245">
            <v>15.428571428571427</v>
          </cell>
          <cell r="F245">
            <v>3.7142857142857144</v>
          </cell>
          <cell r="H245">
            <v>14.75</v>
          </cell>
          <cell r="I245">
            <v>3.875</v>
          </cell>
          <cell r="K245">
            <v>8.212765957446809</v>
          </cell>
          <cell r="L245">
            <v>3.4042553191489362</v>
          </cell>
          <cell r="N245">
            <v>9.0606060606060606</v>
          </cell>
          <cell r="O245">
            <v>4</v>
          </cell>
          <cell r="Q245">
            <v>8.5625</v>
          </cell>
          <cell r="R245">
            <v>3.65</v>
          </cell>
          <cell r="T245">
            <v>20.704918032786885</v>
          </cell>
          <cell r="U245">
            <v>9.3770491803278695</v>
          </cell>
          <cell r="W245">
            <v>20.704918032786885</v>
          </cell>
          <cell r="X245">
            <v>9.3770491803278695</v>
          </cell>
          <cell r="AC245">
            <v>15.852380952380951</v>
          </cell>
          <cell r="AD245">
            <v>6.9857142857142858</v>
          </cell>
          <cell r="AF245">
            <v>5</v>
          </cell>
        </row>
        <row r="246">
          <cell r="A246">
            <v>21</v>
          </cell>
          <cell r="B246">
            <v>16.5</v>
          </cell>
          <cell r="C246">
            <v>1</v>
          </cell>
          <cell r="E246">
            <v>9.8000000000000007</v>
          </cell>
          <cell r="F246">
            <v>2.8000000000000003</v>
          </cell>
          <cell r="H246">
            <v>13.454545454545455</v>
          </cell>
          <cell r="I246">
            <v>1.8181818181818181</v>
          </cell>
          <cell r="K246">
            <v>9.6086956521739122</v>
          </cell>
          <cell r="L246">
            <v>3.4782608695652173</v>
          </cell>
          <cell r="N246">
            <v>12.214285714285714</v>
          </cell>
          <cell r="O246">
            <v>4.0714285714285721</v>
          </cell>
          <cell r="Q246">
            <v>10.594594594594595</v>
          </cell>
          <cell r="R246">
            <v>3.7027027027027031</v>
          </cell>
          <cell r="T246">
            <v>18</v>
          </cell>
          <cell r="U246">
            <v>10.444444444444445</v>
          </cell>
          <cell r="W246">
            <v>18</v>
          </cell>
          <cell r="X246">
            <v>10.444444444444445</v>
          </cell>
          <cell r="AC246">
            <v>15.165876777251185</v>
          </cell>
          <cell r="AD246">
            <v>7.6303317535545023</v>
          </cell>
          <cell r="AF246">
            <v>5</v>
          </cell>
        </row>
        <row r="247">
          <cell r="A247">
            <v>22</v>
          </cell>
          <cell r="B247">
            <v>0</v>
          </cell>
          <cell r="C247">
            <v>0</v>
          </cell>
          <cell r="E247">
            <v>17.5</v>
          </cell>
          <cell r="F247">
            <v>2.5</v>
          </cell>
          <cell r="H247">
            <v>17.5</v>
          </cell>
          <cell r="I247">
            <v>2.5</v>
          </cell>
          <cell r="K247">
            <v>13.722222222222221</v>
          </cell>
          <cell r="L247">
            <v>4.3333333333333339</v>
          </cell>
          <cell r="N247">
            <v>15.666666666666668</v>
          </cell>
          <cell r="O247">
            <v>4.3333333333333339</v>
          </cell>
          <cell r="Q247">
            <v>14.43859649122807</v>
          </cell>
          <cell r="R247">
            <v>4.3333333333333339</v>
          </cell>
          <cell r="T247">
            <v>27.586956521739133</v>
          </cell>
          <cell r="U247">
            <v>10.978260869565219</v>
          </cell>
          <cell r="W247">
            <v>27.586956521739133</v>
          </cell>
          <cell r="X247">
            <v>10.978260869565219</v>
          </cell>
          <cell r="AC247">
            <v>22.424836601307192</v>
          </cell>
          <cell r="AD247">
            <v>8.2810457516339859</v>
          </cell>
          <cell r="AF247">
            <v>5</v>
          </cell>
        </row>
        <row r="248">
          <cell r="A248">
            <v>23</v>
          </cell>
          <cell r="B248">
            <v>14.857142857142858</v>
          </cell>
          <cell r="C248">
            <v>0.7142857142857143</v>
          </cell>
          <cell r="E248">
            <v>20.599999999999998</v>
          </cell>
          <cell r="F248">
            <v>2.1999999999999997</v>
          </cell>
          <cell r="H248">
            <v>18.235294117647058</v>
          </cell>
          <cell r="I248">
            <v>1.588235294117647</v>
          </cell>
          <cell r="K248">
            <v>13.136986301369863</v>
          </cell>
          <cell r="L248">
            <v>3.4794520547945207</v>
          </cell>
          <cell r="N248">
            <v>12.35</v>
          </cell>
          <cell r="O248">
            <v>5.3250000000000002</v>
          </cell>
          <cell r="Q248">
            <v>12.858407079646017</v>
          </cell>
          <cell r="R248">
            <v>4.1327433628318584</v>
          </cell>
          <cell r="T248">
            <v>34.876543209876544</v>
          </cell>
          <cell r="U248">
            <v>9.0864197530864192</v>
          </cell>
          <cell r="W248">
            <v>34.876543209876544</v>
          </cell>
          <cell r="X248">
            <v>9.0864197530864192</v>
          </cell>
          <cell r="AC248">
            <v>25.386986301369863</v>
          </cell>
          <cell r="AD248">
            <v>6.7328767123287667</v>
          </cell>
          <cell r="AF248">
            <v>5</v>
          </cell>
        </row>
        <row r="249">
          <cell r="A249">
            <v>24</v>
          </cell>
          <cell r="B249">
            <v>0</v>
          </cell>
          <cell r="C249">
            <v>0</v>
          </cell>
          <cell r="E249">
            <v>0</v>
          </cell>
          <cell r="F249">
            <v>0</v>
          </cell>
          <cell r="H249">
            <v>0</v>
          </cell>
          <cell r="I249">
            <v>0</v>
          </cell>
          <cell r="K249">
            <v>0</v>
          </cell>
          <cell r="L249">
            <v>0</v>
          </cell>
          <cell r="N249">
            <v>0</v>
          </cell>
          <cell r="O249">
            <v>0</v>
          </cell>
          <cell r="Q249">
            <v>0</v>
          </cell>
          <cell r="R249">
            <v>0</v>
          </cell>
          <cell r="T249">
            <v>0</v>
          </cell>
          <cell r="U249">
            <v>0</v>
          </cell>
          <cell r="W249">
            <v>0</v>
          </cell>
          <cell r="X249">
            <v>0</v>
          </cell>
          <cell r="AC249">
            <v>0</v>
          </cell>
          <cell r="AD249">
            <v>0</v>
          </cell>
          <cell r="AF249">
            <v>5</v>
          </cell>
        </row>
        <row r="250">
          <cell r="A250">
            <v>25</v>
          </cell>
          <cell r="B250">
            <v>6.75</v>
          </cell>
          <cell r="C250">
            <v>2.25</v>
          </cell>
          <cell r="E250">
            <v>8.6666666666666679</v>
          </cell>
          <cell r="F250">
            <v>2.7777777777777777</v>
          </cell>
          <cell r="H250">
            <v>8.0769230769230766</v>
          </cell>
          <cell r="I250">
            <v>2.6153846153846154</v>
          </cell>
          <cell r="K250">
            <v>15.808510638297873</v>
          </cell>
          <cell r="L250">
            <v>3.042553191489362</v>
          </cell>
          <cell r="N250">
            <v>17.869158878504674</v>
          </cell>
          <cell r="O250">
            <v>3.7383177570093453</v>
          </cell>
          <cell r="Q250">
            <v>16.55593220338983</v>
          </cell>
          <cell r="R250">
            <v>3.2949152542372877</v>
          </cell>
          <cell r="T250">
            <v>51.449999999999996</v>
          </cell>
          <cell r="U250">
            <v>6.4750000000000005</v>
          </cell>
          <cell r="W250">
            <v>51.449999999999996</v>
          </cell>
          <cell r="X250">
            <v>6.4750000000000005</v>
          </cell>
          <cell r="AC250">
            <v>32.635682158920538</v>
          </cell>
          <cell r="AD250">
            <v>4.7676161919040476</v>
          </cell>
          <cell r="AF250">
            <v>5</v>
          </cell>
        </row>
        <row r="251">
          <cell r="A251">
            <v>26</v>
          </cell>
          <cell r="B251">
            <v>6</v>
          </cell>
          <cell r="C251">
            <v>5.6666666666666661</v>
          </cell>
          <cell r="E251">
            <v>7.333333333333333</v>
          </cell>
          <cell r="F251">
            <v>5.833333333333333</v>
          </cell>
          <cell r="H251">
            <v>6.8888888888888893</v>
          </cell>
          <cell r="I251">
            <v>5.7777777777777777</v>
          </cell>
          <cell r="K251">
            <v>6.0526315789473681</v>
          </cell>
          <cell r="L251">
            <v>4.6315789473684212</v>
          </cell>
          <cell r="N251">
            <v>4.2222222222222223</v>
          </cell>
          <cell r="O251">
            <v>12.388888888888889</v>
          </cell>
          <cell r="Q251">
            <v>5.1621621621621623</v>
          </cell>
          <cell r="R251">
            <v>8.4054054054054053</v>
          </cell>
          <cell r="T251">
            <v>19.033333333333331</v>
          </cell>
          <cell r="U251">
            <v>10.4</v>
          </cell>
          <cell r="W251">
            <v>19.033333333333331</v>
          </cell>
          <cell r="X251">
            <v>10.4</v>
          </cell>
          <cell r="AC251">
            <v>13.160377358490566</v>
          </cell>
          <cell r="AD251">
            <v>9.3113207547169807</v>
          </cell>
          <cell r="AF251">
            <v>5</v>
          </cell>
        </row>
        <row r="252">
          <cell r="A252">
            <v>27</v>
          </cell>
          <cell r="B252">
            <v>5</v>
          </cell>
          <cell r="C252">
            <v>4</v>
          </cell>
          <cell r="E252">
            <v>12.625</v>
          </cell>
          <cell r="F252">
            <v>4.75</v>
          </cell>
          <cell r="H252">
            <v>11.1</v>
          </cell>
          <cell r="I252">
            <v>4.5999999999999996</v>
          </cell>
          <cell r="K252">
            <v>5.0370370370370372</v>
          </cell>
          <cell r="L252">
            <v>4.3333333333333339</v>
          </cell>
          <cell r="N252">
            <v>5.4</v>
          </cell>
          <cell r="O252">
            <v>7.3999999999999995</v>
          </cell>
          <cell r="Q252">
            <v>5.1351351351351351</v>
          </cell>
          <cell r="R252">
            <v>5.1621621621621623</v>
          </cell>
          <cell r="T252">
            <v>13.892857142857142</v>
          </cell>
          <cell r="U252">
            <v>13.392857142857142</v>
          </cell>
          <cell r="W252">
            <v>13.892857142857142</v>
          </cell>
          <cell r="X252">
            <v>13.392857142857142</v>
          </cell>
          <cell r="AC252">
            <v>10.475728155339805</v>
          </cell>
          <cell r="AD252">
            <v>9.5825242718446599</v>
          </cell>
          <cell r="AF252">
            <v>5</v>
          </cell>
        </row>
        <row r="253">
          <cell r="A253">
            <v>28</v>
          </cell>
          <cell r="B253">
            <v>12</v>
          </cell>
          <cell r="C253">
            <v>4.25</v>
          </cell>
          <cell r="E253">
            <v>13.600000000000001</v>
          </cell>
          <cell r="F253">
            <v>6.8000000000000007</v>
          </cell>
          <cell r="H253">
            <v>12.888888888888889</v>
          </cell>
          <cell r="I253">
            <v>5.6666666666666661</v>
          </cell>
          <cell r="K253">
            <v>4.666666666666667</v>
          </cell>
          <cell r="L253">
            <v>4.5</v>
          </cell>
          <cell r="N253">
            <v>3.7142857142857144</v>
          </cell>
          <cell r="O253">
            <v>11.190476190476192</v>
          </cell>
          <cell r="Q253">
            <v>4.2745098039215685</v>
          </cell>
          <cell r="R253">
            <v>7.2549019607843146</v>
          </cell>
          <cell r="T253">
            <v>11.971428571428572</v>
          </cell>
          <cell r="U253">
            <v>16.942857142857143</v>
          </cell>
          <cell r="W253">
            <v>11.971428571428572</v>
          </cell>
          <cell r="X253">
            <v>16.942857142857143</v>
          </cell>
          <cell r="AC253">
            <v>9.0153846153846153</v>
          </cell>
          <cell r="AD253">
            <v>12.361538461538462</v>
          </cell>
          <cell r="AF253">
            <v>5</v>
          </cell>
        </row>
        <row r="254">
          <cell r="A254">
            <v>29</v>
          </cell>
          <cell r="B254">
            <v>8.6666666666666679</v>
          </cell>
          <cell r="C254">
            <v>3.3333333333333335</v>
          </cell>
          <cell r="E254">
            <v>9.5</v>
          </cell>
          <cell r="F254">
            <v>4.875</v>
          </cell>
          <cell r="H254">
            <v>9.2727272727272734</v>
          </cell>
          <cell r="I254">
            <v>4.454545454545455</v>
          </cell>
          <cell r="K254">
            <v>4.16</v>
          </cell>
          <cell r="L254">
            <v>5.48</v>
          </cell>
          <cell r="N254">
            <v>2.7333333333333334</v>
          </cell>
          <cell r="O254">
            <v>9.8000000000000007</v>
          </cell>
          <cell r="Q254">
            <v>3.6249999999999996</v>
          </cell>
          <cell r="R254">
            <v>7.1</v>
          </cell>
          <cell r="T254">
            <v>9.7560975609756095</v>
          </cell>
          <cell r="U254">
            <v>16.341463414634148</v>
          </cell>
          <cell r="W254">
            <v>9.7560975609756095</v>
          </cell>
          <cell r="X254">
            <v>16.341463414634148</v>
          </cell>
          <cell r="AC254">
            <v>7.8721804511278197</v>
          </cell>
          <cell r="AD254">
            <v>12.578947368421053</v>
          </cell>
          <cell r="AF254">
            <v>5</v>
          </cell>
        </row>
        <row r="255">
          <cell r="A255">
            <v>30</v>
          </cell>
          <cell r="B255">
            <v>3</v>
          </cell>
          <cell r="C255">
            <v>6.5</v>
          </cell>
          <cell r="E255">
            <v>9.5555555555555554</v>
          </cell>
          <cell r="F255">
            <v>3.4444444444444446</v>
          </cell>
          <cell r="H255">
            <v>7.5384615384615383</v>
          </cell>
          <cell r="I255">
            <v>4.384615384615385</v>
          </cell>
          <cell r="K255">
            <v>3.8636363636363633</v>
          </cell>
          <cell r="L255">
            <v>3.4090909090909087</v>
          </cell>
          <cell r="N255">
            <v>4.4117647058823533</v>
          </cell>
          <cell r="O255">
            <v>6.7058823529411766</v>
          </cell>
          <cell r="Q255">
            <v>4.1025641025641022</v>
          </cell>
          <cell r="R255">
            <v>4.8461538461538458</v>
          </cell>
          <cell r="T255">
            <v>10.489795918367346</v>
          </cell>
          <cell r="U255">
            <v>18.142857142857142</v>
          </cell>
          <cell r="W255">
            <v>10.489795918367346</v>
          </cell>
          <cell r="X255">
            <v>18.142857142857142</v>
          </cell>
          <cell r="AC255">
            <v>8.5733333333333324</v>
          </cell>
          <cell r="AD255">
            <v>13.493333333333332</v>
          </cell>
          <cell r="AF255">
            <v>5</v>
          </cell>
        </row>
        <row r="256">
          <cell r="A256">
            <v>31</v>
          </cell>
          <cell r="B256">
            <v>0</v>
          </cell>
          <cell r="C256">
            <v>0</v>
          </cell>
          <cell r="E256">
            <v>0</v>
          </cell>
          <cell r="F256">
            <v>0</v>
          </cell>
          <cell r="H256">
            <v>0</v>
          </cell>
          <cell r="I256">
            <v>0</v>
          </cell>
          <cell r="K256">
            <v>0</v>
          </cell>
          <cell r="L256">
            <v>0</v>
          </cell>
          <cell r="N256">
            <v>0</v>
          </cell>
          <cell r="O256">
            <v>0</v>
          </cell>
          <cell r="Q256">
            <v>0</v>
          </cell>
          <cell r="R256">
            <v>0</v>
          </cell>
          <cell r="T256">
            <v>0</v>
          </cell>
          <cell r="U256">
            <v>0</v>
          </cell>
          <cell r="W256">
            <v>0</v>
          </cell>
          <cell r="X256">
            <v>0</v>
          </cell>
          <cell r="AC256">
            <v>0</v>
          </cell>
          <cell r="AD256">
            <v>0</v>
          </cell>
          <cell r="AF256">
            <v>5</v>
          </cell>
        </row>
        <row r="257">
          <cell r="A257" t="str">
            <v xml:space="preserve">Sep/01 </v>
          </cell>
          <cell r="B257">
            <v>6</v>
          </cell>
          <cell r="C257">
            <v>3</v>
          </cell>
          <cell r="E257">
            <v>4.2233333333333336</v>
          </cell>
          <cell r="F257">
            <v>15.00111111111111</v>
          </cell>
          <cell r="H257">
            <v>4.5463636363636368</v>
          </cell>
          <cell r="I257">
            <v>12.819090909090908</v>
          </cell>
          <cell r="K257">
            <v>7.3444827586206891</v>
          </cell>
          <cell r="L257">
            <v>3.584827586206897</v>
          </cell>
          <cell r="N257">
            <v>12.913478260869566</v>
          </cell>
          <cell r="O257">
            <v>6.2621739130434779</v>
          </cell>
          <cell r="Q257">
            <v>9.8076923076923084</v>
          </cell>
          <cell r="R257">
            <v>4.7690384615384618</v>
          </cell>
          <cell r="T257">
            <v>16.097903225806451</v>
          </cell>
          <cell r="U257">
            <v>15.872419354838707</v>
          </cell>
          <cell r="W257">
            <v>16.097903225806451</v>
          </cell>
          <cell r="X257">
            <v>15.872419354838707</v>
          </cell>
          <cell r="AC257">
            <v>13.669251336898395</v>
          </cell>
          <cell r="AD257">
            <v>12.60524064171123</v>
          </cell>
          <cell r="AF257">
            <v>5</v>
          </cell>
        </row>
        <row r="258">
          <cell r="A258">
            <v>2</v>
          </cell>
          <cell r="B258">
            <v>4.5</v>
          </cell>
          <cell r="C258">
            <v>10.5</v>
          </cell>
          <cell r="E258">
            <v>5.4285714285714288</v>
          </cell>
          <cell r="F258">
            <v>7.1442857142857159</v>
          </cell>
          <cell r="H258">
            <v>5.0909090909090908</v>
          </cell>
          <cell r="I258">
            <v>8.3645454545454552</v>
          </cell>
          <cell r="K258">
            <v>6.289677419354839</v>
          </cell>
          <cell r="L258">
            <v>3.6783870967741938</v>
          </cell>
          <cell r="N258">
            <v>8.2796000000000003</v>
          </cell>
          <cell r="O258">
            <v>5.0407999999999999</v>
          </cell>
          <cell r="Q258">
            <v>7.1780357142857145</v>
          </cell>
          <cell r="R258">
            <v>4.2866071428571431</v>
          </cell>
          <cell r="T258">
            <v>14.424249999999999</v>
          </cell>
          <cell r="U258">
            <v>10.600999999999999</v>
          </cell>
          <cell r="W258">
            <v>14.424249999999999</v>
          </cell>
          <cell r="X258">
            <v>10.600999999999999</v>
          </cell>
          <cell r="AC258">
            <v>10.965374149659866</v>
          </cell>
          <cell r="AD258">
            <v>8.028163265306123</v>
          </cell>
          <cell r="AF258">
            <v>5</v>
          </cell>
        </row>
        <row r="259">
          <cell r="A259">
            <v>3</v>
          </cell>
          <cell r="B259">
            <v>4.25</v>
          </cell>
          <cell r="C259">
            <v>6.75</v>
          </cell>
          <cell r="E259">
            <v>4.33</v>
          </cell>
          <cell r="F259">
            <v>6.660000000000001</v>
          </cell>
          <cell r="H259">
            <v>4.2842857142857147</v>
          </cell>
          <cell r="I259">
            <v>6.7114285714285726</v>
          </cell>
          <cell r="K259">
            <v>3.7882142857142855</v>
          </cell>
          <cell r="L259">
            <v>3.4278571428571429</v>
          </cell>
          <cell r="N259">
            <v>7.44</v>
          </cell>
          <cell r="O259">
            <v>5.5612499999999994</v>
          </cell>
          <cell r="Q259">
            <v>5.1161363636363637</v>
          </cell>
          <cell r="R259">
            <v>4.2036363636363632</v>
          </cell>
          <cell r="T259">
            <v>15.416666666666668</v>
          </cell>
          <cell r="U259">
            <v>13.639166666666666</v>
          </cell>
          <cell r="W259">
            <v>15.416666666666668</v>
          </cell>
          <cell r="X259">
            <v>13.639166666666666</v>
          </cell>
          <cell r="AC259">
            <v>11.098373983739837</v>
          </cell>
          <cell r="AD259">
            <v>9.8695934959349607</v>
          </cell>
          <cell r="AF259">
            <v>5</v>
          </cell>
        </row>
        <row r="260">
          <cell r="A260">
            <v>4</v>
          </cell>
          <cell r="B260">
            <v>8.6666666666666679</v>
          </cell>
          <cell r="C260">
            <v>5.6666666666666661</v>
          </cell>
          <cell r="E260">
            <v>5.833333333333333</v>
          </cell>
          <cell r="F260">
            <v>4.5</v>
          </cell>
          <cell r="H260">
            <v>6.7777777777777786</v>
          </cell>
          <cell r="I260">
            <v>4.8888888888888893</v>
          </cell>
          <cell r="K260">
            <v>4.2512499999999998</v>
          </cell>
          <cell r="L260">
            <v>4.3774999999999995</v>
          </cell>
          <cell r="N260">
            <v>9.2506249999999994</v>
          </cell>
          <cell r="O260">
            <v>3.4387499999999993</v>
          </cell>
          <cell r="Q260">
            <v>5.9177083333333327</v>
          </cell>
          <cell r="R260">
            <v>4.0645833333333323</v>
          </cell>
          <cell r="T260">
            <v>13.685937500000001</v>
          </cell>
          <cell r="U260">
            <v>14.686250000000001</v>
          </cell>
          <cell r="W260">
            <v>13.685937500000001</v>
          </cell>
          <cell r="X260">
            <v>14.686250000000001</v>
          </cell>
          <cell r="AC260">
            <v>10.090495867768595</v>
          </cell>
          <cell r="AD260">
            <v>9.7439669421487594</v>
          </cell>
          <cell r="AF260">
            <v>5</v>
          </cell>
        </row>
        <row r="261">
          <cell r="A261">
            <v>5</v>
          </cell>
          <cell r="B261">
            <v>9</v>
          </cell>
          <cell r="C261">
            <v>1</v>
          </cell>
          <cell r="E261">
            <v>3.4009999999999998</v>
          </cell>
          <cell r="F261">
            <v>12.3</v>
          </cell>
          <cell r="H261">
            <v>4.3341666666666665</v>
          </cell>
          <cell r="I261">
            <v>10.416666666666668</v>
          </cell>
          <cell r="K261">
            <v>5.2871428571428574</v>
          </cell>
          <cell r="L261">
            <v>4.0961904761904773</v>
          </cell>
          <cell r="N261">
            <v>7.0909090909090908</v>
          </cell>
          <cell r="O261">
            <v>2.3636363636363638</v>
          </cell>
          <cell r="Q261">
            <v>5.9071875</v>
          </cell>
          <cell r="R261">
            <v>3.5006250000000003</v>
          </cell>
          <cell r="T261">
            <v>13.731951219512196</v>
          </cell>
          <cell r="U261">
            <v>11.121463414634148</v>
          </cell>
          <cell r="W261">
            <v>13.731951219512196</v>
          </cell>
          <cell r="X261">
            <v>11.121463414634148</v>
          </cell>
          <cell r="AC261">
            <v>10.84968253968254</v>
          </cell>
          <cell r="AD261">
            <v>9.1188888888888897</v>
          </cell>
          <cell r="AF261">
            <v>5</v>
          </cell>
        </row>
        <row r="262">
          <cell r="A262">
            <v>6</v>
          </cell>
          <cell r="B262">
            <v>8.6666666666666679</v>
          </cell>
          <cell r="C262">
            <v>6</v>
          </cell>
          <cell r="E262">
            <v>4.7777777777777777</v>
          </cell>
          <cell r="F262">
            <v>5.2222222222222223</v>
          </cell>
          <cell r="H262">
            <v>5.75</v>
          </cell>
          <cell r="I262">
            <v>5.416666666666667</v>
          </cell>
          <cell r="K262">
            <v>6.0865217391304345</v>
          </cell>
          <cell r="L262">
            <v>3.2604347826086952</v>
          </cell>
          <cell r="N262">
            <v>7.177142857142857</v>
          </cell>
          <cell r="O262">
            <v>3.5035714285714281</v>
          </cell>
          <cell r="Q262">
            <v>6.4991891891891891</v>
          </cell>
          <cell r="R262">
            <v>3.3524324324324324</v>
          </cell>
          <cell r="T262">
            <v>14.593333333333334</v>
          </cell>
          <cell r="U262">
            <v>10.259074074074075</v>
          </cell>
          <cell r="W262">
            <v>14.593333333333334</v>
          </cell>
          <cell r="X262">
            <v>10.259074074074075</v>
          </cell>
          <cell r="AC262">
            <v>10.958865979381443</v>
          </cell>
          <cell r="AD262">
            <v>7.3250515463917516</v>
          </cell>
          <cell r="AF262">
            <v>5</v>
          </cell>
        </row>
        <row r="263">
          <cell r="A263">
            <v>7</v>
          </cell>
          <cell r="B263">
            <v>0</v>
          </cell>
          <cell r="C263">
            <v>0</v>
          </cell>
          <cell r="E263">
            <v>0</v>
          </cell>
          <cell r="F263">
            <v>0</v>
          </cell>
          <cell r="H263">
            <v>0</v>
          </cell>
          <cell r="I263">
            <v>0</v>
          </cell>
          <cell r="K263">
            <v>0</v>
          </cell>
          <cell r="L263">
            <v>0</v>
          </cell>
          <cell r="N263">
            <v>0</v>
          </cell>
          <cell r="O263">
            <v>0</v>
          </cell>
          <cell r="Q263">
            <v>0</v>
          </cell>
          <cell r="R263">
            <v>0</v>
          </cell>
          <cell r="T263">
            <v>0</v>
          </cell>
          <cell r="U263">
            <v>0</v>
          </cell>
          <cell r="W263">
            <v>0</v>
          </cell>
          <cell r="X263">
            <v>0</v>
          </cell>
          <cell r="AC263">
            <v>0</v>
          </cell>
          <cell r="AD263">
            <v>0</v>
          </cell>
          <cell r="AF263">
            <v>5</v>
          </cell>
        </row>
        <row r="264">
          <cell r="A264">
            <v>8</v>
          </cell>
          <cell r="B264">
            <v>4</v>
          </cell>
          <cell r="C264">
            <v>4</v>
          </cell>
          <cell r="E264">
            <v>5.5714285714285712</v>
          </cell>
          <cell r="F264">
            <v>6</v>
          </cell>
          <cell r="H264">
            <v>5.2222222222222223</v>
          </cell>
          <cell r="I264">
            <v>5.5555555555555554</v>
          </cell>
          <cell r="K264">
            <v>4.5367441860465121</v>
          </cell>
          <cell r="L264">
            <v>4.7209302325581399</v>
          </cell>
          <cell r="N264">
            <v>7.0632258064516122</v>
          </cell>
          <cell r="O264">
            <v>4.7109677419354838</v>
          </cell>
          <cell r="Q264">
            <v>5.5951351351351351</v>
          </cell>
          <cell r="R264">
            <v>4.7167567567567561</v>
          </cell>
          <cell r="T264">
            <v>12.241612903225807</v>
          </cell>
          <cell r="U264">
            <v>14.499838709677421</v>
          </cell>
          <cell r="W264">
            <v>12.241612903225807</v>
          </cell>
          <cell r="X264">
            <v>14.499838709677421</v>
          </cell>
          <cell r="AC264">
            <v>9.5603864734299524</v>
          </cell>
          <cell r="AD264">
            <v>10.613623188405796</v>
          </cell>
          <cell r="AF264">
            <v>5</v>
          </cell>
        </row>
        <row r="265">
          <cell r="A265">
            <v>9</v>
          </cell>
          <cell r="B265">
            <v>8</v>
          </cell>
          <cell r="C265">
            <v>2</v>
          </cell>
          <cell r="E265">
            <v>6.375</v>
          </cell>
          <cell r="F265">
            <v>8</v>
          </cell>
          <cell r="H265">
            <v>6.5555555555555562</v>
          </cell>
          <cell r="I265">
            <v>7.333333333333333</v>
          </cell>
          <cell r="K265">
            <v>4.8273913043478265</v>
          </cell>
          <cell r="L265">
            <v>5.45695652173913</v>
          </cell>
          <cell r="N265">
            <v>6.2107894736842102</v>
          </cell>
          <cell r="O265">
            <v>4.6057894736842107</v>
          </cell>
          <cell r="Q265">
            <v>5.4532142857142851</v>
          </cell>
          <cell r="R265">
            <v>5.0719047619047615</v>
          </cell>
          <cell r="T265">
            <v>13.702592592592595</v>
          </cell>
          <cell r="U265">
            <v>10.759444444444444</v>
          </cell>
          <cell r="W265">
            <v>13.702592592592595</v>
          </cell>
          <cell r="X265">
            <v>10.759444444444444</v>
          </cell>
          <cell r="AC265">
            <v>9.9350746268656724</v>
          </cell>
          <cell r="AD265">
            <v>8.2291542288557213</v>
          </cell>
          <cell r="AF265">
            <v>5</v>
          </cell>
        </row>
        <row r="266">
          <cell r="A266">
            <v>10</v>
          </cell>
          <cell r="B266">
            <v>4.666666666666667</v>
          </cell>
          <cell r="C266">
            <v>9.6666666666666661</v>
          </cell>
          <cell r="E266">
            <v>4.1666666666666661</v>
          </cell>
          <cell r="F266">
            <v>8.1666666666666661</v>
          </cell>
          <cell r="H266">
            <v>4.3333333333333339</v>
          </cell>
          <cell r="I266">
            <v>8.6666666666666679</v>
          </cell>
          <cell r="K266">
            <v>4.3578571428571431</v>
          </cell>
          <cell r="L266">
            <v>5.286428571428571</v>
          </cell>
          <cell r="N266">
            <v>5.6071428571428568</v>
          </cell>
          <cell r="O266">
            <v>5.5371428571428574</v>
          </cell>
          <cell r="Q266">
            <v>4.982499999999999</v>
          </cell>
          <cell r="R266">
            <v>5.4117857142857133</v>
          </cell>
          <cell r="T266">
            <v>11.999622641509434</v>
          </cell>
          <cell r="U266">
            <v>12.583018867924531</v>
          </cell>
          <cell r="W266">
            <v>11.999622641509434</v>
          </cell>
          <cell r="X266">
            <v>12.583018867924531</v>
          </cell>
          <cell r="AC266">
            <v>9.2981286549707605</v>
          </cell>
          <cell r="AD266">
            <v>10.028421052631579</v>
          </cell>
          <cell r="AF266">
            <v>5</v>
          </cell>
        </row>
        <row r="267">
          <cell r="A267">
            <v>11</v>
          </cell>
          <cell r="B267">
            <v>3</v>
          </cell>
          <cell r="C267">
            <v>6</v>
          </cell>
          <cell r="E267">
            <v>5.665</v>
          </cell>
          <cell r="F267">
            <v>6.5</v>
          </cell>
          <cell r="H267">
            <v>4.9381818181818176</v>
          </cell>
          <cell r="I267">
            <v>6.3636363636363633</v>
          </cell>
          <cell r="K267">
            <v>4.2681081081081071</v>
          </cell>
          <cell r="L267">
            <v>5.4608108108108109</v>
          </cell>
          <cell r="N267">
            <v>5.7692307692307692</v>
          </cell>
          <cell r="O267">
            <v>5.1896153846153847</v>
          </cell>
          <cell r="Q267">
            <v>4.8876190476190473</v>
          </cell>
          <cell r="R267">
            <v>5.3488888888888892</v>
          </cell>
          <cell r="T267">
            <v>13.857959183673469</v>
          </cell>
          <cell r="U267">
            <v>12.163040816326532</v>
          </cell>
          <cell r="W267">
            <v>13.857959183673469</v>
          </cell>
          <cell r="X267">
            <v>12.163040816326532</v>
          </cell>
          <cell r="AC267">
            <v>10.001860465116279</v>
          </cell>
          <cell r="AD267">
            <v>9.2962674418604667</v>
          </cell>
          <cell r="AF267">
            <v>5</v>
          </cell>
        </row>
        <row r="268">
          <cell r="A268">
            <v>12</v>
          </cell>
          <cell r="B268">
            <v>4</v>
          </cell>
          <cell r="C268">
            <v>3</v>
          </cell>
          <cell r="E268">
            <v>5.7474999999999996</v>
          </cell>
          <cell r="F268">
            <v>7.7525000000000013</v>
          </cell>
          <cell r="H268">
            <v>5.3979999999999997</v>
          </cell>
          <cell r="I268">
            <v>6.8020000000000014</v>
          </cell>
          <cell r="K268">
            <v>4.7512499999999998</v>
          </cell>
          <cell r="L268">
            <v>4.6556249999999997</v>
          </cell>
          <cell r="N268">
            <v>5.3888888888888893</v>
          </cell>
          <cell r="O268">
            <v>7.4455555555555568</v>
          </cell>
          <cell r="Q268">
            <v>4.9807999999999995</v>
          </cell>
          <cell r="R268">
            <v>5.66</v>
          </cell>
          <cell r="T268">
            <v>13.202727272727275</v>
          </cell>
          <cell r="U268">
            <v>9.1820454545454542</v>
          </cell>
          <cell r="W268">
            <v>13.202727272727275</v>
          </cell>
          <cell r="X268">
            <v>9.1820454545454542</v>
          </cell>
          <cell r="AC268">
            <v>10.055034965034967</v>
          </cell>
          <cell r="AD268">
            <v>7.8673426573426575</v>
          </cell>
          <cell r="AF268">
            <v>5</v>
          </cell>
        </row>
        <row r="269">
          <cell r="A269">
            <v>13</v>
          </cell>
          <cell r="B269">
            <v>3.7142857142857144</v>
          </cell>
          <cell r="C269">
            <v>9.5699999999999985</v>
          </cell>
          <cell r="E269">
            <v>4.3999999999999995</v>
          </cell>
          <cell r="F269">
            <v>11.600000000000001</v>
          </cell>
          <cell r="H269">
            <v>4.117647058823529</v>
          </cell>
          <cell r="I269">
            <v>10.764117647058825</v>
          </cell>
          <cell r="K269">
            <v>4.6927777777777777</v>
          </cell>
          <cell r="L269">
            <v>6.1380555555555558</v>
          </cell>
          <cell r="N269">
            <v>5.1543749999999999</v>
          </cell>
          <cell r="O269">
            <v>6.9678124999999991</v>
          </cell>
          <cell r="Q269">
            <v>4.91</v>
          </cell>
          <cell r="R269">
            <v>6.5285294117647048</v>
          </cell>
          <cell r="T269">
            <v>13.407272727272728</v>
          </cell>
          <cell r="U269">
            <v>10.454545454545453</v>
          </cell>
          <cell r="W269">
            <v>13.407272727272728</v>
          </cell>
          <cell r="X269">
            <v>10.454545454545453</v>
          </cell>
          <cell r="AC269">
            <v>9.1544508670520255</v>
          </cell>
          <cell r="AD269">
            <v>8.9417919075144514</v>
          </cell>
          <cell r="AF269">
            <v>5</v>
          </cell>
        </row>
        <row r="270">
          <cell r="A270">
            <v>14</v>
          </cell>
          <cell r="B270">
            <v>0</v>
          </cell>
          <cell r="C270">
            <v>0</v>
          </cell>
          <cell r="E270">
            <v>0</v>
          </cell>
          <cell r="F270">
            <v>0</v>
          </cell>
          <cell r="H270">
            <v>0</v>
          </cell>
          <cell r="I270">
            <v>0</v>
          </cell>
          <cell r="K270">
            <v>0</v>
          </cell>
          <cell r="L270">
            <v>0</v>
          </cell>
          <cell r="N270">
            <v>0</v>
          </cell>
          <cell r="O270">
            <v>0</v>
          </cell>
          <cell r="Q270">
            <v>0</v>
          </cell>
          <cell r="R270">
            <v>0</v>
          </cell>
          <cell r="T270">
            <v>0</v>
          </cell>
          <cell r="U270">
            <v>0</v>
          </cell>
          <cell r="W270">
            <v>0</v>
          </cell>
          <cell r="X270">
            <v>0</v>
          </cell>
          <cell r="AC270">
            <v>0</v>
          </cell>
          <cell r="AD270">
            <v>0</v>
          </cell>
          <cell r="AF270">
            <v>5</v>
          </cell>
        </row>
        <row r="271">
          <cell r="A271">
            <v>15</v>
          </cell>
          <cell r="B271">
            <v>4</v>
          </cell>
          <cell r="C271">
            <v>10</v>
          </cell>
          <cell r="E271">
            <v>3.8571428571428568</v>
          </cell>
          <cell r="F271">
            <v>11.857142857142858</v>
          </cell>
          <cell r="H271">
            <v>3.875</v>
          </cell>
          <cell r="I271">
            <v>11.625</v>
          </cell>
          <cell r="K271">
            <v>3.7344444444444442</v>
          </cell>
          <cell r="L271">
            <v>7.7339999999999991</v>
          </cell>
          <cell r="N271">
            <v>5.5264705882352949</v>
          </cell>
          <cell r="O271">
            <v>5.7088235294117649</v>
          </cell>
          <cell r="Q271">
            <v>4.225806451612903</v>
          </cell>
          <cell r="R271">
            <v>7.1787096774193548</v>
          </cell>
          <cell r="T271">
            <v>15.144354838709678</v>
          </cell>
          <cell r="U271">
            <v>11.371129032258064</v>
          </cell>
          <cell r="W271">
            <v>15.144354838709678</v>
          </cell>
          <cell r="X271">
            <v>11.371129032258064</v>
          </cell>
          <cell r="AC271">
            <v>11.190206185567011</v>
          </cell>
          <cell r="AD271">
            <v>10.041752577319588</v>
          </cell>
          <cell r="AF271">
            <v>5</v>
          </cell>
        </row>
        <row r="272">
          <cell r="A272">
            <v>16</v>
          </cell>
          <cell r="B272">
            <v>6</v>
          </cell>
          <cell r="C272">
            <v>6.4</v>
          </cell>
          <cell r="E272">
            <v>3.1414285714285715</v>
          </cell>
          <cell r="F272">
            <v>9.855714285714285</v>
          </cell>
          <cell r="H272">
            <v>4.3325000000000005</v>
          </cell>
          <cell r="I272">
            <v>8.4158333333333335</v>
          </cell>
          <cell r="K272">
            <v>4.0618749999999997</v>
          </cell>
          <cell r="L272">
            <v>6.897708333333334</v>
          </cell>
          <cell r="N272">
            <v>7.7407407407407396</v>
          </cell>
          <cell r="O272">
            <v>4.5166666666666666</v>
          </cell>
          <cell r="Q272">
            <v>5.3862666666666659</v>
          </cell>
          <cell r="R272">
            <v>6.0405333333333342</v>
          </cell>
          <cell r="T272">
            <v>15.833166666666667</v>
          </cell>
          <cell r="U272">
            <v>6.3169999999999993</v>
          </cell>
          <cell r="W272">
            <v>15.833166666666667</v>
          </cell>
          <cell r="X272">
            <v>6.3169999999999993</v>
          </cell>
          <cell r="AC272">
            <v>11.381352657004831</v>
          </cell>
          <cell r="AD272">
            <v>6.3385024154589367</v>
          </cell>
          <cell r="AF272">
            <v>5</v>
          </cell>
        </row>
        <row r="273">
          <cell r="A273">
            <v>17</v>
          </cell>
          <cell r="B273">
            <v>6</v>
          </cell>
          <cell r="C273">
            <v>17.5</v>
          </cell>
          <cell r="E273">
            <v>4.1275000000000004</v>
          </cell>
          <cell r="F273">
            <v>15.625</v>
          </cell>
          <cell r="H273">
            <v>4.5020000000000007</v>
          </cell>
          <cell r="I273">
            <v>16</v>
          </cell>
          <cell r="K273">
            <v>4.6409523809523803</v>
          </cell>
          <cell r="L273">
            <v>4.8826190476190474</v>
          </cell>
          <cell r="N273">
            <v>7.2139285714285712</v>
          </cell>
          <cell r="O273">
            <v>5.3225000000000007</v>
          </cell>
          <cell r="Q273">
            <v>5.6701428571428565</v>
          </cell>
          <cell r="R273">
            <v>5.0585714285714287</v>
          </cell>
          <cell r="T273">
            <v>16.467833333333331</v>
          </cell>
          <cell r="U273">
            <v>6.2350000000000003</v>
          </cell>
          <cell r="W273">
            <v>16.467833333333331</v>
          </cell>
          <cell r="X273">
            <v>6.2350000000000003</v>
          </cell>
          <cell r="AC273">
            <v>12.090349999999999</v>
          </cell>
          <cell r="AD273">
            <v>6.3115000000000006</v>
          </cell>
          <cell r="AF273">
            <v>5</v>
          </cell>
        </row>
        <row r="274">
          <cell r="A274">
            <v>18</v>
          </cell>
          <cell r="B274">
            <v>4.5</v>
          </cell>
          <cell r="C274">
            <v>7.0000000000000009</v>
          </cell>
          <cell r="E274">
            <v>3.4000000000000004</v>
          </cell>
          <cell r="F274">
            <v>16.5</v>
          </cell>
          <cell r="H274">
            <v>3.7142857142857144</v>
          </cell>
          <cell r="I274">
            <v>13.785714285714285</v>
          </cell>
          <cell r="K274">
            <v>5.1097222222222216</v>
          </cell>
          <cell r="L274">
            <v>5.0825000000000005</v>
          </cell>
          <cell r="N274">
            <v>7.3134285714285703</v>
          </cell>
          <cell r="O274">
            <v>4.0294285714285714</v>
          </cell>
          <cell r="Q274">
            <v>6.1960563380281686</v>
          </cell>
          <cell r="R274">
            <v>4.563380281690141</v>
          </cell>
          <cell r="T274">
            <v>13.472105263157896</v>
          </cell>
          <cell r="U274">
            <v>6.8243859649122811</v>
          </cell>
          <cell r="W274">
            <v>13.472105263157896</v>
          </cell>
          <cell r="X274">
            <v>6.8243859649122811</v>
          </cell>
          <cell r="AC274">
            <v>10.189648241206031</v>
          </cell>
          <cell r="AD274">
            <v>6.5074371859296489</v>
          </cell>
          <cell r="AF274">
            <v>5</v>
          </cell>
        </row>
        <row r="275">
          <cell r="A275">
            <v>19</v>
          </cell>
          <cell r="B275">
            <v>8</v>
          </cell>
          <cell r="C275">
            <v>4.5</v>
          </cell>
          <cell r="E275">
            <v>5.25</v>
          </cell>
          <cell r="F275">
            <v>8.75</v>
          </cell>
          <cell r="H275">
            <v>5.8000000000000007</v>
          </cell>
          <cell r="I275">
            <v>7.9</v>
          </cell>
          <cell r="K275">
            <v>3.7935294117647067</v>
          </cell>
          <cell r="L275">
            <v>6.6491176470588238</v>
          </cell>
          <cell r="N275">
            <v>6.2707692307692309</v>
          </cell>
          <cell r="O275">
            <v>5.2692307692307692</v>
          </cell>
          <cell r="Q275">
            <v>4.8670000000000009</v>
          </cell>
          <cell r="R275">
            <v>6.0511666666666661</v>
          </cell>
          <cell r="T275">
            <v>12.7190625</v>
          </cell>
          <cell r="U275">
            <v>7.015625</v>
          </cell>
          <cell r="W275">
            <v>12.7190625</v>
          </cell>
          <cell r="X275">
            <v>7.015625</v>
          </cell>
          <cell r="AC275">
            <v>9.9902020202020196</v>
          </cell>
          <cell r="AD275">
            <v>6.7680303030303017</v>
          </cell>
          <cell r="AF275">
            <v>5</v>
          </cell>
        </row>
        <row r="276">
          <cell r="A276">
            <v>20</v>
          </cell>
          <cell r="B276">
            <v>2.5024999999999999</v>
          </cell>
          <cell r="C276">
            <v>8.2475000000000005</v>
          </cell>
          <cell r="E276">
            <v>5.3333333333333339</v>
          </cell>
          <cell r="F276">
            <v>7.0816666666666652</v>
          </cell>
          <cell r="H276">
            <v>4.6256250000000003</v>
          </cell>
          <cell r="I276">
            <v>7.3731249999999999</v>
          </cell>
          <cell r="K276">
            <v>5.2186666666666666</v>
          </cell>
          <cell r="L276">
            <v>7.0696666666666674</v>
          </cell>
          <cell r="N276">
            <v>6.9099999999999993</v>
          </cell>
          <cell r="O276">
            <v>4.1233333333333331</v>
          </cell>
          <cell r="Q276">
            <v>5.8188172043010749</v>
          </cell>
          <cell r="R276">
            <v>6.024193548387097</v>
          </cell>
          <cell r="T276">
            <v>12.794565217391307</v>
          </cell>
          <cell r="U276">
            <v>8.436195652173911</v>
          </cell>
          <cell r="W276">
            <v>12.794565217391307</v>
          </cell>
          <cell r="X276">
            <v>8.436195652173911</v>
          </cell>
          <cell r="AC276">
            <v>10.134334470989762</v>
          </cell>
          <cell r="AD276">
            <v>7.6125597269624565</v>
          </cell>
          <cell r="AF276">
            <v>5</v>
          </cell>
        </row>
        <row r="277">
          <cell r="A277">
            <v>21</v>
          </cell>
          <cell r="B277">
            <v>0</v>
          </cell>
          <cell r="C277">
            <v>0</v>
          </cell>
          <cell r="E277">
            <v>0</v>
          </cell>
          <cell r="F277">
            <v>0</v>
          </cell>
          <cell r="H277">
            <v>0</v>
          </cell>
          <cell r="I277">
            <v>0</v>
          </cell>
          <cell r="K277">
            <v>0</v>
          </cell>
          <cell r="L277">
            <v>0</v>
          </cell>
          <cell r="N277">
            <v>0</v>
          </cell>
          <cell r="O277">
            <v>0</v>
          </cell>
          <cell r="Q277">
            <v>0</v>
          </cell>
          <cell r="R277">
            <v>0</v>
          </cell>
          <cell r="T277">
            <v>0</v>
          </cell>
          <cell r="U277">
            <v>0</v>
          </cell>
          <cell r="W277">
            <v>0</v>
          </cell>
          <cell r="X277">
            <v>0</v>
          </cell>
          <cell r="AC277">
            <v>0</v>
          </cell>
          <cell r="AD277">
            <v>0</v>
          </cell>
          <cell r="AF277">
            <v>5</v>
          </cell>
        </row>
        <row r="278">
          <cell r="A278">
            <v>22</v>
          </cell>
          <cell r="B278">
            <v>0</v>
          </cell>
          <cell r="C278">
            <v>0</v>
          </cell>
          <cell r="E278">
            <v>0</v>
          </cell>
          <cell r="F278">
            <v>0</v>
          </cell>
          <cell r="H278">
            <v>0</v>
          </cell>
          <cell r="I278">
            <v>0</v>
          </cell>
          <cell r="K278">
            <v>0</v>
          </cell>
          <cell r="L278">
            <v>0</v>
          </cell>
          <cell r="N278">
            <v>0</v>
          </cell>
          <cell r="O278">
            <v>0</v>
          </cell>
          <cell r="Q278">
            <v>0</v>
          </cell>
          <cell r="R278">
            <v>0</v>
          </cell>
          <cell r="T278">
            <v>0</v>
          </cell>
          <cell r="U278">
            <v>0</v>
          </cell>
          <cell r="W278">
            <v>0</v>
          </cell>
          <cell r="X278">
            <v>0</v>
          </cell>
          <cell r="AC278">
            <v>0</v>
          </cell>
          <cell r="AD278">
            <v>0</v>
          </cell>
          <cell r="AF278">
            <v>5</v>
          </cell>
        </row>
        <row r="279">
          <cell r="A279">
            <v>23</v>
          </cell>
          <cell r="B279">
            <v>3</v>
          </cell>
          <cell r="C279">
            <v>14.000000000000002</v>
          </cell>
          <cell r="E279">
            <v>4</v>
          </cell>
          <cell r="F279">
            <v>12.25</v>
          </cell>
          <cell r="H279">
            <v>3.8</v>
          </cell>
          <cell r="I279">
            <v>12.6</v>
          </cell>
          <cell r="K279">
            <v>4.1584210526315797</v>
          </cell>
          <cell r="L279">
            <v>11.018596491228069</v>
          </cell>
          <cell r="N279">
            <v>4.0847222222222221</v>
          </cell>
          <cell r="O279">
            <v>14.693055555555556</v>
          </cell>
          <cell r="Q279">
            <v>4.1298924731182804</v>
          </cell>
          <cell r="R279">
            <v>12.440967741935484</v>
          </cell>
          <cell r="T279">
            <v>9.480649350649351</v>
          </cell>
          <cell r="U279">
            <v>22.581818181818182</v>
          </cell>
          <cell r="W279">
            <v>9.480649350649351</v>
          </cell>
          <cell r="X279">
            <v>22.581818181818182</v>
          </cell>
          <cell r="AC279">
            <v>7.3932539682539682</v>
          </cell>
          <cell r="AD279">
            <v>18.641309523809525</v>
          </cell>
          <cell r="AF279">
            <v>5</v>
          </cell>
        </row>
        <row r="280">
          <cell r="A280">
            <v>24</v>
          </cell>
          <cell r="B280">
            <v>4</v>
          </cell>
          <cell r="C280">
            <v>5</v>
          </cell>
          <cell r="E280">
            <v>4.168333333333333</v>
          </cell>
          <cell r="F280">
            <v>8.25</v>
          </cell>
          <cell r="H280">
            <v>4.134666666666666</v>
          </cell>
          <cell r="I280">
            <v>7.6</v>
          </cell>
          <cell r="K280">
            <v>3.8174999999999999</v>
          </cell>
          <cell r="L280">
            <v>9.6377272727272736</v>
          </cell>
          <cell r="N280">
            <v>5.0012499999999998</v>
          </cell>
          <cell r="O280">
            <v>11.8125</v>
          </cell>
          <cell r="Q280">
            <v>4.3159210526315785</v>
          </cell>
          <cell r="R280">
            <v>10.553421052631579</v>
          </cell>
          <cell r="T280">
            <v>8.1584313725490194</v>
          </cell>
          <cell r="U280">
            <v>27.255098039215685</v>
          </cell>
          <cell r="W280">
            <v>8.1584313725490194</v>
          </cell>
          <cell r="X280">
            <v>27.255098039215685</v>
          </cell>
          <cell r="AC280">
            <v>6.3325906735751296</v>
          </cell>
          <cell r="AD280">
            <v>19.150673575129534</v>
          </cell>
          <cell r="AF280">
            <v>5</v>
          </cell>
        </row>
        <row r="281">
          <cell r="A281">
            <v>25</v>
          </cell>
          <cell r="B281">
            <v>6.666666666666667</v>
          </cell>
          <cell r="C281">
            <v>5.6666666666666661</v>
          </cell>
          <cell r="E281">
            <v>5.2745454545454535</v>
          </cell>
          <cell r="F281">
            <v>7.5454545454545459</v>
          </cell>
          <cell r="H281">
            <v>5.572857142857143</v>
          </cell>
          <cell r="I281">
            <v>7.1428571428571423</v>
          </cell>
          <cell r="K281">
            <v>3.0228888888888887</v>
          </cell>
          <cell r="L281">
            <v>9.0471111111111124</v>
          </cell>
          <cell r="N281">
            <v>4.0975000000000001</v>
          </cell>
          <cell r="O281">
            <v>10.297499999999999</v>
          </cell>
          <cell r="Q281">
            <v>3.353538461538462</v>
          </cell>
          <cell r="R281">
            <v>9.4318461538461538</v>
          </cell>
          <cell r="T281">
            <v>11.001428571428571</v>
          </cell>
          <cell r="U281">
            <v>6.2842857142857147</v>
          </cell>
          <cell r="W281">
            <v>11.001428571428571</v>
          </cell>
          <cell r="X281">
            <v>6.2842857142857147</v>
          </cell>
          <cell r="AC281">
            <v>5.6452336448598128</v>
          </cell>
          <cell r="AD281">
            <v>8.308691588785047</v>
          </cell>
          <cell r="AF281">
            <v>5</v>
          </cell>
        </row>
        <row r="282">
          <cell r="A282">
            <v>26</v>
          </cell>
          <cell r="B282">
            <v>3.4975000000000001</v>
          </cell>
          <cell r="C282">
            <v>9.2525000000000013</v>
          </cell>
          <cell r="E282">
            <v>6.666666666666667</v>
          </cell>
          <cell r="F282">
            <v>5.5</v>
          </cell>
          <cell r="H282">
            <v>5.399</v>
          </cell>
          <cell r="I282">
            <v>7.0010000000000003</v>
          </cell>
          <cell r="K282">
            <v>3.6185714285714288</v>
          </cell>
          <cell r="L282">
            <v>5.7633333333333336</v>
          </cell>
          <cell r="N282">
            <v>7.0000000000000009</v>
          </cell>
          <cell r="O282">
            <v>3.6249999999999996</v>
          </cell>
          <cell r="Q282">
            <v>4.5513793103448279</v>
          </cell>
          <cell r="R282">
            <v>5.1734482758620697</v>
          </cell>
          <cell r="T282">
            <v>10.000243902439024</v>
          </cell>
          <cell r="U282">
            <v>9.4890243902439018</v>
          </cell>
          <cell r="W282">
            <v>10.000243902439024</v>
          </cell>
          <cell r="X282">
            <v>9.4890243902439018</v>
          </cell>
          <cell r="AC282">
            <v>8.3140495867768607</v>
          </cell>
          <cell r="AD282">
            <v>8.2490909090909081</v>
          </cell>
          <cell r="AF282">
            <v>5</v>
          </cell>
        </row>
        <row r="283">
          <cell r="A283">
            <v>27</v>
          </cell>
          <cell r="B283">
            <v>3</v>
          </cell>
          <cell r="C283">
            <v>10</v>
          </cell>
          <cell r="E283">
            <v>5.165</v>
          </cell>
          <cell r="F283">
            <v>5.5</v>
          </cell>
          <cell r="H283">
            <v>4.8557142857142859</v>
          </cell>
          <cell r="I283">
            <v>6.1428571428571432</v>
          </cell>
          <cell r="K283">
            <v>4.0033333333333339</v>
          </cell>
          <cell r="L283">
            <v>5.888148148148149</v>
          </cell>
          <cell r="N283">
            <v>5.2371428571428567</v>
          </cell>
          <cell r="O283">
            <v>6.1466666666666665</v>
          </cell>
          <cell r="Q283">
            <v>4.5431249999999999</v>
          </cell>
          <cell r="R283">
            <v>6.0012500000000006</v>
          </cell>
          <cell r="T283">
            <v>12.763529411764708</v>
          </cell>
          <cell r="U283">
            <v>6.4133333333333349</v>
          </cell>
          <cell r="W283">
            <v>12.763529411764708</v>
          </cell>
          <cell r="X283">
            <v>6.4133333333333349</v>
          </cell>
          <cell r="AC283">
            <v>9.682500000000001</v>
          </cell>
          <cell r="AD283">
            <v>6.269634146341466</v>
          </cell>
          <cell r="AF283">
            <v>5</v>
          </cell>
        </row>
        <row r="284">
          <cell r="A284">
            <v>28</v>
          </cell>
          <cell r="B284">
            <v>9.33</v>
          </cell>
          <cell r="C284">
            <v>3</v>
          </cell>
          <cell r="E284">
            <v>5.9974999999999996</v>
          </cell>
          <cell r="F284">
            <v>5.2524999999999995</v>
          </cell>
          <cell r="H284">
            <v>7.4257142857142853</v>
          </cell>
          <cell r="I284">
            <v>4.2871428571428565</v>
          </cell>
          <cell r="K284">
            <v>3.8</v>
          </cell>
          <cell r="L284">
            <v>4.1333333333333329</v>
          </cell>
          <cell r="N284">
            <v>6.6677777777777782</v>
          </cell>
          <cell r="O284">
            <v>6</v>
          </cell>
          <cell r="Q284">
            <v>4.8754166666666672</v>
          </cell>
          <cell r="R284">
            <v>4.833333333333333</v>
          </cell>
          <cell r="T284">
            <v>12.658780487804878</v>
          </cell>
          <cell r="U284">
            <v>7.4373170731707319</v>
          </cell>
          <cell r="W284">
            <v>12.658780487804878</v>
          </cell>
          <cell r="X284">
            <v>7.4373170731707319</v>
          </cell>
          <cell r="AC284">
            <v>10.68150442477876</v>
          </cell>
          <cell r="AD284">
            <v>6.6891150442477869</v>
          </cell>
          <cell r="AF284">
            <v>5</v>
          </cell>
        </row>
        <row r="285">
          <cell r="A285">
            <v>29</v>
          </cell>
          <cell r="B285">
            <v>10.798</v>
          </cell>
          <cell r="C285">
            <v>5.8000000000000007</v>
          </cell>
          <cell r="E285">
            <v>7.7979999999999992</v>
          </cell>
          <cell r="F285">
            <v>6.4</v>
          </cell>
          <cell r="H285">
            <v>9.298</v>
          </cell>
          <cell r="I285">
            <v>6.1</v>
          </cell>
          <cell r="K285">
            <v>3.6925641025641034</v>
          </cell>
          <cell r="L285">
            <v>5.7982051282051277</v>
          </cell>
          <cell r="N285">
            <v>5.5192000000000005</v>
          </cell>
          <cell r="O285">
            <v>5.5972</v>
          </cell>
          <cell r="Q285">
            <v>4.4060937500000001</v>
          </cell>
          <cell r="R285">
            <v>5.7196875</v>
          </cell>
          <cell r="T285">
            <v>13.696071428571429</v>
          </cell>
          <cell r="U285">
            <v>6.1794642857142863</v>
          </cell>
          <cell r="W285">
            <v>13.696071428571429</v>
          </cell>
          <cell r="X285">
            <v>6.1794642857142863</v>
          </cell>
          <cell r="AC285">
            <v>10.263064516129033</v>
          </cell>
          <cell r="AD285">
            <v>6.0169892473118285</v>
          </cell>
          <cell r="AF285">
            <v>5</v>
          </cell>
        </row>
        <row r="286">
          <cell r="A286">
            <v>30</v>
          </cell>
          <cell r="B286">
            <v>7.0000000000000009</v>
          </cell>
          <cell r="C286">
            <v>8.1666666666666661</v>
          </cell>
          <cell r="E286">
            <v>7.6989999999999998</v>
          </cell>
          <cell r="F286">
            <v>5.5990000000000002</v>
          </cell>
          <cell r="H286">
            <v>7.4368750000000015</v>
          </cell>
          <cell r="I286">
            <v>6.5618750000000006</v>
          </cell>
          <cell r="K286">
            <v>3.6919230769230769</v>
          </cell>
          <cell r="L286">
            <v>4.9626923076923077</v>
          </cell>
          <cell r="N286">
            <v>5.7296153846153848</v>
          </cell>
          <cell r="O286">
            <v>4.3084615384615388</v>
          </cell>
          <cell r="Q286">
            <v>4.7107692307692304</v>
          </cell>
          <cell r="R286">
            <v>4.6355769230769237</v>
          </cell>
          <cell r="T286">
            <v>13.397499999999999</v>
          </cell>
          <cell r="U286">
            <v>6.1454166666666667</v>
          </cell>
          <cell r="W286">
            <v>13.397499999999999</v>
          </cell>
          <cell r="X286">
            <v>6.1454166666666667</v>
          </cell>
          <cell r="AC286">
            <v>10.061646341463414</v>
          </cell>
          <cell r="AD286">
            <v>5.7073170731707323</v>
          </cell>
          <cell r="AF286">
            <v>5</v>
          </cell>
        </row>
        <row r="287">
          <cell r="A287">
            <v>31</v>
          </cell>
          <cell r="B287">
            <v>15.5</v>
          </cell>
          <cell r="C287">
            <v>2.5</v>
          </cell>
          <cell r="E287">
            <v>5.25</v>
          </cell>
          <cell r="F287">
            <v>4.5</v>
          </cell>
          <cell r="H287">
            <v>8.6666666666666679</v>
          </cell>
          <cell r="I287">
            <v>3.833333333333333</v>
          </cell>
          <cell r="K287">
            <v>0</v>
          </cell>
          <cell r="L287">
            <v>0</v>
          </cell>
          <cell r="N287">
            <v>0</v>
          </cell>
          <cell r="O287">
            <v>0</v>
          </cell>
          <cell r="Q287">
            <v>0</v>
          </cell>
          <cell r="R287">
            <v>0</v>
          </cell>
          <cell r="T287">
            <v>0</v>
          </cell>
          <cell r="U287">
            <v>0</v>
          </cell>
          <cell r="W287">
            <v>0</v>
          </cell>
          <cell r="X287">
            <v>0</v>
          </cell>
          <cell r="AC287">
            <v>8.6666666666666679</v>
          </cell>
          <cell r="AD287">
            <v>3.833333333333333</v>
          </cell>
          <cell r="AF287">
            <v>5</v>
          </cell>
        </row>
        <row r="288">
          <cell r="A288" t="str">
            <v xml:space="preserve">Okt/01 </v>
          </cell>
        </row>
        <row r="289">
          <cell r="A289">
            <v>2</v>
          </cell>
        </row>
        <row r="290">
          <cell r="A290">
            <v>3</v>
          </cell>
        </row>
        <row r="291">
          <cell r="A291">
            <v>4</v>
          </cell>
        </row>
        <row r="292">
          <cell r="A292">
            <v>5</v>
          </cell>
        </row>
        <row r="293">
          <cell r="A293">
            <v>6</v>
          </cell>
        </row>
        <row r="294">
          <cell r="A294">
            <v>7</v>
          </cell>
        </row>
        <row r="295">
          <cell r="A295">
            <v>8</v>
          </cell>
        </row>
        <row r="296">
          <cell r="A296">
            <v>9</v>
          </cell>
        </row>
        <row r="297">
          <cell r="A297">
            <v>10</v>
          </cell>
        </row>
        <row r="298">
          <cell r="A298">
            <v>11</v>
          </cell>
        </row>
        <row r="299">
          <cell r="A299">
            <v>12</v>
          </cell>
        </row>
        <row r="300">
          <cell r="A300">
            <v>13</v>
          </cell>
        </row>
        <row r="301">
          <cell r="A301">
            <v>14</v>
          </cell>
        </row>
        <row r="302">
          <cell r="A302">
            <v>15</v>
          </cell>
        </row>
        <row r="303">
          <cell r="A303">
            <v>16</v>
          </cell>
        </row>
        <row r="304">
          <cell r="A304">
            <v>17</v>
          </cell>
        </row>
        <row r="305">
          <cell r="A305">
            <v>18</v>
          </cell>
        </row>
        <row r="306">
          <cell r="A306">
            <v>19</v>
          </cell>
        </row>
        <row r="307">
          <cell r="A307">
            <v>20</v>
          </cell>
        </row>
        <row r="308">
          <cell r="A308">
            <v>21</v>
          </cell>
        </row>
        <row r="309">
          <cell r="A309">
            <v>22</v>
          </cell>
        </row>
        <row r="310">
          <cell r="A310">
            <v>23</v>
          </cell>
        </row>
        <row r="311">
          <cell r="A311">
            <v>24</v>
          </cell>
        </row>
        <row r="312">
          <cell r="A312">
            <v>25</v>
          </cell>
        </row>
        <row r="313">
          <cell r="A313">
            <v>26</v>
          </cell>
        </row>
        <row r="314">
          <cell r="A314">
            <v>27</v>
          </cell>
        </row>
        <row r="315">
          <cell r="A315">
            <v>28</v>
          </cell>
        </row>
        <row r="316">
          <cell r="A316">
            <v>29</v>
          </cell>
        </row>
        <row r="317">
          <cell r="A317">
            <v>30</v>
          </cell>
        </row>
        <row r="318">
          <cell r="A318">
            <v>31</v>
          </cell>
        </row>
        <row r="319">
          <cell r="A319" t="str">
            <v xml:space="preserve">Nov/01 </v>
          </cell>
        </row>
        <row r="320">
          <cell r="A320">
            <v>2</v>
          </cell>
        </row>
        <row r="321">
          <cell r="A321">
            <v>3</v>
          </cell>
        </row>
        <row r="322">
          <cell r="A322">
            <v>4</v>
          </cell>
        </row>
        <row r="323">
          <cell r="A323">
            <v>5</v>
          </cell>
        </row>
        <row r="324">
          <cell r="A324">
            <v>6</v>
          </cell>
        </row>
        <row r="325">
          <cell r="A325">
            <v>7</v>
          </cell>
        </row>
        <row r="326">
          <cell r="A326">
            <v>8</v>
          </cell>
        </row>
        <row r="327">
          <cell r="A327">
            <v>9</v>
          </cell>
        </row>
        <row r="328">
          <cell r="A328">
            <v>10</v>
          </cell>
        </row>
        <row r="329">
          <cell r="A329">
            <v>11</v>
          </cell>
        </row>
        <row r="330">
          <cell r="A330">
            <v>12</v>
          </cell>
        </row>
        <row r="331">
          <cell r="A331">
            <v>13</v>
          </cell>
        </row>
        <row r="332">
          <cell r="A332">
            <v>14</v>
          </cell>
        </row>
        <row r="333">
          <cell r="A333">
            <v>15</v>
          </cell>
        </row>
        <row r="334">
          <cell r="A334">
            <v>16</v>
          </cell>
        </row>
        <row r="335">
          <cell r="A335">
            <v>17</v>
          </cell>
        </row>
        <row r="336">
          <cell r="A336">
            <v>18</v>
          </cell>
        </row>
        <row r="337">
          <cell r="A337">
            <v>19</v>
          </cell>
        </row>
        <row r="338">
          <cell r="A338">
            <v>20</v>
          </cell>
        </row>
        <row r="339">
          <cell r="A339">
            <v>21</v>
          </cell>
        </row>
        <row r="340">
          <cell r="A340">
            <v>22</v>
          </cell>
        </row>
        <row r="341">
          <cell r="A341">
            <v>23</v>
          </cell>
        </row>
        <row r="342">
          <cell r="A342">
            <v>24</v>
          </cell>
        </row>
        <row r="343">
          <cell r="A343">
            <v>25</v>
          </cell>
        </row>
        <row r="344">
          <cell r="A344">
            <v>26</v>
          </cell>
        </row>
        <row r="345">
          <cell r="A345">
            <v>27</v>
          </cell>
        </row>
        <row r="346">
          <cell r="A346">
            <v>28</v>
          </cell>
        </row>
        <row r="347">
          <cell r="A347">
            <v>29</v>
          </cell>
        </row>
        <row r="348">
          <cell r="A348">
            <v>30</v>
          </cell>
        </row>
        <row r="349">
          <cell r="A349">
            <v>31</v>
          </cell>
        </row>
        <row r="350">
          <cell r="A350" t="str">
            <v xml:space="preserve">Des/01 </v>
          </cell>
        </row>
        <row r="351">
          <cell r="A351">
            <v>2</v>
          </cell>
        </row>
        <row r="352">
          <cell r="A352">
            <v>3</v>
          </cell>
        </row>
        <row r="353">
          <cell r="A353">
            <v>4</v>
          </cell>
        </row>
        <row r="354">
          <cell r="A354">
            <v>5</v>
          </cell>
        </row>
        <row r="355">
          <cell r="A355">
            <v>6</v>
          </cell>
        </row>
        <row r="356">
          <cell r="A356">
            <v>7</v>
          </cell>
        </row>
        <row r="357">
          <cell r="A357">
            <v>8</v>
          </cell>
        </row>
        <row r="358">
          <cell r="A358">
            <v>9</v>
          </cell>
        </row>
        <row r="359">
          <cell r="A359">
            <v>10</v>
          </cell>
        </row>
        <row r="360">
          <cell r="A360">
            <v>11</v>
          </cell>
        </row>
        <row r="361">
          <cell r="A361">
            <v>12</v>
          </cell>
        </row>
        <row r="362">
          <cell r="A362">
            <v>13</v>
          </cell>
        </row>
        <row r="363">
          <cell r="A363">
            <v>14</v>
          </cell>
        </row>
        <row r="364">
          <cell r="A364">
            <v>15</v>
          </cell>
        </row>
        <row r="365">
          <cell r="A365">
            <v>16</v>
          </cell>
        </row>
        <row r="366">
          <cell r="A366">
            <v>17</v>
          </cell>
        </row>
        <row r="367">
          <cell r="A367">
            <v>18</v>
          </cell>
        </row>
        <row r="368">
          <cell r="A368">
            <v>19</v>
          </cell>
        </row>
        <row r="369">
          <cell r="A369">
            <v>20</v>
          </cell>
        </row>
        <row r="370">
          <cell r="A370">
            <v>21</v>
          </cell>
        </row>
        <row r="371">
          <cell r="A371">
            <v>22</v>
          </cell>
        </row>
        <row r="372">
          <cell r="A372">
            <v>23</v>
          </cell>
        </row>
        <row r="373">
          <cell r="A373">
            <v>24</v>
          </cell>
        </row>
        <row r="374">
          <cell r="A374">
            <v>25</v>
          </cell>
        </row>
        <row r="375">
          <cell r="A375">
            <v>26</v>
          </cell>
        </row>
        <row r="376">
          <cell r="A376">
            <v>27</v>
          </cell>
        </row>
        <row r="377">
          <cell r="A377">
            <v>28</v>
          </cell>
        </row>
        <row r="378">
          <cell r="A378">
            <v>29</v>
          </cell>
        </row>
        <row r="379">
          <cell r="A379">
            <v>30</v>
          </cell>
        </row>
        <row r="380">
          <cell r="A380">
            <v>31</v>
          </cell>
        </row>
      </sheetData>
      <sheetData sheetId="4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SIP"/>
      <sheetName val="BIBIT"/>
      <sheetName val="TBS 5 TH"/>
      <sheetName val="NPK Mg Bo"/>
      <sheetName val="TBS 05"/>
      <sheetName val="OUTPUT"/>
      <sheetName val="Plan VS Real Prod"/>
      <sheetName val="KEBOLER"/>
      <sheetName val="GRADING"/>
      <sheetName val="TANKOS 04"/>
      <sheetName val="TKKS 05"/>
      <sheetName val="STOCK"/>
      <sheetName val="PERKERASAN"/>
      <sheetName val="LKA"/>
      <sheetName val="COST"/>
      <sheetName val="LANGSIR"/>
      <sheetName val="LEMBUR"/>
      <sheetName val="CH"/>
      <sheetName val="TBS AFD"/>
      <sheetName val="TBS BLOK"/>
      <sheetName val="TANKOS"/>
      <sheetName val="check list"/>
      <sheetName val="graf C"/>
      <sheetName val="Graf Sisip"/>
      <sheetName val="Sheet1"/>
    </sheetNames>
    <sheetDataSet>
      <sheetData sheetId="0">
        <row r="160">
          <cell r="B160" t="str">
            <v xml:space="preserve"> LTT</v>
          </cell>
          <cell r="CS160">
            <v>3381</v>
          </cell>
          <cell r="CT160">
            <v>4804</v>
          </cell>
          <cell r="CU160">
            <v>1.4208813960366755</v>
          </cell>
        </row>
        <row r="164">
          <cell r="C164" t="str">
            <v>A</v>
          </cell>
          <cell r="D164">
            <v>19</v>
          </cell>
          <cell r="CS164">
            <v>0</v>
          </cell>
          <cell r="CT164">
            <v>0</v>
          </cell>
          <cell r="CU164">
            <v>0</v>
          </cell>
          <cell r="CW164">
            <v>121.31913162691896</v>
          </cell>
        </row>
        <row r="165">
          <cell r="C165" t="str">
            <v>B</v>
          </cell>
          <cell r="D165">
            <v>18</v>
          </cell>
          <cell r="CS165">
            <v>0</v>
          </cell>
          <cell r="CT165">
            <v>0</v>
          </cell>
          <cell r="CU165">
            <v>0</v>
          </cell>
          <cell r="CW165">
            <v>122.18603383215923</v>
          </cell>
        </row>
        <row r="166">
          <cell r="C166" t="str">
            <v>C</v>
          </cell>
          <cell r="D166">
            <v>19</v>
          </cell>
          <cell r="CS166">
            <v>0</v>
          </cell>
          <cell r="CT166">
            <v>0</v>
          </cell>
          <cell r="CU166">
            <v>0</v>
          </cell>
          <cell r="CW166">
            <v>123.8346046736893</v>
          </cell>
        </row>
        <row r="167">
          <cell r="C167" t="str">
            <v>D</v>
          </cell>
          <cell r="D167">
            <v>14</v>
          </cell>
          <cell r="CS167">
            <v>0</v>
          </cell>
          <cell r="CT167">
            <v>0</v>
          </cell>
          <cell r="CU167">
            <v>0</v>
          </cell>
          <cell r="CW167">
            <v>135.37022979780554</v>
          </cell>
        </row>
        <row r="168">
          <cell r="C168" t="str">
            <v>E</v>
          </cell>
          <cell r="D168">
            <v>16</v>
          </cell>
          <cell r="CS168">
            <v>50</v>
          </cell>
          <cell r="CT168">
            <v>0</v>
          </cell>
          <cell r="CU168">
            <v>0</v>
          </cell>
          <cell r="CW168">
            <v>132.28359086777522</v>
          </cell>
        </row>
        <row r="169">
          <cell r="C169" t="str">
            <v>F</v>
          </cell>
          <cell r="D169">
            <v>16</v>
          </cell>
          <cell r="CS169">
            <v>2547</v>
          </cell>
          <cell r="CT169">
            <v>4265</v>
          </cell>
          <cell r="CU169">
            <v>1.6745190420102081</v>
          </cell>
          <cell r="CW169">
            <v>123.67964095851255</v>
          </cell>
        </row>
        <row r="170">
          <cell r="C170" t="str">
            <v>G</v>
          </cell>
          <cell r="D170">
            <v>6</v>
          </cell>
          <cell r="CS170">
            <v>534</v>
          </cell>
          <cell r="CT170">
            <v>539</v>
          </cell>
          <cell r="CU170">
            <v>1.0093632958801497</v>
          </cell>
          <cell r="CW170">
            <v>107.75002131469009</v>
          </cell>
        </row>
        <row r="171">
          <cell r="C171" t="str">
            <v>H</v>
          </cell>
          <cell r="D171">
            <v>8</v>
          </cell>
          <cell r="CS171">
            <v>250</v>
          </cell>
          <cell r="CT171">
            <v>0</v>
          </cell>
          <cell r="CU171">
            <v>0</v>
          </cell>
          <cell r="CW171">
            <v>132.03076923076924</v>
          </cell>
        </row>
        <row r="172">
          <cell r="C172" t="str">
            <v>I</v>
          </cell>
          <cell r="D172">
            <v>11</v>
          </cell>
          <cell r="CS172">
            <v>0</v>
          </cell>
          <cell r="CT172">
            <v>0</v>
          </cell>
          <cell r="CU172">
            <v>0</v>
          </cell>
          <cell r="CW172">
            <v>120.89888172858225</v>
          </cell>
        </row>
        <row r="173">
          <cell r="C173" t="str">
            <v>J</v>
          </cell>
          <cell r="D173">
            <v>11</v>
          </cell>
          <cell r="CS173">
            <v>0</v>
          </cell>
          <cell r="CT173">
            <v>0</v>
          </cell>
          <cell r="CU173">
            <v>0</v>
          </cell>
          <cell r="CW173">
            <v>119.98308518380112</v>
          </cell>
        </row>
        <row r="174">
          <cell r="C174" t="str">
            <v>K</v>
          </cell>
          <cell r="D174">
            <v>11</v>
          </cell>
          <cell r="CS174">
            <v>0</v>
          </cell>
          <cell r="CT174">
            <v>0</v>
          </cell>
          <cell r="CU174">
            <v>0</v>
          </cell>
          <cell r="CW174">
            <v>125.46322396361857</v>
          </cell>
        </row>
      </sheetData>
      <sheetData sheetId="1" refreshError="1"/>
      <sheetData sheetId="2" refreshError="1"/>
      <sheetData sheetId="3">
        <row r="160">
          <cell r="B160" t="str">
            <v xml:space="preserve"> LTT</v>
          </cell>
          <cell r="AJ160">
            <v>646394</v>
          </cell>
          <cell r="AK160">
            <v>647344</v>
          </cell>
          <cell r="AL160">
            <v>473536</v>
          </cell>
          <cell r="AM160">
            <v>400350</v>
          </cell>
          <cell r="AN160">
            <v>718032</v>
          </cell>
          <cell r="AO160">
            <v>701853</v>
          </cell>
          <cell r="AP160">
            <v>507392</v>
          </cell>
          <cell r="AQ160">
            <v>324050</v>
          </cell>
          <cell r="AR160">
            <v>0</v>
          </cell>
          <cell r="AS160">
            <v>0</v>
          </cell>
          <cell r="FU160">
            <v>100.14696918597636</v>
          </cell>
          <cell r="FV160">
            <v>84.544786457629399</v>
          </cell>
          <cell r="FW160">
            <v>97.746757804666089</v>
          </cell>
          <cell r="FX160">
            <v>63.865807896064588</v>
          </cell>
          <cell r="FY160">
            <v>0</v>
          </cell>
        </row>
        <row r="164">
          <cell r="C164" t="str">
            <v>A</v>
          </cell>
          <cell r="AJ164">
            <v>89705</v>
          </cell>
          <cell r="AK164">
            <v>89705</v>
          </cell>
          <cell r="AL164">
            <v>103856</v>
          </cell>
          <cell r="AM164">
            <v>91188</v>
          </cell>
          <cell r="AO164">
            <v>101323</v>
          </cell>
          <cell r="AP164">
            <v>77753</v>
          </cell>
          <cell r="AQ164">
            <v>45875</v>
          </cell>
          <cell r="AR164">
            <v>0</v>
          </cell>
          <cell r="AS164">
            <v>0</v>
          </cell>
          <cell r="FU164">
            <v>100</v>
          </cell>
          <cell r="FV164">
            <v>87.802341703897696</v>
          </cell>
          <cell r="FW164">
            <v>100</v>
          </cell>
          <cell r="FX164">
            <v>59.0009388705259</v>
          </cell>
          <cell r="FY164">
            <v>0</v>
          </cell>
        </row>
        <row r="165">
          <cell r="C165" t="str">
            <v>B</v>
          </cell>
          <cell r="AJ165">
            <v>102460</v>
          </cell>
          <cell r="AK165">
            <v>102460</v>
          </cell>
          <cell r="AL165">
            <v>94075</v>
          </cell>
          <cell r="AM165">
            <v>94075</v>
          </cell>
          <cell r="AO165">
            <v>81007</v>
          </cell>
          <cell r="AP165">
            <v>73987</v>
          </cell>
          <cell r="AQ165">
            <v>52983</v>
          </cell>
          <cell r="AR165">
            <v>0</v>
          </cell>
          <cell r="AS165">
            <v>0</v>
          </cell>
          <cell r="FU165">
            <v>100</v>
          </cell>
          <cell r="FV165">
            <v>100</v>
          </cell>
          <cell r="FW165">
            <v>100</v>
          </cell>
          <cell r="FX165">
            <v>71.611228999689132</v>
          </cell>
          <cell r="FY165">
            <v>0</v>
          </cell>
        </row>
        <row r="166">
          <cell r="C166" t="str">
            <v>C</v>
          </cell>
          <cell r="AJ166">
            <v>129238</v>
          </cell>
          <cell r="AK166">
            <v>129238</v>
          </cell>
          <cell r="AL166">
            <v>91105</v>
          </cell>
          <cell r="AM166">
            <v>86346</v>
          </cell>
          <cell r="AO166">
            <v>114280</v>
          </cell>
          <cell r="AP166">
            <v>92168</v>
          </cell>
          <cell r="AQ166">
            <v>85257</v>
          </cell>
          <cell r="AR166">
            <v>0</v>
          </cell>
          <cell r="AS166">
            <v>0</v>
          </cell>
          <cell r="FU166">
            <v>100</v>
          </cell>
          <cell r="FV166">
            <v>94.776356950771088</v>
          </cell>
          <cell r="FW166">
            <v>100</v>
          </cell>
          <cell r="FX166">
            <v>92.501735960420106</v>
          </cell>
          <cell r="FY166">
            <v>0</v>
          </cell>
        </row>
        <row r="167">
          <cell r="C167" t="str">
            <v>D</v>
          </cell>
          <cell r="AJ167">
            <v>92832</v>
          </cell>
          <cell r="AK167">
            <v>92832</v>
          </cell>
          <cell r="AL167">
            <v>48791</v>
          </cell>
          <cell r="AM167">
            <v>48791</v>
          </cell>
          <cell r="AO167">
            <v>97442</v>
          </cell>
          <cell r="AP167">
            <v>84435</v>
          </cell>
          <cell r="AQ167">
            <v>26108</v>
          </cell>
          <cell r="AR167">
            <v>0</v>
          </cell>
          <cell r="AS167">
            <v>0</v>
          </cell>
          <cell r="FU167">
            <v>100</v>
          </cell>
          <cell r="FV167">
            <v>100</v>
          </cell>
          <cell r="FW167">
            <v>100</v>
          </cell>
          <cell r="FX167">
            <v>30.92082667140404</v>
          </cell>
          <cell r="FY167">
            <v>0</v>
          </cell>
        </row>
        <row r="168">
          <cell r="C168" t="str">
            <v>E</v>
          </cell>
          <cell r="AJ168">
            <v>60614</v>
          </cell>
          <cell r="AK168">
            <v>60614</v>
          </cell>
          <cell r="AL168">
            <v>31767</v>
          </cell>
          <cell r="AM168">
            <v>31767</v>
          </cell>
          <cell r="AO168">
            <v>53253</v>
          </cell>
          <cell r="AP168">
            <v>55877</v>
          </cell>
          <cell r="AQ168">
            <v>18213</v>
          </cell>
          <cell r="AR168">
            <v>0</v>
          </cell>
          <cell r="AS168">
            <v>0</v>
          </cell>
          <cell r="FU168">
            <v>100</v>
          </cell>
          <cell r="FV168">
            <v>100</v>
          </cell>
          <cell r="FW168">
            <v>100</v>
          </cell>
          <cell r="FX168">
            <v>32.594806449880984</v>
          </cell>
          <cell r="FY168">
            <v>0</v>
          </cell>
        </row>
        <row r="169">
          <cell r="C169" t="str">
            <v>F</v>
          </cell>
          <cell r="AJ169">
            <v>23721</v>
          </cell>
          <cell r="AK169">
            <v>24426</v>
          </cell>
          <cell r="AL169">
            <v>3759</v>
          </cell>
          <cell r="AM169">
            <v>0</v>
          </cell>
          <cell r="AO169">
            <v>60816</v>
          </cell>
          <cell r="AP169">
            <v>20708</v>
          </cell>
          <cell r="AQ169">
            <v>5116</v>
          </cell>
          <cell r="AR169">
            <v>0</v>
          </cell>
          <cell r="AS169">
            <v>0</v>
          </cell>
          <cell r="FU169">
            <v>102.97205008220564</v>
          </cell>
          <cell r="FV169">
            <v>0</v>
          </cell>
          <cell r="FW169">
            <v>87.81459822395496</v>
          </cell>
          <cell r="FX169">
            <v>24.705427853969482</v>
          </cell>
          <cell r="FY169">
            <v>0</v>
          </cell>
        </row>
        <row r="170">
          <cell r="C170" t="str">
            <v>G</v>
          </cell>
          <cell r="AJ170">
            <v>6315</v>
          </cell>
          <cell r="AK170">
            <v>6560</v>
          </cell>
          <cell r="AL170">
            <v>0</v>
          </cell>
          <cell r="AM170">
            <v>0</v>
          </cell>
          <cell r="AO170">
            <v>11533</v>
          </cell>
          <cell r="AP170">
            <v>2598</v>
          </cell>
          <cell r="AQ170">
            <v>2628</v>
          </cell>
          <cell r="AR170">
            <v>0</v>
          </cell>
          <cell r="AS170">
            <v>0</v>
          </cell>
          <cell r="FU170">
            <v>103.87965162311956</v>
          </cell>
          <cell r="FV170">
            <v>0</v>
          </cell>
          <cell r="FW170">
            <v>101.19329648153024</v>
          </cell>
          <cell r="FX170">
            <v>101.15473441108544</v>
          </cell>
          <cell r="FY170">
            <v>0</v>
          </cell>
        </row>
        <row r="171">
          <cell r="C171" t="str">
            <v>H</v>
          </cell>
          <cell r="AJ171">
            <v>18396</v>
          </cell>
          <cell r="AK171">
            <v>18396</v>
          </cell>
          <cell r="AL171">
            <v>43445</v>
          </cell>
          <cell r="AM171">
            <v>0</v>
          </cell>
          <cell r="AO171">
            <v>44587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FU171">
            <v>100</v>
          </cell>
          <cell r="FV171">
            <v>0</v>
          </cell>
          <cell r="FW171">
            <v>84.987515010578889</v>
          </cell>
          <cell r="FX171">
            <v>0</v>
          </cell>
          <cell r="FY171">
            <v>0</v>
          </cell>
        </row>
        <row r="172">
          <cell r="C172" t="str">
            <v>I</v>
          </cell>
          <cell r="AJ172">
            <v>33039</v>
          </cell>
          <cell r="AK172">
            <v>33039</v>
          </cell>
          <cell r="AL172">
            <v>0</v>
          </cell>
          <cell r="AM172">
            <v>0</v>
          </cell>
          <cell r="AO172">
            <v>38905</v>
          </cell>
          <cell r="AP172">
            <v>29840</v>
          </cell>
          <cell r="AQ172">
            <v>28389</v>
          </cell>
          <cell r="AR172">
            <v>0</v>
          </cell>
          <cell r="AS172">
            <v>0</v>
          </cell>
          <cell r="FU172">
            <v>100</v>
          </cell>
          <cell r="FV172">
            <v>0</v>
          </cell>
          <cell r="FW172">
            <v>100</v>
          </cell>
          <cell r="FX172">
            <v>95.137399463806972</v>
          </cell>
          <cell r="FY172">
            <v>0</v>
          </cell>
        </row>
        <row r="173">
          <cell r="C173" t="str">
            <v>J</v>
          </cell>
          <cell r="AJ173">
            <v>23520</v>
          </cell>
          <cell r="AK173">
            <v>23520</v>
          </cell>
          <cell r="AL173">
            <v>20419</v>
          </cell>
          <cell r="AM173">
            <v>19669</v>
          </cell>
          <cell r="AO173">
            <v>18604</v>
          </cell>
          <cell r="AP173">
            <v>9301</v>
          </cell>
          <cell r="AQ173">
            <v>5000</v>
          </cell>
          <cell r="AR173">
            <v>0</v>
          </cell>
          <cell r="AS173">
            <v>0</v>
          </cell>
          <cell r="FU173">
            <v>100</v>
          </cell>
          <cell r="FV173">
            <v>96.326950389343253</v>
          </cell>
          <cell r="FW173">
            <v>100</v>
          </cell>
          <cell r="FX173">
            <v>53.7576604666165</v>
          </cell>
          <cell r="FY173">
            <v>0</v>
          </cell>
        </row>
        <row r="174">
          <cell r="C174" t="str">
            <v>K</v>
          </cell>
          <cell r="AJ174">
            <v>66554</v>
          </cell>
          <cell r="AK174">
            <v>66554</v>
          </cell>
          <cell r="AL174">
            <v>36319</v>
          </cell>
          <cell r="AM174">
            <v>28514</v>
          </cell>
          <cell r="AO174">
            <v>80103</v>
          </cell>
          <cell r="AP174">
            <v>60725</v>
          </cell>
          <cell r="AQ174">
            <v>54481</v>
          </cell>
          <cell r="AR174">
            <v>0</v>
          </cell>
          <cell r="AS174">
            <v>0</v>
          </cell>
          <cell r="FU174">
            <v>100</v>
          </cell>
          <cell r="FV174">
            <v>78.509870866488612</v>
          </cell>
          <cell r="FW174">
            <v>100</v>
          </cell>
          <cell r="FX174">
            <v>89.717579250720462</v>
          </cell>
          <cell r="FY174">
            <v>0</v>
          </cell>
        </row>
      </sheetData>
      <sheetData sheetId="4">
        <row r="161">
          <cell r="B161" t="str">
            <v xml:space="preserve"> LTT</v>
          </cell>
          <cell r="AG161">
            <v>5918</v>
          </cell>
          <cell r="AH161">
            <v>61185</v>
          </cell>
          <cell r="AI161">
            <v>46981</v>
          </cell>
          <cell r="AJ161">
            <v>0</v>
          </cell>
          <cell r="AK161">
            <v>54343</v>
          </cell>
        </row>
        <row r="165">
          <cell r="C165" t="str">
            <v>A</v>
          </cell>
          <cell r="AG165">
            <v>1064</v>
          </cell>
          <cell r="AH165">
            <v>9832</v>
          </cell>
          <cell r="AI165">
            <v>1166</v>
          </cell>
          <cell r="AJ165">
            <v>0</v>
          </cell>
          <cell r="AK165">
            <v>7391</v>
          </cell>
        </row>
        <row r="166">
          <cell r="C166" t="str">
            <v>B</v>
          </cell>
          <cell r="AG166">
            <v>0</v>
          </cell>
          <cell r="AH166">
            <v>6226</v>
          </cell>
          <cell r="AI166">
            <v>0</v>
          </cell>
          <cell r="AJ166">
            <v>0</v>
          </cell>
          <cell r="AK166">
            <v>401</v>
          </cell>
        </row>
        <row r="167">
          <cell r="C167" t="str">
            <v>C</v>
          </cell>
          <cell r="AG167">
            <v>0</v>
          </cell>
          <cell r="AH167">
            <v>7556</v>
          </cell>
          <cell r="AI167">
            <v>0</v>
          </cell>
          <cell r="AJ167">
            <v>0</v>
          </cell>
          <cell r="AK167">
            <v>3095</v>
          </cell>
        </row>
        <row r="168">
          <cell r="C168" t="str">
            <v>D</v>
          </cell>
          <cell r="AG168">
            <v>0</v>
          </cell>
          <cell r="AH168">
            <v>5397</v>
          </cell>
          <cell r="AI168">
            <v>4822</v>
          </cell>
          <cell r="AJ168">
            <v>0</v>
          </cell>
          <cell r="AK168">
            <v>9004</v>
          </cell>
        </row>
        <row r="169">
          <cell r="C169" t="str">
            <v>E</v>
          </cell>
          <cell r="AG169">
            <v>0</v>
          </cell>
          <cell r="AH169">
            <v>4878</v>
          </cell>
          <cell r="AI169">
            <v>1201</v>
          </cell>
          <cell r="AJ169">
            <v>0</v>
          </cell>
          <cell r="AK169">
            <v>3838</v>
          </cell>
        </row>
        <row r="170">
          <cell r="C170" t="str">
            <v>F</v>
          </cell>
          <cell r="AG170">
            <v>0</v>
          </cell>
          <cell r="AH170">
            <v>5352</v>
          </cell>
          <cell r="AI170">
            <v>4711</v>
          </cell>
          <cell r="AJ170">
            <v>0</v>
          </cell>
          <cell r="AK170">
            <v>9993</v>
          </cell>
        </row>
        <row r="171">
          <cell r="C171" t="str">
            <v>G</v>
          </cell>
          <cell r="AG171">
            <v>0</v>
          </cell>
          <cell r="AH171">
            <v>1907</v>
          </cell>
          <cell r="AI171">
            <v>1060</v>
          </cell>
          <cell r="AJ171">
            <v>0</v>
          </cell>
          <cell r="AK171">
            <v>985</v>
          </cell>
        </row>
        <row r="172">
          <cell r="C172" t="str">
            <v>H</v>
          </cell>
          <cell r="AG172">
            <v>0</v>
          </cell>
          <cell r="AH172">
            <v>8964</v>
          </cell>
          <cell r="AI172">
            <v>18440</v>
          </cell>
          <cell r="AJ172">
            <v>0</v>
          </cell>
          <cell r="AK172">
            <v>6344</v>
          </cell>
        </row>
        <row r="173">
          <cell r="C173" t="str">
            <v>I</v>
          </cell>
          <cell r="AG173">
            <v>2073</v>
          </cell>
          <cell r="AH173">
            <v>3919</v>
          </cell>
          <cell r="AI173">
            <v>6119</v>
          </cell>
          <cell r="AJ173">
            <v>0</v>
          </cell>
          <cell r="AK173">
            <v>4961</v>
          </cell>
        </row>
        <row r="174">
          <cell r="C174" t="str">
            <v>J</v>
          </cell>
          <cell r="AG174">
            <v>330</v>
          </cell>
          <cell r="AH174">
            <v>1719</v>
          </cell>
          <cell r="AI174">
            <v>717</v>
          </cell>
          <cell r="AJ174">
            <v>0</v>
          </cell>
          <cell r="AK174">
            <v>409</v>
          </cell>
        </row>
        <row r="175">
          <cell r="C175" t="str">
            <v>K</v>
          </cell>
          <cell r="AG175">
            <v>2451</v>
          </cell>
          <cell r="AH175">
            <v>5435</v>
          </cell>
          <cell r="AI175">
            <v>8745</v>
          </cell>
          <cell r="AJ175">
            <v>0</v>
          </cell>
          <cell r="AK175">
            <v>7922</v>
          </cell>
        </row>
      </sheetData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SIP"/>
      <sheetName val="BIBIT"/>
      <sheetName val="TBS 5 TH"/>
      <sheetName val="NPK Mg Bo"/>
      <sheetName val="TBS 05"/>
      <sheetName val="OUTPUT"/>
      <sheetName val="Plan VS Real Prod"/>
      <sheetName val="KEBOLER"/>
      <sheetName val="GRADING"/>
      <sheetName val="TANKOS 04"/>
      <sheetName val="TKKS 05"/>
      <sheetName val="STOCK"/>
      <sheetName val="PERKERASAN"/>
      <sheetName val="LKA"/>
      <sheetName val="COST"/>
      <sheetName val="LANGSIR"/>
      <sheetName val="LEMBUR"/>
      <sheetName val="CH"/>
    </sheetNames>
    <sheetDataSet>
      <sheetData sheetId="0" refreshError="1">
        <row r="160">
          <cell r="B160" t="str">
            <v xml:space="preserve"> LTT</v>
          </cell>
          <cell r="CS160">
            <v>3381</v>
          </cell>
          <cell r="CT160">
            <v>4804</v>
          </cell>
          <cell r="CU160">
            <v>1.4208813960366755</v>
          </cell>
        </row>
        <row r="164">
          <cell r="C164" t="str">
            <v>A</v>
          </cell>
          <cell r="D164">
            <v>19</v>
          </cell>
          <cell r="CS164">
            <v>0</v>
          </cell>
          <cell r="CT164">
            <v>0</v>
          </cell>
          <cell r="CU164">
            <v>0</v>
          </cell>
          <cell r="CW164">
            <v>121.31913162691896</v>
          </cell>
        </row>
        <row r="165">
          <cell r="C165" t="str">
            <v>B</v>
          </cell>
          <cell r="D165">
            <v>18</v>
          </cell>
          <cell r="CS165">
            <v>0</v>
          </cell>
          <cell r="CT165">
            <v>0</v>
          </cell>
          <cell r="CU165">
            <v>0</v>
          </cell>
          <cell r="CW165">
            <v>122.18603383215923</v>
          </cell>
        </row>
        <row r="166">
          <cell r="C166" t="str">
            <v>C</v>
          </cell>
          <cell r="D166">
            <v>19</v>
          </cell>
          <cell r="CS166">
            <v>0</v>
          </cell>
          <cell r="CT166">
            <v>0</v>
          </cell>
          <cell r="CU166">
            <v>0</v>
          </cell>
          <cell r="CW166">
            <v>123.8346046736893</v>
          </cell>
        </row>
        <row r="167">
          <cell r="C167" t="str">
            <v>D</v>
          </cell>
          <cell r="D167">
            <v>14</v>
          </cell>
          <cell r="CS167">
            <v>0</v>
          </cell>
          <cell r="CT167">
            <v>0</v>
          </cell>
          <cell r="CU167">
            <v>0</v>
          </cell>
          <cell r="CW167">
            <v>135.37022979780554</v>
          </cell>
        </row>
        <row r="168">
          <cell r="C168" t="str">
            <v>E</v>
          </cell>
          <cell r="D168">
            <v>16</v>
          </cell>
          <cell r="CS168">
            <v>50</v>
          </cell>
          <cell r="CT168">
            <v>0</v>
          </cell>
          <cell r="CU168">
            <v>0</v>
          </cell>
          <cell r="CW168">
            <v>132.28359086777522</v>
          </cell>
        </row>
        <row r="169">
          <cell r="C169" t="str">
            <v>F</v>
          </cell>
          <cell r="D169">
            <v>16</v>
          </cell>
          <cell r="CS169">
            <v>2547</v>
          </cell>
          <cell r="CT169">
            <v>4265</v>
          </cell>
          <cell r="CU169">
            <v>1.6745190420102081</v>
          </cell>
          <cell r="CW169">
            <v>123.67964095851255</v>
          </cell>
        </row>
        <row r="170">
          <cell r="C170" t="str">
            <v>G</v>
          </cell>
          <cell r="D170">
            <v>6</v>
          </cell>
          <cell r="CS170">
            <v>534</v>
          </cell>
          <cell r="CT170">
            <v>539</v>
          </cell>
          <cell r="CU170">
            <v>1.0093632958801497</v>
          </cell>
          <cell r="CW170">
            <v>107.75002131469009</v>
          </cell>
        </row>
        <row r="171">
          <cell r="C171" t="str">
            <v>H</v>
          </cell>
          <cell r="D171">
            <v>8</v>
          </cell>
          <cell r="CS171">
            <v>250</v>
          </cell>
          <cell r="CT171">
            <v>0</v>
          </cell>
          <cell r="CU171">
            <v>0</v>
          </cell>
          <cell r="CW171">
            <v>132.03076923076924</v>
          </cell>
        </row>
        <row r="172">
          <cell r="C172" t="str">
            <v>I</v>
          </cell>
          <cell r="D172">
            <v>11</v>
          </cell>
          <cell r="CS172">
            <v>0</v>
          </cell>
          <cell r="CT172">
            <v>0</v>
          </cell>
          <cell r="CU172">
            <v>0</v>
          </cell>
          <cell r="CW172">
            <v>120.89888172858225</v>
          </cell>
        </row>
        <row r="173">
          <cell r="C173" t="str">
            <v>J</v>
          </cell>
          <cell r="D173">
            <v>11</v>
          </cell>
          <cell r="CS173">
            <v>0</v>
          </cell>
          <cell r="CT173">
            <v>0</v>
          </cell>
          <cell r="CU173">
            <v>0</v>
          </cell>
          <cell r="CW173">
            <v>119.98308518380112</v>
          </cell>
        </row>
        <row r="174">
          <cell r="C174" t="str">
            <v>K</v>
          </cell>
          <cell r="D174">
            <v>11</v>
          </cell>
          <cell r="CS174">
            <v>0</v>
          </cell>
          <cell r="CT174">
            <v>0</v>
          </cell>
          <cell r="CU174">
            <v>0</v>
          </cell>
          <cell r="CW174">
            <v>125.46322396361857</v>
          </cell>
        </row>
      </sheetData>
      <sheetData sheetId="1"/>
      <sheetData sheetId="2"/>
      <sheetData sheetId="3" refreshError="1">
        <row r="160">
          <cell r="B160" t="str">
            <v xml:space="preserve"> LTT</v>
          </cell>
          <cell r="AJ160">
            <v>646394</v>
          </cell>
          <cell r="AK160">
            <v>647344</v>
          </cell>
          <cell r="AL160">
            <v>473536</v>
          </cell>
          <cell r="AM160">
            <v>400350</v>
          </cell>
          <cell r="AN160">
            <v>718032</v>
          </cell>
          <cell r="AO160">
            <v>701853</v>
          </cell>
          <cell r="AP160">
            <v>507392</v>
          </cell>
          <cell r="AQ160">
            <v>324050</v>
          </cell>
          <cell r="AR160">
            <v>0</v>
          </cell>
          <cell r="AS160">
            <v>0</v>
          </cell>
          <cell r="FU160">
            <v>100.14696918597636</v>
          </cell>
          <cell r="FV160">
            <v>84.544786457629399</v>
          </cell>
          <cell r="FW160">
            <v>97.746757804666089</v>
          </cell>
          <cell r="FX160">
            <v>63.865807896064588</v>
          </cell>
          <cell r="FY160">
            <v>0</v>
          </cell>
        </row>
        <row r="164">
          <cell r="C164" t="str">
            <v>A</v>
          </cell>
          <cell r="AJ164">
            <v>89705</v>
          </cell>
          <cell r="AK164">
            <v>89705</v>
          </cell>
          <cell r="AL164">
            <v>103856</v>
          </cell>
          <cell r="AM164">
            <v>91188</v>
          </cell>
          <cell r="AN164">
            <v>101323</v>
          </cell>
          <cell r="AO164">
            <v>101323</v>
          </cell>
          <cell r="AP164">
            <v>77753</v>
          </cell>
          <cell r="AQ164">
            <v>45875</v>
          </cell>
          <cell r="AR164">
            <v>0</v>
          </cell>
          <cell r="AS164">
            <v>0</v>
          </cell>
          <cell r="FU164">
            <v>100</v>
          </cell>
          <cell r="FV164">
            <v>87.802341703897696</v>
          </cell>
          <cell r="FW164">
            <v>100</v>
          </cell>
          <cell r="FX164">
            <v>59.0009388705259</v>
          </cell>
          <cell r="FY164">
            <v>0</v>
          </cell>
        </row>
        <row r="165">
          <cell r="C165" t="str">
            <v>B</v>
          </cell>
          <cell r="AJ165">
            <v>102460</v>
          </cell>
          <cell r="AK165">
            <v>102460</v>
          </cell>
          <cell r="AL165">
            <v>94075</v>
          </cell>
          <cell r="AM165">
            <v>94075</v>
          </cell>
          <cell r="AN165">
            <v>81007</v>
          </cell>
          <cell r="AO165">
            <v>81007</v>
          </cell>
          <cell r="AP165">
            <v>73987</v>
          </cell>
          <cell r="AQ165">
            <v>52983</v>
          </cell>
          <cell r="AR165">
            <v>0</v>
          </cell>
          <cell r="AS165">
            <v>0</v>
          </cell>
          <cell r="FU165">
            <v>100</v>
          </cell>
          <cell r="FV165">
            <v>100</v>
          </cell>
          <cell r="FW165">
            <v>100</v>
          </cell>
          <cell r="FX165">
            <v>71.611228999689132</v>
          </cell>
          <cell r="FY165">
            <v>0</v>
          </cell>
        </row>
        <row r="166">
          <cell r="C166" t="str">
            <v>C</v>
          </cell>
          <cell r="AJ166">
            <v>129238</v>
          </cell>
          <cell r="AK166">
            <v>129238</v>
          </cell>
          <cell r="AL166">
            <v>91105</v>
          </cell>
          <cell r="AM166">
            <v>86346</v>
          </cell>
          <cell r="AN166">
            <v>114280</v>
          </cell>
          <cell r="AO166">
            <v>114280</v>
          </cell>
          <cell r="AP166">
            <v>92168</v>
          </cell>
          <cell r="AQ166">
            <v>85257</v>
          </cell>
          <cell r="AR166">
            <v>0</v>
          </cell>
          <cell r="AS166">
            <v>0</v>
          </cell>
          <cell r="FU166">
            <v>100</v>
          </cell>
          <cell r="FV166">
            <v>94.776356950771088</v>
          </cell>
          <cell r="FW166">
            <v>100</v>
          </cell>
          <cell r="FX166">
            <v>92.501735960420106</v>
          </cell>
          <cell r="FY166">
            <v>0</v>
          </cell>
        </row>
        <row r="167">
          <cell r="C167" t="str">
            <v>D</v>
          </cell>
          <cell r="AJ167">
            <v>92832</v>
          </cell>
          <cell r="AK167">
            <v>92832</v>
          </cell>
          <cell r="AL167">
            <v>48791</v>
          </cell>
          <cell r="AM167">
            <v>48791</v>
          </cell>
          <cell r="AN167">
            <v>97442</v>
          </cell>
          <cell r="AO167">
            <v>97442</v>
          </cell>
          <cell r="AP167">
            <v>84435</v>
          </cell>
          <cell r="AQ167">
            <v>26108</v>
          </cell>
          <cell r="AR167">
            <v>0</v>
          </cell>
          <cell r="AS167">
            <v>0</v>
          </cell>
          <cell r="FU167">
            <v>100</v>
          </cell>
          <cell r="FV167">
            <v>100</v>
          </cell>
          <cell r="FW167">
            <v>100</v>
          </cell>
          <cell r="FX167">
            <v>30.92082667140404</v>
          </cell>
          <cell r="FY167">
            <v>0</v>
          </cell>
        </row>
        <row r="168">
          <cell r="C168" t="str">
            <v>E</v>
          </cell>
          <cell r="AJ168">
            <v>60614</v>
          </cell>
          <cell r="AK168">
            <v>60614</v>
          </cell>
          <cell r="AL168">
            <v>31767</v>
          </cell>
          <cell r="AM168">
            <v>31767</v>
          </cell>
          <cell r="AN168">
            <v>53253</v>
          </cell>
          <cell r="AO168">
            <v>53253</v>
          </cell>
          <cell r="AP168">
            <v>55877</v>
          </cell>
          <cell r="AQ168">
            <v>18213</v>
          </cell>
          <cell r="AR168">
            <v>0</v>
          </cell>
          <cell r="AS168">
            <v>0</v>
          </cell>
          <cell r="FU168">
            <v>100</v>
          </cell>
          <cell r="FV168">
            <v>100</v>
          </cell>
          <cell r="FW168">
            <v>100</v>
          </cell>
          <cell r="FX168">
            <v>32.594806449880984</v>
          </cell>
          <cell r="FY168">
            <v>0</v>
          </cell>
        </row>
        <row r="169">
          <cell r="C169" t="str">
            <v>F</v>
          </cell>
          <cell r="AJ169">
            <v>23721</v>
          </cell>
          <cell r="AK169">
            <v>24426</v>
          </cell>
          <cell r="AL169">
            <v>3759</v>
          </cell>
          <cell r="AM169">
            <v>0</v>
          </cell>
          <cell r="AN169">
            <v>69255</v>
          </cell>
          <cell r="AO169">
            <v>60816</v>
          </cell>
          <cell r="AP169">
            <v>20708</v>
          </cell>
          <cell r="AQ169">
            <v>5116</v>
          </cell>
          <cell r="AR169">
            <v>0</v>
          </cell>
          <cell r="AS169">
            <v>0</v>
          </cell>
          <cell r="FU169">
            <v>102.97205008220564</v>
          </cell>
          <cell r="FV169">
            <v>0</v>
          </cell>
          <cell r="FW169">
            <v>87.81459822395496</v>
          </cell>
          <cell r="FX169">
            <v>24.705427853969482</v>
          </cell>
          <cell r="FY169">
            <v>0</v>
          </cell>
        </row>
        <row r="170">
          <cell r="C170" t="str">
            <v>G</v>
          </cell>
          <cell r="AJ170">
            <v>6315</v>
          </cell>
          <cell r="AK170">
            <v>6560</v>
          </cell>
          <cell r="AL170">
            <v>0</v>
          </cell>
          <cell r="AM170">
            <v>0</v>
          </cell>
          <cell r="AN170">
            <v>11397</v>
          </cell>
          <cell r="AO170">
            <v>11533</v>
          </cell>
          <cell r="AP170">
            <v>2598</v>
          </cell>
          <cell r="AQ170">
            <v>2628</v>
          </cell>
          <cell r="AR170">
            <v>0</v>
          </cell>
          <cell r="AS170">
            <v>0</v>
          </cell>
          <cell r="FU170">
            <v>103.87965162311956</v>
          </cell>
          <cell r="FV170">
            <v>0</v>
          </cell>
          <cell r="FW170">
            <v>101.19329648153024</v>
          </cell>
          <cell r="FX170">
            <v>101.15473441108544</v>
          </cell>
          <cell r="FY170">
            <v>0</v>
          </cell>
        </row>
        <row r="171">
          <cell r="C171" t="str">
            <v>H</v>
          </cell>
          <cell r="AJ171">
            <v>18396</v>
          </cell>
          <cell r="AK171">
            <v>18396</v>
          </cell>
          <cell r="AL171">
            <v>43445</v>
          </cell>
          <cell r="AM171">
            <v>0</v>
          </cell>
          <cell r="AN171">
            <v>52463</v>
          </cell>
          <cell r="AO171">
            <v>44587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FU171">
            <v>100</v>
          </cell>
          <cell r="FV171">
            <v>0</v>
          </cell>
          <cell r="FW171">
            <v>84.987515010578889</v>
          </cell>
          <cell r="FX171">
            <v>0</v>
          </cell>
          <cell r="FY171">
            <v>0</v>
          </cell>
        </row>
        <row r="172">
          <cell r="C172" t="str">
            <v>I</v>
          </cell>
          <cell r="AJ172">
            <v>33039</v>
          </cell>
          <cell r="AK172">
            <v>33039</v>
          </cell>
          <cell r="AL172">
            <v>0</v>
          </cell>
          <cell r="AM172">
            <v>0</v>
          </cell>
          <cell r="AN172">
            <v>38905</v>
          </cell>
          <cell r="AO172">
            <v>38905</v>
          </cell>
          <cell r="AP172">
            <v>29840</v>
          </cell>
          <cell r="AQ172">
            <v>28389</v>
          </cell>
          <cell r="AR172">
            <v>0</v>
          </cell>
          <cell r="AS172">
            <v>0</v>
          </cell>
          <cell r="FU172">
            <v>100</v>
          </cell>
          <cell r="FV172">
            <v>0</v>
          </cell>
          <cell r="FW172">
            <v>100</v>
          </cell>
          <cell r="FX172">
            <v>95.137399463806972</v>
          </cell>
          <cell r="FY172">
            <v>0</v>
          </cell>
        </row>
        <row r="173">
          <cell r="C173" t="str">
            <v>J</v>
          </cell>
          <cell r="AJ173">
            <v>23520</v>
          </cell>
          <cell r="AK173">
            <v>23520</v>
          </cell>
          <cell r="AL173">
            <v>20419</v>
          </cell>
          <cell r="AM173">
            <v>19669</v>
          </cell>
          <cell r="AN173">
            <v>18604</v>
          </cell>
          <cell r="AO173">
            <v>18604</v>
          </cell>
          <cell r="AP173">
            <v>9301</v>
          </cell>
          <cell r="AQ173">
            <v>5000</v>
          </cell>
          <cell r="AR173">
            <v>0</v>
          </cell>
          <cell r="AS173">
            <v>0</v>
          </cell>
          <cell r="FU173">
            <v>100</v>
          </cell>
          <cell r="FV173">
            <v>96.326950389343253</v>
          </cell>
          <cell r="FW173">
            <v>100</v>
          </cell>
          <cell r="FX173">
            <v>53.7576604666165</v>
          </cell>
          <cell r="FY173">
            <v>0</v>
          </cell>
        </row>
        <row r="174">
          <cell r="C174" t="str">
            <v>K</v>
          </cell>
          <cell r="AJ174">
            <v>66554</v>
          </cell>
          <cell r="AK174">
            <v>66554</v>
          </cell>
          <cell r="AL174">
            <v>36319</v>
          </cell>
          <cell r="AM174">
            <v>28514</v>
          </cell>
          <cell r="AN174">
            <v>80103</v>
          </cell>
          <cell r="AO174">
            <v>80103</v>
          </cell>
          <cell r="AP174">
            <v>60725</v>
          </cell>
          <cell r="AQ174">
            <v>54481</v>
          </cell>
          <cell r="AR174">
            <v>0</v>
          </cell>
          <cell r="AS174">
            <v>0</v>
          </cell>
          <cell r="FU174">
            <v>100</v>
          </cell>
          <cell r="FV174">
            <v>78.509870866488612</v>
          </cell>
          <cell r="FW174">
            <v>100</v>
          </cell>
          <cell r="FX174">
            <v>89.717579250720462</v>
          </cell>
          <cell r="FY174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SIP"/>
      <sheetName val="BIBIT"/>
      <sheetName val="TBS 5 TH"/>
      <sheetName val="NPK Mg Bo"/>
      <sheetName val="TBS 05"/>
      <sheetName val="OUTPUT"/>
      <sheetName val="Plan VS Real Prod"/>
      <sheetName val="KEBOLER"/>
      <sheetName val="GRADING"/>
      <sheetName val="TANKOS 04"/>
      <sheetName val="TKKS 05"/>
      <sheetName val="STOCK"/>
      <sheetName val="PERKERASAN"/>
      <sheetName val="LKA"/>
      <sheetName val="COST"/>
      <sheetName val="LANGSIR"/>
      <sheetName val="LEMBUR"/>
      <sheetName val="CH"/>
      <sheetName val="TBS_5_TH"/>
      <sheetName val="NPK_Mg_Bo"/>
      <sheetName val="TBS_05"/>
      <sheetName val="Plan_VS_Real_Prod"/>
      <sheetName val="TANKOS_04"/>
      <sheetName val="TKKS_05"/>
      <sheetName val="TBS_5_TH1"/>
      <sheetName val="NPK_Mg_Bo1"/>
      <sheetName val="TBS_051"/>
      <sheetName val="Plan_VS_Real_Prod1"/>
      <sheetName val="TANKOS_041"/>
      <sheetName val="TKKS_051"/>
      <sheetName val="TBS_5_TH2"/>
      <sheetName val="NPK_Mg_Bo2"/>
      <sheetName val="TBS_052"/>
      <sheetName val="Plan_VS_Real_Prod2"/>
      <sheetName val="TANKOS_042"/>
      <sheetName val="TKKS_052"/>
      <sheetName val="2002"/>
      <sheetName val="ABS"/>
      <sheetName val="LHP"/>
      <sheetName val="Data"/>
    </sheetNames>
    <sheetDataSet>
      <sheetData sheetId="0">
        <row r="160">
          <cell r="CS160">
            <v>3381</v>
          </cell>
          <cell r="CT160">
            <v>4804</v>
          </cell>
          <cell r="CU160">
            <v>1.4208813960366755</v>
          </cell>
        </row>
        <row r="164">
          <cell r="C164" t="str">
            <v>A</v>
          </cell>
          <cell r="D164">
            <v>19</v>
          </cell>
          <cell r="CS164">
            <v>0</v>
          </cell>
          <cell r="CT164">
            <v>0</v>
          </cell>
          <cell r="CU164">
            <v>0</v>
          </cell>
          <cell r="CW164">
            <v>121.31913162691896</v>
          </cell>
        </row>
        <row r="165">
          <cell r="C165" t="str">
            <v>B</v>
          </cell>
          <cell r="D165">
            <v>18</v>
          </cell>
          <cell r="CS165">
            <v>0</v>
          </cell>
          <cell r="CT165">
            <v>0</v>
          </cell>
          <cell r="CU165">
            <v>0</v>
          </cell>
          <cell r="CW165">
            <v>122.18603383215923</v>
          </cell>
        </row>
      </sheetData>
      <sheetData sheetId="1"/>
      <sheetData sheetId="2"/>
      <sheetData sheetId="3">
        <row r="160">
          <cell r="B160" t="str">
            <v>LTT</v>
          </cell>
          <cell r="AJ160">
            <v>646394</v>
          </cell>
          <cell r="AK160">
            <v>647344</v>
          </cell>
          <cell r="AL160">
            <v>473536</v>
          </cell>
          <cell r="AM160">
            <v>400350</v>
          </cell>
          <cell r="AN160">
            <v>718032</v>
          </cell>
          <cell r="AO160">
            <v>701853</v>
          </cell>
          <cell r="AP160">
            <v>507392</v>
          </cell>
          <cell r="AQ160">
            <v>324050</v>
          </cell>
          <cell r="AR160">
            <v>0</v>
          </cell>
          <cell r="AS160">
            <v>0</v>
          </cell>
          <cell r="FU160">
            <v>100.14696918597636</v>
          </cell>
          <cell r="FV160">
            <v>84.544786457629399</v>
          </cell>
          <cell r="FW160">
            <v>97.746757804666089</v>
          </cell>
          <cell r="FX160">
            <v>63.865807896064588</v>
          </cell>
          <cell r="FY160">
            <v>0</v>
          </cell>
        </row>
        <row r="164">
          <cell r="C164" t="str">
            <v>A</v>
          </cell>
          <cell r="AJ164">
            <v>89705</v>
          </cell>
          <cell r="AK164">
            <v>89705</v>
          </cell>
          <cell r="AL164">
            <v>103856</v>
          </cell>
          <cell r="AM164">
            <v>91188</v>
          </cell>
          <cell r="AN164">
            <v>101323</v>
          </cell>
          <cell r="AO164">
            <v>101323</v>
          </cell>
          <cell r="AP164">
            <v>77753</v>
          </cell>
          <cell r="AQ164">
            <v>45875</v>
          </cell>
          <cell r="AR164">
            <v>0</v>
          </cell>
          <cell r="AS164">
            <v>0</v>
          </cell>
          <cell r="FU164">
            <v>100</v>
          </cell>
          <cell r="FV164">
            <v>87.802341703897696</v>
          </cell>
          <cell r="FW164">
            <v>100</v>
          </cell>
          <cell r="FX164">
            <v>59.0009388705259</v>
          </cell>
          <cell r="FY164">
            <v>0</v>
          </cell>
        </row>
        <row r="165">
          <cell r="C165" t="str">
            <v>B</v>
          </cell>
          <cell r="AJ165">
            <v>102460</v>
          </cell>
          <cell r="AK165">
            <v>102460</v>
          </cell>
          <cell r="AL165">
            <v>94075</v>
          </cell>
          <cell r="AM165">
            <v>94075</v>
          </cell>
          <cell r="AN165">
            <v>81007</v>
          </cell>
          <cell r="AO165">
            <v>81007</v>
          </cell>
          <cell r="AP165">
            <v>73987</v>
          </cell>
          <cell r="AQ165">
            <v>52983</v>
          </cell>
          <cell r="AR165">
            <v>0</v>
          </cell>
          <cell r="AS165">
            <v>0</v>
          </cell>
          <cell r="FU165">
            <v>100</v>
          </cell>
          <cell r="FV165">
            <v>100</v>
          </cell>
          <cell r="FW165">
            <v>100</v>
          </cell>
          <cell r="FX165">
            <v>71.611228999689132</v>
          </cell>
          <cell r="FY165">
            <v>0</v>
          </cell>
        </row>
        <row r="166">
          <cell r="C166" t="str">
            <v>C</v>
          </cell>
          <cell r="AJ166">
            <v>129238</v>
          </cell>
          <cell r="AK166">
            <v>129238</v>
          </cell>
          <cell r="AL166">
            <v>91105</v>
          </cell>
          <cell r="AM166">
            <v>86346</v>
          </cell>
          <cell r="AN166">
            <v>114280</v>
          </cell>
          <cell r="AO166">
            <v>114280</v>
          </cell>
          <cell r="AP166">
            <v>92168</v>
          </cell>
          <cell r="AQ166">
            <v>85257</v>
          </cell>
          <cell r="AR166">
            <v>0</v>
          </cell>
          <cell r="AS166">
            <v>0</v>
          </cell>
          <cell r="FU166">
            <v>100</v>
          </cell>
          <cell r="FV166">
            <v>94.776356950771088</v>
          </cell>
          <cell r="FW166">
            <v>100</v>
          </cell>
          <cell r="FX166">
            <v>92.501735960420106</v>
          </cell>
          <cell r="FY166">
            <v>0</v>
          </cell>
        </row>
        <row r="167">
          <cell r="C167" t="str">
            <v>D</v>
          </cell>
          <cell r="AJ167">
            <v>92832</v>
          </cell>
          <cell r="AK167">
            <v>92832</v>
          </cell>
          <cell r="AL167">
            <v>48791</v>
          </cell>
          <cell r="AM167">
            <v>48791</v>
          </cell>
          <cell r="AN167">
            <v>97442</v>
          </cell>
          <cell r="AO167">
            <v>97442</v>
          </cell>
          <cell r="AP167">
            <v>84435</v>
          </cell>
          <cell r="AQ167">
            <v>26108</v>
          </cell>
          <cell r="AR167">
            <v>0</v>
          </cell>
          <cell r="AS167">
            <v>0</v>
          </cell>
          <cell r="FU167">
            <v>100</v>
          </cell>
          <cell r="FV167">
            <v>100</v>
          </cell>
          <cell r="FW167">
            <v>100</v>
          </cell>
          <cell r="FX167">
            <v>30.92082667140404</v>
          </cell>
          <cell r="FY167">
            <v>0</v>
          </cell>
        </row>
        <row r="168">
          <cell r="C168" t="str">
            <v>E</v>
          </cell>
          <cell r="AJ168">
            <v>60614</v>
          </cell>
          <cell r="AK168">
            <v>60614</v>
          </cell>
          <cell r="AL168">
            <v>31767</v>
          </cell>
          <cell r="AM168">
            <v>31767</v>
          </cell>
          <cell r="AN168">
            <v>53253</v>
          </cell>
          <cell r="AO168">
            <v>53253</v>
          </cell>
          <cell r="AP168">
            <v>55877</v>
          </cell>
          <cell r="AQ168">
            <v>18213</v>
          </cell>
          <cell r="AR168">
            <v>0</v>
          </cell>
          <cell r="AS168">
            <v>0</v>
          </cell>
          <cell r="FU168">
            <v>100</v>
          </cell>
          <cell r="FV168">
            <v>100</v>
          </cell>
          <cell r="FW168">
            <v>100</v>
          </cell>
          <cell r="FX168">
            <v>32.594806449880984</v>
          </cell>
          <cell r="FY168">
            <v>0</v>
          </cell>
        </row>
        <row r="169">
          <cell r="C169" t="str">
            <v>F</v>
          </cell>
          <cell r="AJ169">
            <v>23721</v>
          </cell>
          <cell r="AK169">
            <v>24426</v>
          </cell>
          <cell r="AL169">
            <v>3759</v>
          </cell>
          <cell r="AM169">
            <v>0</v>
          </cell>
          <cell r="AN169">
            <v>69255</v>
          </cell>
          <cell r="AO169">
            <v>60816</v>
          </cell>
          <cell r="AP169">
            <v>20708</v>
          </cell>
          <cell r="AQ169">
            <v>5116</v>
          </cell>
          <cell r="AR169">
            <v>0</v>
          </cell>
          <cell r="AS169">
            <v>0</v>
          </cell>
          <cell r="FU169">
            <v>102.97205008220564</v>
          </cell>
          <cell r="FV169">
            <v>0</v>
          </cell>
          <cell r="FW169">
            <v>87.81459822395496</v>
          </cell>
          <cell r="FX169">
            <v>24.705427853969482</v>
          </cell>
          <cell r="FY169">
            <v>0</v>
          </cell>
        </row>
        <row r="170">
          <cell r="C170" t="str">
            <v>G</v>
          </cell>
          <cell r="AJ170">
            <v>6315</v>
          </cell>
          <cell r="AK170">
            <v>6560</v>
          </cell>
          <cell r="AL170">
            <v>0</v>
          </cell>
          <cell r="AM170">
            <v>0</v>
          </cell>
          <cell r="AN170">
            <v>11397</v>
          </cell>
          <cell r="AO170">
            <v>11533</v>
          </cell>
          <cell r="AP170">
            <v>2598</v>
          </cell>
          <cell r="AQ170">
            <v>2628</v>
          </cell>
          <cell r="AR170">
            <v>0</v>
          </cell>
          <cell r="AS170">
            <v>0</v>
          </cell>
          <cell r="FU170">
            <v>103.87965162311956</v>
          </cell>
          <cell r="FV170">
            <v>0</v>
          </cell>
          <cell r="FW170">
            <v>101.19329648153024</v>
          </cell>
          <cell r="FX170">
            <v>101.15473441108544</v>
          </cell>
          <cell r="FY170">
            <v>0</v>
          </cell>
        </row>
        <row r="171">
          <cell r="C171" t="str">
            <v>H</v>
          </cell>
          <cell r="AJ171">
            <v>18396</v>
          </cell>
          <cell r="AK171">
            <v>18396</v>
          </cell>
          <cell r="AL171">
            <v>43445</v>
          </cell>
          <cell r="AM171">
            <v>0</v>
          </cell>
          <cell r="AN171">
            <v>52463</v>
          </cell>
          <cell r="AO171">
            <v>44587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FU171">
            <v>100</v>
          </cell>
          <cell r="FV171">
            <v>0</v>
          </cell>
          <cell r="FW171">
            <v>84.987515010578889</v>
          </cell>
          <cell r="FX171">
            <v>0</v>
          </cell>
          <cell r="FY171">
            <v>0</v>
          </cell>
        </row>
        <row r="172">
          <cell r="C172" t="str">
            <v>I</v>
          </cell>
          <cell r="AJ172">
            <v>33039</v>
          </cell>
          <cell r="AK172">
            <v>33039</v>
          </cell>
          <cell r="AL172">
            <v>0</v>
          </cell>
          <cell r="AM172">
            <v>0</v>
          </cell>
          <cell r="AN172">
            <v>38905</v>
          </cell>
          <cell r="AO172">
            <v>38905</v>
          </cell>
          <cell r="AP172">
            <v>29840</v>
          </cell>
          <cell r="AQ172">
            <v>28389</v>
          </cell>
          <cell r="AR172">
            <v>0</v>
          </cell>
          <cell r="AS172">
            <v>0</v>
          </cell>
          <cell r="FU172">
            <v>100</v>
          </cell>
          <cell r="FV172">
            <v>0</v>
          </cell>
          <cell r="FW172">
            <v>100</v>
          </cell>
          <cell r="FX172">
            <v>95.137399463806972</v>
          </cell>
          <cell r="FY172">
            <v>0</v>
          </cell>
        </row>
        <row r="173">
          <cell r="C173" t="str">
            <v>J</v>
          </cell>
          <cell r="AJ173">
            <v>23520</v>
          </cell>
          <cell r="AK173">
            <v>23520</v>
          </cell>
          <cell r="AL173">
            <v>20419</v>
          </cell>
          <cell r="AM173">
            <v>19669</v>
          </cell>
          <cell r="AN173">
            <v>18604</v>
          </cell>
          <cell r="AO173">
            <v>18604</v>
          </cell>
          <cell r="AP173">
            <v>9301</v>
          </cell>
          <cell r="AQ173">
            <v>5000</v>
          </cell>
          <cell r="AR173">
            <v>0</v>
          </cell>
          <cell r="AS173">
            <v>0</v>
          </cell>
          <cell r="FU173">
            <v>100</v>
          </cell>
          <cell r="FV173">
            <v>96.326950389343253</v>
          </cell>
          <cell r="FW173">
            <v>100</v>
          </cell>
          <cell r="FX173">
            <v>53.7576604666165</v>
          </cell>
          <cell r="FY173">
            <v>0</v>
          </cell>
        </row>
        <row r="174">
          <cell r="C174" t="str">
            <v>K</v>
          </cell>
          <cell r="AJ174">
            <v>66554</v>
          </cell>
          <cell r="AK174">
            <v>66554</v>
          </cell>
          <cell r="AL174">
            <v>36319</v>
          </cell>
          <cell r="AM174">
            <v>28514</v>
          </cell>
          <cell r="AN174">
            <v>80103</v>
          </cell>
          <cell r="AO174">
            <v>80103</v>
          </cell>
          <cell r="AP174">
            <v>60725</v>
          </cell>
          <cell r="AQ174">
            <v>54481</v>
          </cell>
          <cell r="AR174">
            <v>0</v>
          </cell>
          <cell r="AS174">
            <v>0</v>
          </cell>
          <cell r="FU174">
            <v>100</v>
          </cell>
          <cell r="FV174">
            <v>78.509870866488612</v>
          </cell>
          <cell r="FW174">
            <v>100</v>
          </cell>
          <cell r="FX174">
            <v>89.717579250720462</v>
          </cell>
          <cell r="FY174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roughput"/>
      <sheetName val="Data"/>
      <sheetName val="Rend~CPO"/>
      <sheetName val="FFA"/>
      <sheetName val="Rend~Kernel"/>
      <sheetName val="Breakdown"/>
      <sheetName val="PK Olah"/>
      <sheetName val="PO  Olah"/>
      <sheetName val="PK  RM"/>
      <sheetName val="PO  RM"/>
      <sheetName val="% Lbr vs GP"/>
      <sheetName val="Land Aplikasi"/>
      <sheetName val="Solar"/>
      <sheetName val="Smatr"/>
    </sheetNames>
    <sheetDataSet>
      <sheetData sheetId="0"/>
      <sheetData sheetId="1">
        <row r="2">
          <cell r="A2">
            <v>1997</v>
          </cell>
          <cell r="B2">
            <v>2.82</v>
          </cell>
          <cell r="C2">
            <v>20.010000000000002</v>
          </cell>
          <cell r="E2">
            <v>21.97</v>
          </cell>
        </row>
        <row r="3">
          <cell r="A3">
            <v>2</v>
          </cell>
          <cell r="B3">
            <v>2.83</v>
          </cell>
          <cell r="C3">
            <v>21.69</v>
          </cell>
          <cell r="E3">
            <v>16.59</v>
          </cell>
        </row>
        <row r="4">
          <cell r="A4">
            <v>3</v>
          </cell>
          <cell r="B4">
            <v>2.66</v>
          </cell>
          <cell r="C4">
            <v>21.87</v>
          </cell>
          <cell r="E4">
            <v>16.55</v>
          </cell>
        </row>
        <row r="5">
          <cell r="A5">
            <v>4</v>
          </cell>
          <cell r="B5">
            <v>2.64</v>
          </cell>
          <cell r="C5">
            <v>22.58</v>
          </cell>
          <cell r="E5">
            <v>14.82</v>
          </cell>
        </row>
        <row r="6">
          <cell r="A6">
            <v>5</v>
          </cell>
          <cell r="B6">
            <v>2.91</v>
          </cell>
          <cell r="C6">
            <v>22.95</v>
          </cell>
          <cell r="D6">
            <v>1.58</v>
          </cell>
          <cell r="E6">
            <v>19.66</v>
          </cell>
        </row>
        <row r="7">
          <cell r="A7">
            <v>6</v>
          </cell>
          <cell r="B7">
            <v>2.37</v>
          </cell>
          <cell r="C7">
            <v>23.4</v>
          </cell>
          <cell r="D7">
            <v>3.84</v>
          </cell>
          <cell r="E7">
            <v>22.31</v>
          </cell>
        </row>
        <row r="8">
          <cell r="A8">
            <v>7</v>
          </cell>
          <cell r="B8">
            <v>2.23</v>
          </cell>
          <cell r="C8">
            <v>21.86</v>
          </cell>
          <cell r="D8">
            <v>4.21</v>
          </cell>
          <cell r="E8">
            <v>22.76</v>
          </cell>
        </row>
        <row r="9">
          <cell r="A9">
            <v>8</v>
          </cell>
          <cell r="B9">
            <v>2.97</v>
          </cell>
          <cell r="C9">
            <v>22.8</v>
          </cell>
          <cell r="D9">
            <v>4.1500000000000004</v>
          </cell>
          <cell r="E9">
            <v>21.01</v>
          </cell>
        </row>
        <row r="10">
          <cell r="A10">
            <v>9</v>
          </cell>
          <cell r="B10">
            <v>2.65</v>
          </cell>
          <cell r="C10">
            <v>23.92</v>
          </cell>
          <cell r="D10">
            <v>4.8099999999999996</v>
          </cell>
          <cell r="E10">
            <v>21.71</v>
          </cell>
        </row>
        <row r="11">
          <cell r="A11">
            <v>10</v>
          </cell>
          <cell r="B11">
            <v>2.72</v>
          </cell>
          <cell r="C11">
            <v>23.65</v>
          </cell>
          <cell r="D11">
            <v>4.83</v>
          </cell>
          <cell r="E11">
            <v>22.12</v>
          </cell>
        </row>
        <row r="12">
          <cell r="A12">
            <v>11</v>
          </cell>
          <cell r="B12">
            <v>2.69</v>
          </cell>
          <cell r="C12">
            <v>23.79</v>
          </cell>
          <cell r="D12">
            <v>4.8600000000000003</v>
          </cell>
          <cell r="E12">
            <v>21.22</v>
          </cell>
        </row>
        <row r="13">
          <cell r="A13">
            <v>12</v>
          </cell>
          <cell r="B13">
            <v>2.34</v>
          </cell>
          <cell r="C13">
            <v>23.65</v>
          </cell>
          <cell r="D13">
            <v>4.32</v>
          </cell>
          <cell r="E13">
            <v>21.81</v>
          </cell>
        </row>
        <row r="14">
          <cell r="A14">
            <v>1998</v>
          </cell>
          <cell r="B14">
            <v>2.59</v>
          </cell>
          <cell r="C14">
            <v>23.28</v>
          </cell>
          <cell r="D14">
            <v>5.62</v>
          </cell>
          <cell r="E14">
            <v>21.96</v>
          </cell>
        </row>
        <row r="15">
          <cell r="A15">
            <v>2</v>
          </cell>
          <cell r="B15">
            <v>2.68</v>
          </cell>
          <cell r="C15">
            <v>24.07</v>
          </cell>
          <cell r="D15">
            <v>4.91</v>
          </cell>
          <cell r="E15">
            <v>22.98</v>
          </cell>
        </row>
        <row r="16">
          <cell r="A16">
            <v>3</v>
          </cell>
          <cell r="B16">
            <v>2.11</v>
          </cell>
          <cell r="C16">
            <v>23.49</v>
          </cell>
          <cell r="D16">
            <v>4.6500000000000004</v>
          </cell>
          <cell r="E16">
            <v>22.43</v>
          </cell>
        </row>
        <row r="17">
          <cell r="A17">
            <v>4</v>
          </cell>
          <cell r="B17">
            <v>2.77</v>
          </cell>
          <cell r="C17">
            <v>21.08</v>
          </cell>
          <cell r="D17">
            <v>4.17</v>
          </cell>
          <cell r="E17">
            <v>22.2</v>
          </cell>
        </row>
        <row r="18">
          <cell r="A18">
            <v>5</v>
          </cell>
          <cell r="B18">
            <v>3.22</v>
          </cell>
          <cell r="C18">
            <v>19.649999999999999</v>
          </cell>
          <cell r="D18">
            <v>3.79</v>
          </cell>
          <cell r="E18">
            <v>20.63</v>
          </cell>
        </row>
        <row r="19">
          <cell r="A19">
            <v>6</v>
          </cell>
          <cell r="B19">
            <v>3.51</v>
          </cell>
          <cell r="C19">
            <v>19.28</v>
          </cell>
          <cell r="D19">
            <v>3.4</v>
          </cell>
          <cell r="E19">
            <v>21.07</v>
          </cell>
        </row>
        <row r="20">
          <cell r="A20">
            <v>7</v>
          </cell>
          <cell r="B20">
            <v>4.03</v>
          </cell>
          <cell r="C20">
            <v>18.649999999999999</v>
          </cell>
          <cell r="D20">
            <v>4.0599999999999996</v>
          </cell>
          <cell r="E20">
            <v>24.45</v>
          </cell>
        </row>
        <row r="21">
          <cell r="A21">
            <v>8</v>
          </cell>
          <cell r="B21">
            <v>5.05</v>
          </cell>
          <cell r="C21">
            <v>17.489999999999998</v>
          </cell>
          <cell r="D21">
            <v>4.04</v>
          </cell>
          <cell r="E21">
            <v>26.07</v>
          </cell>
        </row>
        <row r="22">
          <cell r="A22">
            <v>9</v>
          </cell>
          <cell r="B22">
            <v>6.44</v>
          </cell>
          <cell r="C22">
            <v>20.5</v>
          </cell>
          <cell r="D22">
            <v>4.3</v>
          </cell>
          <cell r="E22">
            <v>25.24</v>
          </cell>
        </row>
        <row r="23">
          <cell r="A23">
            <v>10</v>
          </cell>
          <cell r="B23">
            <v>7.27</v>
          </cell>
          <cell r="C23">
            <v>19.04</v>
          </cell>
          <cell r="D23">
            <v>4.2</v>
          </cell>
          <cell r="E23">
            <v>27.6</v>
          </cell>
        </row>
        <row r="24">
          <cell r="A24">
            <v>11</v>
          </cell>
          <cell r="B24">
            <v>7.17</v>
          </cell>
          <cell r="C24">
            <v>19.239999999999998</v>
          </cell>
          <cell r="D24">
            <v>4.3899999999999997</v>
          </cell>
          <cell r="E24">
            <v>27.42</v>
          </cell>
        </row>
        <row r="25">
          <cell r="A25">
            <v>12</v>
          </cell>
          <cell r="B25">
            <v>5.33</v>
          </cell>
          <cell r="C25">
            <v>19.29</v>
          </cell>
          <cell r="D25">
            <v>3.84</v>
          </cell>
          <cell r="E25">
            <v>26.37</v>
          </cell>
        </row>
        <row r="26">
          <cell r="A26">
            <v>1999</v>
          </cell>
          <cell r="B26">
            <v>4.03</v>
          </cell>
          <cell r="C26">
            <v>16.309999999999999</v>
          </cell>
          <cell r="D26">
            <v>4.01</v>
          </cell>
          <cell r="E26">
            <v>27.95</v>
          </cell>
        </row>
        <row r="27">
          <cell r="A27">
            <v>2</v>
          </cell>
          <cell r="B27">
            <v>3.27</v>
          </cell>
          <cell r="C27">
            <v>16.72</v>
          </cell>
          <cell r="D27">
            <v>4.1900000000000004</v>
          </cell>
          <cell r="E27">
            <v>28.67</v>
          </cell>
        </row>
        <row r="28">
          <cell r="A28">
            <v>3</v>
          </cell>
          <cell r="B28">
            <v>3.61</v>
          </cell>
          <cell r="C28">
            <v>18.14</v>
          </cell>
          <cell r="D28">
            <v>3.68</v>
          </cell>
          <cell r="E28">
            <v>28.03</v>
          </cell>
        </row>
        <row r="29">
          <cell r="A29">
            <v>4</v>
          </cell>
          <cell r="B29">
            <v>3.3</v>
          </cell>
          <cell r="C29">
            <v>20.14</v>
          </cell>
          <cell r="D29">
            <v>3.79</v>
          </cell>
          <cell r="E29">
            <v>22.25</v>
          </cell>
        </row>
        <row r="30">
          <cell r="A30">
            <v>5</v>
          </cell>
          <cell r="B30">
            <v>3.65</v>
          </cell>
          <cell r="C30">
            <v>19.149999999999999</v>
          </cell>
          <cell r="D30">
            <v>3.34</v>
          </cell>
          <cell r="E30">
            <v>20.48</v>
          </cell>
        </row>
        <row r="31">
          <cell r="A31">
            <v>6</v>
          </cell>
          <cell r="B31">
            <v>3.38</v>
          </cell>
          <cell r="C31">
            <v>21.02</v>
          </cell>
          <cell r="D31">
            <v>3.11</v>
          </cell>
          <cell r="E31">
            <v>19.78</v>
          </cell>
        </row>
        <row r="32">
          <cell r="A32">
            <v>7</v>
          </cell>
          <cell r="B32">
            <v>4.09</v>
          </cell>
          <cell r="C32">
            <v>20.100000000000001</v>
          </cell>
          <cell r="D32">
            <v>3.17</v>
          </cell>
          <cell r="E32">
            <v>20.3</v>
          </cell>
        </row>
        <row r="33">
          <cell r="A33">
            <v>8</v>
          </cell>
          <cell r="B33">
            <v>3.4</v>
          </cell>
          <cell r="C33">
            <v>22.01</v>
          </cell>
          <cell r="D33">
            <v>3.49</v>
          </cell>
          <cell r="E33">
            <v>21.18</v>
          </cell>
        </row>
        <row r="34">
          <cell r="A34">
            <v>9</v>
          </cell>
          <cell r="B34">
            <v>3.85</v>
          </cell>
          <cell r="C34">
            <v>21.53</v>
          </cell>
          <cell r="D34">
            <v>4.1900000000000004</v>
          </cell>
          <cell r="E34">
            <v>21.81</v>
          </cell>
        </row>
        <row r="35">
          <cell r="A35">
            <v>10</v>
          </cell>
          <cell r="B35">
            <v>3.8</v>
          </cell>
          <cell r="C35">
            <v>21.6</v>
          </cell>
          <cell r="D35">
            <v>3.68</v>
          </cell>
          <cell r="E35">
            <v>20.49</v>
          </cell>
        </row>
        <row r="36">
          <cell r="A36">
            <v>11</v>
          </cell>
          <cell r="B36">
            <v>4.5</v>
          </cell>
          <cell r="C36">
            <v>21.84</v>
          </cell>
          <cell r="D36">
            <v>3.78</v>
          </cell>
          <cell r="E36">
            <v>21.03</v>
          </cell>
        </row>
        <row r="37">
          <cell r="A37">
            <v>12</v>
          </cell>
          <cell r="B37">
            <v>2.78</v>
          </cell>
          <cell r="C37">
            <v>22.67</v>
          </cell>
          <cell r="D37">
            <v>3.44</v>
          </cell>
          <cell r="E37">
            <v>21.15</v>
          </cell>
        </row>
        <row r="38">
          <cell r="A38">
            <v>2000</v>
          </cell>
          <cell r="B38">
            <v>5.8</v>
          </cell>
          <cell r="C38">
            <v>21.52</v>
          </cell>
          <cell r="D38">
            <v>3.28</v>
          </cell>
          <cell r="E38">
            <v>19.79</v>
          </cell>
          <cell r="F38">
            <v>12.37</v>
          </cell>
          <cell r="G38">
            <v>25.6</v>
          </cell>
          <cell r="H38">
            <v>16.25</v>
          </cell>
          <cell r="I38">
            <v>7.48</v>
          </cell>
          <cell r="J38">
            <v>15.4</v>
          </cell>
          <cell r="K38">
            <v>4.1500000000000004</v>
          </cell>
        </row>
        <row r="39">
          <cell r="A39">
            <v>2</v>
          </cell>
          <cell r="B39">
            <v>4.47</v>
          </cell>
          <cell r="C39">
            <v>22.66</v>
          </cell>
          <cell r="D39">
            <v>3.57</v>
          </cell>
          <cell r="E39">
            <v>17.940000000000001</v>
          </cell>
          <cell r="F39">
            <v>12.72</v>
          </cell>
          <cell r="G39">
            <v>18.8</v>
          </cell>
          <cell r="H39">
            <v>14.69</v>
          </cell>
          <cell r="I39">
            <v>5.79</v>
          </cell>
          <cell r="J39">
            <v>47.2</v>
          </cell>
          <cell r="K39">
            <v>2.5299999999999998</v>
          </cell>
        </row>
        <row r="40">
          <cell r="A40">
            <v>3</v>
          </cell>
          <cell r="B40">
            <v>3.14</v>
          </cell>
          <cell r="C40">
            <v>21.93</v>
          </cell>
          <cell r="D40">
            <v>4.45</v>
          </cell>
          <cell r="E40">
            <v>20.72</v>
          </cell>
          <cell r="F40">
            <v>13.33</v>
          </cell>
          <cell r="G40">
            <v>20.3</v>
          </cell>
          <cell r="H40">
            <v>13.07</v>
          </cell>
          <cell r="I40">
            <v>7.68</v>
          </cell>
          <cell r="J40">
            <v>19.100000000000001</v>
          </cell>
          <cell r="K40">
            <v>2.4300000000000002</v>
          </cell>
        </row>
        <row r="41">
          <cell r="A41">
            <v>4</v>
          </cell>
          <cell r="B41">
            <v>4.45</v>
          </cell>
          <cell r="C41">
            <v>20.83</v>
          </cell>
          <cell r="D41">
            <v>4.3499999999999996</v>
          </cell>
          <cell r="E41">
            <v>20.149999999999999</v>
          </cell>
          <cell r="F41">
            <v>12.06</v>
          </cell>
          <cell r="G41">
            <v>32.299999999999997</v>
          </cell>
          <cell r="H41">
            <v>14.25</v>
          </cell>
          <cell r="I41">
            <v>10.55</v>
          </cell>
          <cell r="J41">
            <v>66.599999999999994</v>
          </cell>
          <cell r="K41">
            <v>2.63</v>
          </cell>
        </row>
        <row r="42">
          <cell r="A42">
            <v>5</v>
          </cell>
          <cell r="B42">
            <v>3.32</v>
          </cell>
          <cell r="C42">
            <v>22.03</v>
          </cell>
          <cell r="D42">
            <v>4</v>
          </cell>
          <cell r="E42">
            <v>20.309999999999999</v>
          </cell>
          <cell r="F42">
            <v>8.32</v>
          </cell>
          <cell r="G42">
            <v>28.4</v>
          </cell>
          <cell r="H42">
            <v>13.17</v>
          </cell>
          <cell r="I42">
            <v>7.41</v>
          </cell>
          <cell r="J42">
            <v>45.7</v>
          </cell>
          <cell r="K42">
            <v>1.83</v>
          </cell>
        </row>
        <row r="43">
          <cell r="A43">
            <v>6</v>
          </cell>
          <cell r="B43">
            <v>6.12</v>
          </cell>
          <cell r="C43">
            <v>20.55</v>
          </cell>
          <cell r="D43">
            <v>3.6</v>
          </cell>
          <cell r="E43">
            <v>19.07</v>
          </cell>
          <cell r="F43">
            <v>20.27</v>
          </cell>
          <cell r="G43">
            <v>42.7</v>
          </cell>
          <cell r="H43">
            <v>19.29</v>
          </cell>
          <cell r="I43">
            <v>10.66</v>
          </cell>
          <cell r="J43">
            <v>21.6</v>
          </cell>
          <cell r="K43">
            <v>2.72</v>
          </cell>
        </row>
        <row r="44">
          <cell r="A44">
            <v>7</v>
          </cell>
          <cell r="B44">
            <v>8.67</v>
          </cell>
          <cell r="C44">
            <v>18.38</v>
          </cell>
          <cell r="D44">
            <v>3.42</v>
          </cell>
          <cell r="E44">
            <v>18.75</v>
          </cell>
          <cell r="F44">
            <v>35.25</v>
          </cell>
          <cell r="G44">
            <v>74.900000000000006</v>
          </cell>
          <cell r="H44">
            <v>17.239999999999998</v>
          </cell>
          <cell r="I44">
            <v>17.510000000000002</v>
          </cell>
          <cell r="J44">
            <v>21.5</v>
          </cell>
          <cell r="K44">
            <v>2.5499999999999998</v>
          </cell>
        </row>
        <row r="45">
          <cell r="A45">
            <v>8</v>
          </cell>
          <cell r="B45">
            <v>5.93</v>
          </cell>
          <cell r="C45">
            <v>20.7</v>
          </cell>
          <cell r="D45">
            <v>3.42</v>
          </cell>
          <cell r="E45">
            <v>21.79</v>
          </cell>
          <cell r="F45">
            <v>8.59</v>
          </cell>
          <cell r="G45">
            <v>39.799999999999997</v>
          </cell>
          <cell r="H45">
            <v>14.94</v>
          </cell>
          <cell r="I45">
            <v>18.399999999999999</v>
          </cell>
          <cell r="J45">
            <v>8.7100000000000009</v>
          </cell>
          <cell r="K45">
            <v>1.54</v>
          </cell>
        </row>
        <row r="46">
          <cell r="A46">
            <v>9</v>
          </cell>
          <cell r="B46">
            <v>3.05</v>
          </cell>
          <cell r="C46">
            <v>21.01</v>
          </cell>
          <cell r="D46">
            <v>3.59</v>
          </cell>
          <cell r="E46">
            <v>20.59</v>
          </cell>
          <cell r="F46">
            <v>11.12</v>
          </cell>
          <cell r="G46">
            <v>44.7</v>
          </cell>
          <cell r="H46">
            <v>12.35</v>
          </cell>
          <cell r="I46">
            <v>11.27</v>
          </cell>
          <cell r="J46">
            <v>18.100000000000001</v>
          </cell>
          <cell r="K46">
            <v>1.8</v>
          </cell>
        </row>
        <row r="47">
          <cell r="A47">
            <v>10</v>
          </cell>
          <cell r="B47">
            <v>4.4400000000000004</v>
          </cell>
          <cell r="C47">
            <v>19.739999999999998</v>
          </cell>
          <cell r="D47">
            <v>3.53</v>
          </cell>
          <cell r="E47">
            <v>18.760000000000002</v>
          </cell>
          <cell r="F47">
            <v>6.31</v>
          </cell>
          <cell r="G47">
            <v>48.7</v>
          </cell>
          <cell r="H47">
            <v>15.09</v>
          </cell>
          <cell r="I47">
            <v>11</v>
          </cell>
          <cell r="J47">
            <v>21.4</v>
          </cell>
          <cell r="K47">
            <v>2.42</v>
          </cell>
        </row>
        <row r="48">
          <cell r="A48">
            <v>11</v>
          </cell>
          <cell r="B48">
            <v>4.25</v>
          </cell>
          <cell r="C48">
            <v>20.64</v>
          </cell>
          <cell r="D48">
            <v>3.26</v>
          </cell>
          <cell r="E48">
            <v>20.260000000000002</v>
          </cell>
          <cell r="F48">
            <v>4.3600000000000003</v>
          </cell>
          <cell r="G48">
            <v>47.5</v>
          </cell>
          <cell r="H48">
            <v>21.87</v>
          </cell>
          <cell r="I48">
            <v>15.26</v>
          </cell>
          <cell r="J48">
            <v>36</v>
          </cell>
          <cell r="K48">
            <v>2.59</v>
          </cell>
        </row>
        <row r="49">
          <cell r="A49">
            <v>12</v>
          </cell>
          <cell r="B49">
            <v>4.49</v>
          </cell>
          <cell r="C49">
            <v>20.53</v>
          </cell>
          <cell r="D49">
            <v>2.92</v>
          </cell>
          <cell r="E49">
            <v>20.59</v>
          </cell>
          <cell r="F49">
            <v>0.57999999999999996</v>
          </cell>
          <cell r="G49">
            <v>78.8</v>
          </cell>
          <cell r="H49">
            <v>20.27</v>
          </cell>
          <cell r="I49">
            <v>26.03</v>
          </cell>
          <cell r="J49">
            <v>28.6</v>
          </cell>
          <cell r="K49">
            <v>2.93</v>
          </cell>
        </row>
        <row r="50">
          <cell r="A50">
            <v>2001</v>
          </cell>
          <cell r="B50">
            <v>5.75</v>
          </cell>
          <cell r="C50">
            <v>21.64</v>
          </cell>
          <cell r="D50">
            <v>3.35</v>
          </cell>
          <cell r="E50">
            <v>21.14</v>
          </cell>
          <cell r="F50">
            <v>4.24</v>
          </cell>
          <cell r="G50">
            <v>52.47</v>
          </cell>
          <cell r="H50">
            <v>17.59</v>
          </cell>
          <cell r="I50">
            <v>17.03</v>
          </cell>
          <cell r="J50">
            <v>22.68</v>
          </cell>
          <cell r="K50">
            <v>2.65</v>
          </cell>
          <cell r="L50">
            <v>1</v>
          </cell>
          <cell r="N50">
            <v>22.58</v>
          </cell>
          <cell r="O50">
            <v>3.35</v>
          </cell>
          <cell r="P50">
            <v>5.58</v>
          </cell>
          <cell r="Q50">
            <v>3.2</v>
          </cell>
        </row>
        <row r="51">
          <cell r="A51">
            <v>2</v>
          </cell>
          <cell r="B51">
            <v>4.49</v>
          </cell>
          <cell r="C51">
            <v>20.76</v>
          </cell>
          <cell r="D51">
            <v>4.0199999999999996</v>
          </cell>
          <cell r="E51">
            <v>24.11</v>
          </cell>
          <cell r="F51">
            <v>2.54</v>
          </cell>
          <cell r="G51">
            <v>54.41</v>
          </cell>
          <cell r="H51">
            <v>15.81</v>
          </cell>
          <cell r="I51">
            <v>20.43</v>
          </cell>
          <cell r="J51">
            <v>8.3800000000000008</v>
          </cell>
          <cell r="K51">
            <v>2.69</v>
          </cell>
          <cell r="L51">
            <v>2</v>
          </cell>
          <cell r="N51">
            <v>23</v>
          </cell>
          <cell r="O51">
            <v>4.0199999999999996</v>
          </cell>
          <cell r="P51">
            <v>4.74</v>
          </cell>
          <cell r="Q51">
            <v>2.1800000000000002</v>
          </cell>
        </row>
        <row r="52">
          <cell r="A52">
            <v>3</v>
          </cell>
          <cell r="B52">
            <v>3.56</v>
          </cell>
          <cell r="C52">
            <v>21.7</v>
          </cell>
          <cell r="D52">
            <v>3.76</v>
          </cell>
          <cell r="E52">
            <v>24.35</v>
          </cell>
          <cell r="F52">
            <v>0.6</v>
          </cell>
          <cell r="G52">
            <v>47.69</v>
          </cell>
          <cell r="H52">
            <v>16.98</v>
          </cell>
          <cell r="I52">
            <v>17.3</v>
          </cell>
          <cell r="J52">
            <v>8.84</v>
          </cell>
          <cell r="K52">
            <v>2.15</v>
          </cell>
          <cell r="L52">
            <v>3</v>
          </cell>
          <cell r="N52">
            <v>23</v>
          </cell>
          <cell r="O52">
            <v>3.76</v>
          </cell>
          <cell r="P52">
            <v>3.49</v>
          </cell>
          <cell r="Q52">
            <v>2.0499999999999998</v>
          </cell>
        </row>
        <row r="53">
          <cell r="A53">
            <v>4</v>
          </cell>
          <cell r="B53">
            <v>3.56</v>
          </cell>
          <cell r="C53">
            <v>20.84</v>
          </cell>
          <cell r="D53">
            <v>3.49</v>
          </cell>
          <cell r="E53">
            <v>24.3</v>
          </cell>
          <cell r="F53">
            <v>6.15</v>
          </cell>
          <cell r="G53">
            <v>50.47</v>
          </cell>
          <cell r="H53">
            <v>19.2</v>
          </cell>
          <cell r="I53">
            <v>16.2</v>
          </cell>
          <cell r="J53">
            <v>13.53</v>
          </cell>
          <cell r="K53">
            <v>2.15</v>
          </cell>
          <cell r="L53">
            <v>4</v>
          </cell>
          <cell r="N53">
            <v>23.02</v>
          </cell>
          <cell r="O53">
            <v>3.49</v>
          </cell>
          <cell r="P53">
            <v>3.53</v>
          </cell>
          <cell r="Q53">
            <v>2.08</v>
          </cell>
        </row>
        <row r="54">
          <cell r="A54">
            <v>5</v>
          </cell>
          <cell r="B54">
            <v>3.12</v>
          </cell>
          <cell r="C54">
            <v>21.43</v>
          </cell>
          <cell r="D54">
            <v>3.46</v>
          </cell>
          <cell r="E54">
            <v>24.03</v>
          </cell>
          <cell r="F54">
            <v>0.78</v>
          </cell>
          <cell r="G54">
            <v>46.67</v>
          </cell>
          <cell r="H54">
            <v>20.98</v>
          </cell>
          <cell r="I54">
            <v>15.5</v>
          </cell>
          <cell r="J54">
            <v>16.079999999999998</v>
          </cell>
          <cell r="K54">
            <v>2.63</v>
          </cell>
          <cell r="L54">
            <v>5</v>
          </cell>
          <cell r="N54">
            <v>23.21</v>
          </cell>
          <cell r="O54">
            <v>3.46</v>
          </cell>
          <cell r="P54">
            <v>3.04</v>
          </cell>
          <cell r="Q54">
            <v>2.35</v>
          </cell>
        </row>
        <row r="55">
          <cell r="A55">
            <v>6</v>
          </cell>
          <cell r="B55">
            <v>3.14</v>
          </cell>
          <cell r="C55">
            <v>21.01</v>
          </cell>
          <cell r="D55">
            <v>3.58</v>
          </cell>
          <cell r="E55">
            <v>24.82</v>
          </cell>
          <cell r="F55">
            <v>0.81</v>
          </cell>
          <cell r="G55">
            <v>44.14</v>
          </cell>
          <cell r="H55">
            <v>23.45</v>
          </cell>
          <cell r="I55">
            <v>9.8699999999999992</v>
          </cell>
          <cell r="J55">
            <v>18.93</v>
          </cell>
          <cell r="K55">
            <v>2.34</v>
          </cell>
          <cell r="L55">
            <v>6</v>
          </cell>
          <cell r="N55">
            <v>22.83</v>
          </cell>
          <cell r="O55">
            <v>3.58</v>
          </cell>
          <cell r="P55">
            <v>3.18</v>
          </cell>
          <cell r="Q55">
            <v>2.72</v>
          </cell>
        </row>
        <row r="56">
          <cell r="A56">
            <v>7</v>
          </cell>
          <cell r="B56">
            <v>2.58</v>
          </cell>
          <cell r="C56">
            <v>21.38</v>
          </cell>
          <cell r="D56">
            <v>3.84</v>
          </cell>
          <cell r="E56">
            <v>25.08</v>
          </cell>
          <cell r="F56">
            <v>2.06</v>
          </cell>
          <cell r="G56">
            <v>46.17</v>
          </cell>
          <cell r="H56">
            <v>22.45</v>
          </cell>
          <cell r="I56">
            <v>29.96</v>
          </cell>
          <cell r="J56">
            <v>37.51</v>
          </cell>
          <cell r="K56">
            <v>2.34</v>
          </cell>
          <cell r="L56">
            <v>7</v>
          </cell>
          <cell r="N56">
            <v>23.07</v>
          </cell>
          <cell r="O56">
            <v>3.84</v>
          </cell>
          <cell r="P56">
            <v>2.48</v>
          </cell>
          <cell r="Q56">
            <v>2.1</v>
          </cell>
        </row>
        <row r="57">
          <cell r="A57">
            <v>8</v>
          </cell>
          <cell r="B57">
            <v>2.56</v>
          </cell>
          <cell r="C57">
            <v>21.02</v>
          </cell>
          <cell r="D57">
            <v>3.79</v>
          </cell>
          <cell r="E57">
            <v>25.79</v>
          </cell>
          <cell r="F57">
            <v>0.59</v>
          </cell>
          <cell r="G57">
            <v>41.93</v>
          </cell>
          <cell r="H57">
            <v>40.28</v>
          </cell>
          <cell r="I57">
            <v>17.420000000000002</v>
          </cell>
          <cell r="J57">
            <v>30.55</v>
          </cell>
          <cell r="K57">
            <v>2.06</v>
          </cell>
          <cell r="L57">
            <v>8</v>
          </cell>
          <cell r="N57">
            <v>23.44</v>
          </cell>
          <cell r="O57">
            <v>3.79</v>
          </cell>
          <cell r="P57">
            <v>2.63</v>
          </cell>
          <cell r="Q57">
            <v>2.65</v>
          </cell>
        </row>
        <row r="58">
          <cell r="A58">
            <v>9</v>
          </cell>
          <cell r="B58">
            <v>2.88</v>
          </cell>
          <cell r="C58">
            <v>22.27</v>
          </cell>
          <cell r="D58">
            <v>3.66</v>
          </cell>
          <cell r="E58">
            <v>25.28</v>
          </cell>
          <cell r="F58">
            <v>2.5</v>
          </cell>
          <cell r="G58">
            <v>43.17</v>
          </cell>
          <cell r="H58">
            <v>29.99</v>
          </cell>
          <cell r="I58">
            <v>11.25</v>
          </cell>
          <cell r="J58">
            <v>34.130000000000003</v>
          </cell>
          <cell r="K58">
            <v>2.5</v>
          </cell>
          <cell r="L58">
            <v>9</v>
          </cell>
          <cell r="N58">
            <v>23.9</v>
          </cell>
          <cell r="O58">
            <v>3.66</v>
          </cell>
          <cell r="P58">
            <v>2.68</v>
          </cell>
          <cell r="Q58">
            <v>2.5099999999999998</v>
          </cell>
        </row>
        <row r="59">
          <cell r="A59">
            <v>10</v>
          </cell>
          <cell r="B59">
            <v>2.68</v>
          </cell>
          <cell r="C59">
            <v>22.36</v>
          </cell>
          <cell r="D59">
            <v>3.63</v>
          </cell>
          <cell r="E59">
            <v>24.86</v>
          </cell>
          <cell r="F59">
            <v>2.3199999999999998</v>
          </cell>
          <cell r="G59">
            <v>41.39</v>
          </cell>
          <cell r="H59">
            <v>21.83</v>
          </cell>
          <cell r="I59">
            <v>11.78</v>
          </cell>
          <cell r="J59">
            <v>63.94</v>
          </cell>
          <cell r="K59">
            <v>2.5299999999999998</v>
          </cell>
          <cell r="L59">
            <v>10</v>
          </cell>
          <cell r="N59">
            <v>24.21</v>
          </cell>
          <cell r="O59">
            <v>3.63</v>
          </cell>
          <cell r="P59">
            <v>2.66</v>
          </cell>
          <cell r="Q59">
            <v>2.3199999999999998</v>
          </cell>
        </row>
        <row r="60">
          <cell r="A60">
            <v>11</v>
          </cell>
          <cell r="B60">
            <v>2.63</v>
          </cell>
          <cell r="C60">
            <v>22.5</v>
          </cell>
          <cell r="D60">
            <v>3.55</v>
          </cell>
          <cell r="E60">
            <v>25.53</v>
          </cell>
          <cell r="F60">
            <v>2.23</v>
          </cell>
          <cell r="G60">
            <v>57.16</v>
          </cell>
          <cell r="H60">
            <v>34.86</v>
          </cell>
          <cell r="I60">
            <v>12.19</v>
          </cell>
          <cell r="J60">
            <v>43.15</v>
          </cell>
          <cell r="K60">
            <v>2.1800000000000002</v>
          </cell>
          <cell r="L60">
            <v>11</v>
          </cell>
          <cell r="N60">
            <v>24.05</v>
          </cell>
          <cell r="O60">
            <v>3.55</v>
          </cell>
          <cell r="P60">
            <v>2.66</v>
          </cell>
          <cell r="Q60">
            <v>2.39</v>
          </cell>
        </row>
        <row r="61">
          <cell r="A61">
            <v>12</v>
          </cell>
          <cell r="B61">
            <v>2.73</v>
          </cell>
          <cell r="C61">
            <v>22.18</v>
          </cell>
          <cell r="D61">
            <v>3.35</v>
          </cell>
          <cell r="E61">
            <v>26.02</v>
          </cell>
          <cell r="F61">
            <v>2.59</v>
          </cell>
          <cell r="G61">
            <v>85.78</v>
          </cell>
          <cell r="H61">
            <v>21.09</v>
          </cell>
          <cell r="I61">
            <v>19.07</v>
          </cell>
          <cell r="J61">
            <v>35.200000000000003</v>
          </cell>
          <cell r="K61">
            <v>2.8</v>
          </cell>
          <cell r="L61">
            <v>12</v>
          </cell>
          <cell r="N61">
            <v>23.72</v>
          </cell>
          <cell r="O61">
            <v>3.35</v>
          </cell>
          <cell r="P61">
            <v>2.41</v>
          </cell>
          <cell r="Q61">
            <v>2.36</v>
          </cell>
        </row>
        <row r="62">
          <cell r="A62">
            <v>2002</v>
          </cell>
          <cell r="B62">
            <v>3.2</v>
          </cell>
          <cell r="C62">
            <v>22.58</v>
          </cell>
          <cell r="D62">
            <v>3.82</v>
          </cell>
          <cell r="E62">
            <v>25.44</v>
          </cell>
          <cell r="F62">
            <v>2.06</v>
          </cell>
          <cell r="G62">
            <v>37.61</v>
          </cell>
          <cell r="H62">
            <v>16.38</v>
          </cell>
          <cell r="I62">
            <v>14.19</v>
          </cell>
          <cell r="J62">
            <v>10.19</v>
          </cell>
          <cell r="K62">
            <v>2.29</v>
          </cell>
          <cell r="L62" t="str">
            <v>Jan</v>
          </cell>
          <cell r="M62">
            <v>3</v>
          </cell>
        </row>
        <row r="63">
          <cell r="A63">
            <v>2</v>
          </cell>
          <cell r="B63">
            <v>2.14</v>
          </cell>
          <cell r="C63">
            <v>23</v>
          </cell>
          <cell r="D63">
            <v>3.74</v>
          </cell>
          <cell r="E63">
            <v>25.91</v>
          </cell>
          <cell r="F63">
            <v>3.5</v>
          </cell>
          <cell r="G63">
            <v>40.75</v>
          </cell>
          <cell r="H63">
            <v>25.7</v>
          </cell>
          <cell r="I63">
            <v>11.34</v>
          </cell>
          <cell r="J63">
            <v>35.81</v>
          </cell>
          <cell r="K63">
            <v>2.78</v>
          </cell>
          <cell r="L63" t="str">
            <v>Feb</v>
          </cell>
          <cell r="M63">
            <v>3</v>
          </cell>
        </row>
        <row r="64">
          <cell r="A64">
            <v>3</v>
          </cell>
          <cell r="B64">
            <v>2.04</v>
          </cell>
          <cell r="C64">
            <v>23</v>
          </cell>
          <cell r="D64">
            <v>3.55</v>
          </cell>
          <cell r="E64">
            <v>26.36</v>
          </cell>
          <cell r="F64">
            <v>2.85</v>
          </cell>
          <cell r="G64">
            <v>47.17</v>
          </cell>
          <cell r="H64">
            <v>37.619999999999997</v>
          </cell>
          <cell r="I64">
            <v>11.64</v>
          </cell>
          <cell r="J64">
            <v>26.55</v>
          </cell>
          <cell r="K64">
            <v>2.83</v>
          </cell>
          <cell r="L64" t="str">
            <v>Mar</v>
          </cell>
          <cell r="M64">
            <v>3</v>
          </cell>
        </row>
        <row r="65">
          <cell r="A65">
            <v>4</v>
          </cell>
          <cell r="B65">
            <v>2.08</v>
          </cell>
          <cell r="C65">
            <v>23.02</v>
          </cell>
          <cell r="D65">
            <v>3.63</v>
          </cell>
          <cell r="E65">
            <v>27.76</v>
          </cell>
          <cell r="F65">
            <v>0</v>
          </cell>
          <cell r="G65">
            <v>42.33</v>
          </cell>
          <cell r="H65">
            <v>31.42</v>
          </cell>
          <cell r="I65">
            <v>10.87</v>
          </cell>
          <cell r="J65">
            <v>53.95</v>
          </cell>
          <cell r="K65">
            <v>2.81</v>
          </cell>
          <cell r="L65" t="str">
            <v>Apr</v>
          </cell>
          <cell r="M65">
            <v>3</v>
          </cell>
        </row>
        <row r="66">
          <cell r="A66">
            <v>5</v>
          </cell>
          <cell r="B66">
            <v>2.36</v>
          </cell>
          <cell r="C66">
            <v>23.21</v>
          </cell>
          <cell r="D66">
            <v>3.62</v>
          </cell>
          <cell r="E66">
            <v>30.51</v>
          </cell>
          <cell r="F66">
            <v>0.4</v>
          </cell>
          <cell r="G66">
            <v>34.99</v>
          </cell>
          <cell r="H66">
            <v>29.34</v>
          </cell>
          <cell r="I66">
            <v>9.99</v>
          </cell>
          <cell r="J66">
            <v>30.93</v>
          </cell>
          <cell r="K66">
            <v>2.68</v>
          </cell>
          <cell r="L66" t="str">
            <v>Mei</v>
          </cell>
          <cell r="M66">
            <v>3</v>
          </cell>
        </row>
        <row r="67">
          <cell r="A67">
            <v>6</v>
          </cell>
          <cell r="B67">
            <v>2.74</v>
          </cell>
          <cell r="C67">
            <v>22.83</v>
          </cell>
          <cell r="D67">
            <v>3.37</v>
          </cell>
          <cell r="E67">
            <v>29.3</v>
          </cell>
          <cell r="F67">
            <v>1.97</v>
          </cell>
          <cell r="G67">
            <v>33.380000000000003</v>
          </cell>
          <cell r="H67">
            <v>31.45</v>
          </cell>
          <cell r="I67">
            <v>17.61</v>
          </cell>
          <cell r="J67">
            <v>32.21</v>
          </cell>
          <cell r="K67">
            <v>3</v>
          </cell>
          <cell r="L67" t="str">
            <v>Juni</v>
          </cell>
          <cell r="M67">
            <v>3</v>
          </cell>
        </row>
        <row r="68">
          <cell r="A68">
            <v>7</v>
          </cell>
          <cell r="B68">
            <v>2.04</v>
          </cell>
          <cell r="C68">
            <v>23.07</v>
          </cell>
          <cell r="D68">
            <v>3.44</v>
          </cell>
          <cell r="E68">
            <v>28.66</v>
          </cell>
          <cell r="F68">
            <v>1.86</v>
          </cell>
          <cell r="G68">
            <v>35.14</v>
          </cell>
          <cell r="H68">
            <v>28.28</v>
          </cell>
          <cell r="I68">
            <v>9.6300000000000008</v>
          </cell>
          <cell r="J68">
            <v>40.520000000000003</v>
          </cell>
          <cell r="K68">
            <v>2.48</v>
          </cell>
          <cell r="L68" t="str">
            <v>Juli</v>
          </cell>
          <cell r="M68">
            <v>3</v>
          </cell>
        </row>
        <row r="69">
          <cell r="A69">
            <v>8</v>
          </cell>
          <cell r="B69">
            <v>2.61</v>
          </cell>
          <cell r="C69">
            <v>23.44</v>
          </cell>
          <cell r="D69">
            <v>3.69</v>
          </cell>
          <cell r="E69">
            <v>31.95</v>
          </cell>
          <cell r="F69">
            <v>0.56999999999999995</v>
          </cell>
          <cell r="G69">
            <v>29.51</v>
          </cell>
          <cell r="H69">
            <v>16.75</v>
          </cell>
          <cell r="I69">
            <v>8.11</v>
          </cell>
          <cell r="J69">
            <v>35.43</v>
          </cell>
          <cell r="K69">
            <v>1.37</v>
          </cell>
          <cell r="L69" t="str">
            <v>Agust</v>
          </cell>
          <cell r="M69">
            <v>3</v>
          </cell>
        </row>
        <row r="70">
          <cell r="A70">
            <v>9</v>
          </cell>
          <cell r="B70">
            <v>2.56</v>
          </cell>
          <cell r="C70">
            <v>23.9</v>
          </cell>
          <cell r="D70">
            <v>3.8</v>
          </cell>
          <cell r="E70">
            <v>35.700000000000003</v>
          </cell>
          <cell r="F70">
            <v>1.47</v>
          </cell>
          <cell r="G70">
            <v>23.82</v>
          </cell>
          <cell r="H70">
            <v>16.690000000000001</v>
          </cell>
          <cell r="I70">
            <v>11.21</v>
          </cell>
          <cell r="J70">
            <v>32.090000000000003</v>
          </cell>
          <cell r="K70">
            <v>0.9</v>
          </cell>
          <cell r="L70" t="str">
            <v>Sept.</v>
          </cell>
          <cell r="M70">
            <v>3</v>
          </cell>
        </row>
        <row r="71">
          <cell r="A71">
            <v>10</v>
          </cell>
          <cell r="B71">
            <v>2.3199999999999998</v>
          </cell>
          <cell r="C71">
            <v>24.21</v>
          </cell>
          <cell r="D71">
            <v>3.78</v>
          </cell>
          <cell r="E71">
            <v>35.43</v>
          </cell>
          <cell r="F71">
            <v>1.68</v>
          </cell>
          <cell r="G71">
            <v>24.39</v>
          </cell>
          <cell r="H71">
            <v>14.23</v>
          </cell>
          <cell r="I71">
            <v>7.42</v>
          </cell>
          <cell r="J71">
            <v>33.97</v>
          </cell>
          <cell r="K71">
            <v>0.99</v>
          </cell>
          <cell r="L71" t="str">
            <v>Okt.</v>
          </cell>
          <cell r="M71">
            <v>3</v>
          </cell>
        </row>
        <row r="72">
          <cell r="A72">
            <v>11</v>
          </cell>
          <cell r="B72">
            <v>2.39</v>
          </cell>
          <cell r="C72">
            <v>24.05</v>
          </cell>
          <cell r="D72">
            <v>3.52</v>
          </cell>
          <cell r="E72">
            <v>38.020000000000003</v>
          </cell>
          <cell r="F72">
            <v>0</v>
          </cell>
          <cell r="G72">
            <v>38.700000000000003</v>
          </cell>
          <cell r="H72">
            <v>21.7</v>
          </cell>
          <cell r="I72">
            <v>10.8</v>
          </cell>
          <cell r="J72">
            <v>36.75</v>
          </cell>
          <cell r="K72">
            <v>1.27</v>
          </cell>
          <cell r="L72" t="str">
            <v>Nov.</v>
          </cell>
          <cell r="M72">
            <v>3</v>
          </cell>
        </row>
        <row r="73">
          <cell r="A73">
            <v>12</v>
          </cell>
          <cell r="B73">
            <v>2.36</v>
          </cell>
          <cell r="C73">
            <v>23.72</v>
          </cell>
          <cell r="D73">
            <v>3.44</v>
          </cell>
          <cell r="E73">
            <v>40.049999999999997</v>
          </cell>
          <cell r="F73">
            <v>0</v>
          </cell>
          <cell r="G73">
            <v>97.1</v>
          </cell>
          <cell r="H73">
            <v>27.49</v>
          </cell>
          <cell r="I73">
            <v>23.01</v>
          </cell>
          <cell r="J73">
            <v>101.85</v>
          </cell>
          <cell r="K73">
            <v>1.73</v>
          </cell>
          <cell r="L73" t="str">
            <v>Des.</v>
          </cell>
          <cell r="M73">
            <v>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"/>
    </sheetNames>
    <sheetDataSet>
      <sheetData sheetId="0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</sheetNames>
    <sheetDataSet>
      <sheetData sheetId="0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</sheetNames>
    <sheetDataSet>
      <sheetData sheetId="0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FIK"/>
      <sheetName val="Karung"/>
      <sheetName val="Grd LTW"/>
      <sheetName val="Grd LTT"/>
      <sheetName val="Grd MMG"/>
      <sheetName val="Losses"/>
      <sheetName val="Ton per jam"/>
      <sheetName val="GRAD"/>
      <sheetName val="% OT"/>
      <sheetName val="Grafik loading"/>
      <sheetName val="Ton Jam  kanban"/>
      <sheetName val="Monitor problem"/>
      <sheetName val="Loading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"/>
    </sheetNames>
    <sheetDataSet>
      <sheetData sheetId="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LTW"/>
    </sheetNames>
    <sheetDataSet>
      <sheetData sheetId="0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LTW"/>
      <sheetName val="REKAP"/>
      <sheetName val="FIXED"/>
      <sheetName val="VARIABLE"/>
      <sheetName val="PKRAWAT"/>
      <sheetName val="PORAWAT"/>
      <sheetName val="PK RM KEBUN"/>
      <sheetName val="PO RM KEBUN"/>
      <sheetName val="PK UMUM"/>
      <sheetName val="OVERHEAD"/>
      <sheetName val="PK PANEN"/>
      <sheetName val="PO PANEN"/>
      <sheetName val="TRANSPOR"/>
      <sheetName val="PK OLAH"/>
      <sheetName val="PO OLAH"/>
      <sheetName val="PK RM PAB"/>
      <sheetName val="PO RM PABR"/>
      <sheetName val="PK O"/>
      <sheetName val="PO O"/>
      <sheetName val="PK RM"/>
      <sheetName val="PO RM PAB"/>
    </sheetNames>
    <sheetDataSet>
      <sheetData sheetId="0">
        <row r="4">
          <cell r="E4" t="str">
            <v>JAN</v>
          </cell>
          <cell r="F4" t="str">
            <v>FEB</v>
          </cell>
          <cell r="G4" t="str">
            <v>MAR</v>
          </cell>
          <cell r="H4" t="str">
            <v>APR</v>
          </cell>
          <cell r="I4" t="str">
            <v>MAY</v>
          </cell>
          <cell r="J4" t="str">
            <v>JUN</v>
          </cell>
          <cell r="K4" t="str">
            <v>JUL</v>
          </cell>
          <cell r="L4" t="str">
            <v>AUG</v>
          </cell>
          <cell r="M4" t="str">
            <v>SEP</v>
          </cell>
          <cell r="N4" t="str">
            <v>OCT</v>
          </cell>
          <cell r="O4" t="str">
            <v>NOV</v>
          </cell>
          <cell r="P4" t="str">
            <v>DEC</v>
          </cell>
          <cell r="R4" t="str">
            <v>JAN</v>
          </cell>
          <cell r="S4" t="str">
            <v>FEB</v>
          </cell>
          <cell r="T4" t="str">
            <v>MAR</v>
          </cell>
          <cell r="U4" t="str">
            <v>APR</v>
          </cell>
          <cell r="V4" t="str">
            <v>MAY</v>
          </cell>
          <cell r="W4" t="str">
            <v>JUN</v>
          </cell>
          <cell r="X4" t="str">
            <v>JUL</v>
          </cell>
          <cell r="Y4" t="str">
            <v>AUG</v>
          </cell>
          <cell r="Z4" t="str">
            <v>SEP</v>
          </cell>
          <cell r="AA4" t="str">
            <v>OCT</v>
          </cell>
          <cell r="AB4" t="str">
            <v>NOV</v>
          </cell>
          <cell r="AC4" t="str">
            <v>DEC</v>
          </cell>
        </row>
        <row r="25">
          <cell r="E25">
            <v>2041.2278913432192</v>
          </cell>
          <cell r="F25">
            <v>2908.4032899270233</v>
          </cell>
          <cell r="G25">
            <v>2850.6330707980633</v>
          </cell>
          <cell r="H25">
            <v>3127.2056903505018</v>
          </cell>
          <cell r="I25">
            <v>2733.2919567857057</v>
          </cell>
          <cell r="J25">
            <v>2789.8447601203907</v>
          </cell>
          <cell r="K25">
            <v>3006.5975710857542</v>
          </cell>
          <cell r="L25">
            <v>3103.537441940487</v>
          </cell>
          <cell r="M25">
            <v>3067.7046610742555</v>
          </cell>
          <cell r="N25">
            <v>2651.727388161552</v>
          </cell>
          <cell r="O25">
            <v>3042.5386117760413</v>
          </cell>
          <cell r="P25">
            <v>4253.3832829951307</v>
          </cell>
          <cell r="R25">
            <v>2041.2278913432192</v>
          </cell>
          <cell r="S25">
            <v>4949.6311812702425</v>
          </cell>
          <cell r="T25">
            <v>7800.2642520683057</v>
          </cell>
          <cell r="U25">
            <v>10927.469942418807</v>
          </cell>
          <cell r="V25">
            <v>13660.761899204514</v>
          </cell>
          <cell r="W25">
            <v>16450.606659324905</v>
          </cell>
          <cell r="X25">
            <v>19457.204230410658</v>
          </cell>
          <cell r="Y25">
            <v>22560.741672351145</v>
          </cell>
          <cell r="Z25">
            <v>25628.4463334254</v>
          </cell>
          <cell r="AA25">
            <v>28280.173721586951</v>
          </cell>
          <cell r="AB25">
            <v>31322.712333362993</v>
          </cell>
          <cell r="AC25">
            <v>35576.095616358121</v>
          </cell>
          <cell r="AE25">
            <v>2041.2278913432192</v>
          </cell>
          <cell r="AF25">
            <v>2908.4032899270233</v>
          </cell>
          <cell r="AG25">
            <v>2850.6330707980633</v>
          </cell>
          <cell r="AH25">
            <v>3127.2056903505018</v>
          </cell>
          <cell r="AI25">
            <v>2258.4875224505977</v>
          </cell>
          <cell r="AJ25">
            <v>2181.7059771982836</v>
          </cell>
          <cell r="AK25">
            <v>2433.6371069749457</v>
          </cell>
          <cell r="AL25">
            <v>2465.5585274128671</v>
          </cell>
          <cell r="AM25">
            <v>2395.3419579061824</v>
          </cell>
          <cell r="AN25">
            <v>0</v>
          </cell>
          <cell r="AO25">
            <v>0</v>
          </cell>
          <cell r="AP25">
            <v>0</v>
          </cell>
          <cell r="AR25">
            <v>2041.2278913432192</v>
          </cell>
          <cell r="AS25">
            <v>4949.6311812702425</v>
          </cell>
          <cell r="AT25">
            <v>7800.2642520683057</v>
          </cell>
          <cell r="AU25">
            <v>10927.469942418807</v>
          </cell>
          <cell r="AV25">
            <v>13185.957464869405</v>
          </cell>
          <cell r="AW25">
            <v>15367.663442067689</v>
          </cell>
          <cell r="AX25">
            <v>17801.300549042637</v>
          </cell>
          <cell r="AY25">
            <v>20266.859076455505</v>
          </cell>
          <cell r="AZ25">
            <v>22662.201034361686</v>
          </cell>
          <cell r="BA25">
            <v>22662.201034361686</v>
          </cell>
          <cell r="BB25">
            <v>22662.201034361686</v>
          </cell>
          <cell r="BC25">
            <v>22662.201034361686</v>
          </cell>
          <cell r="BE25">
            <v>1813.0063079179113</v>
          </cell>
          <cell r="BF25">
            <v>1928.5970514316639</v>
          </cell>
          <cell r="BG25">
            <v>2188.5036506338265</v>
          </cell>
          <cell r="BH25">
            <v>2355.2614158549786</v>
          </cell>
          <cell r="BI25">
            <v>2162.2384756026358</v>
          </cell>
          <cell r="BJ25">
            <v>2178.7387095772024</v>
          </cell>
          <cell r="BK25">
            <v>2068.6612679909517</v>
          </cell>
          <cell r="BL25">
            <v>2399.1973828735836</v>
          </cell>
          <cell r="BM25">
            <v>3053.0904375765549</v>
          </cell>
          <cell r="BN25">
            <v>2707.3313882240809</v>
          </cell>
          <cell r="BO25">
            <v>3344.9518022587436</v>
          </cell>
          <cell r="BP25">
            <v>4329.0978286493855</v>
          </cell>
          <cell r="BR25">
            <v>1813.0063079179113</v>
          </cell>
          <cell r="BS25">
            <v>3741.6033593495749</v>
          </cell>
          <cell r="BT25">
            <v>5930.1070099834014</v>
          </cell>
          <cell r="BU25">
            <v>8285.3684258383801</v>
          </cell>
          <cell r="BV25">
            <v>10447.606901441017</v>
          </cell>
          <cell r="BW25">
            <v>12626.34561101822</v>
          </cell>
          <cell r="BX25">
            <v>14695.006879009172</v>
          </cell>
          <cell r="BY25">
            <v>17094.204261882755</v>
          </cell>
          <cell r="BZ25">
            <v>20147.294699459308</v>
          </cell>
          <cell r="CA25">
            <v>22854.626087683388</v>
          </cell>
          <cell r="CB25">
            <v>26199.577889942131</v>
          </cell>
          <cell r="CC25">
            <v>30528.675718591516</v>
          </cell>
        </row>
        <row r="26">
          <cell r="E26">
            <v>1219.5694910832192</v>
          </cell>
          <cell r="F26">
            <v>1867.957397027023</v>
          </cell>
          <cell r="G26">
            <v>1906.0144667980635</v>
          </cell>
          <cell r="H26">
            <v>2133.2711448505015</v>
          </cell>
          <cell r="I26">
            <v>1708.047216990386</v>
          </cell>
          <cell r="J26">
            <v>1668.7655261306206</v>
          </cell>
          <cell r="K26">
            <v>1890.9441147237194</v>
          </cell>
          <cell r="L26">
            <v>1978.4675815972873</v>
          </cell>
          <cell r="M26">
            <v>1886.5531152472872</v>
          </cell>
          <cell r="N26">
            <v>1484.537170490386</v>
          </cell>
          <cell r="O26">
            <v>1736.0485671148308</v>
          </cell>
          <cell r="P26">
            <v>2457.2628998403861</v>
          </cell>
          <cell r="R26">
            <v>1219.5694910832192</v>
          </cell>
          <cell r="S26">
            <v>3087.526888110242</v>
          </cell>
          <cell r="T26">
            <v>4993.5413549083059</v>
          </cell>
          <cell r="U26">
            <v>7126.8124997588075</v>
          </cell>
          <cell r="V26">
            <v>8834.8597167491935</v>
          </cell>
          <cell r="W26">
            <v>10503.625242879814</v>
          </cell>
          <cell r="X26">
            <v>12394.569357603534</v>
          </cell>
          <cell r="Y26">
            <v>14373.036939200822</v>
          </cell>
          <cell r="Z26">
            <v>16259.590054448108</v>
          </cell>
          <cell r="AA26">
            <v>17744.127224938493</v>
          </cell>
          <cell r="AB26">
            <v>19480.175792053324</v>
          </cell>
          <cell r="AC26">
            <v>21937.438691893709</v>
          </cell>
          <cell r="AE26">
            <v>1219.5694910832192</v>
          </cell>
          <cell r="AF26">
            <v>1867.957397027023</v>
          </cell>
          <cell r="AG26">
            <v>1906.0144667980635</v>
          </cell>
          <cell r="AH26">
            <v>2133.2711448505015</v>
          </cell>
          <cell r="AI26">
            <v>1371.5809911766846</v>
          </cell>
          <cell r="AJ26">
            <v>1354.1348005882837</v>
          </cell>
          <cell r="AK26">
            <v>1494.736087014946</v>
          </cell>
          <cell r="AL26">
            <v>1468.425286182867</v>
          </cell>
          <cell r="AM26">
            <v>1353.8572884505177</v>
          </cell>
          <cell r="AN26">
            <v>0</v>
          </cell>
          <cell r="AO26">
            <v>0</v>
          </cell>
          <cell r="AP26">
            <v>0</v>
          </cell>
          <cell r="AR26">
            <v>1219.5694910832192</v>
          </cell>
          <cell r="AS26">
            <v>3087.526888110242</v>
          </cell>
          <cell r="AT26">
            <v>4993.5413549083059</v>
          </cell>
          <cell r="AU26">
            <v>7126.8124997588075</v>
          </cell>
          <cell r="AV26">
            <v>8498.3934909354921</v>
          </cell>
          <cell r="AW26">
            <v>9852.5282915237767</v>
          </cell>
          <cell r="AX26">
            <v>11347.264378538723</v>
          </cell>
          <cell r="AY26">
            <v>12815.689664721589</v>
          </cell>
          <cell r="AZ26">
            <v>14169.546953172106</v>
          </cell>
          <cell r="BA26">
            <v>14169.546953172106</v>
          </cell>
          <cell r="BB26">
            <v>14169.546953172106</v>
          </cell>
          <cell r="BC26">
            <v>14169.546953172106</v>
          </cell>
          <cell r="BE26">
            <v>863.83070251791128</v>
          </cell>
          <cell r="BF26">
            <v>1070.8930827291638</v>
          </cell>
          <cell r="BG26">
            <v>1296.0196284338267</v>
          </cell>
          <cell r="BH26">
            <v>1293.4326572849789</v>
          </cell>
          <cell r="BI26">
            <v>1294.0568736026357</v>
          </cell>
          <cell r="BJ26">
            <v>1125.7932465772024</v>
          </cell>
          <cell r="BK26">
            <v>1097.8517857709517</v>
          </cell>
          <cell r="BL26">
            <v>1211.9942906535839</v>
          </cell>
          <cell r="BM26">
            <v>1957.501304576555</v>
          </cell>
          <cell r="BN26">
            <v>1748.2628912240807</v>
          </cell>
          <cell r="BO26">
            <v>1940.1990518587436</v>
          </cell>
          <cell r="BP26">
            <v>2217.9590326493853</v>
          </cell>
          <cell r="BR26">
            <v>863.83070251791128</v>
          </cell>
          <cell r="BS26">
            <v>1934.7237852470751</v>
          </cell>
          <cell r="BT26">
            <v>3230.7434136809015</v>
          </cell>
          <cell r="BU26">
            <v>4524.1760709658802</v>
          </cell>
          <cell r="BV26">
            <v>5818.2329445685154</v>
          </cell>
          <cell r="BW26">
            <v>6944.0261911457183</v>
          </cell>
          <cell r="BX26">
            <v>8041.8779769166704</v>
          </cell>
          <cell r="BY26">
            <v>9253.8722675702538</v>
          </cell>
          <cell r="BZ26">
            <v>11211.373572146809</v>
          </cell>
          <cell r="CA26">
            <v>12959.636463370891</v>
          </cell>
          <cell r="CB26">
            <v>14899.835515229635</v>
          </cell>
          <cell r="CC26">
            <v>17117.794547879021</v>
          </cell>
        </row>
        <row r="37">
          <cell r="E37">
            <v>821.65840026000001</v>
          </cell>
          <cell r="F37">
            <v>1040.4458929000002</v>
          </cell>
          <cell r="G37">
            <v>944.618604</v>
          </cell>
          <cell r="H37">
            <v>993.93454550000001</v>
          </cell>
          <cell r="I37">
            <v>1025.2447397953197</v>
          </cell>
          <cell r="J37">
            <v>1121.0792339897698</v>
          </cell>
          <cell r="K37">
            <v>1115.6534563620348</v>
          </cell>
          <cell r="L37">
            <v>1125.0698603431997</v>
          </cell>
          <cell r="M37">
            <v>1181.1515458269685</v>
          </cell>
          <cell r="N37">
            <v>1167.190217671166</v>
          </cell>
          <cell r="O37">
            <v>1306.4900446612105</v>
          </cell>
          <cell r="P37">
            <v>1796.1203831547443</v>
          </cell>
          <cell r="R37">
            <v>821.65840026000001</v>
          </cell>
          <cell r="S37">
            <v>1862.1042931600002</v>
          </cell>
          <cell r="T37">
            <v>2806.7228971600002</v>
          </cell>
          <cell r="U37">
            <v>3800.65744266</v>
          </cell>
          <cell r="V37">
            <v>4825.9021824553201</v>
          </cell>
          <cell r="W37">
            <v>5946.98141644509</v>
          </cell>
          <cell r="X37">
            <v>7062.6348728071243</v>
          </cell>
          <cell r="Y37">
            <v>8187.7047331503236</v>
          </cell>
          <cell r="Z37">
            <v>9368.8562789772914</v>
          </cell>
          <cell r="AA37">
            <v>10536.046496648458</v>
          </cell>
          <cell r="AB37">
            <v>11842.536541309668</v>
          </cell>
          <cell r="AC37">
            <v>13638.656924464412</v>
          </cell>
          <cell r="AE37">
            <v>821.65840026000001</v>
          </cell>
          <cell r="AF37">
            <v>1040.4458929000002</v>
          </cell>
          <cell r="AG37">
            <v>944.618604</v>
          </cell>
          <cell r="AH37">
            <v>993.93454550000001</v>
          </cell>
          <cell r="AI37">
            <v>886.90653127391306</v>
          </cell>
          <cell r="AJ37">
            <v>827.57117660999995</v>
          </cell>
          <cell r="AK37">
            <v>938.90101995999999</v>
          </cell>
          <cell r="AL37">
            <v>996.97087923000004</v>
          </cell>
          <cell r="AM37">
            <v>1041.4846694556647</v>
          </cell>
          <cell r="AN37">
            <v>0</v>
          </cell>
          <cell r="AO37">
            <v>0</v>
          </cell>
          <cell r="AP37">
            <v>0</v>
          </cell>
          <cell r="AR37">
            <v>821.65840026000001</v>
          </cell>
          <cell r="AS37">
            <v>1862.1042931600002</v>
          </cell>
          <cell r="AT37">
            <v>2806.7228971600002</v>
          </cell>
          <cell r="AU37">
            <v>3800.65744266</v>
          </cell>
          <cell r="AV37">
            <v>4687.5639739339131</v>
          </cell>
          <cell r="AW37">
            <v>5515.1351505439134</v>
          </cell>
          <cell r="AX37">
            <v>6454.0361705039131</v>
          </cell>
          <cell r="AY37">
            <v>7451.0070497339129</v>
          </cell>
          <cell r="AZ37">
            <v>8492.4917191895784</v>
          </cell>
          <cell r="BA37">
            <v>8492.4917191895784</v>
          </cell>
          <cell r="BB37">
            <v>8492.4917191895784</v>
          </cell>
          <cell r="BC37">
            <v>8492.4917191895784</v>
          </cell>
          <cell r="BE37">
            <v>949.17560539999999</v>
          </cell>
          <cell r="BF37">
            <v>857.70396870250011</v>
          </cell>
          <cell r="BG37">
            <v>892.48402220000003</v>
          </cell>
          <cell r="BH37">
            <v>1061.82875857</v>
          </cell>
          <cell r="BI37">
            <v>868.18160199999988</v>
          </cell>
          <cell r="BJ37">
            <v>1052.945463</v>
          </cell>
          <cell r="BK37">
            <v>970.80948222000006</v>
          </cell>
          <cell r="BL37">
            <v>1187.2030922199999</v>
          </cell>
          <cell r="BM37">
            <v>1095.5891329999999</v>
          </cell>
          <cell r="BN37">
            <v>959.06849699999998</v>
          </cell>
          <cell r="BO37">
            <v>1404.7527504</v>
          </cell>
          <cell r="BP37">
            <v>2111.1387960000002</v>
          </cell>
          <cell r="BR37">
            <v>949.17560539999999</v>
          </cell>
          <cell r="BS37">
            <v>1806.8795741025001</v>
          </cell>
          <cell r="BT37">
            <v>2699.3635963024999</v>
          </cell>
          <cell r="BU37">
            <v>3761.1923548724999</v>
          </cell>
          <cell r="BV37">
            <v>4629.3739568724995</v>
          </cell>
          <cell r="BW37">
            <v>5682.3194198724996</v>
          </cell>
          <cell r="BX37">
            <v>6653.1289020924996</v>
          </cell>
          <cell r="BY37">
            <v>7840.3319943124998</v>
          </cell>
          <cell r="BZ37">
            <v>8935.9211273125002</v>
          </cell>
          <cell r="CA37">
            <v>9894.9896243125004</v>
          </cell>
          <cell r="CB37">
            <v>11299.742374712499</v>
          </cell>
          <cell r="CC37">
            <v>13410.881170712499</v>
          </cell>
        </row>
        <row r="40">
          <cell r="R40">
            <v>28.466999999999999</v>
          </cell>
          <cell r="S40">
            <v>49.231499999999997</v>
          </cell>
          <cell r="T40">
            <v>69.193899999999999</v>
          </cell>
          <cell r="U40">
            <v>86.014899999999997</v>
          </cell>
          <cell r="V40">
            <v>98.496899999999997</v>
          </cell>
          <cell r="W40">
            <v>111.5749</v>
          </cell>
          <cell r="X40">
            <v>129.70339999999999</v>
          </cell>
          <cell r="Y40">
            <v>144.70439999999999</v>
          </cell>
          <cell r="Z40">
            <v>159.91239999999999</v>
          </cell>
          <cell r="AA40">
            <v>175.34289999999999</v>
          </cell>
          <cell r="AB40">
            <v>190.6069</v>
          </cell>
          <cell r="AC40">
            <v>204.2739</v>
          </cell>
          <cell r="AR40">
            <v>28.466999999999999</v>
          </cell>
          <cell r="AS40">
            <v>49.231499999999997</v>
          </cell>
          <cell r="AT40">
            <v>69.193899999999999</v>
          </cell>
          <cell r="AU40">
            <v>86.014899999999997</v>
          </cell>
          <cell r="AV40">
            <v>96.056248999999994</v>
          </cell>
          <cell r="AW40">
            <v>105.97174899999999</v>
          </cell>
          <cell r="AX40">
            <v>115.88891499999998</v>
          </cell>
          <cell r="AY40">
            <v>130.88108099999999</v>
          </cell>
          <cell r="AZ40">
            <v>140.15402</v>
          </cell>
          <cell r="BA40">
            <v>140.15402</v>
          </cell>
          <cell r="BB40">
            <v>140.15402</v>
          </cell>
          <cell r="BC40">
            <v>140.15402</v>
          </cell>
          <cell r="BR40">
            <v>16.89425</v>
          </cell>
          <cell r="BS40">
            <v>25.405749999999998</v>
          </cell>
          <cell r="BT40">
            <v>35.433749999999996</v>
          </cell>
          <cell r="BU40">
            <v>46.463249999999995</v>
          </cell>
          <cell r="BV40">
            <v>61.232749999999996</v>
          </cell>
          <cell r="BW40">
            <v>81.431349999999995</v>
          </cell>
          <cell r="BX40">
            <v>102.41295</v>
          </cell>
          <cell r="BY40">
            <v>117.41395</v>
          </cell>
          <cell r="BZ40">
            <v>137.83244999999999</v>
          </cell>
          <cell r="CA40">
            <v>162.74564999999998</v>
          </cell>
          <cell r="CB40">
            <v>202.90914999999998</v>
          </cell>
          <cell r="CC40">
            <v>210.44444999999999</v>
          </cell>
        </row>
        <row r="41">
          <cell r="E41">
            <v>158.63320300000001</v>
          </cell>
          <cell r="F41">
            <v>186.86236700000001</v>
          </cell>
          <cell r="G41">
            <v>166.50575599999999</v>
          </cell>
          <cell r="H41">
            <v>197.112853</v>
          </cell>
          <cell r="I41">
            <v>231.76577162884956</v>
          </cell>
          <cell r="J41">
            <v>234.68195633491194</v>
          </cell>
          <cell r="K41">
            <v>242.47700535450443</v>
          </cell>
          <cell r="L41">
            <v>240.79895692405722</v>
          </cell>
          <cell r="M41">
            <v>269.32566343635187</v>
          </cell>
          <cell r="N41">
            <v>283.30933806058101</v>
          </cell>
          <cell r="O41">
            <v>265.41023267268281</v>
          </cell>
          <cell r="P41">
            <v>233.80713129247363</v>
          </cell>
          <cell r="R41">
            <v>158.63320300000001</v>
          </cell>
          <cell r="S41">
            <v>345.49557000000004</v>
          </cell>
          <cell r="T41">
            <v>512.00132600000006</v>
          </cell>
          <cell r="U41">
            <v>709.11417900000004</v>
          </cell>
          <cell r="V41">
            <v>940.87995062884966</v>
          </cell>
          <cell r="W41">
            <v>1175.5619069637617</v>
          </cell>
          <cell r="X41">
            <v>1418.0389123182661</v>
          </cell>
          <cell r="Y41">
            <v>1658.8378692423232</v>
          </cell>
          <cell r="Z41">
            <v>1928.163532678675</v>
          </cell>
          <cell r="AA41">
            <v>2211.472870739256</v>
          </cell>
          <cell r="AB41">
            <v>2476.8831034119389</v>
          </cell>
          <cell r="AC41">
            <v>2710.6902347044124</v>
          </cell>
          <cell r="AE41">
            <v>158.63320300000001</v>
          </cell>
          <cell r="AF41">
            <v>186.86236700000001</v>
          </cell>
          <cell r="AG41">
            <v>166.50575599999999</v>
          </cell>
          <cell r="AH41">
            <v>197.112853</v>
          </cell>
          <cell r="AI41">
            <v>185.34134</v>
          </cell>
          <cell r="AJ41">
            <v>195.62101799999999</v>
          </cell>
          <cell r="AK41">
            <v>221.065428</v>
          </cell>
          <cell r="AL41">
            <v>234.83930699999999</v>
          </cell>
          <cell r="AM41">
            <v>234.46255500000001</v>
          </cell>
          <cell r="AN41">
            <v>0</v>
          </cell>
          <cell r="AO41">
            <v>0</v>
          </cell>
          <cell r="AP41">
            <v>0</v>
          </cell>
          <cell r="AR41">
            <v>158.63320300000001</v>
          </cell>
          <cell r="AS41">
            <v>345.49557000000004</v>
          </cell>
          <cell r="AT41">
            <v>512.00132600000006</v>
          </cell>
          <cell r="AU41">
            <v>709.11417900000004</v>
          </cell>
          <cell r="AV41">
            <v>894.45551900000009</v>
          </cell>
          <cell r="AW41">
            <v>1090.0765370000001</v>
          </cell>
          <cell r="AX41">
            <v>1311.1419650000003</v>
          </cell>
          <cell r="AY41">
            <v>1545.9812720000002</v>
          </cell>
          <cell r="AZ41">
            <v>1780.4438270000003</v>
          </cell>
          <cell r="BA41">
            <v>1780.4438270000003</v>
          </cell>
          <cell r="BB41">
            <v>1780.4438270000003</v>
          </cell>
          <cell r="BC41">
            <v>1780.4438270000003</v>
          </cell>
          <cell r="BE41">
            <v>229.79770600000001</v>
          </cell>
          <cell r="BF41">
            <v>143.05550820249999</v>
          </cell>
          <cell r="BG41">
            <v>159.65114269999998</v>
          </cell>
          <cell r="BH41">
            <v>172.50759932</v>
          </cell>
          <cell r="BI41">
            <v>175.002925</v>
          </cell>
          <cell r="BJ41">
            <v>196.34795800000001</v>
          </cell>
          <cell r="BK41">
            <v>178.81147540000001</v>
          </cell>
          <cell r="BL41">
            <v>228.85843</v>
          </cell>
          <cell r="BM41">
            <v>256.04476199999999</v>
          </cell>
          <cell r="BN41">
            <v>202.133871</v>
          </cell>
          <cell r="BO41">
            <v>252.4287716</v>
          </cell>
          <cell r="BP41">
            <v>184.9663615</v>
          </cell>
          <cell r="BR41">
            <v>229.79770600000001</v>
          </cell>
          <cell r="BS41">
            <v>372.8532142025</v>
          </cell>
          <cell r="BT41">
            <v>532.50435690249992</v>
          </cell>
          <cell r="BU41">
            <v>705.01195622249998</v>
          </cell>
          <cell r="BV41">
            <v>880.01488122249998</v>
          </cell>
          <cell r="BW41">
            <v>1076.3628392225</v>
          </cell>
          <cell r="BX41">
            <v>1255.1743146225001</v>
          </cell>
          <cell r="BY41">
            <v>1484.0327446225001</v>
          </cell>
          <cell r="BZ41">
            <v>1740.0775066225001</v>
          </cell>
          <cell r="CA41">
            <v>1942.2113776225001</v>
          </cell>
          <cell r="CB41">
            <v>2194.6401492225</v>
          </cell>
          <cell r="CC41">
            <v>2379.6065107224999</v>
          </cell>
        </row>
        <row r="43">
          <cell r="E43">
            <v>116.12847816</v>
          </cell>
          <cell r="F43">
            <v>164.372446</v>
          </cell>
          <cell r="G43">
            <v>138.633377</v>
          </cell>
          <cell r="H43">
            <v>160.52124950000001</v>
          </cell>
          <cell r="I43">
            <v>125.602542</v>
          </cell>
          <cell r="J43">
            <v>120.142628</v>
          </cell>
          <cell r="K43">
            <v>116.625214</v>
          </cell>
          <cell r="L43">
            <v>120.142628</v>
          </cell>
          <cell r="M43">
            <v>122.872585</v>
          </cell>
          <cell r="N43">
            <v>122.872585</v>
          </cell>
          <cell r="O43">
            <v>114.682714</v>
          </cell>
          <cell r="P43">
            <v>396.56467900000001</v>
          </cell>
          <cell r="R43">
            <v>116.12847816</v>
          </cell>
          <cell r="S43">
            <v>280.50092416000001</v>
          </cell>
          <cell r="T43">
            <v>419.13430116000001</v>
          </cell>
          <cell r="U43">
            <v>579.65555066000002</v>
          </cell>
          <cell r="V43">
            <v>705.25809265999999</v>
          </cell>
          <cell r="W43">
            <v>825.40072065999993</v>
          </cell>
          <cell r="X43">
            <v>942.02593465999996</v>
          </cell>
          <cell r="Y43">
            <v>1062.1685626599999</v>
          </cell>
          <cell r="Z43">
            <v>1185.04114766</v>
          </cell>
          <cell r="AA43">
            <v>1307.9137326600001</v>
          </cell>
          <cell r="AB43">
            <v>1422.5964466600001</v>
          </cell>
          <cell r="AC43">
            <v>1819.1611256600002</v>
          </cell>
          <cell r="AE43">
            <v>116.12847816</v>
          </cell>
          <cell r="AF43">
            <v>164.372446</v>
          </cell>
          <cell r="AG43">
            <v>138.633377</v>
          </cell>
          <cell r="AH43">
            <v>160.52124950000001</v>
          </cell>
          <cell r="AI43">
            <v>123.01498142391304</v>
          </cell>
          <cell r="AJ43">
            <v>128.41841024999999</v>
          </cell>
          <cell r="AK43">
            <v>148.92450249999999</v>
          </cell>
          <cell r="AL43">
            <v>169.949579</v>
          </cell>
          <cell r="AM43">
            <v>172.03356136092489</v>
          </cell>
          <cell r="AN43">
            <v>0</v>
          </cell>
          <cell r="AO43">
            <v>0</v>
          </cell>
          <cell r="AP43">
            <v>0</v>
          </cell>
          <cell r="AR43">
            <v>116.12847816</v>
          </cell>
          <cell r="AS43">
            <v>280.50092416000001</v>
          </cell>
          <cell r="AT43">
            <v>419.13430116000001</v>
          </cell>
          <cell r="AU43">
            <v>579.65555066000002</v>
          </cell>
          <cell r="AV43">
            <v>702.67053208391303</v>
          </cell>
          <cell r="AW43">
            <v>831.088942333913</v>
          </cell>
          <cell r="AX43">
            <v>980.01344483391301</v>
          </cell>
          <cell r="AY43">
            <v>1149.963023833913</v>
          </cell>
          <cell r="AZ43">
            <v>1321.996585194838</v>
          </cell>
          <cell r="BA43">
            <v>1321.996585194838</v>
          </cell>
          <cell r="BB43">
            <v>1321.996585194838</v>
          </cell>
          <cell r="BC43">
            <v>1321.996585194838</v>
          </cell>
          <cell r="BE43">
            <v>153.69823740000001</v>
          </cell>
          <cell r="BF43">
            <v>136.98499150000001</v>
          </cell>
          <cell r="BG43">
            <v>130.991038</v>
          </cell>
          <cell r="BH43">
            <v>140.59312825000001</v>
          </cell>
          <cell r="BI43">
            <v>167.24027100000001</v>
          </cell>
          <cell r="BJ43">
            <v>171.24872999999999</v>
          </cell>
          <cell r="BK43">
            <v>155.13786300000001</v>
          </cell>
          <cell r="BL43">
            <v>160.60107221999999</v>
          </cell>
          <cell r="BM43">
            <v>129.43560600000001</v>
          </cell>
          <cell r="BN43">
            <v>135.34983700000001</v>
          </cell>
          <cell r="BO43">
            <v>211.011438</v>
          </cell>
          <cell r="BP43">
            <v>336.97599699999995</v>
          </cell>
          <cell r="BR43">
            <v>153.69823740000001</v>
          </cell>
          <cell r="BS43">
            <v>290.68322890000002</v>
          </cell>
          <cell r="BT43">
            <v>421.67426690000002</v>
          </cell>
          <cell r="BU43">
            <v>562.26739515000008</v>
          </cell>
          <cell r="BV43">
            <v>729.50766615000009</v>
          </cell>
          <cell r="BW43">
            <v>900.75639615000011</v>
          </cell>
          <cell r="BX43">
            <v>1055.8942591500002</v>
          </cell>
          <cell r="BY43">
            <v>1216.4953313700003</v>
          </cell>
          <cell r="BZ43">
            <v>1345.9309373700003</v>
          </cell>
          <cell r="CA43">
            <v>1481.2807743700002</v>
          </cell>
          <cell r="CB43">
            <v>1692.2922123700002</v>
          </cell>
          <cell r="CC43">
            <v>2029.2682093700002</v>
          </cell>
        </row>
        <row r="44">
          <cell r="E44">
            <v>84.545042099999989</v>
          </cell>
          <cell r="F44">
            <v>103.4621029</v>
          </cell>
          <cell r="G44">
            <v>89.943706000000006</v>
          </cell>
          <cell r="H44">
            <v>104.750848</v>
          </cell>
          <cell r="I44">
            <v>109.35901930000001</v>
          </cell>
          <cell r="J44">
            <v>109.94612830000003</v>
          </cell>
          <cell r="K44">
            <v>108.47762420000002</v>
          </cell>
          <cell r="L44">
            <v>112.20530910000005</v>
          </cell>
          <cell r="M44">
            <v>117.30328080000001</v>
          </cell>
          <cell r="N44">
            <v>103.35916770000003</v>
          </cell>
          <cell r="O44">
            <v>99.576978600000089</v>
          </cell>
          <cell r="P44">
            <v>103.57992800000007</v>
          </cell>
          <cell r="R44">
            <v>84.545042099999989</v>
          </cell>
          <cell r="S44">
            <v>188.00714499999998</v>
          </cell>
          <cell r="T44">
            <v>277.950851</v>
          </cell>
          <cell r="U44">
            <v>382.70169900000002</v>
          </cell>
          <cell r="V44">
            <v>492.06071830000002</v>
          </cell>
          <cell r="W44">
            <v>602.00684660000002</v>
          </cell>
          <cell r="X44">
            <v>710.48447080000005</v>
          </cell>
          <cell r="Y44">
            <v>822.68977990000008</v>
          </cell>
          <cell r="Z44">
            <v>939.99306070000011</v>
          </cell>
          <cell r="AA44">
            <v>1043.3522284000001</v>
          </cell>
          <cell r="AB44">
            <v>1142.9292070000001</v>
          </cell>
          <cell r="AC44">
            <v>1246.5091350000002</v>
          </cell>
          <cell r="AE44">
            <v>84.545042099999989</v>
          </cell>
          <cell r="AF44">
            <v>103.4621029</v>
          </cell>
          <cell r="AG44">
            <v>89.943706000000006</v>
          </cell>
          <cell r="AH44">
            <v>104.750848</v>
          </cell>
          <cell r="AI44">
            <v>101.05834985</v>
          </cell>
          <cell r="AJ44">
            <v>102.36397969999999</v>
          </cell>
          <cell r="AK44">
            <v>91.524487460000003</v>
          </cell>
          <cell r="AL44">
            <v>91.249956209999993</v>
          </cell>
          <cell r="AM44">
            <v>85.561301329999992</v>
          </cell>
          <cell r="AN44">
            <v>0</v>
          </cell>
          <cell r="AO44">
            <v>0</v>
          </cell>
          <cell r="AP44">
            <v>0</v>
          </cell>
          <cell r="AR44">
            <v>84.545042099999989</v>
          </cell>
          <cell r="AS44">
            <v>188.00714499999998</v>
          </cell>
          <cell r="AT44">
            <v>277.950851</v>
          </cell>
          <cell r="AU44">
            <v>382.70169900000002</v>
          </cell>
          <cell r="AV44">
            <v>483.76004885000003</v>
          </cell>
          <cell r="AW44">
            <v>586.12402855000005</v>
          </cell>
          <cell r="AX44">
            <v>677.64851601000009</v>
          </cell>
          <cell r="AY44">
            <v>768.89847222000003</v>
          </cell>
          <cell r="AZ44">
            <v>854.45977355000002</v>
          </cell>
          <cell r="BA44">
            <v>854.45977355000002</v>
          </cell>
          <cell r="BB44">
            <v>854.45977355000002</v>
          </cell>
          <cell r="BC44">
            <v>854.45977355000002</v>
          </cell>
          <cell r="BE44">
            <v>58.941766999999999</v>
          </cell>
          <cell r="BF44">
            <v>97.312569999999994</v>
          </cell>
          <cell r="BG44">
            <v>124.80298999999999</v>
          </cell>
          <cell r="BH44">
            <v>99.632470999999995</v>
          </cell>
          <cell r="BI44">
            <v>85.836213000000001</v>
          </cell>
          <cell r="BJ44">
            <v>116.338536</v>
          </cell>
          <cell r="BK44">
            <v>111.311072</v>
          </cell>
          <cell r="BL44">
            <v>108.391825</v>
          </cell>
          <cell r="BM44">
            <v>101.14614400000001</v>
          </cell>
          <cell r="BN44">
            <v>102.509815</v>
          </cell>
          <cell r="BO44">
            <v>94.270302000000001</v>
          </cell>
          <cell r="BP44">
            <v>102.27960299999999</v>
          </cell>
          <cell r="BR44">
            <v>58.941766999999999</v>
          </cell>
          <cell r="BS44">
            <v>156.25433699999999</v>
          </cell>
          <cell r="BT44">
            <v>281.05732699999999</v>
          </cell>
          <cell r="BU44">
            <v>380.689798</v>
          </cell>
          <cell r="BV44">
            <v>466.52601099999998</v>
          </cell>
          <cell r="BW44">
            <v>582.86454700000002</v>
          </cell>
          <cell r="BX44">
            <v>694.17561899999998</v>
          </cell>
          <cell r="BY44">
            <v>802.56744400000002</v>
          </cell>
          <cell r="BZ44">
            <v>903.71358800000007</v>
          </cell>
          <cell r="CA44">
            <v>1006.2234030000001</v>
          </cell>
          <cell r="CB44">
            <v>1100.4937050000001</v>
          </cell>
          <cell r="CC44">
            <v>1202.773308</v>
          </cell>
        </row>
        <row r="46">
          <cell r="E46">
            <v>42.785366000000003</v>
          </cell>
          <cell r="F46">
            <v>65.829044999999994</v>
          </cell>
          <cell r="G46">
            <v>60.834662999999999</v>
          </cell>
          <cell r="H46">
            <v>63.344298000000002</v>
          </cell>
          <cell r="I46">
            <v>45.872464999999998</v>
          </cell>
          <cell r="J46">
            <v>66.12397</v>
          </cell>
          <cell r="K46">
            <v>65.240780000000001</v>
          </cell>
          <cell r="L46">
            <v>66.698719999999994</v>
          </cell>
          <cell r="M46">
            <v>70.548720000000003</v>
          </cell>
          <cell r="N46">
            <v>62.162430000000001</v>
          </cell>
          <cell r="O46">
            <v>59.887740000000001</v>
          </cell>
          <cell r="P46">
            <v>62.759481999999998</v>
          </cell>
          <cell r="R46">
            <v>42.785366000000003</v>
          </cell>
          <cell r="S46">
            <v>108.61441099999999</v>
          </cell>
          <cell r="T46">
            <v>169.449074</v>
          </cell>
          <cell r="U46">
            <v>232.79337200000001</v>
          </cell>
          <cell r="V46">
            <v>278.66583700000001</v>
          </cell>
          <cell r="W46">
            <v>344.789807</v>
          </cell>
          <cell r="X46">
            <v>410.03058699999997</v>
          </cell>
          <cell r="Y46">
            <v>476.72930699999995</v>
          </cell>
          <cell r="Z46">
            <v>547.27802699999995</v>
          </cell>
          <cell r="AA46">
            <v>609.44045699999992</v>
          </cell>
          <cell r="AB46">
            <v>669.32819699999993</v>
          </cell>
          <cell r="AC46">
            <v>732.08767899999998</v>
          </cell>
          <cell r="AE46">
            <v>42.785366000000003</v>
          </cell>
          <cell r="AF46">
            <v>65.829044999999994</v>
          </cell>
          <cell r="AG46">
            <v>60.834662999999999</v>
          </cell>
          <cell r="AH46">
            <v>63.344298000000002</v>
          </cell>
          <cell r="AI46">
            <v>45.017166000000003</v>
          </cell>
          <cell r="AJ46">
            <v>33.895305999999998</v>
          </cell>
          <cell r="AK46">
            <v>42.507269000000001</v>
          </cell>
          <cell r="AL46">
            <v>35.346921000000002</v>
          </cell>
          <cell r="AM46">
            <v>39.879167764739876</v>
          </cell>
          <cell r="AN46">
            <v>0</v>
          </cell>
          <cell r="AO46">
            <v>0</v>
          </cell>
          <cell r="AP46">
            <v>0</v>
          </cell>
          <cell r="AR46">
            <v>42.785366000000003</v>
          </cell>
          <cell r="AS46">
            <v>108.61441099999999</v>
          </cell>
          <cell r="AT46">
            <v>169.449074</v>
          </cell>
          <cell r="AU46">
            <v>232.79337200000001</v>
          </cell>
          <cell r="AV46">
            <v>277.81053800000001</v>
          </cell>
          <cell r="AW46">
            <v>311.70584400000001</v>
          </cell>
          <cell r="AX46">
            <v>354.21311300000002</v>
          </cell>
          <cell r="AY46">
            <v>389.56003400000003</v>
          </cell>
          <cell r="AZ46">
            <v>429.43920176473989</v>
          </cell>
          <cell r="BA46">
            <v>429.43920176473989</v>
          </cell>
          <cell r="BB46">
            <v>429.43920176473989</v>
          </cell>
          <cell r="BC46">
            <v>429.43920176473989</v>
          </cell>
          <cell r="BE46">
            <v>56.016530000000003</v>
          </cell>
          <cell r="BF46">
            <v>79.524238999999994</v>
          </cell>
          <cell r="BG46">
            <v>66.041261000000006</v>
          </cell>
          <cell r="BH46">
            <v>64.844740999999999</v>
          </cell>
          <cell r="BI46">
            <v>51.342095999999998</v>
          </cell>
          <cell r="BJ46">
            <v>49.399766999999997</v>
          </cell>
          <cell r="BK46">
            <v>42.183020820000003</v>
          </cell>
          <cell r="BL46">
            <v>65.635493999999994</v>
          </cell>
          <cell r="BM46">
            <v>68.272053999999997</v>
          </cell>
          <cell r="BN46">
            <v>57.878036999999999</v>
          </cell>
          <cell r="BO46">
            <v>64.543093999999996</v>
          </cell>
          <cell r="BP46">
            <v>119.5648475</v>
          </cell>
          <cell r="BR46">
            <v>56.016530000000003</v>
          </cell>
          <cell r="BS46">
            <v>135.54076900000001</v>
          </cell>
          <cell r="BT46">
            <v>201.58203000000003</v>
          </cell>
          <cell r="BU46">
            <v>266.42677100000003</v>
          </cell>
          <cell r="BV46">
            <v>317.768867</v>
          </cell>
          <cell r="BW46">
            <v>367.168634</v>
          </cell>
          <cell r="BX46">
            <v>409.35165482000002</v>
          </cell>
          <cell r="BY46">
            <v>474.98714882000002</v>
          </cell>
          <cell r="BZ46">
            <v>543.25920282000004</v>
          </cell>
          <cell r="CA46">
            <v>601.13723981999999</v>
          </cell>
          <cell r="CB46">
            <v>665.68033381999999</v>
          </cell>
          <cell r="CC46">
            <v>785.24518132000003</v>
          </cell>
        </row>
        <row r="47">
          <cell r="E47">
            <v>145.20849999999999</v>
          </cell>
          <cell r="F47">
            <v>152.81932499999999</v>
          </cell>
          <cell r="G47">
            <v>184.624922</v>
          </cell>
          <cell r="H47">
            <v>158.58945499999999</v>
          </cell>
          <cell r="I47">
            <v>156.81805700000001</v>
          </cell>
          <cell r="J47">
            <v>231.43389500000004</v>
          </cell>
          <cell r="K47">
            <v>228.34272999999996</v>
          </cell>
          <cell r="L47">
            <v>236.189415</v>
          </cell>
          <cell r="M47">
            <v>212.28751199999999</v>
          </cell>
          <cell r="N47">
            <v>187.052403</v>
          </cell>
          <cell r="O47">
            <v>209.60708999999997</v>
          </cell>
          <cell r="P47">
            <v>187.45792000000003</v>
          </cell>
          <cell r="R47">
            <v>145.20849999999999</v>
          </cell>
          <cell r="S47">
            <v>298.02782500000001</v>
          </cell>
          <cell r="T47">
            <v>482.65274699999998</v>
          </cell>
          <cell r="U47">
            <v>641.24220199999991</v>
          </cell>
          <cell r="V47">
            <v>798.06025899999986</v>
          </cell>
          <cell r="W47">
            <v>1029.494154</v>
          </cell>
          <cell r="X47">
            <v>1257.8368839999998</v>
          </cell>
          <cell r="Y47">
            <v>1494.0262989999999</v>
          </cell>
          <cell r="Z47">
            <v>1706.313811</v>
          </cell>
          <cell r="AA47">
            <v>1893.3662139999999</v>
          </cell>
          <cell r="AB47">
            <v>2102.9733040000001</v>
          </cell>
          <cell r="AC47">
            <v>2290.4312239999999</v>
          </cell>
          <cell r="AE47">
            <v>145.20849999999999</v>
          </cell>
          <cell r="AF47">
            <v>152.81932499999999</v>
          </cell>
          <cell r="AG47">
            <v>184.624922</v>
          </cell>
          <cell r="AH47">
            <v>158.58945499999999</v>
          </cell>
          <cell r="AI47">
            <v>156.81805700000001</v>
          </cell>
          <cell r="AJ47">
            <v>94.667131659999995</v>
          </cell>
          <cell r="AK47">
            <v>138.314233</v>
          </cell>
          <cell r="AL47">
            <v>131.50618402000001</v>
          </cell>
          <cell r="AM47">
            <v>141.654427</v>
          </cell>
          <cell r="AN47">
            <v>0</v>
          </cell>
          <cell r="AO47">
            <v>0</v>
          </cell>
          <cell r="AP47">
            <v>0</v>
          </cell>
          <cell r="AR47">
            <v>145.20849999999999</v>
          </cell>
          <cell r="AS47">
            <v>298.02782500000001</v>
          </cell>
          <cell r="AT47">
            <v>482.65274699999998</v>
          </cell>
          <cell r="AU47">
            <v>641.24220199999991</v>
          </cell>
          <cell r="AV47">
            <v>798.06025899999986</v>
          </cell>
          <cell r="AW47">
            <v>892.72739065999986</v>
          </cell>
          <cell r="AX47">
            <v>1031.0416236599999</v>
          </cell>
          <cell r="AY47">
            <v>1162.54780768</v>
          </cell>
          <cell r="AZ47">
            <v>1304.2022346799999</v>
          </cell>
          <cell r="BA47">
            <v>1304.2022346799999</v>
          </cell>
          <cell r="BB47">
            <v>1304.2022346799999</v>
          </cell>
          <cell r="BC47">
            <v>1304.2022346799999</v>
          </cell>
          <cell r="BE47">
            <v>127.73336</v>
          </cell>
          <cell r="BF47">
            <v>126.912111</v>
          </cell>
          <cell r="BG47">
            <v>145.45622</v>
          </cell>
          <cell r="BH47">
            <v>303.06466799999998</v>
          </cell>
          <cell r="BI47">
            <v>124.205476</v>
          </cell>
          <cell r="BJ47">
            <v>213.168826</v>
          </cell>
          <cell r="BK47">
            <v>193.63756900000001</v>
          </cell>
          <cell r="BL47">
            <v>295.82260500000001</v>
          </cell>
          <cell r="BM47">
            <v>197.15364400000001</v>
          </cell>
          <cell r="BN47">
            <v>157.40340699999999</v>
          </cell>
          <cell r="BO47">
            <v>182.558741</v>
          </cell>
          <cell r="BP47">
            <v>585.36727800000006</v>
          </cell>
          <cell r="BR47">
            <v>127.73336</v>
          </cell>
          <cell r="BS47">
            <v>254.64547099999999</v>
          </cell>
          <cell r="BT47">
            <v>400.10169099999996</v>
          </cell>
          <cell r="BU47">
            <v>703.16635899999994</v>
          </cell>
          <cell r="BV47">
            <v>827.37183499999992</v>
          </cell>
          <cell r="BW47">
            <v>1040.540661</v>
          </cell>
          <cell r="BX47">
            <v>1234.17823</v>
          </cell>
          <cell r="BY47">
            <v>1530.0008350000001</v>
          </cell>
          <cell r="BZ47">
            <v>1727.154479</v>
          </cell>
          <cell r="CA47">
            <v>1884.5578860000001</v>
          </cell>
          <cell r="CB47">
            <v>2067.1166269999999</v>
          </cell>
          <cell r="CC47">
            <v>2652.483905</v>
          </cell>
        </row>
        <row r="53">
          <cell r="E53">
            <v>766.01448337940406</v>
          </cell>
          <cell r="F53">
            <v>1198.9096953044466</v>
          </cell>
          <cell r="G53">
            <v>1135.0449532933978</v>
          </cell>
          <cell r="H53">
            <v>1231.2667562389213</v>
          </cell>
          <cell r="I53">
            <v>919.79861926703779</v>
          </cell>
          <cell r="J53">
            <v>896.29362140620822</v>
          </cell>
          <cell r="K53">
            <v>945.06486887851111</v>
          </cell>
          <cell r="L53">
            <v>978.67268597730663</v>
          </cell>
          <cell r="M53">
            <v>871.305680439978</v>
          </cell>
          <cell r="N53">
            <v>712.54952050619784</v>
          </cell>
          <cell r="O53">
            <v>894.80141175117956</v>
          </cell>
          <cell r="P53">
            <v>1384.8915362447026</v>
          </cell>
          <cell r="R53">
            <v>766.01448337940406</v>
          </cell>
          <cell r="S53">
            <v>973.87698797143071</v>
          </cell>
          <cell r="T53">
            <v>1027.4097097060699</v>
          </cell>
          <cell r="U53">
            <v>1078.8917321372883</v>
          </cell>
          <cell r="V53">
            <v>1042.6885024818926</v>
          </cell>
          <cell r="W53">
            <v>1014.825235374688</v>
          </cell>
          <cell r="X53">
            <v>1003.3730745027437</v>
          </cell>
          <cell r="Y53">
            <v>999.90462403166805</v>
          </cell>
          <cell r="Z53">
            <v>982.51326741547848</v>
          </cell>
          <cell r="AA53">
            <v>948.90011130264566</v>
          </cell>
          <cell r="AB53">
            <v>943.18621611057119</v>
          </cell>
          <cell r="AC53">
            <v>980.46297546770097</v>
          </cell>
          <cell r="AE53">
            <v>918.3693075665692</v>
          </cell>
          <cell r="AF53">
            <v>1123.8696596748835</v>
          </cell>
          <cell r="AG53">
            <v>1257.0986233422568</v>
          </cell>
          <cell r="AH53">
            <v>1188.0300943658983</v>
          </cell>
          <cell r="AI53">
            <v>920.31311835290489</v>
          </cell>
          <cell r="AJ53">
            <v>831.49934214283462</v>
          </cell>
          <cell r="AK53">
            <v>848.02723047032748</v>
          </cell>
          <cell r="AL53">
            <v>778.61539878786277</v>
          </cell>
          <cell r="AM53">
            <v>609.65634002429431</v>
          </cell>
          <cell r="AN53">
            <v>0</v>
          </cell>
          <cell r="AO53">
            <v>0</v>
          </cell>
          <cell r="AP53">
            <v>0</v>
          </cell>
          <cell r="AR53">
            <v>918.3693075665692</v>
          </cell>
          <cell r="AS53">
            <v>1029.7374266980478</v>
          </cell>
          <cell r="AT53">
            <v>1102.9251692580274</v>
          </cell>
          <cell r="AU53">
            <v>1126.209775641466</v>
          </cell>
          <cell r="AV53">
            <v>1085.0600180192625</v>
          </cell>
          <cell r="AW53">
            <v>1039.8795023614086</v>
          </cell>
          <cell r="AX53">
            <v>1008.5580496426511</v>
          </cell>
          <cell r="AY53">
            <v>973.59913583656464</v>
          </cell>
          <cell r="AZ53">
            <v>916.13033142763197</v>
          </cell>
          <cell r="BA53">
            <v>916.13033142763197</v>
          </cell>
          <cell r="BB53">
            <v>916.13033142763197</v>
          </cell>
          <cell r="BC53">
            <v>916.13033142763197</v>
          </cell>
          <cell r="BE53">
            <v>639.77822929259912</v>
          </cell>
          <cell r="BF53">
            <v>976.90030526900273</v>
          </cell>
          <cell r="BG53">
            <v>946.79716398937489</v>
          </cell>
          <cell r="BH53">
            <v>892.08741474205681</v>
          </cell>
          <cell r="BI53">
            <v>836.53941487861653</v>
          </cell>
          <cell r="BJ53">
            <v>787.64221565155526</v>
          </cell>
          <cell r="BK53">
            <v>706.78531287737064</v>
          </cell>
          <cell r="BL53">
            <v>694.81113195435523</v>
          </cell>
          <cell r="BM53">
            <v>867.12857726837717</v>
          </cell>
          <cell r="BN53">
            <v>952.77519461014072</v>
          </cell>
          <cell r="BO53">
            <v>975.23070732201472</v>
          </cell>
          <cell r="BP53">
            <v>1978.2193357719957</v>
          </cell>
          <cell r="BR53">
            <v>639.77822929259912</v>
          </cell>
          <cell r="BS53">
            <v>777.62604030685907</v>
          </cell>
          <cell r="BT53">
            <v>832.7946765296108</v>
          </cell>
          <cell r="BU53">
            <v>848.35571438100919</v>
          </cell>
          <cell r="BV53">
            <v>845.83071900017944</v>
          </cell>
          <cell r="BW53">
            <v>835.42556414823741</v>
          </cell>
          <cell r="BX53">
            <v>814.62189843539772</v>
          </cell>
          <cell r="BY53">
            <v>795.29646900481589</v>
          </cell>
          <cell r="BZ53">
            <v>806.25269057924402</v>
          </cell>
          <cell r="CA53">
            <v>821.91161365754988</v>
          </cell>
          <cell r="CB53">
            <v>839.44856236185262</v>
          </cell>
          <cell r="CC53">
            <v>911.60587071626037</v>
          </cell>
        </row>
        <row r="54">
          <cell r="E54">
            <v>509.99954732903188</v>
          </cell>
          <cell r="F54">
            <v>841.59950785094782</v>
          </cell>
          <cell r="G54">
            <v>830.52128586494155</v>
          </cell>
          <cell r="H54">
            <v>914.24726881144545</v>
          </cell>
          <cell r="I54">
            <v>626.05207474506415</v>
          </cell>
          <cell r="J54">
            <v>593.26696559955349</v>
          </cell>
          <cell r="K54">
            <v>650.64287918613309</v>
          </cell>
          <cell r="L54">
            <v>685.50224934255414</v>
          </cell>
          <cell r="M54">
            <v>584.42104412623212</v>
          </cell>
          <cell r="N54">
            <v>437.18447762100482</v>
          </cell>
          <cell r="O54">
            <v>545.73116415209347</v>
          </cell>
          <cell r="P54">
            <v>876.85628129631141</v>
          </cell>
          <cell r="R54">
            <v>509.99954732903188</v>
          </cell>
          <cell r="S54">
            <v>669.62245841046183</v>
          </cell>
          <cell r="T54">
            <v>723.09289730365026</v>
          </cell>
          <cell r="U54">
            <v>771.36915030963041</v>
          </cell>
          <cell r="V54">
            <v>738.24046141422878</v>
          </cell>
          <cell r="W54">
            <v>710.65052942593888</v>
          </cell>
          <cell r="X54">
            <v>700.79002565104804</v>
          </cell>
          <cell r="Y54">
            <v>698.64529592445967</v>
          </cell>
          <cell r="Z54">
            <v>683.15320519320437</v>
          </cell>
          <cell r="AA54">
            <v>652.44222659928801</v>
          </cell>
          <cell r="AB54">
            <v>641.26744913088692</v>
          </cell>
          <cell r="AC54">
            <v>661.16510473420988</v>
          </cell>
          <cell r="AE54">
            <v>612.10329691326808</v>
          </cell>
          <cell r="AF54">
            <v>788.46207644420974</v>
          </cell>
          <cell r="AG54">
            <v>920.1767091875688</v>
          </cell>
          <cell r="AH54">
            <v>880.88420513477695</v>
          </cell>
          <cell r="AI54">
            <v>620.46064037709118</v>
          </cell>
          <cell r="AJ54">
            <v>561.39244730162147</v>
          </cell>
          <cell r="AK54">
            <v>565.92577690061671</v>
          </cell>
          <cell r="AL54">
            <v>507.06569420337428</v>
          </cell>
          <cell r="AM54">
            <v>379.4862883237011</v>
          </cell>
          <cell r="AN54">
            <v>0</v>
          </cell>
          <cell r="AO54">
            <v>0</v>
          </cell>
          <cell r="AP54">
            <v>0</v>
          </cell>
          <cell r="AR54">
            <v>612.10329691326808</v>
          </cell>
          <cell r="AS54">
            <v>707.89842944938164</v>
          </cell>
          <cell r="AT54">
            <v>776.25085944146349</v>
          </cell>
          <cell r="AU54">
            <v>804.86803004881904</v>
          </cell>
          <cell r="AV54">
            <v>768.02753189667226</v>
          </cell>
          <cell r="AW54">
            <v>731.04506677568941</v>
          </cell>
          <cell r="AX54">
            <v>703.98822645235339</v>
          </cell>
          <cell r="AY54">
            <v>673.99668316031716</v>
          </cell>
          <cell r="AZ54">
            <v>627.46876969209825</v>
          </cell>
          <cell r="BA54">
            <v>627.46876969209825</v>
          </cell>
          <cell r="BB54">
            <v>627.46876969209825</v>
          </cell>
          <cell r="BC54">
            <v>627.46876969209825</v>
          </cell>
          <cell r="BE54">
            <v>349.06326537438571</v>
          </cell>
          <cell r="BF54">
            <v>630.38416295562081</v>
          </cell>
          <cell r="BG54">
            <v>640.16775916711617</v>
          </cell>
          <cell r="BH54">
            <v>574.77650509686714</v>
          </cell>
          <cell r="BI54">
            <v>566.47360282876571</v>
          </cell>
          <cell r="BJ54">
            <v>481.08965713564294</v>
          </cell>
          <cell r="BK54">
            <v>434.50087001223847</v>
          </cell>
          <cell r="BL54">
            <v>407.82749000314249</v>
          </cell>
          <cell r="BM54">
            <v>605.02474791473071</v>
          </cell>
          <cell r="BN54">
            <v>671.90865028801932</v>
          </cell>
          <cell r="BO54">
            <v>615.12250546697578</v>
          </cell>
          <cell r="BP54">
            <v>1177.3401083705662</v>
          </cell>
          <cell r="BR54">
            <v>349.06326537438571</v>
          </cell>
          <cell r="BS54">
            <v>463.57284875262121</v>
          </cell>
          <cell r="BT54">
            <v>521.25534067530441</v>
          </cell>
          <cell r="BU54">
            <v>535.5114032519939</v>
          </cell>
          <cell r="BV54">
            <v>542.10154924953622</v>
          </cell>
          <cell r="BW54">
            <v>531.18016685875307</v>
          </cell>
          <cell r="BX54">
            <v>515.52076289423769</v>
          </cell>
          <cell r="BY54">
            <v>498.28743740193892</v>
          </cell>
          <cell r="BZ54">
            <v>514.12374824169444</v>
          </cell>
          <cell r="CA54">
            <v>530.9434143694034</v>
          </cell>
          <cell r="CB54">
            <v>540.57648126864865</v>
          </cell>
          <cell r="CC54">
            <v>581.31382128913299</v>
          </cell>
        </row>
        <row r="65">
          <cell r="BE65">
            <v>290.71496391821341</v>
          </cell>
          <cell r="BF65">
            <v>346.51614231338192</v>
          </cell>
          <cell r="BG65">
            <v>306.62940482225866</v>
          </cell>
          <cell r="BH65">
            <v>317.31090964518961</v>
          </cell>
          <cell r="BI65">
            <v>270.06581204985076</v>
          </cell>
          <cell r="BJ65">
            <v>306.55255851591232</v>
          </cell>
          <cell r="BK65">
            <v>272.28444286513223</v>
          </cell>
          <cell r="BL65">
            <v>286.98364195121269</v>
          </cell>
          <cell r="BM65">
            <v>262.10382935364646</v>
          </cell>
          <cell r="BN65">
            <v>280.8665443221214</v>
          </cell>
          <cell r="BO65">
            <v>360.10820185503889</v>
          </cell>
          <cell r="BP65">
            <v>800.87922740142949</v>
          </cell>
        </row>
        <row r="68">
          <cell r="E68">
            <v>11.904329535925463</v>
          </cell>
          <cell r="F68">
            <v>9.3553487935989548</v>
          </cell>
          <cell r="G68">
            <v>8.698359013403449</v>
          </cell>
          <cell r="H68">
            <v>7.2089070092189571</v>
          </cell>
          <cell r="I68">
            <v>4.5750386284619173</v>
          </cell>
          <cell r="J68">
            <v>4.6493921732079526</v>
          </cell>
          <cell r="K68">
            <v>6.2377197419444483</v>
          </cell>
          <cell r="L68">
            <v>5.197567722633921</v>
          </cell>
          <cell r="M68">
            <v>4.7111714837176617</v>
          </cell>
          <cell r="N68">
            <v>4.5441604400531928</v>
          </cell>
          <cell r="O68">
            <v>4.7982761815594781</v>
          </cell>
          <cell r="P68">
            <v>4.8769689223139778</v>
          </cell>
          <cell r="R68">
            <v>11.904329535925463</v>
          </cell>
          <cell r="S68">
            <v>10.677321771086568</v>
          </cell>
          <cell r="T68">
            <v>10.019666218956907</v>
          </cell>
          <cell r="U68">
            <v>9.3098057973621842</v>
          </cell>
          <cell r="V68">
            <v>8.2303963203873689</v>
          </cell>
          <cell r="W68">
            <v>7.548894778914141</v>
          </cell>
          <cell r="X68">
            <v>7.3334414767115765</v>
          </cell>
          <cell r="Y68">
            <v>7.0337986875856906</v>
          </cell>
          <cell r="Z68">
            <v>6.7187836989931924</v>
          </cell>
          <cell r="AA68">
            <v>6.4472662218962888</v>
          </cell>
          <cell r="AB68">
            <v>6.2745840619984614</v>
          </cell>
          <cell r="AC68">
            <v>6.1565425382987957</v>
          </cell>
          <cell r="AE68">
            <v>14.287619262887088</v>
          </cell>
          <cell r="AF68">
            <v>8.7646649823935707</v>
          </cell>
          <cell r="AG68">
            <v>9.6373536819707972</v>
          </cell>
          <cell r="AH68">
            <v>6.9458367963864616</v>
          </cell>
          <cell r="AI68">
            <v>4.5423944126295446</v>
          </cell>
          <cell r="AJ68">
            <v>4.110733147690282</v>
          </cell>
          <cell r="AK68">
            <v>3.7547630795551026</v>
          </cell>
          <cell r="AL68">
            <v>5.1769832159206794</v>
          </cell>
          <cell r="AM68">
            <v>2.5992054206758488</v>
          </cell>
          <cell r="AN68">
            <v>0</v>
          </cell>
          <cell r="AO68">
            <v>0</v>
          </cell>
          <cell r="AP68">
            <v>0</v>
          </cell>
          <cell r="AR68">
            <v>14.287619262887088</v>
          </cell>
          <cell r="AS68">
            <v>11.287643085358891</v>
          </cell>
          <cell r="AT68">
            <v>10.756259040552788</v>
          </cell>
          <cell r="AU68">
            <v>9.7141103572163754</v>
          </cell>
          <cell r="AV68">
            <v>8.6809164486688477</v>
          </cell>
          <cell r="AW68">
            <v>7.8629689793116224</v>
          </cell>
          <cell r="AX68">
            <v>7.1897885705950033</v>
          </cell>
          <cell r="AY68">
            <v>6.8832358452987839</v>
          </cell>
          <cell r="AZ68">
            <v>6.2064278263402262</v>
          </cell>
          <cell r="BA68">
            <v>6.2064278263402262</v>
          </cell>
          <cell r="BB68">
            <v>6.2064278263402262</v>
          </cell>
          <cell r="BC68">
            <v>6.2064278263402262</v>
          </cell>
          <cell r="BE68">
            <v>6.8267567404840408</v>
          </cell>
          <cell r="BF68">
            <v>5.0103179201818993</v>
          </cell>
          <cell r="BG68">
            <v>4.9533218078537908</v>
          </cell>
          <cell r="BH68">
            <v>4.9012968918482551</v>
          </cell>
          <cell r="BI68">
            <v>6.4653509808167469</v>
          </cell>
          <cell r="BJ68">
            <v>8.6315472029735805</v>
          </cell>
          <cell r="BK68">
            <v>8.3039655920829301</v>
          </cell>
          <cell r="BL68">
            <v>5.0477301953609253</v>
          </cell>
          <cell r="BM68">
            <v>6.3109525324016431</v>
          </cell>
          <cell r="BN68">
            <v>9.5748726752617053</v>
          </cell>
          <cell r="BO68">
            <v>12.733473261238128</v>
          </cell>
          <cell r="BP68">
            <v>3.9998984598049399</v>
          </cell>
          <cell r="BR68">
            <v>6.8267567404840408</v>
          </cell>
          <cell r="BS68">
            <v>6.0873888004084575</v>
          </cell>
          <cell r="BT68">
            <v>5.7169601737607501</v>
          </cell>
          <cell r="BU68">
            <v>5.499697584014708</v>
          </cell>
          <cell r="BV68">
            <v>5.7052319761101025</v>
          </cell>
          <cell r="BW68">
            <v>6.2290545700543758</v>
          </cell>
          <cell r="BX68">
            <v>6.5651334508922616</v>
          </cell>
          <cell r="BY68">
            <v>6.3223150881140269</v>
          </cell>
          <cell r="BZ68">
            <v>6.3206292580764245</v>
          </cell>
          <cell r="CA68">
            <v>6.6675273900617107</v>
          </cell>
          <cell r="CB68">
            <v>7.3616862556701808</v>
          </cell>
          <cell r="CC68">
            <v>7.1466138383900448</v>
          </cell>
        </row>
        <row r="69">
          <cell r="E69">
            <v>66.337229910119078</v>
          </cell>
          <cell r="F69">
            <v>84.189969403669494</v>
          </cell>
          <cell r="G69">
            <v>72.552741328004416</v>
          </cell>
          <cell r="H69">
            <v>84.475847309841612</v>
          </cell>
          <cell r="I69">
            <v>84.949315651119193</v>
          </cell>
          <cell r="J69">
            <v>83.432363585920655</v>
          </cell>
          <cell r="K69">
            <v>83.432363585920626</v>
          </cell>
          <cell r="L69">
            <v>83.432363585920655</v>
          </cell>
          <cell r="M69">
            <v>83.432363585920655</v>
          </cell>
          <cell r="N69">
            <v>83.432363585920655</v>
          </cell>
          <cell r="O69">
            <v>83.432363585920669</v>
          </cell>
          <cell r="P69">
            <v>83.432363585920683</v>
          </cell>
          <cell r="R69">
            <v>66.337229910119078</v>
          </cell>
          <cell r="S69">
            <v>74.931037473466446</v>
          </cell>
          <cell r="T69">
            <v>74.140674108315082</v>
          </cell>
          <cell r="U69">
            <v>76.750833804909689</v>
          </cell>
          <cell r="V69">
            <v>78.619884316987978</v>
          </cell>
          <cell r="W69">
            <v>79.535748109736971</v>
          </cell>
          <cell r="X69">
            <v>80.176042996449937</v>
          </cell>
          <cell r="Y69">
            <v>80.632873828260216</v>
          </cell>
          <cell r="Z69">
            <v>81.012565081598481</v>
          </cell>
          <cell r="AA69">
            <v>81.314694465286166</v>
          </cell>
          <cell r="AB69">
            <v>81.536456676551794</v>
          </cell>
          <cell r="AC69">
            <v>81.696583548406622</v>
          </cell>
          <cell r="AE69">
            <v>79.618182699837632</v>
          </cell>
          <cell r="AF69">
            <v>78.874330928848565</v>
          </cell>
          <cell r="AG69">
            <v>80.384866581970655</v>
          </cell>
          <cell r="AH69">
            <v>81.39312213353044</v>
          </cell>
          <cell r="AI69">
            <v>83.842665686181476</v>
          </cell>
          <cell r="AJ69">
            <v>81.099874245123019</v>
          </cell>
          <cell r="AK69">
            <v>83.698135860632647</v>
          </cell>
          <cell r="AL69">
            <v>81.092962202889424</v>
          </cell>
          <cell r="AM69">
            <v>65.71986981705686</v>
          </cell>
          <cell r="AN69">
            <v>0</v>
          </cell>
          <cell r="AO69">
            <v>0</v>
          </cell>
          <cell r="AP69">
            <v>0</v>
          </cell>
          <cell r="AR69">
            <v>79.618182699837632</v>
          </cell>
          <cell r="AS69">
            <v>79.214134887879283</v>
          </cell>
          <cell r="AT69">
            <v>79.591104007181499</v>
          </cell>
          <cell r="AU69">
            <v>80.083955113275579</v>
          </cell>
          <cell r="AV69">
            <v>80.834861951456503</v>
          </cell>
          <cell r="AW69">
            <v>80.882292463687094</v>
          </cell>
          <cell r="AX69">
            <v>81.34370327295305</v>
          </cell>
          <cell r="AY69">
            <v>81.305515100314693</v>
          </cell>
          <cell r="AZ69">
            <v>78.843233402284753</v>
          </cell>
          <cell r="BA69">
            <v>78.843233402284753</v>
          </cell>
          <cell r="BB69">
            <v>78.843233402284753</v>
          </cell>
          <cell r="BC69">
            <v>78.843233402284753</v>
          </cell>
          <cell r="BE69">
            <v>92.858400839532379</v>
          </cell>
          <cell r="BF69">
            <v>84.210018954087346</v>
          </cell>
          <cell r="BG69">
            <v>78.859541960978007</v>
          </cell>
          <cell r="BH69">
            <v>76.65904713425995</v>
          </cell>
          <cell r="BI69">
            <v>76.607558332682189</v>
          </cell>
          <cell r="BJ69">
            <v>83.906145360791058</v>
          </cell>
          <cell r="BK69">
            <v>70.768880313759837</v>
          </cell>
          <cell r="BL69">
            <v>77.009239888933706</v>
          </cell>
          <cell r="BM69">
            <v>79.138347045673086</v>
          </cell>
          <cell r="BN69">
            <v>77.68596881102286</v>
          </cell>
          <cell r="BO69">
            <v>80.030251684633726</v>
          </cell>
          <cell r="BP69">
            <v>98.184102090105725</v>
          </cell>
          <cell r="BR69">
            <v>92.858400839532379</v>
          </cell>
          <cell r="BS69">
            <v>89.338141181921202</v>
          </cell>
          <cell r="BT69">
            <v>85.91543939790941</v>
          </cell>
          <cell r="BU69">
            <v>83.44987817981665</v>
          </cell>
          <cell r="BV69">
            <v>81.993525356991825</v>
          </cell>
          <cell r="BW69">
            <v>82.335892290814485</v>
          </cell>
          <cell r="BX69">
            <v>80.462352462544473</v>
          </cell>
          <cell r="BY69">
            <v>79.90977743770739</v>
          </cell>
          <cell r="BZ69">
            <v>79.795322506991994</v>
          </cell>
          <cell r="CA69">
            <v>79.570468135937944</v>
          </cell>
          <cell r="CB69">
            <v>79.623083644444975</v>
          </cell>
          <cell r="CC69">
            <v>80.810536079485416</v>
          </cell>
        </row>
        <row r="71">
          <cell r="E71">
            <v>22.393063315948396</v>
          </cell>
          <cell r="F71">
            <v>36.397948972770251</v>
          </cell>
          <cell r="G71">
            <v>29.091350659434095</v>
          </cell>
          <cell r="H71">
            <v>32.898833043288072</v>
          </cell>
          <cell r="I71">
            <v>22.493175089169483</v>
          </cell>
          <cell r="J71">
            <v>20.960248695395244</v>
          </cell>
          <cell r="K71">
            <v>20.014868553053198</v>
          </cell>
          <cell r="L71">
            <v>19.933530910001693</v>
          </cell>
          <cell r="M71">
            <v>19.500482177248497</v>
          </cell>
          <cell r="N71">
            <v>18.517468023490633</v>
          </cell>
          <cell r="O71">
            <v>21.440737469131534</v>
          </cell>
          <cell r="P71">
            <v>71.275346160156133</v>
          </cell>
          <cell r="R71">
            <v>22.393063315948396</v>
          </cell>
          <cell r="S71">
            <v>28.911975760609206</v>
          </cell>
          <cell r="T71">
            <v>28.971060697803281</v>
          </cell>
          <cell r="U71">
            <v>29.961651038686814</v>
          </cell>
          <cell r="V71">
            <v>28.288840628272755</v>
          </cell>
          <cell r="W71">
            <v>26.918864111677113</v>
          </cell>
          <cell r="X71">
            <v>25.816379121320036</v>
          </cell>
          <cell r="Y71">
            <v>24.982425880496987</v>
          </cell>
          <cell r="Z71">
            <v>24.274858991421059</v>
          </cell>
          <cell r="AA71">
            <v>23.58593222204599</v>
          </cell>
          <cell r="AB71">
            <v>23.397216775860144</v>
          </cell>
          <cell r="AC71">
            <v>27.411126340710652</v>
          </cell>
          <cell r="AE71">
            <v>26.576242217027279</v>
          </cell>
          <cell r="AF71">
            <v>34.321977410933222</v>
          </cell>
          <cell r="AG71">
            <v>32.092775562767358</v>
          </cell>
          <cell r="AH71">
            <v>32.256798752661084</v>
          </cell>
          <cell r="AI71">
            <v>26.373406114479025</v>
          </cell>
          <cell r="AJ71">
            <v>27.156859099284524</v>
          </cell>
          <cell r="AK71">
            <v>30.444542400184798</v>
          </cell>
          <cell r="AL71">
            <v>29.792716159838928</v>
          </cell>
          <cell r="AM71">
            <v>24.026553849682177</v>
          </cell>
          <cell r="AN71">
            <v>0</v>
          </cell>
          <cell r="AO71">
            <v>0</v>
          </cell>
          <cell r="AP71">
            <v>0</v>
          </cell>
          <cell r="AR71">
            <v>26.576242217027279</v>
          </cell>
          <cell r="AS71">
            <v>30.626497517241955</v>
          </cell>
          <cell r="AT71">
            <v>31.0964285925733</v>
          </cell>
          <cell r="AU71">
            <v>31.40932197749876</v>
          </cell>
          <cell r="AV71">
            <v>30.393315252751457</v>
          </cell>
          <cell r="AW71">
            <v>29.843744903905847</v>
          </cell>
          <cell r="AX71">
            <v>29.933510607961143</v>
          </cell>
          <cell r="AY71">
            <v>29.9126192778727</v>
          </cell>
          <cell r="AZ71">
            <v>28.988470796980479</v>
          </cell>
          <cell r="BA71">
            <v>28.988470796980479</v>
          </cell>
          <cell r="BB71">
            <v>28.988470796980479</v>
          </cell>
          <cell r="BC71">
            <v>28.988470796980479</v>
          </cell>
          <cell r="BE71">
            <v>26.11118862823459</v>
          </cell>
          <cell r="BF71">
            <v>31.412300776610913</v>
          </cell>
          <cell r="BG71">
            <v>27.080551546601686</v>
          </cell>
          <cell r="BH71">
            <v>26.747953519829839</v>
          </cell>
          <cell r="BI71">
            <v>30.297205429719984</v>
          </cell>
          <cell r="BJ71">
            <v>28.541721389399637</v>
          </cell>
          <cell r="BK71">
            <v>26.825265930682175</v>
          </cell>
          <cell r="BL71">
            <v>25.382420471054115</v>
          </cell>
          <cell r="BM71">
            <v>20.037439269512706</v>
          </cell>
          <cell r="BN71">
            <v>25.814145367666537</v>
          </cell>
          <cell r="BO71">
            <v>34.33136266808237</v>
          </cell>
          <cell r="BP71">
            <v>84.701663513378662</v>
          </cell>
          <cell r="BR71">
            <v>26.11118862823459</v>
          </cell>
          <cell r="BS71">
            <v>28.367174280037737</v>
          </cell>
          <cell r="BT71">
            <v>27.954591263289185</v>
          </cell>
          <cell r="BU71">
            <v>27.64278180434108</v>
          </cell>
          <cell r="BV71">
            <v>28.209376031013829</v>
          </cell>
          <cell r="BW71">
            <v>28.27196321723649</v>
          </cell>
          <cell r="BX71">
            <v>28.049704249206631</v>
          </cell>
          <cell r="BY71">
            <v>27.665891974067787</v>
          </cell>
          <cell r="BZ71">
            <v>26.688759140427159</v>
          </cell>
          <cell r="CA71">
            <v>26.606389937520603</v>
          </cell>
          <cell r="CB71">
            <v>27.374425933825183</v>
          </cell>
          <cell r="CC71">
            <v>30.84060935497131</v>
          </cell>
        </row>
        <row r="72">
          <cell r="E72">
            <v>16.302826927486041</v>
          </cell>
          <cell r="F72">
            <v>22.910216606314329</v>
          </cell>
          <cell r="G72">
            <v>18.874126472840999</v>
          </cell>
          <cell r="H72">
            <v>21.468688228064444</v>
          </cell>
          <cell r="I72">
            <v>19.584249884805399</v>
          </cell>
          <cell r="J72">
            <v>19.181353285062428</v>
          </cell>
          <cell r="K72">
            <v>18.616603690094863</v>
          </cell>
          <cell r="L72">
            <v>18.616606232478496</v>
          </cell>
          <cell r="M72">
            <v>18.61660627204332</v>
          </cell>
          <cell r="N72">
            <v>15.57670559970197</v>
          </cell>
          <cell r="O72">
            <v>18.616614323689014</v>
          </cell>
          <cell r="P72">
            <v>18.616623250614946</v>
          </cell>
          <cell r="R72">
            <v>16.302826927486041</v>
          </cell>
          <cell r="S72">
            <v>19.37839611523275</v>
          </cell>
          <cell r="T72">
            <v>19.212292940570158</v>
          </cell>
          <cell r="U72">
            <v>19.781359368153833</v>
          </cell>
          <cell r="V72">
            <v>19.737210227423464</v>
          </cell>
          <cell r="W72">
            <v>19.633300640889523</v>
          </cell>
          <cell r="X72">
            <v>19.470946375381224</v>
          </cell>
          <cell r="Y72">
            <v>19.349835018204239</v>
          </cell>
          <cell r="Z72">
            <v>19.255195523348668</v>
          </cell>
          <cell r="AA72">
            <v>18.815029101892726</v>
          </cell>
          <cell r="AB72">
            <v>18.797574307474783</v>
          </cell>
          <cell r="AC72">
            <v>18.782404099548121</v>
          </cell>
          <cell r="AE72">
            <v>19.348307604639743</v>
          </cell>
          <cell r="AF72">
            <v>21.603523248789816</v>
          </cell>
          <cell r="AG72">
            <v>20.821415682181154</v>
          </cell>
          <cell r="AH72">
            <v>21.049717926015713</v>
          </cell>
          <cell r="AI72">
            <v>21.666083846069245</v>
          </cell>
          <cell r="AJ72">
            <v>21.647084465094604</v>
          </cell>
          <cell r="AK72">
            <v>18.710293419520756</v>
          </cell>
          <cell r="AL72">
            <v>15.99641529539924</v>
          </cell>
          <cell r="AM72">
            <v>11.949663760905333</v>
          </cell>
          <cell r="AN72">
            <v>0</v>
          </cell>
          <cell r="AO72">
            <v>0</v>
          </cell>
          <cell r="AP72">
            <v>0</v>
          </cell>
          <cell r="AR72">
            <v>19.348307604639743</v>
          </cell>
          <cell r="AS72">
            <v>20.527562883471418</v>
          </cell>
          <cell r="AT72">
            <v>20.621740493310288</v>
          </cell>
          <cell r="AU72">
            <v>20.737144449907017</v>
          </cell>
          <cell r="AV72">
            <v>20.924559946721448</v>
          </cell>
          <cell r="AW72">
            <v>21.047249095834896</v>
          </cell>
          <cell r="AX72">
            <v>20.698082408340987</v>
          </cell>
          <cell r="AY72">
            <v>20.000440697801647</v>
          </cell>
          <cell r="AZ72">
            <v>18.736419193623082</v>
          </cell>
          <cell r="BA72">
            <v>18.736419193623082</v>
          </cell>
          <cell r="BB72">
            <v>18.736419193623082</v>
          </cell>
          <cell r="BC72">
            <v>18.736419193623082</v>
          </cell>
          <cell r="BE72">
            <v>10.013384813341085</v>
          </cell>
          <cell r="BF72">
            <v>22.314938919312219</v>
          </cell>
          <cell r="BG72">
            <v>25.801259807293189</v>
          </cell>
          <cell r="BH72">
            <v>18.95515617687235</v>
          </cell>
          <cell r="BI72">
            <v>15.550066757367315</v>
          </cell>
          <cell r="BJ72">
            <v>19.389936972745083</v>
          </cell>
          <cell r="BK72">
            <v>19.247068701915211</v>
          </cell>
          <cell r="BL72">
            <v>17.130937170868382</v>
          </cell>
          <cell r="BM72">
            <v>15.658054073199823</v>
          </cell>
          <cell r="BN72">
            <v>19.55084191215246</v>
          </cell>
          <cell r="BO72">
            <v>15.337689546438952</v>
          </cell>
          <cell r="BP72">
            <v>25.708811887832933</v>
          </cell>
          <cell r="BR72">
            <v>10.013384813341085</v>
          </cell>
          <cell r="BS72">
            <v>15.248537132548512</v>
          </cell>
          <cell r="BT72">
            <v>18.632492695364931</v>
          </cell>
          <cell r="BU72">
            <v>18.715872753826137</v>
          </cell>
          <cell r="BV72">
            <v>18.040122514410797</v>
          </cell>
          <cell r="BW72">
            <v>18.294319200894201</v>
          </cell>
          <cell r="BX72">
            <v>18.440691992808567</v>
          </cell>
          <cell r="BY72">
            <v>18.252223115893216</v>
          </cell>
          <cell r="BZ72">
            <v>17.919934531850977</v>
          </cell>
          <cell r="CA72">
            <v>18.073529804545842</v>
          </cell>
          <cell r="CB72">
            <v>17.801525763670412</v>
          </cell>
          <cell r="CC72">
            <v>18.279624922587612</v>
          </cell>
        </row>
        <row r="74">
          <cell r="E74">
            <v>8.250305394633493</v>
          </cell>
          <cell r="F74">
            <v>14.576909203116662</v>
          </cell>
          <cell r="G74">
            <v>12.765775110430305</v>
          </cell>
          <cell r="H74">
            <v>12.982415042478761</v>
          </cell>
          <cell r="I74">
            <v>8.2149403235549094</v>
          </cell>
          <cell r="J74">
            <v>11.536079067014034</v>
          </cell>
          <cell r="K74">
            <v>11.196426494862955</v>
          </cell>
          <cell r="L74">
            <v>11.066355205560745</v>
          </cell>
          <cell r="M74">
            <v>11.196428047702378</v>
          </cell>
          <cell r="N74">
            <v>9.3681662983445388</v>
          </cell>
          <cell r="O74">
            <v>11.196432890135537</v>
          </cell>
          <cell r="P74">
            <v>11.27988457182312</v>
          </cell>
          <cell r="R74">
            <v>8.250305394633493</v>
          </cell>
          <cell r="S74">
            <v>11.19517601408549</v>
          </cell>
          <cell r="T74">
            <v>11.712521247853097</v>
          </cell>
          <cell r="U74">
            <v>12.032790452953593</v>
          </cell>
          <cell r="V74">
            <v>11.177657560375755</v>
          </cell>
          <cell r="W74">
            <v>11.244659387143379</v>
          </cell>
          <cell r="X74">
            <v>11.236957174804285</v>
          </cell>
          <cell r="Y74">
            <v>11.212772619971181</v>
          </cell>
          <cell r="Z74">
            <v>11.210662989011883</v>
          </cell>
          <cell r="AA74">
            <v>10.990190677898015</v>
          </cell>
          <cell r="AB74">
            <v>11.008334061407547</v>
          </cell>
          <cell r="AC74">
            <v>11.031099762681054</v>
          </cell>
          <cell r="AE74">
            <v>9.7915194289683232</v>
          </cell>
          <cell r="AF74">
            <v>13.745509362763308</v>
          </cell>
          <cell r="AG74">
            <v>14.082850958002615</v>
          </cell>
          <cell r="AH74">
            <v>12.729057860433562</v>
          </cell>
          <cell r="AI74">
            <v>9.6513122816285293</v>
          </cell>
          <cell r="AJ74">
            <v>7.167897868982795</v>
          </cell>
          <cell r="AK74">
            <v>8.6897342724818625</v>
          </cell>
          <cell r="AL74">
            <v>6.1964306747547164</v>
          </cell>
          <cell r="AM74">
            <v>5.5696049317366816</v>
          </cell>
          <cell r="AN74">
            <v>0</v>
          </cell>
          <cell r="AO74">
            <v>0</v>
          </cell>
          <cell r="AP74">
            <v>0</v>
          </cell>
          <cell r="AR74">
            <v>9.7915194289683232</v>
          </cell>
          <cell r="AS74">
            <v>11.859066057588981</v>
          </cell>
          <cell r="AT74">
            <v>12.571772377339228</v>
          </cell>
          <cell r="AU74">
            <v>12.614184349740603</v>
          </cell>
          <cell r="AV74">
            <v>12.016418615036148</v>
          </cell>
          <cell r="AW74">
            <v>11.193109689642755</v>
          </cell>
          <cell r="AX74">
            <v>10.819078076282258</v>
          </cell>
          <cell r="AY74">
            <v>10.133161450763422</v>
          </cell>
          <cell r="AZ74">
            <v>9.416655004143637</v>
          </cell>
          <cell r="BA74">
            <v>9.416655004143637</v>
          </cell>
          <cell r="BB74">
            <v>9.416655004143637</v>
          </cell>
          <cell r="BC74">
            <v>9.416655004143637</v>
          </cell>
          <cell r="BE74">
            <v>9.5164278125232542</v>
          </cell>
          <cell r="BF74">
            <v>18.235861368061563</v>
          </cell>
          <cell r="BG74">
            <v>13.653100242728634</v>
          </cell>
          <cell r="BH74">
            <v>12.336763111133095</v>
          </cell>
          <cell r="BI74">
            <v>9.3011211976833295</v>
          </cell>
          <cell r="BJ74">
            <v>8.2333713447992185</v>
          </cell>
          <cell r="BK74">
            <v>7.2939689214102614</v>
          </cell>
          <cell r="BL74">
            <v>10.373453199933746</v>
          </cell>
          <cell r="BM74">
            <v>10.568939862110986</v>
          </cell>
          <cell r="BN74">
            <v>11.038595197666785</v>
          </cell>
          <cell r="BO74">
            <v>10.501100740492234</v>
          </cell>
          <cell r="BP74">
            <v>30.053598983708728</v>
          </cell>
          <cell r="BR74">
            <v>9.5164278125232542</v>
          </cell>
          <cell r="BS74">
            <v>13.22714293089145</v>
          </cell>
          <cell r="BT74">
            <v>13.363735226485787</v>
          </cell>
          <cell r="BU74">
            <v>13.09835349002123</v>
          </cell>
          <cell r="BV74">
            <v>12.287823522760686</v>
          </cell>
          <cell r="BW74">
            <v>11.524290206918856</v>
          </cell>
          <cell r="BX74">
            <v>10.87437757343954</v>
          </cell>
          <cell r="BY74">
            <v>10.80229640793231</v>
          </cell>
          <cell r="BZ74">
            <v>10.772405635622636</v>
          </cell>
          <cell r="CA74">
            <v>10.797474783548829</v>
          </cell>
          <cell r="CB74">
            <v>10.768008539281423</v>
          </cell>
          <cell r="CC74">
            <v>11.934075433272666</v>
          </cell>
        </row>
        <row r="75">
          <cell r="E75">
            <v>28.000566149104287</v>
          </cell>
          <cell r="F75">
            <v>33.839674037601121</v>
          </cell>
          <cell r="G75">
            <v>38.742389910711537</v>
          </cell>
          <cell r="H75">
            <v>32.502911724911819</v>
          </cell>
          <cell r="I75">
            <v>28.083317081626902</v>
          </cell>
          <cell r="J75">
            <v>40.376276734549123</v>
          </cell>
          <cell r="K75">
            <v>39.187492732020338</v>
          </cell>
          <cell r="L75">
            <v>39.187498083675322</v>
          </cell>
          <cell r="M75">
            <v>33.691069852631699</v>
          </cell>
          <cell r="N75">
            <v>28.189664043200388</v>
          </cell>
          <cell r="O75">
            <v>39.187515115474369</v>
          </cell>
          <cell r="P75">
            <v>33.692178971044612</v>
          </cell>
          <cell r="R75">
            <v>28.000566149104287</v>
          </cell>
          <cell r="S75">
            <v>30.718520012690291</v>
          </cell>
          <cell r="T75">
            <v>33.361531114487917</v>
          </cell>
          <cell r="U75">
            <v>33.144985958863721</v>
          </cell>
          <cell r="V75">
            <v>32.011259017899569</v>
          </cell>
          <cell r="W75">
            <v>33.574980662886389</v>
          </cell>
          <cell r="X75">
            <v>34.471231284990118</v>
          </cell>
          <cell r="Y75">
            <v>35.139809810232791</v>
          </cell>
          <cell r="Z75">
            <v>34.952817662854052</v>
          </cell>
          <cell r="AA75">
            <v>34.143541794682427</v>
          </cell>
          <cell r="AB75">
            <v>34.587266391010829</v>
          </cell>
          <cell r="AC75">
            <v>34.512225866191187</v>
          </cell>
          <cell r="AE75">
            <v>33.231265311633578</v>
          </cell>
          <cell r="AF75">
            <v>31.909614708806252</v>
          </cell>
          <cell r="AG75">
            <v>42.739535840921121</v>
          </cell>
          <cell r="AH75">
            <v>31.868604002046474</v>
          </cell>
          <cell r="AI75">
            <v>33.620509107686225</v>
          </cell>
          <cell r="AJ75">
            <v>20.019418951061475</v>
          </cell>
          <cell r="AK75">
            <v>28.275491678191369</v>
          </cell>
          <cell r="AL75">
            <v>23.05346348502226</v>
          </cell>
          <cell r="AM75">
            <v>19.783742726925986</v>
          </cell>
          <cell r="AN75">
            <v>0</v>
          </cell>
          <cell r="AO75">
            <v>0</v>
          </cell>
          <cell r="AP75">
            <v>0</v>
          </cell>
          <cell r="AR75">
            <v>33.231265311633578</v>
          </cell>
          <cell r="AS75">
            <v>32.540172442444764</v>
          </cell>
          <cell r="AT75">
            <v>35.808991630025069</v>
          </cell>
          <cell r="AU75">
            <v>34.746467562064446</v>
          </cell>
          <cell r="AV75">
            <v>34.519303051665261</v>
          </cell>
          <cell r="AW75">
            <v>32.057132706841195</v>
          </cell>
          <cell r="AX75">
            <v>31.492114257990124</v>
          </cell>
          <cell r="AY75">
            <v>30.239972279734694</v>
          </cell>
          <cell r="AZ75">
            <v>28.598279917497539</v>
          </cell>
          <cell r="BA75">
            <v>28.598279917497539</v>
          </cell>
          <cell r="BB75">
            <v>28.598279917497539</v>
          </cell>
          <cell r="BC75">
            <v>28.598279917497539</v>
          </cell>
          <cell r="BE75">
            <v>21.700117798996924</v>
          </cell>
          <cell r="BF75">
            <v>29.102468520623518</v>
          </cell>
          <cell r="BG75">
            <v>30.071024122152807</v>
          </cell>
          <cell r="BH75">
            <v>57.658292080620669</v>
          </cell>
          <cell r="BI75">
            <v>22.501032791726075</v>
          </cell>
          <cell r="BJ75">
            <v>35.528469265713149</v>
          </cell>
          <cell r="BK75">
            <v>33.482343911078743</v>
          </cell>
          <cell r="BL75">
            <v>46.753696231036017</v>
          </cell>
          <cell r="BM75">
            <v>30.520613998694675</v>
          </cell>
          <cell r="BN75">
            <v>30.020238810217258</v>
          </cell>
          <cell r="BO75">
            <v>29.70213560413497</v>
          </cell>
          <cell r="BP75">
            <v>147.13683661242609</v>
          </cell>
          <cell r="BR75">
            <v>21.700117798996924</v>
          </cell>
          <cell r="BS75">
            <v>24.850324123667715</v>
          </cell>
          <cell r="BT75">
            <v>26.524452909781836</v>
          </cell>
          <cell r="BU75">
            <v>34.569805045879448</v>
          </cell>
          <cell r="BV75">
            <v>31.993691490811376</v>
          </cell>
          <cell r="BW75">
            <v>32.65935986640725</v>
          </cell>
          <cell r="BX75">
            <v>32.785796534377639</v>
          </cell>
          <cell r="BY75">
            <v>34.795725663552993</v>
          </cell>
          <cell r="BZ75">
            <v>34.248124185638765</v>
          </cell>
          <cell r="CA75">
            <v>33.849951232959839</v>
          </cell>
          <cell r="CB75">
            <v>33.437565089981113</v>
          </cell>
          <cell r="CC75">
            <v>40.312177343896053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N  per Jam"/>
    </sheetNames>
    <sheetDataSet>
      <sheetData sheetId="0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il"/>
      <sheetName val="Data Prod_Graf"/>
      <sheetName val="GRAFTANKOS"/>
      <sheetName val="Data SRL"/>
      <sheetName val="Data Cost1"/>
      <sheetName val="land"/>
      <sheetName val="Dt Breakdown"/>
      <sheetName val="PK Olah"/>
      <sheetName val="PK RM"/>
      <sheetName val="Graf SRL"/>
      <sheetName val="KPI"/>
      <sheetName val="PCr"/>
      <sheetName val="Janload"/>
      <sheetName val="Feb"/>
      <sheetName val="Mar"/>
      <sheetName val="GRAF COST"/>
      <sheetName val="DATA COST"/>
      <sheetName val="CPO"/>
      <sheetName val="PABRIK"/>
      <sheetName val="LA02"/>
      <sheetName val="LA03"/>
      <sheetName val="LAJan"/>
      <sheetName val="LAFeb"/>
      <sheetName val="LAMar"/>
      <sheetName val="Peta"/>
      <sheetName val="Slow"/>
      <sheetName val="Fast"/>
      <sheetName val="Insurance"/>
      <sheetName val="Dead"/>
      <sheetName val="Olah"/>
      <sheetName val="Sheet1"/>
      <sheetName val="Bagan"/>
      <sheetName val="REKAP"/>
      <sheetName val="MONITOR"/>
      <sheetName val="BBM"/>
      <sheetName val="SOlar"/>
      <sheetName val="po-ho"/>
      <sheetName val="SPB-HO"/>
      <sheetName val="LAY"/>
      <sheetName val="Data_Prod_Graf"/>
      <sheetName val="Data_SRL"/>
      <sheetName val="Data_Cost1"/>
      <sheetName val="Dt_Breakdown"/>
      <sheetName val="PK_Olah"/>
      <sheetName val="PK_RM"/>
      <sheetName val="Graf_SRL"/>
      <sheetName val="GRAF_COST"/>
      <sheetName val="DATA_COST"/>
      <sheetName val="% Lbr vs GP"/>
      <sheetName val="DATA LTW"/>
      <sheetName val="Kuitansi (terbilang)"/>
    </sheetNames>
    <sheetDataSet>
      <sheetData sheetId="0"/>
      <sheetData sheetId="1">
        <row r="3">
          <cell r="B3">
            <v>20.010000000000002</v>
          </cell>
          <cell r="C3">
            <v>21.69</v>
          </cell>
          <cell r="D3">
            <v>21.87</v>
          </cell>
          <cell r="E3">
            <v>22.58</v>
          </cell>
          <cell r="F3">
            <v>22.95</v>
          </cell>
          <cell r="G3">
            <v>23.4</v>
          </cell>
          <cell r="H3">
            <v>21.86</v>
          </cell>
          <cell r="I3">
            <v>22.8</v>
          </cell>
          <cell r="J3">
            <v>23.92</v>
          </cell>
          <cell r="K3">
            <v>23.65</v>
          </cell>
          <cell r="L3">
            <v>23.79</v>
          </cell>
          <cell r="M3">
            <v>23.65</v>
          </cell>
        </row>
        <row r="4">
          <cell r="B4">
            <v>23.28</v>
          </cell>
          <cell r="C4">
            <v>24.01</v>
          </cell>
          <cell r="D4">
            <v>23.49</v>
          </cell>
          <cell r="E4">
            <v>21.08</v>
          </cell>
          <cell r="F4">
            <v>19.649999999999999</v>
          </cell>
          <cell r="G4">
            <v>19.28</v>
          </cell>
          <cell r="H4">
            <v>18.649999999999999</v>
          </cell>
          <cell r="I4">
            <v>17.489999999999998</v>
          </cell>
          <cell r="J4">
            <v>20.5</v>
          </cell>
          <cell r="K4">
            <v>19.04</v>
          </cell>
          <cell r="L4">
            <v>19.239999999999998</v>
          </cell>
          <cell r="M4">
            <v>19.29</v>
          </cell>
        </row>
        <row r="5">
          <cell r="B5">
            <v>16.309999999999999</v>
          </cell>
          <cell r="C5">
            <v>16.72</v>
          </cell>
          <cell r="D5">
            <v>18.14</v>
          </cell>
          <cell r="E5">
            <v>20.14</v>
          </cell>
          <cell r="F5">
            <v>19.149999999999999</v>
          </cell>
          <cell r="G5">
            <v>21.02</v>
          </cell>
          <cell r="H5">
            <v>20.100000000000001</v>
          </cell>
          <cell r="I5">
            <v>22.01</v>
          </cell>
          <cell r="J5">
            <v>21.53</v>
          </cell>
          <cell r="K5">
            <v>21.6</v>
          </cell>
          <cell r="L5">
            <v>21.84</v>
          </cell>
          <cell r="M5">
            <v>22.67</v>
          </cell>
        </row>
        <row r="6">
          <cell r="B6">
            <v>21.52</v>
          </cell>
          <cell r="C6">
            <v>22.66</v>
          </cell>
          <cell r="D6">
            <v>21.93</v>
          </cell>
          <cell r="E6">
            <v>20.83</v>
          </cell>
          <cell r="F6">
            <v>22.03</v>
          </cell>
          <cell r="G6">
            <v>20.55</v>
          </cell>
          <cell r="H6">
            <v>18.38</v>
          </cell>
          <cell r="I6">
            <v>20.7</v>
          </cell>
          <cell r="J6">
            <v>20.96</v>
          </cell>
          <cell r="K6">
            <v>19.739999999999998</v>
          </cell>
          <cell r="L6">
            <v>20.64</v>
          </cell>
          <cell r="M6">
            <v>20.53</v>
          </cell>
        </row>
        <row r="7">
          <cell r="B7">
            <v>21.64</v>
          </cell>
          <cell r="C7">
            <v>20.77</v>
          </cell>
          <cell r="D7">
            <v>21.7</v>
          </cell>
          <cell r="E7">
            <v>20.84</v>
          </cell>
          <cell r="F7">
            <v>21.43</v>
          </cell>
          <cell r="G7">
            <v>21.01</v>
          </cell>
          <cell r="H7">
            <v>21.38</v>
          </cell>
          <cell r="I7">
            <v>20.99</v>
          </cell>
        </row>
        <row r="11">
          <cell r="B11">
            <v>1</v>
          </cell>
          <cell r="C11">
            <v>2</v>
          </cell>
          <cell r="D11">
            <v>3</v>
          </cell>
          <cell r="E11">
            <v>4</v>
          </cell>
          <cell r="F11">
            <v>5</v>
          </cell>
          <cell r="G11">
            <v>6</v>
          </cell>
          <cell r="H11">
            <v>7</v>
          </cell>
          <cell r="I11">
            <v>8</v>
          </cell>
          <cell r="J11">
            <v>9</v>
          </cell>
          <cell r="K11">
            <v>10</v>
          </cell>
          <cell r="L11">
            <v>11</v>
          </cell>
          <cell r="M11">
            <v>12</v>
          </cell>
        </row>
        <row r="12">
          <cell r="F12">
            <v>1.58</v>
          </cell>
          <cell r="G12">
            <v>3.84</v>
          </cell>
          <cell r="H12">
            <v>4.21</v>
          </cell>
          <cell r="I12">
            <v>4.1500000000000004</v>
          </cell>
          <cell r="J12">
            <v>4.8099999999999996</v>
          </cell>
          <cell r="K12">
            <v>4.83</v>
          </cell>
          <cell r="L12">
            <v>4.8600000000000003</v>
          </cell>
          <cell r="M12">
            <v>4.32</v>
          </cell>
        </row>
        <row r="13">
          <cell r="B13">
            <v>5.62</v>
          </cell>
          <cell r="C13">
            <v>4.91</v>
          </cell>
          <cell r="D13">
            <v>4.6500000000000004</v>
          </cell>
          <cell r="E13">
            <v>4.17</v>
          </cell>
          <cell r="F13">
            <v>3.79</v>
          </cell>
          <cell r="G13">
            <v>3.4</v>
          </cell>
          <cell r="H13">
            <v>4.0599999999999996</v>
          </cell>
          <cell r="I13">
            <v>4.04</v>
          </cell>
          <cell r="J13">
            <v>4.3</v>
          </cell>
          <cell r="K13">
            <v>4.2</v>
          </cell>
          <cell r="L13">
            <v>4.3899999999999997</v>
          </cell>
          <cell r="M13">
            <v>3.84</v>
          </cell>
        </row>
        <row r="14">
          <cell r="B14">
            <v>4.01</v>
          </cell>
          <cell r="C14">
            <v>4.1900000000000004</v>
          </cell>
          <cell r="D14">
            <v>3.68</v>
          </cell>
          <cell r="E14">
            <v>3.79</v>
          </cell>
          <cell r="F14">
            <v>3.34</v>
          </cell>
          <cell r="G14">
            <v>3.11</v>
          </cell>
          <cell r="H14">
            <v>3.17</v>
          </cell>
          <cell r="I14">
            <v>3.49</v>
          </cell>
          <cell r="J14">
            <v>4.1900000000000004</v>
          </cell>
          <cell r="K14">
            <v>3.68</v>
          </cell>
          <cell r="L14">
            <v>3.78</v>
          </cell>
          <cell r="M14">
            <v>3.44</v>
          </cell>
        </row>
        <row r="15">
          <cell r="B15">
            <v>3.28</v>
          </cell>
          <cell r="C15">
            <v>3.57</v>
          </cell>
          <cell r="D15">
            <v>4.45</v>
          </cell>
          <cell r="E15">
            <v>4.3499999999999996</v>
          </cell>
          <cell r="F15">
            <v>4</v>
          </cell>
          <cell r="G15">
            <v>3.6</v>
          </cell>
          <cell r="H15">
            <v>3.41</v>
          </cell>
          <cell r="I15">
            <v>3.42</v>
          </cell>
          <cell r="J15">
            <v>3.59</v>
          </cell>
          <cell r="K15">
            <v>3.53</v>
          </cell>
          <cell r="L15">
            <v>3.26</v>
          </cell>
          <cell r="M15">
            <v>3.92</v>
          </cell>
        </row>
        <row r="16">
          <cell r="B16">
            <v>3.35</v>
          </cell>
          <cell r="C16">
            <v>4.03</v>
          </cell>
          <cell r="D16">
            <v>3.76</v>
          </cell>
          <cell r="E16">
            <v>3.49</v>
          </cell>
          <cell r="F16">
            <v>3.46</v>
          </cell>
          <cell r="G16">
            <v>3.58</v>
          </cell>
          <cell r="H16">
            <v>3.84</v>
          </cell>
          <cell r="I16">
            <v>3.8</v>
          </cell>
        </row>
        <row r="20">
          <cell r="B20">
            <v>1</v>
          </cell>
          <cell r="C20">
            <v>2</v>
          </cell>
          <cell r="D20">
            <v>3</v>
          </cell>
          <cell r="E20">
            <v>4</v>
          </cell>
          <cell r="F20">
            <v>5</v>
          </cell>
          <cell r="G20">
            <v>6</v>
          </cell>
          <cell r="H20">
            <v>7</v>
          </cell>
          <cell r="I20">
            <v>8</v>
          </cell>
          <cell r="J20">
            <v>9</v>
          </cell>
          <cell r="K20">
            <v>10</v>
          </cell>
          <cell r="L20">
            <v>11</v>
          </cell>
          <cell r="M20">
            <v>12</v>
          </cell>
        </row>
        <row r="21">
          <cell r="B21">
            <v>21.97</v>
          </cell>
          <cell r="C21">
            <v>16.59</v>
          </cell>
          <cell r="D21">
            <v>16.55</v>
          </cell>
          <cell r="E21">
            <v>14.82</v>
          </cell>
          <cell r="F21">
            <v>19.670000000000002</v>
          </cell>
          <cell r="G21">
            <v>22.93</v>
          </cell>
          <cell r="H21">
            <v>22.76</v>
          </cell>
          <cell r="I21">
            <v>20.99</v>
          </cell>
          <cell r="J21">
            <v>21.71</v>
          </cell>
          <cell r="K21">
            <v>22.12</v>
          </cell>
          <cell r="L21">
            <v>21.22</v>
          </cell>
          <cell r="M21">
            <v>21.81</v>
          </cell>
        </row>
        <row r="22">
          <cell r="B22">
            <v>21.96</v>
          </cell>
          <cell r="C22">
            <v>22.98</v>
          </cell>
          <cell r="D22">
            <v>22.43</v>
          </cell>
          <cell r="E22">
            <v>22.2</v>
          </cell>
          <cell r="F22">
            <v>20.63</v>
          </cell>
          <cell r="G22">
            <v>21.07</v>
          </cell>
          <cell r="H22">
            <v>24.45</v>
          </cell>
          <cell r="I22">
            <v>26.07</v>
          </cell>
          <cell r="J22">
            <v>25.24</v>
          </cell>
          <cell r="K22">
            <v>27.6</v>
          </cell>
          <cell r="L22">
            <v>27.42</v>
          </cell>
          <cell r="M22">
            <v>26.37</v>
          </cell>
        </row>
        <row r="23">
          <cell r="B23">
            <v>27.95</v>
          </cell>
          <cell r="C23">
            <v>28.67</v>
          </cell>
          <cell r="D23">
            <v>28.03</v>
          </cell>
          <cell r="E23">
            <v>22.25</v>
          </cell>
          <cell r="F23">
            <v>20.48</v>
          </cell>
          <cell r="G23">
            <v>19.78</v>
          </cell>
          <cell r="H23">
            <v>20.3</v>
          </cell>
          <cell r="I23">
            <v>21.18</v>
          </cell>
          <cell r="J23">
            <v>21.81</v>
          </cell>
          <cell r="K23">
            <v>20.49</v>
          </cell>
          <cell r="L23">
            <v>21.03</v>
          </cell>
          <cell r="M23">
            <v>21.15</v>
          </cell>
        </row>
        <row r="24">
          <cell r="B24">
            <v>19.79</v>
          </cell>
          <cell r="C24">
            <v>17.940000000000001</v>
          </cell>
          <cell r="D24">
            <v>20.72</v>
          </cell>
          <cell r="E24">
            <v>20.149999999999999</v>
          </cell>
          <cell r="F24">
            <v>20.3</v>
          </cell>
          <cell r="G24">
            <v>19.07</v>
          </cell>
          <cell r="H24">
            <v>18.75</v>
          </cell>
          <cell r="I24">
            <v>21.79</v>
          </cell>
          <cell r="J24">
            <v>20.59</v>
          </cell>
          <cell r="K24">
            <v>18.760000000000002</v>
          </cell>
          <cell r="L24">
            <v>20.29</v>
          </cell>
          <cell r="M24">
            <v>20.59</v>
          </cell>
        </row>
        <row r="25">
          <cell r="B25">
            <v>21.14</v>
          </cell>
          <cell r="C25">
            <v>24.11</v>
          </cell>
          <cell r="D25">
            <v>24.35</v>
          </cell>
          <cell r="E25">
            <v>24.3</v>
          </cell>
          <cell r="F25">
            <v>24.03</v>
          </cell>
          <cell r="G25">
            <v>24.82</v>
          </cell>
          <cell r="H25">
            <v>25.08</v>
          </cell>
          <cell r="I25">
            <v>25.81</v>
          </cell>
        </row>
        <row r="28">
          <cell r="B28" t="str">
            <v>JAN</v>
          </cell>
          <cell r="C28" t="str">
            <v>FEB</v>
          </cell>
          <cell r="D28" t="str">
            <v>MAR</v>
          </cell>
          <cell r="E28" t="str">
            <v>APR</v>
          </cell>
          <cell r="F28" t="str">
            <v>MEI</v>
          </cell>
          <cell r="G28" t="str">
            <v>JUNI</v>
          </cell>
          <cell r="H28" t="str">
            <v>JULI</v>
          </cell>
          <cell r="I28" t="str">
            <v>AGT</v>
          </cell>
          <cell r="J28" t="str">
            <v>SEP</v>
          </cell>
          <cell r="K28" t="str">
            <v>OKT</v>
          </cell>
          <cell r="L28" t="str">
            <v>NOV</v>
          </cell>
          <cell r="M28" t="str">
            <v>DES</v>
          </cell>
        </row>
        <row r="29">
          <cell r="B29">
            <v>21.52</v>
          </cell>
          <cell r="C29">
            <v>22.66</v>
          </cell>
          <cell r="D29">
            <v>21.93</v>
          </cell>
          <cell r="E29">
            <v>20.83</v>
          </cell>
          <cell r="F29">
            <v>22.03</v>
          </cell>
          <cell r="G29">
            <v>20.55</v>
          </cell>
          <cell r="H29">
            <v>18.38</v>
          </cell>
          <cell r="I29">
            <v>20.7</v>
          </cell>
          <cell r="J29">
            <v>21.01</v>
          </cell>
          <cell r="K29">
            <v>19.739999999999998</v>
          </cell>
          <cell r="L29">
            <v>20.64</v>
          </cell>
          <cell r="M29">
            <v>20.53</v>
          </cell>
        </row>
        <row r="30">
          <cell r="B30">
            <v>21.64</v>
          </cell>
          <cell r="C30">
            <v>20.77</v>
          </cell>
          <cell r="D30">
            <v>21.7</v>
          </cell>
          <cell r="E30">
            <v>20.84</v>
          </cell>
          <cell r="F30">
            <v>21.43</v>
          </cell>
          <cell r="G30">
            <v>21.01</v>
          </cell>
          <cell r="H30">
            <v>21.38</v>
          </cell>
          <cell r="I30">
            <v>20.99</v>
          </cell>
        </row>
        <row r="31">
          <cell r="B31">
            <v>5.8</v>
          </cell>
          <cell r="C31">
            <v>4.47</v>
          </cell>
          <cell r="D31">
            <v>3.14</v>
          </cell>
          <cell r="E31">
            <v>4.45</v>
          </cell>
          <cell r="F31">
            <v>3.32</v>
          </cell>
          <cell r="G31">
            <v>6.12</v>
          </cell>
          <cell r="H31">
            <v>8.67</v>
          </cell>
          <cell r="I31">
            <v>5.93</v>
          </cell>
          <cell r="J31">
            <v>3.05</v>
          </cell>
          <cell r="K31">
            <v>4.4400000000000004</v>
          </cell>
          <cell r="L31">
            <v>4.25</v>
          </cell>
          <cell r="M31">
            <v>4.49</v>
          </cell>
        </row>
        <row r="32">
          <cell r="B32">
            <v>5.75</v>
          </cell>
          <cell r="C32">
            <v>4.49</v>
          </cell>
          <cell r="D32">
            <v>3.56</v>
          </cell>
          <cell r="E32">
            <v>3.56</v>
          </cell>
          <cell r="F32">
            <v>3.12</v>
          </cell>
          <cell r="G32">
            <v>3.14</v>
          </cell>
          <cell r="H32">
            <v>2.58</v>
          </cell>
          <cell r="I32">
            <v>2.63</v>
          </cell>
        </row>
      </sheetData>
      <sheetData sheetId="2"/>
      <sheetData sheetId="3">
        <row r="8">
          <cell r="B8" t="str">
            <v>JAN/1</v>
          </cell>
          <cell r="S8">
            <v>227.49700000000001</v>
          </cell>
          <cell r="T8">
            <v>227.49700000000001</v>
          </cell>
          <cell r="AB8">
            <v>17.631</v>
          </cell>
          <cell r="AQ8">
            <v>36.159999999999997</v>
          </cell>
          <cell r="CS8">
            <v>40</v>
          </cell>
          <cell r="CT8">
            <v>3</v>
          </cell>
        </row>
        <row r="9">
          <cell r="B9">
            <v>2</v>
          </cell>
          <cell r="C9">
            <v>370.59</v>
          </cell>
          <cell r="D9">
            <v>233</v>
          </cell>
          <cell r="F9">
            <v>4.8099999999999996</v>
          </cell>
          <cell r="G9">
            <v>5.14</v>
          </cell>
          <cell r="H9">
            <v>5.14</v>
          </cell>
          <cell r="J9">
            <v>45.330739299610897</v>
          </cell>
          <cell r="L9">
            <v>7.53</v>
          </cell>
          <cell r="M9">
            <v>52.122999999999998</v>
          </cell>
          <cell r="N9">
            <v>22.370386266094417</v>
          </cell>
          <cell r="S9">
            <v>124</v>
          </cell>
          <cell r="U9">
            <v>124</v>
          </cell>
          <cell r="V9">
            <v>7.7590000000000003</v>
          </cell>
          <cell r="W9">
            <v>3.3300429184549354</v>
          </cell>
          <cell r="Y9">
            <v>12.8</v>
          </cell>
          <cell r="AB9">
            <v>12.59</v>
          </cell>
          <cell r="AC9">
            <v>2.88</v>
          </cell>
          <cell r="AE9">
            <v>2.79</v>
          </cell>
          <cell r="AH9">
            <v>10.199999999999999</v>
          </cell>
          <cell r="AI9">
            <v>7.68</v>
          </cell>
          <cell r="AK9">
            <v>2.5</v>
          </cell>
          <cell r="AL9">
            <v>4.7</v>
          </cell>
          <cell r="AM9">
            <v>8.25</v>
          </cell>
          <cell r="AN9">
            <v>51.57</v>
          </cell>
          <cell r="AO9">
            <v>87.73</v>
          </cell>
          <cell r="AQ9">
            <v>0</v>
          </cell>
          <cell r="AS9">
            <v>6.76</v>
          </cell>
          <cell r="AT9">
            <v>5.96</v>
          </cell>
          <cell r="AU9">
            <v>1.71</v>
          </cell>
          <cell r="AX9">
            <v>6.92</v>
          </cell>
          <cell r="AY9">
            <v>92.7</v>
          </cell>
          <cell r="AZ9">
            <v>0.06</v>
          </cell>
          <cell r="BA9">
            <v>0.45</v>
          </cell>
          <cell r="BB9">
            <v>1.6</v>
          </cell>
          <cell r="BC9">
            <v>2.1100000000000003</v>
          </cell>
          <cell r="BD9">
            <v>4.5599999999999996</v>
          </cell>
          <cell r="BE9">
            <v>145.63999999999999</v>
          </cell>
          <cell r="BH9">
            <v>1.82</v>
          </cell>
          <cell r="BJ9">
            <v>12.15</v>
          </cell>
          <cell r="BL9">
            <v>5.17</v>
          </cell>
          <cell r="BM9">
            <v>5.62</v>
          </cell>
          <cell r="BN9">
            <v>4.29</v>
          </cell>
          <cell r="BO9">
            <v>9.52</v>
          </cell>
          <cell r="BP9">
            <v>7.53</v>
          </cell>
          <cell r="CS9">
            <v>40</v>
          </cell>
          <cell r="CT9">
            <v>3</v>
          </cell>
          <cell r="CV9">
            <v>12.54</v>
          </cell>
          <cell r="CW9">
            <v>3.79</v>
          </cell>
        </row>
        <row r="10">
          <cell r="B10">
            <v>3</v>
          </cell>
          <cell r="C10">
            <v>337.55</v>
          </cell>
          <cell r="D10">
            <v>320</v>
          </cell>
          <cell r="F10">
            <v>7.67</v>
          </cell>
          <cell r="G10">
            <v>8.09</v>
          </cell>
          <cell r="H10">
            <v>8.09</v>
          </cell>
          <cell r="J10">
            <v>39.555006180469718</v>
          </cell>
          <cell r="L10">
            <v>8.08</v>
          </cell>
          <cell r="M10">
            <v>73.679000000000002</v>
          </cell>
          <cell r="N10">
            <v>23.024687500000002</v>
          </cell>
          <cell r="S10">
            <v>99.859000000000009</v>
          </cell>
          <cell r="U10">
            <v>99.859000000000009</v>
          </cell>
          <cell r="V10">
            <v>11.85</v>
          </cell>
          <cell r="W10">
            <v>3.703125</v>
          </cell>
          <cell r="Y10">
            <v>12.94</v>
          </cell>
          <cell r="AB10">
            <v>11.499999999999998</v>
          </cell>
          <cell r="AC10">
            <v>2.4700000000000002</v>
          </cell>
          <cell r="AE10">
            <v>2.4500000000000002</v>
          </cell>
          <cell r="AH10">
            <v>5</v>
          </cell>
          <cell r="AI10">
            <v>7.35</v>
          </cell>
          <cell r="AK10">
            <v>2.73</v>
          </cell>
          <cell r="AL10">
            <v>11</v>
          </cell>
          <cell r="AM10">
            <v>7.68</v>
          </cell>
          <cell r="AN10">
            <v>82.71</v>
          </cell>
          <cell r="AO10">
            <v>82.71</v>
          </cell>
          <cell r="AQ10">
            <v>0</v>
          </cell>
          <cell r="AS10">
            <v>6.93</v>
          </cell>
          <cell r="AT10">
            <v>6.66</v>
          </cell>
          <cell r="AU10">
            <v>1.01</v>
          </cell>
          <cell r="AX10">
            <v>4.47</v>
          </cell>
          <cell r="AY10">
            <v>96.2</v>
          </cell>
          <cell r="AZ10">
            <v>0.14000000000000001</v>
          </cell>
          <cell r="BA10">
            <v>0.5</v>
          </cell>
          <cell r="BB10">
            <v>1.4</v>
          </cell>
          <cell r="BC10">
            <v>2.04</v>
          </cell>
          <cell r="BD10">
            <v>4.78</v>
          </cell>
          <cell r="BE10">
            <v>197.32</v>
          </cell>
          <cell r="BH10">
            <v>1.51</v>
          </cell>
          <cell r="BJ10">
            <v>10.61</v>
          </cell>
          <cell r="BL10">
            <v>5.92</v>
          </cell>
          <cell r="BM10">
            <v>5.8</v>
          </cell>
          <cell r="BN10">
            <v>3.52</v>
          </cell>
          <cell r="BO10">
            <v>12.49</v>
          </cell>
          <cell r="BP10">
            <v>15.48</v>
          </cell>
          <cell r="CS10">
            <v>40</v>
          </cell>
          <cell r="CT10">
            <v>3</v>
          </cell>
          <cell r="CV10">
            <v>6.86</v>
          </cell>
          <cell r="CW10">
            <v>4.0599999999999996</v>
          </cell>
        </row>
        <row r="11">
          <cell r="B11">
            <v>4</v>
          </cell>
          <cell r="C11">
            <v>369.55</v>
          </cell>
          <cell r="D11">
            <v>408</v>
          </cell>
          <cell r="F11">
            <v>8.8000000000000007</v>
          </cell>
          <cell r="G11">
            <v>10.74</v>
          </cell>
          <cell r="H11">
            <v>10.74</v>
          </cell>
          <cell r="J11">
            <v>37.988826815642454</v>
          </cell>
          <cell r="L11">
            <v>8.48</v>
          </cell>
          <cell r="M11">
            <v>97.977999999999994</v>
          </cell>
          <cell r="N11">
            <v>24.014215686274511</v>
          </cell>
          <cell r="S11">
            <v>120.89699999999999</v>
          </cell>
          <cell r="U11">
            <v>120.89699999999999</v>
          </cell>
          <cell r="V11">
            <v>14.972</v>
          </cell>
          <cell r="W11">
            <v>3.6696078431372547</v>
          </cell>
          <cell r="Y11">
            <v>12.56</v>
          </cell>
          <cell r="AB11">
            <v>13.911999999999997</v>
          </cell>
          <cell r="AC11">
            <v>2.16</v>
          </cell>
          <cell r="AE11">
            <v>2.35</v>
          </cell>
          <cell r="AH11">
            <v>6.6</v>
          </cell>
          <cell r="AI11">
            <v>7.41</v>
          </cell>
          <cell r="AK11">
            <v>2.56</v>
          </cell>
          <cell r="AL11">
            <v>4.9000000000000004</v>
          </cell>
          <cell r="AM11">
            <v>7.35</v>
          </cell>
          <cell r="AN11">
            <v>92.74</v>
          </cell>
          <cell r="AO11">
            <v>92.74</v>
          </cell>
          <cell r="AQ11">
            <v>0</v>
          </cell>
          <cell r="AS11">
            <v>6.58</v>
          </cell>
          <cell r="AT11">
            <v>6.95</v>
          </cell>
          <cell r="AU11">
            <v>1.24</v>
          </cell>
          <cell r="AX11">
            <v>3.77</v>
          </cell>
          <cell r="AY11">
            <v>95.93</v>
          </cell>
          <cell r="AZ11">
            <v>0.18</v>
          </cell>
          <cell r="BA11">
            <v>0.59</v>
          </cell>
          <cell r="BB11">
            <v>0.82</v>
          </cell>
          <cell r="BC11">
            <v>1.5899999999999999</v>
          </cell>
          <cell r="BD11">
            <v>7.11</v>
          </cell>
          <cell r="BE11">
            <v>114.69</v>
          </cell>
          <cell r="BH11">
            <v>1.48</v>
          </cell>
          <cell r="BJ11">
            <v>8</v>
          </cell>
          <cell r="BL11">
            <v>4.13</v>
          </cell>
          <cell r="BM11">
            <v>5.29</v>
          </cell>
          <cell r="BN11">
            <v>4.18</v>
          </cell>
          <cell r="BO11">
            <v>18.170000000000002</v>
          </cell>
          <cell r="BP11">
            <v>14.77</v>
          </cell>
          <cell r="CS11">
            <v>40</v>
          </cell>
          <cell r="CT11">
            <v>3</v>
          </cell>
          <cell r="CV11">
            <v>6.76</v>
          </cell>
          <cell r="CW11">
            <v>5.89</v>
          </cell>
        </row>
        <row r="12">
          <cell r="B12">
            <v>5</v>
          </cell>
          <cell r="J12" t="e">
            <v>#DIV/0!</v>
          </cell>
          <cell r="N12" t="e">
            <v>#DIV/0!</v>
          </cell>
          <cell r="S12">
            <v>33.326999999999998</v>
          </cell>
          <cell r="U12">
            <v>33.326999999999998</v>
          </cell>
          <cell r="W12" t="e">
            <v>#DIV/0!</v>
          </cell>
          <cell r="AB12">
            <v>13.911999999999997</v>
          </cell>
          <cell r="AE12">
            <v>2.35</v>
          </cell>
          <cell r="AK12">
            <v>2.34</v>
          </cell>
          <cell r="AQ12">
            <v>0</v>
          </cell>
          <cell r="BC12">
            <v>0</v>
          </cell>
          <cell r="CS12">
            <v>40</v>
          </cell>
          <cell r="CT12">
            <v>3</v>
          </cell>
          <cell r="CV12">
            <v>6</v>
          </cell>
          <cell r="CW12">
            <v>5.82</v>
          </cell>
        </row>
        <row r="13">
          <cell r="B13">
            <v>6</v>
          </cell>
          <cell r="C13">
            <v>508.19</v>
          </cell>
          <cell r="D13">
            <v>500</v>
          </cell>
          <cell r="F13">
            <v>8.4499999999999993</v>
          </cell>
          <cell r="G13">
            <v>11.02</v>
          </cell>
          <cell r="H13">
            <v>11.02</v>
          </cell>
          <cell r="J13">
            <v>45.37205081669692</v>
          </cell>
          <cell r="L13">
            <v>10.029999999999999</v>
          </cell>
          <cell r="M13">
            <v>115.056</v>
          </cell>
          <cell r="N13">
            <v>23.011199999999999</v>
          </cell>
          <cell r="S13">
            <v>105.89299999999997</v>
          </cell>
          <cell r="U13">
            <v>105.89299999999997</v>
          </cell>
          <cell r="V13">
            <v>17.088000000000001</v>
          </cell>
          <cell r="W13">
            <v>3.4176000000000006</v>
          </cell>
          <cell r="Y13">
            <v>25.15</v>
          </cell>
          <cell r="AB13">
            <v>5.8500000000000014</v>
          </cell>
          <cell r="AC13">
            <v>2.44</v>
          </cell>
          <cell r="AE13">
            <v>2.4500000000000002</v>
          </cell>
          <cell r="AH13">
            <v>6.8</v>
          </cell>
          <cell r="AI13">
            <v>7.39</v>
          </cell>
          <cell r="AK13">
            <v>2.5099999999999998</v>
          </cell>
          <cell r="AL13">
            <v>6.33</v>
          </cell>
          <cell r="AM13">
            <v>7.44</v>
          </cell>
          <cell r="AN13">
            <v>109.18</v>
          </cell>
          <cell r="AO13">
            <v>109.18</v>
          </cell>
          <cell r="AQ13">
            <v>0</v>
          </cell>
          <cell r="AS13">
            <v>7.32</v>
          </cell>
          <cell r="AT13">
            <v>7.25</v>
          </cell>
          <cell r="AU13">
            <v>2.06</v>
          </cell>
          <cell r="AX13">
            <v>4.9800000000000004</v>
          </cell>
          <cell r="AY13">
            <v>97.2</v>
          </cell>
          <cell r="AZ13">
            <v>0.11</v>
          </cell>
          <cell r="BA13">
            <v>0.16</v>
          </cell>
          <cell r="BB13">
            <v>1.29</v>
          </cell>
          <cell r="BC13">
            <v>1.56</v>
          </cell>
          <cell r="BD13">
            <v>7.41</v>
          </cell>
          <cell r="BE13">
            <v>60.97</v>
          </cell>
          <cell r="BH13">
            <v>1.19</v>
          </cell>
          <cell r="BJ13">
            <v>12.11</v>
          </cell>
          <cell r="BL13">
            <v>7.65</v>
          </cell>
          <cell r="BM13">
            <v>5.62</v>
          </cell>
          <cell r="BN13">
            <v>5.19</v>
          </cell>
          <cell r="BO13">
            <v>14.77</v>
          </cell>
          <cell r="BP13">
            <v>12.76</v>
          </cell>
          <cell r="CS13">
            <v>40</v>
          </cell>
          <cell r="CT13">
            <v>3</v>
          </cell>
        </row>
        <row r="14">
          <cell r="B14">
            <v>7</v>
          </cell>
          <cell r="C14">
            <v>512.04</v>
          </cell>
          <cell r="D14">
            <v>480</v>
          </cell>
          <cell r="F14">
            <v>10.79</v>
          </cell>
          <cell r="G14">
            <v>10.82</v>
          </cell>
          <cell r="H14">
            <v>10.82</v>
          </cell>
          <cell r="J14">
            <v>44.362292051756008</v>
          </cell>
          <cell r="L14">
            <v>6.33</v>
          </cell>
          <cell r="M14">
            <v>110.44799999999999</v>
          </cell>
          <cell r="N14">
            <v>23.01</v>
          </cell>
          <cell r="S14">
            <v>135.71099999999996</v>
          </cell>
          <cell r="U14">
            <v>135.71099999999996</v>
          </cell>
          <cell r="V14">
            <v>17.38</v>
          </cell>
          <cell r="W14">
            <v>3.6208333333333327</v>
          </cell>
          <cell r="Y14">
            <v>11.92</v>
          </cell>
          <cell r="AB14">
            <v>11.31</v>
          </cell>
          <cell r="AC14">
            <v>2.4500000000000002</v>
          </cell>
          <cell r="AE14">
            <v>2.46</v>
          </cell>
          <cell r="AH14">
            <v>3</v>
          </cell>
          <cell r="AI14">
            <v>7.16</v>
          </cell>
          <cell r="AK14">
            <v>2.46</v>
          </cell>
          <cell r="AL14">
            <v>5.2</v>
          </cell>
          <cell r="AM14">
            <v>7.39</v>
          </cell>
          <cell r="AN14">
            <v>107.98</v>
          </cell>
          <cell r="AO14">
            <v>107.98</v>
          </cell>
          <cell r="AQ14">
            <v>0</v>
          </cell>
          <cell r="AS14">
            <v>7.03</v>
          </cell>
          <cell r="AT14">
            <v>6.8</v>
          </cell>
          <cell r="AU14">
            <v>1.03</v>
          </cell>
          <cell r="AX14">
            <v>4.9000000000000004</v>
          </cell>
          <cell r="AY14">
            <v>94.87</v>
          </cell>
          <cell r="AZ14">
            <v>0.11</v>
          </cell>
          <cell r="BA14">
            <v>0.33</v>
          </cell>
          <cell r="BB14">
            <v>1.41</v>
          </cell>
          <cell r="BC14">
            <v>1.8499999999999999</v>
          </cell>
          <cell r="BD14">
            <v>6.67</v>
          </cell>
          <cell r="BE14">
            <v>62.44</v>
          </cell>
          <cell r="BH14">
            <v>1.3</v>
          </cell>
          <cell r="BJ14">
            <v>8.32</v>
          </cell>
          <cell r="BL14">
            <v>5.56</v>
          </cell>
          <cell r="BM14">
            <v>4.12</v>
          </cell>
          <cell r="BN14">
            <v>5.83</v>
          </cell>
          <cell r="BO14">
            <v>10.63</v>
          </cell>
          <cell r="BP14">
            <v>9.7200000000000006</v>
          </cell>
          <cell r="CS14">
            <v>40</v>
          </cell>
          <cell r="CT14">
            <v>3</v>
          </cell>
          <cell r="CV14">
            <v>7</v>
          </cell>
          <cell r="CW14">
            <v>5.13</v>
          </cell>
        </row>
        <row r="15">
          <cell r="B15">
            <v>8</v>
          </cell>
          <cell r="C15">
            <v>550.87</v>
          </cell>
          <cell r="D15">
            <v>536</v>
          </cell>
          <cell r="F15">
            <v>9.86</v>
          </cell>
          <cell r="G15">
            <v>12.91</v>
          </cell>
          <cell r="H15">
            <v>12.91</v>
          </cell>
          <cell r="J15">
            <v>41.518202943454689</v>
          </cell>
          <cell r="L15">
            <v>6.82</v>
          </cell>
          <cell r="M15">
            <v>125.72</v>
          </cell>
          <cell r="N15">
            <v>23.455223880597014</v>
          </cell>
          <cell r="S15">
            <v>158.80099999999993</v>
          </cell>
          <cell r="U15">
            <v>158.80099999999993</v>
          </cell>
          <cell r="V15">
            <v>20.07</v>
          </cell>
          <cell r="W15">
            <v>3.7444029850746268</v>
          </cell>
          <cell r="Y15">
            <v>25.92</v>
          </cell>
          <cell r="AB15">
            <v>5.4600000000000009</v>
          </cell>
          <cell r="AC15">
            <v>2.4500000000000002</v>
          </cell>
          <cell r="AE15">
            <v>2.41</v>
          </cell>
          <cell r="AH15">
            <v>5.6</v>
          </cell>
          <cell r="AI15">
            <v>7.85</v>
          </cell>
          <cell r="AK15">
            <v>2.39</v>
          </cell>
          <cell r="AL15">
            <v>3.47</v>
          </cell>
          <cell r="AM15">
            <v>7.17</v>
          </cell>
          <cell r="AN15">
            <v>122.64</v>
          </cell>
          <cell r="AO15">
            <v>122.64</v>
          </cell>
          <cell r="AQ15">
            <v>0</v>
          </cell>
          <cell r="AS15">
            <v>7.6</v>
          </cell>
          <cell r="AT15">
            <v>7.89</v>
          </cell>
          <cell r="AU15">
            <v>2.17</v>
          </cell>
          <cell r="AX15">
            <v>5.27</v>
          </cell>
          <cell r="AY15">
            <v>91.2</v>
          </cell>
          <cell r="AZ15">
            <v>0.19</v>
          </cell>
          <cell r="BA15">
            <v>0.26</v>
          </cell>
          <cell r="BB15">
            <v>2.56</v>
          </cell>
          <cell r="BC15">
            <v>3.0100000000000002</v>
          </cell>
          <cell r="BD15">
            <v>6.42</v>
          </cell>
          <cell r="BE15">
            <v>65.569999999999993</v>
          </cell>
          <cell r="BH15">
            <v>1.21</v>
          </cell>
          <cell r="BJ15">
            <v>7.29</v>
          </cell>
          <cell r="BL15">
            <v>5.17</v>
          </cell>
          <cell r="BM15">
            <v>4.76</v>
          </cell>
          <cell r="BN15">
            <v>4.01</v>
          </cell>
          <cell r="BO15">
            <v>10.09</v>
          </cell>
          <cell r="BP15">
            <v>11.1</v>
          </cell>
          <cell r="CS15">
            <v>40</v>
          </cell>
          <cell r="CT15">
            <v>3</v>
          </cell>
          <cell r="CV15">
            <v>7.67</v>
          </cell>
          <cell r="CW15">
            <v>4.4800000000000004</v>
          </cell>
        </row>
        <row r="16">
          <cell r="B16">
            <v>9</v>
          </cell>
          <cell r="C16">
            <v>537.20000000000005</v>
          </cell>
          <cell r="D16">
            <v>575</v>
          </cell>
          <cell r="F16">
            <v>11.08</v>
          </cell>
          <cell r="G16">
            <v>13.08</v>
          </cell>
          <cell r="H16">
            <v>13.08</v>
          </cell>
          <cell r="J16">
            <v>43.960244648318046</v>
          </cell>
          <cell r="L16">
            <v>6.93</v>
          </cell>
          <cell r="M16">
            <v>134.56399999999999</v>
          </cell>
          <cell r="N16">
            <v>23.402434782608694</v>
          </cell>
          <cell r="S16">
            <v>183.62499999999989</v>
          </cell>
          <cell r="U16">
            <v>183.62499999999989</v>
          </cell>
          <cell r="V16">
            <v>21.678000000000001</v>
          </cell>
          <cell r="W16">
            <v>3.7700869565217392</v>
          </cell>
          <cell r="Y16">
            <v>19.739999999999998</v>
          </cell>
          <cell r="AB16">
            <v>7.3980000000000032</v>
          </cell>
          <cell r="AC16">
            <v>2.33</v>
          </cell>
          <cell r="AE16">
            <v>2.36</v>
          </cell>
          <cell r="AH16">
            <v>4.2</v>
          </cell>
          <cell r="AI16">
            <v>7.74</v>
          </cell>
          <cell r="AK16">
            <v>2.31</v>
          </cell>
          <cell r="AL16">
            <v>5</v>
          </cell>
          <cell r="AM16">
            <v>7.12</v>
          </cell>
          <cell r="AN16">
            <v>127.05</v>
          </cell>
          <cell r="AO16">
            <v>127.05</v>
          </cell>
          <cell r="AQ16">
            <v>0</v>
          </cell>
          <cell r="AS16">
            <v>6.88</v>
          </cell>
          <cell r="AT16">
            <v>7.98</v>
          </cell>
          <cell r="AU16">
            <v>1.19</v>
          </cell>
          <cell r="AX16">
            <v>4.41</v>
          </cell>
          <cell r="AY16">
            <v>92.5</v>
          </cell>
          <cell r="AZ16">
            <v>0.25</v>
          </cell>
          <cell r="BA16">
            <v>0.28999999999999998</v>
          </cell>
          <cell r="BB16">
            <v>1.1299999999999999</v>
          </cell>
          <cell r="BC16">
            <v>1.67</v>
          </cell>
          <cell r="BD16">
            <v>7.21</v>
          </cell>
          <cell r="BE16">
            <v>81.19</v>
          </cell>
          <cell r="BH16">
            <v>1.24</v>
          </cell>
          <cell r="BJ16">
            <v>11.44</v>
          </cell>
          <cell r="BL16">
            <v>6.93</v>
          </cell>
          <cell r="BM16">
            <v>4.8099999999999996</v>
          </cell>
          <cell r="BN16">
            <v>3.61</v>
          </cell>
          <cell r="BO16">
            <v>9.84</v>
          </cell>
          <cell r="BP16">
            <v>9.11</v>
          </cell>
          <cell r="CS16">
            <v>40</v>
          </cell>
          <cell r="CT16">
            <v>3</v>
          </cell>
          <cell r="CV16">
            <v>8.32</v>
          </cell>
          <cell r="CW16">
            <v>3.47</v>
          </cell>
        </row>
        <row r="17">
          <cell r="B17">
            <v>10</v>
          </cell>
          <cell r="C17">
            <v>427.61</v>
          </cell>
          <cell r="D17">
            <v>292</v>
          </cell>
          <cell r="F17">
            <v>7.1</v>
          </cell>
          <cell r="G17">
            <v>7.56</v>
          </cell>
          <cell r="H17">
            <v>7.56</v>
          </cell>
          <cell r="J17">
            <v>38.624338624338627</v>
          </cell>
          <cell r="L17">
            <v>7.68</v>
          </cell>
          <cell r="M17">
            <v>70.637</v>
          </cell>
          <cell r="N17">
            <v>24.190753424657537</v>
          </cell>
          <cell r="S17">
            <v>127.20199999999988</v>
          </cell>
          <cell r="U17">
            <v>127.20199999999988</v>
          </cell>
          <cell r="V17">
            <v>11.252000000000001</v>
          </cell>
          <cell r="W17">
            <v>3.853424657534247</v>
          </cell>
          <cell r="Y17">
            <v>18.260000000000002</v>
          </cell>
          <cell r="AB17">
            <v>0.39000000000000412</v>
          </cell>
          <cell r="AC17">
            <v>2.31</v>
          </cell>
          <cell r="AE17">
            <v>2.36</v>
          </cell>
          <cell r="AH17">
            <v>5.8</v>
          </cell>
          <cell r="AI17">
            <v>7.64</v>
          </cell>
          <cell r="AK17">
            <v>2.34</v>
          </cell>
          <cell r="AL17">
            <v>4.2</v>
          </cell>
          <cell r="AM17">
            <v>7.35</v>
          </cell>
          <cell r="AN17">
            <v>71.62</v>
          </cell>
          <cell r="AO17">
            <v>71.62</v>
          </cell>
          <cell r="AQ17">
            <v>0</v>
          </cell>
          <cell r="AS17">
            <v>5.72</v>
          </cell>
          <cell r="AT17">
            <v>7.77</v>
          </cell>
          <cell r="AU17">
            <v>2.96</v>
          </cell>
          <cell r="AX17">
            <v>5.86</v>
          </cell>
          <cell r="AY17">
            <v>91.2</v>
          </cell>
          <cell r="AZ17">
            <v>0.38</v>
          </cell>
          <cell r="BA17">
            <v>0.2</v>
          </cell>
          <cell r="BB17">
            <v>1.62</v>
          </cell>
          <cell r="BC17">
            <v>2.2000000000000002</v>
          </cell>
          <cell r="BD17">
            <v>4</v>
          </cell>
          <cell r="BE17">
            <v>118.74</v>
          </cell>
          <cell r="BH17">
            <v>1.79</v>
          </cell>
          <cell r="BJ17">
            <v>10.4</v>
          </cell>
          <cell r="BL17">
            <v>5.96</v>
          </cell>
          <cell r="BM17">
            <v>5.71</v>
          </cell>
          <cell r="BN17">
            <v>3.81</v>
          </cell>
          <cell r="BO17">
            <v>11.63</v>
          </cell>
          <cell r="BP17">
            <v>8.1</v>
          </cell>
          <cell r="CS17">
            <v>40</v>
          </cell>
          <cell r="CT17">
            <v>3</v>
          </cell>
          <cell r="CV17">
            <v>8.44</v>
          </cell>
          <cell r="CW17">
            <v>3.13</v>
          </cell>
        </row>
        <row r="18">
          <cell r="B18">
            <v>11</v>
          </cell>
          <cell r="C18">
            <v>468.11</v>
          </cell>
          <cell r="D18">
            <v>622</v>
          </cell>
          <cell r="F18">
            <v>13.48</v>
          </cell>
          <cell r="G18">
            <v>13.88</v>
          </cell>
          <cell r="H18">
            <v>13.88</v>
          </cell>
          <cell r="J18">
            <v>44.812680115273771</v>
          </cell>
          <cell r="L18">
            <v>8.83</v>
          </cell>
          <cell r="M18">
            <v>149.90199999999999</v>
          </cell>
          <cell r="N18">
            <v>24.099999999999998</v>
          </cell>
          <cell r="S18">
            <v>149.93399999999986</v>
          </cell>
          <cell r="U18">
            <v>149.93399999999986</v>
          </cell>
          <cell r="V18">
            <v>24.024999999999999</v>
          </cell>
          <cell r="W18">
            <v>3.862540192926045</v>
          </cell>
          <cell r="Y18">
            <v>20.54</v>
          </cell>
          <cell r="AB18">
            <v>3.8750000000000036</v>
          </cell>
          <cell r="AC18">
            <v>2.14</v>
          </cell>
          <cell r="AE18">
            <v>2.21</v>
          </cell>
          <cell r="AH18">
            <v>5.4</v>
          </cell>
          <cell r="AI18">
            <v>7.16</v>
          </cell>
          <cell r="AK18">
            <v>2.33</v>
          </cell>
          <cell r="AL18">
            <v>6.27</v>
          </cell>
          <cell r="AM18">
            <v>7.03</v>
          </cell>
          <cell r="AN18">
            <v>137.94</v>
          </cell>
          <cell r="AO18">
            <v>137.94</v>
          </cell>
          <cell r="AQ18">
            <v>0</v>
          </cell>
          <cell r="AS18">
            <v>7.4</v>
          </cell>
          <cell r="AT18">
            <v>7.86</v>
          </cell>
          <cell r="AU18">
            <v>1.47</v>
          </cell>
          <cell r="AX18">
            <v>4.9800000000000004</v>
          </cell>
          <cell r="AY18">
            <v>96.2</v>
          </cell>
          <cell r="AZ18">
            <v>0.17</v>
          </cell>
          <cell r="BA18">
            <v>0.22</v>
          </cell>
          <cell r="BB18">
            <v>0.94</v>
          </cell>
          <cell r="BC18">
            <v>1.33</v>
          </cell>
          <cell r="BD18">
            <v>4.87</v>
          </cell>
          <cell r="BE18">
            <v>120.49</v>
          </cell>
          <cell r="BH18">
            <v>1.24</v>
          </cell>
          <cell r="BJ18">
            <v>8.82</v>
          </cell>
          <cell r="BL18">
            <v>4.33</v>
          </cell>
          <cell r="BM18">
            <v>5.46</v>
          </cell>
          <cell r="BN18">
            <v>2.8</v>
          </cell>
          <cell r="BO18">
            <v>12.23</v>
          </cell>
          <cell r="BP18">
            <v>9.76</v>
          </cell>
          <cell r="CS18">
            <v>40</v>
          </cell>
          <cell r="CT18">
            <v>3</v>
          </cell>
          <cell r="CV18">
            <v>8.67</v>
          </cell>
          <cell r="CW18">
            <v>4.08</v>
          </cell>
        </row>
        <row r="19">
          <cell r="B19">
            <v>12</v>
          </cell>
          <cell r="J19" t="e">
            <v>#DIV/0!</v>
          </cell>
          <cell r="N19" t="e">
            <v>#DIV/0!</v>
          </cell>
          <cell r="S19">
            <v>149.93399999999986</v>
          </cell>
          <cell r="U19">
            <v>149.93399999999986</v>
          </cell>
          <cell r="W19" t="e">
            <v>#DIV/0!</v>
          </cell>
          <cell r="AB19">
            <v>3.8750000000000036</v>
          </cell>
          <cell r="AE19">
            <v>2.21</v>
          </cell>
          <cell r="AQ19">
            <v>0</v>
          </cell>
          <cell r="BC19">
            <v>0</v>
          </cell>
          <cell r="CS19">
            <v>40</v>
          </cell>
          <cell r="CT19">
            <v>3</v>
          </cell>
          <cell r="CV19">
            <v>4.09</v>
          </cell>
          <cell r="CW19">
            <v>4.8600000000000003</v>
          </cell>
        </row>
        <row r="20">
          <cell r="B20">
            <v>13</v>
          </cell>
          <cell r="C20">
            <v>490.48</v>
          </cell>
          <cell r="D20">
            <v>472</v>
          </cell>
          <cell r="F20">
            <v>9.34</v>
          </cell>
          <cell r="G20">
            <v>11.71</v>
          </cell>
          <cell r="H20">
            <v>11.71</v>
          </cell>
          <cell r="J20">
            <v>40.307429547395387</v>
          </cell>
          <cell r="L20">
            <v>6.71</v>
          </cell>
          <cell r="M20">
            <v>113.85</v>
          </cell>
          <cell r="N20">
            <v>24.120762711864405</v>
          </cell>
          <cell r="S20">
            <v>129.94399999999987</v>
          </cell>
          <cell r="U20">
            <v>129.94399999999987</v>
          </cell>
          <cell r="V20">
            <v>18.43</v>
          </cell>
          <cell r="W20">
            <v>3.9046610169491527</v>
          </cell>
          <cell r="Y20">
            <v>19.190000000000001</v>
          </cell>
          <cell r="AB20">
            <v>3.115000000000002</v>
          </cell>
          <cell r="AC20">
            <v>2.54</v>
          </cell>
          <cell r="AE20">
            <v>2.5</v>
          </cell>
          <cell r="AH20">
            <v>7.8</v>
          </cell>
          <cell r="AI20">
            <v>7.24</v>
          </cell>
          <cell r="AK20">
            <v>2.2400000000000002</v>
          </cell>
          <cell r="AL20">
            <v>5.4</v>
          </cell>
          <cell r="AM20">
            <v>7.22</v>
          </cell>
          <cell r="AN20">
            <v>107.51</v>
          </cell>
          <cell r="AO20">
            <v>107.51</v>
          </cell>
          <cell r="AQ20">
            <v>0</v>
          </cell>
          <cell r="AS20">
            <v>6.84</v>
          </cell>
          <cell r="AT20">
            <v>6.15</v>
          </cell>
          <cell r="AU20">
            <v>1.21</v>
          </cell>
          <cell r="AX20">
            <v>5.24</v>
          </cell>
          <cell r="AY20">
            <v>94.7</v>
          </cell>
          <cell r="AZ20">
            <v>0.22</v>
          </cell>
          <cell r="BA20">
            <v>0.37</v>
          </cell>
          <cell r="BB20">
            <v>0.53</v>
          </cell>
          <cell r="BC20">
            <v>1.1200000000000001</v>
          </cell>
          <cell r="BD20">
            <v>6.33</v>
          </cell>
          <cell r="BE20">
            <v>105.88</v>
          </cell>
          <cell r="BH20">
            <v>1.49</v>
          </cell>
          <cell r="BJ20">
            <v>13.93</v>
          </cell>
          <cell r="BL20">
            <v>4.75</v>
          </cell>
          <cell r="BM20">
            <v>4.6900000000000004</v>
          </cell>
          <cell r="BN20">
            <v>4.71</v>
          </cell>
          <cell r="BO20">
            <v>10.51</v>
          </cell>
          <cell r="BP20">
            <v>18.329999999999998</v>
          </cell>
          <cell r="CS20">
            <v>40</v>
          </cell>
          <cell r="CT20">
            <v>3</v>
          </cell>
        </row>
        <row r="21">
          <cell r="B21">
            <v>14</v>
          </cell>
          <cell r="C21">
            <v>357.14</v>
          </cell>
          <cell r="D21">
            <v>352</v>
          </cell>
          <cell r="G21">
            <v>9.19</v>
          </cell>
          <cell r="H21">
            <v>9.19</v>
          </cell>
          <cell r="J21">
            <v>38.302502720348208</v>
          </cell>
          <cell r="L21">
            <v>8.39</v>
          </cell>
          <cell r="M21">
            <v>85.078000000000003</v>
          </cell>
          <cell r="N21">
            <v>24.169886363636365</v>
          </cell>
          <cell r="S21">
            <v>119.34199999999987</v>
          </cell>
          <cell r="U21">
            <v>119.34199999999987</v>
          </cell>
          <cell r="V21">
            <v>14.19</v>
          </cell>
          <cell r="W21">
            <v>4.03125</v>
          </cell>
          <cell r="Y21">
            <v>13.38</v>
          </cell>
          <cell r="AB21">
            <v>3.9249999999999989</v>
          </cell>
          <cell r="AC21">
            <v>2.36</v>
          </cell>
          <cell r="AE21">
            <v>2.35</v>
          </cell>
          <cell r="AH21">
            <v>6.8</v>
          </cell>
          <cell r="AI21">
            <v>7.54</v>
          </cell>
          <cell r="AK21">
            <v>2.52</v>
          </cell>
          <cell r="AL21">
            <v>7.4</v>
          </cell>
          <cell r="AM21">
            <v>7.34</v>
          </cell>
          <cell r="AN21">
            <v>81.55</v>
          </cell>
          <cell r="AO21">
            <v>81.55</v>
          </cell>
          <cell r="AQ21">
            <v>0</v>
          </cell>
          <cell r="AS21">
            <v>6.14</v>
          </cell>
          <cell r="AT21">
            <v>6.04</v>
          </cell>
          <cell r="AU21">
            <v>2.2200000000000002</v>
          </cell>
          <cell r="AX21">
            <v>4.87</v>
          </cell>
          <cell r="AY21">
            <v>89</v>
          </cell>
          <cell r="AZ21">
            <v>7.0000000000000007E-2</v>
          </cell>
          <cell r="BA21">
            <v>0.14000000000000001</v>
          </cell>
          <cell r="BB21">
            <v>1.44</v>
          </cell>
          <cell r="BC21">
            <v>1.65</v>
          </cell>
          <cell r="BD21">
            <v>5.05</v>
          </cell>
          <cell r="BE21">
            <v>144.01</v>
          </cell>
          <cell r="BH21">
            <v>1.23</v>
          </cell>
          <cell r="BJ21">
            <v>11.12</v>
          </cell>
          <cell r="BL21">
            <v>7.96</v>
          </cell>
          <cell r="BM21">
            <v>4.38</v>
          </cell>
          <cell r="BN21">
            <v>3.75</v>
          </cell>
          <cell r="BO21">
            <v>16.95</v>
          </cell>
          <cell r="BP21">
            <v>9.4499999999999993</v>
          </cell>
          <cell r="CS21">
            <v>40</v>
          </cell>
          <cell r="CT21">
            <v>3</v>
          </cell>
          <cell r="CV21">
            <v>5.81</v>
          </cell>
          <cell r="CW21">
            <v>4.49</v>
          </cell>
        </row>
        <row r="22">
          <cell r="B22">
            <v>15</v>
          </cell>
          <cell r="C22">
            <v>279.57</v>
          </cell>
          <cell r="D22">
            <v>293</v>
          </cell>
          <cell r="F22">
            <v>6.35</v>
          </cell>
          <cell r="G22">
            <v>6.66</v>
          </cell>
          <cell r="H22">
            <v>6.66</v>
          </cell>
          <cell r="J22">
            <v>43.993993993993996</v>
          </cell>
          <cell r="L22">
            <v>10.210000000000001</v>
          </cell>
          <cell r="M22">
            <v>70.643000000000001</v>
          </cell>
          <cell r="N22">
            <v>24.11023890784983</v>
          </cell>
          <cell r="S22">
            <v>121.35499999999988</v>
          </cell>
          <cell r="U22">
            <v>121.35499999999988</v>
          </cell>
          <cell r="V22">
            <v>11.895</v>
          </cell>
          <cell r="W22">
            <v>4.0597269624573373</v>
          </cell>
          <cell r="Y22">
            <v>14</v>
          </cell>
          <cell r="AB22">
            <v>1.8199999999999985</v>
          </cell>
          <cell r="AC22">
            <v>2.39</v>
          </cell>
          <cell r="AE22">
            <v>2.37</v>
          </cell>
          <cell r="AH22">
            <v>5</v>
          </cell>
          <cell r="AI22">
            <v>8.76</v>
          </cell>
          <cell r="AK22">
            <v>2.38</v>
          </cell>
          <cell r="AL22">
            <v>6.8</v>
          </cell>
          <cell r="AM22">
            <v>7.54</v>
          </cell>
          <cell r="AN22">
            <v>66.930000000000007</v>
          </cell>
          <cell r="AO22">
            <v>66.930000000000007</v>
          </cell>
          <cell r="AQ22">
            <v>0</v>
          </cell>
          <cell r="AS22">
            <v>6.69</v>
          </cell>
          <cell r="AT22">
            <v>6.6</v>
          </cell>
          <cell r="AU22">
            <v>1.18</v>
          </cell>
          <cell r="AX22">
            <v>4.9000000000000004</v>
          </cell>
          <cell r="AY22">
            <v>92.1</v>
          </cell>
          <cell r="AZ22">
            <v>0.24</v>
          </cell>
          <cell r="BA22">
            <v>0.14000000000000001</v>
          </cell>
          <cell r="BB22">
            <v>2.91</v>
          </cell>
          <cell r="BC22">
            <v>3.29</v>
          </cell>
          <cell r="BD22">
            <v>6</v>
          </cell>
          <cell r="BE22">
            <v>95.74</v>
          </cell>
          <cell r="BH22">
            <v>1.42</v>
          </cell>
          <cell r="BJ22">
            <v>10.97</v>
          </cell>
          <cell r="BL22">
            <v>6.31</v>
          </cell>
          <cell r="BM22">
            <v>5.07</v>
          </cell>
          <cell r="BN22">
            <v>2.85</v>
          </cell>
          <cell r="BO22">
            <v>14.97</v>
          </cell>
          <cell r="BP22">
            <v>4</v>
          </cell>
          <cell r="CS22">
            <v>40</v>
          </cell>
          <cell r="CT22">
            <v>3</v>
          </cell>
          <cell r="CV22">
            <v>2.78</v>
          </cell>
          <cell r="CW22">
            <v>5.42</v>
          </cell>
        </row>
        <row r="23">
          <cell r="B23">
            <v>16</v>
          </cell>
          <cell r="C23">
            <v>375.65</v>
          </cell>
          <cell r="D23">
            <v>352</v>
          </cell>
          <cell r="F23">
            <v>7.79</v>
          </cell>
          <cell r="G23">
            <v>7.85</v>
          </cell>
          <cell r="H23">
            <v>7.85</v>
          </cell>
          <cell r="J23">
            <v>44.840764331210195</v>
          </cell>
          <cell r="L23">
            <v>7.56</v>
          </cell>
          <cell r="M23">
            <v>84.484999999999999</v>
          </cell>
          <cell r="N23">
            <v>24.001420454545457</v>
          </cell>
          <cell r="S23">
            <v>131.03999999999985</v>
          </cell>
          <cell r="U23">
            <v>131.03999999999985</v>
          </cell>
          <cell r="V23">
            <v>14.57</v>
          </cell>
          <cell r="W23">
            <v>4.139204545454545</v>
          </cell>
          <cell r="Y23">
            <v>13.48</v>
          </cell>
          <cell r="AB23">
            <v>2.91</v>
          </cell>
          <cell r="AC23">
            <v>2.5499999999999998</v>
          </cell>
          <cell r="AE23">
            <v>2.48</v>
          </cell>
          <cell r="AH23">
            <v>8</v>
          </cell>
          <cell r="AI23">
            <v>6.55</v>
          </cell>
          <cell r="AK23">
            <v>2.39</v>
          </cell>
          <cell r="AL23">
            <v>5.3</v>
          </cell>
          <cell r="AM23">
            <v>7.78</v>
          </cell>
          <cell r="AN23">
            <v>77.03</v>
          </cell>
          <cell r="AO23">
            <v>77.03</v>
          </cell>
          <cell r="AQ23">
            <v>0</v>
          </cell>
          <cell r="AS23">
            <v>6.61</v>
          </cell>
          <cell r="AT23">
            <v>8.6199999999999992</v>
          </cell>
          <cell r="AU23">
            <v>1.84</v>
          </cell>
          <cell r="AX23">
            <v>4.49</v>
          </cell>
          <cell r="AY23">
            <v>94.3</v>
          </cell>
          <cell r="AZ23">
            <v>0.1</v>
          </cell>
          <cell r="BA23">
            <v>0.13</v>
          </cell>
          <cell r="BB23">
            <v>2.89</v>
          </cell>
          <cell r="BC23">
            <v>3.12</v>
          </cell>
          <cell r="BD23">
            <v>5.78</v>
          </cell>
          <cell r="BE23">
            <v>81.99</v>
          </cell>
          <cell r="BH23">
            <v>1.38</v>
          </cell>
          <cell r="BJ23">
            <v>15.36</v>
          </cell>
          <cell r="BL23">
            <v>4.5</v>
          </cell>
          <cell r="BM23">
            <v>6.02</v>
          </cell>
          <cell r="BN23">
            <v>4.08</v>
          </cell>
          <cell r="BO23">
            <v>10.76</v>
          </cell>
          <cell r="BP23">
            <v>8.98</v>
          </cell>
          <cell r="CS23">
            <v>40</v>
          </cell>
          <cell r="CT23">
            <v>3</v>
          </cell>
          <cell r="CV23">
            <v>1.32</v>
          </cell>
          <cell r="CW23">
            <v>5.64</v>
          </cell>
        </row>
        <row r="24">
          <cell r="B24">
            <v>17</v>
          </cell>
          <cell r="C24">
            <v>452.76</v>
          </cell>
          <cell r="D24">
            <v>359</v>
          </cell>
          <cell r="F24">
            <v>7.92</v>
          </cell>
          <cell r="G24">
            <v>8.24</v>
          </cell>
          <cell r="H24">
            <v>8.24</v>
          </cell>
          <cell r="J24">
            <v>43.567961165048544</v>
          </cell>
          <cell r="L24">
            <v>8.0500000000000007</v>
          </cell>
          <cell r="M24">
            <v>84.840999999999994</v>
          </cell>
          <cell r="N24">
            <v>23.63259052924791</v>
          </cell>
          <cell r="S24">
            <v>139.90099999999984</v>
          </cell>
          <cell r="U24">
            <v>139.90099999999984</v>
          </cell>
          <cell r="V24">
            <v>14.432</v>
          </cell>
          <cell r="W24">
            <v>4.0200557103064067</v>
          </cell>
          <cell r="Y24">
            <v>7.12</v>
          </cell>
          <cell r="AB24">
            <v>10.221999999999998</v>
          </cell>
          <cell r="AC24">
            <v>2.41</v>
          </cell>
          <cell r="AE24">
            <v>2.4500000000000002</v>
          </cell>
          <cell r="AH24">
            <v>6.2</v>
          </cell>
          <cell r="AI24">
            <v>6.4</v>
          </cell>
          <cell r="AK24">
            <v>2.4300000000000002</v>
          </cell>
          <cell r="AL24">
            <v>6.2</v>
          </cell>
          <cell r="AM24">
            <v>6.55</v>
          </cell>
          <cell r="AN24">
            <v>75.959999999999994</v>
          </cell>
          <cell r="AO24">
            <v>75.959999999999994</v>
          </cell>
          <cell r="AQ24">
            <v>0</v>
          </cell>
          <cell r="AS24">
            <v>7.93</v>
          </cell>
          <cell r="AT24">
            <v>8.75</v>
          </cell>
          <cell r="AU24">
            <v>1.64</v>
          </cell>
          <cell r="AX24">
            <v>4.91</v>
          </cell>
          <cell r="AY24">
            <v>93.2</v>
          </cell>
          <cell r="AZ24">
            <v>0.18</v>
          </cell>
          <cell r="BA24">
            <v>0.09</v>
          </cell>
          <cell r="BB24">
            <v>2.19</v>
          </cell>
          <cell r="BC24">
            <v>2.46</v>
          </cell>
          <cell r="BD24">
            <v>7.52</v>
          </cell>
          <cell r="BE24">
            <v>85.66</v>
          </cell>
          <cell r="BH24">
            <v>1.28</v>
          </cell>
          <cell r="BJ24">
            <v>9.35</v>
          </cell>
          <cell r="BL24">
            <v>6.08</v>
          </cell>
          <cell r="BM24">
            <v>4.16</v>
          </cell>
          <cell r="BN24">
            <v>4.3499999999999996</v>
          </cell>
          <cell r="BO24">
            <v>9.9700000000000006</v>
          </cell>
          <cell r="BP24">
            <v>11.07</v>
          </cell>
          <cell r="CS24">
            <v>40</v>
          </cell>
          <cell r="CT24">
            <v>3</v>
          </cell>
          <cell r="CV24">
            <v>2.81</v>
          </cell>
          <cell r="CW24">
            <v>5.69</v>
          </cell>
        </row>
        <row r="25">
          <cell r="B25">
            <v>18</v>
          </cell>
          <cell r="C25">
            <v>501.09</v>
          </cell>
          <cell r="D25">
            <v>598</v>
          </cell>
          <cell r="F25">
            <v>11.37</v>
          </cell>
          <cell r="G25">
            <v>11.31</v>
          </cell>
          <cell r="H25">
            <v>11.37</v>
          </cell>
          <cell r="J25">
            <v>52.594547053649961</v>
          </cell>
          <cell r="L25">
            <v>10.63</v>
          </cell>
          <cell r="M25">
            <v>138.85499999999999</v>
          </cell>
          <cell r="N25">
            <v>23.219899665551839</v>
          </cell>
          <cell r="S25">
            <v>136.10599999999985</v>
          </cell>
          <cell r="U25">
            <v>136.10599999999985</v>
          </cell>
          <cell r="V25">
            <v>23.943999999999999</v>
          </cell>
          <cell r="W25">
            <v>4.0040133779264213</v>
          </cell>
          <cell r="Y25">
            <v>19.079999999999998</v>
          </cell>
          <cell r="AB25">
            <v>15.085999999999999</v>
          </cell>
          <cell r="AC25">
            <v>2.2999999999999998</v>
          </cell>
          <cell r="AE25">
            <v>2.29</v>
          </cell>
          <cell r="AH25">
            <v>9.1999999999999993</v>
          </cell>
          <cell r="AI25">
            <v>8.4700000000000006</v>
          </cell>
          <cell r="AK25">
            <v>2.48</v>
          </cell>
          <cell r="AL25">
            <v>7.7</v>
          </cell>
          <cell r="AM25">
            <v>6.4</v>
          </cell>
          <cell r="AN25">
            <v>131.51</v>
          </cell>
          <cell r="AO25">
            <v>131.51</v>
          </cell>
          <cell r="AQ25">
            <v>0</v>
          </cell>
          <cell r="AS25">
            <v>8.27</v>
          </cell>
          <cell r="AT25">
            <v>9.01</v>
          </cell>
          <cell r="AU25">
            <v>1.67</v>
          </cell>
          <cell r="AX25">
            <v>4.4000000000000004</v>
          </cell>
          <cell r="AY25">
            <v>96.6</v>
          </cell>
          <cell r="AZ25">
            <v>0.04</v>
          </cell>
          <cell r="BA25">
            <v>0.12</v>
          </cell>
          <cell r="BB25">
            <v>0.88</v>
          </cell>
          <cell r="BC25">
            <v>1.04</v>
          </cell>
          <cell r="BD25">
            <v>3.6</v>
          </cell>
          <cell r="BE25">
            <v>106.28</v>
          </cell>
          <cell r="BH25">
            <v>1.18</v>
          </cell>
          <cell r="BJ25">
            <v>8.82</v>
          </cell>
          <cell r="BL25">
            <v>3.92</v>
          </cell>
          <cell r="BM25">
            <v>5.17</v>
          </cell>
          <cell r="BN25">
            <v>3.44</v>
          </cell>
          <cell r="BO25">
            <v>15.03</v>
          </cell>
          <cell r="BP25">
            <v>12.42</v>
          </cell>
          <cell r="CS25">
            <v>40</v>
          </cell>
          <cell r="CT25">
            <v>3</v>
          </cell>
          <cell r="CV25">
            <v>4.54</v>
          </cell>
          <cell r="CW25">
            <v>4.42</v>
          </cell>
        </row>
        <row r="26">
          <cell r="B26">
            <v>19</v>
          </cell>
          <cell r="J26" t="e">
            <v>#DIV/0!</v>
          </cell>
          <cell r="N26" t="e">
            <v>#DIV/0!</v>
          </cell>
          <cell r="S26">
            <v>136.10599999999985</v>
          </cell>
          <cell r="U26">
            <v>136.10599999999985</v>
          </cell>
          <cell r="W26" t="e">
            <v>#DIV/0!</v>
          </cell>
          <cell r="AB26">
            <v>15.085999999999999</v>
          </cell>
          <cell r="AE26">
            <v>2.29</v>
          </cell>
          <cell r="AQ26">
            <v>0</v>
          </cell>
          <cell r="BC26">
            <v>0</v>
          </cell>
          <cell r="CS26">
            <v>40</v>
          </cell>
          <cell r="CT26">
            <v>3</v>
          </cell>
          <cell r="CV26">
            <v>6.29</v>
          </cell>
          <cell r="CW26">
            <v>4.47</v>
          </cell>
        </row>
        <row r="27">
          <cell r="B27">
            <v>20</v>
          </cell>
          <cell r="C27">
            <v>798.19</v>
          </cell>
          <cell r="D27">
            <v>746</v>
          </cell>
          <cell r="F27">
            <v>15.24</v>
          </cell>
          <cell r="G27">
            <v>16.14</v>
          </cell>
          <cell r="H27">
            <v>16.14</v>
          </cell>
          <cell r="J27">
            <v>46.220570012391569</v>
          </cell>
          <cell r="L27">
            <v>7.91</v>
          </cell>
          <cell r="M27">
            <v>175.51300000000001</v>
          </cell>
          <cell r="N27">
            <v>23.52721179624665</v>
          </cell>
          <cell r="S27">
            <v>221.52899999999985</v>
          </cell>
          <cell r="U27">
            <v>221.52899999999985</v>
          </cell>
          <cell r="V27">
            <v>28.699000000000002</v>
          </cell>
          <cell r="W27">
            <v>3.8470509383378015</v>
          </cell>
          <cell r="Y27">
            <v>13.51</v>
          </cell>
          <cell r="AB27">
            <v>30.274999999999999</v>
          </cell>
          <cell r="AC27">
            <v>2.4700000000000002</v>
          </cell>
          <cell r="AE27">
            <v>2.46</v>
          </cell>
          <cell r="AH27">
            <v>6</v>
          </cell>
          <cell r="AI27">
            <v>7.48</v>
          </cell>
          <cell r="AK27">
            <v>2.31</v>
          </cell>
          <cell r="AL27">
            <v>5</v>
          </cell>
          <cell r="AM27">
            <v>8.4700000000000006</v>
          </cell>
          <cell r="AN27">
            <v>168.81</v>
          </cell>
          <cell r="AO27">
            <v>168.81</v>
          </cell>
          <cell r="AQ27">
            <v>0</v>
          </cell>
          <cell r="AS27">
            <v>8.75</v>
          </cell>
          <cell r="AT27">
            <v>9.09</v>
          </cell>
          <cell r="AU27">
            <v>1.07</v>
          </cell>
          <cell r="AX27">
            <v>6.27</v>
          </cell>
          <cell r="AY27">
            <v>94</v>
          </cell>
          <cell r="AZ27">
            <v>0.34</v>
          </cell>
          <cell r="BA27">
            <v>0.33</v>
          </cell>
          <cell r="BB27">
            <v>1.06</v>
          </cell>
          <cell r="BC27">
            <v>1.73</v>
          </cell>
          <cell r="BD27">
            <v>8.1999999999999993</v>
          </cell>
          <cell r="BE27">
            <v>61.18</v>
          </cell>
          <cell r="BH27">
            <v>1.32</v>
          </cell>
          <cell r="BJ27">
            <v>11.88</v>
          </cell>
          <cell r="BL27">
            <v>5.2</v>
          </cell>
          <cell r="BM27">
            <v>5.0999999999999996</v>
          </cell>
          <cell r="BN27">
            <v>5.94</v>
          </cell>
          <cell r="BO27">
            <v>11.7</v>
          </cell>
          <cell r="BP27">
            <v>13.97</v>
          </cell>
          <cell r="CS27">
            <v>40</v>
          </cell>
          <cell r="CT27">
            <v>3</v>
          </cell>
        </row>
        <row r="28">
          <cell r="B28">
            <v>21</v>
          </cell>
          <cell r="C28">
            <v>578.51</v>
          </cell>
          <cell r="D28">
            <v>561</v>
          </cell>
          <cell r="F28">
            <v>9.6999999999999993</v>
          </cell>
          <cell r="G28">
            <v>13.07</v>
          </cell>
          <cell r="H28">
            <v>13.07</v>
          </cell>
          <cell r="J28">
            <v>42.922723794950265</v>
          </cell>
          <cell r="L28">
            <v>7.67</v>
          </cell>
          <cell r="M28">
            <v>134.75399999999999</v>
          </cell>
          <cell r="N28">
            <v>24.020320855614973</v>
          </cell>
          <cell r="S28">
            <v>202.66299999999984</v>
          </cell>
          <cell r="U28">
            <v>202.66299999999984</v>
          </cell>
          <cell r="V28">
            <v>21.995000000000001</v>
          </cell>
          <cell r="W28">
            <v>3.9206773618538326</v>
          </cell>
          <cell r="Y28">
            <v>21.07</v>
          </cell>
          <cell r="AB28">
            <v>31.199999999999996</v>
          </cell>
          <cell r="AC28">
            <v>2.4900000000000002</v>
          </cell>
          <cell r="AE28">
            <v>2.44</v>
          </cell>
          <cell r="AH28">
            <v>4.5999999999999996</v>
          </cell>
          <cell r="AI28">
            <v>7.55</v>
          </cell>
          <cell r="AK28">
            <v>2.34</v>
          </cell>
          <cell r="AL28">
            <v>5.2</v>
          </cell>
          <cell r="AM28">
            <v>7.53</v>
          </cell>
          <cell r="AN28">
            <v>133.69999999999999</v>
          </cell>
          <cell r="AO28">
            <v>133.69999999999999</v>
          </cell>
          <cell r="AQ28">
            <v>0</v>
          </cell>
          <cell r="AS28">
            <v>7</v>
          </cell>
          <cell r="AT28">
            <v>7.18</v>
          </cell>
          <cell r="AU28">
            <v>1.39</v>
          </cell>
          <cell r="AX28">
            <v>3.96</v>
          </cell>
          <cell r="AY28">
            <v>94</v>
          </cell>
          <cell r="AZ28">
            <v>0.38</v>
          </cell>
          <cell r="BA28">
            <v>0.6</v>
          </cell>
          <cell r="BB28">
            <v>1.64</v>
          </cell>
          <cell r="BC28">
            <v>2.62</v>
          </cell>
          <cell r="BD28">
            <v>8.61</v>
          </cell>
          <cell r="BE28">
            <v>73.2</v>
          </cell>
          <cell r="BH28">
            <v>1.45</v>
          </cell>
          <cell r="BJ28">
            <v>10.199999999999999</v>
          </cell>
          <cell r="BL28">
            <v>4.7699999999999996</v>
          </cell>
          <cell r="BM28">
            <v>5.86</v>
          </cell>
          <cell r="BN28">
            <v>4.8499999999999996</v>
          </cell>
          <cell r="BO28">
            <v>9.9700000000000006</v>
          </cell>
          <cell r="BP28">
            <v>10.19</v>
          </cell>
          <cell r="CS28">
            <v>40</v>
          </cell>
          <cell r="CT28">
            <v>3</v>
          </cell>
          <cell r="CV28">
            <v>11</v>
          </cell>
          <cell r="CW28">
            <v>3.72</v>
          </cell>
        </row>
        <row r="29">
          <cell r="B29">
            <v>22</v>
          </cell>
          <cell r="C29">
            <v>483.96</v>
          </cell>
          <cell r="D29">
            <v>444</v>
          </cell>
          <cell r="F29">
            <v>10.94</v>
          </cell>
          <cell r="G29">
            <v>8.61</v>
          </cell>
          <cell r="H29">
            <v>11.58</v>
          </cell>
          <cell r="J29">
            <v>38.3419689119171</v>
          </cell>
          <cell r="L29">
            <v>8.1</v>
          </cell>
          <cell r="M29">
            <v>106.604</v>
          </cell>
          <cell r="N29">
            <v>24.009909909909911</v>
          </cell>
          <cell r="S29">
            <v>165.81699999999984</v>
          </cell>
          <cell r="U29">
            <v>165.81699999999984</v>
          </cell>
          <cell r="V29">
            <v>17.893999999999998</v>
          </cell>
          <cell r="W29">
            <v>4.0301801801801798</v>
          </cell>
          <cell r="Y29">
            <v>21.41</v>
          </cell>
          <cell r="AB29">
            <v>27.683999999999994</v>
          </cell>
          <cell r="AC29">
            <v>2.2999999999999998</v>
          </cell>
          <cell r="AE29">
            <v>2.2799999999999998</v>
          </cell>
          <cell r="AH29">
            <v>5.2</v>
          </cell>
          <cell r="AI29">
            <v>7.28</v>
          </cell>
          <cell r="AK29">
            <v>2.39</v>
          </cell>
          <cell r="AL29">
            <v>4.5</v>
          </cell>
          <cell r="AM29">
            <v>7.38</v>
          </cell>
          <cell r="AN29">
            <v>99.87</v>
          </cell>
          <cell r="AO29">
            <v>99.87</v>
          </cell>
          <cell r="AQ29">
            <v>0</v>
          </cell>
          <cell r="AS29">
            <v>6.68</v>
          </cell>
          <cell r="AT29">
            <v>5.35</v>
          </cell>
          <cell r="AU29">
            <v>2.02</v>
          </cell>
          <cell r="AX29">
            <v>5.7</v>
          </cell>
          <cell r="AY29">
            <v>94.75</v>
          </cell>
          <cell r="AZ29">
            <v>0.3</v>
          </cell>
          <cell r="BA29">
            <v>0.22</v>
          </cell>
          <cell r="BB29">
            <v>2.31</v>
          </cell>
          <cell r="BC29">
            <v>2.83</v>
          </cell>
          <cell r="BD29">
            <v>6.67</v>
          </cell>
          <cell r="BE29">
            <v>59.69</v>
          </cell>
          <cell r="BH29">
            <v>1.56</v>
          </cell>
          <cell r="BJ29">
            <v>8.48</v>
          </cell>
          <cell r="BL29">
            <v>7.27</v>
          </cell>
          <cell r="BM29">
            <v>5.6</v>
          </cell>
          <cell r="BN29">
            <v>4.2</v>
          </cell>
          <cell r="BO29">
            <v>13.5</v>
          </cell>
          <cell r="BP29">
            <v>10.11</v>
          </cell>
          <cell r="CS29">
            <v>40</v>
          </cell>
          <cell r="CT29">
            <v>3</v>
          </cell>
          <cell r="CV29">
            <v>14.21</v>
          </cell>
          <cell r="CW29">
            <v>2.52</v>
          </cell>
        </row>
        <row r="30">
          <cell r="B30">
            <v>23</v>
          </cell>
          <cell r="C30">
            <v>365.11</v>
          </cell>
          <cell r="D30">
            <v>500</v>
          </cell>
          <cell r="F30">
            <v>12</v>
          </cell>
          <cell r="G30">
            <v>12</v>
          </cell>
          <cell r="H30">
            <v>12.2</v>
          </cell>
          <cell r="J30">
            <v>40.983606557377051</v>
          </cell>
          <cell r="L30">
            <v>7.04</v>
          </cell>
          <cell r="M30">
            <v>120.03700000000001</v>
          </cell>
          <cell r="N30">
            <v>24.007400000000001</v>
          </cell>
          <cell r="S30">
            <v>185.02399999999983</v>
          </cell>
          <cell r="U30">
            <v>185.02399999999983</v>
          </cell>
          <cell r="V30">
            <v>20.170999999999999</v>
          </cell>
          <cell r="W30">
            <v>4.0341999999999993</v>
          </cell>
          <cell r="Y30">
            <v>27.57</v>
          </cell>
          <cell r="AB30">
            <v>20.284999999999989</v>
          </cell>
          <cell r="AC30">
            <v>2.36</v>
          </cell>
          <cell r="AE30">
            <v>2.2799999999999998</v>
          </cell>
          <cell r="AH30">
            <v>2.8</v>
          </cell>
          <cell r="AI30">
            <v>8.32</v>
          </cell>
          <cell r="AK30">
            <v>2.27</v>
          </cell>
          <cell r="AL30">
            <v>4.8</v>
          </cell>
          <cell r="AM30">
            <v>7.37</v>
          </cell>
          <cell r="AN30">
            <v>105.87</v>
          </cell>
          <cell r="AO30">
            <v>105.87</v>
          </cell>
          <cell r="AQ30">
            <v>0</v>
          </cell>
          <cell r="AS30">
            <v>7.49</v>
          </cell>
          <cell r="AT30">
            <v>7.95</v>
          </cell>
          <cell r="AU30">
            <v>1.27</v>
          </cell>
          <cell r="AX30">
            <v>4.41</v>
          </cell>
          <cell r="AY30">
            <v>93.7</v>
          </cell>
          <cell r="AZ30">
            <v>0.21</v>
          </cell>
          <cell r="BA30">
            <v>0.31</v>
          </cell>
          <cell r="BB30">
            <v>2.06</v>
          </cell>
          <cell r="BC30">
            <v>2.58</v>
          </cell>
          <cell r="BD30">
            <v>6.53</v>
          </cell>
          <cell r="BE30">
            <v>98.42</v>
          </cell>
          <cell r="BH30">
            <v>1.32</v>
          </cell>
          <cell r="BJ30">
            <v>14.03</v>
          </cell>
          <cell r="BL30">
            <v>5.07</v>
          </cell>
          <cell r="BM30">
            <v>5.27</v>
          </cell>
          <cell r="BN30">
            <v>3.76</v>
          </cell>
          <cell r="BO30">
            <v>12.29</v>
          </cell>
          <cell r="BP30">
            <v>10.17</v>
          </cell>
          <cell r="CS30">
            <v>40</v>
          </cell>
          <cell r="CT30">
            <v>3</v>
          </cell>
          <cell r="CV30">
            <v>14.1</v>
          </cell>
          <cell r="CW30">
            <v>2.95</v>
          </cell>
        </row>
        <row r="31">
          <cell r="B31">
            <v>24</v>
          </cell>
          <cell r="C31">
            <v>292.95</v>
          </cell>
          <cell r="D31">
            <v>238</v>
          </cell>
          <cell r="F31">
            <v>3.75</v>
          </cell>
          <cell r="G31">
            <v>6.28</v>
          </cell>
          <cell r="H31">
            <v>6.28</v>
          </cell>
          <cell r="J31">
            <v>37.898089171974519</v>
          </cell>
          <cell r="L31">
            <v>6.88</v>
          </cell>
          <cell r="M31">
            <v>57.326000000000001</v>
          </cell>
          <cell r="N31">
            <v>24.086554621848741</v>
          </cell>
          <cell r="S31">
            <v>129.43999999999983</v>
          </cell>
          <cell r="U31">
            <v>129.43999999999983</v>
          </cell>
          <cell r="V31">
            <v>9.8770000000000007</v>
          </cell>
          <cell r="W31">
            <v>4.1500000000000004</v>
          </cell>
          <cell r="Y31">
            <v>20.73</v>
          </cell>
          <cell r="AB31">
            <v>9.4319999999999915</v>
          </cell>
          <cell r="AC31">
            <v>2.58</v>
          </cell>
          <cell r="AE31">
            <v>2.58</v>
          </cell>
          <cell r="AH31">
            <v>5.8</v>
          </cell>
          <cell r="AI31">
            <v>7.9</v>
          </cell>
          <cell r="AK31">
            <v>2.23</v>
          </cell>
          <cell r="AL31">
            <v>4.87</v>
          </cell>
          <cell r="AM31">
            <v>7.95</v>
          </cell>
          <cell r="AN31">
            <v>59.82</v>
          </cell>
          <cell r="AO31">
            <v>59.82</v>
          </cell>
          <cell r="AQ31">
            <v>0</v>
          </cell>
          <cell r="AS31">
            <v>7.04</v>
          </cell>
          <cell r="AT31">
            <v>6.94</v>
          </cell>
          <cell r="AU31">
            <v>0.92</v>
          </cell>
          <cell r="AX31">
            <v>6.95</v>
          </cell>
          <cell r="AY31">
            <v>95.2</v>
          </cell>
          <cell r="AZ31">
            <v>7.0000000000000007E-2</v>
          </cell>
          <cell r="BA31">
            <v>0.02</v>
          </cell>
          <cell r="BB31">
            <v>0.23</v>
          </cell>
          <cell r="BC31">
            <v>0.32</v>
          </cell>
          <cell r="BD31">
            <v>8</v>
          </cell>
          <cell r="BE31">
            <v>87.73</v>
          </cell>
          <cell r="BH31">
            <v>1.61</v>
          </cell>
          <cell r="BJ31">
            <v>14.4</v>
          </cell>
          <cell r="BL31">
            <v>5.8</v>
          </cell>
          <cell r="BM31">
            <v>4.8499999999999996</v>
          </cell>
          <cell r="BN31">
            <v>3.66</v>
          </cell>
          <cell r="BO31">
            <v>13.5</v>
          </cell>
          <cell r="BP31">
            <v>17.829999999999998</v>
          </cell>
          <cell r="CS31">
            <v>40</v>
          </cell>
          <cell r="CT31">
            <v>3</v>
          </cell>
          <cell r="CV31">
            <v>16.010000000000002</v>
          </cell>
          <cell r="CW31">
            <v>2.5499999999999998</v>
          </cell>
        </row>
        <row r="32">
          <cell r="B32">
            <v>25</v>
          </cell>
          <cell r="C32">
            <v>162.59</v>
          </cell>
          <cell r="D32">
            <v>232</v>
          </cell>
          <cell r="G32">
            <v>6.17</v>
          </cell>
          <cell r="H32">
            <v>6.17</v>
          </cell>
          <cell r="J32">
            <v>37.601296596434359</v>
          </cell>
          <cell r="L32">
            <v>9.67</v>
          </cell>
          <cell r="M32">
            <v>55.68</v>
          </cell>
          <cell r="N32">
            <v>24</v>
          </cell>
          <cell r="S32">
            <v>122.36999999999983</v>
          </cell>
          <cell r="U32">
            <v>122.36999999999983</v>
          </cell>
          <cell r="V32">
            <v>9.3030000000000008</v>
          </cell>
          <cell r="W32">
            <v>4.0099137931034488</v>
          </cell>
          <cell r="Y32">
            <v>14.38</v>
          </cell>
          <cell r="AB32">
            <v>4.3549999999999915</v>
          </cell>
          <cell r="AC32">
            <v>2.35</v>
          </cell>
          <cell r="AE32">
            <v>2.4300000000000002</v>
          </cell>
          <cell r="AH32">
            <v>15.2</v>
          </cell>
          <cell r="AI32">
            <v>7.02</v>
          </cell>
          <cell r="AK32">
            <v>2.48</v>
          </cell>
          <cell r="AL32">
            <v>6.4</v>
          </cell>
          <cell r="AM32">
            <v>7.9</v>
          </cell>
          <cell r="AN32">
            <v>55.82</v>
          </cell>
          <cell r="AO32">
            <v>55.82</v>
          </cell>
          <cell r="AQ32">
            <v>0</v>
          </cell>
          <cell r="AS32">
            <v>5.39</v>
          </cell>
          <cell r="AT32">
            <v>6.48</v>
          </cell>
          <cell r="AU32">
            <v>1.63</v>
          </cell>
          <cell r="AX32">
            <v>3.82</v>
          </cell>
          <cell r="AY32">
            <v>93.6</v>
          </cell>
          <cell r="AZ32">
            <v>0.02</v>
          </cell>
          <cell r="BA32">
            <v>0.14000000000000001</v>
          </cell>
          <cell r="BB32">
            <v>0.89</v>
          </cell>
          <cell r="BC32">
            <v>1.05</v>
          </cell>
          <cell r="BD32">
            <v>7.78</v>
          </cell>
          <cell r="BE32">
            <v>125.7</v>
          </cell>
          <cell r="BH32">
            <v>1.45</v>
          </cell>
          <cell r="BJ32">
            <v>9.39</v>
          </cell>
          <cell r="BL32">
            <v>7.13</v>
          </cell>
          <cell r="BM32">
            <v>4.66</v>
          </cell>
          <cell r="BN32">
            <v>1.45</v>
          </cell>
          <cell r="BO32">
            <v>23.38</v>
          </cell>
          <cell r="BP32">
            <v>2.63</v>
          </cell>
          <cell r="CS32">
            <v>40</v>
          </cell>
          <cell r="CT32">
            <v>3</v>
          </cell>
          <cell r="CV32">
            <v>14.84</v>
          </cell>
          <cell r="CW32">
            <v>3.04</v>
          </cell>
        </row>
        <row r="33">
          <cell r="B33">
            <v>26</v>
          </cell>
          <cell r="J33" t="e">
            <v>#DIV/0!</v>
          </cell>
          <cell r="N33" t="e">
            <v>#DIV/0!</v>
          </cell>
          <cell r="S33">
            <v>122.36999999999983</v>
          </cell>
          <cell r="U33">
            <v>122.36999999999983</v>
          </cell>
          <cell r="W33" t="e">
            <v>#DIV/0!</v>
          </cell>
          <cell r="AB33">
            <v>4.3549999999999915</v>
          </cell>
          <cell r="AE33">
            <v>2.4300000000000002</v>
          </cell>
          <cell r="AQ33">
            <v>0</v>
          </cell>
          <cell r="BC33">
            <v>0</v>
          </cell>
          <cell r="CS33">
            <v>40</v>
          </cell>
          <cell r="CT33">
            <v>3</v>
          </cell>
          <cell r="CV33">
            <v>16.940000000000001</v>
          </cell>
          <cell r="CW33">
            <v>3.08</v>
          </cell>
        </row>
        <row r="34">
          <cell r="B34">
            <v>27</v>
          </cell>
          <cell r="C34">
            <v>393.72</v>
          </cell>
          <cell r="D34">
            <v>378</v>
          </cell>
          <cell r="F34">
            <v>6.35</v>
          </cell>
          <cell r="G34">
            <v>8.85</v>
          </cell>
          <cell r="H34">
            <v>8.85</v>
          </cell>
          <cell r="J34">
            <v>42.711864406779661</v>
          </cell>
          <cell r="L34">
            <v>8.51</v>
          </cell>
          <cell r="M34">
            <v>89.51</v>
          </cell>
          <cell r="N34">
            <v>23.67989417989418</v>
          </cell>
          <cell r="S34">
            <v>158.14999999999984</v>
          </cell>
          <cell r="U34">
            <v>158.14999999999984</v>
          </cell>
          <cell r="V34">
            <v>15.12</v>
          </cell>
          <cell r="W34">
            <v>4</v>
          </cell>
          <cell r="Y34">
            <v>6.55</v>
          </cell>
          <cell r="AB34">
            <v>12.92499999999999</v>
          </cell>
          <cell r="AC34">
            <v>2.4300000000000002</v>
          </cell>
          <cell r="AE34">
            <v>2.4700000000000002</v>
          </cell>
          <cell r="AH34">
            <v>9.6</v>
          </cell>
          <cell r="AI34">
            <v>7.12</v>
          </cell>
          <cell r="AK34">
            <v>2.4300000000000002</v>
          </cell>
          <cell r="AL34">
            <v>9.1999999999999993</v>
          </cell>
          <cell r="AM34">
            <v>7.02</v>
          </cell>
          <cell r="AN34">
            <v>77.540000000000006</v>
          </cell>
          <cell r="AO34">
            <v>77.540000000000006</v>
          </cell>
          <cell r="AQ34">
            <v>0</v>
          </cell>
          <cell r="AS34">
            <v>6.94</v>
          </cell>
          <cell r="AT34">
            <v>5.79</v>
          </cell>
          <cell r="AU34">
            <v>1.1299999999999999</v>
          </cell>
          <cell r="AX34">
            <v>3.85</v>
          </cell>
          <cell r="AY34">
            <v>92.9</v>
          </cell>
          <cell r="AZ34">
            <v>7.0000000000000007E-2</v>
          </cell>
          <cell r="BA34">
            <v>0.18</v>
          </cell>
          <cell r="BB34">
            <v>1.24</v>
          </cell>
          <cell r="BC34">
            <v>1.49</v>
          </cell>
          <cell r="BD34">
            <v>7.9</v>
          </cell>
          <cell r="BE34">
            <v>95.32</v>
          </cell>
          <cell r="BH34">
            <v>1.38</v>
          </cell>
          <cell r="BJ34">
            <v>9.19</v>
          </cell>
          <cell r="BL34">
            <v>4.4400000000000004</v>
          </cell>
          <cell r="BM34">
            <v>5.32</v>
          </cell>
          <cell r="BN34">
            <v>2.2599999999999998</v>
          </cell>
          <cell r="BO34">
            <v>11.08</v>
          </cell>
          <cell r="BP34">
            <v>5.33</v>
          </cell>
          <cell r="CS34">
            <v>40</v>
          </cell>
          <cell r="CT34">
            <v>3</v>
          </cell>
          <cell r="CV34">
            <v>32.869999999999997</v>
          </cell>
          <cell r="CW34">
            <v>4.04</v>
          </cell>
        </row>
        <row r="35">
          <cell r="B35">
            <v>28</v>
          </cell>
          <cell r="C35">
            <v>291.44</v>
          </cell>
          <cell r="D35">
            <v>296</v>
          </cell>
          <cell r="F35">
            <v>6.16</v>
          </cell>
          <cell r="G35">
            <v>6.3</v>
          </cell>
          <cell r="H35">
            <v>6.3</v>
          </cell>
          <cell r="J35">
            <v>46.984126984126988</v>
          </cell>
          <cell r="L35">
            <v>8.0299999999999994</v>
          </cell>
          <cell r="M35">
            <v>70.167000000000002</v>
          </cell>
          <cell r="N35">
            <v>23.705067567567568</v>
          </cell>
          <cell r="S35">
            <v>157.09699999999984</v>
          </cell>
          <cell r="U35">
            <v>157.09699999999984</v>
          </cell>
          <cell r="V35">
            <v>11.625</v>
          </cell>
          <cell r="W35">
            <v>3.9273648648648649</v>
          </cell>
          <cell r="Y35">
            <v>13.05</v>
          </cell>
          <cell r="AB35">
            <v>11.499999999999989</v>
          </cell>
          <cell r="AC35">
            <v>2.1</v>
          </cell>
          <cell r="AE35">
            <v>2.16</v>
          </cell>
          <cell r="AH35">
            <v>6.2</v>
          </cell>
          <cell r="AI35">
            <v>6.78</v>
          </cell>
          <cell r="AK35">
            <v>2.4</v>
          </cell>
          <cell r="AL35">
            <v>7.2</v>
          </cell>
          <cell r="AM35">
            <v>7.12</v>
          </cell>
          <cell r="AN35">
            <v>73.95</v>
          </cell>
          <cell r="AO35">
            <v>73.95</v>
          </cell>
          <cell r="AQ35">
            <v>0</v>
          </cell>
          <cell r="AS35">
            <v>8.18</v>
          </cell>
          <cell r="AT35">
            <v>7.7</v>
          </cell>
          <cell r="AU35">
            <v>0.43</v>
          </cell>
          <cell r="AX35">
            <v>3.62</v>
          </cell>
          <cell r="AY35">
            <v>93.6</v>
          </cell>
          <cell r="AZ35">
            <v>0.03</v>
          </cell>
          <cell r="BA35">
            <v>0.21</v>
          </cell>
          <cell r="BB35">
            <v>0.81</v>
          </cell>
          <cell r="BC35">
            <v>1.05</v>
          </cell>
          <cell r="BD35">
            <v>5.6</v>
          </cell>
          <cell r="BE35">
            <v>154.80000000000001</v>
          </cell>
          <cell r="BH35">
            <v>1.58</v>
          </cell>
          <cell r="BJ35">
            <v>10.59</v>
          </cell>
          <cell r="BL35">
            <v>8.92</v>
          </cell>
          <cell r="BM35">
            <v>4.6900000000000004</v>
          </cell>
          <cell r="BN35">
            <v>2.04</v>
          </cell>
          <cell r="BO35">
            <v>11.5</v>
          </cell>
          <cell r="BP35">
            <v>5.14</v>
          </cell>
          <cell r="CS35">
            <v>40</v>
          </cell>
          <cell r="CT35">
            <v>3</v>
          </cell>
          <cell r="CV35">
            <v>12.86</v>
          </cell>
          <cell r="CW35">
            <v>4.16</v>
          </cell>
        </row>
        <row r="36">
          <cell r="B36">
            <v>29</v>
          </cell>
          <cell r="C36">
            <v>292.01</v>
          </cell>
          <cell r="D36">
            <v>266</v>
          </cell>
          <cell r="F36">
            <v>5.15</v>
          </cell>
          <cell r="G36">
            <v>5.67</v>
          </cell>
          <cell r="H36">
            <v>5.67</v>
          </cell>
          <cell r="J36">
            <v>46.913580246913583</v>
          </cell>
          <cell r="L36">
            <v>7.25</v>
          </cell>
          <cell r="M36">
            <v>62.023000000000003</v>
          </cell>
          <cell r="N36">
            <v>23.316917293233082</v>
          </cell>
          <cell r="S36">
            <v>137.23999999999984</v>
          </cell>
          <cell r="U36">
            <v>137.23999999999984</v>
          </cell>
          <cell r="V36">
            <v>10.35</v>
          </cell>
          <cell r="W36">
            <v>3.8909774436090228</v>
          </cell>
          <cell r="Y36">
            <v>13.35</v>
          </cell>
          <cell r="AB36">
            <v>8.4999999999999876</v>
          </cell>
          <cell r="AC36">
            <v>2.29</v>
          </cell>
          <cell r="AE36">
            <v>2.23</v>
          </cell>
          <cell r="AH36">
            <v>7.4</v>
          </cell>
          <cell r="AI36">
            <v>7.28</v>
          </cell>
          <cell r="AK36">
            <v>2.19</v>
          </cell>
          <cell r="AL36">
            <v>7.05</v>
          </cell>
          <cell r="AM36">
            <v>6.89</v>
          </cell>
          <cell r="AN36">
            <v>61.66</v>
          </cell>
          <cell r="AO36">
            <v>61.66</v>
          </cell>
          <cell r="AQ36">
            <v>0</v>
          </cell>
          <cell r="AS36">
            <v>8.39</v>
          </cell>
          <cell r="AT36">
            <v>7.94</v>
          </cell>
          <cell r="AU36">
            <v>0.62</v>
          </cell>
          <cell r="AX36">
            <v>4.21</v>
          </cell>
          <cell r="AY36">
            <v>94.3</v>
          </cell>
          <cell r="AZ36">
            <v>0.02</v>
          </cell>
          <cell r="BA36">
            <v>0.28000000000000003</v>
          </cell>
          <cell r="BB36">
            <v>1.1200000000000001</v>
          </cell>
          <cell r="BC36">
            <v>1.4200000000000002</v>
          </cell>
          <cell r="BD36">
            <v>5</v>
          </cell>
          <cell r="BE36">
            <v>153.49</v>
          </cell>
          <cell r="BH36">
            <v>1.38</v>
          </cell>
          <cell r="BJ36">
            <v>12.05</v>
          </cell>
          <cell r="BL36">
            <v>3.97</v>
          </cell>
          <cell r="BM36">
            <v>4.41</v>
          </cell>
          <cell r="BN36">
            <v>4.2</v>
          </cell>
          <cell r="BO36">
            <v>10.51</v>
          </cell>
          <cell r="BP36">
            <v>8.74</v>
          </cell>
          <cell r="CS36">
            <v>40</v>
          </cell>
          <cell r="CT36">
            <v>3</v>
          </cell>
          <cell r="CV36">
            <v>8.6300000000000008</v>
          </cell>
          <cell r="CW36">
            <v>3.35</v>
          </cell>
        </row>
        <row r="37">
          <cell r="B37">
            <v>30</v>
          </cell>
          <cell r="C37">
            <v>269.88</v>
          </cell>
          <cell r="D37">
            <v>270</v>
          </cell>
          <cell r="F37">
            <v>5.49</v>
          </cell>
          <cell r="G37">
            <v>5.78</v>
          </cell>
          <cell r="H37">
            <v>5.78</v>
          </cell>
          <cell r="J37">
            <v>46.712802768166085</v>
          </cell>
          <cell r="L37">
            <v>6.93</v>
          </cell>
          <cell r="M37">
            <v>62.381999999999998</v>
          </cell>
          <cell r="N37">
            <v>23.104444444444443</v>
          </cell>
          <cell r="S37">
            <v>117.44199999999984</v>
          </cell>
          <cell r="U37">
            <v>117.44199999999984</v>
          </cell>
          <cell r="V37">
            <v>10.58</v>
          </cell>
          <cell r="W37">
            <v>3.9185185185185185</v>
          </cell>
          <cell r="Y37">
            <v>7.03</v>
          </cell>
          <cell r="AB37">
            <v>12.049999999999986</v>
          </cell>
          <cell r="AC37">
            <v>2.33</v>
          </cell>
          <cell r="AE37">
            <v>2.2999999999999998</v>
          </cell>
          <cell r="AH37">
            <v>5</v>
          </cell>
          <cell r="AI37">
            <v>6.08</v>
          </cell>
          <cell r="AK37">
            <v>2.2200000000000002</v>
          </cell>
          <cell r="AL37">
            <v>3.8</v>
          </cell>
          <cell r="AM37">
            <v>7.28</v>
          </cell>
          <cell r="AN37">
            <v>57.52</v>
          </cell>
          <cell r="AO37">
            <v>57.52</v>
          </cell>
          <cell r="AQ37">
            <v>0</v>
          </cell>
          <cell r="AS37">
            <v>9.35</v>
          </cell>
          <cell r="AT37">
            <v>8.0500000000000007</v>
          </cell>
          <cell r="AU37">
            <v>0.97</v>
          </cell>
          <cell r="AX37">
            <v>6.06</v>
          </cell>
          <cell r="AY37">
            <v>95.4</v>
          </cell>
          <cell r="AZ37">
            <v>0.01</v>
          </cell>
          <cell r="BA37">
            <v>0.22</v>
          </cell>
          <cell r="BB37">
            <v>1.2</v>
          </cell>
          <cell r="BC37">
            <v>1.43</v>
          </cell>
          <cell r="BD37">
            <v>5.5</v>
          </cell>
          <cell r="BE37">
            <v>129.09</v>
          </cell>
          <cell r="BH37">
            <v>1.53</v>
          </cell>
          <cell r="BJ37">
            <v>13.22</v>
          </cell>
          <cell r="BL37">
            <v>3.75</v>
          </cell>
          <cell r="BM37">
            <v>4.43</v>
          </cell>
          <cell r="BN37">
            <v>4.13</v>
          </cell>
          <cell r="BO37">
            <v>8.9600000000000009</v>
          </cell>
          <cell r="BP37">
            <v>16.37</v>
          </cell>
          <cell r="CS37">
            <v>40</v>
          </cell>
          <cell r="CT37">
            <v>3</v>
          </cell>
          <cell r="CV37">
            <v>7.03</v>
          </cell>
          <cell r="CW37">
            <v>4.68</v>
          </cell>
        </row>
        <row r="38">
          <cell r="B38">
            <v>31</v>
          </cell>
          <cell r="C38">
            <v>268.31</v>
          </cell>
          <cell r="D38">
            <v>329</v>
          </cell>
          <cell r="F38">
            <v>5.78</v>
          </cell>
          <cell r="G38">
            <v>6.28</v>
          </cell>
          <cell r="H38">
            <v>6.28</v>
          </cell>
          <cell r="J38">
            <v>52.388535031847134</v>
          </cell>
          <cell r="L38">
            <v>7.04</v>
          </cell>
          <cell r="M38">
            <v>74.054000000000002</v>
          </cell>
          <cell r="N38">
            <v>22.508814589665654</v>
          </cell>
          <cell r="S38">
            <v>136.18599999999984</v>
          </cell>
          <cell r="U38">
            <v>136.18599999999984</v>
          </cell>
          <cell r="V38">
            <v>12.4</v>
          </cell>
          <cell r="W38">
            <v>3.7689969604863225</v>
          </cell>
          <cell r="Y38">
            <v>12.3</v>
          </cell>
          <cell r="AB38">
            <v>12.149999999999988</v>
          </cell>
          <cell r="AC38">
            <v>2.42</v>
          </cell>
          <cell r="AE38">
            <v>2.48</v>
          </cell>
          <cell r="AH38">
            <v>8.6</v>
          </cell>
          <cell r="AI38">
            <v>7.5</v>
          </cell>
          <cell r="AK38">
            <v>2.34</v>
          </cell>
          <cell r="AL38">
            <v>5.9</v>
          </cell>
          <cell r="AM38">
            <v>6.08</v>
          </cell>
          <cell r="AN38">
            <v>65.56</v>
          </cell>
          <cell r="AO38">
            <v>65.56</v>
          </cell>
          <cell r="AQ38">
            <v>0</v>
          </cell>
          <cell r="AS38">
            <v>7.11</v>
          </cell>
          <cell r="AT38">
            <v>8.64</v>
          </cell>
          <cell r="AU38">
            <v>1.28</v>
          </cell>
          <cell r="AX38">
            <v>4.3600000000000003</v>
          </cell>
          <cell r="AY38">
            <v>95.7</v>
          </cell>
          <cell r="AZ38">
            <v>0.12</v>
          </cell>
          <cell r="BA38">
            <v>0.1</v>
          </cell>
          <cell r="BB38">
            <v>0.4</v>
          </cell>
          <cell r="BC38">
            <v>0.62</v>
          </cell>
          <cell r="BD38">
            <v>6.13</v>
          </cell>
          <cell r="BE38">
            <v>108.86</v>
          </cell>
          <cell r="BH38">
            <v>1.24</v>
          </cell>
          <cell r="BJ38">
            <v>6.14</v>
          </cell>
          <cell r="BL38">
            <v>5</v>
          </cell>
          <cell r="BM38">
            <v>5</v>
          </cell>
          <cell r="BN38">
            <v>3.47</v>
          </cell>
          <cell r="BO38">
            <v>7.72</v>
          </cell>
          <cell r="BP38">
            <v>18.14</v>
          </cell>
          <cell r="CS38">
            <v>40</v>
          </cell>
          <cell r="CT38">
            <v>3</v>
          </cell>
          <cell r="CV38">
            <v>9.73</v>
          </cell>
          <cell r="CW38">
            <v>5.58</v>
          </cell>
        </row>
        <row r="39">
          <cell r="B39" t="str">
            <v>FEB/1</v>
          </cell>
          <cell r="Q39">
            <v>0</v>
          </cell>
          <cell r="S39">
            <v>136.18599999999984</v>
          </cell>
          <cell r="U39">
            <v>136.18599999999984</v>
          </cell>
          <cell r="AB39">
            <v>12.149999999999988</v>
          </cell>
          <cell r="AQ39">
            <v>0</v>
          </cell>
          <cell r="CS39">
            <v>40</v>
          </cell>
          <cell r="CT39">
            <v>3</v>
          </cell>
          <cell r="CV39">
            <v>7.59</v>
          </cell>
          <cell r="CW39">
            <v>3.73</v>
          </cell>
        </row>
        <row r="40">
          <cell r="B40">
            <v>2</v>
          </cell>
          <cell r="Q40">
            <v>0</v>
          </cell>
          <cell r="S40">
            <v>136.18599999999984</v>
          </cell>
          <cell r="U40">
            <v>136.18599999999984</v>
          </cell>
          <cell r="AB40">
            <v>12.149999999999988</v>
          </cell>
          <cell r="AQ40">
            <v>0</v>
          </cell>
          <cell r="CS40">
            <v>40</v>
          </cell>
          <cell r="CT40">
            <v>3</v>
          </cell>
          <cell r="CV40">
            <v>10.86</v>
          </cell>
          <cell r="CW40">
            <v>4.8600000000000003</v>
          </cell>
        </row>
        <row r="41">
          <cell r="B41">
            <v>3</v>
          </cell>
          <cell r="C41">
            <v>563.94000000000005</v>
          </cell>
          <cell r="D41">
            <v>464</v>
          </cell>
          <cell r="F41">
            <v>11.37</v>
          </cell>
          <cell r="G41">
            <v>6.75</v>
          </cell>
          <cell r="H41">
            <v>11.37</v>
          </cell>
          <cell r="J41">
            <v>40.809146877748461</v>
          </cell>
          <cell r="L41">
            <v>5.1100000000000003</v>
          </cell>
          <cell r="M41">
            <v>107.68600000000001</v>
          </cell>
          <cell r="N41">
            <v>23.208189655172415</v>
          </cell>
          <cell r="Q41">
            <v>77.56</v>
          </cell>
          <cell r="S41">
            <v>166.31199999999984</v>
          </cell>
          <cell r="U41">
            <v>166.31199999999984</v>
          </cell>
          <cell r="V41">
            <v>17.43</v>
          </cell>
          <cell r="W41">
            <v>3.7564655172413794</v>
          </cell>
          <cell r="Y41">
            <v>28.23</v>
          </cell>
          <cell r="AB41">
            <v>1.3499999999999872</v>
          </cell>
          <cell r="AC41">
            <v>2.56</v>
          </cell>
          <cell r="AE41">
            <v>2.46</v>
          </cell>
          <cell r="AH41">
            <v>6</v>
          </cell>
          <cell r="AI41">
            <v>6.35</v>
          </cell>
          <cell r="AK41">
            <v>2.41</v>
          </cell>
          <cell r="AL41">
            <v>5.53</v>
          </cell>
          <cell r="AM41">
            <v>7.58</v>
          </cell>
          <cell r="AN41">
            <v>106.38</v>
          </cell>
          <cell r="AO41">
            <v>106.38</v>
          </cell>
          <cell r="AQ41">
            <v>0</v>
          </cell>
          <cell r="AS41">
            <v>7.09</v>
          </cell>
          <cell r="AT41">
            <v>8.02</v>
          </cell>
          <cell r="AU41">
            <v>1.53</v>
          </cell>
          <cell r="AX41">
            <v>5.82</v>
          </cell>
          <cell r="AY41">
            <v>96.7</v>
          </cell>
          <cell r="AZ41">
            <v>0.56000000000000005</v>
          </cell>
          <cell r="BA41">
            <v>0.12</v>
          </cell>
          <cell r="BB41">
            <v>1.27</v>
          </cell>
          <cell r="BC41">
            <v>1.9500000000000002</v>
          </cell>
          <cell r="BD41">
            <v>5.7</v>
          </cell>
          <cell r="BE41">
            <v>101.84</v>
          </cell>
          <cell r="BH41">
            <v>1.52</v>
          </cell>
          <cell r="BJ41">
            <v>9.75</v>
          </cell>
          <cell r="BL41">
            <v>12.9</v>
          </cell>
          <cell r="BM41">
            <v>4.42</v>
          </cell>
          <cell r="BN41">
            <v>3.97</v>
          </cell>
          <cell r="BO41">
            <v>5.85</v>
          </cell>
          <cell r="BP41">
            <v>37.56</v>
          </cell>
          <cell r="CS41">
            <v>40</v>
          </cell>
          <cell r="CT41">
            <v>3</v>
          </cell>
        </row>
        <row r="42">
          <cell r="B42">
            <v>4</v>
          </cell>
          <cell r="C42">
            <v>382.2</v>
          </cell>
          <cell r="D42">
            <v>401</v>
          </cell>
          <cell r="F42">
            <v>9.07</v>
          </cell>
          <cell r="G42">
            <v>6.66</v>
          </cell>
          <cell r="H42">
            <v>9.07</v>
          </cell>
          <cell r="J42">
            <v>44.211686879823596</v>
          </cell>
          <cell r="L42">
            <v>9.17</v>
          </cell>
          <cell r="M42">
            <v>92.286000000000001</v>
          </cell>
          <cell r="N42">
            <v>23.013965087281797</v>
          </cell>
          <cell r="Q42">
            <v>89.63</v>
          </cell>
          <cell r="S42">
            <v>168.96799999999985</v>
          </cell>
          <cell r="U42">
            <v>168.96799999999985</v>
          </cell>
          <cell r="V42">
            <v>14.9</v>
          </cell>
          <cell r="W42">
            <v>3.7157107231920201</v>
          </cell>
          <cell r="Y42">
            <v>6.75</v>
          </cell>
          <cell r="AB42">
            <v>9.4999999999999858</v>
          </cell>
          <cell r="AC42">
            <v>2.39</v>
          </cell>
          <cell r="AE42">
            <v>2.42</v>
          </cell>
          <cell r="AH42">
            <v>8.1999999999999993</v>
          </cell>
          <cell r="AI42">
            <v>7.29</v>
          </cell>
          <cell r="AK42">
            <v>2.4700000000000002</v>
          </cell>
          <cell r="AL42">
            <v>7.4</v>
          </cell>
          <cell r="AM42">
            <v>6.35</v>
          </cell>
          <cell r="AN42">
            <v>100.41</v>
          </cell>
          <cell r="AO42">
            <v>100.41</v>
          </cell>
          <cell r="AQ42">
            <v>0</v>
          </cell>
          <cell r="AS42">
            <v>5.32</v>
          </cell>
          <cell r="AT42">
            <v>5.22</v>
          </cell>
          <cell r="AU42">
            <v>1.94</v>
          </cell>
          <cell r="AX42">
            <v>4.2699999999999996</v>
          </cell>
          <cell r="AY42">
            <v>93.4</v>
          </cell>
          <cell r="AZ42">
            <v>0.39</v>
          </cell>
          <cell r="BA42">
            <v>0.15</v>
          </cell>
          <cell r="BB42">
            <v>1.02</v>
          </cell>
          <cell r="BC42">
            <v>1.56</v>
          </cell>
          <cell r="BD42">
            <v>6.92</v>
          </cell>
          <cell r="BE42">
            <v>105.07</v>
          </cell>
          <cell r="BH42">
            <v>1.29</v>
          </cell>
          <cell r="BJ42">
            <v>9.26</v>
          </cell>
          <cell r="BL42">
            <v>5.6</v>
          </cell>
          <cell r="BM42">
            <v>5.8</v>
          </cell>
          <cell r="BN42">
            <v>1.52</v>
          </cell>
          <cell r="BO42">
            <v>13.87</v>
          </cell>
          <cell r="BP42">
            <v>13.08</v>
          </cell>
          <cell r="CS42">
            <v>40</v>
          </cell>
          <cell r="CT42">
            <v>3</v>
          </cell>
          <cell r="CV42">
            <v>7.12</v>
          </cell>
          <cell r="CW42">
            <v>5.27</v>
          </cell>
        </row>
        <row r="43">
          <cell r="B43">
            <v>5</v>
          </cell>
          <cell r="C43">
            <v>268.24</v>
          </cell>
          <cell r="D43">
            <v>334</v>
          </cell>
          <cell r="G43">
            <v>8.56</v>
          </cell>
          <cell r="H43">
            <v>8.56</v>
          </cell>
          <cell r="J43">
            <v>39.018691588785046</v>
          </cell>
          <cell r="L43">
            <v>9.6300000000000008</v>
          </cell>
          <cell r="M43">
            <v>77.153999999999996</v>
          </cell>
          <cell r="N43">
            <v>23.099999999999998</v>
          </cell>
          <cell r="Q43">
            <v>88.19</v>
          </cell>
          <cell r="S43">
            <v>157.93199999999985</v>
          </cell>
          <cell r="U43">
            <v>157.93199999999985</v>
          </cell>
          <cell r="V43">
            <v>12.75</v>
          </cell>
          <cell r="W43">
            <v>3.817365269461078</v>
          </cell>
          <cell r="Y43">
            <v>20</v>
          </cell>
          <cell r="AB43">
            <v>2.2499999999999858</v>
          </cell>
          <cell r="AC43">
            <v>2.2400000000000002</v>
          </cell>
          <cell r="AE43">
            <v>2.21</v>
          </cell>
          <cell r="AH43">
            <v>4.5999999999999996</v>
          </cell>
          <cell r="AI43">
            <v>7.73</v>
          </cell>
          <cell r="AK43">
            <v>2.39</v>
          </cell>
          <cell r="AL43">
            <v>6.7</v>
          </cell>
          <cell r="AM43">
            <v>7.29</v>
          </cell>
          <cell r="AN43">
            <v>77.760000000000005</v>
          </cell>
          <cell r="AO43">
            <v>77.760000000000005</v>
          </cell>
          <cell r="AQ43">
            <v>0</v>
          </cell>
          <cell r="AS43">
            <v>4.75</v>
          </cell>
          <cell r="AT43">
            <v>5.75</v>
          </cell>
          <cell r="AU43">
            <v>1.68</v>
          </cell>
          <cell r="AX43">
            <v>4.47</v>
          </cell>
          <cell r="AY43">
            <v>91.4</v>
          </cell>
          <cell r="AZ43">
            <v>0.11</v>
          </cell>
          <cell r="BA43">
            <v>0.5</v>
          </cell>
          <cell r="BB43">
            <v>0.73</v>
          </cell>
          <cell r="BC43">
            <v>1.3399999999999999</v>
          </cell>
          <cell r="BD43">
            <v>5.25</v>
          </cell>
          <cell r="BE43">
            <v>170.51</v>
          </cell>
          <cell r="BH43">
            <v>1.38</v>
          </cell>
          <cell r="BJ43">
            <v>14.32</v>
          </cell>
          <cell r="BL43">
            <v>4.09</v>
          </cell>
          <cell r="BM43">
            <v>5.98</v>
          </cell>
          <cell r="BN43">
            <v>2.52</v>
          </cell>
          <cell r="BO43">
            <v>14.24</v>
          </cell>
          <cell r="BP43">
            <v>9.68</v>
          </cell>
          <cell r="CS43">
            <v>40</v>
          </cell>
          <cell r="CT43">
            <v>3</v>
          </cell>
          <cell r="CV43">
            <v>4.33</v>
          </cell>
          <cell r="CW43">
            <v>4.68</v>
          </cell>
        </row>
        <row r="44">
          <cell r="B44">
            <v>6</v>
          </cell>
          <cell r="C44">
            <v>306.92</v>
          </cell>
          <cell r="D44">
            <v>247</v>
          </cell>
          <cell r="F44">
            <v>3.1</v>
          </cell>
          <cell r="G44">
            <v>6.28</v>
          </cell>
          <cell r="H44">
            <v>6.28</v>
          </cell>
          <cell r="J44">
            <v>39.331210191082803</v>
          </cell>
          <cell r="L44">
            <v>7.95</v>
          </cell>
          <cell r="M44">
            <v>56.81</v>
          </cell>
          <cell r="N44">
            <v>23</v>
          </cell>
          <cell r="Q44">
            <v>95.38</v>
          </cell>
          <cell r="S44">
            <v>119.36199999999985</v>
          </cell>
          <cell r="U44">
            <v>119.36199999999985</v>
          </cell>
          <cell r="V44">
            <v>8.6999999999999993</v>
          </cell>
          <cell r="W44">
            <v>3.5222672064777325</v>
          </cell>
          <cell r="AB44">
            <v>10.949999999999985</v>
          </cell>
          <cell r="AC44">
            <v>2.54</v>
          </cell>
          <cell r="AE44">
            <v>2.36</v>
          </cell>
          <cell r="AH44">
            <v>7.2</v>
          </cell>
          <cell r="AI44">
            <v>8.5399999999999991</v>
          </cell>
          <cell r="AK44">
            <v>2.2200000000000002</v>
          </cell>
          <cell r="AN44">
            <v>57.2</v>
          </cell>
          <cell r="AO44">
            <v>57.2</v>
          </cell>
          <cell r="AQ44">
            <v>0</v>
          </cell>
          <cell r="AS44">
            <v>5.56</v>
          </cell>
          <cell r="AT44">
            <v>5.39</v>
          </cell>
          <cell r="AU44">
            <v>1.1499999999999999</v>
          </cell>
          <cell r="AX44">
            <v>3.62</v>
          </cell>
          <cell r="AY44">
            <v>90.73</v>
          </cell>
          <cell r="AZ44">
            <v>0.56000000000000005</v>
          </cell>
          <cell r="BA44">
            <v>0.3</v>
          </cell>
          <cell r="BB44">
            <v>0.71</v>
          </cell>
          <cell r="BC44">
            <v>1.57</v>
          </cell>
          <cell r="BD44">
            <v>8</v>
          </cell>
          <cell r="BE44">
            <v>115.68</v>
          </cell>
          <cell r="BH44">
            <v>1.56</v>
          </cell>
          <cell r="BJ44">
            <v>7.7</v>
          </cell>
          <cell r="BL44">
            <v>7.2</v>
          </cell>
          <cell r="BM44">
            <v>5.48</v>
          </cell>
          <cell r="BN44">
            <v>3.32</v>
          </cell>
          <cell r="BO44">
            <v>13.67</v>
          </cell>
          <cell r="BP44">
            <v>7.07</v>
          </cell>
          <cell r="CS44">
            <v>40</v>
          </cell>
          <cell r="CT44">
            <v>3</v>
          </cell>
          <cell r="CV44">
            <v>3.27</v>
          </cell>
          <cell r="CW44">
            <v>4.79</v>
          </cell>
        </row>
        <row r="45">
          <cell r="B45">
            <v>7</v>
          </cell>
          <cell r="C45">
            <v>395.84</v>
          </cell>
          <cell r="D45">
            <v>317</v>
          </cell>
          <cell r="F45">
            <v>5.13</v>
          </cell>
          <cell r="G45">
            <v>5.44</v>
          </cell>
          <cell r="H45">
            <v>5.44</v>
          </cell>
          <cell r="J45">
            <v>58.272058823529406</v>
          </cell>
          <cell r="L45">
            <v>5.8</v>
          </cell>
          <cell r="M45">
            <v>70.221000000000004</v>
          </cell>
          <cell r="N45">
            <v>22.151735015772871</v>
          </cell>
          <cell r="Q45">
            <v>82.06</v>
          </cell>
          <cell r="S45">
            <v>107.52299999999985</v>
          </cell>
          <cell r="T45">
            <v>70.221000000000004</v>
          </cell>
          <cell r="U45">
            <v>37.30199999999985</v>
          </cell>
          <cell r="V45">
            <v>11.7</v>
          </cell>
          <cell r="W45">
            <v>3.6908517350157726</v>
          </cell>
          <cell r="Y45">
            <v>13.95</v>
          </cell>
          <cell r="AB45">
            <v>8.6999999999999851</v>
          </cell>
          <cell r="AC45">
            <v>2.63</v>
          </cell>
          <cell r="AD45">
            <v>2.61</v>
          </cell>
          <cell r="AH45">
            <v>3.2</v>
          </cell>
          <cell r="AI45">
            <v>6.43</v>
          </cell>
          <cell r="AK45">
            <v>2.33</v>
          </cell>
          <cell r="AL45">
            <v>6.8</v>
          </cell>
          <cell r="AM45">
            <v>8.5399999999999991</v>
          </cell>
          <cell r="AN45">
            <v>79.03</v>
          </cell>
          <cell r="AO45">
            <v>79.03</v>
          </cell>
          <cell r="AQ45">
            <v>0</v>
          </cell>
          <cell r="AS45">
            <v>6.52</v>
          </cell>
          <cell r="AT45">
            <v>5.7</v>
          </cell>
          <cell r="AU45">
            <v>2.58</v>
          </cell>
          <cell r="AX45">
            <v>3.51</v>
          </cell>
          <cell r="AY45">
            <v>94.7</v>
          </cell>
          <cell r="AZ45">
            <v>0.69</v>
          </cell>
          <cell r="BA45">
            <v>0.21</v>
          </cell>
          <cell r="BB45">
            <v>0.94</v>
          </cell>
          <cell r="BC45">
            <v>1.8399999999999999</v>
          </cell>
          <cell r="BD45">
            <v>8.8000000000000007</v>
          </cell>
          <cell r="BE45">
            <v>67.400000000000006</v>
          </cell>
          <cell r="BH45">
            <v>1.39</v>
          </cell>
          <cell r="BJ45">
            <v>9.56</v>
          </cell>
          <cell r="BL45">
            <v>11.62</v>
          </cell>
          <cell r="BM45">
            <v>4.09</v>
          </cell>
          <cell r="BN45">
            <v>5.86</v>
          </cell>
          <cell r="BO45">
            <v>8.18</v>
          </cell>
          <cell r="BP45">
            <v>18.68</v>
          </cell>
          <cell r="CS45">
            <v>40</v>
          </cell>
          <cell r="CT45">
            <v>3</v>
          </cell>
          <cell r="CV45">
            <v>3.92</v>
          </cell>
          <cell r="CW45">
            <v>5.13</v>
          </cell>
        </row>
        <row r="46">
          <cell r="B46">
            <v>8</v>
          </cell>
          <cell r="C46">
            <v>569.77</v>
          </cell>
          <cell r="D46">
            <v>651</v>
          </cell>
          <cell r="F46">
            <v>11.47</v>
          </cell>
          <cell r="G46">
            <v>13.36</v>
          </cell>
          <cell r="H46">
            <v>13.36</v>
          </cell>
          <cell r="J46">
            <v>48.727544910179645</v>
          </cell>
          <cell r="L46">
            <v>6.89</v>
          </cell>
          <cell r="M46">
            <v>150.15299999999999</v>
          </cell>
          <cell r="N46">
            <v>23.064976958525342</v>
          </cell>
          <cell r="Q46">
            <v>0</v>
          </cell>
          <cell r="S46">
            <v>257.67599999999982</v>
          </cell>
          <cell r="T46">
            <v>220.374</v>
          </cell>
          <cell r="U46">
            <v>37.301999999999822</v>
          </cell>
          <cell r="V46">
            <v>25.6</v>
          </cell>
          <cell r="W46">
            <v>3.9324116743471582</v>
          </cell>
          <cell r="Y46">
            <v>13.3</v>
          </cell>
          <cell r="AB46">
            <v>20.999999999999982</v>
          </cell>
          <cell r="AC46">
            <v>2.4900000000000002</v>
          </cell>
          <cell r="AD46">
            <v>2.5299999999999998</v>
          </cell>
          <cell r="AH46">
            <v>4</v>
          </cell>
          <cell r="AI46">
            <v>7.52</v>
          </cell>
          <cell r="AL46">
            <v>4.3</v>
          </cell>
          <cell r="AM46">
            <v>6.43</v>
          </cell>
          <cell r="AN46">
            <v>132.30000000000001</v>
          </cell>
          <cell r="AO46">
            <v>132.30000000000001</v>
          </cell>
          <cell r="AQ46">
            <v>0</v>
          </cell>
          <cell r="AS46">
            <v>5.92</v>
          </cell>
          <cell r="AT46">
            <v>5.99</v>
          </cell>
          <cell r="AU46">
            <v>0.87</v>
          </cell>
          <cell r="AX46">
            <v>2.59</v>
          </cell>
          <cell r="AY46">
            <v>95.65</v>
          </cell>
          <cell r="AZ46">
            <v>0.31</v>
          </cell>
          <cell r="BA46">
            <v>0.15</v>
          </cell>
          <cell r="BB46">
            <v>0.98</v>
          </cell>
          <cell r="BC46">
            <v>1.44</v>
          </cell>
          <cell r="BD46">
            <v>5.83</v>
          </cell>
          <cell r="BE46">
            <v>39.01</v>
          </cell>
          <cell r="BH46">
            <v>1.1299999999999999</v>
          </cell>
          <cell r="BJ46">
            <v>8.39</v>
          </cell>
          <cell r="BL46">
            <v>5.63</v>
          </cell>
          <cell r="BM46">
            <v>3.5</v>
          </cell>
          <cell r="BN46">
            <v>4.91</v>
          </cell>
          <cell r="BO46">
            <v>10.08</v>
          </cell>
          <cell r="BP46">
            <v>14.91</v>
          </cell>
          <cell r="CS46">
            <v>40</v>
          </cell>
          <cell r="CT46">
            <v>3</v>
          </cell>
          <cell r="CV46">
            <v>4.2</v>
          </cell>
          <cell r="CW46">
            <v>5.2</v>
          </cell>
        </row>
        <row r="47">
          <cell r="B47">
            <v>9</v>
          </cell>
          <cell r="Q47">
            <v>0</v>
          </cell>
          <cell r="S47">
            <v>257.67599999999982</v>
          </cell>
          <cell r="T47">
            <v>220.374</v>
          </cell>
          <cell r="U47">
            <v>37.301999999999822</v>
          </cell>
          <cell r="AB47">
            <v>20.999999999999982</v>
          </cell>
          <cell r="AQ47">
            <v>0</v>
          </cell>
          <cell r="BC47">
            <v>0</v>
          </cell>
          <cell r="CS47">
            <v>40</v>
          </cell>
          <cell r="CT47">
            <v>3</v>
          </cell>
          <cell r="CV47">
            <v>4.95</v>
          </cell>
          <cell r="CW47">
            <v>5.65</v>
          </cell>
        </row>
        <row r="48">
          <cell r="B48">
            <v>10</v>
          </cell>
          <cell r="C48">
            <v>660.91</v>
          </cell>
          <cell r="D48">
            <v>556</v>
          </cell>
          <cell r="F48">
            <v>8.1199999999999992</v>
          </cell>
          <cell r="G48">
            <v>13.42</v>
          </cell>
          <cell r="H48">
            <v>13.42</v>
          </cell>
          <cell r="J48">
            <v>41.430700447093891</v>
          </cell>
          <cell r="L48">
            <v>7.25</v>
          </cell>
          <cell r="M48">
            <v>125.51900000000001</v>
          </cell>
          <cell r="N48">
            <v>22.575359712230217</v>
          </cell>
          <cell r="Q48">
            <v>166</v>
          </cell>
          <cell r="S48">
            <v>217.19499999999982</v>
          </cell>
          <cell r="T48">
            <v>179.893</v>
          </cell>
          <cell r="U48">
            <v>37.301999999999822</v>
          </cell>
          <cell r="V48">
            <v>19.47</v>
          </cell>
          <cell r="W48">
            <v>3.5017985611510789</v>
          </cell>
          <cell r="Y48">
            <v>18.57</v>
          </cell>
          <cell r="AB48">
            <v>21.899999999999984</v>
          </cell>
          <cell r="AC48">
            <v>2.56</v>
          </cell>
          <cell r="AD48">
            <v>2.52</v>
          </cell>
          <cell r="AH48">
            <v>6</v>
          </cell>
          <cell r="AI48">
            <v>7.14</v>
          </cell>
          <cell r="AK48">
            <v>2.48</v>
          </cell>
          <cell r="AL48">
            <v>7.8</v>
          </cell>
          <cell r="AM48">
            <v>7.02</v>
          </cell>
          <cell r="AN48">
            <v>137.38999999999999</v>
          </cell>
          <cell r="AO48">
            <v>137.38999999999999</v>
          </cell>
          <cell r="AQ48">
            <v>0</v>
          </cell>
          <cell r="AS48">
            <v>7.24</v>
          </cell>
          <cell r="AT48">
            <v>6.31</v>
          </cell>
          <cell r="AU48">
            <v>1.74</v>
          </cell>
          <cell r="AX48">
            <v>2.91</v>
          </cell>
          <cell r="AY48">
            <v>94.3</v>
          </cell>
          <cell r="AZ48">
            <v>0.23</v>
          </cell>
          <cell r="BA48">
            <v>0.59</v>
          </cell>
          <cell r="BB48">
            <v>0.87</v>
          </cell>
          <cell r="BC48">
            <v>1.69</v>
          </cell>
          <cell r="BD48">
            <v>7.85</v>
          </cell>
          <cell r="BE48">
            <v>80.709999999999994</v>
          </cell>
          <cell r="BH48">
            <v>1.47</v>
          </cell>
          <cell r="BJ48">
            <v>9.3699999999999992</v>
          </cell>
          <cell r="BL48">
            <v>8.83</v>
          </cell>
          <cell r="BM48">
            <v>4.26</v>
          </cell>
          <cell r="BN48">
            <v>6</v>
          </cell>
          <cell r="BO48">
            <v>10.93</v>
          </cell>
          <cell r="BP48">
            <v>16.79</v>
          </cell>
          <cell r="CS48">
            <v>40</v>
          </cell>
          <cell r="CT48">
            <v>3</v>
          </cell>
        </row>
        <row r="49">
          <cell r="B49">
            <v>11</v>
          </cell>
          <cell r="C49">
            <v>492.43</v>
          </cell>
          <cell r="D49">
            <v>580</v>
          </cell>
          <cell r="F49">
            <v>10.97</v>
          </cell>
          <cell r="G49">
            <v>13.77</v>
          </cell>
          <cell r="H49">
            <v>13.77</v>
          </cell>
          <cell r="J49">
            <v>42.120551924473496</v>
          </cell>
          <cell r="L49">
            <v>6.18</v>
          </cell>
          <cell r="M49">
            <v>134.607</v>
          </cell>
          <cell r="N49">
            <v>23.208103448275864</v>
          </cell>
          <cell r="Q49">
            <v>117.26</v>
          </cell>
          <cell r="S49">
            <v>234.5419999999998</v>
          </cell>
          <cell r="T49">
            <v>197.24</v>
          </cell>
          <cell r="U49">
            <v>37.301999999999794</v>
          </cell>
          <cell r="V49">
            <v>20.28</v>
          </cell>
          <cell r="W49">
            <v>3.4965517241379316</v>
          </cell>
          <cell r="Y49">
            <v>7.08</v>
          </cell>
          <cell r="AB49">
            <v>35.099999999999987</v>
          </cell>
          <cell r="AC49">
            <v>2.4700000000000002</v>
          </cell>
          <cell r="AD49">
            <v>2.5</v>
          </cell>
          <cell r="AH49">
            <v>6</v>
          </cell>
          <cell r="AI49">
            <v>6.91</v>
          </cell>
          <cell r="AK49">
            <v>2.5099999999999998</v>
          </cell>
          <cell r="AL49">
            <v>6</v>
          </cell>
          <cell r="AM49">
            <v>7.14</v>
          </cell>
          <cell r="AN49">
            <v>123.73</v>
          </cell>
          <cell r="AO49">
            <v>123.73</v>
          </cell>
          <cell r="AQ49">
            <v>0</v>
          </cell>
          <cell r="AS49">
            <v>7.29</v>
          </cell>
          <cell r="AT49">
            <v>7.73</v>
          </cell>
          <cell r="AU49">
            <v>1.03</v>
          </cell>
          <cell r="AX49">
            <v>4.5599999999999996</v>
          </cell>
          <cell r="AY49">
            <v>95.2</v>
          </cell>
          <cell r="AZ49">
            <v>0.21</v>
          </cell>
          <cell r="BA49">
            <v>0.06</v>
          </cell>
          <cell r="BB49">
            <v>0.73</v>
          </cell>
          <cell r="BC49">
            <v>1</v>
          </cell>
          <cell r="BD49">
            <v>5.52</v>
          </cell>
          <cell r="BE49">
            <v>101.22</v>
          </cell>
          <cell r="BH49">
            <v>1.21</v>
          </cell>
          <cell r="BJ49">
            <v>8.1999999999999993</v>
          </cell>
          <cell r="BL49">
            <v>14.97</v>
          </cell>
          <cell r="BM49">
            <v>3.69</v>
          </cell>
          <cell r="BN49">
            <v>7.37</v>
          </cell>
          <cell r="BO49">
            <v>9.84</v>
          </cell>
          <cell r="BP49">
            <v>21.05</v>
          </cell>
          <cell r="CS49">
            <v>40</v>
          </cell>
          <cell r="CT49">
            <v>3</v>
          </cell>
          <cell r="CV49">
            <v>5.29</v>
          </cell>
          <cell r="CW49">
            <v>5.36</v>
          </cell>
        </row>
        <row r="50">
          <cell r="B50">
            <v>12</v>
          </cell>
          <cell r="Q50">
            <v>0</v>
          </cell>
          <cell r="S50">
            <v>234.5419999999998</v>
          </cell>
          <cell r="T50">
            <v>197.24</v>
          </cell>
          <cell r="U50">
            <v>37.301999999999794</v>
          </cell>
          <cell r="AB50">
            <v>35.099999999999987</v>
          </cell>
          <cell r="AQ50">
            <v>0</v>
          </cell>
          <cell r="BC50">
            <v>0</v>
          </cell>
          <cell r="CS50">
            <v>40</v>
          </cell>
          <cell r="CT50">
            <v>3</v>
          </cell>
          <cell r="CV50">
            <v>3.74</v>
          </cell>
          <cell r="CW50">
            <v>4.72</v>
          </cell>
        </row>
        <row r="51">
          <cell r="B51">
            <v>13</v>
          </cell>
          <cell r="C51">
            <v>258.52999999999997</v>
          </cell>
          <cell r="D51">
            <v>301</v>
          </cell>
          <cell r="G51">
            <v>9.19</v>
          </cell>
          <cell r="H51">
            <v>9.19</v>
          </cell>
          <cell r="J51">
            <v>32.752992383025031</v>
          </cell>
          <cell r="L51">
            <v>8.25</v>
          </cell>
          <cell r="M51">
            <v>70.581000000000003</v>
          </cell>
          <cell r="N51">
            <v>23.448837209302326</v>
          </cell>
          <cell r="Q51">
            <v>89.69</v>
          </cell>
          <cell r="S51">
            <v>215.43299999999982</v>
          </cell>
          <cell r="T51">
            <v>178.131</v>
          </cell>
          <cell r="U51">
            <v>37.301999999999822</v>
          </cell>
          <cell r="V51">
            <v>11.15</v>
          </cell>
          <cell r="W51">
            <v>3.704318936877077</v>
          </cell>
          <cell r="Y51">
            <v>33.9</v>
          </cell>
          <cell r="AB51">
            <v>12.349999999999987</v>
          </cell>
          <cell r="AC51">
            <v>2.62</v>
          </cell>
          <cell r="AD51">
            <v>2.62</v>
          </cell>
          <cell r="AH51">
            <v>8.4</v>
          </cell>
          <cell r="AI51">
            <v>6.86</v>
          </cell>
          <cell r="AK51">
            <v>2.4900000000000002</v>
          </cell>
          <cell r="AL51">
            <v>6.4</v>
          </cell>
          <cell r="AM51">
            <v>6.91</v>
          </cell>
          <cell r="AN51">
            <v>68.3</v>
          </cell>
          <cell r="AO51">
            <v>68.3</v>
          </cell>
          <cell r="AQ51">
            <v>0</v>
          </cell>
          <cell r="AS51">
            <v>5.45</v>
          </cell>
          <cell r="AT51">
            <v>6.13</v>
          </cell>
          <cell r="AU51">
            <v>1.27</v>
          </cell>
          <cell r="AX51">
            <v>3.51</v>
          </cell>
          <cell r="AY51">
            <v>95.4</v>
          </cell>
          <cell r="AZ51">
            <v>0.19</v>
          </cell>
          <cell r="BA51">
            <v>7.0000000000000007E-2</v>
          </cell>
          <cell r="BB51">
            <v>0.74</v>
          </cell>
          <cell r="BC51">
            <v>1</v>
          </cell>
          <cell r="BD51">
            <v>4.76</v>
          </cell>
          <cell r="BE51">
            <v>142.07</v>
          </cell>
          <cell r="BH51">
            <v>1.52</v>
          </cell>
          <cell r="BJ51">
            <v>11.68</v>
          </cell>
          <cell r="BL51">
            <v>5.8</v>
          </cell>
          <cell r="BM51">
            <v>7.01</v>
          </cell>
          <cell r="BN51">
            <v>4.26</v>
          </cell>
          <cell r="BO51">
            <v>9.0500000000000007</v>
          </cell>
          <cell r="BP51">
            <v>21.69</v>
          </cell>
          <cell r="CS51">
            <v>40</v>
          </cell>
          <cell r="CT51">
            <v>3</v>
          </cell>
          <cell r="CV51">
            <v>3.1</v>
          </cell>
          <cell r="CW51">
            <v>4.7</v>
          </cell>
        </row>
        <row r="52">
          <cell r="B52">
            <v>14</v>
          </cell>
          <cell r="C52">
            <v>308.45</v>
          </cell>
          <cell r="D52">
            <v>238</v>
          </cell>
          <cell r="F52">
            <v>4.58</v>
          </cell>
          <cell r="G52">
            <v>6.45</v>
          </cell>
          <cell r="H52">
            <v>6.45</v>
          </cell>
          <cell r="J52">
            <v>36.899224806201552</v>
          </cell>
          <cell r="L52">
            <v>6.62</v>
          </cell>
          <cell r="M52">
            <v>56.331000000000003</v>
          </cell>
          <cell r="N52">
            <v>23.668487394957985</v>
          </cell>
          <cell r="Q52">
            <v>52.91</v>
          </cell>
          <cell r="S52">
            <v>218.85399999999984</v>
          </cell>
          <cell r="T52">
            <v>181.55199999999999</v>
          </cell>
          <cell r="U52">
            <v>37.30199999999985</v>
          </cell>
          <cell r="V52">
            <v>9.1300000000000008</v>
          </cell>
          <cell r="W52">
            <v>3.8361344537815132</v>
          </cell>
          <cell r="Y52">
            <v>6.43</v>
          </cell>
          <cell r="AB52">
            <v>15.04999999999999</v>
          </cell>
          <cell r="AC52">
            <v>2.61</v>
          </cell>
          <cell r="AD52">
            <v>2.63</v>
          </cell>
          <cell r="AH52">
            <v>5.2</v>
          </cell>
          <cell r="AI52">
            <v>6.98</v>
          </cell>
          <cell r="AK52">
            <v>2.57</v>
          </cell>
          <cell r="AL52">
            <v>9.8000000000000007</v>
          </cell>
          <cell r="AM52">
            <v>6.88</v>
          </cell>
          <cell r="AN52">
            <v>62.8</v>
          </cell>
          <cell r="AO52">
            <v>62.8</v>
          </cell>
          <cell r="AQ52">
            <v>0</v>
          </cell>
          <cell r="AS52">
            <v>6.42</v>
          </cell>
          <cell r="AT52">
            <v>7.1</v>
          </cell>
          <cell r="AU52">
            <v>2.31</v>
          </cell>
          <cell r="AX52">
            <v>5.9</v>
          </cell>
          <cell r="AY52">
            <v>93.33</v>
          </cell>
          <cell r="AZ52">
            <v>0.49</v>
          </cell>
          <cell r="BA52">
            <v>0.06</v>
          </cell>
          <cell r="BB52">
            <v>1</v>
          </cell>
          <cell r="BC52">
            <v>1.55</v>
          </cell>
          <cell r="BD52">
            <v>11.33</v>
          </cell>
          <cell r="BE52">
            <v>64.59</v>
          </cell>
          <cell r="BH52">
            <v>1.71</v>
          </cell>
          <cell r="BJ52">
            <v>7.64</v>
          </cell>
          <cell r="BL52">
            <v>6.06</v>
          </cell>
          <cell r="BM52">
            <v>4.75</v>
          </cell>
          <cell r="BN52">
            <v>8.76</v>
          </cell>
          <cell r="BO52">
            <v>8.42</v>
          </cell>
          <cell r="BP52">
            <v>15.46</v>
          </cell>
          <cell r="CS52">
            <v>40</v>
          </cell>
          <cell r="CT52">
            <v>3</v>
          </cell>
          <cell r="CV52">
            <v>4.7</v>
          </cell>
          <cell r="CW52">
            <v>8.9700000000000006</v>
          </cell>
        </row>
        <row r="53">
          <cell r="B53">
            <v>15</v>
          </cell>
          <cell r="C53">
            <v>337.93</v>
          </cell>
          <cell r="D53">
            <v>422</v>
          </cell>
          <cell r="F53">
            <v>4.6500000000000004</v>
          </cell>
          <cell r="G53">
            <v>10.36</v>
          </cell>
          <cell r="H53">
            <v>10.36</v>
          </cell>
          <cell r="J53">
            <v>40.733590733590738</v>
          </cell>
          <cell r="L53">
            <v>9.5</v>
          </cell>
          <cell r="M53">
            <v>97.176000000000002</v>
          </cell>
          <cell r="N53">
            <v>23.027488151658769</v>
          </cell>
          <cell r="Q53">
            <v>111.18</v>
          </cell>
          <cell r="S53">
            <v>204.84999999999985</v>
          </cell>
          <cell r="T53">
            <v>167.548</v>
          </cell>
          <cell r="U53">
            <v>37.30199999999985</v>
          </cell>
          <cell r="V53">
            <v>15.9</v>
          </cell>
          <cell r="W53">
            <v>3.7677725118483414</v>
          </cell>
          <cell r="AB53">
            <v>30.949999999999989</v>
          </cell>
          <cell r="AC53">
            <v>2.54</v>
          </cell>
          <cell r="AD53">
            <v>2.4700000000000002</v>
          </cell>
          <cell r="AH53">
            <v>12.1</v>
          </cell>
          <cell r="AI53">
            <v>7.7</v>
          </cell>
          <cell r="AK53">
            <v>2.59</v>
          </cell>
          <cell r="AN53">
            <v>84.82</v>
          </cell>
          <cell r="AO53">
            <v>84.82</v>
          </cell>
          <cell r="AQ53">
            <v>0</v>
          </cell>
          <cell r="AS53">
            <v>7.61</v>
          </cell>
          <cell r="AT53">
            <v>8.01</v>
          </cell>
          <cell r="AU53">
            <v>1.6</v>
          </cell>
          <cell r="AX53">
            <v>7.08</v>
          </cell>
          <cell r="AY53">
            <v>95.1</v>
          </cell>
          <cell r="AZ53">
            <v>0.38</v>
          </cell>
          <cell r="BA53">
            <v>0.39</v>
          </cell>
          <cell r="BB53">
            <v>1.07</v>
          </cell>
          <cell r="BC53">
            <v>1.84</v>
          </cell>
          <cell r="BD53">
            <v>6.75</v>
          </cell>
          <cell r="BE53">
            <v>92.85</v>
          </cell>
          <cell r="BH53">
            <v>1.24</v>
          </cell>
          <cell r="BJ53">
            <v>8.7200000000000006</v>
          </cell>
          <cell r="BL53">
            <v>7.33</v>
          </cell>
          <cell r="BM53">
            <v>5.78</v>
          </cell>
          <cell r="BN53">
            <v>4.47</v>
          </cell>
          <cell r="BO53">
            <v>14.25</v>
          </cell>
          <cell r="BP53">
            <v>8.7899999999999991</v>
          </cell>
          <cell r="CS53">
            <v>40</v>
          </cell>
          <cell r="CT53">
            <v>3</v>
          </cell>
          <cell r="CV53">
            <v>2.5</v>
          </cell>
          <cell r="CW53">
            <v>8.06</v>
          </cell>
        </row>
        <row r="54">
          <cell r="B54">
            <v>16</v>
          </cell>
          <cell r="Q54">
            <v>0</v>
          </cell>
          <cell r="S54">
            <v>204.84999999999985</v>
          </cell>
          <cell r="T54">
            <v>167.548</v>
          </cell>
          <cell r="U54">
            <v>37.30199999999985</v>
          </cell>
          <cell r="AB54">
            <v>30.949999999999989</v>
          </cell>
          <cell r="AQ54">
            <v>0</v>
          </cell>
          <cell r="BC54">
            <v>0</v>
          </cell>
          <cell r="CS54">
            <v>40</v>
          </cell>
          <cell r="CT54">
            <v>3</v>
          </cell>
          <cell r="CV54">
            <v>2.95</v>
          </cell>
          <cell r="CW54">
            <v>9.7899999999999991</v>
          </cell>
        </row>
        <row r="55">
          <cell r="B55">
            <v>17</v>
          </cell>
          <cell r="C55">
            <v>626.94000000000005</v>
          </cell>
          <cell r="D55">
            <v>517</v>
          </cell>
          <cell r="F55">
            <v>11.49</v>
          </cell>
          <cell r="G55">
            <v>11.66</v>
          </cell>
          <cell r="H55">
            <v>11.66</v>
          </cell>
          <cell r="J55">
            <v>44.339622641509436</v>
          </cell>
          <cell r="L55">
            <v>7.73</v>
          </cell>
          <cell r="M55">
            <v>119.292</v>
          </cell>
          <cell r="N55">
            <v>23.073887814313345</v>
          </cell>
          <cell r="Q55">
            <v>66.069999999999993</v>
          </cell>
          <cell r="S55">
            <v>258.07199999999983</v>
          </cell>
          <cell r="T55">
            <v>220.77</v>
          </cell>
          <cell r="U55">
            <v>37.301999999999822</v>
          </cell>
          <cell r="V55">
            <v>17.850000000000001</v>
          </cell>
          <cell r="W55">
            <v>3.4526112185686659</v>
          </cell>
          <cell r="Y55">
            <v>39.299999999999997</v>
          </cell>
          <cell r="AB55">
            <v>9.4999999999999929</v>
          </cell>
          <cell r="AC55">
            <v>2.4300000000000002</v>
          </cell>
          <cell r="AD55">
            <v>2.46</v>
          </cell>
          <cell r="AH55">
            <v>7.6</v>
          </cell>
          <cell r="AI55">
            <v>7.99</v>
          </cell>
          <cell r="AK55">
            <v>2.42</v>
          </cell>
          <cell r="AL55">
            <v>7.1</v>
          </cell>
          <cell r="AM55">
            <v>7.7</v>
          </cell>
          <cell r="AN55">
            <v>122.64</v>
          </cell>
          <cell r="AO55">
            <v>122.64</v>
          </cell>
          <cell r="AQ55">
            <v>0</v>
          </cell>
          <cell r="AS55">
            <v>6.14</v>
          </cell>
          <cell r="AT55">
            <v>6.17</v>
          </cell>
          <cell r="AU55">
            <v>0.83</v>
          </cell>
          <cell r="AX55">
            <v>4.07</v>
          </cell>
          <cell r="AY55">
            <v>90.9</v>
          </cell>
          <cell r="AZ55">
            <v>0.34</v>
          </cell>
          <cell r="BA55">
            <v>0.1</v>
          </cell>
          <cell r="BB55">
            <v>1.22</v>
          </cell>
          <cell r="BC55">
            <v>1.6600000000000001</v>
          </cell>
          <cell r="BD55">
            <v>6.44</v>
          </cell>
          <cell r="BE55">
            <v>78.400000000000006</v>
          </cell>
          <cell r="BH55">
            <v>1.45</v>
          </cell>
          <cell r="BJ55">
            <v>9.58</v>
          </cell>
          <cell r="BL55">
            <v>14.08</v>
          </cell>
          <cell r="BM55">
            <v>4.78</v>
          </cell>
          <cell r="BN55">
            <v>8.68</v>
          </cell>
          <cell r="BO55">
            <v>11.96</v>
          </cell>
          <cell r="BP55">
            <v>16.91</v>
          </cell>
          <cell r="CS55">
            <v>40</v>
          </cell>
          <cell r="CT55">
            <v>3</v>
          </cell>
        </row>
        <row r="56">
          <cell r="B56">
            <v>18</v>
          </cell>
          <cell r="C56">
            <v>516.29</v>
          </cell>
          <cell r="D56">
            <v>486</v>
          </cell>
          <cell r="F56">
            <v>9.06</v>
          </cell>
          <cell r="G56">
            <v>12.78</v>
          </cell>
          <cell r="H56">
            <v>12.78</v>
          </cell>
          <cell r="J56">
            <v>38.028169014084511</v>
          </cell>
          <cell r="L56">
            <v>8.0399999999999991</v>
          </cell>
          <cell r="M56">
            <v>112.352</v>
          </cell>
          <cell r="N56">
            <v>23.117695473251029</v>
          </cell>
          <cell r="Q56">
            <v>160.6</v>
          </cell>
          <cell r="S56">
            <v>209.82399999999987</v>
          </cell>
          <cell r="T56">
            <v>172.52199999999999</v>
          </cell>
          <cell r="U56">
            <v>37.301999999999879</v>
          </cell>
          <cell r="V56">
            <v>16.52</v>
          </cell>
          <cell r="W56">
            <v>3.3991769547325101</v>
          </cell>
          <cell r="Y56">
            <v>20.77</v>
          </cell>
          <cell r="AB56">
            <v>5.2499999999999929</v>
          </cell>
          <cell r="AC56">
            <v>2.38</v>
          </cell>
          <cell r="AD56">
            <v>2.38</v>
          </cell>
          <cell r="AH56">
            <v>11.2</v>
          </cell>
          <cell r="AI56">
            <v>7.12</v>
          </cell>
          <cell r="AK56">
            <v>2.4500000000000002</v>
          </cell>
          <cell r="AL56">
            <v>7.4</v>
          </cell>
          <cell r="AM56">
            <v>7.6</v>
          </cell>
          <cell r="AN56">
            <v>115.5</v>
          </cell>
          <cell r="AO56">
            <v>115.5</v>
          </cell>
          <cell r="AQ56">
            <v>0</v>
          </cell>
          <cell r="AS56">
            <v>7.28</v>
          </cell>
          <cell r="AT56">
            <v>6.76</v>
          </cell>
          <cell r="AU56">
            <v>1.23</v>
          </cell>
          <cell r="AX56">
            <v>4.8600000000000003</v>
          </cell>
          <cell r="AY56">
            <v>94.4</v>
          </cell>
          <cell r="AZ56">
            <v>0.55000000000000004</v>
          </cell>
          <cell r="BA56">
            <v>0.06</v>
          </cell>
          <cell r="BB56">
            <v>1.65</v>
          </cell>
          <cell r="BC56">
            <v>2.2599999999999998</v>
          </cell>
          <cell r="BD56">
            <v>6.85</v>
          </cell>
          <cell r="BE56">
            <v>76.959999999999994</v>
          </cell>
          <cell r="BH56">
            <v>1.49</v>
          </cell>
          <cell r="BJ56">
            <v>10.1</v>
          </cell>
          <cell r="BL56">
            <v>11.29</v>
          </cell>
          <cell r="BM56">
            <v>5.38</v>
          </cell>
          <cell r="BN56">
            <v>4.83</v>
          </cell>
          <cell r="BO56">
            <v>12.5</v>
          </cell>
          <cell r="BP56">
            <v>15.72</v>
          </cell>
          <cell r="CS56">
            <v>40</v>
          </cell>
          <cell r="CT56">
            <v>3</v>
          </cell>
          <cell r="CV56">
            <v>3.74</v>
          </cell>
          <cell r="CW56">
            <v>7.45</v>
          </cell>
        </row>
        <row r="57">
          <cell r="B57">
            <v>19</v>
          </cell>
          <cell r="C57">
            <v>360.51</v>
          </cell>
          <cell r="D57">
            <v>406</v>
          </cell>
          <cell r="F57">
            <v>11.71</v>
          </cell>
          <cell r="G57">
            <v>5.0599999999999996</v>
          </cell>
          <cell r="H57">
            <v>11.71</v>
          </cell>
          <cell r="J57">
            <v>34.671221178479932</v>
          </cell>
          <cell r="L57">
            <v>6.89</v>
          </cell>
          <cell r="M57">
            <v>89.364999999999995</v>
          </cell>
          <cell r="N57">
            <v>22.011083743842363</v>
          </cell>
          <cell r="Q57">
            <v>153.08000000000001</v>
          </cell>
          <cell r="S57">
            <v>146.10899999999984</v>
          </cell>
          <cell r="T57">
            <v>108.807</v>
          </cell>
          <cell r="U57">
            <v>37.301999999999836</v>
          </cell>
          <cell r="V57">
            <v>15.14</v>
          </cell>
          <cell r="W57">
            <v>3.729064039408867</v>
          </cell>
          <cell r="Y57">
            <v>18.34</v>
          </cell>
          <cell r="AB57">
            <v>2.0499999999999936</v>
          </cell>
          <cell r="AC57">
            <v>2.77</v>
          </cell>
          <cell r="AD57">
            <v>2.72</v>
          </cell>
          <cell r="AH57">
            <v>8.6</v>
          </cell>
          <cell r="AI57">
            <v>7.72</v>
          </cell>
          <cell r="AK57">
            <v>2.35</v>
          </cell>
          <cell r="AL57">
            <v>7.7</v>
          </cell>
          <cell r="AM57">
            <v>7.14</v>
          </cell>
          <cell r="AN57">
            <v>88.22</v>
          </cell>
          <cell r="AO57">
            <v>88.22</v>
          </cell>
          <cell r="AQ57">
            <v>0</v>
          </cell>
          <cell r="AS57">
            <v>6.77</v>
          </cell>
          <cell r="AT57">
            <v>5.84</v>
          </cell>
          <cell r="AU57">
            <v>2.1</v>
          </cell>
          <cell r="AX57">
            <v>3.96</v>
          </cell>
          <cell r="AY57">
            <v>91.87</v>
          </cell>
          <cell r="AZ57">
            <v>0.78</v>
          </cell>
          <cell r="BA57">
            <v>0.06</v>
          </cell>
          <cell r="BB57">
            <v>1.03</v>
          </cell>
          <cell r="BC57">
            <v>1.87</v>
          </cell>
          <cell r="BD57">
            <v>7.13</v>
          </cell>
          <cell r="BE57">
            <v>114.82</v>
          </cell>
          <cell r="BH57">
            <v>1.43</v>
          </cell>
          <cell r="BJ57">
            <v>14.17</v>
          </cell>
          <cell r="BL57">
            <v>8.56</v>
          </cell>
          <cell r="BM57">
            <v>6.19</v>
          </cell>
          <cell r="BN57">
            <v>4.88</v>
          </cell>
          <cell r="BO57">
            <v>7.94</v>
          </cell>
          <cell r="BP57">
            <v>17.02</v>
          </cell>
          <cell r="CS57">
            <v>40</v>
          </cell>
          <cell r="CT57">
            <v>3</v>
          </cell>
          <cell r="CV57">
            <v>4</v>
          </cell>
          <cell r="CW57">
            <v>7.59</v>
          </cell>
        </row>
        <row r="58">
          <cell r="B58">
            <v>20</v>
          </cell>
          <cell r="C58">
            <v>539.62</v>
          </cell>
          <cell r="D58">
            <v>563</v>
          </cell>
          <cell r="F58">
            <v>9.57</v>
          </cell>
          <cell r="G58">
            <v>13.82</v>
          </cell>
          <cell r="H58">
            <v>13.82</v>
          </cell>
          <cell r="J58">
            <v>40.738060781476122</v>
          </cell>
          <cell r="L58">
            <v>7.55</v>
          </cell>
          <cell r="M58">
            <v>124.744</v>
          </cell>
          <cell r="N58">
            <v>22.157015985790409</v>
          </cell>
          <cell r="Q58">
            <v>103.8</v>
          </cell>
          <cell r="S58">
            <v>167.05299999999983</v>
          </cell>
          <cell r="T58">
            <v>129.751</v>
          </cell>
          <cell r="U58">
            <v>37.301999999999822</v>
          </cell>
          <cell r="V58">
            <v>21.32</v>
          </cell>
          <cell r="W58">
            <v>3.7868561278863231</v>
          </cell>
          <cell r="Y58">
            <v>13.52</v>
          </cell>
          <cell r="AB58">
            <v>9.8499999999999943</v>
          </cell>
          <cell r="AC58">
            <v>2.95</v>
          </cell>
          <cell r="AD58">
            <v>2.92</v>
          </cell>
          <cell r="AH58">
            <v>7.6</v>
          </cell>
          <cell r="AI58">
            <v>7.5</v>
          </cell>
          <cell r="AK58">
            <v>2.67</v>
          </cell>
          <cell r="AL58">
            <v>5.25</v>
          </cell>
          <cell r="AM58">
            <v>7.74</v>
          </cell>
          <cell r="AN58">
            <v>123.65</v>
          </cell>
          <cell r="AO58">
            <v>111.23</v>
          </cell>
          <cell r="AQ58">
            <v>12.420000000000002</v>
          </cell>
          <cell r="AS58">
            <v>5.99</v>
          </cell>
          <cell r="AT58">
            <v>7.36</v>
          </cell>
          <cell r="AU58">
            <v>1.89</v>
          </cell>
          <cell r="AX58">
            <v>4.49</v>
          </cell>
          <cell r="AY58">
            <v>93.06</v>
          </cell>
          <cell r="AZ58">
            <v>0.3</v>
          </cell>
          <cell r="BA58">
            <v>0.39</v>
          </cell>
          <cell r="BB58">
            <v>0.68</v>
          </cell>
          <cell r="BC58">
            <v>1.37</v>
          </cell>
          <cell r="BD58">
            <v>7.45</v>
          </cell>
          <cell r="BE58">
            <v>93.09</v>
          </cell>
          <cell r="BH58">
            <v>1.31</v>
          </cell>
          <cell r="BJ58">
            <v>8.93</v>
          </cell>
          <cell r="BL58">
            <v>9.92</v>
          </cell>
          <cell r="BM58">
            <v>4.7699999999999996</v>
          </cell>
          <cell r="BN58">
            <v>7.43</v>
          </cell>
          <cell r="BO58">
            <v>11.71</v>
          </cell>
          <cell r="BP58">
            <v>35.299999999999997</v>
          </cell>
          <cell r="CS58">
            <v>40</v>
          </cell>
          <cell r="CT58">
            <v>3</v>
          </cell>
          <cell r="CV58">
            <v>4.1900000000000004</v>
          </cell>
          <cell r="CW58">
            <v>8.26</v>
          </cell>
        </row>
        <row r="59">
          <cell r="B59">
            <v>21</v>
          </cell>
          <cell r="C59">
            <v>494.53</v>
          </cell>
          <cell r="D59">
            <v>589</v>
          </cell>
          <cell r="F59">
            <v>11.75</v>
          </cell>
          <cell r="G59">
            <v>12.42</v>
          </cell>
          <cell r="H59">
            <v>12.42</v>
          </cell>
          <cell r="J59">
            <v>47.423510466988731</v>
          </cell>
          <cell r="L59">
            <v>8.86</v>
          </cell>
          <cell r="M59">
            <v>129.726</v>
          </cell>
          <cell r="N59">
            <v>22.02478777589134</v>
          </cell>
          <cell r="Q59">
            <v>75.03</v>
          </cell>
          <cell r="S59">
            <v>221.74899999999982</v>
          </cell>
          <cell r="T59">
            <v>184.447</v>
          </cell>
          <cell r="U59">
            <v>37.301999999999822</v>
          </cell>
          <cell r="V59">
            <v>21.06</v>
          </cell>
          <cell r="W59">
            <v>3.5755517826825125</v>
          </cell>
          <cell r="Y59">
            <v>20.11</v>
          </cell>
          <cell r="AB59">
            <v>10.799999999999994</v>
          </cell>
          <cell r="AC59">
            <v>2.97</v>
          </cell>
          <cell r="AD59">
            <v>2.88</v>
          </cell>
          <cell r="AH59">
            <v>5</v>
          </cell>
          <cell r="AI59">
            <v>6.91</v>
          </cell>
          <cell r="AK59">
            <v>2.91</v>
          </cell>
          <cell r="AL59">
            <v>4.3</v>
          </cell>
          <cell r="AM59">
            <v>7.5</v>
          </cell>
          <cell r="AN59">
            <v>137.76</v>
          </cell>
          <cell r="AO59">
            <v>150.18</v>
          </cell>
          <cell r="AQ59">
            <v>0</v>
          </cell>
          <cell r="AS59">
            <v>8.68</v>
          </cell>
          <cell r="AT59">
            <v>7.55</v>
          </cell>
          <cell r="AU59">
            <v>1.79</v>
          </cell>
          <cell r="AX59">
            <v>5.0999999999999996</v>
          </cell>
          <cell r="AY59">
            <v>92.8</v>
          </cell>
          <cell r="AZ59">
            <v>0.51</v>
          </cell>
          <cell r="BA59">
            <v>0.22</v>
          </cell>
          <cell r="BB59">
            <v>0.6</v>
          </cell>
          <cell r="BC59">
            <v>1.33</v>
          </cell>
          <cell r="BD59">
            <v>7.33</v>
          </cell>
          <cell r="BE59">
            <v>63.16</v>
          </cell>
          <cell r="BH59">
            <v>1.25</v>
          </cell>
          <cell r="BJ59">
            <v>14.26</v>
          </cell>
          <cell r="BL59">
            <v>17.11</v>
          </cell>
          <cell r="BM59">
            <v>7</v>
          </cell>
          <cell r="BN59">
            <v>5.34</v>
          </cell>
          <cell r="BO59">
            <v>10.93</v>
          </cell>
          <cell r="BP59">
            <v>31.34</v>
          </cell>
          <cell r="CS59">
            <v>40</v>
          </cell>
          <cell r="CT59">
            <v>3</v>
          </cell>
          <cell r="CV59">
            <v>3.61</v>
          </cell>
          <cell r="CW59">
            <v>8.59</v>
          </cell>
        </row>
        <row r="60">
          <cell r="B60">
            <v>22</v>
          </cell>
          <cell r="C60">
            <v>601.61</v>
          </cell>
          <cell r="D60">
            <v>605</v>
          </cell>
          <cell r="F60">
            <v>9.4600000000000009</v>
          </cell>
          <cell r="G60">
            <v>14.74</v>
          </cell>
          <cell r="H60">
            <v>14.74</v>
          </cell>
          <cell r="J60">
            <v>41.044776119402982</v>
          </cell>
          <cell r="L60">
            <v>9.49</v>
          </cell>
          <cell r="M60">
            <v>137.94</v>
          </cell>
          <cell r="N60">
            <v>22.8</v>
          </cell>
          <cell r="Q60">
            <v>167.05</v>
          </cell>
          <cell r="S60">
            <v>192.63899999999984</v>
          </cell>
          <cell r="T60">
            <v>155.33699999999999</v>
          </cell>
          <cell r="U60">
            <v>37.30199999999985</v>
          </cell>
          <cell r="V60">
            <v>22.99</v>
          </cell>
          <cell r="W60">
            <v>3.8</v>
          </cell>
          <cell r="Y60">
            <v>13.45</v>
          </cell>
          <cell r="AB60">
            <v>20.339999999999993</v>
          </cell>
          <cell r="AC60">
            <v>2.65</v>
          </cell>
          <cell r="AD60">
            <v>2.4700000000000002</v>
          </cell>
          <cell r="AH60">
            <v>4.2</v>
          </cell>
          <cell r="AI60">
            <v>6.39</v>
          </cell>
          <cell r="AK60">
            <v>2.83</v>
          </cell>
          <cell r="AL60">
            <v>5.8</v>
          </cell>
          <cell r="AM60">
            <v>6.91</v>
          </cell>
          <cell r="AN60">
            <v>140</v>
          </cell>
          <cell r="AO60">
            <v>140</v>
          </cell>
          <cell r="AQ60">
            <v>0</v>
          </cell>
          <cell r="AS60">
            <v>6.8</v>
          </cell>
          <cell r="AT60">
            <v>7.32</v>
          </cell>
          <cell r="AU60">
            <v>1.54</v>
          </cell>
          <cell r="AX60">
            <v>4.32</v>
          </cell>
          <cell r="AY60">
            <v>92.6</v>
          </cell>
          <cell r="AZ60">
            <v>0.19</v>
          </cell>
          <cell r="BA60">
            <v>0.44</v>
          </cell>
          <cell r="BB60">
            <v>0.71</v>
          </cell>
          <cell r="BC60">
            <v>1.3399999999999999</v>
          </cell>
          <cell r="BD60">
            <v>7.94</v>
          </cell>
          <cell r="BE60">
            <v>66.09</v>
          </cell>
          <cell r="BH60">
            <v>1.36</v>
          </cell>
          <cell r="BJ60">
            <v>6.5</v>
          </cell>
          <cell r="BL60">
            <v>9.0399999999999991</v>
          </cell>
          <cell r="BM60">
            <v>7.14</v>
          </cell>
          <cell r="BN60">
            <v>6.25</v>
          </cell>
          <cell r="BO60">
            <v>13.37</v>
          </cell>
          <cell r="BP60">
            <v>28.04</v>
          </cell>
          <cell r="CS60">
            <v>40</v>
          </cell>
          <cell r="CT60">
            <v>3</v>
          </cell>
        </row>
        <row r="61">
          <cell r="B61">
            <v>23</v>
          </cell>
          <cell r="Q61">
            <v>0</v>
          </cell>
          <cell r="S61">
            <v>192.63899999999984</v>
          </cell>
          <cell r="T61">
            <v>155.33699999999999</v>
          </cell>
          <cell r="U61">
            <v>37.30199999999985</v>
          </cell>
          <cell r="W61" t="e">
            <v>#DIV/0!</v>
          </cell>
          <cell r="AB61">
            <v>20.339999999999993</v>
          </cell>
          <cell r="AQ61">
            <v>0</v>
          </cell>
          <cell r="CS61">
            <v>40</v>
          </cell>
          <cell r="CT61">
            <v>3</v>
          </cell>
          <cell r="CV61">
            <v>7.13</v>
          </cell>
          <cell r="CW61">
            <v>8.92</v>
          </cell>
        </row>
        <row r="62">
          <cell r="B62">
            <v>24</v>
          </cell>
          <cell r="C62">
            <v>580.03</v>
          </cell>
          <cell r="D62">
            <v>488</v>
          </cell>
          <cell r="F62">
            <v>9.84</v>
          </cell>
          <cell r="G62">
            <v>10.8</v>
          </cell>
          <cell r="H62">
            <v>10.8</v>
          </cell>
          <cell r="I62">
            <v>1.25</v>
          </cell>
          <cell r="J62">
            <v>45.185185185185183</v>
          </cell>
          <cell r="L62">
            <v>7.82</v>
          </cell>
          <cell r="M62">
            <v>113.70699999999999</v>
          </cell>
          <cell r="N62">
            <v>23.300614754098358</v>
          </cell>
          <cell r="Q62">
            <v>111.39</v>
          </cell>
          <cell r="S62">
            <v>194.95599999999985</v>
          </cell>
          <cell r="T62">
            <v>157.654</v>
          </cell>
          <cell r="U62">
            <v>37.30199999999985</v>
          </cell>
          <cell r="V62">
            <v>18.96</v>
          </cell>
          <cell r="W62">
            <v>3.8852459016393439</v>
          </cell>
          <cell r="Y62">
            <v>32.1</v>
          </cell>
          <cell r="AB62">
            <v>7.1999999999999957</v>
          </cell>
          <cell r="AC62">
            <v>2.67</v>
          </cell>
          <cell r="AD62">
            <v>2.65</v>
          </cell>
          <cell r="AH62">
            <v>10.4</v>
          </cell>
          <cell r="AI62">
            <v>7.49</v>
          </cell>
          <cell r="AK62">
            <v>2.7</v>
          </cell>
          <cell r="AL62">
            <v>6.3</v>
          </cell>
          <cell r="AM62">
            <v>7.18</v>
          </cell>
          <cell r="AN62">
            <v>120.64</v>
          </cell>
          <cell r="AO62">
            <v>120.64</v>
          </cell>
          <cell r="AQ62">
            <v>0</v>
          </cell>
          <cell r="AS62">
            <v>7.23</v>
          </cell>
          <cell r="AT62">
            <v>6.15</v>
          </cell>
          <cell r="AU62">
            <v>0.3</v>
          </cell>
          <cell r="AX62">
            <v>2.91</v>
          </cell>
          <cell r="AY62">
            <v>93.67</v>
          </cell>
          <cell r="AZ62">
            <v>0.53</v>
          </cell>
          <cell r="BA62">
            <v>0.24</v>
          </cell>
          <cell r="BB62">
            <v>0.65</v>
          </cell>
          <cell r="BC62">
            <v>1.42</v>
          </cell>
          <cell r="BD62">
            <v>7.5</v>
          </cell>
          <cell r="BE62">
            <v>99.44</v>
          </cell>
          <cell r="BH62">
            <v>1.43</v>
          </cell>
          <cell r="BJ62">
            <v>11.32</v>
          </cell>
          <cell r="BL62">
            <v>5.49</v>
          </cell>
          <cell r="BM62">
            <v>5.46</v>
          </cell>
          <cell r="BN62">
            <v>9.56</v>
          </cell>
          <cell r="BO62">
            <v>19.71</v>
          </cell>
          <cell r="BP62">
            <v>13.86</v>
          </cell>
          <cell r="CS62">
            <v>40</v>
          </cell>
          <cell r="CT62">
            <v>3</v>
          </cell>
          <cell r="CV62">
            <v>6.86</v>
          </cell>
          <cell r="CW62">
            <v>7.1</v>
          </cell>
        </row>
        <row r="63">
          <cell r="B63">
            <v>25</v>
          </cell>
          <cell r="C63">
            <v>320.54000000000002</v>
          </cell>
          <cell r="D63">
            <v>387</v>
          </cell>
          <cell r="F63">
            <v>3.61</v>
          </cell>
          <cell r="G63">
            <v>10.66</v>
          </cell>
          <cell r="H63">
            <v>10.66</v>
          </cell>
          <cell r="J63">
            <v>36.303939962476548</v>
          </cell>
          <cell r="L63">
            <v>9.4499999999999993</v>
          </cell>
          <cell r="M63">
            <v>90.168999999999997</v>
          </cell>
          <cell r="N63">
            <v>23.299483204134365</v>
          </cell>
          <cell r="Q63">
            <v>119.8</v>
          </cell>
          <cell r="S63">
            <v>165.32499999999982</v>
          </cell>
          <cell r="T63">
            <v>128.023</v>
          </cell>
          <cell r="U63">
            <v>37.301999999999822</v>
          </cell>
          <cell r="V63">
            <v>15.247999999999999</v>
          </cell>
          <cell r="W63">
            <v>3.9400516795865634</v>
          </cell>
          <cell r="Y63">
            <v>13.11</v>
          </cell>
          <cell r="AB63">
            <v>9.3379999999999939</v>
          </cell>
          <cell r="AC63">
            <v>2.41</v>
          </cell>
          <cell r="AD63">
            <v>2.4700000000000002</v>
          </cell>
          <cell r="AH63">
            <v>5.6</v>
          </cell>
          <cell r="AI63">
            <v>7.5</v>
          </cell>
          <cell r="AK63">
            <v>2.57</v>
          </cell>
          <cell r="AL63">
            <v>8.8000000000000007</v>
          </cell>
          <cell r="AM63">
            <v>7.49</v>
          </cell>
          <cell r="AN63">
            <v>100.87</v>
          </cell>
          <cell r="AO63">
            <v>100.87</v>
          </cell>
          <cell r="AQ63">
            <v>0</v>
          </cell>
          <cell r="AS63">
            <v>5.35</v>
          </cell>
          <cell r="AT63">
            <v>4.6500000000000004</v>
          </cell>
          <cell r="AU63">
            <v>0.98</v>
          </cell>
          <cell r="AX63">
            <v>2.97</v>
          </cell>
          <cell r="AY63">
            <v>94.57</v>
          </cell>
          <cell r="AZ63">
            <v>0.35</v>
          </cell>
          <cell r="BA63">
            <v>0.74</v>
          </cell>
          <cell r="BB63">
            <v>0.98</v>
          </cell>
          <cell r="BC63">
            <v>2.0699999999999998</v>
          </cell>
          <cell r="BD63">
            <v>8.83</v>
          </cell>
          <cell r="BE63">
            <v>80.81</v>
          </cell>
          <cell r="BH63">
            <v>1.37</v>
          </cell>
          <cell r="BJ63">
            <v>8.98</v>
          </cell>
          <cell r="BL63">
            <v>8.1999999999999993</v>
          </cell>
          <cell r="BM63">
            <v>5.6</v>
          </cell>
          <cell r="BN63">
            <v>6.46</v>
          </cell>
          <cell r="BO63">
            <v>10.4</v>
          </cell>
          <cell r="BP63">
            <v>40.69</v>
          </cell>
          <cell r="CS63">
            <v>40</v>
          </cell>
          <cell r="CT63">
            <v>3</v>
          </cell>
          <cell r="CV63">
            <v>6.06</v>
          </cell>
          <cell r="CW63">
            <v>13.35</v>
          </cell>
        </row>
        <row r="64">
          <cell r="B64">
            <v>26</v>
          </cell>
          <cell r="C64">
            <v>220</v>
          </cell>
          <cell r="D64">
            <v>237</v>
          </cell>
          <cell r="F64">
            <v>3.87</v>
          </cell>
          <cell r="G64">
            <v>6.58</v>
          </cell>
          <cell r="H64">
            <v>6.58</v>
          </cell>
          <cell r="J64">
            <v>36.018237082066868</v>
          </cell>
          <cell r="L64">
            <v>15.81</v>
          </cell>
          <cell r="M64">
            <v>55.457999999999998</v>
          </cell>
          <cell r="N64">
            <v>23.4</v>
          </cell>
          <cell r="Q64">
            <v>0</v>
          </cell>
          <cell r="S64">
            <v>220.78299999999982</v>
          </cell>
          <cell r="T64">
            <v>183.48099999999999</v>
          </cell>
          <cell r="U64">
            <v>37.301999999999822</v>
          </cell>
          <cell r="V64">
            <v>9.7170000000000005</v>
          </cell>
          <cell r="W64">
            <v>4.1000000000000005</v>
          </cell>
          <cell r="Y64">
            <v>13.5</v>
          </cell>
          <cell r="AB64">
            <v>5.5549999999999926</v>
          </cell>
          <cell r="AC64">
            <v>2.31</v>
          </cell>
          <cell r="AD64">
            <v>2.44</v>
          </cell>
          <cell r="AH64">
            <v>5.4</v>
          </cell>
          <cell r="AI64">
            <v>6.51</v>
          </cell>
          <cell r="AL64">
            <v>6.3</v>
          </cell>
          <cell r="AM64">
            <v>7.51</v>
          </cell>
          <cell r="AN64">
            <v>52.38</v>
          </cell>
          <cell r="AO64">
            <v>52.38</v>
          </cell>
          <cell r="AQ64">
            <v>0</v>
          </cell>
          <cell r="AS64">
            <v>4.05</v>
          </cell>
          <cell r="AT64">
            <v>4.18</v>
          </cell>
          <cell r="AU64">
            <v>0.83</v>
          </cell>
          <cell r="AX64">
            <v>3.79</v>
          </cell>
          <cell r="AY64">
            <v>91.1</v>
          </cell>
          <cell r="AZ64">
            <v>0.48</v>
          </cell>
          <cell r="BA64">
            <v>0.26</v>
          </cell>
          <cell r="BB64">
            <v>1.01</v>
          </cell>
          <cell r="BC64">
            <v>1.75</v>
          </cell>
          <cell r="BD64">
            <v>6.4</v>
          </cell>
          <cell r="BE64">
            <v>175.28</v>
          </cell>
          <cell r="BH64">
            <v>1.44</v>
          </cell>
          <cell r="BJ64">
            <v>7.41</v>
          </cell>
          <cell r="BL64">
            <v>10.67</v>
          </cell>
          <cell r="BM64">
            <v>5.93</v>
          </cell>
          <cell r="BN64">
            <v>5.6</v>
          </cell>
          <cell r="BO64">
            <v>20.53</v>
          </cell>
          <cell r="BP64">
            <v>6.94</v>
          </cell>
          <cell r="CS64">
            <v>40</v>
          </cell>
          <cell r="CT64">
            <v>3</v>
          </cell>
          <cell r="CV64">
            <v>3.72</v>
          </cell>
          <cell r="CW64">
            <v>8.6199999999999992</v>
          </cell>
        </row>
        <row r="65">
          <cell r="B65">
            <v>27</v>
          </cell>
          <cell r="C65">
            <v>257.02999999999997</v>
          </cell>
          <cell r="D65">
            <v>238</v>
          </cell>
          <cell r="F65">
            <v>2.84</v>
          </cell>
          <cell r="G65">
            <v>6.33</v>
          </cell>
          <cell r="H65">
            <v>6.33</v>
          </cell>
          <cell r="J65">
            <v>37.598736176935226</v>
          </cell>
          <cell r="L65">
            <v>13.87</v>
          </cell>
          <cell r="M65">
            <v>55.976999999999997</v>
          </cell>
          <cell r="N65">
            <v>23.519747899159661</v>
          </cell>
          <cell r="Q65">
            <v>116.25</v>
          </cell>
          <cell r="S65">
            <v>129.20799999999983</v>
          </cell>
          <cell r="T65">
            <v>129.208</v>
          </cell>
          <cell r="V65">
            <v>9.8059999999999992</v>
          </cell>
          <cell r="W65">
            <v>4.1201680672268903</v>
          </cell>
          <cell r="Y65">
            <v>6.84</v>
          </cell>
          <cell r="AB65">
            <v>8.5209999999999919</v>
          </cell>
          <cell r="AC65">
            <v>2.2599999999999998</v>
          </cell>
          <cell r="AD65">
            <v>2.34</v>
          </cell>
          <cell r="AH65">
            <v>6.2</v>
          </cell>
          <cell r="AI65">
            <v>7.41</v>
          </cell>
          <cell r="AK65">
            <v>2.44</v>
          </cell>
          <cell r="AL65">
            <v>3.4</v>
          </cell>
          <cell r="AM65">
            <v>6.51</v>
          </cell>
          <cell r="AN65">
            <v>53.34</v>
          </cell>
          <cell r="AO65">
            <v>53.34</v>
          </cell>
          <cell r="AQ65">
            <v>0</v>
          </cell>
          <cell r="AS65">
            <v>6.83</v>
          </cell>
          <cell r="AT65">
            <v>5.62</v>
          </cell>
          <cell r="AU65">
            <v>1.39</v>
          </cell>
          <cell r="AX65">
            <v>4.88</v>
          </cell>
          <cell r="AY65">
            <v>95</v>
          </cell>
          <cell r="AZ65">
            <v>0.26</v>
          </cell>
          <cell r="BA65">
            <v>0.21</v>
          </cell>
          <cell r="BB65">
            <v>0.54</v>
          </cell>
          <cell r="BC65">
            <v>1.01</v>
          </cell>
          <cell r="BD65">
            <v>5.47</v>
          </cell>
          <cell r="BE65">
            <v>227.81</v>
          </cell>
          <cell r="BH65">
            <v>1.67</v>
          </cell>
          <cell r="BJ65">
            <v>21.11</v>
          </cell>
          <cell r="BL65">
            <v>5.2</v>
          </cell>
          <cell r="BM65">
            <v>7.12</v>
          </cell>
          <cell r="BN65">
            <v>2.75</v>
          </cell>
          <cell r="BO65">
            <v>18.440000000000001</v>
          </cell>
          <cell r="BP65">
            <v>9.02</v>
          </cell>
          <cell r="CS65">
            <v>40</v>
          </cell>
          <cell r="CT65">
            <v>3</v>
          </cell>
          <cell r="CV65">
            <v>5.1100000000000003</v>
          </cell>
          <cell r="CW65">
            <v>8.89</v>
          </cell>
        </row>
        <row r="66">
          <cell r="B66">
            <v>28</v>
          </cell>
          <cell r="C66">
            <v>335.11</v>
          </cell>
          <cell r="D66">
            <v>289</v>
          </cell>
          <cell r="F66">
            <v>5.14</v>
          </cell>
          <cell r="G66">
            <v>6.86</v>
          </cell>
          <cell r="H66">
            <v>6.86</v>
          </cell>
          <cell r="J66">
            <v>42.128279883381921</v>
          </cell>
          <cell r="L66">
            <v>12.67</v>
          </cell>
          <cell r="M66">
            <v>68.481999999999999</v>
          </cell>
          <cell r="N66">
            <v>23.696193771626298</v>
          </cell>
          <cell r="Q66">
            <v>53.85</v>
          </cell>
          <cell r="S66">
            <v>143.83999999999983</v>
          </cell>
          <cell r="T66">
            <v>143.83999999999983</v>
          </cell>
          <cell r="V66">
            <v>11.965</v>
          </cell>
          <cell r="W66">
            <v>4.1401384083044981</v>
          </cell>
          <cell r="AB66">
            <v>20.48599999999999</v>
          </cell>
          <cell r="AC66">
            <v>2.3199999999999998</v>
          </cell>
          <cell r="AD66">
            <v>2.2200000000000002</v>
          </cell>
          <cell r="AH66">
            <v>7.6</v>
          </cell>
          <cell r="AI66">
            <v>7.28</v>
          </cell>
          <cell r="AK66">
            <v>2.3199999999999998</v>
          </cell>
          <cell r="AN66">
            <v>61.66</v>
          </cell>
          <cell r="AO66">
            <v>61.66</v>
          </cell>
          <cell r="AQ66">
            <v>0</v>
          </cell>
          <cell r="AS66">
            <v>4.91</v>
          </cell>
          <cell r="AT66">
            <v>4.87</v>
          </cell>
          <cell r="AU66">
            <v>0.77</v>
          </cell>
          <cell r="AX66">
            <v>4.8600000000000003</v>
          </cell>
          <cell r="AY66">
            <v>94.65</v>
          </cell>
          <cell r="AZ66">
            <v>0.19</v>
          </cell>
          <cell r="BA66">
            <v>0.17</v>
          </cell>
          <cell r="BB66">
            <v>0.97</v>
          </cell>
          <cell r="BC66">
            <v>1.33</v>
          </cell>
          <cell r="BD66">
            <v>5.33</v>
          </cell>
          <cell r="BE66">
            <v>203.81</v>
          </cell>
          <cell r="BH66">
            <v>1.43</v>
          </cell>
          <cell r="BJ66">
            <v>9.42</v>
          </cell>
          <cell r="BL66">
            <v>4.97</v>
          </cell>
          <cell r="BM66">
            <v>9.5</v>
          </cell>
          <cell r="BN66">
            <v>2.4</v>
          </cell>
          <cell r="BO66">
            <v>16</v>
          </cell>
          <cell r="BP66">
            <v>7.36</v>
          </cell>
          <cell r="CS66">
            <v>40</v>
          </cell>
          <cell r="CT66">
            <v>3</v>
          </cell>
          <cell r="CV66">
            <v>4.4800000000000004</v>
          </cell>
          <cell r="CW66">
            <v>10.26</v>
          </cell>
        </row>
        <row r="67">
          <cell r="B67">
            <v>29</v>
          </cell>
          <cell r="J67" t="e">
            <v>#DIV/0!</v>
          </cell>
          <cell r="N67" t="e">
            <v>#DIV/0!</v>
          </cell>
          <cell r="Q67">
            <v>0</v>
          </cell>
          <cell r="S67">
            <v>143.83999999999983</v>
          </cell>
          <cell r="T67">
            <v>143.83999999999983</v>
          </cell>
          <cell r="W67" t="e">
            <v>#DIV/0!</v>
          </cell>
          <cell r="AB67">
            <v>20.48599999999999</v>
          </cell>
          <cell r="AQ67">
            <v>0</v>
          </cell>
          <cell r="BC67">
            <v>0</v>
          </cell>
          <cell r="CS67">
            <v>40</v>
          </cell>
          <cell r="CT67">
            <v>3</v>
          </cell>
        </row>
        <row r="68">
          <cell r="B68">
            <v>30</v>
          </cell>
          <cell r="J68" t="e">
            <v>#DIV/0!</v>
          </cell>
          <cell r="N68" t="e">
            <v>#DIV/0!</v>
          </cell>
          <cell r="Q68">
            <v>0</v>
          </cell>
          <cell r="S68">
            <v>143.83999999999983</v>
          </cell>
          <cell r="T68">
            <v>143.83999999999983</v>
          </cell>
          <cell r="W68" t="e">
            <v>#DIV/0!</v>
          </cell>
          <cell r="AB68">
            <v>20.48599999999999</v>
          </cell>
          <cell r="AQ68">
            <v>0</v>
          </cell>
          <cell r="BC68">
            <v>0</v>
          </cell>
          <cell r="CS68">
            <v>40</v>
          </cell>
          <cell r="CT68">
            <v>3</v>
          </cell>
        </row>
        <row r="69">
          <cell r="B69">
            <v>31</v>
          </cell>
          <cell r="J69" t="e">
            <v>#DIV/0!</v>
          </cell>
          <cell r="N69" t="e">
            <v>#DIV/0!</v>
          </cell>
          <cell r="Q69">
            <v>0</v>
          </cell>
          <cell r="S69">
            <v>143.83999999999983</v>
          </cell>
          <cell r="T69">
            <v>143.83999999999983</v>
          </cell>
          <cell r="W69" t="e">
            <v>#DIV/0!</v>
          </cell>
          <cell r="AB69">
            <v>20.48599999999999</v>
          </cell>
          <cell r="AQ69">
            <v>0</v>
          </cell>
          <cell r="BC69">
            <v>0</v>
          </cell>
          <cell r="CS69">
            <v>40</v>
          </cell>
          <cell r="CT69">
            <v>3</v>
          </cell>
        </row>
        <row r="70">
          <cell r="B70" t="str">
            <v>MAR/1</v>
          </cell>
          <cell r="C70">
            <v>237.67</v>
          </cell>
          <cell r="D70">
            <v>297</v>
          </cell>
          <cell r="F70">
            <v>5.79</v>
          </cell>
          <cell r="G70">
            <v>6.56</v>
          </cell>
          <cell r="H70">
            <v>6.56</v>
          </cell>
          <cell r="J70">
            <v>45.274390243902445</v>
          </cell>
          <cell r="L70">
            <v>12.13</v>
          </cell>
          <cell r="M70">
            <v>68.576999999999998</v>
          </cell>
          <cell r="N70">
            <v>23.089898989898987</v>
          </cell>
          <cell r="Q70">
            <v>74.98</v>
          </cell>
          <cell r="S70">
            <v>137.43699999999984</v>
          </cell>
          <cell r="T70">
            <v>137.43699999999984</v>
          </cell>
          <cell r="V70">
            <v>12.148</v>
          </cell>
          <cell r="W70">
            <v>4.0902356902356898</v>
          </cell>
          <cell r="AB70">
            <v>32.633999999999986</v>
          </cell>
          <cell r="AC70">
            <v>1.87</v>
          </cell>
          <cell r="AD70">
            <v>2.0499999999999998</v>
          </cell>
          <cell r="AH70">
            <v>3.4</v>
          </cell>
          <cell r="AI70">
            <v>6.66</v>
          </cell>
          <cell r="AK70">
            <v>2.2599999999999998</v>
          </cell>
          <cell r="AN70">
            <v>77.67</v>
          </cell>
          <cell r="AO70">
            <v>77.67</v>
          </cell>
          <cell r="AQ70">
            <v>0</v>
          </cell>
          <cell r="AS70">
            <v>5.15</v>
          </cell>
          <cell r="AU70">
            <v>1.56</v>
          </cell>
          <cell r="AX70">
            <v>3.11</v>
          </cell>
          <cell r="AY70">
            <v>90.75</v>
          </cell>
          <cell r="AZ70">
            <v>1.1599999999999999</v>
          </cell>
          <cell r="BA70">
            <v>0.11</v>
          </cell>
          <cell r="BB70">
            <v>1.1499999999999999</v>
          </cell>
          <cell r="BC70">
            <v>2.42</v>
          </cell>
          <cell r="BD70">
            <v>6.27</v>
          </cell>
          <cell r="BE70">
            <v>162.71</v>
          </cell>
          <cell r="BH70">
            <v>1.31</v>
          </cell>
          <cell r="BJ70">
            <v>9.34</v>
          </cell>
          <cell r="BL70">
            <v>2.33</v>
          </cell>
          <cell r="BM70">
            <v>5.74</v>
          </cell>
          <cell r="BN70">
            <v>1.92</v>
          </cell>
          <cell r="BO70">
            <v>17.100000000000001</v>
          </cell>
          <cell r="BP70">
            <v>6.29</v>
          </cell>
          <cell r="CS70">
            <v>40</v>
          </cell>
          <cell r="CT70">
            <v>3</v>
          </cell>
          <cell r="CV70">
            <v>3.62</v>
          </cell>
          <cell r="CW70">
            <v>9.3800000000000008</v>
          </cell>
        </row>
        <row r="71">
          <cell r="B71">
            <v>2</v>
          </cell>
          <cell r="J71" t="e">
            <v>#DIV/0!</v>
          </cell>
          <cell r="N71" t="e">
            <v>#DIV/0!</v>
          </cell>
          <cell r="Q71">
            <v>0</v>
          </cell>
          <cell r="S71">
            <v>137.43699999999984</v>
          </cell>
          <cell r="T71">
            <v>137.43699999999984</v>
          </cell>
          <cell r="W71" t="e">
            <v>#DIV/0!</v>
          </cell>
          <cell r="AB71">
            <v>32.633999999999986</v>
          </cell>
          <cell r="AQ71">
            <v>0</v>
          </cell>
          <cell r="BC71">
            <v>0</v>
          </cell>
          <cell r="CS71">
            <v>40</v>
          </cell>
          <cell r="CT71">
            <v>3</v>
          </cell>
          <cell r="CV71">
            <v>4.4000000000000004</v>
          </cell>
          <cell r="CW71">
            <v>6.21</v>
          </cell>
        </row>
        <row r="72">
          <cell r="B72">
            <v>3</v>
          </cell>
          <cell r="C72">
            <v>532.17999999999995</v>
          </cell>
          <cell r="D72">
            <v>529</v>
          </cell>
          <cell r="G72">
            <v>18.010000000000002</v>
          </cell>
          <cell r="H72">
            <v>18.010000000000002</v>
          </cell>
          <cell r="I72">
            <v>2.5</v>
          </cell>
          <cell r="J72">
            <v>29.37257079400333</v>
          </cell>
          <cell r="L72">
            <v>10.28</v>
          </cell>
          <cell r="M72">
            <v>127.015</v>
          </cell>
          <cell r="N72">
            <v>24.01039697542533</v>
          </cell>
          <cell r="Q72">
            <v>0</v>
          </cell>
          <cell r="S72">
            <v>264.45199999999983</v>
          </cell>
          <cell r="T72">
            <v>264.45199999999983</v>
          </cell>
          <cell r="V72">
            <v>21.552</v>
          </cell>
          <cell r="W72">
            <v>4.0741020793950851</v>
          </cell>
          <cell r="AB72">
            <v>54.185999999999986</v>
          </cell>
          <cell r="AC72">
            <v>2.15</v>
          </cell>
          <cell r="AD72">
            <v>2.14</v>
          </cell>
          <cell r="AH72">
            <v>6.4</v>
          </cell>
          <cell r="AI72">
            <v>7.79</v>
          </cell>
          <cell r="AN72">
            <v>122.1</v>
          </cell>
          <cell r="AO72">
            <v>122.1</v>
          </cell>
          <cell r="AQ72">
            <v>0</v>
          </cell>
          <cell r="AS72">
            <v>4.5199999999999996</v>
          </cell>
          <cell r="AU72">
            <v>1.55</v>
          </cell>
          <cell r="AX72">
            <v>6.41</v>
          </cell>
          <cell r="AY72">
            <v>92.7</v>
          </cell>
          <cell r="AZ72">
            <v>0.09</v>
          </cell>
          <cell r="BA72">
            <v>0.24</v>
          </cell>
          <cell r="BB72">
            <v>0.56000000000000005</v>
          </cell>
          <cell r="BC72">
            <v>0.89</v>
          </cell>
          <cell r="BD72">
            <v>6.49</v>
          </cell>
          <cell r="BE72">
            <v>83.32</v>
          </cell>
          <cell r="BH72">
            <v>1.3</v>
          </cell>
          <cell r="BJ72">
            <v>11.94</v>
          </cell>
          <cell r="BL72">
            <v>5.08</v>
          </cell>
          <cell r="BM72">
            <v>7.52</v>
          </cell>
          <cell r="BN72">
            <v>3.69</v>
          </cell>
          <cell r="BO72">
            <v>13.64</v>
          </cell>
          <cell r="BP72">
            <v>10.77</v>
          </cell>
          <cell r="CS72">
            <v>40</v>
          </cell>
          <cell r="CT72">
            <v>3</v>
          </cell>
        </row>
        <row r="73">
          <cell r="B73">
            <v>4</v>
          </cell>
          <cell r="J73" t="e">
            <v>#DIV/0!</v>
          </cell>
          <cell r="N73" t="e">
            <v>#DIV/0!</v>
          </cell>
          <cell r="Q73">
            <v>0</v>
          </cell>
          <cell r="S73">
            <v>264.45199999999983</v>
          </cell>
          <cell r="T73">
            <v>264.45199999999983</v>
          </cell>
          <cell r="W73" t="e">
            <v>#DIV/0!</v>
          </cell>
          <cell r="AB73">
            <v>54.185999999999986</v>
          </cell>
          <cell r="AQ73">
            <v>0</v>
          </cell>
          <cell r="BC73">
            <v>0</v>
          </cell>
          <cell r="CS73">
            <v>40</v>
          </cell>
          <cell r="CT73">
            <v>3</v>
          </cell>
          <cell r="CV73">
            <v>6.21</v>
          </cell>
          <cell r="CW73">
            <v>7.43</v>
          </cell>
        </row>
        <row r="74">
          <cell r="B74">
            <v>5</v>
          </cell>
          <cell r="C74">
            <v>559.59</v>
          </cell>
          <cell r="D74">
            <v>554</v>
          </cell>
          <cell r="G74">
            <v>16.88</v>
          </cell>
          <cell r="H74">
            <v>16.88</v>
          </cell>
          <cell r="J74">
            <v>32.819905213270147</v>
          </cell>
          <cell r="L74">
            <v>12.55</v>
          </cell>
          <cell r="M74">
            <v>134.06800000000001</v>
          </cell>
          <cell r="N74">
            <v>24.200000000000003</v>
          </cell>
          <cell r="Q74">
            <v>109.5</v>
          </cell>
          <cell r="S74">
            <v>289.01999999999987</v>
          </cell>
          <cell r="T74">
            <v>289.01999999999987</v>
          </cell>
          <cell r="V74">
            <v>23.367999999999999</v>
          </cell>
          <cell r="W74">
            <v>4.218050541516245</v>
          </cell>
          <cell r="AB74">
            <v>77.553999999999988</v>
          </cell>
          <cell r="AC74">
            <v>1.98</v>
          </cell>
          <cell r="AD74">
            <v>2.02</v>
          </cell>
          <cell r="AH74">
            <v>10.8</v>
          </cell>
          <cell r="AI74">
            <v>8.07</v>
          </cell>
          <cell r="AK74">
            <v>2.08</v>
          </cell>
          <cell r="AN74">
            <v>122.83</v>
          </cell>
          <cell r="AO74">
            <v>122.83</v>
          </cell>
          <cell r="AQ74">
            <v>0</v>
          </cell>
          <cell r="AS74">
            <v>6.56</v>
          </cell>
          <cell r="AU74">
            <v>0.91</v>
          </cell>
          <cell r="AX74">
            <v>4.88</v>
          </cell>
          <cell r="AY74">
            <v>92.8</v>
          </cell>
          <cell r="AZ74">
            <v>7.0000000000000007E-2</v>
          </cell>
          <cell r="BA74">
            <v>0.3</v>
          </cell>
          <cell r="BB74">
            <v>0.2</v>
          </cell>
          <cell r="BC74">
            <v>0.57000000000000006</v>
          </cell>
          <cell r="BD74">
            <v>5.04</v>
          </cell>
          <cell r="BE74">
            <v>144.88999999999999</v>
          </cell>
          <cell r="BH74">
            <v>1.25</v>
          </cell>
          <cell r="BJ74">
            <v>8.33</v>
          </cell>
          <cell r="BL74">
            <v>2.78</v>
          </cell>
          <cell r="BM74">
            <v>7.08</v>
          </cell>
          <cell r="BN74">
            <v>3.31</v>
          </cell>
          <cell r="BO74">
            <v>18.510000000000002</v>
          </cell>
          <cell r="BP74">
            <v>8.0500000000000007</v>
          </cell>
          <cell r="CS74">
            <v>40</v>
          </cell>
          <cell r="CT74">
            <v>3</v>
          </cell>
          <cell r="CV74">
            <v>3.71</v>
          </cell>
          <cell r="CW74">
            <v>8.23</v>
          </cell>
        </row>
        <row r="75">
          <cell r="B75">
            <v>6</v>
          </cell>
          <cell r="C75">
            <v>511.83</v>
          </cell>
          <cell r="D75">
            <v>404</v>
          </cell>
          <cell r="G75">
            <v>12.92</v>
          </cell>
          <cell r="H75">
            <v>12.92</v>
          </cell>
          <cell r="J75">
            <v>31.269349845201237</v>
          </cell>
          <cell r="L75">
            <v>10.68</v>
          </cell>
          <cell r="M75">
            <v>97.847999999999999</v>
          </cell>
          <cell r="N75">
            <v>24.219801980198021</v>
          </cell>
          <cell r="Q75">
            <v>134.05000000000001</v>
          </cell>
          <cell r="S75">
            <v>252.81799999999987</v>
          </cell>
          <cell r="T75">
            <v>252.81799999999987</v>
          </cell>
          <cell r="V75">
            <v>16.175999999999998</v>
          </cell>
          <cell r="W75">
            <v>4.0039603960396031</v>
          </cell>
          <cell r="Y75">
            <v>40.119999999999997</v>
          </cell>
          <cell r="AB75">
            <v>53.609999999999992</v>
          </cell>
          <cell r="AC75">
            <v>2.12</v>
          </cell>
          <cell r="AD75">
            <v>2.08</v>
          </cell>
          <cell r="AH75">
            <v>4.4000000000000004</v>
          </cell>
          <cell r="AI75">
            <v>7.34</v>
          </cell>
          <cell r="AK75">
            <v>1.97</v>
          </cell>
          <cell r="AL75">
            <v>4.9000000000000004</v>
          </cell>
          <cell r="AM75">
            <v>7.59</v>
          </cell>
          <cell r="AN75">
            <v>90.15</v>
          </cell>
          <cell r="AO75">
            <v>90.15</v>
          </cell>
          <cell r="AQ75">
            <v>0</v>
          </cell>
          <cell r="AS75">
            <v>6.6</v>
          </cell>
          <cell r="AU75">
            <v>1.59</v>
          </cell>
          <cell r="AX75">
            <v>4.9400000000000004</v>
          </cell>
          <cell r="AY75">
            <v>94.4</v>
          </cell>
          <cell r="AZ75">
            <v>0.11</v>
          </cell>
          <cell r="BA75">
            <v>0.46</v>
          </cell>
          <cell r="BB75">
            <v>0.25</v>
          </cell>
          <cell r="BC75">
            <v>0.82000000000000006</v>
          </cell>
          <cell r="BD75">
            <v>6</v>
          </cell>
          <cell r="BE75">
            <v>97.65</v>
          </cell>
          <cell r="BH75">
            <v>1.25</v>
          </cell>
          <cell r="BJ75">
            <v>16.45</v>
          </cell>
          <cell r="BL75">
            <v>3.57</v>
          </cell>
          <cell r="BM75">
            <v>7.66</v>
          </cell>
          <cell r="BN75">
            <v>1.79</v>
          </cell>
          <cell r="BO75">
            <v>16.329999999999998</v>
          </cell>
          <cell r="BP75">
            <v>7.87</v>
          </cell>
          <cell r="CS75">
            <v>40</v>
          </cell>
          <cell r="CT75">
            <v>3</v>
          </cell>
          <cell r="CV75">
            <v>2.74</v>
          </cell>
          <cell r="CW75">
            <v>7.6</v>
          </cell>
        </row>
        <row r="76">
          <cell r="B76">
            <v>7</v>
          </cell>
          <cell r="C76">
            <v>374.39</v>
          </cell>
          <cell r="D76">
            <v>320</v>
          </cell>
          <cell r="G76">
            <v>10.57</v>
          </cell>
          <cell r="H76">
            <v>10.57</v>
          </cell>
          <cell r="J76">
            <v>30.274361400189214</v>
          </cell>
          <cell r="L76">
            <v>12.01</v>
          </cell>
          <cell r="M76">
            <v>76.900000000000006</v>
          </cell>
          <cell r="N76">
            <v>24.03125</v>
          </cell>
          <cell r="Q76">
            <v>151.13</v>
          </cell>
          <cell r="S76">
            <v>178.58799999999985</v>
          </cell>
          <cell r="T76">
            <v>178.58799999999985</v>
          </cell>
          <cell r="V76">
            <v>12.96</v>
          </cell>
          <cell r="W76">
            <v>4.05</v>
          </cell>
          <cell r="Y76">
            <v>39.24</v>
          </cell>
          <cell r="AB76">
            <v>27.329999999999991</v>
          </cell>
          <cell r="AC76">
            <v>2.0499999999999998</v>
          </cell>
          <cell r="AD76">
            <v>2.08</v>
          </cell>
          <cell r="AH76">
            <v>6.4</v>
          </cell>
          <cell r="AI76">
            <v>6.6</v>
          </cell>
          <cell r="AK76">
            <v>2.09</v>
          </cell>
          <cell r="AL76">
            <v>7.55</v>
          </cell>
          <cell r="AM76">
            <v>7.45</v>
          </cell>
          <cell r="AN76">
            <v>69.33</v>
          </cell>
          <cell r="AO76">
            <v>69.33</v>
          </cell>
          <cell r="AQ76">
            <v>0</v>
          </cell>
          <cell r="AS76">
            <v>4.83</v>
          </cell>
          <cell r="AU76">
            <v>0.73</v>
          </cell>
          <cell r="AX76">
            <v>4.25</v>
          </cell>
          <cell r="AY76">
            <v>95.5</v>
          </cell>
          <cell r="AZ76">
            <v>0.06</v>
          </cell>
          <cell r="BA76">
            <v>1.07</v>
          </cell>
          <cell r="BB76">
            <v>0.23</v>
          </cell>
          <cell r="BC76">
            <v>1.36</v>
          </cell>
          <cell r="BD76">
            <v>4.8899999999999997</v>
          </cell>
          <cell r="BE76">
            <v>114.29</v>
          </cell>
          <cell r="BH76">
            <v>1.37</v>
          </cell>
          <cell r="BJ76">
            <v>9.67</v>
          </cell>
          <cell r="BL76">
            <v>2.29</v>
          </cell>
          <cell r="BM76">
            <v>7.52</v>
          </cell>
          <cell r="BN76">
            <v>1.9</v>
          </cell>
          <cell r="BO76">
            <v>20.9</v>
          </cell>
          <cell r="BP76">
            <v>6.29</v>
          </cell>
          <cell r="CS76">
            <v>40</v>
          </cell>
          <cell r="CT76">
            <v>3</v>
          </cell>
          <cell r="CV76">
            <v>2.36</v>
          </cell>
          <cell r="CW76">
            <v>7.43</v>
          </cell>
        </row>
        <row r="77">
          <cell r="B77">
            <v>8</v>
          </cell>
          <cell r="C77">
            <v>434.88</v>
          </cell>
          <cell r="D77">
            <v>605</v>
          </cell>
          <cell r="G77">
            <v>19.27</v>
          </cell>
          <cell r="H77">
            <v>19.27</v>
          </cell>
          <cell r="J77">
            <v>31.395952257394914</v>
          </cell>
          <cell r="L77">
            <v>13.83</v>
          </cell>
          <cell r="M77">
            <v>145.19999999999999</v>
          </cell>
          <cell r="N77">
            <v>24</v>
          </cell>
          <cell r="Q77">
            <v>110.1</v>
          </cell>
          <cell r="S77">
            <v>213.68799999999985</v>
          </cell>
          <cell r="T77">
            <v>213.68799999999985</v>
          </cell>
          <cell r="V77">
            <v>24.986000000000001</v>
          </cell>
          <cell r="W77">
            <v>4.1299173553719006</v>
          </cell>
          <cell r="Y77">
            <v>26.06</v>
          </cell>
          <cell r="AB77">
            <v>26.25599999999999</v>
          </cell>
          <cell r="AC77">
            <v>1.99</v>
          </cell>
          <cell r="AD77">
            <v>2.09</v>
          </cell>
          <cell r="AH77">
            <v>6.6</v>
          </cell>
          <cell r="AI77">
            <v>5.68</v>
          </cell>
          <cell r="AK77">
            <v>2.09</v>
          </cell>
          <cell r="AL77">
            <v>6.93</v>
          </cell>
          <cell r="AM77">
            <v>6.6</v>
          </cell>
          <cell r="AN77">
            <v>142.11000000000001</v>
          </cell>
          <cell r="AO77">
            <v>142.11000000000001</v>
          </cell>
          <cell r="AQ77">
            <v>0</v>
          </cell>
          <cell r="AS77">
            <v>6.5</v>
          </cell>
          <cell r="AU77">
            <v>0.93</v>
          </cell>
          <cell r="AX77">
            <v>3.85</v>
          </cell>
          <cell r="AY77">
            <v>97.4</v>
          </cell>
          <cell r="AZ77">
            <v>0.09</v>
          </cell>
          <cell r="BA77">
            <v>0.28999999999999998</v>
          </cell>
          <cell r="BB77">
            <v>0.21</v>
          </cell>
          <cell r="BC77">
            <v>0.59</v>
          </cell>
          <cell r="BD77">
            <v>5.63</v>
          </cell>
          <cell r="BE77">
            <v>93</v>
          </cell>
          <cell r="BH77">
            <v>1.1599999999999999</v>
          </cell>
          <cell r="BJ77">
            <v>5.8</v>
          </cell>
          <cell r="BL77">
            <v>2.86</v>
          </cell>
          <cell r="BM77">
            <v>7.1</v>
          </cell>
          <cell r="BN77">
            <v>2.02</v>
          </cell>
          <cell r="BO77">
            <v>22.47</v>
          </cell>
          <cell r="BP77">
            <v>7.76</v>
          </cell>
          <cell r="CS77">
            <v>40</v>
          </cell>
          <cell r="CT77">
            <v>3</v>
          </cell>
          <cell r="CV77">
            <v>4.2300000000000004</v>
          </cell>
          <cell r="CW77">
            <v>7.68</v>
          </cell>
        </row>
        <row r="78">
          <cell r="B78">
            <v>9</v>
          </cell>
          <cell r="J78" t="e">
            <v>#DIV/0!</v>
          </cell>
          <cell r="N78" t="e">
            <v>#DIV/0!</v>
          </cell>
          <cell r="Q78">
            <v>0</v>
          </cell>
          <cell r="S78">
            <v>213.68799999999985</v>
          </cell>
          <cell r="T78">
            <v>213.68799999999985</v>
          </cell>
          <cell r="W78" t="e">
            <v>#DIV/0!</v>
          </cell>
          <cell r="AB78">
            <v>26.25599999999999</v>
          </cell>
          <cell r="AQ78">
            <v>0</v>
          </cell>
          <cell r="BC78">
            <v>0</v>
          </cell>
          <cell r="CS78">
            <v>40</v>
          </cell>
          <cell r="CT78">
            <v>3</v>
          </cell>
          <cell r="CV78">
            <v>3.84</v>
          </cell>
          <cell r="CW78">
            <v>6.09</v>
          </cell>
        </row>
        <row r="79">
          <cell r="B79">
            <v>10</v>
          </cell>
          <cell r="C79">
            <v>560.29</v>
          </cell>
          <cell r="D79">
            <v>505</v>
          </cell>
          <cell r="G79">
            <v>14.83</v>
          </cell>
          <cell r="H79">
            <v>14.83</v>
          </cell>
          <cell r="J79">
            <v>34.052596089008766</v>
          </cell>
          <cell r="L79">
            <v>9.4</v>
          </cell>
          <cell r="M79">
            <v>119.65</v>
          </cell>
          <cell r="N79">
            <v>23.693069306930695</v>
          </cell>
          <cell r="Q79">
            <v>135.76</v>
          </cell>
          <cell r="S79">
            <v>197.57799999999986</v>
          </cell>
          <cell r="T79">
            <v>197.57799999999986</v>
          </cell>
          <cell r="V79">
            <v>20.704999999999998</v>
          </cell>
          <cell r="W79">
            <v>4.0999999999999996</v>
          </cell>
          <cell r="Y79">
            <v>40.51</v>
          </cell>
          <cell r="AB79">
            <v>6.4509999999999863</v>
          </cell>
          <cell r="AC79">
            <v>2.17</v>
          </cell>
          <cell r="AD79">
            <v>2.04</v>
          </cell>
          <cell r="AH79">
            <v>5.6</v>
          </cell>
          <cell r="AI79">
            <v>8.76</v>
          </cell>
          <cell r="AK79">
            <v>2.04</v>
          </cell>
          <cell r="AL79">
            <v>7.35</v>
          </cell>
          <cell r="AM79">
            <v>5.84</v>
          </cell>
          <cell r="AN79">
            <v>103.34</v>
          </cell>
          <cell r="AO79">
            <v>103.34</v>
          </cell>
          <cell r="AQ79">
            <v>0</v>
          </cell>
          <cell r="AS79">
            <v>5.98</v>
          </cell>
          <cell r="AU79">
            <v>0.95</v>
          </cell>
          <cell r="AX79">
            <v>4.5199999999999996</v>
          </cell>
          <cell r="AY79">
            <v>95.3</v>
          </cell>
          <cell r="AZ79">
            <v>0.15</v>
          </cell>
          <cell r="BA79">
            <v>0.47</v>
          </cell>
          <cell r="BB79">
            <v>0.36</v>
          </cell>
          <cell r="BC79">
            <v>0.98</v>
          </cell>
          <cell r="BD79">
            <v>6.1</v>
          </cell>
          <cell r="BE79">
            <v>95.78</v>
          </cell>
          <cell r="BH79">
            <v>1.18</v>
          </cell>
          <cell r="BJ79">
            <v>12.54</v>
          </cell>
          <cell r="BL79">
            <v>4.5999999999999996</v>
          </cell>
          <cell r="BM79">
            <v>6.96</v>
          </cell>
          <cell r="BN79">
            <v>3.85</v>
          </cell>
          <cell r="BO79">
            <v>13.91</v>
          </cell>
          <cell r="BP79">
            <v>7.8</v>
          </cell>
          <cell r="CS79">
            <v>40</v>
          </cell>
          <cell r="CT79">
            <v>3</v>
          </cell>
        </row>
        <row r="80">
          <cell r="B80">
            <v>11</v>
          </cell>
          <cell r="C80">
            <v>406.51</v>
          </cell>
          <cell r="D80">
            <v>418</v>
          </cell>
          <cell r="G80">
            <v>12.15</v>
          </cell>
          <cell r="H80">
            <v>12.15</v>
          </cell>
          <cell r="J80">
            <v>34.403292181069958</v>
          </cell>
          <cell r="L80">
            <v>8.8800000000000008</v>
          </cell>
          <cell r="M80">
            <v>98.295000000000002</v>
          </cell>
          <cell r="N80">
            <v>23.51555023923445</v>
          </cell>
          <cell r="Q80">
            <v>151.33000000000001</v>
          </cell>
          <cell r="S80">
            <v>144.54299999999986</v>
          </cell>
          <cell r="T80">
            <v>144.54299999999986</v>
          </cell>
          <cell r="V80">
            <v>17.64</v>
          </cell>
          <cell r="W80">
            <v>4.2200956937799043</v>
          </cell>
          <cell r="Y80">
            <v>13.12</v>
          </cell>
          <cell r="AB80">
            <v>10.970999999999988</v>
          </cell>
          <cell r="AC80">
            <v>2.15</v>
          </cell>
          <cell r="AD80">
            <v>2.0299999999999998</v>
          </cell>
          <cell r="AH80">
            <v>4.2</v>
          </cell>
          <cell r="AI80">
            <v>7.06</v>
          </cell>
          <cell r="AK80">
            <v>2.0099999999999998</v>
          </cell>
          <cell r="AL80">
            <v>6.7</v>
          </cell>
          <cell r="AM80">
            <v>7.99</v>
          </cell>
          <cell r="AN80">
            <v>96.55</v>
          </cell>
          <cell r="AO80">
            <v>96.55</v>
          </cell>
          <cell r="AQ80">
            <v>0</v>
          </cell>
          <cell r="AS80">
            <v>6</v>
          </cell>
          <cell r="AU80">
            <v>0.78</v>
          </cell>
          <cell r="AX80">
            <v>2.93</v>
          </cell>
          <cell r="AY80">
            <v>94.6</v>
          </cell>
          <cell r="AZ80">
            <v>0.17</v>
          </cell>
          <cell r="BA80">
            <v>0.38</v>
          </cell>
          <cell r="BB80">
            <v>0.44</v>
          </cell>
          <cell r="BC80">
            <v>0.99</v>
          </cell>
          <cell r="BD80">
            <v>5.73</v>
          </cell>
          <cell r="BE80">
            <v>94.52</v>
          </cell>
          <cell r="BH80">
            <v>1.1000000000000001</v>
          </cell>
          <cell r="BJ80">
            <v>6.97</v>
          </cell>
          <cell r="BL80">
            <v>2.2599999999999998</v>
          </cell>
          <cell r="BM80">
            <v>5.38</v>
          </cell>
          <cell r="BN80">
            <v>2.58</v>
          </cell>
          <cell r="BO80">
            <v>15.15</v>
          </cell>
          <cell r="BP80">
            <v>7.46</v>
          </cell>
          <cell r="CS80">
            <v>40</v>
          </cell>
          <cell r="CT80">
            <v>3</v>
          </cell>
          <cell r="CV80">
            <v>5.87</v>
          </cell>
          <cell r="CW80">
            <v>6.6</v>
          </cell>
        </row>
        <row r="81">
          <cell r="B81">
            <v>12</v>
          </cell>
          <cell r="C81">
            <v>353.92</v>
          </cell>
          <cell r="D81">
            <v>353</v>
          </cell>
          <cell r="F81">
            <v>0.83</v>
          </cell>
          <cell r="G81">
            <v>10.66</v>
          </cell>
          <cell r="H81">
            <v>10.66</v>
          </cell>
          <cell r="J81">
            <v>33.114446529080674</v>
          </cell>
          <cell r="L81">
            <v>9.69</v>
          </cell>
          <cell r="M81">
            <v>84.72</v>
          </cell>
          <cell r="N81">
            <v>24</v>
          </cell>
          <cell r="Q81">
            <v>0</v>
          </cell>
          <cell r="S81">
            <v>229.26299999999986</v>
          </cell>
          <cell r="T81">
            <v>229.26299999999986</v>
          </cell>
          <cell r="V81">
            <v>14.65</v>
          </cell>
          <cell r="W81">
            <v>4.1501416430594897</v>
          </cell>
          <cell r="Y81">
            <v>13.23</v>
          </cell>
          <cell r="AB81">
            <v>12.390999999999988</v>
          </cell>
          <cell r="AC81">
            <v>1.9</v>
          </cell>
          <cell r="AD81">
            <v>2.0099999999999998</v>
          </cell>
          <cell r="AH81">
            <v>7.4</v>
          </cell>
          <cell r="AI81">
            <v>8.3800000000000008</v>
          </cell>
          <cell r="AL81">
            <v>4.2</v>
          </cell>
          <cell r="AM81">
            <v>7.06</v>
          </cell>
          <cell r="AN81">
            <v>75.44</v>
          </cell>
          <cell r="AO81">
            <v>75.44</v>
          </cell>
          <cell r="AQ81">
            <v>0</v>
          </cell>
          <cell r="AS81">
            <v>5.43</v>
          </cell>
          <cell r="AU81">
            <v>1.23</v>
          </cell>
          <cell r="AX81">
            <v>4.2300000000000004</v>
          </cell>
          <cell r="AY81">
            <v>94.8</v>
          </cell>
          <cell r="AZ81">
            <v>0.06</v>
          </cell>
          <cell r="BA81">
            <v>0.55000000000000004</v>
          </cell>
          <cell r="BB81">
            <v>0.37</v>
          </cell>
          <cell r="BC81">
            <v>0.98000000000000009</v>
          </cell>
          <cell r="BD81">
            <v>9.7799999999999994</v>
          </cell>
          <cell r="BE81">
            <v>96.63</v>
          </cell>
          <cell r="BH81">
            <v>1.1599999999999999</v>
          </cell>
          <cell r="BJ81">
            <v>10.28</v>
          </cell>
          <cell r="BL81">
            <v>4.8600000000000003</v>
          </cell>
          <cell r="BM81">
            <v>6.52</v>
          </cell>
          <cell r="BN81">
            <v>2.1</v>
          </cell>
          <cell r="BO81">
            <v>16.809999999999999</v>
          </cell>
          <cell r="BP81">
            <v>8.6199999999999992</v>
          </cell>
          <cell r="CS81">
            <v>40</v>
          </cell>
          <cell r="CT81">
            <v>3</v>
          </cell>
          <cell r="CV81">
            <v>9.3699999999999992</v>
          </cell>
          <cell r="CW81">
            <v>5.16</v>
          </cell>
        </row>
        <row r="82">
          <cell r="B82">
            <v>13</v>
          </cell>
          <cell r="C82">
            <v>236.65</v>
          </cell>
          <cell r="D82">
            <v>266</v>
          </cell>
          <cell r="G82">
            <v>8.33</v>
          </cell>
          <cell r="H82">
            <v>8.33</v>
          </cell>
          <cell r="J82">
            <v>31.932773109243698</v>
          </cell>
          <cell r="L82">
            <v>11.23</v>
          </cell>
          <cell r="M82">
            <v>63.84</v>
          </cell>
          <cell r="N82">
            <v>24.000000000000004</v>
          </cell>
          <cell r="Q82">
            <v>149.57</v>
          </cell>
          <cell r="S82">
            <v>143.53299999999984</v>
          </cell>
          <cell r="T82">
            <v>143.53299999999984</v>
          </cell>
          <cell r="V82">
            <v>10.798999999999999</v>
          </cell>
          <cell r="W82">
            <v>4.0597744360902253</v>
          </cell>
          <cell r="Y82">
            <v>6.63</v>
          </cell>
          <cell r="AB82">
            <v>16.559999999999988</v>
          </cell>
          <cell r="AC82">
            <v>2</v>
          </cell>
          <cell r="AD82">
            <v>2.0099999999999998</v>
          </cell>
          <cell r="AH82">
            <v>6.6</v>
          </cell>
          <cell r="AI82">
            <v>7.67</v>
          </cell>
          <cell r="AK82">
            <v>2</v>
          </cell>
          <cell r="AL82">
            <v>5.8</v>
          </cell>
          <cell r="AM82">
            <v>8.3800000000000008</v>
          </cell>
          <cell r="AN82">
            <v>64.650000000000006</v>
          </cell>
          <cell r="AO82">
            <v>64.650000000000006</v>
          </cell>
          <cell r="AQ82">
            <v>0</v>
          </cell>
          <cell r="AS82">
            <v>5.41</v>
          </cell>
          <cell r="AU82">
            <v>0.88</v>
          </cell>
          <cell r="AX82">
            <v>4.2300000000000004</v>
          </cell>
          <cell r="AY82">
            <v>93.8</v>
          </cell>
          <cell r="AZ82">
            <v>0.03</v>
          </cell>
          <cell r="BA82">
            <v>0.12</v>
          </cell>
          <cell r="BB82">
            <v>0.4</v>
          </cell>
          <cell r="BC82">
            <v>0.55000000000000004</v>
          </cell>
          <cell r="BD82">
            <v>11.33</v>
          </cell>
          <cell r="BE82">
            <v>94.93</v>
          </cell>
          <cell r="BH82">
            <v>1.21</v>
          </cell>
          <cell r="BJ82">
            <v>9.31</v>
          </cell>
          <cell r="BL82">
            <v>4</v>
          </cell>
          <cell r="BM82">
            <v>6.68</v>
          </cell>
          <cell r="BN82">
            <v>2.16</v>
          </cell>
          <cell r="BO82">
            <v>31.43</v>
          </cell>
          <cell r="BP82">
            <v>10.29</v>
          </cell>
          <cell r="CS82">
            <v>40</v>
          </cell>
          <cell r="CT82">
            <v>3</v>
          </cell>
          <cell r="CV82">
            <v>10.14</v>
          </cell>
          <cell r="CW82">
            <v>6.61</v>
          </cell>
        </row>
        <row r="83">
          <cell r="B83">
            <v>14</v>
          </cell>
          <cell r="C83">
            <v>271.13</v>
          </cell>
          <cell r="D83">
            <v>239</v>
          </cell>
          <cell r="F83">
            <v>4.13</v>
          </cell>
          <cell r="G83">
            <v>6.01</v>
          </cell>
          <cell r="H83">
            <v>6.01</v>
          </cell>
          <cell r="J83">
            <v>39.767054908485861</v>
          </cell>
          <cell r="L83">
            <v>9.42</v>
          </cell>
          <cell r="M83">
            <v>55.470999999999997</v>
          </cell>
          <cell r="N83">
            <v>23.209623430962342</v>
          </cell>
          <cell r="Q83">
            <v>97.28</v>
          </cell>
          <cell r="S83">
            <v>101.72399999999985</v>
          </cell>
          <cell r="T83">
            <v>101.72399999999985</v>
          </cell>
          <cell r="V83">
            <v>9.83</v>
          </cell>
          <cell r="W83">
            <v>4.1129707112970708</v>
          </cell>
          <cell r="Y83">
            <v>13.67</v>
          </cell>
          <cell r="AB83">
            <v>12.719999999999986</v>
          </cell>
          <cell r="AC83">
            <v>2.2000000000000002</v>
          </cell>
          <cell r="AD83">
            <v>2.17</v>
          </cell>
          <cell r="AH83">
            <v>7</v>
          </cell>
          <cell r="AI83">
            <v>6.51</v>
          </cell>
          <cell r="AK83">
            <v>1.97</v>
          </cell>
          <cell r="AL83">
            <v>7.4</v>
          </cell>
          <cell r="AM83">
            <v>7.67</v>
          </cell>
          <cell r="AN83">
            <v>52.58</v>
          </cell>
          <cell r="AO83">
            <v>44.87</v>
          </cell>
          <cell r="AQ83">
            <v>7.7100000000000009</v>
          </cell>
          <cell r="AS83">
            <v>4.2699999999999996</v>
          </cell>
          <cell r="AU83">
            <v>0.67</v>
          </cell>
          <cell r="AX83">
            <v>2.88</v>
          </cell>
          <cell r="AY83">
            <v>95.4</v>
          </cell>
          <cell r="AZ83">
            <v>0.32</v>
          </cell>
          <cell r="BA83">
            <v>0.99</v>
          </cell>
          <cell r="BB83">
            <v>1.38</v>
          </cell>
          <cell r="BC83">
            <v>2.69</v>
          </cell>
          <cell r="BD83">
            <v>8.5</v>
          </cell>
          <cell r="BE83">
            <v>94.33</v>
          </cell>
          <cell r="BH83">
            <v>1.21</v>
          </cell>
          <cell r="BJ83">
            <v>8.11</v>
          </cell>
          <cell r="BL83">
            <v>4.5</v>
          </cell>
          <cell r="BM83">
            <v>6.05</v>
          </cell>
          <cell r="BN83">
            <v>2.79</v>
          </cell>
          <cell r="BO83">
            <v>19.420000000000002</v>
          </cell>
          <cell r="BP83">
            <v>7.42</v>
          </cell>
          <cell r="CS83">
            <v>40</v>
          </cell>
          <cell r="CT83">
            <v>3</v>
          </cell>
          <cell r="CV83">
            <v>6.2</v>
          </cell>
          <cell r="CW83">
            <v>5.26</v>
          </cell>
        </row>
        <row r="84">
          <cell r="B84">
            <v>15</v>
          </cell>
          <cell r="C84">
            <v>336.5</v>
          </cell>
          <cell r="D84">
            <v>382</v>
          </cell>
          <cell r="F84">
            <v>6.1</v>
          </cell>
          <cell r="G84">
            <v>9.11</v>
          </cell>
          <cell r="H84">
            <v>9.11</v>
          </cell>
          <cell r="J84">
            <v>41.931942919868277</v>
          </cell>
          <cell r="L84">
            <v>8.02</v>
          </cell>
          <cell r="M84">
            <v>87.86</v>
          </cell>
          <cell r="N84">
            <v>23</v>
          </cell>
          <cell r="Q84">
            <v>33.42</v>
          </cell>
          <cell r="S84">
            <v>156.16399999999982</v>
          </cell>
          <cell r="T84">
            <v>156.16399999999982</v>
          </cell>
          <cell r="V84">
            <v>15.853</v>
          </cell>
          <cell r="W84">
            <v>4.1500000000000004</v>
          </cell>
          <cell r="Y84">
            <v>16.27</v>
          </cell>
          <cell r="AB84">
            <v>12.302999999999987</v>
          </cell>
          <cell r="AC84">
            <v>2.14</v>
          </cell>
          <cell r="AD84">
            <v>2.17</v>
          </cell>
          <cell r="AH84">
            <v>5</v>
          </cell>
          <cell r="AI84">
            <v>6.99</v>
          </cell>
          <cell r="AK84">
            <v>2.13</v>
          </cell>
          <cell r="AL84">
            <v>8.4</v>
          </cell>
          <cell r="AM84">
            <v>6.54</v>
          </cell>
          <cell r="AN84">
            <v>74.23</v>
          </cell>
          <cell r="AO84">
            <v>81.94</v>
          </cell>
          <cell r="AQ84">
            <v>0</v>
          </cell>
          <cell r="AS84">
            <v>4.8499999999999996</v>
          </cell>
          <cell r="AU84">
            <v>1.34</v>
          </cell>
          <cell r="AX84">
            <v>3.23</v>
          </cell>
          <cell r="AY84">
            <v>94.2</v>
          </cell>
          <cell r="AZ84">
            <v>0.48</v>
          </cell>
          <cell r="BA84">
            <v>0.28000000000000003</v>
          </cell>
          <cell r="BB84">
            <v>0.56999999999999995</v>
          </cell>
          <cell r="BC84">
            <v>1.33</v>
          </cell>
          <cell r="BD84">
            <v>8.44</v>
          </cell>
          <cell r="BE84">
            <v>108.38</v>
          </cell>
          <cell r="BH84">
            <v>1.26</v>
          </cell>
          <cell r="BJ84">
            <v>8.86</v>
          </cell>
          <cell r="BL84">
            <v>5.33</v>
          </cell>
          <cell r="BM84">
            <v>4.74</v>
          </cell>
          <cell r="BN84">
            <v>3.81</v>
          </cell>
          <cell r="BO84">
            <v>13.8</v>
          </cell>
          <cell r="BP84">
            <v>8.1999999999999993</v>
          </cell>
          <cell r="CS84">
            <v>40</v>
          </cell>
          <cell r="CT84">
            <v>3</v>
          </cell>
        </row>
        <row r="85">
          <cell r="B85">
            <v>16</v>
          </cell>
          <cell r="J85" t="e">
            <v>#DIV/0!</v>
          </cell>
          <cell r="N85" t="e">
            <v>#DIV/0!</v>
          </cell>
          <cell r="Q85">
            <v>0</v>
          </cell>
          <cell r="S85">
            <v>156.16399999999982</v>
          </cell>
          <cell r="T85">
            <v>156.16399999999982</v>
          </cell>
          <cell r="W85" t="e">
            <v>#DIV/0!</v>
          </cell>
          <cell r="AB85">
            <v>12.302999999999987</v>
          </cell>
          <cell r="AQ85">
            <v>0</v>
          </cell>
          <cell r="BC85">
            <v>0</v>
          </cell>
          <cell r="CS85">
            <v>40</v>
          </cell>
          <cell r="CT85">
            <v>3</v>
          </cell>
          <cell r="CV85">
            <v>6.8</v>
          </cell>
          <cell r="CW85">
            <v>7.45</v>
          </cell>
        </row>
        <row r="86">
          <cell r="B86">
            <v>17</v>
          </cell>
          <cell r="C86">
            <v>688.21</v>
          </cell>
          <cell r="D86">
            <v>580</v>
          </cell>
          <cell r="F86">
            <v>12.95</v>
          </cell>
          <cell r="G86">
            <v>10.15</v>
          </cell>
          <cell r="H86">
            <v>12.95</v>
          </cell>
          <cell r="J86">
            <v>44.787644787644787</v>
          </cell>
          <cell r="L86">
            <v>10.53</v>
          </cell>
          <cell r="M86">
            <v>133.458</v>
          </cell>
          <cell r="N86">
            <v>23.01</v>
          </cell>
          <cell r="Q86">
            <v>70.08</v>
          </cell>
          <cell r="S86">
            <v>219.54199999999986</v>
          </cell>
          <cell r="T86">
            <v>219.54199999999986</v>
          </cell>
          <cell r="V86">
            <v>23.529</v>
          </cell>
          <cell r="W86">
            <v>4.0567241379310346</v>
          </cell>
          <cell r="Y86">
            <v>13.08</v>
          </cell>
          <cell r="AB86">
            <v>22.751999999999988</v>
          </cell>
          <cell r="AC86">
            <v>2.33</v>
          </cell>
          <cell r="AD86">
            <v>2.23</v>
          </cell>
          <cell r="AH86">
            <v>6.8</v>
          </cell>
          <cell r="AI86">
            <v>6.07</v>
          </cell>
          <cell r="AK86">
            <v>2.13</v>
          </cell>
          <cell r="AL86">
            <v>8.1999999999999993</v>
          </cell>
          <cell r="AM86">
            <v>6.99</v>
          </cell>
          <cell r="AN86">
            <v>121.3</v>
          </cell>
          <cell r="AO86">
            <v>121.3</v>
          </cell>
          <cell r="AQ86">
            <v>0</v>
          </cell>
          <cell r="AS86">
            <v>6.58</v>
          </cell>
          <cell r="AU86">
            <v>2.86</v>
          </cell>
          <cell r="AX86">
            <v>5.24</v>
          </cell>
          <cell r="AY86">
            <v>94.8</v>
          </cell>
          <cell r="AZ86">
            <v>0.54</v>
          </cell>
          <cell r="BA86">
            <v>0.13</v>
          </cell>
          <cell r="BB86">
            <v>0.57999999999999996</v>
          </cell>
          <cell r="BC86">
            <v>1.25</v>
          </cell>
          <cell r="BD86">
            <v>7.56</v>
          </cell>
          <cell r="BE86">
            <v>103.46</v>
          </cell>
          <cell r="BH86">
            <v>1.21</v>
          </cell>
          <cell r="BJ86">
            <v>7.68</v>
          </cell>
          <cell r="BL86">
            <v>3.67</v>
          </cell>
          <cell r="BM86">
            <v>4.76</v>
          </cell>
          <cell r="BN86">
            <v>2.95</v>
          </cell>
          <cell r="BO86">
            <v>10.15</v>
          </cell>
          <cell r="BP86">
            <v>10.3</v>
          </cell>
          <cell r="CS86">
            <v>40</v>
          </cell>
          <cell r="CT86">
            <v>3</v>
          </cell>
        </row>
        <row r="87">
          <cell r="B87">
            <v>18</v>
          </cell>
          <cell r="C87">
            <v>530.57000000000005</v>
          </cell>
          <cell r="D87">
            <v>577</v>
          </cell>
          <cell r="F87">
            <v>12.05</v>
          </cell>
          <cell r="G87">
            <v>11.67</v>
          </cell>
          <cell r="H87">
            <v>12.05</v>
          </cell>
          <cell r="J87">
            <v>47.883817427385893</v>
          </cell>
          <cell r="L87">
            <v>6.81</v>
          </cell>
          <cell r="M87">
            <v>126.94</v>
          </cell>
          <cell r="N87">
            <v>22</v>
          </cell>
          <cell r="Q87">
            <v>130.5</v>
          </cell>
          <cell r="S87">
            <v>215.98199999999986</v>
          </cell>
          <cell r="T87">
            <v>215.98199999999986</v>
          </cell>
          <cell r="V87">
            <v>22.167999999999999</v>
          </cell>
          <cell r="W87">
            <v>3.8419410745233966</v>
          </cell>
          <cell r="Y87">
            <v>12.28</v>
          </cell>
          <cell r="AB87">
            <v>32.639999999999986</v>
          </cell>
          <cell r="AC87">
            <v>2.15</v>
          </cell>
          <cell r="AD87">
            <v>2.17</v>
          </cell>
          <cell r="AH87">
            <v>5.4</v>
          </cell>
          <cell r="AI87">
            <v>6.68</v>
          </cell>
          <cell r="AK87">
            <v>2.23</v>
          </cell>
          <cell r="AL87">
            <v>6.6</v>
          </cell>
          <cell r="AM87">
            <v>6.07</v>
          </cell>
          <cell r="AN87">
            <v>126.94</v>
          </cell>
          <cell r="AO87">
            <v>114.65</v>
          </cell>
          <cell r="AQ87">
            <v>12.289999999999992</v>
          </cell>
          <cell r="AS87">
            <v>6.65</v>
          </cell>
          <cell r="AU87">
            <v>1.39</v>
          </cell>
          <cell r="AX87">
            <v>4.87</v>
          </cell>
          <cell r="AY87">
            <v>93.6</v>
          </cell>
          <cell r="AZ87">
            <v>0.65</v>
          </cell>
          <cell r="BA87">
            <v>0.13</v>
          </cell>
          <cell r="BB87">
            <v>0.63</v>
          </cell>
          <cell r="BC87">
            <v>1.4100000000000001</v>
          </cell>
          <cell r="BD87">
            <v>9.1300000000000008</v>
          </cell>
          <cell r="BE87">
            <v>89.35</v>
          </cell>
          <cell r="BH87">
            <v>1.1299999999999999</v>
          </cell>
          <cell r="BJ87">
            <v>9.8000000000000007</v>
          </cell>
          <cell r="CS87">
            <v>40</v>
          </cell>
          <cell r="CT87">
            <v>3</v>
          </cell>
          <cell r="CV87">
            <v>8.25</v>
          </cell>
          <cell r="CW87">
            <v>5.3</v>
          </cell>
        </row>
        <row r="88">
          <cell r="B88">
            <v>19</v>
          </cell>
          <cell r="C88">
            <v>498.63</v>
          </cell>
          <cell r="D88">
            <v>474</v>
          </cell>
          <cell r="F88">
            <v>10.19</v>
          </cell>
          <cell r="G88">
            <v>8.24</v>
          </cell>
          <cell r="H88">
            <v>10.19</v>
          </cell>
          <cell r="J88">
            <v>46.516192345436707</v>
          </cell>
          <cell r="L88">
            <v>5.83</v>
          </cell>
          <cell r="M88">
            <v>104.375</v>
          </cell>
          <cell r="N88">
            <v>22.020042194092827</v>
          </cell>
          <cell r="Q88">
            <v>146.12</v>
          </cell>
          <cell r="S88">
            <v>174.23699999999985</v>
          </cell>
          <cell r="T88">
            <v>174.23699999999985</v>
          </cell>
          <cell r="V88">
            <v>19.2</v>
          </cell>
          <cell r="W88">
            <v>4.0506329113924053</v>
          </cell>
          <cell r="AB88">
            <v>51.839999999999989</v>
          </cell>
          <cell r="AC88">
            <v>2.81</v>
          </cell>
          <cell r="AD88">
            <v>2.4</v>
          </cell>
          <cell r="AH88">
            <v>7.8</v>
          </cell>
          <cell r="AI88">
            <v>5.52</v>
          </cell>
          <cell r="AK88">
            <v>2.17</v>
          </cell>
          <cell r="AN88">
            <v>98.27</v>
          </cell>
          <cell r="AO88">
            <v>110.56</v>
          </cell>
          <cell r="AQ88">
            <v>0</v>
          </cell>
          <cell r="AS88">
            <v>7.02</v>
          </cell>
          <cell r="AU88">
            <v>3.61</v>
          </cell>
          <cell r="AX88">
            <v>5.43</v>
          </cell>
          <cell r="AY88">
            <v>94.6</v>
          </cell>
          <cell r="AZ88">
            <v>0.56000000000000005</v>
          </cell>
          <cell r="BA88">
            <v>7.0000000000000007E-2</v>
          </cell>
          <cell r="BB88">
            <v>0.46</v>
          </cell>
          <cell r="BC88">
            <v>1.0900000000000001</v>
          </cell>
          <cell r="BD88">
            <v>10.08</v>
          </cell>
          <cell r="BE88">
            <v>86.66</v>
          </cell>
          <cell r="BH88">
            <v>1.02</v>
          </cell>
          <cell r="BJ88">
            <v>10.55</v>
          </cell>
          <cell r="CS88">
            <v>40</v>
          </cell>
          <cell r="CT88">
            <v>3</v>
          </cell>
          <cell r="CV88">
            <v>9.92</v>
          </cell>
          <cell r="CW88">
            <v>6.17</v>
          </cell>
        </row>
        <row r="89">
          <cell r="B89">
            <v>20</v>
          </cell>
          <cell r="C89">
            <v>551.04999999999995</v>
          </cell>
          <cell r="D89">
            <v>564</v>
          </cell>
          <cell r="F89">
            <v>12.93</v>
          </cell>
          <cell r="G89">
            <v>8.39</v>
          </cell>
          <cell r="H89">
            <v>12.93</v>
          </cell>
          <cell r="J89">
            <v>43.619489559164734</v>
          </cell>
          <cell r="L89">
            <v>6.68</v>
          </cell>
          <cell r="M89">
            <v>124.64400000000001</v>
          </cell>
          <cell r="N89">
            <v>22.1</v>
          </cell>
          <cell r="Q89">
            <v>106.21</v>
          </cell>
          <cell r="S89">
            <v>192.67099999999988</v>
          </cell>
          <cell r="T89">
            <v>192.67099999999988</v>
          </cell>
          <cell r="V89">
            <v>24</v>
          </cell>
          <cell r="W89">
            <v>4.2553191489361701</v>
          </cell>
          <cell r="AB89">
            <v>75.839999999999989</v>
          </cell>
          <cell r="AC89">
            <v>2.52</v>
          </cell>
          <cell r="AD89">
            <v>2.5299999999999998</v>
          </cell>
          <cell r="AH89">
            <v>4.2</v>
          </cell>
          <cell r="AI89">
            <v>8.4</v>
          </cell>
          <cell r="AK89">
            <v>2.42</v>
          </cell>
          <cell r="AN89">
            <v>132.19999999999999</v>
          </cell>
          <cell r="AO89">
            <v>132.19999999999999</v>
          </cell>
          <cell r="AQ89">
            <v>0</v>
          </cell>
          <cell r="AS89">
            <v>7.58</v>
          </cell>
          <cell r="AU89">
            <v>0.72</v>
          </cell>
          <cell r="AX89">
            <v>4.32</v>
          </cell>
          <cell r="AY89">
            <v>96.4</v>
          </cell>
          <cell r="AZ89">
            <v>0.77</v>
          </cell>
          <cell r="BA89">
            <v>0.11</v>
          </cell>
          <cell r="BB89">
            <v>0.59</v>
          </cell>
          <cell r="BC89">
            <v>1.47</v>
          </cell>
          <cell r="BD89">
            <v>7.2</v>
          </cell>
          <cell r="BE89">
            <v>97.58</v>
          </cell>
          <cell r="BH89">
            <v>1.04</v>
          </cell>
          <cell r="BJ89">
            <v>11.02</v>
          </cell>
          <cell r="CS89">
            <v>40</v>
          </cell>
          <cell r="CT89">
            <v>3</v>
          </cell>
          <cell r="CV89">
            <v>5.6</v>
          </cell>
          <cell r="CW89">
            <v>7.4</v>
          </cell>
        </row>
        <row r="90">
          <cell r="B90">
            <v>21</v>
          </cell>
          <cell r="C90">
            <v>428.55</v>
          </cell>
          <cell r="D90">
            <v>313</v>
          </cell>
          <cell r="F90">
            <v>6.63</v>
          </cell>
          <cell r="G90">
            <v>5.39</v>
          </cell>
          <cell r="H90">
            <v>6.63</v>
          </cell>
          <cell r="J90">
            <v>47.209653092006036</v>
          </cell>
          <cell r="L90">
            <v>6.69</v>
          </cell>
          <cell r="M90">
            <v>71.045000000000002</v>
          </cell>
          <cell r="N90">
            <v>22.698083067092654</v>
          </cell>
          <cell r="Q90">
            <v>128.86000000000001</v>
          </cell>
          <cell r="S90">
            <v>134.85599999999988</v>
          </cell>
          <cell r="T90">
            <v>134.85599999999988</v>
          </cell>
          <cell r="V90">
            <v>12.551</v>
          </cell>
          <cell r="W90">
            <v>4.0099041533546327</v>
          </cell>
          <cell r="AB90">
            <v>88.390999999999991</v>
          </cell>
          <cell r="AC90">
            <v>2.58</v>
          </cell>
          <cell r="AD90">
            <v>2.59</v>
          </cell>
          <cell r="AH90">
            <v>5</v>
          </cell>
          <cell r="AI90">
            <v>6.07</v>
          </cell>
          <cell r="AK90">
            <v>2.56</v>
          </cell>
          <cell r="AN90">
            <v>85.6</v>
          </cell>
          <cell r="AO90">
            <v>85.6</v>
          </cell>
          <cell r="AQ90">
            <v>0</v>
          </cell>
          <cell r="AS90">
            <v>5.72</v>
          </cell>
          <cell r="AU90">
            <v>2.5499999999999998</v>
          </cell>
          <cell r="AX90">
            <v>5.95</v>
          </cell>
          <cell r="AY90">
            <v>97.4</v>
          </cell>
          <cell r="AZ90">
            <v>0.44</v>
          </cell>
          <cell r="BA90">
            <v>0.16</v>
          </cell>
          <cell r="BB90">
            <v>0.85</v>
          </cell>
          <cell r="BC90">
            <v>1.45</v>
          </cell>
          <cell r="BD90">
            <v>6.22</v>
          </cell>
          <cell r="BE90">
            <v>111.89</v>
          </cell>
          <cell r="BH90">
            <v>1.21</v>
          </cell>
          <cell r="BJ90">
            <v>11.3</v>
          </cell>
          <cell r="CS90">
            <v>40</v>
          </cell>
          <cell r="CT90">
            <v>3</v>
          </cell>
          <cell r="CV90">
            <v>7.18</v>
          </cell>
          <cell r="CW90">
            <v>7.61</v>
          </cell>
        </row>
        <row r="91">
          <cell r="B91">
            <v>22</v>
          </cell>
          <cell r="C91">
            <v>517.17999999999995</v>
          </cell>
          <cell r="D91">
            <v>711</v>
          </cell>
          <cell r="F91">
            <v>16.809999999999999</v>
          </cell>
          <cell r="G91">
            <v>15.76</v>
          </cell>
          <cell r="H91">
            <v>16.809999999999999</v>
          </cell>
          <cell r="J91">
            <v>42.296252230814993</v>
          </cell>
          <cell r="L91">
            <v>6.4</v>
          </cell>
          <cell r="M91">
            <v>159.76499999999999</v>
          </cell>
          <cell r="N91">
            <v>22.470464135021096</v>
          </cell>
          <cell r="Q91">
            <v>77.22</v>
          </cell>
          <cell r="S91">
            <v>217.40099999999987</v>
          </cell>
          <cell r="T91">
            <v>217.40099999999987</v>
          </cell>
          <cell r="V91">
            <v>29.04</v>
          </cell>
          <cell r="W91">
            <v>4.0843881856540083</v>
          </cell>
          <cell r="AB91">
            <v>117.43099999999998</v>
          </cell>
          <cell r="AC91">
            <v>2.66</v>
          </cell>
          <cell r="AD91">
            <v>2.5299999999999998</v>
          </cell>
          <cell r="AH91">
            <v>3.5</v>
          </cell>
          <cell r="AI91">
            <v>6.15</v>
          </cell>
          <cell r="AK91">
            <v>2.54</v>
          </cell>
          <cell r="AN91">
            <v>147.36000000000001</v>
          </cell>
          <cell r="AO91">
            <v>147.36000000000001</v>
          </cell>
          <cell r="AQ91">
            <v>0</v>
          </cell>
          <cell r="AS91">
            <v>6.52</v>
          </cell>
          <cell r="AU91">
            <v>2.54</v>
          </cell>
          <cell r="AX91">
            <v>4.32</v>
          </cell>
          <cell r="AY91">
            <v>96.8</v>
          </cell>
          <cell r="AZ91">
            <v>0.27</v>
          </cell>
          <cell r="BA91">
            <v>0.08</v>
          </cell>
          <cell r="BB91">
            <v>0.39</v>
          </cell>
          <cell r="BC91">
            <v>0.74</v>
          </cell>
          <cell r="BD91">
            <v>5.59</v>
          </cell>
          <cell r="BE91">
            <v>107.26</v>
          </cell>
          <cell r="BH91">
            <v>1.06</v>
          </cell>
          <cell r="BJ91">
            <v>11.15</v>
          </cell>
          <cell r="CS91">
            <v>40</v>
          </cell>
          <cell r="CT91">
            <v>3</v>
          </cell>
          <cell r="CV91">
            <v>5.7</v>
          </cell>
          <cell r="CW91">
            <v>6.86</v>
          </cell>
        </row>
        <row r="92">
          <cell r="B92">
            <v>23</v>
          </cell>
          <cell r="J92" t="e">
            <v>#DIV/0!</v>
          </cell>
          <cell r="N92" t="e">
            <v>#DIV/0!</v>
          </cell>
          <cell r="Q92">
            <v>0</v>
          </cell>
          <cell r="S92">
            <v>217.40099999999987</v>
          </cell>
          <cell r="T92">
            <v>217.40099999999987</v>
          </cell>
          <cell r="W92" t="e">
            <v>#DIV/0!</v>
          </cell>
          <cell r="AB92">
            <v>117.43099999999998</v>
          </cell>
          <cell r="AQ92">
            <v>0</v>
          </cell>
          <cell r="BC92">
            <v>0</v>
          </cell>
          <cell r="CS92">
            <v>40</v>
          </cell>
          <cell r="CT92">
            <v>3</v>
          </cell>
          <cell r="CV92">
            <v>6.1</v>
          </cell>
          <cell r="CW92">
            <v>6.09</v>
          </cell>
        </row>
        <row r="93">
          <cell r="B93">
            <v>24</v>
          </cell>
          <cell r="C93">
            <v>523.41</v>
          </cell>
          <cell r="D93">
            <v>457</v>
          </cell>
          <cell r="F93">
            <v>9</v>
          </cell>
          <cell r="G93">
            <v>5.25</v>
          </cell>
          <cell r="H93">
            <v>9.16</v>
          </cell>
          <cell r="J93">
            <v>49.890829694323145</v>
          </cell>
          <cell r="L93">
            <v>6.78</v>
          </cell>
          <cell r="M93">
            <v>103.90900000000001</v>
          </cell>
          <cell r="N93">
            <v>22.73719912472648</v>
          </cell>
          <cell r="Q93">
            <v>149.44999999999999</v>
          </cell>
          <cell r="S93">
            <v>171.8599999999999</v>
          </cell>
          <cell r="T93">
            <v>171.8599999999999</v>
          </cell>
          <cell r="V93">
            <v>18.509</v>
          </cell>
          <cell r="W93">
            <v>4.0501094091903722</v>
          </cell>
          <cell r="AB93">
            <v>135.94</v>
          </cell>
          <cell r="AC93">
            <v>2.56</v>
          </cell>
          <cell r="AD93">
            <v>2.59</v>
          </cell>
          <cell r="AH93">
            <v>6.8</v>
          </cell>
          <cell r="AI93">
            <v>5.4</v>
          </cell>
          <cell r="AK93">
            <v>2.5</v>
          </cell>
          <cell r="AN93">
            <v>112.53</v>
          </cell>
          <cell r="AO93">
            <v>112.53</v>
          </cell>
          <cell r="AQ93">
            <v>0</v>
          </cell>
          <cell r="AS93">
            <v>6.45</v>
          </cell>
          <cell r="AU93">
            <v>2.06</v>
          </cell>
          <cell r="AX93">
            <v>3.35</v>
          </cell>
          <cell r="AY93">
            <v>93.8</v>
          </cell>
          <cell r="AZ93">
            <v>0.28000000000000003</v>
          </cell>
          <cell r="BA93">
            <v>0.06</v>
          </cell>
          <cell r="BB93">
            <v>0.23</v>
          </cell>
          <cell r="BC93">
            <v>0.57000000000000006</v>
          </cell>
          <cell r="BD93">
            <v>8.89</v>
          </cell>
          <cell r="BE93">
            <v>95.87</v>
          </cell>
          <cell r="BH93">
            <v>1.1599999999999999</v>
          </cell>
          <cell r="BJ93">
            <v>8.1300000000000008</v>
          </cell>
          <cell r="CS93">
            <v>40</v>
          </cell>
          <cell r="CT93">
            <v>3</v>
          </cell>
          <cell r="CV93">
            <v>3.74</v>
          </cell>
          <cell r="CW93">
            <v>5.72</v>
          </cell>
        </row>
        <row r="94">
          <cell r="B94">
            <v>25</v>
          </cell>
          <cell r="C94">
            <v>364.6</v>
          </cell>
          <cell r="D94">
            <v>386</v>
          </cell>
          <cell r="F94">
            <v>8.91</v>
          </cell>
          <cell r="G94">
            <v>5.27</v>
          </cell>
          <cell r="H94">
            <v>8.91</v>
          </cell>
          <cell r="J94">
            <v>43.322109988776653</v>
          </cell>
          <cell r="L94">
            <v>5.26</v>
          </cell>
          <cell r="M94">
            <v>88.87</v>
          </cell>
          <cell r="N94">
            <v>23.023316062176168</v>
          </cell>
          <cell r="Q94">
            <v>97.16</v>
          </cell>
          <cell r="S94">
            <v>163.56999999999991</v>
          </cell>
          <cell r="T94">
            <v>163.56999999999991</v>
          </cell>
          <cell r="V94">
            <v>15.787000000000001</v>
          </cell>
          <cell r="W94">
            <v>4.0898963730569946</v>
          </cell>
          <cell r="AB94">
            <v>151.727</v>
          </cell>
          <cell r="AC94">
            <v>2.69</v>
          </cell>
          <cell r="AD94">
            <v>2.6</v>
          </cell>
          <cell r="AH94">
            <v>6.2</v>
          </cell>
          <cell r="AI94">
            <v>5.19</v>
          </cell>
          <cell r="AK94">
            <v>2.58</v>
          </cell>
          <cell r="AN94">
            <v>93.93</v>
          </cell>
          <cell r="AO94">
            <v>93.93</v>
          </cell>
          <cell r="AQ94">
            <v>0</v>
          </cell>
          <cell r="AS94">
            <v>6.05</v>
          </cell>
          <cell r="AU94">
            <v>0.86</v>
          </cell>
          <cell r="AX94">
            <v>4.3600000000000003</v>
          </cell>
          <cell r="AY94">
            <v>95</v>
          </cell>
          <cell r="AZ94">
            <v>0.8</v>
          </cell>
          <cell r="BA94">
            <v>0.09</v>
          </cell>
          <cell r="BB94">
            <v>0.28000000000000003</v>
          </cell>
          <cell r="BC94">
            <v>1.17</v>
          </cell>
          <cell r="BD94">
            <v>7.33</v>
          </cell>
          <cell r="BE94">
            <v>96.31</v>
          </cell>
          <cell r="BH94">
            <v>1.25</v>
          </cell>
          <cell r="BJ94">
            <v>8.26</v>
          </cell>
          <cell r="CS94">
            <v>40</v>
          </cell>
          <cell r="CT94">
            <v>3</v>
          </cell>
          <cell r="CV94">
            <v>4.8</v>
          </cell>
          <cell r="CW94">
            <v>7.78</v>
          </cell>
        </row>
        <row r="95">
          <cell r="B95">
            <v>26</v>
          </cell>
          <cell r="C95">
            <v>218.06</v>
          </cell>
          <cell r="D95">
            <v>272</v>
          </cell>
          <cell r="F95">
            <v>7.13</v>
          </cell>
          <cell r="H95">
            <v>7.13</v>
          </cell>
          <cell r="J95">
            <v>38.14866760168303</v>
          </cell>
          <cell r="L95">
            <v>7.39</v>
          </cell>
          <cell r="M95">
            <v>63.140999999999998</v>
          </cell>
          <cell r="N95">
            <v>23.213602941176468</v>
          </cell>
          <cell r="Q95">
            <v>72.459999999999994</v>
          </cell>
          <cell r="S95">
            <v>154.25099999999992</v>
          </cell>
          <cell r="T95">
            <v>154.25099999999992</v>
          </cell>
          <cell r="V95">
            <v>11.151999999999999</v>
          </cell>
          <cell r="W95">
            <v>4.0999999999999996</v>
          </cell>
          <cell r="AB95">
            <v>162.87899999999999</v>
          </cell>
          <cell r="AC95">
            <v>2.35</v>
          </cell>
          <cell r="AD95">
            <v>2.4900000000000002</v>
          </cell>
          <cell r="AH95">
            <v>8.4</v>
          </cell>
          <cell r="AI95">
            <v>7.47</v>
          </cell>
          <cell r="AK95">
            <v>2.54</v>
          </cell>
          <cell r="AN95">
            <v>61.66</v>
          </cell>
          <cell r="AO95">
            <v>61.66</v>
          </cell>
          <cell r="AQ95">
            <v>0</v>
          </cell>
          <cell r="AS95">
            <v>6.25</v>
          </cell>
          <cell r="AU95">
            <v>0.73</v>
          </cell>
          <cell r="AX95">
            <v>4.17</v>
          </cell>
          <cell r="AY95">
            <v>95.5</v>
          </cell>
          <cell r="AZ95">
            <v>0.79</v>
          </cell>
          <cell r="BA95">
            <v>0.02</v>
          </cell>
          <cell r="BB95">
            <v>0.26</v>
          </cell>
          <cell r="BC95">
            <v>1.07</v>
          </cell>
          <cell r="BD95">
            <v>10.93</v>
          </cell>
          <cell r="BE95">
            <v>94.81</v>
          </cell>
          <cell r="BH95">
            <v>1.53</v>
          </cell>
          <cell r="BJ95">
            <v>9.82</v>
          </cell>
          <cell r="CS95">
            <v>40</v>
          </cell>
          <cell r="CT95">
            <v>3</v>
          </cell>
          <cell r="CV95">
            <v>3.85</v>
          </cell>
          <cell r="CW95">
            <v>11.74</v>
          </cell>
        </row>
        <row r="96">
          <cell r="B96">
            <v>27</v>
          </cell>
          <cell r="C96">
            <v>261.64</v>
          </cell>
          <cell r="D96">
            <v>242</v>
          </cell>
          <cell r="F96">
            <v>6.1</v>
          </cell>
          <cell r="H96">
            <v>6.1</v>
          </cell>
          <cell r="J96">
            <v>39.672131147540988</v>
          </cell>
          <cell r="L96">
            <v>11.02</v>
          </cell>
          <cell r="M96">
            <v>56.41</v>
          </cell>
          <cell r="N96">
            <v>23.309917355371901</v>
          </cell>
          <cell r="Q96">
            <v>73.13</v>
          </cell>
          <cell r="S96">
            <v>137.53099999999992</v>
          </cell>
          <cell r="T96">
            <v>137.53099999999992</v>
          </cell>
          <cell r="V96">
            <v>9.8010000000000002</v>
          </cell>
          <cell r="W96">
            <v>4.05</v>
          </cell>
          <cell r="AB96">
            <v>172.67999999999998</v>
          </cell>
          <cell r="AC96">
            <v>2.1800000000000002</v>
          </cell>
          <cell r="AD96">
            <v>2.35</v>
          </cell>
          <cell r="AH96">
            <v>7.8</v>
          </cell>
          <cell r="AI96">
            <v>7.74</v>
          </cell>
          <cell r="AK96">
            <v>2.4700000000000002</v>
          </cell>
          <cell r="AN96">
            <v>50.12</v>
          </cell>
          <cell r="AO96">
            <v>50.12</v>
          </cell>
          <cell r="AQ96">
            <v>0</v>
          </cell>
          <cell r="AS96">
            <v>5.49</v>
          </cell>
          <cell r="AU96">
            <v>1.1299999999999999</v>
          </cell>
          <cell r="AX96">
            <v>5.23</v>
          </cell>
          <cell r="AY96">
            <v>94.8</v>
          </cell>
          <cell r="AZ96">
            <v>0.16</v>
          </cell>
          <cell r="BA96">
            <v>0.01</v>
          </cell>
          <cell r="BB96">
            <v>0.3</v>
          </cell>
          <cell r="BC96">
            <v>0.47</v>
          </cell>
          <cell r="BD96">
            <v>12.33</v>
          </cell>
          <cell r="BE96">
            <v>95.79</v>
          </cell>
          <cell r="BH96">
            <v>1.26</v>
          </cell>
          <cell r="BJ96">
            <v>7.59</v>
          </cell>
          <cell r="CS96">
            <v>40</v>
          </cell>
          <cell r="CT96">
            <v>3</v>
          </cell>
          <cell r="CV96">
            <v>4.24</v>
          </cell>
          <cell r="CW96">
            <v>8.4600000000000009</v>
          </cell>
        </row>
        <row r="97">
          <cell r="B97">
            <v>28</v>
          </cell>
          <cell r="C97">
            <v>271.51</v>
          </cell>
          <cell r="D97">
            <v>237</v>
          </cell>
          <cell r="F97">
            <v>6.28</v>
          </cell>
          <cell r="H97">
            <v>6.28</v>
          </cell>
          <cell r="J97">
            <v>37.738853503184714</v>
          </cell>
          <cell r="L97">
            <v>9.91</v>
          </cell>
          <cell r="M97">
            <v>55.101999999999997</v>
          </cell>
          <cell r="N97">
            <v>23.249789029535865</v>
          </cell>
          <cell r="Q97">
            <v>0</v>
          </cell>
          <cell r="S97">
            <v>192.63299999999992</v>
          </cell>
          <cell r="T97">
            <v>192.63299999999992</v>
          </cell>
          <cell r="V97">
            <v>9.6229999999999993</v>
          </cell>
          <cell r="W97">
            <v>4.0603375527426158</v>
          </cell>
          <cell r="AB97">
            <v>182.30299999999997</v>
          </cell>
          <cell r="AC97">
            <v>2.19</v>
          </cell>
          <cell r="AD97">
            <v>2.3199999999999998</v>
          </cell>
          <cell r="AH97">
            <v>4.8</v>
          </cell>
          <cell r="AI97">
            <v>8.77</v>
          </cell>
          <cell r="AN97">
            <v>53.37</v>
          </cell>
          <cell r="AO97">
            <v>53.37</v>
          </cell>
          <cell r="AQ97">
            <v>0</v>
          </cell>
          <cell r="AS97">
            <v>5.61</v>
          </cell>
          <cell r="AU97">
            <v>1.24</v>
          </cell>
          <cell r="AX97">
            <v>4.92</v>
          </cell>
          <cell r="AY97">
            <v>95.6</v>
          </cell>
          <cell r="AZ97">
            <v>0.28000000000000003</v>
          </cell>
          <cell r="BA97">
            <v>0.01</v>
          </cell>
          <cell r="BB97">
            <v>0.25</v>
          </cell>
          <cell r="BC97">
            <v>0.54</v>
          </cell>
          <cell r="BD97">
            <v>13.33</v>
          </cell>
          <cell r="BE97">
            <v>95.71</v>
          </cell>
          <cell r="BH97">
            <v>1.29</v>
          </cell>
          <cell r="BJ97">
            <v>14.55</v>
          </cell>
          <cell r="CS97">
            <v>40</v>
          </cell>
          <cell r="CT97">
            <v>3</v>
          </cell>
          <cell r="CV97">
            <v>4.71</v>
          </cell>
          <cell r="CW97">
            <v>11.31</v>
          </cell>
        </row>
        <row r="98">
          <cell r="B98">
            <v>29</v>
          </cell>
          <cell r="C98">
            <v>228.71</v>
          </cell>
          <cell r="D98">
            <v>268</v>
          </cell>
          <cell r="F98">
            <v>3.85</v>
          </cell>
          <cell r="G98">
            <v>7.08</v>
          </cell>
          <cell r="H98">
            <v>7.08</v>
          </cell>
          <cell r="J98">
            <v>37.853107344632768</v>
          </cell>
          <cell r="L98">
            <v>8.64</v>
          </cell>
          <cell r="M98">
            <v>60.026000000000003</v>
          </cell>
          <cell r="N98">
            <v>22.397761194029854</v>
          </cell>
          <cell r="Q98">
            <v>0</v>
          </cell>
          <cell r="S98">
            <v>252.65899999999993</v>
          </cell>
          <cell r="T98">
            <v>252.65899999999993</v>
          </cell>
          <cell r="V98">
            <v>10.935</v>
          </cell>
          <cell r="W98">
            <v>4.080223880597015</v>
          </cell>
          <cell r="Y98">
            <v>49.88</v>
          </cell>
          <cell r="AB98">
            <v>143.35799999999998</v>
          </cell>
          <cell r="AC98">
            <v>2.06</v>
          </cell>
          <cell r="AD98">
            <v>2.33</v>
          </cell>
          <cell r="AH98">
            <v>5</v>
          </cell>
          <cell r="AI98">
            <v>5.0999999999999996</v>
          </cell>
          <cell r="AL98">
            <v>5.83</v>
          </cell>
          <cell r="AM98">
            <v>6.88</v>
          </cell>
          <cell r="AN98">
            <v>58.83</v>
          </cell>
          <cell r="AO98">
            <v>58.83</v>
          </cell>
          <cell r="AQ98">
            <v>0</v>
          </cell>
          <cell r="AS98">
            <v>5.32</v>
          </cell>
          <cell r="AU98">
            <v>1.03</v>
          </cell>
          <cell r="AX98">
            <v>3.67</v>
          </cell>
          <cell r="AY98">
            <v>97.6</v>
          </cell>
          <cell r="AZ98">
            <v>0.92</v>
          </cell>
          <cell r="BA98">
            <v>0.21</v>
          </cell>
          <cell r="BB98">
            <v>0.53</v>
          </cell>
          <cell r="BC98">
            <v>1.6600000000000001</v>
          </cell>
          <cell r="BD98">
            <v>9.73</v>
          </cell>
          <cell r="BE98">
            <v>96.42</v>
          </cell>
          <cell r="BH98">
            <v>1.31</v>
          </cell>
          <cell r="BJ98">
            <v>7.29</v>
          </cell>
          <cell r="CS98">
            <v>40</v>
          </cell>
          <cell r="CT98">
            <v>3</v>
          </cell>
        </row>
        <row r="99">
          <cell r="B99">
            <v>30</v>
          </cell>
          <cell r="J99" t="e">
            <v>#DIV/0!</v>
          </cell>
          <cell r="N99" t="e">
            <v>#DIV/0!</v>
          </cell>
          <cell r="Q99">
            <v>0</v>
          </cell>
          <cell r="S99">
            <v>252.65899999999993</v>
          </cell>
          <cell r="T99">
            <v>252.65899999999993</v>
          </cell>
          <cell r="W99" t="e">
            <v>#DIV/0!</v>
          </cell>
          <cell r="AB99">
            <v>143.35799999999998</v>
          </cell>
          <cell r="AQ99">
            <v>0</v>
          </cell>
          <cell r="BC99">
            <v>0</v>
          </cell>
          <cell r="CS99">
            <v>40</v>
          </cell>
          <cell r="CT99">
            <v>3</v>
          </cell>
          <cell r="CV99">
            <v>5.34</v>
          </cell>
          <cell r="CW99">
            <v>13.42</v>
          </cell>
        </row>
        <row r="100">
          <cell r="B100">
            <v>31</v>
          </cell>
          <cell r="C100">
            <v>367.74</v>
          </cell>
          <cell r="D100">
            <v>379</v>
          </cell>
          <cell r="F100">
            <v>9.4</v>
          </cell>
          <cell r="G100">
            <v>4.93</v>
          </cell>
          <cell r="H100">
            <v>9.4</v>
          </cell>
          <cell r="J100">
            <v>40.319148936170208</v>
          </cell>
          <cell r="L100">
            <v>7.94</v>
          </cell>
          <cell r="M100">
            <v>86.777000000000001</v>
          </cell>
          <cell r="N100">
            <v>22.896306068601582</v>
          </cell>
          <cell r="Q100">
            <v>146.79</v>
          </cell>
          <cell r="S100">
            <v>192.64599999999993</v>
          </cell>
          <cell r="T100">
            <v>192.64599999999993</v>
          </cell>
          <cell r="V100">
            <v>15.8</v>
          </cell>
          <cell r="W100">
            <v>4.1688654353562002</v>
          </cell>
          <cell r="Y100">
            <v>45.63</v>
          </cell>
          <cell r="AB100">
            <v>113.52799999999999</v>
          </cell>
          <cell r="AC100">
            <v>2.23</v>
          </cell>
          <cell r="AD100">
            <v>2.2599999999999998</v>
          </cell>
          <cell r="AH100">
            <v>5.8</v>
          </cell>
          <cell r="AI100">
            <v>7.17</v>
          </cell>
          <cell r="AK100">
            <v>2.31</v>
          </cell>
          <cell r="AL100">
            <v>5.92</v>
          </cell>
          <cell r="AM100">
            <v>5.0999999999999996</v>
          </cell>
          <cell r="AN100">
            <v>72.959999999999994</v>
          </cell>
          <cell r="AO100">
            <v>72.959999999999994</v>
          </cell>
          <cell r="AQ100">
            <v>0</v>
          </cell>
          <cell r="AS100">
            <v>7.96</v>
          </cell>
          <cell r="AU100">
            <v>1.03</v>
          </cell>
          <cell r="AX100">
            <v>5.82</v>
          </cell>
          <cell r="AY100">
            <v>96.47</v>
          </cell>
          <cell r="AZ100">
            <v>0.41</v>
          </cell>
          <cell r="BA100">
            <v>0.21</v>
          </cell>
          <cell r="BB100">
            <v>0.35</v>
          </cell>
          <cell r="BC100">
            <v>0.97</v>
          </cell>
          <cell r="BD100">
            <v>7.64</v>
          </cell>
          <cell r="BE100">
            <v>119.67</v>
          </cell>
          <cell r="BH100">
            <v>1.23</v>
          </cell>
          <cell r="BJ100">
            <v>7</v>
          </cell>
          <cell r="CS100">
            <v>40</v>
          </cell>
          <cell r="CT100">
            <v>3</v>
          </cell>
        </row>
        <row r="101">
          <cell r="B101" t="str">
            <v>APR/1</v>
          </cell>
          <cell r="C101">
            <v>275.86</v>
          </cell>
          <cell r="D101">
            <v>267</v>
          </cell>
          <cell r="F101">
            <v>4.5599999999999996</v>
          </cell>
          <cell r="G101">
            <v>6.21</v>
          </cell>
          <cell r="H101">
            <v>6.21</v>
          </cell>
          <cell r="J101" t="e">
            <v>#DIV/0!</v>
          </cell>
          <cell r="M101">
            <v>60.075000000000003</v>
          </cell>
          <cell r="Q101">
            <v>0</v>
          </cell>
          <cell r="S101">
            <v>192.64599999999993</v>
          </cell>
          <cell r="T101">
            <v>192.64599999999993</v>
          </cell>
          <cell r="V101">
            <v>11.28</v>
          </cell>
          <cell r="Y101">
            <v>45.79</v>
          </cell>
          <cell r="AB101">
            <v>113.52799999999999</v>
          </cell>
          <cell r="AC101">
            <v>2.16</v>
          </cell>
          <cell r="AD101">
            <v>2.29</v>
          </cell>
          <cell r="AN101">
            <v>68.900000000000006</v>
          </cell>
          <cell r="AO101">
            <v>68.900000000000006</v>
          </cell>
          <cell r="AQ101">
            <v>0</v>
          </cell>
          <cell r="CS101">
            <v>40</v>
          </cell>
          <cell r="CT101">
            <v>3</v>
          </cell>
        </row>
        <row r="102">
          <cell r="B102">
            <v>2</v>
          </cell>
          <cell r="J102" t="e">
            <v>#DIV/0!</v>
          </cell>
          <cell r="Q102">
            <v>0</v>
          </cell>
          <cell r="S102">
            <v>192.64599999999993</v>
          </cell>
          <cell r="T102">
            <v>192.64599999999993</v>
          </cell>
          <cell r="AB102">
            <v>113.52799999999999</v>
          </cell>
          <cell r="AQ102">
            <v>0</v>
          </cell>
          <cell r="CS102">
            <v>40</v>
          </cell>
          <cell r="CT102">
            <v>3</v>
          </cell>
        </row>
        <row r="103">
          <cell r="B103">
            <v>3</v>
          </cell>
          <cell r="C103">
            <v>382.33</v>
          </cell>
          <cell r="D103">
            <v>301</v>
          </cell>
          <cell r="F103">
            <v>6.16</v>
          </cell>
          <cell r="G103">
            <v>5.5</v>
          </cell>
          <cell r="H103">
            <v>6.16</v>
          </cell>
          <cell r="J103" t="e">
            <v>#DIV/0!</v>
          </cell>
          <cell r="M103">
            <v>66.22</v>
          </cell>
          <cell r="Q103">
            <v>0</v>
          </cell>
          <cell r="S103">
            <v>192.64599999999993</v>
          </cell>
          <cell r="T103">
            <v>192.64599999999993</v>
          </cell>
          <cell r="V103">
            <v>12.384</v>
          </cell>
          <cell r="AB103">
            <v>113.52799999999999</v>
          </cell>
          <cell r="AC103">
            <v>2.31</v>
          </cell>
          <cell r="AD103">
            <v>2.2599999999999998</v>
          </cell>
          <cell r="AN103">
            <v>68.739999999999995</v>
          </cell>
          <cell r="AO103">
            <v>68.739999999999995</v>
          </cell>
          <cell r="AQ103">
            <v>0</v>
          </cell>
          <cell r="CS103">
            <v>40</v>
          </cell>
          <cell r="CT103">
            <v>3</v>
          </cell>
        </row>
        <row r="104">
          <cell r="B104">
            <v>4</v>
          </cell>
          <cell r="C104">
            <v>393.82</v>
          </cell>
          <cell r="D104">
            <v>386</v>
          </cell>
          <cell r="F104">
            <v>8.48</v>
          </cell>
          <cell r="G104">
            <v>6.49</v>
          </cell>
          <cell r="H104">
            <v>8.48</v>
          </cell>
          <cell r="J104" t="e">
            <v>#DIV/0!</v>
          </cell>
          <cell r="M104">
            <v>86.85</v>
          </cell>
          <cell r="Q104">
            <v>0</v>
          </cell>
          <cell r="S104">
            <v>192.64599999999993</v>
          </cell>
          <cell r="T104">
            <v>192.64599999999993</v>
          </cell>
          <cell r="V104">
            <v>15.6</v>
          </cell>
          <cell r="AB104">
            <v>113.52799999999999</v>
          </cell>
          <cell r="AC104">
            <v>2.15</v>
          </cell>
          <cell r="AD104">
            <v>2.16</v>
          </cell>
          <cell r="AN104">
            <v>85.08</v>
          </cell>
          <cell r="AO104">
            <v>85.08</v>
          </cell>
          <cell r="AQ104">
            <v>0</v>
          </cell>
          <cell r="CS104">
            <v>40</v>
          </cell>
          <cell r="CT104">
            <v>3</v>
          </cell>
        </row>
        <row r="105">
          <cell r="B105">
            <v>5</v>
          </cell>
          <cell r="C105">
            <v>323.60000000000002</v>
          </cell>
          <cell r="D105">
            <v>432</v>
          </cell>
          <cell r="F105">
            <v>9.89</v>
          </cell>
          <cell r="G105">
            <v>5.28</v>
          </cell>
          <cell r="H105">
            <v>9.89</v>
          </cell>
          <cell r="J105" t="e">
            <v>#DIV/0!</v>
          </cell>
          <cell r="M105">
            <v>99.436000000000007</v>
          </cell>
          <cell r="Q105">
            <v>0</v>
          </cell>
          <cell r="S105">
            <v>192.64599999999993</v>
          </cell>
          <cell r="T105">
            <v>192.64599999999993</v>
          </cell>
          <cell r="V105">
            <v>17.5</v>
          </cell>
          <cell r="AB105">
            <v>113.52799999999999</v>
          </cell>
          <cell r="AC105">
            <v>2.0699999999999998</v>
          </cell>
          <cell r="AD105">
            <v>2.1</v>
          </cell>
          <cell r="AN105">
            <v>94.91</v>
          </cell>
          <cell r="AO105">
            <v>94.91</v>
          </cell>
          <cell r="AQ105">
            <v>0</v>
          </cell>
          <cell r="CS105">
            <v>40</v>
          </cell>
          <cell r="CT105">
            <v>3</v>
          </cell>
        </row>
        <row r="106">
          <cell r="B106">
            <v>6</v>
          </cell>
          <cell r="J106" t="e">
            <v>#DIV/0!</v>
          </cell>
          <cell r="Q106">
            <v>0</v>
          </cell>
          <cell r="S106">
            <v>192.64599999999993</v>
          </cell>
          <cell r="T106">
            <v>192.64599999999993</v>
          </cell>
          <cell r="AB106">
            <v>113.52799999999999</v>
          </cell>
          <cell r="AQ106">
            <v>0</v>
          </cell>
          <cell r="CS106">
            <v>40</v>
          </cell>
          <cell r="CT106">
            <v>3</v>
          </cell>
        </row>
        <row r="107">
          <cell r="B107">
            <v>7</v>
          </cell>
          <cell r="C107">
            <v>550.25</v>
          </cell>
          <cell r="D107">
            <v>389</v>
          </cell>
          <cell r="F107">
            <v>8.6999999999999993</v>
          </cell>
          <cell r="G107">
            <v>7.96</v>
          </cell>
          <cell r="H107">
            <v>8.6999999999999993</v>
          </cell>
          <cell r="J107" t="e">
            <v>#DIV/0!</v>
          </cell>
          <cell r="M107">
            <v>90.637</v>
          </cell>
          <cell r="Q107">
            <v>0</v>
          </cell>
          <cell r="S107">
            <v>192.64599999999993</v>
          </cell>
          <cell r="T107">
            <v>192.64599999999993</v>
          </cell>
          <cell r="V107">
            <v>15.84</v>
          </cell>
          <cell r="Y107">
            <v>40.93</v>
          </cell>
          <cell r="AB107">
            <v>113.52799999999999</v>
          </cell>
          <cell r="AC107">
            <v>2.33</v>
          </cell>
          <cell r="AD107">
            <v>2.29</v>
          </cell>
          <cell r="AN107">
            <v>98.66</v>
          </cell>
          <cell r="AO107">
            <v>98.66</v>
          </cell>
          <cell r="AQ107">
            <v>0</v>
          </cell>
          <cell r="CS107">
            <v>40</v>
          </cell>
          <cell r="CT107">
            <v>3</v>
          </cell>
        </row>
        <row r="108">
          <cell r="B108">
            <v>8</v>
          </cell>
          <cell r="C108">
            <v>604.04999999999995</v>
          </cell>
          <cell r="D108">
            <v>620</v>
          </cell>
          <cell r="F108">
            <v>13.56</v>
          </cell>
          <cell r="G108">
            <v>13.34</v>
          </cell>
          <cell r="H108">
            <v>13.56</v>
          </cell>
          <cell r="J108" t="e">
            <v>#DIV/0!</v>
          </cell>
          <cell r="M108">
            <v>143.53</v>
          </cell>
          <cell r="Q108">
            <v>0</v>
          </cell>
          <cell r="S108">
            <v>192.64599999999993</v>
          </cell>
          <cell r="T108">
            <v>192.64599999999993</v>
          </cell>
          <cell r="V108">
            <v>24.96</v>
          </cell>
          <cell r="Y108">
            <v>46.23</v>
          </cell>
          <cell r="AB108">
            <v>113.52799999999999</v>
          </cell>
          <cell r="AC108">
            <v>2.15</v>
          </cell>
          <cell r="AD108">
            <v>2.25</v>
          </cell>
          <cell r="AN108">
            <v>127.1</v>
          </cell>
          <cell r="AO108">
            <v>127.1</v>
          </cell>
          <cell r="AQ108">
            <v>0</v>
          </cell>
          <cell r="CS108">
            <v>40</v>
          </cell>
          <cell r="CT108">
            <v>3</v>
          </cell>
        </row>
        <row r="109">
          <cell r="B109">
            <v>9</v>
          </cell>
          <cell r="C109">
            <v>522.80999999999995</v>
          </cell>
          <cell r="D109">
            <v>467</v>
          </cell>
          <cell r="F109">
            <v>8.19</v>
          </cell>
          <cell r="G109">
            <v>8.31</v>
          </cell>
          <cell r="H109">
            <v>11.75</v>
          </cell>
          <cell r="J109" t="e">
            <v>#DIV/0!</v>
          </cell>
          <cell r="M109">
            <v>109.791</v>
          </cell>
          <cell r="Q109">
            <v>0</v>
          </cell>
          <cell r="S109">
            <v>192.64599999999993</v>
          </cell>
          <cell r="T109">
            <v>192.64599999999993</v>
          </cell>
          <cell r="V109">
            <v>17.745999999999999</v>
          </cell>
          <cell r="Y109">
            <v>32.79</v>
          </cell>
          <cell r="AB109">
            <v>113.52799999999999</v>
          </cell>
          <cell r="AC109">
            <v>2.15</v>
          </cell>
          <cell r="AD109">
            <v>2.14</v>
          </cell>
          <cell r="AN109">
            <v>112.37</v>
          </cell>
          <cell r="AO109">
            <v>112.37</v>
          </cell>
          <cell r="AQ109">
            <v>0</v>
          </cell>
          <cell r="CS109">
            <v>40</v>
          </cell>
          <cell r="CT109">
            <v>3</v>
          </cell>
        </row>
        <row r="110">
          <cell r="B110">
            <v>10</v>
          </cell>
          <cell r="C110">
            <v>442</v>
          </cell>
          <cell r="D110">
            <v>595</v>
          </cell>
          <cell r="F110">
            <v>12.55</v>
          </cell>
          <cell r="G110">
            <v>11.11</v>
          </cell>
          <cell r="H110">
            <v>12.55</v>
          </cell>
          <cell r="J110" t="e">
            <v>#DIV/0!</v>
          </cell>
          <cell r="M110">
            <v>137.44499999999999</v>
          </cell>
          <cell r="Q110">
            <v>0</v>
          </cell>
          <cell r="S110">
            <v>192.64599999999993</v>
          </cell>
          <cell r="T110">
            <v>192.64599999999993</v>
          </cell>
          <cell r="V110">
            <v>20.943999999999999</v>
          </cell>
          <cell r="Y110">
            <v>39.58</v>
          </cell>
          <cell r="AB110">
            <v>113.52799999999999</v>
          </cell>
          <cell r="AC110">
            <v>2.2599999999999998</v>
          </cell>
          <cell r="AD110">
            <v>2.2200000000000002</v>
          </cell>
          <cell r="AN110">
            <v>118.14</v>
          </cell>
          <cell r="AO110">
            <v>118.14</v>
          </cell>
          <cell r="AQ110">
            <v>0</v>
          </cell>
          <cell r="CS110">
            <v>40</v>
          </cell>
          <cell r="CT110">
            <v>3</v>
          </cell>
        </row>
        <row r="111">
          <cell r="B111">
            <v>11</v>
          </cell>
          <cell r="C111">
            <v>338.38</v>
          </cell>
          <cell r="D111">
            <v>237</v>
          </cell>
          <cell r="F111">
            <v>5.71</v>
          </cell>
          <cell r="G111">
            <v>4.8600000000000003</v>
          </cell>
          <cell r="H111">
            <v>5.71</v>
          </cell>
          <cell r="J111" t="e">
            <v>#DIV/0!</v>
          </cell>
          <cell r="M111">
            <v>55.268000000000001</v>
          </cell>
          <cell r="Q111">
            <v>0</v>
          </cell>
          <cell r="S111">
            <v>192.64599999999993</v>
          </cell>
          <cell r="T111">
            <v>192.64599999999993</v>
          </cell>
          <cell r="V111">
            <v>8.3249999999999993</v>
          </cell>
          <cell r="Y111">
            <v>25.11</v>
          </cell>
          <cell r="AB111">
            <v>113.52799999999999</v>
          </cell>
          <cell r="AC111">
            <v>2.4500000000000002</v>
          </cell>
          <cell r="AD111">
            <v>2.2799999999999998</v>
          </cell>
          <cell r="AN111">
            <v>61.58</v>
          </cell>
          <cell r="AO111">
            <v>61.58</v>
          </cell>
          <cell r="AQ111">
            <v>0</v>
          </cell>
          <cell r="CS111">
            <v>40</v>
          </cell>
          <cell r="CT111">
            <v>3</v>
          </cell>
        </row>
        <row r="112">
          <cell r="B112">
            <v>12</v>
          </cell>
          <cell r="C112">
            <v>450.2</v>
          </cell>
          <cell r="D112">
            <v>567</v>
          </cell>
          <cell r="F112">
            <v>13.21</v>
          </cell>
          <cell r="G112">
            <v>9.09</v>
          </cell>
          <cell r="H112">
            <v>13.21</v>
          </cell>
          <cell r="J112" t="e">
            <v>#DIV/0!</v>
          </cell>
          <cell r="M112">
            <v>131.6</v>
          </cell>
          <cell r="Q112">
            <v>0</v>
          </cell>
          <cell r="S112">
            <v>192.64599999999993</v>
          </cell>
          <cell r="T112">
            <v>192.64599999999993</v>
          </cell>
          <cell r="V112">
            <v>19.844999999999999</v>
          </cell>
          <cell r="Y112">
            <v>25.96</v>
          </cell>
          <cell r="AB112">
            <v>113.52799999999999</v>
          </cell>
          <cell r="AC112">
            <v>2.39</v>
          </cell>
          <cell r="AD112">
            <v>2.36</v>
          </cell>
          <cell r="AN112">
            <v>113.4</v>
          </cell>
          <cell r="AO112">
            <v>104.38</v>
          </cell>
          <cell r="AQ112">
            <v>0</v>
          </cell>
          <cell r="CS112">
            <v>40</v>
          </cell>
          <cell r="CT112">
            <v>3</v>
          </cell>
        </row>
        <row r="113">
          <cell r="B113">
            <v>13</v>
          </cell>
          <cell r="J113" t="e">
            <v>#DIV/0!</v>
          </cell>
          <cell r="Q113">
            <v>0</v>
          </cell>
          <cell r="S113">
            <v>192.64599999999993</v>
          </cell>
          <cell r="T113">
            <v>192.64599999999993</v>
          </cell>
          <cell r="AB113">
            <v>113.52799999999999</v>
          </cell>
          <cell r="AQ113">
            <v>0</v>
          </cell>
          <cell r="CS113">
            <v>40</v>
          </cell>
          <cell r="CT113">
            <v>3</v>
          </cell>
        </row>
        <row r="114">
          <cell r="B114">
            <v>14</v>
          </cell>
          <cell r="C114">
            <v>520.48</v>
          </cell>
          <cell r="D114">
            <v>390</v>
          </cell>
          <cell r="F114">
            <v>8.8699999999999992</v>
          </cell>
          <cell r="G114">
            <v>9.0399999999999991</v>
          </cell>
          <cell r="H114">
            <v>9.0399999999999991</v>
          </cell>
          <cell r="J114" t="e">
            <v>#DIV/0!</v>
          </cell>
          <cell r="M114">
            <v>91.65</v>
          </cell>
          <cell r="Q114">
            <v>0</v>
          </cell>
          <cell r="S114">
            <v>192.64599999999993</v>
          </cell>
          <cell r="T114">
            <v>192.64599999999993</v>
          </cell>
          <cell r="V114">
            <v>13.88</v>
          </cell>
          <cell r="Y114">
            <v>12.98</v>
          </cell>
          <cell r="AB114">
            <v>113.52799999999999</v>
          </cell>
          <cell r="AC114">
            <v>2.4700000000000002</v>
          </cell>
          <cell r="AD114">
            <v>2.4</v>
          </cell>
          <cell r="AN114">
            <v>91.99</v>
          </cell>
          <cell r="AO114">
            <v>101.01</v>
          </cell>
          <cell r="AQ114">
            <v>0</v>
          </cell>
          <cell r="CS114">
            <v>40</v>
          </cell>
          <cell r="CT114">
            <v>3</v>
          </cell>
        </row>
        <row r="115">
          <cell r="B115">
            <v>15</v>
          </cell>
          <cell r="C115">
            <v>310.94</v>
          </cell>
          <cell r="D115">
            <v>442</v>
          </cell>
          <cell r="F115">
            <v>7.75</v>
          </cell>
          <cell r="G115">
            <v>12.47</v>
          </cell>
          <cell r="H115">
            <v>12.47</v>
          </cell>
          <cell r="J115" t="e">
            <v>#DIV/0!</v>
          </cell>
          <cell r="M115">
            <v>105.417</v>
          </cell>
          <cell r="Q115">
            <v>0</v>
          </cell>
          <cell r="S115">
            <v>192.64599999999993</v>
          </cell>
          <cell r="T115">
            <v>192.64599999999993</v>
          </cell>
          <cell r="V115">
            <v>15.504</v>
          </cell>
          <cell r="AB115">
            <v>113.52799999999999</v>
          </cell>
          <cell r="AC115">
            <v>2.36</v>
          </cell>
          <cell r="AD115">
            <v>2.33</v>
          </cell>
          <cell r="AN115">
            <v>88.25</v>
          </cell>
          <cell r="AO115">
            <v>88.25</v>
          </cell>
          <cell r="AQ115">
            <v>0</v>
          </cell>
          <cell r="CS115">
            <v>40</v>
          </cell>
          <cell r="CT115">
            <v>3</v>
          </cell>
        </row>
        <row r="116">
          <cell r="B116">
            <v>16</v>
          </cell>
          <cell r="C116">
            <v>460.01</v>
          </cell>
          <cell r="D116">
            <v>420</v>
          </cell>
          <cell r="F116">
            <v>6.92</v>
          </cell>
          <cell r="G116">
            <v>9.85</v>
          </cell>
          <cell r="H116">
            <v>9.85</v>
          </cell>
          <cell r="J116" t="e">
            <v>#DIV/0!</v>
          </cell>
          <cell r="M116">
            <v>98.49</v>
          </cell>
          <cell r="Q116">
            <v>0</v>
          </cell>
          <cell r="S116">
            <v>192.64599999999993</v>
          </cell>
          <cell r="T116">
            <v>192.64599999999993</v>
          </cell>
          <cell r="V116">
            <v>16.13</v>
          </cell>
          <cell r="Y116">
            <v>31.86</v>
          </cell>
          <cell r="AB116">
            <v>113.52799999999999</v>
          </cell>
          <cell r="AC116">
            <v>2.2599999999999998</v>
          </cell>
          <cell r="AD116">
            <v>2.31</v>
          </cell>
          <cell r="AN116">
            <v>94.25</v>
          </cell>
          <cell r="AO116">
            <v>94.25</v>
          </cell>
          <cell r="AQ116">
            <v>0</v>
          </cell>
          <cell r="CS116">
            <v>40</v>
          </cell>
          <cell r="CT116">
            <v>3</v>
          </cell>
        </row>
        <row r="117">
          <cell r="B117">
            <v>17</v>
          </cell>
          <cell r="C117">
            <v>560.87</v>
          </cell>
          <cell r="D117">
            <v>613</v>
          </cell>
          <cell r="F117">
            <v>11.21</v>
          </cell>
          <cell r="G117">
            <v>14.55</v>
          </cell>
          <cell r="H117">
            <v>14.55</v>
          </cell>
          <cell r="J117" t="e">
            <v>#DIV/0!</v>
          </cell>
          <cell r="M117">
            <v>141.10900000000001</v>
          </cell>
          <cell r="Q117">
            <v>0</v>
          </cell>
          <cell r="S117">
            <v>192.64599999999993</v>
          </cell>
          <cell r="T117">
            <v>192.64599999999993</v>
          </cell>
          <cell r="V117">
            <v>22.898</v>
          </cell>
          <cell r="Y117">
            <v>5.87</v>
          </cell>
          <cell r="AB117">
            <v>113.52799999999999</v>
          </cell>
          <cell r="AC117">
            <v>2.15</v>
          </cell>
          <cell r="AD117">
            <v>2.29</v>
          </cell>
          <cell r="AN117">
            <v>120.16</v>
          </cell>
          <cell r="AO117">
            <v>120.16</v>
          </cell>
          <cell r="AQ117">
            <v>0</v>
          </cell>
          <cell r="CS117">
            <v>40</v>
          </cell>
          <cell r="CT117">
            <v>3</v>
          </cell>
        </row>
        <row r="118">
          <cell r="B118">
            <v>18</v>
          </cell>
          <cell r="J118" t="e">
            <v>#DIV/0!</v>
          </cell>
          <cell r="Q118">
            <v>0</v>
          </cell>
          <cell r="S118">
            <v>192.64599999999993</v>
          </cell>
          <cell r="T118">
            <v>192.64599999999993</v>
          </cell>
          <cell r="AB118">
            <v>113.52799999999999</v>
          </cell>
          <cell r="AQ118">
            <v>0</v>
          </cell>
          <cell r="CS118">
            <v>40</v>
          </cell>
          <cell r="CT118">
            <v>3</v>
          </cell>
        </row>
        <row r="119">
          <cell r="B119">
            <v>19</v>
          </cell>
          <cell r="C119">
            <v>717.38</v>
          </cell>
          <cell r="D119">
            <v>736</v>
          </cell>
          <cell r="F119">
            <v>13.27</v>
          </cell>
          <cell r="G119">
            <v>17.239999999999998</v>
          </cell>
          <cell r="H119">
            <v>17.239999999999998</v>
          </cell>
          <cell r="J119" t="e">
            <v>#DIV/0!</v>
          </cell>
          <cell r="M119">
            <v>169.32300000000001</v>
          </cell>
          <cell r="Q119">
            <v>0</v>
          </cell>
          <cell r="S119">
            <v>192.64599999999993</v>
          </cell>
          <cell r="T119">
            <v>192.64599999999993</v>
          </cell>
          <cell r="V119">
            <v>27.998000000000001</v>
          </cell>
          <cell r="Y119">
            <v>37.909999999999997</v>
          </cell>
          <cell r="AB119">
            <v>113.52799999999999</v>
          </cell>
          <cell r="AC119">
            <v>2.13</v>
          </cell>
          <cell r="AD119">
            <v>2.2000000000000002</v>
          </cell>
          <cell r="AN119">
            <v>144.6</v>
          </cell>
          <cell r="AO119">
            <v>144.6</v>
          </cell>
          <cell r="AQ119">
            <v>0</v>
          </cell>
          <cell r="CS119">
            <v>40</v>
          </cell>
          <cell r="CT119">
            <v>3</v>
          </cell>
        </row>
        <row r="120">
          <cell r="B120">
            <v>20</v>
          </cell>
          <cell r="J120" t="e">
            <v>#DIV/0!</v>
          </cell>
          <cell r="Q120">
            <v>0</v>
          </cell>
          <cell r="S120">
            <v>192.64599999999993</v>
          </cell>
          <cell r="T120">
            <v>192.64599999999993</v>
          </cell>
          <cell r="AB120">
            <v>113.52799999999999</v>
          </cell>
          <cell r="AQ120">
            <v>0</v>
          </cell>
          <cell r="CS120">
            <v>40</v>
          </cell>
          <cell r="CT120">
            <v>3</v>
          </cell>
        </row>
        <row r="121">
          <cell r="B121">
            <v>21</v>
          </cell>
          <cell r="C121">
            <v>740.02</v>
          </cell>
          <cell r="D121">
            <v>622</v>
          </cell>
          <cell r="F121">
            <v>12.2</v>
          </cell>
          <cell r="G121">
            <v>13.35</v>
          </cell>
          <cell r="H121">
            <v>13.35</v>
          </cell>
          <cell r="J121" t="e">
            <v>#DIV/0!</v>
          </cell>
          <cell r="M121">
            <v>143.184</v>
          </cell>
          <cell r="Q121">
            <v>0</v>
          </cell>
          <cell r="S121">
            <v>192.64599999999993</v>
          </cell>
          <cell r="T121">
            <v>192.64599999999993</v>
          </cell>
          <cell r="V121">
            <v>23.763999999999999</v>
          </cell>
          <cell r="Y121">
            <v>31.2</v>
          </cell>
          <cell r="AB121">
            <v>113.52799999999999</v>
          </cell>
          <cell r="AC121">
            <v>2.08</v>
          </cell>
          <cell r="AD121">
            <v>2.1800000000000002</v>
          </cell>
          <cell r="AN121">
            <v>150.74</v>
          </cell>
          <cell r="AO121">
            <v>150.74</v>
          </cell>
          <cell r="AQ121">
            <v>0</v>
          </cell>
          <cell r="CS121">
            <v>40</v>
          </cell>
          <cell r="CT121">
            <v>3</v>
          </cell>
        </row>
        <row r="122">
          <cell r="B122">
            <v>22</v>
          </cell>
          <cell r="C122">
            <v>557.38</v>
          </cell>
          <cell r="D122">
            <v>516</v>
          </cell>
          <cell r="F122">
            <v>8.77</v>
          </cell>
          <cell r="G122">
            <v>12.88</v>
          </cell>
          <cell r="H122">
            <v>12.88</v>
          </cell>
          <cell r="J122" t="e">
            <v>#DIV/0!</v>
          </cell>
          <cell r="M122">
            <v>119.29900000000001</v>
          </cell>
          <cell r="Q122">
            <v>0</v>
          </cell>
          <cell r="S122">
            <v>192.64599999999993</v>
          </cell>
          <cell r="T122">
            <v>192.64599999999993</v>
          </cell>
          <cell r="V122">
            <v>20.173999999999999</v>
          </cell>
          <cell r="Y122">
            <v>38.53</v>
          </cell>
          <cell r="AB122">
            <v>113.52799999999999</v>
          </cell>
          <cell r="AC122">
            <v>2.15</v>
          </cell>
          <cell r="AD122">
            <v>2.17</v>
          </cell>
          <cell r="AN122">
            <v>108.43</v>
          </cell>
          <cell r="AO122">
            <v>108.43</v>
          </cell>
          <cell r="AQ122">
            <v>0</v>
          </cell>
          <cell r="CS122">
            <v>40</v>
          </cell>
          <cell r="CT122">
            <v>3</v>
          </cell>
        </row>
        <row r="123">
          <cell r="B123">
            <v>23</v>
          </cell>
          <cell r="C123">
            <v>382.23</v>
          </cell>
          <cell r="D123">
            <v>435</v>
          </cell>
          <cell r="F123">
            <v>9.36</v>
          </cell>
          <cell r="G123">
            <v>10.26</v>
          </cell>
          <cell r="H123">
            <v>10.26</v>
          </cell>
          <cell r="J123" t="e">
            <v>#DIV/0!</v>
          </cell>
          <cell r="M123">
            <v>100.09</v>
          </cell>
          <cell r="Q123">
            <v>0</v>
          </cell>
          <cell r="S123">
            <v>192.64599999999993</v>
          </cell>
          <cell r="T123">
            <v>192.64599999999993</v>
          </cell>
          <cell r="V123">
            <v>17.183</v>
          </cell>
          <cell r="Y123">
            <v>12.34</v>
          </cell>
          <cell r="AB123">
            <v>113.52799999999999</v>
          </cell>
          <cell r="AC123">
            <v>2.1800000000000002</v>
          </cell>
          <cell r="AD123">
            <v>2.14</v>
          </cell>
          <cell r="AN123">
            <v>105.76</v>
          </cell>
          <cell r="AO123">
            <v>105.76</v>
          </cell>
          <cell r="AQ123">
            <v>0</v>
          </cell>
          <cell r="CS123">
            <v>40</v>
          </cell>
          <cell r="CT123">
            <v>3</v>
          </cell>
        </row>
        <row r="124">
          <cell r="B124">
            <v>24</v>
          </cell>
          <cell r="C124">
            <v>381.83</v>
          </cell>
          <cell r="D124">
            <v>449</v>
          </cell>
          <cell r="F124">
            <v>10.119999999999999</v>
          </cell>
          <cell r="G124">
            <v>11.48</v>
          </cell>
          <cell r="H124">
            <v>11.48</v>
          </cell>
          <cell r="J124" t="e">
            <v>#DIV/0!</v>
          </cell>
          <cell r="M124">
            <v>104.164</v>
          </cell>
          <cell r="Q124">
            <v>0</v>
          </cell>
          <cell r="S124">
            <v>192.64599999999993</v>
          </cell>
          <cell r="T124">
            <v>192.64599999999993</v>
          </cell>
          <cell r="V124">
            <v>18.004999999999999</v>
          </cell>
          <cell r="Y124">
            <v>20.010000000000002</v>
          </cell>
          <cell r="AB124">
            <v>113.52799999999999</v>
          </cell>
          <cell r="AC124">
            <v>2.19</v>
          </cell>
          <cell r="AD124">
            <v>2.2200000000000002</v>
          </cell>
          <cell r="AN124">
            <v>88.73</v>
          </cell>
          <cell r="AO124">
            <v>88.73</v>
          </cell>
          <cell r="AQ124">
            <v>0</v>
          </cell>
          <cell r="CS124">
            <v>40</v>
          </cell>
          <cell r="CT124">
            <v>3</v>
          </cell>
        </row>
        <row r="125">
          <cell r="B125">
            <v>25</v>
          </cell>
          <cell r="C125">
            <v>184.78</v>
          </cell>
          <cell r="D125">
            <v>148</v>
          </cell>
          <cell r="G125">
            <v>4.1500000000000004</v>
          </cell>
          <cell r="H125">
            <v>4.1500000000000004</v>
          </cell>
          <cell r="J125" t="e">
            <v>#DIV/0!</v>
          </cell>
          <cell r="M125">
            <v>34.054000000000002</v>
          </cell>
          <cell r="Q125">
            <v>0</v>
          </cell>
          <cell r="S125">
            <v>192.64599999999993</v>
          </cell>
          <cell r="T125">
            <v>192.64599999999993</v>
          </cell>
          <cell r="V125">
            <v>5.9349999999999996</v>
          </cell>
          <cell r="Y125">
            <v>11.11</v>
          </cell>
          <cell r="AB125">
            <v>113.52799999999999</v>
          </cell>
          <cell r="AC125">
            <v>2.16</v>
          </cell>
          <cell r="AD125">
            <v>2.11</v>
          </cell>
          <cell r="AN125">
            <v>32.21</v>
          </cell>
          <cell r="AO125">
            <v>32.21</v>
          </cell>
          <cell r="AQ125">
            <v>0</v>
          </cell>
          <cell r="CS125">
            <v>40</v>
          </cell>
          <cell r="CT125">
            <v>3</v>
          </cell>
        </row>
        <row r="126">
          <cell r="B126">
            <v>26</v>
          </cell>
          <cell r="C126">
            <v>195.82</v>
          </cell>
          <cell r="D126">
            <v>259</v>
          </cell>
          <cell r="G126">
            <v>7.95</v>
          </cell>
          <cell r="H126">
            <v>7.95</v>
          </cell>
          <cell r="J126" t="e">
            <v>#DIV/0!</v>
          </cell>
          <cell r="M126">
            <v>59.648000000000003</v>
          </cell>
          <cell r="Q126">
            <v>0</v>
          </cell>
          <cell r="S126">
            <v>192.64599999999993</v>
          </cell>
          <cell r="T126">
            <v>192.64599999999993</v>
          </cell>
          <cell r="V126">
            <v>10.385</v>
          </cell>
          <cell r="AB126">
            <v>113.52799999999999</v>
          </cell>
          <cell r="AC126">
            <v>2.2999999999999998</v>
          </cell>
          <cell r="AD126">
            <v>2.29</v>
          </cell>
          <cell r="AN126">
            <v>56.56</v>
          </cell>
          <cell r="AO126">
            <v>56.56</v>
          </cell>
          <cell r="AQ126">
            <v>0</v>
          </cell>
          <cell r="CS126">
            <v>40</v>
          </cell>
          <cell r="CT126">
            <v>3</v>
          </cell>
        </row>
        <row r="127">
          <cell r="B127">
            <v>27</v>
          </cell>
          <cell r="J127" t="e">
            <v>#DIV/0!</v>
          </cell>
          <cell r="Q127">
            <v>0</v>
          </cell>
          <cell r="S127">
            <v>192.64599999999993</v>
          </cell>
          <cell r="T127">
            <v>192.64599999999993</v>
          </cell>
          <cell r="AB127">
            <v>113.52799999999999</v>
          </cell>
          <cell r="AQ127">
            <v>0</v>
          </cell>
          <cell r="CS127">
            <v>40</v>
          </cell>
          <cell r="CT127">
            <v>3</v>
          </cell>
        </row>
        <row r="128">
          <cell r="B128">
            <v>28</v>
          </cell>
          <cell r="C128">
            <v>414.07</v>
          </cell>
          <cell r="D128">
            <v>394</v>
          </cell>
          <cell r="F128">
            <v>7.73</v>
          </cell>
          <cell r="G128">
            <v>10.08</v>
          </cell>
          <cell r="H128">
            <v>10.08</v>
          </cell>
          <cell r="J128" t="e">
            <v>#DIV/0!</v>
          </cell>
          <cell r="M128">
            <v>91.408000000000001</v>
          </cell>
          <cell r="Q128">
            <v>0</v>
          </cell>
          <cell r="S128">
            <v>192.64599999999993</v>
          </cell>
          <cell r="T128">
            <v>192.64599999999993</v>
          </cell>
          <cell r="V128">
            <v>16.154</v>
          </cell>
          <cell r="Y128">
            <v>13.98</v>
          </cell>
          <cell r="AB128">
            <v>113.52799999999999</v>
          </cell>
          <cell r="AC128">
            <v>2.27</v>
          </cell>
          <cell r="AD128">
            <v>2.29</v>
          </cell>
          <cell r="AN128">
            <v>67.180000000000007</v>
          </cell>
          <cell r="AO128">
            <v>67.180000000000007</v>
          </cell>
          <cell r="AQ128">
            <v>0</v>
          </cell>
          <cell r="CS128">
            <v>40</v>
          </cell>
          <cell r="CT128">
            <v>3</v>
          </cell>
        </row>
        <row r="129">
          <cell r="B129">
            <v>29</v>
          </cell>
          <cell r="C129">
            <v>297.75</v>
          </cell>
          <cell r="D129">
            <v>215</v>
          </cell>
          <cell r="G129">
            <v>7.65</v>
          </cell>
          <cell r="H129">
            <v>7.65</v>
          </cell>
          <cell r="J129" t="e">
            <v>#DIV/0!</v>
          </cell>
          <cell r="M129">
            <v>50.155999999999999</v>
          </cell>
          <cell r="Q129">
            <v>0</v>
          </cell>
          <cell r="S129">
            <v>192.64599999999993</v>
          </cell>
          <cell r="T129">
            <v>192.64599999999993</v>
          </cell>
          <cell r="V129">
            <v>8.7260000000000009</v>
          </cell>
          <cell r="Y129">
            <v>13.66</v>
          </cell>
          <cell r="AB129">
            <v>113.52799999999999</v>
          </cell>
          <cell r="AC129">
            <v>2.13</v>
          </cell>
          <cell r="AD129">
            <v>2.16</v>
          </cell>
          <cell r="AN129">
            <v>64.81</v>
          </cell>
          <cell r="AO129">
            <v>64.81</v>
          </cell>
          <cell r="AQ129">
            <v>0</v>
          </cell>
          <cell r="CS129">
            <v>40</v>
          </cell>
          <cell r="CT129">
            <v>3</v>
          </cell>
        </row>
        <row r="130">
          <cell r="B130">
            <v>30</v>
          </cell>
          <cell r="C130">
            <v>190.83</v>
          </cell>
          <cell r="D130">
            <v>296</v>
          </cell>
          <cell r="G130">
            <v>8.9600000000000009</v>
          </cell>
          <cell r="H130">
            <v>8.9600000000000009</v>
          </cell>
          <cell r="J130" t="e">
            <v>#DIV/0!</v>
          </cell>
          <cell r="M130">
            <v>69.290999999999997</v>
          </cell>
          <cell r="Q130">
            <v>0</v>
          </cell>
          <cell r="S130">
            <v>192.64599999999993</v>
          </cell>
          <cell r="T130">
            <v>192.64599999999993</v>
          </cell>
          <cell r="V130">
            <v>11.96</v>
          </cell>
          <cell r="Y130">
            <v>6.84</v>
          </cell>
          <cell r="AB130">
            <v>113.52799999999999</v>
          </cell>
          <cell r="AC130">
            <v>2.1</v>
          </cell>
          <cell r="AD130">
            <v>2.09</v>
          </cell>
          <cell r="AN130">
            <v>61</v>
          </cell>
          <cell r="AO130">
            <v>61</v>
          </cell>
          <cell r="AQ130">
            <v>0</v>
          </cell>
          <cell r="CS130">
            <v>40</v>
          </cell>
          <cell r="CT130">
            <v>3</v>
          </cell>
        </row>
        <row r="131">
          <cell r="B131">
            <v>31</v>
          </cell>
          <cell r="J131" t="e">
            <v>#DIV/0!</v>
          </cell>
          <cell r="Q131">
            <v>0</v>
          </cell>
          <cell r="S131">
            <v>192.64599999999993</v>
          </cell>
          <cell r="T131">
            <v>192.64599999999993</v>
          </cell>
          <cell r="AB131">
            <v>113.52799999999999</v>
          </cell>
          <cell r="AQ131">
            <v>0</v>
          </cell>
          <cell r="CS131">
            <v>40</v>
          </cell>
          <cell r="CT131">
            <v>3</v>
          </cell>
        </row>
        <row r="132">
          <cell r="B132" t="str">
            <v>MEI/1</v>
          </cell>
          <cell r="D132">
            <v>202</v>
          </cell>
          <cell r="G132">
            <v>7.11</v>
          </cell>
          <cell r="H132">
            <v>7.11</v>
          </cell>
          <cell r="J132">
            <v>28.410689170182838</v>
          </cell>
          <cell r="M132">
            <v>47.292000000000002</v>
          </cell>
          <cell r="Q132">
            <v>51.41</v>
          </cell>
          <cell r="S132">
            <v>137.84299999999985</v>
          </cell>
          <cell r="T132">
            <v>137.84299999999985</v>
          </cell>
          <cell r="V132">
            <v>8.1389999999999993</v>
          </cell>
          <cell r="Y132">
            <v>14.1</v>
          </cell>
          <cell r="AB132">
            <v>8.006999999999989</v>
          </cell>
          <cell r="AN132">
            <v>44.79</v>
          </cell>
          <cell r="AO132">
            <v>44.79</v>
          </cell>
          <cell r="AQ132">
            <v>0</v>
          </cell>
          <cell r="CS132">
            <v>40</v>
          </cell>
          <cell r="CT132">
            <v>3</v>
          </cell>
        </row>
        <row r="133">
          <cell r="B133">
            <v>2</v>
          </cell>
          <cell r="D133">
            <v>203</v>
          </cell>
          <cell r="G133">
            <v>7.77</v>
          </cell>
          <cell r="H133">
            <v>7.77</v>
          </cell>
          <cell r="J133">
            <v>26.126126126126128</v>
          </cell>
          <cell r="M133">
            <v>47.052</v>
          </cell>
          <cell r="Q133">
            <v>74.92</v>
          </cell>
          <cell r="S133">
            <v>109.97499999999984</v>
          </cell>
          <cell r="T133">
            <v>109.97499999999984</v>
          </cell>
          <cell r="V133">
            <v>8.1630000000000003</v>
          </cell>
          <cell r="Y133">
            <v>6.52</v>
          </cell>
          <cell r="AB133">
            <v>9.6499999999999879</v>
          </cell>
          <cell r="AN133">
            <v>39.54</v>
          </cell>
          <cell r="AO133">
            <v>39.54</v>
          </cell>
          <cell r="AQ133">
            <v>0</v>
          </cell>
          <cell r="CS133">
            <v>40</v>
          </cell>
          <cell r="CT133">
            <v>3</v>
          </cell>
        </row>
        <row r="134">
          <cell r="B134">
            <v>3</v>
          </cell>
          <cell r="D134">
            <v>352</v>
          </cell>
          <cell r="G134">
            <v>12.62</v>
          </cell>
          <cell r="H134">
            <v>12.62</v>
          </cell>
          <cell r="J134">
            <v>27.892234548335978</v>
          </cell>
          <cell r="M134">
            <v>82.075000000000003</v>
          </cell>
          <cell r="Q134">
            <v>51.69</v>
          </cell>
          <cell r="S134">
            <v>140.35999999999984</v>
          </cell>
          <cell r="T134">
            <v>140.35999999999984</v>
          </cell>
          <cell r="V134">
            <v>14.2</v>
          </cell>
          <cell r="AB134">
            <v>23.849999999999987</v>
          </cell>
          <cell r="AN134">
            <v>78.760000000000005</v>
          </cell>
          <cell r="AO134">
            <v>78.760000000000005</v>
          </cell>
          <cell r="AQ134">
            <v>0</v>
          </cell>
          <cell r="CS134">
            <v>40</v>
          </cell>
          <cell r="CT134">
            <v>3</v>
          </cell>
        </row>
        <row r="135">
          <cell r="B135">
            <v>4</v>
          </cell>
          <cell r="Q135">
            <v>0</v>
          </cell>
          <cell r="S135">
            <v>140.35999999999984</v>
          </cell>
          <cell r="T135">
            <v>140.35999999999984</v>
          </cell>
          <cell r="AB135">
            <v>23.849999999999987</v>
          </cell>
          <cell r="AQ135">
            <v>0</v>
          </cell>
          <cell r="CS135">
            <v>40</v>
          </cell>
          <cell r="CT135">
            <v>3</v>
          </cell>
        </row>
        <row r="136">
          <cell r="B136">
            <v>5</v>
          </cell>
          <cell r="D136">
            <v>297</v>
          </cell>
          <cell r="G136">
            <v>10.17</v>
          </cell>
          <cell r="H136">
            <v>10.17</v>
          </cell>
          <cell r="J136">
            <v>29.20353982300885</v>
          </cell>
          <cell r="M136">
            <v>68.635999999999996</v>
          </cell>
          <cell r="Q136">
            <v>78.44</v>
          </cell>
          <cell r="S136">
            <v>130.55599999999984</v>
          </cell>
          <cell r="T136">
            <v>130.55599999999984</v>
          </cell>
          <cell r="V136">
            <v>11.9</v>
          </cell>
          <cell r="AB136">
            <v>35.749999999999986</v>
          </cell>
          <cell r="AN136">
            <v>60.94</v>
          </cell>
          <cell r="AO136">
            <v>60.94</v>
          </cell>
          <cell r="AQ136">
            <v>0</v>
          </cell>
          <cell r="CS136">
            <v>40</v>
          </cell>
          <cell r="CT136">
            <v>3</v>
          </cell>
        </row>
        <row r="137">
          <cell r="B137">
            <v>6</v>
          </cell>
          <cell r="D137">
            <v>416</v>
          </cell>
          <cell r="G137">
            <v>11.96</v>
          </cell>
          <cell r="H137">
            <v>11.96</v>
          </cell>
          <cell r="J137">
            <v>34.782608695652172</v>
          </cell>
          <cell r="M137">
            <v>95.888000000000005</v>
          </cell>
          <cell r="Q137">
            <v>0</v>
          </cell>
          <cell r="S137">
            <v>226.44399999999985</v>
          </cell>
          <cell r="T137">
            <v>226.44399999999985</v>
          </cell>
          <cell r="V137">
            <v>15.43</v>
          </cell>
          <cell r="Y137">
            <v>32.93</v>
          </cell>
          <cell r="AB137">
            <v>18.249999999999986</v>
          </cell>
          <cell r="AN137">
            <v>85.49</v>
          </cell>
          <cell r="AO137">
            <v>85.49</v>
          </cell>
          <cell r="AQ137">
            <v>0</v>
          </cell>
          <cell r="CS137">
            <v>40</v>
          </cell>
          <cell r="CT137">
            <v>3</v>
          </cell>
        </row>
        <row r="138">
          <cell r="B138">
            <v>7</v>
          </cell>
          <cell r="D138">
            <v>374</v>
          </cell>
          <cell r="G138">
            <v>12.04</v>
          </cell>
          <cell r="H138">
            <v>12.04</v>
          </cell>
          <cell r="J138">
            <v>31.063122923588043</v>
          </cell>
          <cell r="M138">
            <v>86.468999999999994</v>
          </cell>
          <cell r="Q138">
            <v>112.05</v>
          </cell>
          <cell r="S138">
            <v>200.86299999999983</v>
          </cell>
          <cell r="T138">
            <v>200.86299999999983</v>
          </cell>
          <cell r="V138">
            <v>15.372</v>
          </cell>
          <cell r="Y138">
            <v>33.01</v>
          </cell>
          <cell r="AB138">
            <v>0.61199999999998766</v>
          </cell>
          <cell r="AN138">
            <v>81.75</v>
          </cell>
          <cell r="AO138">
            <v>81.75</v>
          </cell>
          <cell r="AQ138">
            <v>0</v>
          </cell>
          <cell r="CS138">
            <v>40</v>
          </cell>
          <cell r="CT138">
            <v>3</v>
          </cell>
        </row>
        <row r="139">
          <cell r="B139">
            <v>8</v>
          </cell>
          <cell r="D139">
            <v>446</v>
          </cell>
          <cell r="G139">
            <v>13.23</v>
          </cell>
          <cell r="H139">
            <v>13.23</v>
          </cell>
          <cell r="J139">
            <v>33.711262282690853</v>
          </cell>
          <cell r="M139">
            <v>102.624</v>
          </cell>
          <cell r="Q139">
            <v>126.29</v>
          </cell>
          <cell r="S139">
            <v>177.19699999999983</v>
          </cell>
          <cell r="T139">
            <v>177.19699999999983</v>
          </cell>
          <cell r="V139">
            <v>17.928999999999998</v>
          </cell>
          <cell r="Y139">
            <v>6.31</v>
          </cell>
          <cell r="AB139">
            <v>12.230999999999987</v>
          </cell>
          <cell r="AN139">
            <v>91.73</v>
          </cell>
          <cell r="AO139">
            <v>91.73</v>
          </cell>
          <cell r="AQ139">
            <v>0</v>
          </cell>
          <cell r="CS139">
            <v>40</v>
          </cell>
          <cell r="CT139">
            <v>3</v>
          </cell>
        </row>
        <row r="140">
          <cell r="B140">
            <v>9</v>
          </cell>
          <cell r="D140">
            <v>232</v>
          </cell>
          <cell r="F140">
            <v>2</v>
          </cell>
          <cell r="G140">
            <v>6.5</v>
          </cell>
          <cell r="H140">
            <v>8.5</v>
          </cell>
          <cell r="J140">
            <v>27.294117647058822</v>
          </cell>
          <cell r="M140">
            <v>53.36</v>
          </cell>
          <cell r="Q140">
            <v>121.79</v>
          </cell>
          <cell r="S140">
            <v>108.76699999999984</v>
          </cell>
          <cell r="T140">
            <v>108.76699999999984</v>
          </cell>
          <cell r="V140">
            <v>9.3490000000000002</v>
          </cell>
          <cell r="Y140">
            <v>18.88</v>
          </cell>
          <cell r="AB140">
            <v>2.6999999999999886</v>
          </cell>
          <cell r="AN140">
            <v>51.66</v>
          </cell>
          <cell r="AO140">
            <v>51.66</v>
          </cell>
          <cell r="AQ140">
            <v>0</v>
          </cell>
          <cell r="CS140">
            <v>40</v>
          </cell>
          <cell r="CT140">
            <v>3</v>
          </cell>
        </row>
        <row r="141">
          <cell r="B141">
            <v>10</v>
          </cell>
          <cell r="D141">
            <v>525</v>
          </cell>
          <cell r="G141">
            <v>18.62</v>
          </cell>
          <cell r="H141">
            <v>18.62</v>
          </cell>
          <cell r="J141">
            <v>28.195488721804509</v>
          </cell>
          <cell r="M141">
            <v>118.884</v>
          </cell>
          <cell r="Q141">
            <v>109.88</v>
          </cell>
          <cell r="S141">
            <v>117.77099999999984</v>
          </cell>
          <cell r="T141">
            <v>117.77099999999984</v>
          </cell>
          <cell r="V141">
            <v>19.309999999999999</v>
          </cell>
          <cell r="Y141">
            <v>13.37</v>
          </cell>
          <cell r="AB141">
            <v>8.6399999999999881</v>
          </cell>
          <cell r="AN141">
            <v>106.08</v>
          </cell>
          <cell r="AO141">
            <v>86.08</v>
          </cell>
          <cell r="AQ141">
            <v>20</v>
          </cell>
          <cell r="CS141">
            <v>40</v>
          </cell>
          <cell r="CT141">
            <v>3</v>
          </cell>
        </row>
        <row r="142">
          <cell r="B142">
            <v>11</v>
          </cell>
          <cell r="Q142">
            <v>0</v>
          </cell>
          <cell r="S142">
            <v>117.77099999999984</v>
          </cell>
          <cell r="T142">
            <v>117.77099999999984</v>
          </cell>
          <cell r="AB142">
            <v>8.6399999999999881</v>
          </cell>
          <cell r="AQ142">
            <v>20</v>
          </cell>
          <cell r="CS142">
            <v>40</v>
          </cell>
          <cell r="CT142">
            <v>3</v>
          </cell>
        </row>
        <row r="143">
          <cell r="B143">
            <v>12</v>
          </cell>
          <cell r="D143">
            <v>327</v>
          </cell>
          <cell r="G143">
            <v>11.46</v>
          </cell>
          <cell r="H143">
            <v>11.46</v>
          </cell>
          <cell r="J143">
            <v>28.534031413612563</v>
          </cell>
          <cell r="M143">
            <v>72.593999999999994</v>
          </cell>
          <cell r="Q143">
            <v>65.489999999999995</v>
          </cell>
          <cell r="S143">
            <v>124.87499999999984</v>
          </cell>
          <cell r="T143">
            <v>124.87499999999984</v>
          </cell>
          <cell r="V143">
            <v>12.585000000000001</v>
          </cell>
          <cell r="Y143">
            <v>19.63</v>
          </cell>
          <cell r="AB143">
            <v>1.5949999999999882</v>
          </cell>
          <cell r="AN143">
            <v>60.29</v>
          </cell>
          <cell r="AO143">
            <v>80.290000000000006</v>
          </cell>
          <cell r="AQ143">
            <v>0</v>
          </cell>
          <cell r="CS143">
            <v>40</v>
          </cell>
          <cell r="CT143">
            <v>3</v>
          </cell>
        </row>
        <row r="144">
          <cell r="B144">
            <v>13</v>
          </cell>
          <cell r="D144">
            <v>514</v>
          </cell>
          <cell r="G144">
            <v>17.899999999999999</v>
          </cell>
          <cell r="H144">
            <v>17.899999999999999</v>
          </cell>
          <cell r="J144">
            <v>28.715083798882684</v>
          </cell>
          <cell r="M144">
            <v>113.33</v>
          </cell>
          <cell r="Q144">
            <v>96.4</v>
          </cell>
          <cell r="S144">
            <v>141.80499999999984</v>
          </cell>
          <cell r="T144">
            <v>141.80499999999984</v>
          </cell>
          <cell r="V144">
            <v>19.058</v>
          </cell>
          <cell r="Y144">
            <v>6.68</v>
          </cell>
          <cell r="AB144">
            <v>13.972999999999988</v>
          </cell>
          <cell r="AN144">
            <v>114.88</v>
          </cell>
          <cell r="AO144">
            <v>114.88</v>
          </cell>
          <cell r="AQ144">
            <v>0</v>
          </cell>
          <cell r="CS144">
            <v>40</v>
          </cell>
          <cell r="CT144">
            <v>3</v>
          </cell>
        </row>
        <row r="145">
          <cell r="B145">
            <v>14</v>
          </cell>
          <cell r="Q145">
            <v>0</v>
          </cell>
          <cell r="S145">
            <v>141.80499999999984</v>
          </cell>
          <cell r="T145">
            <v>141.80499999999984</v>
          </cell>
          <cell r="AB145">
            <v>13.972999999999988</v>
          </cell>
          <cell r="AQ145">
            <v>0</v>
          </cell>
          <cell r="CS145">
            <v>40</v>
          </cell>
          <cell r="CT145">
            <v>3</v>
          </cell>
        </row>
        <row r="146">
          <cell r="B146">
            <v>15</v>
          </cell>
          <cell r="Q146">
            <v>0</v>
          </cell>
          <cell r="S146">
            <v>141.80499999999984</v>
          </cell>
          <cell r="T146">
            <v>141.80499999999984</v>
          </cell>
          <cell r="AB146">
            <v>13.972999999999988</v>
          </cell>
          <cell r="AQ146">
            <v>0</v>
          </cell>
          <cell r="CS146">
            <v>40</v>
          </cell>
          <cell r="CT146">
            <v>3</v>
          </cell>
        </row>
        <row r="147">
          <cell r="B147">
            <v>16</v>
          </cell>
          <cell r="D147">
            <v>302</v>
          </cell>
          <cell r="G147">
            <v>10.47</v>
          </cell>
          <cell r="H147">
            <v>10.47</v>
          </cell>
          <cell r="J147">
            <v>28.844317096466092</v>
          </cell>
          <cell r="M147">
            <v>66.91</v>
          </cell>
          <cell r="Q147">
            <v>0</v>
          </cell>
          <cell r="S147">
            <v>208.71499999999983</v>
          </cell>
          <cell r="T147">
            <v>208.71499999999983</v>
          </cell>
          <cell r="V147">
            <v>11.61</v>
          </cell>
          <cell r="Y147">
            <v>6.96</v>
          </cell>
          <cell r="AB147">
            <v>18.622999999999987</v>
          </cell>
          <cell r="AN147">
            <v>50.78</v>
          </cell>
          <cell r="AO147">
            <v>50.78</v>
          </cell>
          <cell r="AQ147">
            <v>0</v>
          </cell>
          <cell r="CS147">
            <v>40</v>
          </cell>
          <cell r="CT147">
            <v>3</v>
          </cell>
        </row>
        <row r="148">
          <cell r="B148">
            <v>17</v>
          </cell>
          <cell r="D148">
            <v>594</v>
          </cell>
          <cell r="G148">
            <v>21.22</v>
          </cell>
          <cell r="H148">
            <v>21.22</v>
          </cell>
          <cell r="J148">
            <v>27.992459943449578</v>
          </cell>
          <cell r="M148">
            <v>131.673</v>
          </cell>
          <cell r="Q148">
            <v>0</v>
          </cell>
          <cell r="S148">
            <v>340.38799999999981</v>
          </cell>
          <cell r="T148">
            <v>340.38799999999981</v>
          </cell>
          <cell r="V148">
            <v>23.004999999999999</v>
          </cell>
          <cell r="Y148">
            <v>13.44</v>
          </cell>
          <cell r="AB148">
            <v>28.187999999999988</v>
          </cell>
          <cell r="AN148">
            <v>136.38</v>
          </cell>
          <cell r="AO148">
            <v>136.38</v>
          </cell>
          <cell r="AQ148">
            <v>0</v>
          </cell>
          <cell r="CS148">
            <v>40</v>
          </cell>
          <cell r="CT148">
            <v>3</v>
          </cell>
        </row>
        <row r="149">
          <cell r="B149">
            <v>18</v>
          </cell>
          <cell r="Q149">
            <v>0</v>
          </cell>
          <cell r="S149">
            <v>340.38799999999981</v>
          </cell>
          <cell r="T149">
            <v>340.38799999999981</v>
          </cell>
          <cell r="AB149">
            <v>28.187999999999988</v>
          </cell>
          <cell r="AQ149">
            <v>0</v>
          </cell>
          <cell r="CS149">
            <v>40</v>
          </cell>
          <cell r="CT149">
            <v>3</v>
          </cell>
        </row>
        <row r="150">
          <cell r="B150">
            <v>19</v>
          </cell>
          <cell r="D150">
            <v>713</v>
          </cell>
          <cell r="G150">
            <v>21.42</v>
          </cell>
          <cell r="H150">
            <v>21.42</v>
          </cell>
          <cell r="J150">
            <v>33.286647992530341</v>
          </cell>
          <cell r="M150">
            <v>158.286</v>
          </cell>
          <cell r="Q150">
            <v>0</v>
          </cell>
          <cell r="S150">
            <v>498.67399999999981</v>
          </cell>
          <cell r="T150">
            <v>498.67399999999981</v>
          </cell>
          <cell r="V150">
            <v>28.805</v>
          </cell>
          <cell r="Y150">
            <v>25.87</v>
          </cell>
          <cell r="AB150">
            <v>31.122999999999987</v>
          </cell>
          <cell r="AN150">
            <v>139.47999999999999</v>
          </cell>
          <cell r="AO150">
            <v>139.47999999999999</v>
          </cell>
          <cell r="AQ150">
            <v>0</v>
          </cell>
          <cell r="CS150">
            <v>40</v>
          </cell>
          <cell r="CT150">
            <v>3</v>
          </cell>
        </row>
        <row r="151">
          <cell r="B151">
            <v>20</v>
          </cell>
          <cell r="D151">
            <v>800</v>
          </cell>
          <cell r="G151">
            <v>22.78</v>
          </cell>
          <cell r="H151">
            <v>22.78</v>
          </cell>
          <cell r="J151">
            <v>35.118525021949075</v>
          </cell>
          <cell r="M151">
            <v>184.8</v>
          </cell>
          <cell r="Q151">
            <v>229</v>
          </cell>
          <cell r="S151">
            <v>454.47399999999982</v>
          </cell>
          <cell r="T151">
            <v>454.47399999999982</v>
          </cell>
          <cell r="V151">
            <v>32.4</v>
          </cell>
          <cell r="Y151">
            <v>38.4</v>
          </cell>
          <cell r="AB151">
            <v>25.122999999999983</v>
          </cell>
          <cell r="AN151">
            <v>168</v>
          </cell>
          <cell r="AO151">
            <v>130.9</v>
          </cell>
          <cell r="AQ151">
            <v>37.099999999999994</v>
          </cell>
          <cell r="CS151">
            <v>40</v>
          </cell>
          <cell r="CT151">
            <v>3</v>
          </cell>
        </row>
        <row r="152">
          <cell r="B152">
            <v>21</v>
          </cell>
          <cell r="D152">
            <v>426</v>
          </cell>
          <cell r="F152">
            <v>8.83</v>
          </cell>
          <cell r="G152">
            <v>12.8</v>
          </cell>
          <cell r="H152">
            <v>12.8</v>
          </cell>
          <cell r="J152">
            <v>33.28125</v>
          </cell>
          <cell r="M152">
            <v>100.11</v>
          </cell>
          <cell r="Q152">
            <v>115.12</v>
          </cell>
          <cell r="S152">
            <v>439.46399999999983</v>
          </cell>
          <cell r="T152">
            <v>439.46399999999983</v>
          </cell>
          <cell r="V152">
            <v>17.113</v>
          </cell>
          <cell r="Y152">
            <v>32.72</v>
          </cell>
          <cell r="AB152">
            <v>9.515999999999984</v>
          </cell>
          <cell r="AN152">
            <v>89.46</v>
          </cell>
          <cell r="AO152">
            <v>113.7</v>
          </cell>
          <cell r="AQ152">
            <v>12.859999999999985</v>
          </cell>
          <cell r="CS152">
            <v>40</v>
          </cell>
          <cell r="CT152">
            <v>3</v>
          </cell>
        </row>
        <row r="153">
          <cell r="B153">
            <v>22</v>
          </cell>
          <cell r="D153">
            <v>676</v>
          </cell>
          <cell r="F153">
            <v>2.61</v>
          </cell>
          <cell r="G153">
            <v>18.100000000000001</v>
          </cell>
          <cell r="H153">
            <v>20.71</v>
          </cell>
          <cell r="I153">
            <v>1.43</v>
          </cell>
          <cell r="J153">
            <v>32.641236117817478</v>
          </cell>
          <cell r="M153">
            <v>160.21199999999999</v>
          </cell>
          <cell r="Q153">
            <v>172.91</v>
          </cell>
          <cell r="S153">
            <v>426.76599999999985</v>
          </cell>
          <cell r="T153">
            <v>426.76599999999985</v>
          </cell>
          <cell r="V153">
            <v>26.364000000000001</v>
          </cell>
          <cell r="AB153">
            <v>35.879999999999981</v>
          </cell>
          <cell r="AN153">
            <v>157.93</v>
          </cell>
          <cell r="AO153">
            <v>170.79</v>
          </cell>
          <cell r="AQ153">
            <v>0</v>
          </cell>
          <cell r="CS153">
            <v>40</v>
          </cell>
          <cell r="CT153">
            <v>3</v>
          </cell>
        </row>
        <row r="154">
          <cell r="B154">
            <v>23</v>
          </cell>
          <cell r="D154">
            <v>232</v>
          </cell>
          <cell r="G154">
            <v>7.09</v>
          </cell>
          <cell r="H154">
            <v>7.09</v>
          </cell>
          <cell r="J154">
            <v>32.722143864598024</v>
          </cell>
          <cell r="M154">
            <v>56.03</v>
          </cell>
          <cell r="Q154">
            <v>208.22</v>
          </cell>
          <cell r="S154">
            <v>274.57599999999979</v>
          </cell>
          <cell r="T154">
            <v>274.57599999999979</v>
          </cell>
          <cell r="V154">
            <v>9.5120000000000005</v>
          </cell>
          <cell r="AB154">
            <v>45.391999999999982</v>
          </cell>
          <cell r="AN154">
            <v>60.15</v>
          </cell>
          <cell r="AO154">
            <v>60.15</v>
          </cell>
          <cell r="AQ154">
            <v>0</v>
          </cell>
          <cell r="CS154">
            <v>40</v>
          </cell>
          <cell r="CT154">
            <v>3</v>
          </cell>
        </row>
        <row r="155">
          <cell r="B155">
            <v>24</v>
          </cell>
          <cell r="D155">
            <v>533</v>
          </cell>
          <cell r="G155">
            <v>16.16</v>
          </cell>
          <cell r="H155">
            <v>16.16</v>
          </cell>
          <cell r="J155">
            <v>32.982673267326732</v>
          </cell>
          <cell r="M155">
            <v>128.56</v>
          </cell>
          <cell r="Q155">
            <v>120.01</v>
          </cell>
          <cell r="S155">
            <v>283.12599999999981</v>
          </cell>
          <cell r="T155">
            <v>283.12599999999981</v>
          </cell>
          <cell r="V155">
            <v>22.1</v>
          </cell>
          <cell r="Y155">
            <v>12.98</v>
          </cell>
          <cell r="AB155">
            <v>54.511999999999986</v>
          </cell>
          <cell r="AN155">
            <v>125.74</v>
          </cell>
          <cell r="AO155">
            <v>125.74</v>
          </cell>
          <cell r="AQ155">
            <v>0</v>
          </cell>
          <cell r="CS155">
            <v>40</v>
          </cell>
          <cell r="CT155">
            <v>3</v>
          </cell>
        </row>
        <row r="156">
          <cell r="B156">
            <v>25</v>
          </cell>
          <cell r="Q156">
            <v>0</v>
          </cell>
          <cell r="S156">
            <v>283.12599999999981</v>
          </cell>
          <cell r="T156">
            <v>283.12599999999981</v>
          </cell>
          <cell r="AB156">
            <v>54.511999999999986</v>
          </cell>
          <cell r="AQ156">
            <v>0</v>
          </cell>
          <cell r="CS156">
            <v>40</v>
          </cell>
          <cell r="CT156">
            <v>3</v>
          </cell>
        </row>
        <row r="157">
          <cell r="B157">
            <v>26</v>
          </cell>
          <cell r="D157">
            <v>258</v>
          </cell>
          <cell r="G157">
            <v>8.66</v>
          </cell>
          <cell r="H157">
            <v>8.66</v>
          </cell>
          <cell r="J157">
            <v>29.792147806004618</v>
          </cell>
          <cell r="M157">
            <v>62.195</v>
          </cell>
          <cell r="Q157">
            <v>126.19</v>
          </cell>
          <cell r="S157">
            <v>219.1309999999998</v>
          </cell>
          <cell r="T157">
            <v>219.1309999999998</v>
          </cell>
          <cell r="V157">
            <v>10.759</v>
          </cell>
          <cell r="Y157">
            <v>44.71</v>
          </cell>
          <cell r="AB157">
            <v>20.560999999999986</v>
          </cell>
          <cell r="AN157">
            <v>54.35</v>
          </cell>
          <cell r="AO157">
            <v>54.35</v>
          </cell>
          <cell r="AQ157">
            <v>0</v>
          </cell>
          <cell r="CS157">
            <v>40</v>
          </cell>
          <cell r="CT157">
            <v>3</v>
          </cell>
        </row>
        <row r="158">
          <cell r="B158">
            <v>27</v>
          </cell>
          <cell r="D158">
            <v>168</v>
          </cell>
          <cell r="G158">
            <v>6.09</v>
          </cell>
          <cell r="H158">
            <v>6.09</v>
          </cell>
          <cell r="J158">
            <v>27.586206896551726</v>
          </cell>
          <cell r="M158">
            <v>40.438000000000002</v>
          </cell>
          <cell r="Q158">
            <v>125.5</v>
          </cell>
          <cell r="S158">
            <v>134.06899999999979</v>
          </cell>
          <cell r="T158">
            <v>134.06899999999979</v>
          </cell>
          <cell r="V158">
            <v>6.835</v>
          </cell>
          <cell r="Y158">
            <v>19.7</v>
          </cell>
          <cell r="AB158">
            <v>7.6959999999999873</v>
          </cell>
          <cell r="AN158">
            <v>35.28</v>
          </cell>
          <cell r="AO158">
            <v>28.35</v>
          </cell>
          <cell r="AQ158">
            <v>6.93</v>
          </cell>
          <cell r="CS158">
            <v>40</v>
          </cell>
          <cell r="CT158">
            <v>3</v>
          </cell>
        </row>
        <row r="159">
          <cell r="B159">
            <v>28</v>
          </cell>
          <cell r="D159">
            <v>247</v>
          </cell>
          <cell r="F159">
            <v>4.47</v>
          </cell>
          <cell r="G159">
            <v>7.85</v>
          </cell>
          <cell r="H159">
            <v>7.85</v>
          </cell>
          <cell r="J159">
            <v>31.464968152866245</v>
          </cell>
          <cell r="M159">
            <v>59.28</v>
          </cell>
          <cell r="Q159">
            <v>0</v>
          </cell>
          <cell r="S159">
            <v>193.34899999999979</v>
          </cell>
          <cell r="T159">
            <v>193.34899999999979</v>
          </cell>
          <cell r="V159">
            <v>10.156000000000001</v>
          </cell>
          <cell r="Y159">
            <v>6.62</v>
          </cell>
          <cell r="AB159">
            <v>11.231999999999989</v>
          </cell>
          <cell r="AN159">
            <v>51.87</v>
          </cell>
          <cell r="AO159">
            <v>49.28</v>
          </cell>
          <cell r="AQ159">
            <v>9.519999999999996</v>
          </cell>
          <cell r="CS159">
            <v>40</v>
          </cell>
          <cell r="CT159">
            <v>3</v>
          </cell>
        </row>
        <row r="160">
          <cell r="B160">
            <v>29</v>
          </cell>
          <cell r="Q160">
            <v>0</v>
          </cell>
          <cell r="S160">
            <v>193.34899999999979</v>
          </cell>
          <cell r="T160">
            <v>193.34899999999979</v>
          </cell>
          <cell r="AB160">
            <v>11.231999999999989</v>
          </cell>
          <cell r="AQ160">
            <v>9.519999999999996</v>
          </cell>
          <cell r="CS160">
            <v>40</v>
          </cell>
          <cell r="CT160">
            <v>3</v>
          </cell>
        </row>
        <row r="161">
          <cell r="B161">
            <v>30</v>
          </cell>
          <cell r="D161">
            <v>197</v>
          </cell>
          <cell r="F161">
            <v>3.24</v>
          </cell>
          <cell r="G161">
            <v>5.98</v>
          </cell>
          <cell r="H161">
            <v>5.98</v>
          </cell>
          <cell r="J161">
            <v>32.943143812709025</v>
          </cell>
          <cell r="M161">
            <v>47.3</v>
          </cell>
          <cell r="Q161">
            <v>104.44</v>
          </cell>
          <cell r="S161">
            <v>136.20899999999978</v>
          </cell>
          <cell r="T161">
            <v>136.20899999999978</v>
          </cell>
          <cell r="V161">
            <v>8.1750000000000007</v>
          </cell>
          <cell r="Y161">
            <v>18.95</v>
          </cell>
          <cell r="AB161">
            <v>0.45699999999999008</v>
          </cell>
          <cell r="AN161">
            <v>40.729999999999997</v>
          </cell>
          <cell r="AO161">
            <v>50.25</v>
          </cell>
          <cell r="AQ161">
            <v>0</v>
          </cell>
          <cell r="CS161">
            <v>40</v>
          </cell>
          <cell r="CT161">
            <v>3</v>
          </cell>
        </row>
        <row r="162">
          <cell r="B162">
            <v>31</v>
          </cell>
          <cell r="D162">
            <v>365</v>
          </cell>
          <cell r="F162">
            <v>5.56</v>
          </cell>
          <cell r="G162">
            <v>10.46</v>
          </cell>
          <cell r="H162">
            <v>10.46</v>
          </cell>
          <cell r="J162">
            <v>34.894837476099426</v>
          </cell>
          <cell r="M162">
            <v>87.71</v>
          </cell>
          <cell r="Q162">
            <v>64.53</v>
          </cell>
          <cell r="S162">
            <v>159.38899999999975</v>
          </cell>
          <cell r="T162">
            <v>159.38899999999975</v>
          </cell>
          <cell r="V162">
            <v>15.33</v>
          </cell>
          <cell r="Y162">
            <v>6.36</v>
          </cell>
          <cell r="AB162">
            <v>9.4269999999999889</v>
          </cell>
          <cell r="AN162">
            <v>72.150000000000006</v>
          </cell>
          <cell r="AO162">
            <v>72.150000000000006</v>
          </cell>
          <cell r="AQ162">
            <v>0</v>
          </cell>
          <cell r="CS162">
            <v>40</v>
          </cell>
          <cell r="CT162">
            <v>3</v>
          </cell>
        </row>
        <row r="163">
          <cell r="B163" t="str">
            <v>JUN/1</v>
          </cell>
          <cell r="Q163">
            <v>0</v>
          </cell>
          <cell r="S163">
            <v>159.38899999999975</v>
          </cell>
          <cell r="T163">
            <v>159.38899999999975</v>
          </cell>
          <cell r="AB163">
            <v>9.4269999999999889</v>
          </cell>
          <cell r="AQ163">
            <v>0</v>
          </cell>
          <cell r="CS163">
            <v>40</v>
          </cell>
          <cell r="CT163">
            <v>3</v>
          </cell>
        </row>
        <row r="164">
          <cell r="B164">
            <v>2</v>
          </cell>
          <cell r="D164">
            <v>283</v>
          </cell>
          <cell r="F164">
            <v>2.72</v>
          </cell>
          <cell r="G164">
            <v>6.89</v>
          </cell>
          <cell r="H164">
            <v>9.61</v>
          </cell>
          <cell r="J164">
            <v>29.448491155046828</v>
          </cell>
          <cell r="M164">
            <v>66.504999999999995</v>
          </cell>
          <cell r="Q164">
            <v>67</v>
          </cell>
          <cell r="S164">
            <v>158.89399999999975</v>
          </cell>
          <cell r="T164">
            <v>158.89399999999975</v>
          </cell>
          <cell r="V164">
            <v>11.83</v>
          </cell>
          <cell r="Y164">
            <v>13.55</v>
          </cell>
          <cell r="AB164">
            <v>7.7069999999999901</v>
          </cell>
          <cell r="AN164">
            <v>63.44</v>
          </cell>
          <cell r="AO164">
            <v>63.44</v>
          </cell>
          <cell r="AQ164">
            <v>0</v>
          </cell>
          <cell r="CS164">
            <v>40</v>
          </cell>
          <cell r="CT164">
            <v>3</v>
          </cell>
        </row>
        <row r="165">
          <cell r="B165">
            <v>3</v>
          </cell>
          <cell r="D165">
            <v>305</v>
          </cell>
          <cell r="F165">
            <v>3.33</v>
          </cell>
          <cell r="G165">
            <v>9.51</v>
          </cell>
          <cell r="H165">
            <v>9.51</v>
          </cell>
          <cell r="J165">
            <v>32.071503680336491</v>
          </cell>
          <cell r="M165">
            <v>70.203000000000003</v>
          </cell>
          <cell r="Q165">
            <v>53.02</v>
          </cell>
          <cell r="S165">
            <v>176.07699999999974</v>
          </cell>
          <cell r="T165">
            <v>176.07699999999974</v>
          </cell>
          <cell r="V165">
            <v>12.9</v>
          </cell>
          <cell r="Y165">
            <v>19.52</v>
          </cell>
          <cell r="AB165">
            <v>1.0869999999999926</v>
          </cell>
          <cell r="AN165">
            <v>57.75</v>
          </cell>
          <cell r="AO165">
            <v>57.75</v>
          </cell>
          <cell r="AQ165">
            <v>0</v>
          </cell>
          <cell r="CS165">
            <v>40</v>
          </cell>
          <cell r="CT165">
            <v>3</v>
          </cell>
        </row>
        <row r="166">
          <cell r="B166">
            <v>4</v>
          </cell>
          <cell r="D166">
            <v>195</v>
          </cell>
          <cell r="F166">
            <v>5.46</v>
          </cell>
          <cell r="G166">
            <v>4.72</v>
          </cell>
          <cell r="H166">
            <v>5.46</v>
          </cell>
          <cell r="J166">
            <v>35.714285714285715</v>
          </cell>
          <cell r="M166">
            <v>45.045000000000002</v>
          </cell>
          <cell r="Q166">
            <v>77.540000000000006</v>
          </cell>
          <cell r="S166">
            <v>143.58199999999971</v>
          </cell>
          <cell r="T166">
            <v>143.58199999999971</v>
          </cell>
          <cell r="V166">
            <v>8.35</v>
          </cell>
          <cell r="Y166">
            <v>6.75</v>
          </cell>
          <cell r="AB166">
            <v>2.6869999999999923</v>
          </cell>
          <cell r="AN166">
            <v>44.63</v>
          </cell>
          <cell r="AO166">
            <v>44.63</v>
          </cell>
          <cell r="AQ166">
            <v>0</v>
          </cell>
          <cell r="CS166">
            <v>40</v>
          </cell>
          <cell r="CT166">
            <v>3</v>
          </cell>
        </row>
        <row r="167">
          <cell r="B167">
            <v>5</v>
          </cell>
          <cell r="D167">
            <v>196</v>
          </cell>
          <cell r="F167">
            <v>2.67</v>
          </cell>
          <cell r="G167">
            <v>5.93</v>
          </cell>
          <cell r="H167">
            <v>5.93</v>
          </cell>
          <cell r="J167">
            <v>33.052276559865092</v>
          </cell>
          <cell r="M167">
            <v>45.381</v>
          </cell>
          <cell r="Q167">
            <v>53.9</v>
          </cell>
          <cell r="S167">
            <v>135.0629999999997</v>
          </cell>
          <cell r="T167">
            <v>135.0629999999997</v>
          </cell>
          <cell r="V167">
            <v>8.3000000000000007</v>
          </cell>
          <cell r="Y167">
            <v>7.54</v>
          </cell>
          <cell r="AB167">
            <v>3.446999999999993</v>
          </cell>
          <cell r="AN167">
            <v>51.51</v>
          </cell>
          <cell r="AO167">
            <v>51.51</v>
          </cell>
          <cell r="AQ167">
            <v>0</v>
          </cell>
          <cell r="CS167">
            <v>40</v>
          </cell>
          <cell r="CT167">
            <v>3</v>
          </cell>
        </row>
        <row r="168">
          <cell r="B168">
            <v>6</v>
          </cell>
          <cell r="D168">
            <v>250</v>
          </cell>
          <cell r="F168">
            <v>5.32</v>
          </cell>
          <cell r="G168">
            <v>6.8</v>
          </cell>
          <cell r="H168">
            <v>6.8</v>
          </cell>
          <cell r="J168">
            <v>36.764705882352942</v>
          </cell>
          <cell r="M168">
            <v>58</v>
          </cell>
          <cell r="Q168">
            <v>65.739999999999995</v>
          </cell>
          <cell r="S168">
            <v>127.32299999999971</v>
          </cell>
          <cell r="T168">
            <v>127.32299999999971</v>
          </cell>
          <cell r="V168">
            <v>10.75</v>
          </cell>
          <cell r="Y168">
            <v>5.97</v>
          </cell>
          <cell r="AB168">
            <v>8.2269999999999932</v>
          </cell>
          <cell r="AN168">
            <v>49.76</v>
          </cell>
          <cell r="AO168">
            <v>49.76</v>
          </cell>
          <cell r="AQ168">
            <v>0</v>
          </cell>
          <cell r="CS168">
            <v>40</v>
          </cell>
          <cell r="CT168">
            <v>3</v>
          </cell>
        </row>
        <row r="169">
          <cell r="B169">
            <v>7</v>
          </cell>
          <cell r="D169">
            <v>483</v>
          </cell>
          <cell r="F169">
            <v>9.14</v>
          </cell>
          <cell r="G169">
            <v>12.16</v>
          </cell>
          <cell r="H169">
            <v>12.16</v>
          </cell>
          <cell r="J169">
            <v>39.720394736842103</v>
          </cell>
          <cell r="M169">
            <v>111.09</v>
          </cell>
          <cell r="Q169">
            <v>0</v>
          </cell>
          <cell r="S169">
            <v>238.41299999999973</v>
          </cell>
          <cell r="T169">
            <v>238.41299999999973</v>
          </cell>
          <cell r="V169">
            <v>19.733000000000001</v>
          </cell>
          <cell r="Y169">
            <v>6.41</v>
          </cell>
          <cell r="AB169">
            <v>21.549999999999994</v>
          </cell>
          <cell r="AN169">
            <v>111.74</v>
          </cell>
          <cell r="AO169">
            <v>111.74</v>
          </cell>
          <cell r="AQ169">
            <v>0</v>
          </cell>
          <cell r="CS169">
            <v>40</v>
          </cell>
          <cell r="CT169">
            <v>3</v>
          </cell>
        </row>
        <row r="170">
          <cell r="B170">
            <v>8</v>
          </cell>
          <cell r="Q170">
            <v>0</v>
          </cell>
          <cell r="S170">
            <v>238.41299999999973</v>
          </cell>
          <cell r="T170">
            <v>238.41299999999973</v>
          </cell>
          <cell r="AB170">
            <v>21.549999999999994</v>
          </cell>
          <cell r="AQ170">
            <v>0</v>
          </cell>
          <cell r="CS170">
            <v>40</v>
          </cell>
          <cell r="CT170">
            <v>3</v>
          </cell>
        </row>
        <row r="171">
          <cell r="B171">
            <v>9</v>
          </cell>
          <cell r="D171">
            <v>456</v>
          </cell>
          <cell r="F171">
            <v>9.91</v>
          </cell>
          <cell r="G171">
            <v>12.26</v>
          </cell>
          <cell r="H171">
            <v>12.26</v>
          </cell>
          <cell r="J171">
            <v>37.194127243066887</v>
          </cell>
          <cell r="M171">
            <v>105.455</v>
          </cell>
          <cell r="Q171">
            <v>98.88</v>
          </cell>
          <cell r="S171">
            <v>244.98799999999972</v>
          </cell>
          <cell r="T171">
            <v>244.98799999999972</v>
          </cell>
          <cell r="V171">
            <v>18.47</v>
          </cell>
          <cell r="Y171">
            <v>19.72</v>
          </cell>
          <cell r="AB171">
            <v>20.299999999999997</v>
          </cell>
          <cell r="AN171">
            <v>90.81</v>
          </cell>
          <cell r="AO171">
            <v>90.81</v>
          </cell>
          <cell r="AQ171">
            <v>0</v>
          </cell>
          <cell r="CS171">
            <v>40</v>
          </cell>
          <cell r="CT171">
            <v>3</v>
          </cell>
        </row>
        <row r="172">
          <cell r="B172">
            <v>10</v>
          </cell>
          <cell r="D172">
            <v>507</v>
          </cell>
          <cell r="F172">
            <v>9.59</v>
          </cell>
          <cell r="G172">
            <v>13.46</v>
          </cell>
          <cell r="H172">
            <v>13.46</v>
          </cell>
          <cell r="J172">
            <v>37.667161961367007</v>
          </cell>
          <cell r="M172">
            <v>119.375</v>
          </cell>
          <cell r="Q172">
            <v>108.43</v>
          </cell>
          <cell r="S172">
            <v>255.93299999999971</v>
          </cell>
          <cell r="T172">
            <v>255.93299999999971</v>
          </cell>
          <cell r="V172">
            <v>21.24</v>
          </cell>
          <cell r="Y172">
            <v>26.44</v>
          </cell>
          <cell r="AB172">
            <v>15.099999999999991</v>
          </cell>
          <cell r="AN172">
            <v>121.65</v>
          </cell>
          <cell r="AO172">
            <v>121.65</v>
          </cell>
          <cell r="AQ172">
            <v>0</v>
          </cell>
          <cell r="CS172">
            <v>40</v>
          </cell>
          <cell r="CT172">
            <v>3</v>
          </cell>
        </row>
        <row r="173">
          <cell r="B173">
            <v>11</v>
          </cell>
          <cell r="D173">
            <v>311</v>
          </cell>
          <cell r="F173">
            <v>5.2</v>
          </cell>
          <cell r="G173">
            <v>10.06</v>
          </cell>
          <cell r="H173">
            <v>10.06</v>
          </cell>
          <cell r="J173">
            <v>30.914512922465207</v>
          </cell>
          <cell r="M173">
            <v>74.7</v>
          </cell>
          <cell r="Q173">
            <v>114.01</v>
          </cell>
          <cell r="S173">
            <v>216.62299999999971</v>
          </cell>
          <cell r="T173">
            <v>216.62299999999971</v>
          </cell>
          <cell r="V173">
            <v>11.82</v>
          </cell>
          <cell r="Y173">
            <v>6.9</v>
          </cell>
          <cell r="AB173">
            <v>20.019999999999989</v>
          </cell>
          <cell r="AN173">
            <v>58.57</v>
          </cell>
          <cell r="AO173">
            <v>58.57</v>
          </cell>
          <cell r="AQ173">
            <v>0</v>
          </cell>
          <cell r="CS173">
            <v>40</v>
          </cell>
          <cell r="CT173">
            <v>3</v>
          </cell>
        </row>
        <row r="174">
          <cell r="B174">
            <v>12</v>
          </cell>
          <cell r="D174">
            <v>592</v>
          </cell>
          <cell r="F174">
            <v>12.98</v>
          </cell>
          <cell r="G174">
            <v>11.19</v>
          </cell>
          <cell r="H174">
            <v>12.98</v>
          </cell>
          <cell r="J174">
            <v>45.608628659476118</v>
          </cell>
          <cell r="M174">
            <v>142.376</v>
          </cell>
          <cell r="Q174">
            <v>97.22</v>
          </cell>
          <cell r="S174">
            <v>261.77899999999966</v>
          </cell>
          <cell r="T174">
            <v>261.77899999999966</v>
          </cell>
          <cell r="V174">
            <v>23.09</v>
          </cell>
          <cell r="Y174">
            <v>26.4</v>
          </cell>
          <cell r="AB174">
            <v>16.709999999999987</v>
          </cell>
          <cell r="AN174">
            <v>130.97999999999999</v>
          </cell>
          <cell r="AO174">
            <v>130.97999999999999</v>
          </cell>
          <cell r="AQ174">
            <v>0</v>
          </cell>
          <cell r="CS174">
            <v>40</v>
          </cell>
          <cell r="CT174">
            <v>3</v>
          </cell>
        </row>
        <row r="175">
          <cell r="B175">
            <v>13</v>
          </cell>
          <cell r="D175">
            <v>223</v>
          </cell>
          <cell r="F175">
            <v>5.77</v>
          </cell>
          <cell r="G175">
            <v>3.35</v>
          </cell>
          <cell r="H175">
            <v>5.77</v>
          </cell>
          <cell r="J175">
            <v>38.648180242634318</v>
          </cell>
          <cell r="M175">
            <v>53.722999999999999</v>
          </cell>
          <cell r="Q175">
            <v>108.97</v>
          </cell>
          <cell r="S175">
            <v>206.53199999999967</v>
          </cell>
          <cell r="T175">
            <v>206.53199999999967</v>
          </cell>
          <cell r="V175">
            <v>8.7899999999999991</v>
          </cell>
          <cell r="Y175">
            <v>13.45</v>
          </cell>
          <cell r="AB175">
            <v>12.049999999999986</v>
          </cell>
          <cell r="AN175">
            <v>54.94</v>
          </cell>
          <cell r="AO175">
            <v>54.94</v>
          </cell>
          <cell r="AQ175">
            <v>0</v>
          </cell>
          <cell r="CS175">
            <v>40</v>
          </cell>
          <cell r="CT175">
            <v>3</v>
          </cell>
        </row>
        <row r="176">
          <cell r="B176">
            <v>14</v>
          </cell>
          <cell r="D176">
            <v>309</v>
          </cell>
          <cell r="F176">
            <v>7</v>
          </cell>
          <cell r="G176">
            <v>5.75</v>
          </cell>
          <cell r="H176">
            <v>7</v>
          </cell>
          <cell r="J176">
            <v>44.142857142857146</v>
          </cell>
          <cell r="M176">
            <v>74.468999999999994</v>
          </cell>
          <cell r="Q176">
            <v>84.53</v>
          </cell>
          <cell r="S176">
            <v>196.47099999999963</v>
          </cell>
          <cell r="T176">
            <v>196.47099999999963</v>
          </cell>
          <cell r="V176">
            <v>12.669</v>
          </cell>
          <cell r="Y176">
            <v>17.89</v>
          </cell>
          <cell r="AB176">
            <v>6.8289999999999864</v>
          </cell>
          <cell r="AN176">
            <v>61.8</v>
          </cell>
          <cell r="AO176">
            <v>47.96</v>
          </cell>
          <cell r="AQ176">
            <v>13.839999999999996</v>
          </cell>
          <cell r="CS176">
            <v>40</v>
          </cell>
          <cell r="CT176">
            <v>3</v>
          </cell>
        </row>
        <row r="177">
          <cell r="B177">
            <v>15</v>
          </cell>
          <cell r="Q177">
            <v>0</v>
          </cell>
          <cell r="S177">
            <v>196.47099999999963</v>
          </cell>
          <cell r="T177">
            <v>196.47099999999963</v>
          </cell>
          <cell r="AB177">
            <v>6.8289999999999864</v>
          </cell>
          <cell r="AQ177">
            <v>13.839999999999996</v>
          </cell>
          <cell r="CS177">
            <v>40</v>
          </cell>
          <cell r="CT177">
            <v>3</v>
          </cell>
        </row>
        <row r="178">
          <cell r="B178">
            <v>16</v>
          </cell>
          <cell r="D178">
            <v>359</v>
          </cell>
          <cell r="F178">
            <v>6.5</v>
          </cell>
          <cell r="G178">
            <v>9.65</v>
          </cell>
          <cell r="H178">
            <v>9.65</v>
          </cell>
          <cell r="J178">
            <v>37.202072538860101</v>
          </cell>
          <cell r="M178">
            <v>86.16</v>
          </cell>
          <cell r="Q178">
            <v>74.739999999999995</v>
          </cell>
          <cell r="S178">
            <v>207.89099999999962</v>
          </cell>
          <cell r="T178">
            <v>207.89099999999962</v>
          </cell>
          <cell r="V178">
            <v>14.718999999999999</v>
          </cell>
          <cell r="Y178">
            <v>13.42</v>
          </cell>
          <cell r="AB178">
            <v>8.1279999999999877</v>
          </cell>
          <cell r="AN178">
            <v>86.68</v>
          </cell>
          <cell r="AO178">
            <v>100.52</v>
          </cell>
          <cell r="AQ178">
            <v>0</v>
          </cell>
          <cell r="CS178">
            <v>40</v>
          </cell>
          <cell r="CT178">
            <v>3</v>
          </cell>
        </row>
        <row r="179">
          <cell r="B179">
            <v>17</v>
          </cell>
          <cell r="D179">
            <v>438</v>
          </cell>
          <cell r="F179">
            <v>7.83</v>
          </cell>
          <cell r="G179">
            <v>11.8</v>
          </cell>
          <cell r="H179">
            <v>11.8</v>
          </cell>
          <cell r="J179">
            <v>37.118644067796609</v>
          </cell>
          <cell r="M179">
            <v>105.123</v>
          </cell>
          <cell r="Q179">
            <v>130.94999999999999</v>
          </cell>
          <cell r="S179">
            <v>182.06399999999962</v>
          </cell>
          <cell r="T179">
            <v>182.06399999999962</v>
          </cell>
          <cell r="V179">
            <v>17.957999999999998</v>
          </cell>
          <cell r="Y179">
            <v>13.35</v>
          </cell>
          <cell r="AB179">
            <v>12.735999999999985</v>
          </cell>
          <cell r="AN179">
            <v>96.01</v>
          </cell>
          <cell r="AO179">
            <v>96.01</v>
          </cell>
          <cell r="AQ179">
            <v>0</v>
          </cell>
          <cell r="CS179">
            <v>40</v>
          </cell>
          <cell r="CT179">
            <v>3</v>
          </cell>
        </row>
        <row r="180">
          <cell r="B180">
            <v>18</v>
          </cell>
          <cell r="D180">
            <v>368</v>
          </cell>
          <cell r="F180">
            <v>10.210000000000001</v>
          </cell>
          <cell r="G180">
            <v>5.34</v>
          </cell>
          <cell r="H180">
            <v>10.210000000000001</v>
          </cell>
          <cell r="J180">
            <v>36.043095004897154</v>
          </cell>
          <cell r="M180">
            <v>88.32</v>
          </cell>
          <cell r="Q180">
            <v>97.66</v>
          </cell>
          <cell r="S180">
            <v>172.72399999999962</v>
          </cell>
          <cell r="T180">
            <v>172.72399999999962</v>
          </cell>
          <cell r="V180">
            <v>15.16</v>
          </cell>
          <cell r="Y180">
            <v>20.5</v>
          </cell>
          <cell r="AB180">
            <v>7.3959999999999866</v>
          </cell>
          <cell r="AN180">
            <v>78.37</v>
          </cell>
          <cell r="AO180">
            <v>78.37</v>
          </cell>
          <cell r="AQ180">
            <v>0</v>
          </cell>
          <cell r="CS180">
            <v>40</v>
          </cell>
          <cell r="CT180">
            <v>3</v>
          </cell>
        </row>
        <row r="181">
          <cell r="B181">
            <v>19</v>
          </cell>
          <cell r="D181">
            <v>544</v>
          </cell>
          <cell r="F181">
            <v>8.36</v>
          </cell>
          <cell r="G181">
            <v>12.33</v>
          </cell>
          <cell r="H181">
            <v>12.33</v>
          </cell>
          <cell r="J181">
            <v>44.120032441200323</v>
          </cell>
          <cell r="M181">
            <v>127.29600000000001</v>
          </cell>
          <cell r="Q181">
            <v>48.75</v>
          </cell>
          <cell r="S181">
            <v>251.26999999999964</v>
          </cell>
          <cell r="T181">
            <v>251.26999999999964</v>
          </cell>
          <cell r="V181">
            <v>21.815000000000001</v>
          </cell>
          <cell r="Y181">
            <v>7.17</v>
          </cell>
          <cell r="AB181">
            <v>22.04099999999999</v>
          </cell>
          <cell r="AN181">
            <v>105.84</v>
          </cell>
          <cell r="AO181">
            <v>105.84</v>
          </cell>
          <cell r="AQ181">
            <v>0</v>
          </cell>
          <cell r="CS181">
            <v>40</v>
          </cell>
          <cell r="CT181">
            <v>3</v>
          </cell>
        </row>
        <row r="182">
          <cell r="B182">
            <v>20</v>
          </cell>
          <cell r="D182">
            <v>282</v>
          </cell>
          <cell r="F182">
            <v>5.92</v>
          </cell>
          <cell r="G182">
            <v>6.77</v>
          </cell>
          <cell r="H182">
            <v>6.85</v>
          </cell>
          <cell r="J182">
            <v>41.167883211678834</v>
          </cell>
          <cell r="M182">
            <v>66.27</v>
          </cell>
          <cell r="Q182">
            <v>114.77</v>
          </cell>
          <cell r="S182">
            <v>202.76999999999964</v>
          </cell>
          <cell r="T182">
            <v>202.76999999999964</v>
          </cell>
          <cell r="V182">
            <v>10.959</v>
          </cell>
          <cell r="Y182">
            <v>18.75</v>
          </cell>
          <cell r="AB182">
            <v>14.249999999999986</v>
          </cell>
          <cell r="AN182">
            <v>77.97</v>
          </cell>
          <cell r="AO182">
            <v>77.97</v>
          </cell>
          <cell r="AQ182">
            <v>0</v>
          </cell>
          <cell r="CS182">
            <v>40</v>
          </cell>
          <cell r="CT182">
            <v>3</v>
          </cell>
        </row>
        <row r="183">
          <cell r="B183">
            <v>21</v>
          </cell>
          <cell r="D183">
            <v>655</v>
          </cell>
          <cell r="F183">
            <v>13.97</v>
          </cell>
          <cell r="G183">
            <v>12.23</v>
          </cell>
          <cell r="H183">
            <v>13.97</v>
          </cell>
          <cell r="J183">
            <v>46.886184681460271</v>
          </cell>
          <cell r="M183">
            <v>152.99299999999999</v>
          </cell>
          <cell r="Q183">
            <v>0</v>
          </cell>
          <cell r="S183">
            <v>355.76299999999964</v>
          </cell>
          <cell r="T183">
            <v>355.76299999999964</v>
          </cell>
          <cell r="V183">
            <v>25.78</v>
          </cell>
          <cell r="Y183">
            <v>19.28</v>
          </cell>
          <cell r="AB183">
            <v>20.749999999999986</v>
          </cell>
          <cell r="AN183">
            <v>144</v>
          </cell>
          <cell r="AO183">
            <v>117.37</v>
          </cell>
          <cell r="AQ183">
            <v>26.629999999999995</v>
          </cell>
          <cell r="CS183">
            <v>40</v>
          </cell>
          <cell r="CT183">
            <v>3</v>
          </cell>
        </row>
        <row r="184">
          <cell r="B184">
            <v>22</v>
          </cell>
          <cell r="Q184">
            <v>0</v>
          </cell>
          <cell r="S184">
            <v>355.76299999999964</v>
          </cell>
          <cell r="T184">
            <v>355.76299999999964</v>
          </cell>
          <cell r="AB184">
            <v>20.749999999999986</v>
          </cell>
          <cell r="AQ184">
            <v>26.629999999999995</v>
          </cell>
          <cell r="CS184">
            <v>40</v>
          </cell>
          <cell r="CT184">
            <v>3</v>
          </cell>
        </row>
        <row r="185">
          <cell r="B185">
            <v>23</v>
          </cell>
          <cell r="D185">
            <v>616</v>
          </cell>
          <cell r="F185">
            <v>13.67</v>
          </cell>
          <cell r="G185">
            <v>10.86</v>
          </cell>
          <cell r="H185">
            <v>13.67</v>
          </cell>
          <cell r="J185">
            <v>45.062179956108267</v>
          </cell>
          <cell r="M185">
            <v>138.81200000000001</v>
          </cell>
          <cell r="Q185">
            <v>0</v>
          </cell>
          <cell r="S185">
            <v>494.57499999999965</v>
          </cell>
          <cell r="T185">
            <v>494.57499999999965</v>
          </cell>
          <cell r="V185">
            <v>22.97</v>
          </cell>
          <cell r="Y185">
            <v>12.82</v>
          </cell>
          <cell r="AB185">
            <v>30.899999999999984</v>
          </cell>
          <cell r="AN185">
            <v>117.94</v>
          </cell>
          <cell r="AO185">
            <v>144.57</v>
          </cell>
          <cell r="AQ185">
            <v>0</v>
          </cell>
          <cell r="CS185">
            <v>40</v>
          </cell>
          <cell r="CT185">
            <v>3</v>
          </cell>
        </row>
        <row r="186">
          <cell r="B186">
            <v>24</v>
          </cell>
          <cell r="D186">
            <v>500</v>
          </cell>
          <cell r="F186">
            <v>11.7</v>
          </cell>
          <cell r="G186">
            <v>8.14</v>
          </cell>
          <cell r="H186">
            <v>11.7</v>
          </cell>
          <cell r="J186">
            <v>42.73504273504274</v>
          </cell>
          <cell r="M186">
            <v>110.182</v>
          </cell>
          <cell r="Q186">
            <v>136.57</v>
          </cell>
          <cell r="S186">
            <v>468.18699999999961</v>
          </cell>
          <cell r="T186">
            <v>468.18699999999961</v>
          </cell>
          <cell r="V186">
            <v>18.940000000000001</v>
          </cell>
          <cell r="Y186">
            <v>33.590000000000003</v>
          </cell>
          <cell r="AB186">
            <v>16.249999999999986</v>
          </cell>
          <cell r="AN186">
            <v>116.88</v>
          </cell>
          <cell r="AO186">
            <v>116.88</v>
          </cell>
          <cell r="AQ186">
            <v>0</v>
          </cell>
          <cell r="CS186">
            <v>40</v>
          </cell>
          <cell r="CT186">
            <v>3</v>
          </cell>
        </row>
        <row r="187">
          <cell r="B187">
            <v>25</v>
          </cell>
          <cell r="D187">
            <v>365</v>
          </cell>
          <cell r="F187">
            <v>10.039999999999999</v>
          </cell>
          <cell r="G187">
            <v>3.77</v>
          </cell>
          <cell r="H187">
            <v>10.039999999999999</v>
          </cell>
          <cell r="J187">
            <v>36.354581673306775</v>
          </cell>
          <cell r="M187">
            <v>78.494</v>
          </cell>
          <cell r="Q187">
            <v>131.65</v>
          </cell>
          <cell r="S187">
            <v>415.03099999999961</v>
          </cell>
          <cell r="T187">
            <v>415.03099999999961</v>
          </cell>
          <cell r="V187">
            <v>13.72</v>
          </cell>
          <cell r="AB187">
            <v>29.969999999999985</v>
          </cell>
          <cell r="AN187">
            <v>89.19</v>
          </cell>
          <cell r="AO187">
            <v>89.19</v>
          </cell>
          <cell r="AQ187">
            <v>0</v>
          </cell>
          <cell r="CS187">
            <v>40</v>
          </cell>
          <cell r="CT187">
            <v>3</v>
          </cell>
        </row>
        <row r="188">
          <cell r="B188">
            <v>26</v>
          </cell>
          <cell r="D188">
            <v>204</v>
          </cell>
          <cell r="F188">
            <v>2.54</v>
          </cell>
          <cell r="G188">
            <v>5.72</v>
          </cell>
          <cell r="H188">
            <v>8.26</v>
          </cell>
          <cell r="J188">
            <v>24.697336561743342</v>
          </cell>
          <cell r="M188">
            <v>43.679000000000002</v>
          </cell>
          <cell r="Q188">
            <v>109.26</v>
          </cell>
          <cell r="S188">
            <v>349.44999999999959</v>
          </cell>
          <cell r="T188">
            <v>349.44999999999959</v>
          </cell>
          <cell r="V188">
            <v>7.79</v>
          </cell>
          <cell r="AB188">
            <v>37.759999999999984</v>
          </cell>
          <cell r="AN188">
            <v>44.8</v>
          </cell>
          <cell r="AO188">
            <v>36.21</v>
          </cell>
          <cell r="AQ188">
            <v>8.5899999999999963</v>
          </cell>
          <cell r="CS188">
            <v>40</v>
          </cell>
          <cell r="CT188">
            <v>3</v>
          </cell>
        </row>
        <row r="189">
          <cell r="B189">
            <v>27</v>
          </cell>
          <cell r="D189">
            <v>206</v>
          </cell>
          <cell r="F189">
            <v>6.67</v>
          </cell>
          <cell r="H189">
            <v>6.67</v>
          </cell>
          <cell r="J189">
            <v>30.88455772113943</v>
          </cell>
          <cell r="M189">
            <v>44.186999999999998</v>
          </cell>
          <cell r="Q189">
            <v>125.65</v>
          </cell>
          <cell r="S189">
            <v>267.98699999999963</v>
          </cell>
          <cell r="T189">
            <v>223.79999999999961</v>
          </cell>
          <cell r="U189">
            <v>44.186999999999998</v>
          </cell>
          <cell r="V189">
            <v>7.83</v>
          </cell>
          <cell r="Y189">
            <v>18.75</v>
          </cell>
          <cell r="AB189">
            <v>26.839999999999982</v>
          </cell>
          <cell r="AN189">
            <v>45.32</v>
          </cell>
          <cell r="AO189">
            <v>46.64</v>
          </cell>
          <cell r="AQ189">
            <v>7.269999999999996</v>
          </cell>
          <cell r="CS189">
            <v>40</v>
          </cell>
          <cell r="CT189">
            <v>3</v>
          </cell>
        </row>
        <row r="190">
          <cell r="B190">
            <v>28</v>
          </cell>
          <cell r="D190">
            <v>400</v>
          </cell>
          <cell r="F190">
            <v>12.02</v>
          </cell>
          <cell r="H190">
            <v>12.02</v>
          </cell>
          <cell r="J190">
            <v>33.277870216306155</v>
          </cell>
          <cell r="M190">
            <v>84.866</v>
          </cell>
          <cell r="Q190">
            <v>109.39</v>
          </cell>
          <cell r="S190">
            <v>243.46299999999962</v>
          </cell>
          <cell r="T190">
            <v>114.40999999999963</v>
          </cell>
          <cell r="U190">
            <v>129.053</v>
          </cell>
          <cell r="V190">
            <v>15.6</v>
          </cell>
          <cell r="Y190">
            <v>18.98</v>
          </cell>
          <cell r="AB190">
            <v>23.459999999999983</v>
          </cell>
          <cell r="AN190">
            <v>84</v>
          </cell>
          <cell r="AO190">
            <v>58.33</v>
          </cell>
          <cell r="AQ190">
            <v>32.94</v>
          </cell>
          <cell r="CS190">
            <v>40</v>
          </cell>
          <cell r="CT190">
            <v>3</v>
          </cell>
        </row>
        <row r="191">
          <cell r="B191">
            <v>29</v>
          </cell>
          <cell r="Q191">
            <v>0</v>
          </cell>
          <cell r="S191">
            <v>243.46299999999962</v>
          </cell>
          <cell r="T191">
            <v>114.40999999999963</v>
          </cell>
          <cell r="U191">
            <v>129.053</v>
          </cell>
          <cell r="AB191">
            <v>23.459999999999983</v>
          </cell>
          <cell r="AQ191">
            <v>32.94</v>
          </cell>
          <cell r="CS191">
            <v>40</v>
          </cell>
          <cell r="CT191">
            <v>3</v>
          </cell>
        </row>
        <row r="192">
          <cell r="B192">
            <v>30</v>
          </cell>
          <cell r="D192">
            <v>355</v>
          </cell>
          <cell r="F192">
            <v>11.31</v>
          </cell>
          <cell r="H192">
            <v>11.31</v>
          </cell>
          <cell r="J192">
            <v>31.388152077807248</v>
          </cell>
          <cell r="M192">
            <v>75.545000000000002</v>
          </cell>
          <cell r="Q192">
            <v>74.64</v>
          </cell>
          <cell r="S192">
            <v>244.36799999999965</v>
          </cell>
          <cell r="T192">
            <v>78.319999999999652</v>
          </cell>
          <cell r="U192">
            <v>166.048</v>
          </cell>
          <cell r="V192">
            <v>14.52</v>
          </cell>
          <cell r="Y192">
            <v>26.22</v>
          </cell>
          <cell r="AB192">
            <v>11.759999999999984</v>
          </cell>
          <cell r="AN192">
            <v>71.16</v>
          </cell>
          <cell r="AO192">
            <v>104.1</v>
          </cell>
          <cell r="AQ192">
            <v>0</v>
          </cell>
          <cell r="CS192">
            <v>40</v>
          </cell>
          <cell r="CT192">
            <v>3</v>
          </cell>
        </row>
        <row r="193">
          <cell r="B193">
            <v>31</v>
          </cell>
          <cell r="Q193">
            <v>0</v>
          </cell>
          <cell r="S193">
            <v>244.36799999999965</v>
          </cell>
          <cell r="T193">
            <v>78.319999999999652</v>
          </cell>
          <cell r="U193">
            <v>166.048</v>
          </cell>
          <cell r="AB193">
            <v>11.759999999999984</v>
          </cell>
          <cell r="AQ193">
            <v>0</v>
          </cell>
          <cell r="CS193">
            <v>40</v>
          </cell>
          <cell r="CT193">
            <v>3</v>
          </cell>
        </row>
        <row r="194">
          <cell r="B194" t="str">
            <v>JUL/1</v>
          </cell>
          <cell r="D194">
            <v>401</v>
          </cell>
          <cell r="F194">
            <v>11.6</v>
          </cell>
          <cell r="H194">
            <v>11.6</v>
          </cell>
          <cell r="J194">
            <v>34.568965517241381</v>
          </cell>
          <cell r="M194">
            <v>85.036000000000001</v>
          </cell>
          <cell r="Q194">
            <v>86.3</v>
          </cell>
          <cell r="S194">
            <v>243.10399999999964</v>
          </cell>
          <cell r="T194">
            <v>78.319999999999652</v>
          </cell>
          <cell r="U194">
            <v>164.78399999999999</v>
          </cell>
          <cell r="V194">
            <v>16.04</v>
          </cell>
          <cell r="Y194">
            <v>6.6</v>
          </cell>
          <cell r="AB194">
            <v>21.199999999999982</v>
          </cell>
          <cell r="CS194">
            <v>40</v>
          </cell>
          <cell r="CT194">
            <v>3</v>
          </cell>
        </row>
        <row r="195">
          <cell r="B195">
            <v>2</v>
          </cell>
          <cell r="D195">
            <v>320</v>
          </cell>
          <cell r="F195">
            <v>9.1</v>
          </cell>
          <cell r="H195">
            <v>9.1</v>
          </cell>
          <cell r="J195">
            <v>35.164835164835168</v>
          </cell>
          <cell r="M195">
            <v>65.664000000000001</v>
          </cell>
          <cell r="Q195">
            <v>77.040000000000006</v>
          </cell>
          <cell r="S195">
            <v>231.72799999999961</v>
          </cell>
          <cell r="T195">
            <v>78.319999999999624</v>
          </cell>
          <cell r="U195">
            <v>153.40799999999999</v>
          </cell>
          <cell r="V195">
            <v>12.89</v>
          </cell>
          <cell r="Y195">
            <v>19.48</v>
          </cell>
          <cell r="AB195">
            <v>14.609999999999982</v>
          </cell>
          <cell r="CS195">
            <v>40</v>
          </cell>
          <cell r="CT195">
            <v>3</v>
          </cell>
        </row>
        <row r="196">
          <cell r="B196">
            <v>3</v>
          </cell>
          <cell r="D196">
            <v>287</v>
          </cell>
          <cell r="F196">
            <v>8.2200000000000006</v>
          </cell>
          <cell r="H196">
            <v>8.2200000000000006</v>
          </cell>
          <cell r="J196">
            <v>34.914841849148416</v>
          </cell>
          <cell r="M196">
            <v>58.222999999999999</v>
          </cell>
          <cell r="Q196">
            <v>67.489999999999995</v>
          </cell>
          <cell r="S196">
            <v>222.46099999999961</v>
          </cell>
          <cell r="T196">
            <v>78.319999999999624</v>
          </cell>
          <cell r="U196">
            <v>144.14099999999999</v>
          </cell>
          <cell r="V196">
            <v>11.59</v>
          </cell>
          <cell r="Y196">
            <v>18.54</v>
          </cell>
          <cell r="AB196">
            <v>7.6599999999999824</v>
          </cell>
          <cell r="CS196">
            <v>40</v>
          </cell>
          <cell r="CT196">
            <v>3</v>
          </cell>
        </row>
        <row r="197">
          <cell r="B197">
            <v>4</v>
          </cell>
          <cell r="D197">
            <v>221</v>
          </cell>
          <cell r="F197">
            <v>6.72</v>
          </cell>
          <cell r="H197">
            <v>6.72</v>
          </cell>
          <cell r="J197">
            <v>32.886904761904766</v>
          </cell>
          <cell r="M197">
            <v>44.908999999999999</v>
          </cell>
          <cell r="Q197">
            <v>67.03</v>
          </cell>
          <cell r="S197">
            <v>200.33999999999961</v>
          </cell>
          <cell r="T197">
            <v>78.319999999999609</v>
          </cell>
          <cell r="U197">
            <v>122.02</v>
          </cell>
          <cell r="V197">
            <v>8.7899999999999991</v>
          </cell>
          <cell r="Y197">
            <v>11.74</v>
          </cell>
          <cell r="AB197">
            <v>4.7099999999999813</v>
          </cell>
          <cell r="CS197">
            <v>40</v>
          </cell>
          <cell r="CT197">
            <v>3</v>
          </cell>
        </row>
        <row r="198">
          <cell r="B198">
            <v>5</v>
          </cell>
          <cell r="D198">
            <v>326</v>
          </cell>
          <cell r="F198">
            <v>9.73</v>
          </cell>
          <cell r="H198">
            <v>9.73</v>
          </cell>
          <cell r="J198">
            <v>33.504624871531348</v>
          </cell>
          <cell r="M198">
            <v>65.715000000000003</v>
          </cell>
          <cell r="Q198">
            <v>54.34</v>
          </cell>
          <cell r="S198">
            <v>211.71499999999961</v>
          </cell>
          <cell r="T198">
            <v>78.319999999999595</v>
          </cell>
          <cell r="U198">
            <v>133.39500000000001</v>
          </cell>
          <cell r="V198">
            <v>12.68</v>
          </cell>
          <cell r="Y198">
            <v>6.68</v>
          </cell>
          <cell r="AB198">
            <v>10.70999999999998</v>
          </cell>
          <cell r="CS198">
            <v>40</v>
          </cell>
          <cell r="CT198">
            <v>3</v>
          </cell>
        </row>
        <row r="199">
          <cell r="B199">
            <v>6</v>
          </cell>
          <cell r="Q199">
            <v>0</v>
          </cell>
          <cell r="S199">
            <v>211.71499999999961</v>
          </cell>
          <cell r="T199">
            <v>45.666999999999604</v>
          </cell>
          <cell r="U199">
            <v>166.048</v>
          </cell>
          <cell r="AB199">
            <v>10.70999999999998</v>
          </cell>
          <cell r="CS199">
            <v>40</v>
          </cell>
          <cell r="CT199">
            <v>3</v>
          </cell>
        </row>
        <row r="200">
          <cell r="B200">
            <v>7</v>
          </cell>
          <cell r="Q200">
            <v>0</v>
          </cell>
          <cell r="S200">
            <v>211.71499999999961</v>
          </cell>
          <cell r="T200">
            <v>45.666999999999604</v>
          </cell>
          <cell r="U200">
            <v>166.048</v>
          </cell>
          <cell r="AB200">
            <v>10.70999999999998</v>
          </cell>
          <cell r="CS200">
            <v>40</v>
          </cell>
          <cell r="CT200">
            <v>3</v>
          </cell>
        </row>
        <row r="201">
          <cell r="B201">
            <v>8</v>
          </cell>
          <cell r="Q201">
            <v>0</v>
          </cell>
          <cell r="S201">
            <v>211.71499999999961</v>
          </cell>
          <cell r="T201">
            <v>45.666999999999604</v>
          </cell>
          <cell r="U201">
            <v>166.048</v>
          </cell>
          <cell r="AB201">
            <v>10.70999999999998</v>
          </cell>
          <cell r="CS201">
            <v>40</v>
          </cell>
          <cell r="CT201">
            <v>3</v>
          </cell>
        </row>
        <row r="202">
          <cell r="B202">
            <v>9</v>
          </cell>
          <cell r="Q202">
            <v>0</v>
          </cell>
          <cell r="S202">
            <v>211.71499999999961</v>
          </cell>
          <cell r="T202">
            <v>45.666999999999604</v>
          </cell>
          <cell r="U202">
            <v>166.048</v>
          </cell>
          <cell r="AB202">
            <v>10.70999999999998</v>
          </cell>
          <cell r="CS202">
            <v>40</v>
          </cell>
          <cell r="CT202">
            <v>3</v>
          </cell>
        </row>
        <row r="203">
          <cell r="B203">
            <v>10</v>
          </cell>
          <cell r="Q203">
            <v>0</v>
          </cell>
          <cell r="S203">
            <v>211.71499999999961</v>
          </cell>
          <cell r="T203">
            <v>45.666999999999604</v>
          </cell>
          <cell r="U203">
            <v>166.048</v>
          </cell>
          <cell r="AB203">
            <v>10.70999999999998</v>
          </cell>
          <cell r="CS203">
            <v>40</v>
          </cell>
          <cell r="CT203">
            <v>3</v>
          </cell>
        </row>
        <row r="204">
          <cell r="B204">
            <v>11</v>
          </cell>
          <cell r="Q204">
            <v>0</v>
          </cell>
          <cell r="S204">
            <v>211.71499999999961</v>
          </cell>
          <cell r="T204">
            <v>45.666999999999604</v>
          </cell>
          <cell r="U204">
            <v>166.048</v>
          </cell>
          <cell r="AB204">
            <v>10.70999999999998</v>
          </cell>
          <cell r="CS204">
            <v>40</v>
          </cell>
          <cell r="CT204">
            <v>3</v>
          </cell>
        </row>
        <row r="205">
          <cell r="B205">
            <v>12</v>
          </cell>
          <cell r="Q205">
            <v>0</v>
          </cell>
          <cell r="S205">
            <v>211.71499999999961</v>
          </cell>
          <cell r="T205">
            <v>45.666999999999604</v>
          </cell>
          <cell r="U205">
            <v>166.048</v>
          </cell>
          <cell r="AB205">
            <v>10.70999999999998</v>
          </cell>
          <cell r="CS205">
            <v>40</v>
          </cell>
          <cell r="CT205">
            <v>3</v>
          </cell>
        </row>
        <row r="206">
          <cell r="B206">
            <v>13</v>
          </cell>
          <cell r="Q206">
            <v>0</v>
          </cell>
          <cell r="S206">
            <v>211.71499999999961</v>
          </cell>
          <cell r="T206">
            <v>45.666999999999604</v>
          </cell>
          <cell r="U206">
            <v>166.048</v>
          </cell>
          <cell r="AB206">
            <v>10.70999999999998</v>
          </cell>
          <cell r="CS206">
            <v>40</v>
          </cell>
          <cell r="CT206">
            <v>3</v>
          </cell>
        </row>
        <row r="207">
          <cell r="B207">
            <v>14</v>
          </cell>
          <cell r="Q207">
            <v>0</v>
          </cell>
          <cell r="S207">
            <v>211.71499999999961</v>
          </cell>
          <cell r="T207">
            <v>45.666999999999604</v>
          </cell>
          <cell r="U207">
            <v>166.048</v>
          </cell>
          <cell r="AB207">
            <v>10.70999999999998</v>
          </cell>
          <cell r="CS207">
            <v>40</v>
          </cell>
          <cell r="CT207">
            <v>3</v>
          </cell>
        </row>
        <row r="208">
          <cell r="B208">
            <v>15</v>
          </cell>
          <cell r="Q208">
            <v>0</v>
          </cell>
          <cell r="S208">
            <v>211.71499999999961</v>
          </cell>
          <cell r="T208">
            <v>45.666999999999604</v>
          </cell>
          <cell r="U208">
            <v>166.048</v>
          </cell>
          <cell r="AB208">
            <v>10.70999999999998</v>
          </cell>
          <cell r="CS208">
            <v>40</v>
          </cell>
          <cell r="CT208">
            <v>3</v>
          </cell>
        </row>
        <row r="209">
          <cell r="B209">
            <v>16</v>
          </cell>
          <cell r="Q209">
            <v>0</v>
          </cell>
          <cell r="S209">
            <v>211.71499999999961</v>
          </cell>
          <cell r="T209">
            <v>45.666999999999604</v>
          </cell>
          <cell r="U209">
            <v>166.048</v>
          </cell>
          <cell r="AB209">
            <v>10.70999999999998</v>
          </cell>
          <cell r="CS209">
            <v>40</v>
          </cell>
          <cell r="CT209">
            <v>3</v>
          </cell>
        </row>
        <row r="210">
          <cell r="B210">
            <v>17</v>
          </cell>
          <cell r="Q210">
            <v>0</v>
          </cell>
          <cell r="S210">
            <v>211.71499999999961</v>
          </cell>
          <cell r="T210">
            <v>45.666999999999604</v>
          </cell>
          <cell r="U210">
            <v>166.048</v>
          </cell>
          <cell r="AB210">
            <v>10.70999999999998</v>
          </cell>
          <cell r="CS210">
            <v>40</v>
          </cell>
          <cell r="CT210">
            <v>3</v>
          </cell>
        </row>
        <row r="211">
          <cell r="B211">
            <v>18</v>
          </cell>
          <cell r="Q211">
            <v>0</v>
          </cell>
          <cell r="S211">
            <v>211.71499999999961</v>
          </cell>
          <cell r="T211">
            <v>45.666999999999604</v>
          </cell>
          <cell r="U211">
            <v>166.048</v>
          </cell>
          <cell r="AB211">
            <v>10.70999999999998</v>
          </cell>
          <cell r="CS211">
            <v>40</v>
          </cell>
          <cell r="CT211">
            <v>3</v>
          </cell>
        </row>
        <row r="212">
          <cell r="B212">
            <v>19</v>
          </cell>
          <cell r="Q212">
            <v>0</v>
          </cell>
          <cell r="S212">
            <v>211.71499999999961</v>
          </cell>
          <cell r="T212">
            <v>45.666999999999604</v>
          </cell>
          <cell r="U212">
            <v>166.048</v>
          </cell>
          <cell r="AB212">
            <v>10.70999999999998</v>
          </cell>
          <cell r="CS212">
            <v>40</v>
          </cell>
          <cell r="CT212">
            <v>3</v>
          </cell>
        </row>
        <row r="213">
          <cell r="B213">
            <v>20</v>
          </cell>
          <cell r="Q213">
            <v>0</v>
          </cell>
          <cell r="S213">
            <v>211.71499999999961</v>
          </cell>
          <cell r="T213">
            <v>45.666999999999604</v>
          </cell>
          <cell r="U213">
            <v>166.048</v>
          </cell>
          <cell r="AB213">
            <v>10.70999999999998</v>
          </cell>
          <cell r="CS213">
            <v>40</v>
          </cell>
          <cell r="CT213">
            <v>3</v>
          </cell>
        </row>
        <row r="214">
          <cell r="B214">
            <v>21</v>
          </cell>
          <cell r="Q214">
            <v>0</v>
          </cell>
          <cell r="S214">
            <v>211.71499999999961</v>
          </cell>
          <cell r="T214">
            <v>45.666999999999604</v>
          </cell>
          <cell r="U214">
            <v>166.048</v>
          </cell>
          <cell r="AB214">
            <v>10.70999999999998</v>
          </cell>
          <cell r="CS214">
            <v>40</v>
          </cell>
          <cell r="CT214">
            <v>3</v>
          </cell>
        </row>
        <row r="215">
          <cell r="B215">
            <v>22</v>
          </cell>
          <cell r="Q215">
            <v>0</v>
          </cell>
          <cell r="S215">
            <v>211.71499999999961</v>
          </cell>
          <cell r="T215">
            <v>45.666999999999604</v>
          </cell>
          <cell r="U215">
            <v>166.048</v>
          </cell>
          <cell r="AB215">
            <v>10.70999999999998</v>
          </cell>
          <cell r="CS215">
            <v>40</v>
          </cell>
          <cell r="CT215">
            <v>3</v>
          </cell>
        </row>
        <row r="216">
          <cell r="B216">
            <v>23</v>
          </cell>
          <cell r="Q216">
            <v>0</v>
          </cell>
          <cell r="S216">
            <v>211.71499999999961</v>
          </cell>
          <cell r="T216">
            <v>45.666999999999604</v>
          </cell>
          <cell r="U216">
            <v>166.048</v>
          </cell>
          <cell r="AB216">
            <v>10.70999999999998</v>
          </cell>
          <cell r="CS216">
            <v>40</v>
          </cell>
          <cell r="CT216">
            <v>3</v>
          </cell>
        </row>
        <row r="217">
          <cell r="B217">
            <v>24</v>
          </cell>
          <cell r="Q217">
            <v>0</v>
          </cell>
          <cell r="S217">
            <v>211.71499999999961</v>
          </cell>
          <cell r="T217">
            <v>45.666999999999604</v>
          </cell>
          <cell r="U217">
            <v>166.048</v>
          </cell>
          <cell r="AB217">
            <v>10.70999999999998</v>
          </cell>
          <cell r="CS217">
            <v>40</v>
          </cell>
          <cell r="CT217">
            <v>3</v>
          </cell>
        </row>
        <row r="218">
          <cell r="B218">
            <v>25</v>
          </cell>
          <cell r="Q218">
            <v>0</v>
          </cell>
          <cell r="S218">
            <v>211.71499999999961</v>
          </cell>
          <cell r="T218">
            <v>45.666999999999604</v>
          </cell>
          <cell r="U218">
            <v>166.048</v>
          </cell>
          <cell r="AB218">
            <v>10.70999999999998</v>
          </cell>
          <cell r="CS218">
            <v>40</v>
          </cell>
          <cell r="CT218">
            <v>3</v>
          </cell>
        </row>
        <row r="219">
          <cell r="B219">
            <v>26</v>
          </cell>
          <cell r="Q219">
            <v>0</v>
          </cell>
          <cell r="S219">
            <v>211.71499999999961</v>
          </cell>
          <cell r="T219">
            <v>45.666999999999604</v>
          </cell>
          <cell r="U219">
            <v>166.048</v>
          </cell>
          <cell r="AB219">
            <v>10.70999999999998</v>
          </cell>
          <cell r="CS219">
            <v>40</v>
          </cell>
          <cell r="CT219">
            <v>3</v>
          </cell>
        </row>
        <row r="220">
          <cell r="B220">
            <v>27</v>
          </cell>
          <cell r="Q220">
            <v>0</v>
          </cell>
          <cell r="S220">
            <v>211.71499999999961</v>
          </cell>
          <cell r="T220">
            <v>45.666999999999604</v>
          </cell>
          <cell r="U220">
            <v>166.048</v>
          </cell>
          <cell r="AB220">
            <v>10.70999999999998</v>
          </cell>
          <cell r="CS220">
            <v>40</v>
          </cell>
          <cell r="CT220">
            <v>3</v>
          </cell>
        </row>
        <row r="221">
          <cell r="B221">
            <v>28</v>
          </cell>
          <cell r="Q221">
            <v>0</v>
          </cell>
          <cell r="S221">
            <v>211.71499999999961</v>
          </cell>
          <cell r="T221">
            <v>45.666999999999604</v>
          </cell>
          <cell r="U221">
            <v>166.048</v>
          </cell>
          <cell r="AB221">
            <v>10.70999999999998</v>
          </cell>
          <cell r="CS221">
            <v>40</v>
          </cell>
          <cell r="CT221">
            <v>3</v>
          </cell>
        </row>
        <row r="222">
          <cell r="B222">
            <v>29</v>
          </cell>
          <cell r="Q222">
            <v>0</v>
          </cell>
          <cell r="S222">
            <v>211.71499999999961</v>
          </cell>
          <cell r="T222">
            <v>45.666999999999604</v>
          </cell>
          <cell r="U222">
            <v>166.048</v>
          </cell>
          <cell r="AB222">
            <v>10.70999999999998</v>
          </cell>
          <cell r="CS222">
            <v>40</v>
          </cell>
          <cell r="CT222">
            <v>3</v>
          </cell>
        </row>
        <row r="223">
          <cell r="B223">
            <v>30</v>
          </cell>
          <cell r="Q223">
            <v>0</v>
          </cell>
          <cell r="S223">
            <v>211.71499999999961</v>
          </cell>
          <cell r="T223">
            <v>45.666999999999604</v>
          </cell>
          <cell r="U223">
            <v>166.048</v>
          </cell>
          <cell r="AB223">
            <v>10.70999999999998</v>
          </cell>
          <cell r="CS223">
            <v>40</v>
          </cell>
          <cell r="CT223">
            <v>3</v>
          </cell>
        </row>
        <row r="224">
          <cell r="B224">
            <v>31</v>
          </cell>
          <cell r="CS224">
            <v>40</v>
          </cell>
          <cell r="CT224">
            <v>3</v>
          </cell>
        </row>
        <row r="225">
          <cell r="B225" t="str">
            <v>AGST/1</v>
          </cell>
          <cell r="CS225">
            <v>40</v>
          </cell>
          <cell r="CT225">
            <v>3</v>
          </cell>
        </row>
        <row r="226">
          <cell r="B226">
            <v>2</v>
          </cell>
          <cell r="CS226">
            <v>40</v>
          </cell>
          <cell r="CT226">
            <v>3</v>
          </cell>
        </row>
        <row r="227">
          <cell r="B227">
            <v>3</v>
          </cell>
          <cell r="CS227">
            <v>40</v>
          </cell>
          <cell r="CT227">
            <v>3</v>
          </cell>
        </row>
        <row r="228">
          <cell r="B228">
            <v>4</v>
          </cell>
          <cell r="CS228">
            <v>40</v>
          </cell>
          <cell r="CT228">
            <v>3</v>
          </cell>
        </row>
        <row r="229">
          <cell r="B229">
            <v>5</v>
          </cell>
          <cell r="CS229">
            <v>40</v>
          </cell>
          <cell r="CT229">
            <v>3</v>
          </cell>
        </row>
        <row r="230">
          <cell r="B230">
            <v>6</v>
          </cell>
          <cell r="CS230">
            <v>40</v>
          </cell>
          <cell r="CT230">
            <v>3</v>
          </cell>
        </row>
        <row r="231">
          <cell r="B231">
            <v>7</v>
          </cell>
          <cell r="CS231">
            <v>40</v>
          </cell>
          <cell r="CT231">
            <v>3</v>
          </cell>
        </row>
        <row r="232">
          <cell r="B232">
            <v>8</v>
          </cell>
          <cell r="CS232">
            <v>40</v>
          </cell>
          <cell r="CT232">
            <v>3</v>
          </cell>
        </row>
        <row r="233">
          <cell r="B233">
            <v>9</v>
          </cell>
          <cell r="CS233">
            <v>40</v>
          </cell>
          <cell r="CT233">
            <v>3</v>
          </cell>
        </row>
        <row r="234">
          <cell r="B234">
            <v>10</v>
          </cell>
          <cell r="CS234">
            <v>40</v>
          </cell>
          <cell r="CT234">
            <v>3</v>
          </cell>
        </row>
        <row r="235">
          <cell r="B235">
            <v>11</v>
          </cell>
          <cell r="CS235">
            <v>40</v>
          </cell>
          <cell r="CT235">
            <v>3</v>
          </cell>
        </row>
        <row r="236">
          <cell r="B236">
            <v>12</v>
          </cell>
          <cell r="CS236">
            <v>40</v>
          </cell>
          <cell r="CT236">
            <v>3</v>
          </cell>
        </row>
        <row r="237">
          <cell r="B237">
            <v>13</v>
          </cell>
          <cell r="CS237">
            <v>40</v>
          </cell>
          <cell r="CT237">
            <v>3</v>
          </cell>
        </row>
        <row r="238">
          <cell r="B238">
            <v>14</v>
          </cell>
          <cell r="CS238">
            <v>40</v>
          </cell>
          <cell r="CT238">
            <v>3</v>
          </cell>
        </row>
        <row r="239">
          <cell r="B239">
            <v>15</v>
          </cell>
          <cell r="CS239">
            <v>40</v>
          </cell>
          <cell r="CT239">
            <v>3</v>
          </cell>
        </row>
        <row r="240">
          <cell r="B240">
            <v>16</v>
          </cell>
          <cell r="CS240">
            <v>40</v>
          </cell>
          <cell r="CT240">
            <v>3</v>
          </cell>
        </row>
        <row r="241">
          <cell r="B241">
            <v>17</v>
          </cell>
          <cell r="CS241">
            <v>40</v>
          </cell>
          <cell r="CT241">
            <v>3</v>
          </cell>
        </row>
        <row r="242">
          <cell r="B242">
            <v>18</v>
          </cell>
          <cell r="CS242">
            <v>40</v>
          </cell>
          <cell r="CT242">
            <v>3</v>
          </cell>
        </row>
        <row r="243">
          <cell r="B243">
            <v>19</v>
          </cell>
          <cell r="CS243">
            <v>40</v>
          </cell>
          <cell r="CT243">
            <v>3</v>
          </cell>
        </row>
        <row r="244">
          <cell r="B244">
            <v>20</v>
          </cell>
          <cell r="CS244">
            <v>40</v>
          </cell>
          <cell r="CT244">
            <v>3</v>
          </cell>
        </row>
        <row r="245">
          <cell r="B245">
            <v>21</v>
          </cell>
          <cell r="CS245">
            <v>40</v>
          </cell>
          <cell r="CT245">
            <v>3</v>
          </cell>
        </row>
        <row r="246">
          <cell r="B246">
            <v>22</v>
          </cell>
          <cell r="CS246">
            <v>40</v>
          </cell>
          <cell r="CT246">
            <v>3</v>
          </cell>
        </row>
        <row r="247">
          <cell r="B247">
            <v>23</v>
          </cell>
          <cell r="CS247">
            <v>40</v>
          </cell>
          <cell r="CT247">
            <v>3</v>
          </cell>
        </row>
        <row r="248">
          <cell r="B248">
            <v>24</v>
          </cell>
          <cell r="CS248">
            <v>40</v>
          </cell>
          <cell r="CT248">
            <v>3</v>
          </cell>
        </row>
        <row r="249">
          <cell r="B249">
            <v>25</v>
          </cell>
          <cell r="CS249">
            <v>40</v>
          </cell>
          <cell r="CT249">
            <v>3</v>
          </cell>
        </row>
        <row r="250">
          <cell r="B250">
            <v>26</v>
          </cell>
          <cell r="CS250">
            <v>40</v>
          </cell>
          <cell r="CT250">
            <v>3</v>
          </cell>
        </row>
        <row r="251">
          <cell r="B251">
            <v>27</v>
          </cell>
          <cell r="CS251">
            <v>40</v>
          </cell>
          <cell r="CT251">
            <v>3</v>
          </cell>
        </row>
        <row r="252">
          <cell r="B252">
            <v>28</v>
          </cell>
          <cell r="CS252">
            <v>40</v>
          </cell>
          <cell r="CT252">
            <v>3</v>
          </cell>
        </row>
        <row r="253">
          <cell r="B253">
            <v>29</v>
          </cell>
          <cell r="CS253">
            <v>40</v>
          </cell>
          <cell r="CT253">
            <v>3</v>
          </cell>
        </row>
        <row r="254">
          <cell r="B254">
            <v>30</v>
          </cell>
          <cell r="CS254">
            <v>40</v>
          </cell>
          <cell r="CT254">
            <v>3</v>
          </cell>
        </row>
        <row r="255">
          <cell r="B255">
            <v>31</v>
          </cell>
          <cell r="CS255">
            <v>40</v>
          </cell>
          <cell r="CT255">
            <v>3</v>
          </cell>
        </row>
        <row r="256">
          <cell r="B256" t="str">
            <v>SEPT/1</v>
          </cell>
          <cell r="CS256">
            <v>40</v>
          </cell>
          <cell r="CT256">
            <v>3</v>
          </cell>
        </row>
        <row r="257">
          <cell r="B257">
            <v>2</v>
          </cell>
          <cell r="CS257">
            <v>40</v>
          </cell>
          <cell r="CT257">
            <v>3</v>
          </cell>
        </row>
        <row r="258">
          <cell r="B258">
            <v>3</v>
          </cell>
          <cell r="CS258">
            <v>40</v>
          </cell>
          <cell r="CT258">
            <v>3</v>
          </cell>
        </row>
        <row r="259">
          <cell r="B259">
            <v>4</v>
          </cell>
          <cell r="CS259">
            <v>40</v>
          </cell>
          <cell r="CT259">
            <v>3</v>
          </cell>
        </row>
        <row r="260">
          <cell r="B260">
            <v>5</v>
          </cell>
          <cell r="CS260">
            <v>40</v>
          </cell>
          <cell r="CT260">
            <v>3</v>
          </cell>
        </row>
        <row r="261">
          <cell r="B261">
            <v>6</v>
          </cell>
          <cell r="CS261">
            <v>40</v>
          </cell>
          <cell r="CT261">
            <v>3</v>
          </cell>
        </row>
        <row r="262">
          <cell r="B262">
            <v>7</v>
          </cell>
          <cell r="CS262">
            <v>40</v>
          </cell>
          <cell r="CT262">
            <v>3</v>
          </cell>
        </row>
        <row r="263">
          <cell r="B263">
            <v>8</v>
          </cell>
          <cell r="CS263">
            <v>40</v>
          </cell>
          <cell r="CT263">
            <v>3</v>
          </cell>
        </row>
        <row r="264">
          <cell r="B264">
            <v>9</v>
          </cell>
          <cell r="CS264">
            <v>40</v>
          </cell>
          <cell r="CT264">
            <v>3</v>
          </cell>
        </row>
        <row r="265">
          <cell r="B265">
            <v>10</v>
          </cell>
          <cell r="CS265">
            <v>40</v>
          </cell>
          <cell r="CT265">
            <v>3</v>
          </cell>
        </row>
        <row r="266">
          <cell r="B266">
            <v>11</v>
          </cell>
          <cell r="CS266">
            <v>40</v>
          </cell>
          <cell r="CT266">
            <v>3</v>
          </cell>
        </row>
        <row r="267">
          <cell r="B267">
            <v>12</v>
          </cell>
          <cell r="CS267">
            <v>40</v>
          </cell>
          <cell r="CT267">
            <v>3</v>
          </cell>
        </row>
        <row r="268">
          <cell r="B268">
            <v>13</v>
          </cell>
          <cell r="CS268">
            <v>40</v>
          </cell>
          <cell r="CT268">
            <v>3</v>
          </cell>
        </row>
        <row r="269">
          <cell r="B269">
            <v>14</v>
          </cell>
          <cell r="CS269">
            <v>40</v>
          </cell>
          <cell r="CT269">
            <v>3</v>
          </cell>
        </row>
        <row r="270">
          <cell r="B270">
            <v>15</v>
          </cell>
          <cell r="CS270">
            <v>40</v>
          </cell>
          <cell r="CT270">
            <v>3</v>
          </cell>
        </row>
        <row r="271">
          <cell r="B271">
            <v>16</v>
          </cell>
          <cell r="CS271">
            <v>40</v>
          </cell>
          <cell r="CT271">
            <v>3</v>
          </cell>
        </row>
        <row r="272">
          <cell r="B272">
            <v>17</v>
          </cell>
          <cell r="CS272">
            <v>40</v>
          </cell>
          <cell r="CT272">
            <v>3</v>
          </cell>
        </row>
        <row r="273">
          <cell r="B273">
            <v>18</v>
          </cell>
          <cell r="CS273">
            <v>40</v>
          </cell>
          <cell r="CT273">
            <v>3</v>
          </cell>
        </row>
        <row r="274">
          <cell r="B274">
            <v>19</v>
          </cell>
          <cell r="CS274">
            <v>40</v>
          </cell>
          <cell r="CT274">
            <v>3</v>
          </cell>
        </row>
        <row r="275">
          <cell r="B275">
            <v>20</v>
          </cell>
          <cell r="CS275">
            <v>40</v>
          </cell>
          <cell r="CT275">
            <v>3</v>
          </cell>
        </row>
        <row r="276">
          <cell r="B276">
            <v>21</v>
          </cell>
          <cell r="CS276">
            <v>40</v>
          </cell>
          <cell r="CT276">
            <v>3</v>
          </cell>
        </row>
        <row r="277">
          <cell r="B277">
            <v>22</v>
          </cell>
          <cell r="CS277">
            <v>40</v>
          </cell>
          <cell r="CT277">
            <v>3</v>
          </cell>
        </row>
        <row r="278">
          <cell r="B278">
            <v>23</v>
          </cell>
          <cell r="CS278">
            <v>40</v>
          </cell>
          <cell r="CT278">
            <v>3</v>
          </cell>
        </row>
        <row r="279">
          <cell r="B279">
            <v>24</v>
          </cell>
          <cell r="CS279">
            <v>40</v>
          </cell>
          <cell r="CT279">
            <v>3</v>
          </cell>
        </row>
        <row r="280">
          <cell r="B280">
            <v>25</v>
          </cell>
          <cell r="CS280">
            <v>40</v>
          </cell>
          <cell r="CT280">
            <v>3</v>
          </cell>
        </row>
        <row r="281">
          <cell r="B281">
            <v>26</v>
          </cell>
          <cell r="CS281">
            <v>40</v>
          </cell>
          <cell r="CT281">
            <v>3</v>
          </cell>
        </row>
        <row r="282">
          <cell r="B282">
            <v>27</v>
          </cell>
          <cell r="CS282">
            <v>40</v>
          </cell>
          <cell r="CT282">
            <v>3</v>
          </cell>
        </row>
        <row r="283">
          <cell r="B283">
            <v>28</v>
          </cell>
          <cell r="CS283">
            <v>40</v>
          </cell>
          <cell r="CT283">
            <v>3</v>
          </cell>
        </row>
        <row r="284">
          <cell r="B284">
            <v>29</v>
          </cell>
          <cell r="CS284">
            <v>40</v>
          </cell>
          <cell r="CT284">
            <v>3</v>
          </cell>
        </row>
        <row r="285">
          <cell r="B285">
            <v>30</v>
          </cell>
          <cell r="CS285">
            <v>40</v>
          </cell>
          <cell r="CT285">
            <v>3</v>
          </cell>
        </row>
        <row r="286">
          <cell r="B286">
            <v>31</v>
          </cell>
          <cell r="CS286">
            <v>40</v>
          </cell>
          <cell r="CT286">
            <v>3</v>
          </cell>
        </row>
        <row r="287">
          <cell r="B287" t="str">
            <v>OKT/1</v>
          </cell>
          <cell r="CS287">
            <v>40</v>
          </cell>
          <cell r="CT287">
            <v>3</v>
          </cell>
        </row>
        <row r="288">
          <cell r="B288">
            <v>2</v>
          </cell>
          <cell r="CS288">
            <v>40</v>
          </cell>
          <cell r="CT288">
            <v>3</v>
          </cell>
        </row>
        <row r="289">
          <cell r="B289">
            <v>3</v>
          </cell>
          <cell r="CS289">
            <v>40</v>
          </cell>
          <cell r="CT289">
            <v>3</v>
          </cell>
        </row>
        <row r="290">
          <cell r="B290">
            <v>4</v>
          </cell>
          <cell r="CS290">
            <v>40</v>
          </cell>
          <cell r="CT290">
            <v>3</v>
          </cell>
        </row>
        <row r="291">
          <cell r="B291">
            <v>5</v>
          </cell>
          <cell r="CS291">
            <v>40</v>
          </cell>
          <cell r="CT291">
            <v>3</v>
          </cell>
        </row>
        <row r="292">
          <cell r="B292">
            <v>6</v>
          </cell>
          <cell r="CS292">
            <v>40</v>
          </cell>
          <cell r="CT292">
            <v>3</v>
          </cell>
        </row>
        <row r="293">
          <cell r="B293">
            <v>7</v>
          </cell>
          <cell r="CS293">
            <v>40</v>
          </cell>
          <cell r="CT293">
            <v>3</v>
          </cell>
        </row>
        <row r="294">
          <cell r="B294">
            <v>8</v>
          </cell>
          <cell r="CS294">
            <v>40</v>
          </cell>
          <cell r="CT294">
            <v>3</v>
          </cell>
        </row>
        <row r="295">
          <cell r="B295">
            <v>9</v>
          </cell>
          <cell r="CS295">
            <v>40</v>
          </cell>
          <cell r="CT295">
            <v>3</v>
          </cell>
        </row>
        <row r="296">
          <cell r="B296">
            <v>10</v>
          </cell>
          <cell r="CS296">
            <v>40</v>
          </cell>
          <cell r="CT296">
            <v>3</v>
          </cell>
        </row>
        <row r="297">
          <cell r="B297">
            <v>11</v>
          </cell>
          <cell r="CS297">
            <v>40</v>
          </cell>
          <cell r="CT297">
            <v>3</v>
          </cell>
        </row>
        <row r="298">
          <cell r="B298">
            <v>12</v>
          </cell>
          <cell r="CS298">
            <v>40</v>
          </cell>
          <cell r="CT298">
            <v>3</v>
          </cell>
        </row>
        <row r="299">
          <cell r="B299">
            <v>13</v>
          </cell>
          <cell r="CS299">
            <v>40</v>
          </cell>
          <cell r="CT299">
            <v>3</v>
          </cell>
        </row>
        <row r="300">
          <cell r="B300">
            <v>14</v>
          </cell>
          <cell r="CS300">
            <v>40</v>
          </cell>
          <cell r="CT300">
            <v>3</v>
          </cell>
        </row>
        <row r="301">
          <cell r="B301">
            <v>15</v>
          </cell>
          <cell r="CS301">
            <v>40</v>
          </cell>
          <cell r="CT301">
            <v>3</v>
          </cell>
        </row>
        <row r="302">
          <cell r="B302">
            <v>16</v>
          </cell>
          <cell r="CS302">
            <v>40</v>
          </cell>
          <cell r="CT302">
            <v>3</v>
          </cell>
        </row>
        <row r="303">
          <cell r="B303">
            <v>17</v>
          </cell>
          <cell r="CS303">
            <v>40</v>
          </cell>
          <cell r="CT303">
            <v>3</v>
          </cell>
        </row>
        <row r="304">
          <cell r="B304">
            <v>18</v>
          </cell>
          <cell r="CS304">
            <v>40</v>
          </cell>
          <cell r="CT304">
            <v>3</v>
          </cell>
        </row>
        <row r="305">
          <cell r="B305">
            <v>19</v>
          </cell>
          <cell r="CS305">
            <v>40</v>
          </cell>
          <cell r="CT305">
            <v>3</v>
          </cell>
        </row>
        <row r="306">
          <cell r="B306">
            <v>20</v>
          </cell>
          <cell r="CS306">
            <v>40</v>
          </cell>
          <cell r="CT306">
            <v>3</v>
          </cell>
        </row>
        <row r="307">
          <cell r="B307">
            <v>21</v>
          </cell>
          <cell r="CS307">
            <v>40</v>
          </cell>
          <cell r="CT307">
            <v>3</v>
          </cell>
        </row>
        <row r="308">
          <cell r="B308">
            <v>22</v>
          </cell>
          <cell r="CS308">
            <v>40</v>
          </cell>
          <cell r="CT308">
            <v>3</v>
          </cell>
        </row>
        <row r="309">
          <cell r="B309">
            <v>23</v>
          </cell>
          <cell r="CS309">
            <v>40</v>
          </cell>
          <cell r="CT309">
            <v>3</v>
          </cell>
        </row>
        <row r="310">
          <cell r="B310">
            <v>24</v>
          </cell>
          <cell r="CS310">
            <v>40</v>
          </cell>
          <cell r="CT310">
            <v>3</v>
          </cell>
        </row>
        <row r="311">
          <cell r="B311">
            <v>25</v>
          </cell>
          <cell r="CS311">
            <v>40</v>
          </cell>
          <cell r="CT311">
            <v>3</v>
          </cell>
        </row>
        <row r="312">
          <cell r="B312">
            <v>26</v>
          </cell>
          <cell r="CS312">
            <v>40</v>
          </cell>
          <cell r="CT312">
            <v>3</v>
          </cell>
        </row>
        <row r="313">
          <cell r="B313">
            <v>27</v>
          </cell>
          <cell r="CS313">
            <v>40</v>
          </cell>
          <cell r="CT313">
            <v>3</v>
          </cell>
        </row>
        <row r="314">
          <cell r="B314">
            <v>28</v>
          </cell>
          <cell r="CS314">
            <v>40</v>
          </cell>
          <cell r="CT314">
            <v>3</v>
          </cell>
        </row>
        <row r="315">
          <cell r="B315">
            <v>29</v>
          </cell>
          <cell r="CS315">
            <v>40</v>
          </cell>
          <cell r="CT315">
            <v>3</v>
          </cell>
        </row>
        <row r="316">
          <cell r="B316">
            <v>30</v>
          </cell>
          <cell r="CS316">
            <v>40</v>
          </cell>
          <cell r="CT316">
            <v>3</v>
          </cell>
        </row>
        <row r="317">
          <cell r="B317">
            <v>31</v>
          </cell>
          <cell r="CS317">
            <v>40</v>
          </cell>
          <cell r="CT317">
            <v>3</v>
          </cell>
        </row>
        <row r="318">
          <cell r="B318" t="str">
            <v>NOP/1</v>
          </cell>
          <cell r="CS318">
            <v>40</v>
          </cell>
          <cell r="CT318">
            <v>3</v>
          </cell>
        </row>
        <row r="319">
          <cell r="B319">
            <v>2</v>
          </cell>
          <cell r="CS319">
            <v>40</v>
          </cell>
          <cell r="CT319">
            <v>3</v>
          </cell>
        </row>
        <row r="320">
          <cell r="B320">
            <v>3</v>
          </cell>
          <cell r="CS320">
            <v>40</v>
          </cell>
          <cell r="CT320">
            <v>3</v>
          </cell>
        </row>
        <row r="321">
          <cell r="B321">
            <v>4</v>
          </cell>
          <cell r="CS321">
            <v>40</v>
          </cell>
          <cell r="CT321">
            <v>3</v>
          </cell>
        </row>
        <row r="322">
          <cell r="B322">
            <v>5</v>
          </cell>
          <cell r="CS322">
            <v>40</v>
          </cell>
          <cell r="CT322">
            <v>3</v>
          </cell>
        </row>
        <row r="323">
          <cell r="B323">
            <v>6</v>
          </cell>
          <cell r="CS323">
            <v>40</v>
          </cell>
          <cell r="CT323">
            <v>3</v>
          </cell>
        </row>
        <row r="324">
          <cell r="B324">
            <v>7</v>
          </cell>
          <cell r="CS324">
            <v>40</v>
          </cell>
          <cell r="CT324">
            <v>3</v>
          </cell>
        </row>
        <row r="325">
          <cell r="B325">
            <v>8</v>
          </cell>
          <cell r="CS325">
            <v>40</v>
          </cell>
          <cell r="CT325">
            <v>3</v>
          </cell>
        </row>
        <row r="326">
          <cell r="B326">
            <v>9</v>
          </cell>
          <cell r="CS326">
            <v>40</v>
          </cell>
          <cell r="CT326">
            <v>3</v>
          </cell>
        </row>
        <row r="327">
          <cell r="B327">
            <v>10</v>
          </cell>
          <cell r="CS327">
            <v>40</v>
          </cell>
          <cell r="CT327">
            <v>3</v>
          </cell>
        </row>
        <row r="328">
          <cell r="B328">
            <v>11</v>
          </cell>
          <cell r="CS328">
            <v>40</v>
          </cell>
          <cell r="CT328">
            <v>3</v>
          </cell>
        </row>
        <row r="329">
          <cell r="B329">
            <v>12</v>
          </cell>
          <cell r="CS329">
            <v>40</v>
          </cell>
          <cell r="CT329">
            <v>3</v>
          </cell>
        </row>
        <row r="330">
          <cell r="B330">
            <v>13</v>
          </cell>
          <cell r="CS330">
            <v>40</v>
          </cell>
          <cell r="CT330">
            <v>3</v>
          </cell>
        </row>
        <row r="331">
          <cell r="B331">
            <v>14</v>
          </cell>
          <cell r="CS331">
            <v>40</v>
          </cell>
          <cell r="CT331">
            <v>3</v>
          </cell>
        </row>
        <row r="332">
          <cell r="B332">
            <v>15</v>
          </cell>
          <cell r="CS332">
            <v>40</v>
          </cell>
          <cell r="CT332">
            <v>3</v>
          </cell>
        </row>
        <row r="333">
          <cell r="B333">
            <v>16</v>
          </cell>
          <cell r="CS333">
            <v>40</v>
          </cell>
          <cell r="CT333">
            <v>3</v>
          </cell>
        </row>
        <row r="334">
          <cell r="B334">
            <v>17</v>
          </cell>
          <cell r="CS334">
            <v>40</v>
          </cell>
          <cell r="CT334">
            <v>3</v>
          </cell>
        </row>
        <row r="335">
          <cell r="B335">
            <v>18</v>
          </cell>
          <cell r="CS335">
            <v>40</v>
          </cell>
          <cell r="CT335">
            <v>3</v>
          </cell>
        </row>
        <row r="336">
          <cell r="B336">
            <v>19</v>
          </cell>
          <cell r="CS336">
            <v>40</v>
          </cell>
          <cell r="CT336">
            <v>3</v>
          </cell>
        </row>
        <row r="337">
          <cell r="B337">
            <v>20</v>
          </cell>
          <cell r="CS337">
            <v>40</v>
          </cell>
          <cell r="CT337">
            <v>3</v>
          </cell>
        </row>
        <row r="338">
          <cell r="B338">
            <v>21</v>
          </cell>
          <cell r="CS338">
            <v>40</v>
          </cell>
          <cell r="CT338">
            <v>3</v>
          </cell>
        </row>
        <row r="339">
          <cell r="B339">
            <v>22</v>
          </cell>
          <cell r="CS339">
            <v>40</v>
          </cell>
          <cell r="CT339">
            <v>3</v>
          </cell>
        </row>
        <row r="340">
          <cell r="B340">
            <v>23</v>
          </cell>
          <cell r="CS340">
            <v>40</v>
          </cell>
          <cell r="CT340">
            <v>3</v>
          </cell>
        </row>
        <row r="341">
          <cell r="B341">
            <v>24</v>
          </cell>
          <cell r="CS341">
            <v>40</v>
          </cell>
          <cell r="CT341">
            <v>3</v>
          </cell>
        </row>
        <row r="342">
          <cell r="B342">
            <v>25</v>
          </cell>
          <cell r="CS342">
            <v>40</v>
          </cell>
          <cell r="CT342">
            <v>3</v>
          </cell>
        </row>
        <row r="343">
          <cell r="B343">
            <v>26</v>
          </cell>
          <cell r="CS343">
            <v>40</v>
          </cell>
          <cell r="CT343">
            <v>3</v>
          </cell>
        </row>
        <row r="344">
          <cell r="B344">
            <v>27</v>
          </cell>
          <cell r="CS344">
            <v>40</v>
          </cell>
          <cell r="CT344">
            <v>3</v>
          </cell>
        </row>
        <row r="345">
          <cell r="B345">
            <v>28</v>
          </cell>
          <cell r="CS345">
            <v>40</v>
          </cell>
          <cell r="CT345">
            <v>3</v>
          </cell>
        </row>
        <row r="346">
          <cell r="B346">
            <v>29</v>
          </cell>
          <cell r="CS346">
            <v>40</v>
          </cell>
          <cell r="CT346">
            <v>3</v>
          </cell>
        </row>
        <row r="347">
          <cell r="B347">
            <v>30</v>
          </cell>
          <cell r="CS347">
            <v>40</v>
          </cell>
          <cell r="CT347">
            <v>3</v>
          </cell>
        </row>
        <row r="348">
          <cell r="B348">
            <v>31</v>
          </cell>
          <cell r="CS348">
            <v>40</v>
          </cell>
          <cell r="CT348">
            <v>3</v>
          </cell>
        </row>
        <row r="349">
          <cell r="B349" t="str">
            <v>DES/1</v>
          </cell>
          <cell r="CS349">
            <v>40</v>
          </cell>
          <cell r="CT349">
            <v>3</v>
          </cell>
        </row>
        <row r="350">
          <cell r="B350">
            <v>2</v>
          </cell>
          <cell r="CS350">
            <v>40</v>
          </cell>
          <cell r="CT350">
            <v>3</v>
          </cell>
        </row>
        <row r="351">
          <cell r="B351">
            <v>3</v>
          </cell>
          <cell r="CS351">
            <v>40</v>
          </cell>
          <cell r="CT351">
            <v>3</v>
          </cell>
        </row>
        <row r="352">
          <cell r="B352">
            <v>4</v>
          </cell>
          <cell r="CS352">
            <v>40</v>
          </cell>
          <cell r="CT352">
            <v>3</v>
          </cell>
        </row>
        <row r="353">
          <cell r="B353">
            <v>5</v>
          </cell>
          <cell r="CS353">
            <v>40</v>
          </cell>
          <cell r="CT353">
            <v>3</v>
          </cell>
        </row>
        <row r="354">
          <cell r="B354">
            <v>6</v>
          </cell>
          <cell r="CS354">
            <v>40</v>
          </cell>
          <cell r="CT354">
            <v>3</v>
          </cell>
        </row>
        <row r="355">
          <cell r="B355">
            <v>7</v>
          </cell>
          <cell r="CS355">
            <v>40</v>
          </cell>
          <cell r="CT355">
            <v>3</v>
          </cell>
        </row>
        <row r="356">
          <cell r="B356">
            <v>8</v>
          </cell>
          <cell r="CS356">
            <v>40</v>
          </cell>
          <cell r="CT356">
            <v>3</v>
          </cell>
        </row>
        <row r="357">
          <cell r="B357">
            <v>9</v>
          </cell>
          <cell r="CS357">
            <v>40</v>
          </cell>
          <cell r="CT357">
            <v>3</v>
          </cell>
        </row>
        <row r="358">
          <cell r="B358">
            <v>10</v>
          </cell>
          <cell r="CS358">
            <v>40</v>
          </cell>
          <cell r="CT358">
            <v>3</v>
          </cell>
        </row>
        <row r="359">
          <cell r="B359">
            <v>11</v>
          </cell>
          <cell r="CS359">
            <v>40</v>
          </cell>
          <cell r="CT359">
            <v>3</v>
          </cell>
        </row>
        <row r="360">
          <cell r="B360">
            <v>12</v>
          </cell>
          <cell r="CS360">
            <v>40</v>
          </cell>
          <cell r="CT360">
            <v>3</v>
          </cell>
        </row>
        <row r="361">
          <cell r="B361">
            <v>13</v>
          </cell>
          <cell r="CS361">
            <v>40</v>
          </cell>
          <cell r="CT361">
            <v>3</v>
          </cell>
        </row>
        <row r="362">
          <cell r="B362">
            <v>14</v>
          </cell>
          <cell r="CS362">
            <v>40</v>
          </cell>
          <cell r="CT362">
            <v>3</v>
          </cell>
        </row>
        <row r="363">
          <cell r="B363">
            <v>15</v>
          </cell>
          <cell r="CS363">
            <v>40</v>
          </cell>
          <cell r="CT363">
            <v>3</v>
          </cell>
        </row>
        <row r="364">
          <cell r="B364">
            <v>16</v>
          </cell>
          <cell r="CS364">
            <v>40</v>
          </cell>
          <cell r="CT364">
            <v>3</v>
          </cell>
        </row>
        <row r="365">
          <cell r="B365">
            <v>17</v>
          </cell>
          <cell r="CS365">
            <v>40</v>
          </cell>
          <cell r="CT365">
            <v>3</v>
          </cell>
        </row>
        <row r="366">
          <cell r="B366">
            <v>18</v>
          </cell>
          <cell r="CS366">
            <v>40</v>
          </cell>
          <cell r="CT366">
            <v>3</v>
          </cell>
        </row>
        <row r="367">
          <cell r="B367">
            <v>19</v>
          </cell>
          <cell r="CS367">
            <v>40</v>
          </cell>
          <cell r="CT367">
            <v>3</v>
          </cell>
        </row>
        <row r="368">
          <cell r="B368">
            <v>20</v>
          </cell>
          <cell r="CS368">
            <v>40</v>
          </cell>
          <cell r="CT368">
            <v>3</v>
          </cell>
        </row>
        <row r="369">
          <cell r="B369">
            <v>21</v>
          </cell>
          <cell r="CS369">
            <v>40</v>
          </cell>
          <cell r="CT369">
            <v>3</v>
          </cell>
        </row>
        <row r="370">
          <cell r="B370">
            <v>22</v>
          </cell>
          <cell r="CS370">
            <v>40</v>
          </cell>
          <cell r="CT370">
            <v>3</v>
          </cell>
        </row>
        <row r="371">
          <cell r="B371">
            <v>23</v>
          </cell>
          <cell r="CS371">
            <v>40</v>
          </cell>
          <cell r="CT371">
            <v>3</v>
          </cell>
        </row>
        <row r="372">
          <cell r="B372">
            <v>24</v>
          </cell>
          <cell r="CS372">
            <v>40</v>
          </cell>
          <cell r="CT372">
            <v>3</v>
          </cell>
        </row>
        <row r="373">
          <cell r="B373">
            <v>25</v>
          </cell>
          <cell r="CS373">
            <v>40</v>
          </cell>
          <cell r="CT373">
            <v>3</v>
          </cell>
        </row>
        <row r="374">
          <cell r="B374">
            <v>26</v>
          </cell>
          <cell r="CS374">
            <v>40</v>
          </cell>
          <cell r="CT374">
            <v>3</v>
          </cell>
        </row>
        <row r="375">
          <cell r="B375">
            <v>27</v>
          </cell>
          <cell r="CS375">
            <v>40</v>
          </cell>
          <cell r="CT375">
            <v>3</v>
          </cell>
        </row>
        <row r="376">
          <cell r="B376">
            <v>28</v>
          </cell>
          <cell r="CS376">
            <v>40</v>
          </cell>
          <cell r="CT376">
            <v>3</v>
          </cell>
        </row>
        <row r="377">
          <cell r="B377">
            <v>29</v>
          </cell>
          <cell r="CS377">
            <v>40</v>
          </cell>
          <cell r="CT377">
            <v>3</v>
          </cell>
        </row>
        <row r="378">
          <cell r="B378">
            <v>30</v>
          </cell>
          <cell r="CS378">
            <v>40</v>
          </cell>
          <cell r="CT378">
            <v>3</v>
          </cell>
        </row>
        <row r="379">
          <cell r="B379">
            <v>31</v>
          </cell>
          <cell r="CS379">
            <v>40</v>
          </cell>
          <cell r="CT379">
            <v>3</v>
          </cell>
        </row>
      </sheetData>
      <sheetData sheetId="4"/>
      <sheetData sheetId="5"/>
      <sheetData sheetId="6"/>
      <sheetData sheetId="7"/>
      <sheetData sheetId="8">
        <row r="30">
          <cell r="B30">
            <v>94.814106416828707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>
        <row r="1">
          <cell r="A1" t="str">
            <v>DAFTAR STOCK MATERIAL &amp; SPARE PART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>
        <row r="3">
          <cell r="B3">
            <v>20.010000000000002</v>
          </cell>
        </row>
      </sheetData>
      <sheetData sheetId="40">
        <row r="8">
          <cell r="B8" t="str">
            <v>JAN/1</v>
          </cell>
        </row>
      </sheetData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SIP"/>
      <sheetName val="BIBIT"/>
      <sheetName val="TBS 5 TH"/>
      <sheetName val="NPK Mg Bo"/>
      <sheetName val="TBS 05"/>
      <sheetName val="OUTPUT"/>
      <sheetName val="Plan VS Real Prod"/>
      <sheetName val="KEBOLER"/>
      <sheetName val="GRADING"/>
      <sheetName val="TANKOS 04"/>
      <sheetName val="TKKS 05"/>
      <sheetName val="STOCK"/>
      <sheetName val="PERKERASAN"/>
      <sheetName val="LKA"/>
      <sheetName val="COST"/>
      <sheetName val="LANGSIR"/>
      <sheetName val="LEMBUR"/>
      <sheetName val="CH"/>
      <sheetName val="TBS AFD"/>
      <sheetName val="TBS BLOK"/>
      <sheetName val="TANKOS"/>
      <sheetName val="check list"/>
      <sheetName val="graf C"/>
      <sheetName val="Graf Sisip"/>
      <sheetName val="Sheet1"/>
      <sheetName val="Olah"/>
      <sheetName val="Data SRL"/>
      <sheetName val="Data Prod_Graf"/>
      <sheetName val="PK RM"/>
      <sheetName val="TBS"/>
      <sheetName val="DATA LTW"/>
      <sheetName val="PABRIK (2)"/>
      <sheetName val="PO"/>
      <sheetName val="Data"/>
      <sheetName val="% Lbr vs GP"/>
      <sheetName val="PK"/>
      <sheetName val="LTW"/>
      <sheetName val="Karung"/>
      <sheetName val="STFEB"/>
    </sheetNames>
    <sheetDataSet>
      <sheetData sheetId="0">
        <row r="160">
          <cell r="B160" t="str">
            <v xml:space="preserve"> LTT</v>
          </cell>
          <cell r="CS160">
            <v>3381</v>
          </cell>
        </row>
        <row r="164">
          <cell r="C164" t="str">
            <v>A</v>
          </cell>
          <cell r="CS164">
            <v>0</v>
          </cell>
        </row>
        <row r="165">
          <cell r="C165" t="str">
            <v>B</v>
          </cell>
          <cell r="CS165">
            <v>0</v>
          </cell>
        </row>
        <row r="166">
          <cell r="C166" t="str">
            <v>C</v>
          </cell>
          <cell r="CS166">
            <v>0</v>
          </cell>
        </row>
        <row r="167">
          <cell r="C167" t="str">
            <v>D</v>
          </cell>
          <cell r="CS167">
            <v>0</v>
          </cell>
        </row>
        <row r="168">
          <cell r="C168" t="str">
            <v>E</v>
          </cell>
          <cell r="CS168">
            <v>50</v>
          </cell>
        </row>
        <row r="169">
          <cell r="C169" t="str">
            <v>F</v>
          </cell>
          <cell r="CS169">
            <v>2547</v>
          </cell>
        </row>
        <row r="170">
          <cell r="C170" t="str">
            <v>G</v>
          </cell>
          <cell r="CS170">
            <v>534</v>
          </cell>
        </row>
        <row r="171">
          <cell r="C171" t="str">
            <v>H</v>
          </cell>
          <cell r="CS171">
            <v>250</v>
          </cell>
        </row>
        <row r="172">
          <cell r="C172" t="str">
            <v>I</v>
          </cell>
          <cell r="CS172">
            <v>0</v>
          </cell>
        </row>
        <row r="173">
          <cell r="C173" t="str">
            <v>J</v>
          </cell>
          <cell r="CS173">
            <v>0</v>
          </cell>
        </row>
        <row r="174">
          <cell r="C174" t="str">
            <v>K</v>
          </cell>
          <cell r="CS174">
            <v>0</v>
          </cell>
        </row>
      </sheetData>
      <sheetData sheetId="1">
        <row r="160">
          <cell r="B160" t="str">
            <v xml:space="preserve"> LTT</v>
          </cell>
        </row>
      </sheetData>
      <sheetData sheetId="2"/>
      <sheetData sheetId="3">
        <row r="160">
          <cell r="B160" t="str">
            <v xml:space="preserve"> LTT</v>
          </cell>
          <cell r="AO160">
            <v>701853</v>
          </cell>
          <cell r="FX160">
            <v>63.865807896064588</v>
          </cell>
        </row>
        <row r="164">
          <cell r="C164" t="str">
            <v>A</v>
          </cell>
          <cell r="AN164">
            <v>101323</v>
          </cell>
          <cell r="AQ164">
            <v>45875</v>
          </cell>
          <cell r="FU164">
            <v>100</v>
          </cell>
          <cell r="FY164">
            <v>0</v>
          </cell>
        </row>
        <row r="165">
          <cell r="C165" t="str">
            <v>B</v>
          </cell>
          <cell r="AN165">
            <v>81007</v>
          </cell>
          <cell r="AQ165">
            <v>52983</v>
          </cell>
          <cell r="FU165">
            <v>100</v>
          </cell>
          <cell r="FY165">
            <v>0</v>
          </cell>
        </row>
        <row r="166">
          <cell r="C166" t="str">
            <v>C</v>
          </cell>
          <cell r="AN166">
            <v>114280</v>
          </cell>
          <cell r="AQ166">
            <v>85257</v>
          </cell>
          <cell r="FU166">
            <v>100</v>
          </cell>
          <cell r="FY166">
            <v>0</v>
          </cell>
        </row>
        <row r="167">
          <cell r="C167" t="str">
            <v>D</v>
          </cell>
          <cell r="AN167">
            <v>97442</v>
          </cell>
          <cell r="AQ167">
            <v>26108</v>
          </cell>
          <cell r="FU167">
            <v>100</v>
          </cell>
          <cell r="FY167">
            <v>0</v>
          </cell>
        </row>
        <row r="168">
          <cell r="C168" t="str">
            <v>E</v>
          </cell>
          <cell r="AN168">
            <v>53253</v>
          </cell>
          <cell r="AQ168">
            <v>18213</v>
          </cell>
          <cell r="FU168">
            <v>100</v>
          </cell>
          <cell r="FY168">
            <v>0</v>
          </cell>
        </row>
        <row r="169">
          <cell r="C169" t="str">
            <v>F</v>
          </cell>
          <cell r="AN169">
            <v>69255</v>
          </cell>
          <cell r="AQ169">
            <v>5116</v>
          </cell>
          <cell r="FU169">
            <v>102.97205008220564</v>
          </cell>
          <cell r="FY169">
            <v>0</v>
          </cell>
        </row>
        <row r="170">
          <cell r="C170" t="str">
            <v>G</v>
          </cell>
          <cell r="AN170">
            <v>11397</v>
          </cell>
          <cell r="AQ170">
            <v>2628</v>
          </cell>
          <cell r="FU170">
            <v>103.87965162311956</v>
          </cell>
          <cell r="FY170">
            <v>0</v>
          </cell>
        </row>
        <row r="171">
          <cell r="C171" t="str">
            <v>H</v>
          </cell>
          <cell r="AN171">
            <v>52463</v>
          </cell>
          <cell r="AQ171">
            <v>0</v>
          </cell>
          <cell r="FU171">
            <v>100</v>
          </cell>
          <cell r="FY171">
            <v>0</v>
          </cell>
        </row>
        <row r="172">
          <cell r="C172" t="str">
            <v>I</v>
          </cell>
          <cell r="AN172">
            <v>38905</v>
          </cell>
          <cell r="AQ172">
            <v>28389</v>
          </cell>
          <cell r="FU172">
            <v>100</v>
          </cell>
          <cell r="FY172">
            <v>0</v>
          </cell>
        </row>
        <row r="173">
          <cell r="C173" t="str">
            <v>J</v>
          </cell>
          <cell r="AN173">
            <v>18604</v>
          </cell>
          <cell r="AQ173">
            <v>5000</v>
          </cell>
          <cell r="FU173">
            <v>100</v>
          </cell>
          <cell r="FY173">
            <v>0</v>
          </cell>
        </row>
        <row r="174">
          <cell r="C174" t="str">
            <v>K</v>
          </cell>
          <cell r="AN174">
            <v>80103</v>
          </cell>
          <cell r="AQ174">
            <v>54481</v>
          </cell>
          <cell r="FU174">
            <v>100</v>
          </cell>
          <cell r="FY174">
            <v>0</v>
          </cell>
        </row>
      </sheetData>
      <sheetData sheetId="4">
        <row r="161">
          <cell r="B161" t="str">
            <v xml:space="preserve"> LTT</v>
          </cell>
        </row>
      </sheetData>
      <sheetData sheetId="5"/>
      <sheetData sheetId="6"/>
      <sheetData sheetId="7"/>
      <sheetData sheetId="8"/>
      <sheetData sheetId="9"/>
      <sheetData sheetId="10">
        <row r="161">
          <cell r="B161" t="str">
            <v xml:space="preserve"> LTT</v>
          </cell>
        </row>
      </sheetData>
      <sheetData sheetId="11"/>
      <sheetData sheetId="12"/>
      <sheetData sheetId="13"/>
      <sheetData sheetId="14"/>
      <sheetData sheetId="15">
        <row r="161">
          <cell r="B161" t="str">
            <v xml:space="preserve"> LTT</v>
          </cell>
        </row>
      </sheetData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il"/>
      <sheetName val="Data Prod_Graf"/>
      <sheetName val="GRAFTANKOS"/>
      <sheetName val="Data SRL"/>
      <sheetName val="Data Cost1"/>
      <sheetName val="land"/>
      <sheetName val="Dt Breakdown"/>
      <sheetName val="PK Olah"/>
      <sheetName val="PK RM"/>
      <sheetName val="Graf SRL"/>
      <sheetName val="KPI"/>
      <sheetName val="PCr"/>
      <sheetName val="Janload"/>
      <sheetName val="Feb"/>
      <sheetName val="Mar"/>
      <sheetName val="GRAF COST"/>
      <sheetName val="DATA COST"/>
      <sheetName val="CPO"/>
      <sheetName val="PABRIK"/>
      <sheetName val="LA02"/>
      <sheetName val="LA03"/>
      <sheetName val="LAJan"/>
      <sheetName val="LAFeb"/>
      <sheetName val="LAMar"/>
      <sheetName val="Peta"/>
      <sheetName val="Slow"/>
      <sheetName val="Fast"/>
      <sheetName val="Insurance"/>
      <sheetName val="Dead"/>
      <sheetName val="Olah"/>
      <sheetName val="Sheet1"/>
      <sheetName val="Bagan"/>
      <sheetName val="REKAP"/>
      <sheetName val="MONITOR"/>
      <sheetName val="BBM"/>
      <sheetName val="SOlar"/>
      <sheetName val="po-ho"/>
      <sheetName val="SPB-HO"/>
      <sheetName val="LAY"/>
      <sheetName val="5. Overhaul"/>
      <sheetName val="POTRET_AFD"/>
      <sheetName val="Table"/>
      <sheetName val="Data_Prod_Graf"/>
      <sheetName val="Data_SRL"/>
      <sheetName val="Data_Cost1"/>
      <sheetName val="Dt_Breakdown"/>
      <sheetName val="PK_Olah"/>
      <sheetName val="PK_RM"/>
      <sheetName val="Graf_SRL"/>
      <sheetName val="GRAF_COST"/>
      <sheetName val="DATA_COST"/>
      <sheetName val="SISIP"/>
      <sheetName val="TBS 05"/>
      <sheetName val="NPK Mg Bo"/>
      <sheetName val="Norma"/>
      <sheetName val="DATA LTW"/>
      <sheetName val="PO"/>
      <sheetName val="2. Data Base Prod &amp; Cost"/>
    </sheetNames>
    <sheetDataSet>
      <sheetData sheetId="0">
        <row r="1">
          <cell r="A1" t="str">
            <v>DAFTAR STOCK MATERIAL &amp; SPARE PART</v>
          </cell>
        </row>
      </sheetData>
      <sheetData sheetId="1" refreshError="1">
        <row r="1">
          <cell r="A1" t="str">
            <v>DAFTAR STOCK MATERIAL &amp; SPARE PART</v>
          </cell>
        </row>
        <row r="3">
          <cell r="B3">
            <v>20.010000000000002</v>
          </cell>
          <cell r="C3">
            <v>21.69</v>
          </cell>
          <cell r="D3">
            <v>21.87</v>
          </cell>
          <cell r="E3">
            <v>22.58</v>
          </cell>
          <cell r="F3">
            <v>22.95</v>
          </cell>
          <cell r="G3">
            <v>23.4</v>
          </cell>
          <cell r="H3">
            <v>21.86</v>
          </cell>
          <cell r="I3">
            <v>22.8</v>
          </cell>
          <cell r="J3">
            <v>23.92</v>
          </cell>
          <cell r="K3">
            <v>23.65</v>
          </cell>
          <cell r="L3">
            <v>23.79</v>
          </cell>
          <cell r="M3">
            <v>23.65</v>
          </cell>
        </row>
        <row r="4">
          <cell r="B4">
            <v>23.28</v>
          </cell>
          <cell r="C4">
            <v>24.01</v>
          </cell>
          <cell r="D4">
            <v>23.49</v>
          </cell>
          <cell r="E4">
            <v>21.08</v>
          </cell>
          <cell r="F4">
            <v>19.649999999999999</v>
          </cell>
          <cell r="G4">
            <v>19.28</v>
          </cell>
          <cell r="H4">
            <v>18.649999999999999</v>
          </cell>
          <cell r="I4">
            <v>17.489999999999998</v>
          </cell>
          <cell r="J4">
            <v>20.5</v>
          </cell>
          <cell r="K4">
            <v>19.04</v>
          </cell>
          <cell r="L4">
            <v>19.239999999999998</v>
          </cell>
          <cell r="M4">
            <v>19.29</v>
          </cell>
        </row>
        <row r="5">
          <cell r="B5">
            <v>16.309999999999999</v>
          </cell>
          <cell r="C5">
            <v>16.72</v>
          </cell>
          <cell r="D5">
            <v>18.14</v>
          </cell>
          <cell r="E5">
            <v>20.14</v>
          </cell>
          <cell r="F5">
            <v>19.149999999999999</v>
          </cell>
          <cell r="G5">
            <v>21.02</v>
          </cell>
          <cell r="H5">
            <v>20.100000000000001</v>
          </cell>
          <cell r="I5">
            <v>22.01</v>
          </cell>
          <cell r="J5">
            <v>21.53</v>
          </cell>
          <cell r="K5">
            <v>21.6</v>
          </cell>
          <cell r="L5">
            <v>21.84</v>
          </cell>
          <cell r="M5">
            <v>22.67</v>
          </cell>
        </row>
        <row r="6">
          <cell r="B6">
            <v>21.52</v>
          </cell>
          <cell r="C6">
            <v>22.66</v>
          </cell>
          <cell r="D6">
            <v>21.93</v>
          </cell>
          <cell r="E6">
            <v>20.83</v>
          </cell>
          <cell r="F6">
            <v>22.03</v>
          </cell>
          <cell r="G6">
            <v>20.55</v>
          </cell>
          <cell r="H6">
            <v>18.38</v>
          </cell>
          <cell r="I6">
            <v>20.7</v>
          </cell>
          <cell r="J6">
            <v>20.96</v>
          </cell>
          <cell r="K6">
            <v>19.739999999999998</v>
          </cell>
          <cell r="L6">
            <v>20.64</v>
          </cell>
          <cell r="M6">
            <v>20.53</v>
          </cell>
        </row>
        <row r="7">
          <cell r="B7">
            <v>21.64</v>
          </cell>
          <cell r="C7">
            <v>20.77</v>
          </cell>
          <cell r="D7">
            <v>21.7</v>
          </cell>
          <cell r="E7">
            <v>20.84</v>
          </cell>
          <cell r="F7">
            <v>21.43</v>
          </cell>
          <cell r="G7">
            <v>21.01</v>
          </cell>
          <cell r="H7">
            <v>21.38</v>
          </cell>
          <cell r="I7">
            <v>20.99</v>
          </cell>
        </row>
        <row r="11">
          <cell r="B11">
            <v>1</v>
          </cell>
          <cell r="C11">
            <v>2</v>
          </cell>
          <cell r="D11">
            <v>3</v>
          </cell>
          <cell r="E11">
            <v>4</v>
          </cell>
          <cell r="F11">
            <v>5</v>
          </cell>
          <cell r="G11">
            <v>6</v>
          </cell>
          <cell r="H11">
            <v>7</v>
          </cell>
          <cell r="I11">
            <v>8</v>
          </cell>
          <cell r="J11">
            <v>9</v>
          </cell>
          <cell r="K11">
            <v>10</v>
          </cell>
          <cell r="L11">
            <v>11</v>
          </cell>
          <cell r="M11">
            <v>12</v>
          </cell>
        </row>
        <row r="12">
          <cell r="B12">
            <v>5</v>
          </cell>
          <cell r="F12">
            <v>1.58</v>
          </cell>
          <cell r="G12">
            <v>3.84</v>
          </cell>
          <cell r="H12">
            <v>4.21</v>
          </cell>
          <cell r="I12">
            <v>4.1500000000000004</v>
          </cell>
          <cell r="J12">
            <v>4.8099999999999996</v>
          </cell>
          <cell r="K12">
            <v>4.83</v>
          </cell>
          <cell r="L12">
            <v>4.8600000000000003</v>
          </cell>
          <cell r="M12">
            <v>4.32</v>
          </cell>
        </row>
        <row r="13">
          <cell r="B13">
            <v>5.62</v>
          </cell>
          <cell r="C13">
            <v>4.91</v>
          </cell>
          <cell r="D13">
            <v>4.6500000000000004</v>
          </cell>
          <cell r="E13">
            <v>4.17</v>
          </cell>
          <cell r="F13">
            <v>3.79</v>
          </cell>
          <cell r="G13">
            <v>3.4</v>
          </cell>
          <cell r="H13">
            <v>4.0599999999999996</v>
          </cell>
          <cell r="I13">
            <v>4.04</v>
          </cell>
          <cell r="J13">
            <v>4.3</v>
          </cell>
          <cell r="K13">
            <v>4.2</v>
          </cell>
          <cell r="L13">
            <v>4.3899999999999997</v>
          </cell>
          <cell r="M13">
            <v>3.84</v>
          </cell>
        </row>
        <row r="14">
          <cell r="B14">
            <v>4.01</v>
          </cell>
          <cell r="C14">
            <v>4.1900000000000004</v>
          </cell>
          <cell r="D14">
            <v>3.68</v>
          </cell>
          <cell r="E14">
            <v>3.79</v>
          </cell>
          <cell r="F14">
            <v>3.34</v>
          </cell>
          <cell r="G14">
            <v>3.11</v>
          </cell>
          <cell r="H14">
            <v>3.17</v>
          </cell>
          <cell r="I14">
            <v>3.49</v>
          </cell>
          <cell r="J14">
            <v>4.1900000000000004</v>
          </cell>
          <cell r="K14">
            <v>3.68</v>
          </cell>
          <cell r="L14">
            <v>3.78</v>
          </cell>
          <cell r="M14">
            <v>3.44</v>
          </cell>
        </row>
        <row r="15">
          <cell r="B15">
            <v>3.28</v>
          </cell>
          <cell r="C15">
            <v>3.57</v>
          </cell>
          <cell r="D15">
            <v>4.45</v>
          </cell>
          <cell r="E15">
            <v>4.3499999999999996</v>
          </cell>
          <cell r="F15">
            <v>4</v>
          </cell>
          <cell r="G15">
            <v>3.6</v>
          </cell>
          <cell r="H15">
            <v>3.41</v>
          </cell>
          <cell r="I15">
            <v>3.42</v>
          </cell>
          <cell r="J15">
            <v>3.59</v>
          </cell>
          <cell r="K15">
            <v>3.53</v>
          </cell>
          <cell r="L15">
            <v>3.26</v>
          </cell>
          <cell r="M15">
            <v>3.92</v>
          </cell>
        </row>
        <row r="16">
          <cell r="B16">
            <v>3.35</v>
          </cell>
          <cell r="C16">
            <v>4.03</v>
          </cell>
          <cell r="D16">
            <v>3.76</v>
          </cell>
          <cell r="E16">
            <v>3.49</v>
          </cell>
          <cell r="F16">
            <v>3.46</v>
          </cell>
          <cell r="G16">
            <v>3.58</v>
          </cell>
          <cell r="H16">
            <v>3.84</v>
          </cell>
          <cell r="I16">
            <v>3.8</v>
          </cell>
          <cell r="J16">
            <v>43.960244648318046</v>
          </cell>
          <cell r="L16">
            <v>6.93</v>
          </cell>
          <cell r="M16">
            <v>134.56399999999999</v>
          </cell>
        </row>
        <row r="20">
          <cell r="B20">
            <v>1</v>
          </cell>
          <cell r="C20">
            <v>2</v>
          </cell>
          <cell r="D20">
            <v>3</v>
          </cell>
          <cell r="E20">
            <v>4</v>
          </cell>
          <cell r="F20">
            <v>5</v>
          </cell>
          <cell r="G20">
            <v>6</v>
          </cell>
          <cell r="H20">
            <v>7</v>
          </cell>
          <cell r="I20">
            <v>8</v>
          </cell>
          <cell r="J20">
            <v>9</v>
          </cell>
          <cell r="K20">
            <v>10</v>
          </cell>
          <cell r="L20">
            <v>11</v>
          </cell>
          <cell r="M20">
            <v>12</v>
          </cell>
        </row>
        <row r="21">
          <cell r="B21">
            <v>21.97</v>
          </cell>
          <cell r="C21">
            <v>16.59</v>
          </cell>
          <cell r="D21">
            <v>16.55</v>
          </cell>
          <cell r="E21">
            <v>14.82</v>
          </cell>
          <cell r="F21">
            <v>19.670000000000002</v>
          </cell>
          <cell r="G21">
            <v>22.93</v>
          </cell>
          <cell r="H21">
            <v>22.76</v>
          </cell>
          <cell r="I21">
            <v>20.99</v>
          </cell>
          <cell r="J21">
            <v>21.71</v>
          </cell>
          <cell r="K21">
            <v>22.12</v>
          </cell>
          <cell r="L21">
            <v>21.22</v>
          </cell>
          <cell r="M21">
            <v>21.81</v>
          </cell>
        </row>
        <row r="22">
          <cell r="B22">
            <v>21.96</v>
          </cell>
          <cell r="C22">
            <v>22.98</v>
          </cell>
          <cell r="D22">
            <v>22.43</v>
          </cell>
          <cell r="E22">
            <v>22.2</v>
          </cell>
          <cell r="F22">
            <v>20.63</v>
          </cell>
          <cell r="G22">
            <v>21.07</v>
          </cell>
          <cell r="H22">
            <v>24.45</v>
          </cell>
          <cell r="I22">
            <v>26.07</v>
          </cell>
          <cell r="J22">
            <v>25.24</v>
          </cell>
          <cell r="K22">
            <v>27.6</v>
          </cell>
          <cell r="L22">
            <v>27.42</v>
          </cell>
          <cell r="M22">
            <v>26.37</v>
          </cell>
        </row>
        <row r="23">
          <cell r="B23">
            <v>27.95</v>
          </cell>
          <cell r="C23">
            <v>28.67</v>
          </cell>
          <cell r="D23">
            <v>28.03</v>
          </cell>
          <cell r="E23">
            <v>22.25</v>
          </cell>
          <cell r="F23">
            <v>20.48</v>
          </cell>
          <cell r="G23">
            <v>19.78</v>
          </cell>
          <cell r="H23">
            <v>20.3</v>
          </cell>
          <cell r="I23">
            <v>21.18</v>
          </cell>
          <cell r="J23">
            <v>21.81</v>
          </cell>
          <cell r="K23">
            <v>20.49</v>
          </cell>
          <cell r="L23">
            <v>21.03</v>
          </cell>
          <cell r="M23">
            <v>21.15</v>
          </cell>
        </row>
        <row r="24">
          <cell r="B24">
            <v>19.79</v>
          </cell>
          <cell r="C24">
            <v>17.940000000000001</v>
          </cell>
          <cell r="D24">
            <v>20.72</v>
          </cell>
          <cell r="E24">
            <v>20.149999999999999</v>
          </cell>
          <cell r="F24">
            <v>20.3</v>
          </cell>
          <cell r="G24">
            <v>19.07</v>
          </cell>
          <cell r="H24">
            <v>18.75</v>
          </cell>
          <cell r="I24">
            <v>21.79</v>
          </cell>
          <cell r="J24">
            <v>20.59</v>
          </cell>
          <cell r="K24">
            <v>18.760000000000002</v>
          </cell>
          <cell r="L24">
            <v>20.29</v>
          </cell>
          <cell r="M24">
            <v>20.59</v>
          </cell>
        </row>
        <row r="25">
          <cell r="B25">
            <v>21.14</v>
          </cell>
          <cell r="C25">
            <v>24.11</v>
          </cell>
          <cell r="D25">
            <v>24.35</v>
          </cell>
          <cell r="E25">
            <v>24.3</v>
          </cell>
          <cell r="F25">
            <v>24.03</v>
          </cell>
          <cell r="G25">
            <v>24.82</v>
          </cell>
          <cell r="H25">
            <v>25.08</v>
          </cell>
          <cell r="I25">
            <v>25.81</v>
          </cell>
          <cell r="J25">
            <v>52.594547053649961</v>
          </cell>
          <cell r="L25">
            <v>10.63</v>
          </cell>
          <cell r="M25">
            <v>138.85499999999999</v>
          </cell>
        </row>
        <row r="28">
          <cell r="B28" t="str">
            <v>JAN</v>
          </cell>
          <cell r="C28" t="str">
            <v>FEB</v>
          </cell>
          <cell r="D28" t="str">
            <v>MAR</v>
          </cell>
          <cell r="E28" t="str">
            <v>APR</v>
          </cell>
          <cell r="F28" t="str">
            <v>MEI</v>
          </cell>
          <cell r="G28" t="str">
            <v>JUNI</v>
          </cell>
          <cell r="H28" t="str">
            <v>JULI</v>
          </cell>
          <cell r="I28" t="str">
            <v>AGT</v>
          </cell>
          <cell r="J28" t="str">
            <v>SEP</v>
          </cell>
          <cell r="K28" t="str">
            <v>OKT</v>
          </cell>
          <cell r="L28" t="str">
            <v>NOV</v>
          </cell>
          <cell r="M28" t="str">
            <v>DES</v>
          </cell>
        </row>
        <row r="29">
          <cell r="B29">
            <v>21.52</v>
          </cell>
          <cell r="C29">
            <v>22.66</v>
          </cell>
          <cell r="D29">
            <v>21.93</v>
          </cell>
          <cell r="E29">
            <v>20.83</v>
          </cell>
          <cell r="F29">
            <v>22.03</v>
          </cell>
          <cell r="G29">
            <v>20.55</v>
          </cell>
          <cell r="H29">
            <v>18.38</v>
          </cell>
          <cell r="I29">
            <v>20.7</v>
          </cell>
          <cell r="J29">
            <v>21.01</v>
          </cell>
          <cell r="K29">
            <v>19.739999999999998</v>
          </cell>
          <cell r="L29">
            <v>20.64</v>
          </cell>
          <cell r="M29">
            <v>20.53</v>
          </cell>
        </row>
        <row r="30">
          <cell r="B30">
            <v>21.64</v>
          </cell>
          <cell r="C30">
            <v>20.77</v>
          </cell>
          <cell r="D30">
            <v>21.7</v>
          </cell>
          <cell r="E30">
            <v>20.84</v>
          </cell>
          <cell r="F30">
            <v>21.43</v>
          </cell>
          <cell r="G30">
            <v>21.01</v>
          </cell>
          <cell r="H30">
            <v>21.38</v>
          </cell>
          <cell r="I30">
            <v>20.99</v>
          </cell>
          <cell r="J30">
            <v>40.983606557377051</v>
          </cell>
          <cell r="L30">
            <v>7.04</v>
          </cell>
          <cell r="M30">
            <v>120.03700000000001</v>
          </cell>
        </row>
        <row r="31">
          <cell r="B31">
            <v>5.8</v>
          </cell>
          <cell r="C31">
            <v>4.47</v>
          </cell>
          <cell r="D31">
            <v>3.14</v>
          </cell>
          <cell r="E31">
            <v>4.45</v>
          </cell>
          <cell r="F31">
            <v>3.32</v>
          </cell>
          <cell r="G31">
            <v>6.12</v>
          </cell>
          <cell r="H31">
            <v>8.67</v>
          </cell>
          <cell r="I31">
            <v>5.93</v>
          </cell>
          <cell r="J31">
            <v>3.05</v>
          </cell>
          <cell r="K31">
            <v>4.4400000000000004</v>
          </cell>
          <cell r="L31">
            <v>4.25</v>
          </cell>
          <cell r="M31">
            <v>4.49</v>
          </cell>
        </row>
        <row r="32">
          <cell r="B32">
            <v>5.75</v>
          </cell>
          <cell r="C32">
            <v>4.49</v>
          </cell>
          <cell r="D32">
            <v>3.56</v>
          </cell>
          <cell r="E32">
            <v>3.56</v>
          </cell>
          <cell r="F32">
            <v>3.12</v>
          </cell>
          <cell r="G32">
            <v>3.14</v>
          </cell>
          <cell r="H32">
            <v>2.58</v>
          </cell>
          <cell r="I32">
            <v>2.63</v>
          </cell>
          <cell r="J32">
            <v>37.601296596434359</v>
          </cell>
          <cell r="L32">
            <v>9.67</v>
          </cell>
          <cell r="M32">
            <v>55.68</v>
          </cell>
        </row>
      </sheetData>
      <sheetData sheetId="2">
        <row r="1">
          <cell r="A1" t="str">
            <v>DAFTAR STOCK MATERIAL &amp; SPARE PART</v>
          </cell>
        </row>
      </sheetData>
      <sheetData sheetId="3" refreshError="1">
        <row r="1">
          <cell r="A1" t="str">
            <v>DAFTAR STOCK MATERIAL &amp; SPARE PART</v>
          </cell>
        </row>
        <row r="8">
          <cell r="B8" t="str">
            <v>JAN/1</v>
          </cell>
          <cell r="D8" t="str">
            <v>9400-</v>
          </cell>
          <cell r="G8" t="str">
            <v>Alkohol</v>
          </cell>
          <cell r="J8" t="str">
            <v>Ltr</v>
          </cell>
          <cell r="S8">
            <v>227.49700000000001</v>
          </cell>
          <cell r="T8">
            <v>227.49700000000001</v>
          </cell>
          <cell r="AB8">
            <v>17.631</v>
          </cell>
          <cell r="AQ8">
            <v>36.159999999999997</v>
          </cell>
          <cell r="AR8" t="str">
            <v>0458</v>
          </cell>
          <cell r="CS8">
            <v>40</v>
          </cell>
          <cell r="CT8">
            <v>3</v>
          </cell>
        </row>
        <row r="9">
          <cell r="B9">
            <v>2</v>
          </cell>
          <cell r="C9">
            <v>370.59</v>
          </cell>
          <cell r="D9">
            <v>233</v>
          </cell>
          <cell r="F9">
            <v>4.8099999999999996</v>
          </cell>
          <cell r="G9">
            <v>5.14</v>
          </cell>
          <cell r="H9">
            <v>5.14</v>
          </cell>
          <cell r="J9">
            <v>45.330739299610897</v>
          </cell>
          <cell r="L9">
            <v>7.53</v>
          </cell>
          <cell r="M9">
            <v>52.122999999999998</v>
          </cell>
          <cell r="N9">
            <v>22.370386266094417</v>
          </cell>
          <cell r="S9">
            <v>124</v>
          </cell>
          <cell r="U9">
            <v>124</v>
          </cell>
          <cell r="V9">
            <v>7.7590000000000003</v>
          </cell>
          <cell r="W9">
            <v>3.3300429184549354</v>
          </cell>
          <cell r="Y9">
            <v>12.8</v>
          </cell>
          <cell r="AB9">
            <v>12.59</v>
          </cell>
          <cell r="AC9">
            <v>2.88</v>
          </cell>
          <cell r="AE9">
            <v>2.79</v>
          </cell>
          <cell r="AH9">
            <v>10.199999999999999</v>
          </cell>
          <cell r="AI9">
            <v>7.68</v>
          </cell>
          <cell r="AK9">
            <v>2.5</v>
          </cell>
          <cell r="AL9">
            <v>4.7</v>
          </cell>
          <cell r="AM9">
            <v>8.25</v>
          </cell>
          <cell r="AN9">
            <v>51.57</v>
          </cell>
          <cell r="AO9">
            <v>87.73</v>
          </cell>
          <cell r="AQ9">
            <v>0</v>
          </cell>
          <cell r="AS9">
            <v>6.76</v>
          </cell>
          <cell r="AT9">
            <v>5.96</v>
          </cell>
          <cell r="AU9">
            <v>1.71</v>
          </cell>
          <cell r="AX9">
            <v>6.92</v>
          </cell>
          <cell r="AY9">
            <v>92.7</v>
          </cell>
          <cell r="AZ9">
            <v>0.06</v>
          </cell>
          <cell r="BA9">
            <v>0.45</v>
          </cell>
          <cell r="BB9">
            <v>1.6</v>
          </cell>
          <cell r="BC9">
            <v>2.1100000000000003</v>
          </cell>
          <cell r="BD9">
            <v>4.5599999999999996</v>
          </cell>
          <cell r="BE9">
            <v>145.63999999999999</v>
          </cell>
          <cell r="BH9">
            <v>1.82</v>
          </cell>
          <cell r="BJ9">
            <v>12.15</v>
          </cell>
          <cell r="BL9">
            <v>5.17</v>
          </cell>
          <cell r="BM9">
            <v>5.62</v>
          </cell>
          <cell r="BN9">
            <v>4.29</v>
          </cell>
          <cell r="BO9">
            <v>9.52</v>
          </cell>
          <cell r="BP9">
            <v>7.53</v>
          </cell>
          <cell r="CS9">
            <v>40</v>
          </cell>
          <cell r="CT9">
            <v>3</v>
          </cell>
          <cell r="CV9">
            <v>12.54</v>
          </cell>
          <cell r="CW9">
            <v>3.79</v>
          </cell>
        </row>
        <row r="10">
          <cell r="B10">
            <v>3</v>
          </cell>
          <cell r="C10">
            <v>337.55</v>
          </cell>
          <cell r="D10">
            <v>320</v>
          </cell>
          <cell r="F10">
            <v>7.67</v>
          </cell>
          <cell r="G10">
            <v>8.09</v>
          </cell>
          <cell r="H10">
            <v>8.09</v>
          </cell>
          <cell r="J10">
            <v>39.555006180469718</v>
          </cell>
          <cell r="L10">
            <v>8.08</v>
          </cell>
          <cell r="M10">
            <v>73.679000000000002</v>
          </cell>
          <cell r="N10">
            <v>23.024687500000002</v>
          </cell>
          <cell r="S10">
            <v>99.859000000000009</v>
          </cell>
          <cell r="U10">
            <v>99.859000000000009</v>
          </cell>
          <cell r="V10">
            <v>11.85</v>
          </cell>
          <cell r="W10">
            <v>3.703125</v>
          </cell>
          <cell r="Y10">
            <v>12.94</v>
          </cell>
          <cell r="AB10">
            <v>11.499999999999998</v>
          </cell>
          <cell r="AC10">
            <v>2.4700000000000002</v>
          </cell>
          <cell r="AE10">
            <v>2.4500000000000002</v>
          </cell>
          <cell r="AH10">
            <v>5</v>
          </cell>
          <cell r="AI10">
            <v>7.35</v>
          </cell>
          <cell r="AK10">
            <v>2.73</v>
          </cell>
          <cell r="AL10">
            <v>11</v>
          </cell>
          <cell r="AM10">
            <v>7.68</v>
          </cell>
          <cell r="AN10">
            <v>82.71</v>
          </cell>
          <cell r="AO10">
            <v>82.71</v>
          </cell>
          <cell r="AQ10">
            <v>0</v>
          </cell>
          <cell r="AS10">
            <v>6.93</v>
          </cell>
          <cell r="AT10">
            <v>6.66</v>
          </cell>
          <cell r="AU10">
            <v>1.01</v>
          </cell>
          <cell r="AX10">
            <v>4.47</v>
          </cell>
          <cell r="AY10">
            <v>96.2</v>
          </cell>
          <cell r="AZ10">
            <v>0.14000000000000001</v>
          </cell>
          <cell r="BA10">
            <v>0.5</v>
          </cell>
          <cell r="BB10">
            <v>1.4</v>
          </cell>
          <cell r="BC10">
            <v>2.04</v>
          </cell>
          <cell r="BD10">
            <v>4.78</v>
          </cell>
          <cell r="BE10">
            <v>197.32</v>
          </cell>
          <cell r="BH10">
            <v>1.51</v>
          </cell>
          <cell r="BJ10">
            <v>10.61</v>
          </cell>
          <cell r="BL10">
            <v>5.92</v>
          </cell>
          <cell r="BM10">
            <v>5.8</v>
          </cell>
          <cell r="BN10">
            <v>3.52</v>
          </cell>
          <cell r="BO10">
            <v>12.49</v>
          </cell>
          <cell r="BP10">
            <v>15.48</v>
          </cell>
          <cell r="CS10">
            <v>40</v>
          </cell>
          <cell r="CT10">
            <v>3</v>
          </cell>
          <cell r="CV10">
            <v>6.86</v>
          </cell>
          <cell r="CW10">
            <v>4.0599999999999996</v>
          </cell>
        </row>
        <row r="11">
          <cell r="B11">
            <v>4</v>
          </cell>
          <cell r="C11">
            <v>369.55</v>
          </cell>
          <cell r="D11">
            <v>408</v>
          </cell>
          <cell r="F11">
            <v>8.8000000000000007</v>
          </cell>
          <cell r="G11">
            <v>10.74</v>
          </cell>
          <cell r="H11">
            <v>10.74</v>
          </cell>
          <cell r="I11">
            <v>8</v>
          </cell>
          <cell r="J11">
            <v>37.988826815642454</v>
          </cell>
          <cell r="L11">
            <v>8.48</v>
          </cell>
          <cell r="M11">
            <v>97.977999999999994</v>
          </cell>
          <cell r="N11">
            <v>24.014215686274511</v>
          </cell>
          <cell r="S11">
            <v>120.89699999999999</v>
          </cell>
          <cell r="U11">
            <v>120.89699999999999</v>
          </cell>
          <cell r="V11">
            <v>14.972</v>
          </cell>
          <cell r="W11">
            <v>3.6696078431372547</v>
          </cell>
          <cell r="Y11">
            <v>12.56</v>
          </cell>
          <cell r="AB11">
            <v>13.911999999999997</v>
          </cell>
          <cell r="AC11">
            <v>2.16</v>
          </cell>
          <cell r="AE11">
            <v>2.35</v>
          </cell>
          <cell r="AH11">
            <v>6.6</v>
          </cell>
          <cell r="AI11">
            <v>7.41</v>
          </cell>
          <cell r="AK11">
            <v>2.56</v>
          </cell>
          <cell r="AL11">
            <v>4.9000000000000004</v>
          </cell>
          <cell r="AM11">
            <v>7.35</v>
          </cell>
          <cell r="AN11">
            <v>92.74</v>
          </cell>
          <cell r="AO11">
            <v>92.74</v>
          </cell>
          <cell r="AQ11">
            <v>0</v>
          </cell>
          <cell r="AR11" t="str">
            <v>305</v>
          </cell>
          <cell r="AS11">
            <v>6.58</v>
          </cell>
          <cell r="AT11">
            <v>6.95</v>
          </cell>
          <cell r="AU11">
            <v>1.24</v>
          </cell>
          <cell r="AX11">
            <v>3.77</v>
          </cell>
          <cell r="AY11">
            <v>95.93</v>
          </cell>
          <cell r="AZ11">
            <v>0.18</v>
          </cell>
          <cell r="BA11">
            <v>0.59</v>
          </cell>
          <cell r="BB11">
            <v>0.82</v>
          </cell>
          <cell r="BC11">
            <v>1.5899999999999999</v>
          </cell>
          <cell r="BD11">
            <v>7.11</v>
          </cell>
          <cell r="BE11">
            <v>114.69</v>
          </cell>
          <cell r="BH11">
            <v>1.48</v>
          </cell>
          <cell r="BJ11">
            <v>8</v>
          </cell>
          <cell r="BL11">
            <v>4.13</v>
          </cell>
          <cell r="BM11">
            <v>5.29</v>
          </cell>
          <cell r="BN11">
            <v>4.18</v>
          </cell>
          <cell r="BO11">
            <v>18.170000000000002</v>
          </cell>
          <cell r="BP11">
            <v>14.77</v>
          </cell>
          <cell r="CS11">
            <v>40</v>
          </cell>
          <cell r="CT11">
            <v>3</v>
          </cell>
          <cell r="CV11">
            <v>6.76</v>
          </cell>
          <cell r="CW11">
            <v>5.89</v>
          </cell>
        </row>
        <row r="12">
          <cell r="B12">
            <v>5</v>
          </cell>
          <cell r="D12" t="str">
            <v>9400-</v>
          </cell>
          <cell r="F12">
            <v>1.58</v>
          </cell>
          <cell r="G12">
            <v>3.84</v>
          </cell>
          <cell r="H12">
            <v>4.21</v>
          </cell>
          <cell r="I12">
            <v>4.1500000000000004</v>
          </cell>
          <cell r="J12" t="e">
            <v>#DIV/0!</v>
          </cell>
          <cell r="L12">
            <v>4.8600000000000003</v>
          </cell>
          <cell r="M12">
            <v>4.32</v>
          </cell>
          <cell r="N12" t="e">
            <v>#DIV/0!</v>
          </cell>
          <cell r="S12">
            <v>33.326999999999998</v>
          </cell>
          <cell r="U12">
            <v>33.326999999999998</v>
          </cell>
          <cell r="W12" t="e">
            <v>#DIV/0!</v>
          </cell>
          <cell r="AB12">
            <v>13.911999999999997</v>
          </cell>
          <cell r="AE12">
            <v>2.35</v>
          </cell>
          <cell r="AK12">
            <v>2.34</v>
          </cell>
          <cell r="AQ12">
            <v>0</v>
          </cell>
          <cell r="AR12" t="str">
            <v>045</v>
          </cell>
          <cell r="AS12" t="str">
            <v>138/03</v>
          </cell>
          <cell r="BC12">
            <v>0</v>
          </cell>
          <cell r="CS12">
            <v>40</v>
          </cell>
          <cell r="CT12">
            <v>3</v>
          </cell>
          <cell r="CV12">
            <v>6</v>
          </cell>
          <cell r="CW12">
            <v>5.82</v>
          </cell>
        </row>
        <row r="13">
          <cell r="B13">
            <v>6</v>
          </cell>
          <cell r="C13">
            <v>508.19</v>
          </cell>
          <cell r="D13">
            <v>500</v>
          </cell>
          <cell r="F13">
            <v>8.4499999999999993</v>
          </cell>
          <cell r="G13">
            <v>11.02</v>
          </cell>
          <cell r="H13">
            <v>11.02</v>
          </cell>
          <cell r="I13">
            <v>4.04</v>
          </cell>
          <cell r="J13">
            <v>45.37205081669692</v>
          </cell>
          <cell r="L13">
            <v>10.029999999999999</v>
          </cell>
          <cell r="M13">
            <v>115.056</v>
          </cell>
          <cell r="N13">
            <v>23.011199999999999</v>
          </cell>
          <cell r="S13">
            <v>105.89299999999997</v>
          </cell>
          <cell r="U13">
            <v>105.89299999999997</v>
          </cell>
          <cell r="V13">
            <v>17.088000000000001</v>
          </cell>
          <cell r="W13">
            <v>3.4176000000000006</v>
          </cell>
          <cell r="Y13">
            <v>25.15</v>
          </cell>
          <cell r="AB13">
            <v>5.8500000000000014</v>
          </cell>
          <cell r="AC13">
            <v>2.44</v>
          </cell>
          <cell r="AE13">
            <v>2.4500000000000002</v>
          </cell>
          <cell r="AH13">
            <v>6.8</v>
          </cell>
          <cell r="AI13">
            <v>7.39</v>
          </cell>
          <cell r="AK13">
            <v>2.5099999999999998</v>
          </cell>
          <cell r="AL13">
            <v>6.33</v>
          </cell>
          <cell r="AM13">
            <v>7.44</v>
          </cell>
          <cell r="AN13">
            <v>109.18</v>
          </cell>
          <cell r="AO13">
            <v>109.18</v>
          </cell>
          <cell r="AQ13">
            <v>0</v>
          </cell>
          <cell r="AS13">
            <v>7.32</v>
          </cell>
          <cell r="AT13">
            <v>7.25</v>
          </cell>
          <cell r="AU13">
            <v>2.06</v>
          </cell>
          <cell r="AX13">
            <v>4.9800000000000004</v>
          </cell>
          <cell r="AY13">
            <v>97.2</v>
          </cell>
          <cell r="AZ13">
            <v>0.11</v>
          </cell>
          <cell r="BA13">
            <v>0.16</v>
          </cell>
          <cell r="BB13">
            <v>1.29</v>
          </cell>
          <cell r="BC13">
            <v>1.56</v>
          </cell>
          <cell r="BD13">
            <v>7.41</v>
          </cell>
          <cell r="BE13">
            <v>60.97</v>
          </cell>
          <cell r="BH13">
            <v>1.19</v>
          </cell>
          <cell r="BJ13">
            <v>12.11</v>
          </cell>
          <cell r="BL13">
            <v>7.65</v>
          </cell>
          <cell r="BM13">
            <v>5.62</v>
          </cell>
          <cell r="BN13">
            <v>5.19</v>
          </cell>
          <cell r="BO13">
            <v>14.77</v>
          </cell>
          <cell r="BP13">
            <v>12.76</v>
          </cell>
          <cell r="CS13">
            <v>40</v>
          </cell>
          <cell r="CT13">
            <v>3</v>
          </cell>
        </row>
        <row r="14">
          <cell r="B14">
            <v>7</v>
          </cell>
          <cell r="C14">
            <v>512.04</v>
          </cell>
          <cell r="D14">
            <v>480</v>
          </cell>
          <cell r="F14">
            <v>10.79</v>
          </cell>
          <cell r="G14">
            <v>10.82</v>
          </cell>
          <cell r="H14">
            <v>10.82</v>
          </cell>
          <cell r="I14">
            <v>3.49</v>
          </cell>
          <cell r="J14">
            <v>44.362292051756008</v>
          </cell>
          <cell r="L14">
            <v>6.33</v>
          </cell>
          <cell r="M14">
            <v>110.44799999999999</v>
          </cell>
          <cell r="N14">
            <v>23.01</v>
          </cell>
          <cell r="S14">
            <v>135.71099999999996</v>
          </cell>
          <cell r="U14">
            <v>135.71099999999996</v>
          </cell>
          <cell r="V14">
            <v>17.38</v>
          </cell>
          <cell r="W14">
            <v>3.6208333333333327</v>
          </cell>
          <cell r="Y14">
            <v>11.92</v>
          </cell>
          <cell r="AB14">
            <v>11.31</v>
          </cell>
          <cell r="AC14">
            <v>2.4500000000000002</v>
          </cell>
          <cell r="AE14">
            <v>2.46</v>
          </cell>
          <cell r="AH14">
            <v>3</v>
          </cell>
          <cell r="AI14">
            <v>7.16</v>
          </cell>
          <cell r="AK14">
            <v>2.46</v>
          </cell>
          <cell r="AL14">
            <v>5.2</v>
          </cell>
          <cell r="AM14">
            <v>7.39</v>
          </cell>
          <cell r="AN14">
            <v>107.98</v>
          </cell>
          <cell r="AO14">
            <v>107.98</v>
          </cell>
          <cell r="AQ14">
            <v>0</v>
          </cell>
          <cell r="AS14">
            <v>7.03</v>
          </cell>
          <cell r="AT14">
            <v>6.8</v>
          </cell>
          <cell r="AU14">
            <v>1.03</v>
          </cell>
          <cell r="AX14">
            <v>4.9000000000000004</v>
          </cell>
          <cell r="AY14">
            <v>94.87</v>
          </cell>
          <cell r="AZ14">
            <v>0.11</v>
          </cell>
          <cell r="BA14">
            <v>0.33</v>
          </cell>
          <cell r="BB14">
            <v>1.41</v>
          </cell>
          <cell r="BC14">
            <v>1.8499999999999999</v>
          </cell>
          <cell r="BD14">
            <v>6.67</v>
          </cell>
          <cell r="BE14">
            <v>62.44</v>
          </cell>
          <cell r="BH14">
            <v>1.3</v>
          </cell>
          <cell r="BJ14">
            <v>8.32</v>
          </cell>
          <cell r="BL14">
            <v>5.56</v>
          </cell>
          <cell r="BM14">
            <v>4.12</v>
          </cell>
          <cell r="BN14">
            <v>5.83</v>
          </cell>
          <cell r="BO14">
            <v>10.63</v>
          </cell>
          <cell r="BP14">
            <v>9.7200000000000006</v>
          </cell>
          <cell r="CS14">
            <v>40</v>
          </cell>
          <cell r="CT14">
            <v>3</v>
          </cell>
          <cell r="CV14">
            <v>7</v>
          </cell>
          <cell r="CW14">
            <v>5.13</v>
          </cell>
        </row>
        <row r="15">
          <cell r="B15">
            <v>8</v>
          </cell>
          <cell r="C15">
            <v>550.87</v>
          </cell>
          <cell r="D15">
            <v>536</v>
          </cell>
          <cell r="F15">
            <v>9.86</v>
          </cell>
          <cell r="G15">
            <v>12.91</v>
          </cell>
          <cell r="H15">
            <v>12.91</v>
          </cell>
          <cell r="I15">
            <v>3.42</v>
          </cell>
          <cell r="J15">
            <v>41.518202943454689</v>
          </cell>
          <cell r="L15">
            <v>6.82</v>
          </cell>
          <cell r="M15">
            <v>125.72</v>
          </cell>
          <cell r="N15">
            <v>23.455223880597014</v>
          </cell>
          <cell r="S15">
            <v>158.80099999999993</v>
          </cell>
          <cell r="U15">
            <v>158.80099999999993</v>
          </cell>
          <cell r="V15">
            <v>20.07</v>
          </cell>
          <cell r="W15">
            <v>3.7444029850746268</v>
          </cell>
          <cell r="Y15">
            <v>25.92</v>
          </cell>
          <cell r="AB15">
            <v>5.4600000000000009</v>
          </cell>
          <cell r="AC15">
            <v>2.4500000000000002</v>
          </cell>
          <cell r="AE15">
            <v>2.41</v>
          </cell>
          <cell r="AH15">
            <v>5.6</v>
          </cell>
          <cell r="AI15">
            <v>7.85</v>
          </cell>
          <cell r="AK15">
            <v>2.39</v>
          </cell>
          <cell r="AL15">
            <v>3.47</v>
          </cell>
          <cell r="AM15">
            <v>7.17</v>
          </cell>
          <cell r="AN15">
            <v>122.64</v>
          </cell>
          <cell r="AO15">
            <v>122.64</v>
          </cell>
          <cell r="AQ15">
            <v>0</v>
          </cell>
          <cell r="AS15">
            <v>7.6</v>
          </cell>
          <cell r="AT15">
            <v>7.89</v>
          </cell>
          <cell r="AU15">
            <v>2.17</v>
          </cell>
          <cell r="AX15">
            <v>5.27</v>
          </cell>
          <cell r="AY15">
            <v>91.2</v>
          </cell>
          <cell r="AZ15">
            <v>0.19</v>
          </cell>
          <cell r="BA15">
            <v>0.26</v>
          </cell>
          <cell r="BB15">
            <v>2.56</v>
          </cell>
          <cell r="BC15">
            <v>3.0100000000000002</v>
          </cell>
          <cell r="BD15">
            <v>6.42</v>
          </cell>
          <cell r="BE15">
            <v>65.569999999999993</v>
          </cell>
          <cell r="BH15">
            <v>1.21</v>
          </cell>
          <cell r="BJ15">
            <v>7.29</v>
          </cell>
          <cell r="BL15">
            <v>5.17</v>
          </cell>
          <cell r="BM15">
            <v>4.76</v>
          </cell>
          <cell r="BN15">
            <v>4.01</v>
          </cell>
          <cell r="BO15">
            <v>10.09</v>
          </cell>
          <cell r="BP15">
            <v>11.1</v>
          </cell>
          <cell r="CS15">
            <v>40</v>
          </cell>
          <cell r="CT15">
            <v>3</v>
          </cell>
          <cell r="CV15">
            <v>7.67</v>
          </cell>
          <cell r="CW15">
            <v>4.4800000000000004</v>
          </cell>
        </row>
        <row r="16">
          <cell r="B16">
            <v>9</v>
          </cell>
          <cell r="C16">
            <v>537.20000000000005</v>
          </cell>
          <cell r="D16">
            <v>575</v>
          </cell>
          <cell r="F16">
            <v>11.08</v>
          </cell>
          <cell r="G16">
            <v>13.08</v>
          </cell>
          <cell r="H16">
            <v>13.08</v>
          </cell>
          <cell r="I16">
            <v>3.8</v>
          </cell>
          <cell r="J16">
            <v>43.960244648318046</v>
          </cell>
          <cell r="L16">
            <v>6.93</v>
          </cell>
          <cell r="M16">
            <v>134.56399999999999</v>
          </cell>
          <cell r="N16">
            <v>23.402434782608694</v>
          </cell>
          <cell r="S16">
            <v>183.62499999999989</v>
          </cell>
          <cell r="U16">
            <v>183.62499999999989</v>
          </cell>
          <cell r="V16">
            <v>21.678000000000001</v>
          </cell>
          <cell r="W16">
            <v>3.7700869565217392</v>
          </cell>
          <cell r="Y16">
            <v>19.739999999999998</v>
          </cell>
          <cell r="AB16">
            <v>7.3980000000000032</v>
          </cell>
          <cell r="AC16">
            <v>2.33</v>
          </cell>
          <cell r="AE16">
            <v>2.36</v>
          </cell>
          <cell r="AH16">
            <v>4.2</v>
          </cell>
          <cell r="AI16">
            <v>7.74</v>
          </cell>
          <cell r="AK16">
            <v>2.31</v>
          </cell>
          <cell r="AL16">
            <v>5</v>
          </cell>
          <cell r="AM16">
            <v>7.12</v>
          </cell>
          <cell r="AN16">
            <v>127.05</v>
          </cell>
          <cell r="AO16">
            <v>127.05</v>
          </cell>
          <cell r="AQ16">
            <v>0</v>
          </cell>
          <cell r="AS16">
            <v>6.88</v>
          </cell>
          <cell r="AT16">
            <v>7.98</v>
          </cell>
          <cell r="AU16">
            <v>1.19</v>
          </cell>
          <cell r="AX16">
            <v>4.41</v>
          </cell>
          <cell r="AY16">
            <v>92.5</v>
          </cell>
          <cell r="AZ16">
            <v>0.25</v>
          </cell>
          <cell r="BA16">
            <v>0.28999999999999998</v>
          </cell>
          <cell r="BB16">
            <v>1.1299999999999999</v>
          </cell>
          <cell r="BC16">
            <v>1.67</v>
          </cell>
          <cell r="BD16">
            <v>7.21</v>
          </cell>
          <cell r="BE16">
            <v>81.19</v>
          </cell>
          <cell r="BH16">
            <v>1.24</v>
          </cell>
          <cell r="BJ16">
            <v>11.44</v>
          </cell>
          <cell r="BL16">
            <v>6.93</v>
          </cell>
          <cell r="BM16">
            <v>4.8099999999999996</v>
          </cell>
          <cell r="BN16">
            <v>3.61</v>
          </cell>
          <cell r="BO16">
            <v>9.84</v>
          </cell>
          <cell r="BP16">
            <v>9.11</v>
          </cell>
          <cell r="CS16">
            <v>40</v>
          </cell>
          <cell r="CT16">
            <v>3</v>
          </cell>
          <cell r="CV16">
            <v>8.32</v>
          </cell>
          <cell r="CW16">
            <v>3.47</v>
          </cell>
        </row>
        <row r="17">
          <cell r="B17">
            <v>10</v>
          </cell>
          <cell r="C17">
            <v>427.61</v>
          </cell>
          <cell r="D17">
            <v>292</v>
          </cell>
          <cell r="F17">
            <v>7.1</v>
          </cell>
          <cell r="G17">
            <v>7.56</v>
          </cell>
          <cell r="H17">
            <v>7.56</v>
          </cell>
          <cell r="J17">
            <v>38.624338624338627</v>
          </cell>
          <cell r="L17">
            <v>7.68</v>
          </cell>
          <cell r="M17">
            <v>70.637</v>
          </cell>
          <cell r="N17">
            <v>24.190753424657537</v>
          </cell>
          <cell r="S17">
            <v>127.20199999999988</v>
          </cell>
          <cell r="U17">
            <v>127.20199999999988</v>
          </cell>
          <cell r="V17">
            <v>11.252000000000001</v>
          </cell>
          <cell r="W17">
            <v>3.853424657534247</v>
          </cell>
          <cell r="Y17">
            <v>18.260000000000002</v>
          </cell>
          <cell r="AB17">
            <v>0.39000000000000412</v>
          </cell>
          <cell r="AC17">
            <v>2.31</v>
          </cell>
          <cell r="AE17">
            <v>2.36</v>
          </cell>
          <cell r="AH17">
            <v>5.8</v>
          </cell>
          <cell r="AI17">
            <v>7.64</v>
          </cell>
          <cell r="AK17">
            <v>2.34</v>
          </cell>
          <cell r="AL17">
            <v>4.2</v>
          </cell>
          <cell r="AM17">
            <v>7.35</v>
          </cell>
          <cell r="AN17">
            <v>71.62</v>
          </cell>
          <cell r="AO17">
            <v>71.62</v>
          </cell>
          <cell r="AQ17">
            <v>0</v>
          </cell>
          <cell r="AS17">
            <v>5.72</v>
          </cell>
          <cell r="AT17">
            <v>7.77</v>
          </cell>
          <cell r="AU17">
            <v>2.96</v>
          </cell>
          <cell r="AX17">
            <v>5.86</v>
          </cell>
          <cell r="AY17">
            <v>91.2</v>
          </cell>
          <cell r="AZ17">
            <v>0.38</v>
          </cell>
          <cell r="BA17">
            <v>0.2</v>
          </cell>
          <cell r="BB17">
            <v>1.62</v>
          </cell>
          <cell r="BC17">
            <v>2.2000000000000002</v>
          </cell>
          <cell r="BD17">
            <v>4</v>
          </cell>
          <cell r="BE17">
            <v>118.74</v>
          </cell>
          <cell r="BH17">
            <v>1.79</v>
          </cell>
          <cell r="BJ17">
            <v>10.4</v>
          </cell>
          <cell r="BL17">
            <v>5.96</v>
          </cell>
          <cell r="BM17">
            <v>5.71</v>
          </cell>
          <cell r="BN17">
            <v>3.81</v>
          </cell>
          <cell r="BO17">
            <v>11.63</v>
          </cell>
          <cell r="BP17">
            <v>8.1</v>
          </cell>
          <cell r="CS17">
            <v>40</v>
          </cell>
          <cell r="CT17">
            <v>3</v>
          </cell>
          <cell r="CV17">
            <v>8.44</v>
          </cell>
          <cell r="CW17">
            <v>3.13</v>
          </cell>
        </row>
        <row r="18">
          <cell r="B18">
            <v>11</v>
          </cell>
          <cell r="C18">
            <v>468.11</v>
          </cell>
          <cell r="D18">
            <v>622</v>
          </cell>
          <cell r="F18">
            <v>13.48</v>
          </cell>
          <cell r="G18">
            <v>13.88</v>
          </cell>
          <cell r="H18">
            <v>13.88</v>
          </cell>
          <cell r="J18">
            <v>44.812680115273771</v>
          </cell>
          <cell r="L18">
            <v>8.83</v>
          </cell>
          <cell r="M18">
            <v>149.90199999999999</v>
          </cell>
          <cell r="N18">
            <v>24.099999999999998</v>
          </cell>
          <cell r="S18">
            <v>149.93399999999986</v>
          </cell>
          <cell r="U18">
            <v>149.93399999999986</v>
          </cell>
          <cell r="V18">
            <v>24.024999999999999</v>
          </cell>
          <cell r="W18">
            <v>3.862540192926045</v>
          </cell>
          <cell r="Y18">
            <v>20.54</v>
          </cell>
          <cell r="AB18">
            <v>3.8750000000000036</v>
          </cell>
          <cell r="AC18">
            <v>2.14</v>
          </cell>
          <cell r="AE18">
            <v>2.21</v>
          </cell>
          <cell r="AH18">
            <v>5.4</v>
          </cell>
          <cell r="AI18">
            <v>7.16</v>
          </cell>
          <cell r="AK18">
            <v>2.33</v>
          </cell>
          <cell r="AL18">
            <v>6.27</v>
          </cell>
          <cell r="AM18">
            <v>7.03</v>
          </cell>
          <cell r="AN18">
            <v>137.94</v>
          </cell>
          <cell r="AO18">
            <v>137.94</v>
          </cell>
          <cell r="AQ18">
            <v>0</v>
          </cell>
          <cell r="AR18" t="str">
            <v>289</v>
          </cell>
          <cell r="AS18">
            <v>7.4</v>
          </cell>
          <cell r="AT18">
            <v>7.86</v>
          </cell>
          <cell r="AU18">
            <v>1.47</v>
          </cell>
          <cell r="AX18">
            <v>4.9800000000000004</v>
          </cell>
          <cell r="AY18">
            <v>96.2</v>
          </cell>
          <cell r="AZ18">
            <v>0.17</v>
          </cell>
          <cell r="BA18">
            <v>0.22</v>
          </cell>
          <cell r="BB18">
            <v>0.94</v>
          </cell>
          <cell r="BC18">
            <v>1.33</v>
          </cell>
          <cell r="BD18">
            <v>4.87</v>
          </cell>
          <cell r="BE18">
            <v>120.49</v>
          </cell>
          <cell r="BH18">
            <v>1.24</v>
          </cell>
          <cell r="BJ18">
            <v>8.82</v>
          </cell>
          <cell r="BL18">
            <v>4.33</v>
          </cell>
          <cell r="BM18">
            <v>5.46</v>
          </cell>
          <cell r="BN18">
            <v>2.8</v>
          </cell>
          <cell r="BO18">
            <v>12.23</v>
          </cell>
          <cell r="BP18">
            <v>9.76</v>
          </cell>
          <cell r="CS18">
            <v>40</v>
          </cell>
          <cell r="CT18">
            <v>3</v>
          </cell>
          <cell r="CV18">
            <v>8.67</v>
          </cell>
          <cell r="CW18">
            <v>4.08</v>
          </cell>
        </row>
        <row r="19">
          <cell r="B19">
            <v>12</v>
          </cell>
          <cell r="G19" t="str">
            <v>APAR</v>
          </cell>
          <cell r="H19" t="str">
            <v>Jenis  Air  @ 9Kg</v>
          </cell>
          <cell r="J19" t="e">
            <v>#DIV/0!</v>
          </cell>
          <cell r="N19" t="e">
            <v>#DIV/0!</v>
          </cell>
          <cell r="S19">
            <v>149.93399999999986</v>
          </cell>
          <cell r="U19">
            <v>149.93399999999986</v>
          </cell>
          <cell r="W19" t="e">
            <v>#DIV/0!</v>
          </cell>
          <cell r="AB19">
            <v>3.8750000000000036</v>
          </cell>
          <cell r="AE19">
            <v>2.21</v>
          </cell>
          <cell r="AQ19">
            <v>0</v>
          </cell>
          <cell r="AR19" t="str">
            <v>165</v>
          </cell>
          <cell r="BC19">
            <v>0</v>
          </cell>
          <cell r="CS19">
            <v>40</v>
          </cell>
          <cell r="CT19">
            <v>3</v>
          </cell>
          <cell r="CV19">
            <v>4.09</v>
          </cell>
          <cell r="CW19">
            <v>4.8600000000000003</v>
          </cell>
        </row>
        <row r="20">
          <cell r="B20">
            <v>13</v>
          </cell>
          <cell r="C20">
            <v>490.48</v>
          </cell>
          <cell r="D20">
            <v>472</v>
          </cell>
          <cell r="F20">
            <v>9.34</v>
          </cell>
          <cell r="G20">
            <v>11.71</v>
          </cell>
          <cell r="H20">
            <v>11.71</v>
          </cell>
          <cell r="I20">
            <v>8</v>
          </cell>
          <cell r="J20">
            <v>40.307429547395387</v>
          </cell>
          <cell r="L20">
            <v>6.71</v>
          </cell>
          <cell r="M20">
            <v>113.85</v>
          </cell>
          <cell r="N20">
            <v>24.120762711864405</v>
          </cell>
          <cell r="S20">
            <v>129.94399999999987</v>
          </cell>
          <cell r="U20">
            <v>129.94399999999987</v>
          </cell>
          <cell r="V20">
            <v>18.43</v>
          </cell>
          <cell r="W20">
            <v>3.9046610169491527</v>
          </cell>
          <cell r="Y20">
            <v>19.190000000000001</v>
          </cell>
          <cell r="AB20">
            <v>3.115000000000002</v>
          </cell>
          <cell r="AC20">
            <v>2.54</v>
          </cell>
          <cell r="AE20">
            <v>2.5</v>
          </cell>
          <cell r="AH20">
            <v>7.8</v>
          </cell>
          <cell r="AI20">
            <v>7.24</v>
          </cell>
          <cell r="AK20">
            <v>2.2400000000000002</v>
          </cell>
          <cell r="AL20">
            <v>5.4</v>
          </cell>
          <cell r="AM20">
            <v>7.22</v>
          </cell>
          <cell r="AN20">
            <v>107.51</v>
          </cell>
          <cell r="AO20">
            <v>107.51</v>
          </cell>
          <cell r="AQ20">
            <v>0</v>
          </cell>
          <cell r="AR20" t="str">
            <v>165</v>
          </cell>
          <cell r="AS20">
            <v>6.84</v>
          </cell>
          <cell r="AT20">
            <v>6.15</v>
          </cell>
          <cell r="AU20">
            <v>1.21</v>
          </cell>
          <cell r="AX20">
            <v>5.24</v>
          </cell>
          <cell r="AY20">
            <v>94.7</v>
          </cell>
          <cell r="AZ20">
            <v>0.22</v>
          </cell>
          <cell r="BA20">
            <v>0.37</v>
          </cell>
          <cell r="BB20">
            <v>0.53</v>
          </cell>
          <cell r="BC20">
            <v>1.1200000000000001</v>
          </cell>
          <cell r="BD20">
            <v>6.33</v>
          </cell>
          <cell r="BE20">
            <v>105.88</v>
          </cell>
          <cell r="BH20">
            <v>1.49</v>
          </cell>
          <cell r="BJ20">
            <v>13.93</v>
          </cell>
          <cell r="BL20">
            <v>4.75</v>
          </cell>
          <cell r="BM20">
            <v>4.6900000000000004</v>
          </cell>
          <cell r="BN20">
            <v>4.71</v>
          </cell>
          <cell r="BO20">
            <v>10.51</v>
          </cell>
          <cell r="BP20">
            <v>18.329999999999998</v>
          </cell>
          <cell r="CS20">
            <v>40</v>
          </cell>
          <cell r="CT20">
            <v>3</v>
          </cell>
        </row>
        <row r="21">
          <cell r="B21">
            <v>14</v>
          </cell>
          <cell r="C21">
            <v>357.14</v>
          </cell>
          <cell r="D21">
            <v>352</v>
          </cell>
          <cell r="F21">
            <v>19.670000000000002</v>
          </cell>
          <cell r="G21">
            <v>9.19</v>
          </cell>
          <cell r="H21">
            <v>9.19</v>
          </cell>
          <cell r="I21">
            <v>20.99</v>
          </cell>
          <cell r="J21">
            <v>38.302502720348208</v>
          </cell>
          <cell r="L21">
            <v>8.39</v>
          </cell>
          <cell r="M21">
            <v>85.078000000000003</v>
          </cell>
          <cell r="N21">
            <v>24.169886363636365</v>
          </cell>
          <cell r="S21">
            <v>119.34199999999987</v>
          </cell>
          <cell r="U21">
            <v>119.34199999999987</v>
          </cell>
          <cell r="V21">
            <v>14.19</v>
          </cell>
          <cell r="W21">
            <v>4.03125</v>
          </cell>
          <cell r="Y21">
            <v>13.38</v>
          </cell>
          <cell r="AB21">
            <v>3.9249999999999989</v>
          </cell>
          <cell r="AC21">
            <v>2.36</v>
          </cell>
          <cell r="AE21">
            <v>2.35</v>
          </cell>
          <cell r="AH21">
            <v>6.8</v>
          </cell>
          <cell r="AI21">
            <v>7.54</v>
          </cell>
          <cell r="AK21">
            <v>2.52</v>
          </cell>
          <cell r="AL21">
            <v>7.4</v>
          </cell>
          <cell r="AM21">
            <v>7.34</v>
          </cell>
          <cell r="AN21">
            <v>81.55</v>
          </cell>
          <cell r="AO21">
            <v>81.55</v>
          </cell>
          <cell r="AQ21">
            <v>0</v>
          </cell>
          <cell r="AS21">
            <v>6.14</v>
          </cell>
          <cell r="AT21">
            <v>6.04</v>
          </cell>
          <cell r="AU21">
            <v>2.2200000000000002</v>
          </cell>
          <cell r="AX21">
            <v>4.87</v>
          </cell>
          <cell r="AY21">
            <v>89</v>
          </cell>
          <cell r="AZ21">
            <v>7.0000000000000007E-2</v>
          </cell>
          <cell r="BA21">
            <v>0.14000000000000001</v>
          </cell>
          <cell r="BB21">
            <v>1.44</v>
          </cell>
          <cell r="BC21">
            <v>1.65</v>
          </cell>
          <cell r="BD21">
            <v>5.05</v>
          </cell>
          <cell r="BE21">
            <v>144.01</v>
          </cell>
          <cell r="BH21">
            <v>1.23</v>
          </cell>
          <cell r="BJ21">
            <v>11.12</v>
          </cell>
          <cell r="BL21">
            <v>7.96</v>
          </cell>
          <cell r="BM21">
            <v>4.38</v>
          </cell>
          <cell r="BN21">
            <v>3.75</v>
          </cell>
          <cell r="BO21">
            <v>16.95</v>
          </cell>
          <cell r="BP21">
            <v>9.4499999999999993</v>
          </cell>
          <cell r="CS21">
            <v>40</v>
          </cell>
          <cell r="CT21">
            <v>3</v>
          </cell>
          <cell r="CV21">
            <v>5.81</v>
          </cell>
          <cell r="CW21">
            <v>4.49</v>
          </cell>
        </row>
        <row r="22">
          <cell r="B22">
            <v>15</v>
          </cell>
          <cell r="C22">
            <v>279.57</v>
          </cell>
          <cell r="D22">
            <v>293</v>
          </cell>
          <cell r="F22">
            <v>6.35</v>
          </cell>
          <cell r="G22">
            <v>6.66</v>
          </cell>
          <cell r="H22">
            <v>6.66</v>
          </cell>
          <cell r="I22">
            <v>26.07</v>
          </cell>
          <cell r="J22">
            <v>43.993993993993996</v>
          </cell>
          <cell r="L22">
            <v>10.210000000000001</v>
          </cell>
          <cell r="M22">
            <v>70.643000000000001</v>
          </cell>
          <cell r="N22">
            <v>24.11023890784983</v>
          </cell>
          <cell r="S22">
            <v>121.35499999999988</v>
          </cell>
          <cell r="U22">
            <v>121.35499999999988</v>
          </cell>
          <cell r="V22">
            <v>11.895</v>
          </cell>
          <cell r="W22">
            <v>4.0597269624573373</v>
          </cell>
          <cell r="Y22">
            <v>14</v>
          </cell>
          <cell r="AB22">
            <v>1.8199999999999985</v>
          </cell>
          <cell r="AC22">
            <v>2.39</v>
          </cell>
          <cell r="AE22">
            <v>2.37</v>
          </cell>
          <cell r="AH22">
            <v>5</v>
          </cell>
          <cell r="AI22">
            <v>8.76</v>
          </cell>
          <cell r="AK22">
            <v>2.38</v>
          </cell>
          <cell r="AL22">
            <v>6.8</v>
          </cell>
          <cell r="AM22">
            <v>7.54</v>
          </cell>
          <cell r="AN22">
            <v>66.930000000000007</v>
          </cell>
          <cell r="AO22">
            <v>66.930000000000007</v>
          </cell>
          <cell r="AQ22">
            <v>0</v>
          </cell>
          <cell r="AS22">
            <v>6.69</v>
          </cell>
          <cell r="AT22">
            <v>6.6</v>
          </cell>
          <cell r="AU22">
            <v>1.18</v>
          </cell>
          <cell r="AX22">
            <v>4.9000000000000004</v>
          </cell>
          <cell r="AY22">
            <v>92.1</v>
          </cell>
          <cell r="AZ22">
            <v>0.24</v>
          </cell>
          <cell r="BA22">
            <v>0.14000000000000001</v>
          </cell>
          <cell r="BB22">
            <v>2.91</v>
          </cell>
          <cell r="BC22">
            <v>3.29</v>
          </cell>
          <cell r="BD22">
            <v>6</v>
          </cell>
          <cell r="BE22">
            <v>95.74</v>
          </cell>
          <cell r="BH22">
            <v>1.42</v>
          </cell>
          <cell r="BJ22">
            <v>10.97</v>
          </cell>
          <cell r="BL22">
            <v>6.31</v>
          </cell>
          <cell r="BM22">
            <v>5.07</v>
          </cell>
          <cell r="BN22">
            <v>2.85</v>
          </cell>
          <cell r="BO22">
            <v>14.97</v>
          </cell>
          <cell r="BP22">
            <v>4</v>
          </cell>
          <cell r="CS22">
            <v>40</v>
          </cell>
          <cell r="CT22">
            <v>3</v>
          </cell>
          <cell r="CV22">
            <v>2.78</v>
          </cell>
          <cell r="CW22">
            <v>5.42</v>
          </cell>
        </row>
        <row r="23">
          <cell r="B23">
            <v>16</v>
          </cell>
          <cell r="C23">
            <v>375.65</v>
          </cell>
          <cell r="D23">
            <v>352</v>
          </cell>
          <cell r="F23">
            <v>7.79</v>
          </cell>
          <cell r="G23">
            <v>7.85</v>
          </cell>
          <cell r="H23">
            <v>7.85</v>
          </cell>
          <cell r="I23">
            <v>21.18</v>
          </cell>
          <cell r="J23">
            <v>44.840764331210195</v>
          </cell>
          <cell r="L23">
            <v>7.56</v>
          </cell>
          <cell r="M23">
            <v>84.484999999999999</v>
          </cell>
          <cell r="N23">
            <v>24.001420454545457</v>
          </cell>
          <cell r="S23">
            <v>131.03999999999985</v>
          </cell>
          <cell r="U23">
            <v>131.03999999999985</v>
          </cell>
          <cell r="V23">
            <v>14.57</v>
          </cell>
          <cell r="W23">
            <v>4.139204545454545</v>
          </cell>
          <cell r="Y23">
            <v>13.48</v>
          </cell>
          <cell r="AB23">
            <v>2.91</v>
          </cell>
          <cell r="AC23">
            <v>2.5499999999999998</v>
          </cell>
          <cell r="AE23">
            <v>2.48</v>
          </cell>
          <cell r="AH23">
            <v>8</v>
          </cell>
          <cell r="AI23">
            <v>6.55</v>
          </cell>
          <cell r="AK23">
            <v>2.39</v>
          </cell>
          <cell r="AL23">
            <v>5.3</v>
          </cell>
          <cell r="AM23">
            <v>7.78</v>
          </cell>
          <cell r="AN23">
            <v>77.03</v>
          </cell>
          <cell r="AO23">
            <v>77.03</v>
          </cell>
          <cell r="AQ23">
            <v>0</v>
          </cell>
          <cell r="AS23">
            <v>6.61</v>
          </cell>
          <cell r="AT23">
            <v>8.6199999999999992</v>
          </cell>
          <cell r="AU23">
            <v>1.84</v>
          </cell>
          <cell r="AX23">
            <v>4.49</v>
          </cell>
          <cell r="AY23">
            <v>94.3</v>
          </cell>
          <cell r="AZ23">
            <v>0.1</v>
          </cell>
          <cell r="BA23">
            <v>0.13</v>
          </cell>
          <cell r="BB23">
            <v>2.89</v>
          </cell>
          <cell r="BC23">
            <v>3.12</v>
          </cell>
          <cell r="BD23">
            <v>5.78</v>
          </cell>
          <cell r="BE23">
            <v>81.99</v>
          </cell>
          <cell r="BH23">
            <v>1.38</v>
          </cell>
          <cell r="BJ23">
            <v>15.36</v>
          </cell>
          <cell r="BL23">
            <v>4.5</v>
          </cell>
          <cell r="BM23">
            <v>6.02</v>
          </cell>
          <cell r="BN23">
            <v>4.08</v>
          </cell>
          <cell r="BO23">
            <v>10.76</v>
          </cell>
          <cell r="BP23">
            <v>8.98</v>
          </cell>
          <cell r="CS23">
            <v>40</v>
          </cell>
          <cell r="CT23">
            <v>3</v>
          </cell>
          <cell r="CV23">
            <v>1.32</v>
          </cell>
          <cell r="CW23">
            <v>5.64</v>
          </cell>
        </row>
        <row r="24">
          <cell r="B24">
            <v>17</v>
          </cell>
          <cell r="C24">
            <v>452.76</v>
          </cell>
          <cell r="D24">
            <v>359</v>
          </cell>
          <cell r="F24">
            <v>7.92</v>
          </cell>
          <cell r="G24">
            <v>8.24</v>
          </cell>
          <cell r="H24">
            <v>8.24</v>
          </cell>
          <cell r="I24">
            <v>21.79</v>
          </cell>
          <cell r="J24">
            <v>43.567961165048544</v>
          </cell>
          <cell r="L24">
            <v>8.0500000000000007</v>
          </cell>
          <cell r="M24">
            <v>84.840999999999994</v>
          </cell>
          <cell r="N24">
            <v>23.63259052924791</v>
          </cell>
          <cell r="S24">
            <v>139.90099999999984</v>
          </cell>
          <cell r="U24">
            <v>139.90099999999984</v>
          </cell>
          <cell r="V24">
            <v>14.432</v>
          </cell>
          <cell r="W24">
            <v>4.0200557103064067</v>
          </cell>
          <cell r="Y24">
            <v>7.12</v>
          </cell>
          <cell r="AB24">
            <v>10.221999999999998</v>
          </cell>
          <cell r="AC24">
            <v>2.41</v>
          </cell>
          <cell r="AE24">
            <v>2.4500000000000002</v>
          </cell>
          <cell r="AH24">
            <v>6.2</v>
          </cell>
          <cell r="AI24">
            <v>6.4</v>
          </cell>
          <cell r="AK24">
            <v>2.4300000000000002</v>
          </cell>
          <cell r="AL24">
            <v>6.2</v>
          </cell>
          <cell r="AM24">
            <v>6.55</v>
          </cell>
          <cell r="AN24">
            <v>75.959999999999994</v>
          </cell>
          <cell r="AO24">
            <v>75.959999999999994</v>
          </cell>
          <cell r="AQ24">
            <v>0</v>
          </cell>
          <cell r="AR24" t="str">
            <v>776</v>
          </cell>
          <cell r="AS24">
            <v>7.93</v>
          </cell>
          <cell r="AT24">
            <v>8.75</v>
          </cell>
          <cell r="AU24">
            <v>1.64</v>
          </cell>
          <cell r="AX24">
            <v>4.91</v>
          </cell>
          <cell r="AY24">
            <v>93.2</v>
          </cell>
          <cell r="AZ24">
            <v>0.18</v>
          </cell>
          <cell r="BA24">
            <v>0.09</v>
          </cell>
          <cell r="BB24">
            <v>2.19</v>
          </cell>
          <cell r="BC24">
            <v>2.46</v>
          </cell>
          <cell r="BD24">
            <v>7.52</v>
          </cell>
          <cell r="BE24">
            <v>85.66</v>
          </cell>
          <cell r="BH24">
            <v>1.28</v>
          </cell>
          <cell r="BJ24">
            <v>9.35</v>
          </cell>
          <cell r="BL24">
            <v>6.08</v>
          </cell>
          <cell r="BM24">
            <v>4.16</v>
          </cell>
          <cell r="BN24">
            <v>4.3499999999999996</v>
          </cell>
          <cell r="BO24">
            <v>9.9700000000000006</v>
          </cell>
          <cell r="BP24">
            <v>11.07</v>
          </cell>
          <cell r="CS24">
            <v>40</v>
          </cell>
          <cell r="CT24">
            <v>3</v>
          </cell>
          <cell r="CV24">
            <v>2.81</v>
          </cell>
          <cell r="CW24">
            <v>5.69</v>
          </cell>
        </row>
        <row r="25">
          <cell r="B25">
            <v>18</v>
          </cell>
          <cell r="C25">
            <v>501.09</v>
          </cell>
          <cell r="D25">
            <v>598</v>
          </cell>
          <cell r="F25">
            <v>11.37</v>
          </cell>
          <cell r="G25">
            <v>11.31</v>
          </cell>
          <cell r="H25">
            <v>11.37</v>
          </cell>
          <cell r="I25">
            <v>25.81</v>
          </cell>
          <cell r="J25">
            <v>52.594547053649961</v>
          </cell>
          <cell r="L25">
            <v>10.63</v>
          </cell>
          <cell r="M25">
            <v>138.85499999999999</v>
          </cell>
          <cell r="N25">
            <v>23.219899665551839</v>
          </cell>
          <cell r="S25">
            <v>136.10599999999985</v>
          </cell>
          <cell r="U25">
            <v>136.10599999999985</v>
          </cell>
          <cell r="V25">
            <v>23.943999999999999</v>
          </cell>
          <cell r="W25">
            <v>4.0040133779264213</v>
          </cell>
          <cell r="Y25">
            <v>19.079999999999998</v>
          </cell>
          <cell r="AB25">
            <v>15.085999999999999</v>
          </cell>
          <cell r="AC25">
            <v>2.2999999999999998</v>
          </cell>
          <cell r="AE25">
            <v>2.29</v>
          </cell>
          <cell r="AH25">
            <v>9.1999999999999993</v>
          </cell>
          <cell r="AI25">
            <v>8.4700000000000006</v>
          </cell>
          <cell r="AK25">
            <v>2.48</v>
          </cell>
          <cell r="AL25">
            <v>7.7</v>
          </cell>
          <cell r="AM25">
            <v>6.4</v>
          </cell>
          <cell r="AN25">
            <v>131.51</v>
          </cell>
          <cell r="AO25">
            <v>131.51</v>
          </cell>
          <cell r="AQ25">
            <v>0</v>
          </cell>
          <cell r="AS25">
            <v>8.27</v>
          </cell>
          <cell r="AT25">
            <v>9.01</v>
          </cell>
          <cell r="AU25">
            <v>1.67</v>
          </cell>
          <cell r="AX25">
            <v>4.4000000000000004</v>
          </cell>
          <cell r="AY25">
            <v>96.6</v>
          </cell>
          <cell r="AZ25">
            <v>0.04</v>
          </cell>
          <cell r="BA25">
            <v>0.12</v>
          </cell>
          <cell r="BB25">
            <v>0.88</v>
          </cell>
          <cell r="BC25">
            <v>1.04</v>
          </cell>
          <cell r="BD25">
            <v>3.6</v>
          </cell>
          <cell r="BE25">
            <v>106.28</v>
          </cell>
          <cell r="BH25">
            <v>1.18</v>
          </cell>
          <cell r="BJ25">
            <v>8.82</v>
          </cell>
          <cell r="BL25">
            <v>3.92</v>
          </cell>
          <cell r="BM25">
            <v>5.17</v>
          </cell>
          <cell r="BN25">
            <v>3.44</v>
          </cell>
          <cell r="BO25">
            <v>15.03</v>
          </cell>
          <cell r="BP25">
            <v>12.42</v>
          </cell>
          <cell r="CS25">
            <v>40</v>
          </cell>
          <cell r="CT25">
            <v>3</v>
          </cell>
          <cell r="CV25">
            <v>4.54</v>
          </cell>
          <cell r="CW25">
            <v>4.42</v>
          </cell>
        </row>
        <row r="26">
          <cell r="B26">
            <v>19</v>
          </cell>
          <cell r="D26" t="str">
            <v>9400-</v>
          </cell>
          <cell r="G26" t="str">
            <v>Benang Jahit Karung</v>
          </cell>
          <cell r="J26" t="e">
            <v>#DIV/0!</v>
          </cell>
          <cell r="N26" t="e">
            <v>#DIV/0!</v>
          </cell>
          <cell r="S26">
            <v>136.10599999999985</v>
          </cell>
          <cell r="U26">
            <v>136.10599999999985</v>
          </cell>
          <cell r="W26" t="e">
            <v>#DIV/0!</v>
          </cell>
          <cell r="AB26">
            <v>15.085999999999999</v>
          </cell>
          <cell r="AE26">
            <v>2.29</v>
          </cell>
          <cell r="AQ26">
            <v>0</v>
          </cell>
          <cell r="AR26" t="str">
            <v>0811</v>
          </cell>
          <cell r="BC26">
            <v>0</v>
          </cell>
          <cell r="CS26">
            <v>40</v>
          </cell>
          <cell r="CT26">
            <v>3</v>
          </cell>
          <cell r="CV26">
            <v>6.29</v>
          </cell>
          <cell r="CW26">
            <v>4.47</v>
          </cell>
        </row>
        <row r="27">
          <cell r="B27">
            <v>20</v>
          </cell>
          <cell r="C27">
            <v>798.19</v>
          </cell>
          <cell r="D27">
            <v>746</v>
          </cell>
          <cell r="F27">
            <v>15.24</v>
          </cell>
          <cell r="G27">
            <v>16.14</v>
          </cell>
          <cell r="H27">
            <v>16.14</v>
          </cell>
          <cell r="J27">
            <v>46.220570012391569</v>
          </cell>
          <cell r="L27">
            <v>7.91</v>
          </cell>
          <cell r="M27">
            <v>175.51300000000001</v>
          </cell>
          <cell r="N27">
            <v>23.52721179624665</v>
          </cell>
          <cell r="S27">
            <v>221.52899999999985</v>
          </cell>
          <cell r="U27">
            <v>221.52899999999985</v>
          </cell>
          <cell r="V27">
            <v>28.699000000000002</v>
          </cell>
          <cell r="W27">
            <v>3.8470509383378015</v>
          </cell>
          <cell r="Y27">
            <v>13.51</v>
          </cell>
          <cell r="AB27">
            <v>30.274999999999999</v>
          </cell>
          <cell r="AC27">
            <v>2.4700000000000002</v>
          </cell>
          <cell r="AE27">
            <v>2.46</v>
          </cell>
          <cell r="AH27">
            <v>6</v>
          </cell>
          <cell r="AI27">
            <v>7.48</v>
          </cell>
          <cell r="AK27">
            <v>2.31</v>
          </cell>
          <cell r="AL27">
            <v>5</v>
          </cell>
          <cell r="AM27">
            <v>8.4700000000000006</v>
          </cell>
          <cell r="AN27">
            <v>168.81</v>
          </cell>
          <cell r="AO27">
            <v>168.81</v>
          </cell>
          <cell r="AQ27">
            <v>0</v>
          </cell>
          <cell r="AS27">
            <v>8.75</v>
          </cell>
          <cell r="AT27">
            <v>9.09</v>
          </cell>
          <cell r="AU27">
            <v>1.07</v>
          </cell>
          <cell r="AX27">
            <v>6.27</v>
          </cell>
          <cell r="AY27">
            <v>94</v>
          </cell>
          <cell r="AZ27">
            <v>0.34</v>
          </cell>
          <cell r="BA27">
            <v>0.33</v>
          </cell>
          <cell r="BB27">
            <v>1.06</v>
          </cell>
          <cell r="BC27">
            <v>1.73</v>
          </cell>
          <cell r="BD27">
            <v>8.1999999999999993</v>
          </cell>
          <cell r="BE27">
            <v>61.18</v>
          </cell>
          <cell r="BH27">
            <v>1.32</v>
          </cell>
          <cell r="BJ27">
            <v>11.88</v>
          </cell>
          <cell r="BL27">
            <v>5.2</v>
          </cell>
          <cell r="BM27">
            <v>5.0999999999999996</v>
          </cell>
          <cell r="BN27">
            <v>5.94</v>
          </cell>
          <cell r="BO27">
            <v>11.7</v>
          </cell>
          <cell r="BP27">
            <v>13.97</v>
          </cell>
          <cell r="CS27">
            <v>40</v>
          </cell>
          <cell r="CT27">
            <v>3</v>
          </cell>
        </row>
        <row r="28">
          <cell r="B28">
            <v>21</v>
          </cell>
          <cell r="C28">
            <v>578.51</v>
          </cell>
          <cell r="D28">
            <v>561</v>
          </cell>
          <cell r="F28">
            <v>9.6999999999999993</v>
          </cell>
          <cell r="G28">
            <v>13.07</v>
          </cell>
          <cell r="H28">
            <v>13.07</v>
          </cell>
          <cell r="I28" t="str">
            <v>AGT</v>
          </cell>
          <cell r="J28">
            <v>42.922723794950265</v>
          </cell>
          <cell r="L28">
            <v>7.67</v>
          </cell>
          <cell r="M28">
            <v>134.75399999999999</v>
          </cell>
          <cell r="N28">
            <v>24.020320855614973</v>
          </cell>
          <cell r="S28">
            <v>202.66299999999984</v>
          </cell>
          <cell r="U28">
            <v>202.66299999999984</v>
          </cell>
          <cell r="V28">
            <v>21.995000000000001</v>
          </cell>
          <cell r="W28">
            <v>3.9206773618538326</v>
          </cell>
          <cell r="Y28">
            <v>21.07</v>
          </cell>
          <cell r="AB28">
            <v>31.199999999999996</v>
          </cell>
          <cell r="AC28">
            <v>2.4900000000000002</v>
          </cell>
          <cell r="AE28">
            <v>2.44</v>
          </cell>
          <cell r="AH28">
            <v>4.5999999999999996</v>
          </cell>
          <cell r="AI28">
            <v>7.55</v>
          </cell>
          <cell r="AK28">
            <v>2.34</v>
          </cell>
          <cell r="AL28">
            <v>5.2</v>
          </cell>
          <cell r="AM28">
            <v>7.53</v>
          </cell>
          <cell r="AN28">
            <v>133.69999999999999</v>
          </cell>
          <cell r="AO28">
            <v>133.69999999999999</v>
          </cell>
          <cell r="AQ28">
            <v>0</v>
          </cell>
          <cell r="AR28" t="str">
            <v>236</v>
          </cell>
          <cell r="AS28">
            <v>7</v>
          </cell>
          <cell r="AT28">
            <v>7.18</v>
          </cell>
          <cell r="AU28">
            <v>1.39</v>
          </cell>
          <cell r="AX28">
            <v>3.96</v>
          </cell>
          <cell r="AY28">
            <v>94</v>
          </cell>
          <cell r="AZ28">
            <v>0.38</v>
          </cell>
          <cell r="BA28">
            <v>0.6</v>
          </cell>
          <cell r="BB28">
            <v>1.64</v>
          </cell>
          <cell r="BC28">
            <v>2.62</v>
          </cell>
          <cell r="BD28">
            <v>8.61</v>
          </cell>
          <cell r="BE28">
            <v>73.2</v>
          </cell>
          <cell r="BH28">
            <v>1.45</v>
          </cell>
          <cell r="BJ28">
            <v>10.199999999999999</v>
          </cell>
          <cell r="BL28">
            <v>4.7699999999999996</v>
          </cell>
          <cell r="BM28">
            <v>5.86</v>
          </cell>
          <cell r="BN28">
            <v>4.8499999999999996</v>
          </cell>
          <cell r="BO28">
            <v>9.9700000000000006</v>
          </cell>
          <cell r="BP28">
            <v>10.19</v>
          </cell>
          <cell r="CS28">
            <v>40</v>
          </cell>
          <cell r="CT28">
            <v>3</v>
          </cell>
          <cell r="CV28">
            <v>11</v>
          </cell>
          <cell r="CW28">
            <v>3.72</v>
          </cell>
        </row>
        <row r="29">
          <cell r="B29">
            <v>22</v>
          </cell>
          <cell r="C29">
            <v>483.96</v>
          </cell>
          <cell r="D29">
            <v>444</v>
          </cell>
          <cell r="F29">
            <v>10.94</v>
          </cell>
          <cell r="G29">
            <v>8.61</v>
          </cell>
          <cell r="H29">
            <v>11.58</v>
          </cell>
          <cell r="I29">
            <v>20.7</v>
          </cell>
          <cell r="J29">
            <v>38.3419689119171</v>
          </cell>
          <cell r="L29">
            <v>8.1</v>
          </cell>
          <cell r="M29">
            <v>106.604</v>
          </cell>
          <cell r="N29">
            <v>24.009909909909911</v>
          </cell>
          <cell r="S29">
            <v>165.81699999999984</v>
          </cell>
          <cell r="U29">
            <v>165.81699999999984</v>
          </cell>
          <cell r="V29">
            <v>17.893999999999998</v>
          </cell>
          <cell r="W29">
            <v>4.0301801801801798</v>
          </cell>
          <cell r="Y29">
            <v>21.41</v>
          </cell>
          <cell r="AB29">
            <v>27.683999999999994</v>
          </cell>
          <cell r="AC29">
            <v>2.2999999999999998</v>
          </cell>
          <cell r="AE29">
            <v>2.2799999999999998</v>
          </cell>
          <cell r="AH29">
            <v>5.2</v>
          </cell>
          <cell r="AI29">
            <v>7.28</v>
          </cell>
          <cell r="AK29">
            <v>2.39</v>
          </cell>
          <cell r="AL29">
            <v>4.5</v>
          </cell>
          <cell r="AM29">
            <v>7.38</v>
          </cell>
          <cell r="AN29">
            <v>99.87</v>
          </cell>
          <cell r="AO29">
            <v>99.87</v>
          </cell>
          <cell r="AQ29">
            <v>0</v>
          </cell>
          <cell r="AR29" t="str">
            <v>236</v>
          </cell>
          <cell r="AS29">
            <v>6.68</v>
          </cell>
          <cell r="AT29">
            <v>5.35</v>
          </cell>
          <cell r="AU29">
            <v>2.02</v>
          </cell>
          <cell r="AX29">
            <v>5.7</v>
          </cell>
          <cell r="AY29">
            <v>94.75</v>
          </cell>
          <cell r="AZ29">
            <v>0.3</v>
          </cell>
          <cell r="BA29">
            <v>0.22</v>
          </cell>
          <cell r="BB29">
            <v>2.31</v>
          </cell>
          <cell r="BC29">
            <v>2.83</v>
          </cell>
          <cell r="BD29">
            <v>6.67</v>
          </cell>
          <cell r="BE29">
            <v>59.69</v>
          </cell>
          <cell r="BH29">
            <v>1.56</v>
          </cell>
          <cell r="BJ29">
            <v>8.48</v>
          </cell>
          <cell r="BL29">
            <v>7.27</v>
          </cell>
          <cell r="BM29">
            <v>5.6</v>
          </cell>
          <cell r="BN29">
            <v>4.2</v>
          </cell>
          <cell r="BO29">
            <v>13.5</v>
          </cell>
          <cell r="BP29">
            <v>10.11</v>
          </cell>
          <cell r="CS29">
            <v>40</v>
          </cell>
          <cell r="CT29">
            <v>3</v>
          </cell>
          <cell r="CV29">
            <v>14.21</v>
          </cell>
          <cell r="CW29">
            <v>2.52</v>
          </cell>
        </row>
        <row r="30">
          <cell r="B30">
            <v>23</v>
          </cell>
          <cell r="C30">
            <v>365.11</v>
          </cell>
          <cell r="D30">
            <v>500</v>
          </cell>
          <cell r="F30">
            <v>12</v>
          </cell>
          <cell r="G30">
            <v>12</v>
          </cell>
          <cell r="H30">
            <v>12.2</v>
          </cell>
          <cell r="I30">
            <v>20.99</v>
          </cell>
          <cell r="J30">
            <v>40.983606557377051</v>
          </cell>
          <cell r="L30">
            <v>7.04</v>
          </cell>
          <cell r="M30">
            <v>120.03700000000001</v>
          </cell>
          <cell r="N30">
            <v>24.007400000000001</v>
          </cell>
          <cell r="S30">
            <v>185.02399999999983</v>
          </cell>
          <cell r="U30">
            <v>185.02399999999983</v>
          </cell>
          <cell r="V30">
            <v>20.170999999999999</v>
          </cell>
          <cell r="W30">
            <v>4.0341999999999993</v>
          </cell>
          <cell r="Y30">
            <v>27.57</v>
          </cell>
          <cell r="AB30">
            <v>20.284999999999989</v>
          </cell>
          <cell r="AC30">
            <v>2.36</v>
          </cell>
          <cell r="AE30">
            <v>2.2799999999999998</v>
          </cell>
          <cell r="AH30">
            <v>2.8</v>
          </cell>
          <cell r="AI30">
            <v>8.32</v>
          </cell>
          <cell r="AK30">
            <v>2.27</v>
          </cell>
          <cell r="AL30">
            <v>4.8</v>
          </cell>
          <cell r="AM30">
            <v>7.37</v>
          </cell>
          <cell r="AN30">
            <v>105.87</v>
          </cell>
          <cell r="AO30">
            <v>105.87</v>
          </cell>
          <cell r="AQ30">
            <v>0</v>
          </cell>
          <cell r="AS30">
            <v>7.49</v>
          </cell>
          <cell r="AT30">
            <v>7.95</v>
          </cell>
          <cell r="AU30">
            <v>1.27</v>
          </cell>
          <cell r="AX30">
            <v>4.41</v>
          </cell>
          <cell r="AY30">
            <v>93.7</v>
          </cell>
          <cell r="AZ30">
            <v>0.21</v>
          </cell>
          <cell r="BA30">
            <v>0.31</v>
          </cell>
          <cell r="BB30">
            <v>2.06</v>
          </cell>
          <cell r="BC30">
            <v>2.58</v>
          </cell>
          <cell r="BD30">
            <v>6.53</v>
          </cell>
          <cell r="BE30">
            <v>98.42</v>
          </cell>
          <cell r="BH30">
            <v>1.32</v>
          </cell>
          <cell r="BJ30">
            <v>14.03</v>
          </cell>
          <cell r="BL30">
            <v>5.07</v>
          </cell>
          <cell r="BM30">
            <v>5.27</v>
          </cell>
          <cell r="BN30">
            <v>3.76</v>
          </cell>
          <cell r="BO30">
            <v>12.29</v>
          </cell>
          <cell r="BP30">
            <v>10.17</v>
          </cell>
          <cell r="CS30">
            <v>40</v>
          </cell>
          <cell r="CT30">
            <v>3</v>
          </cell>
          <cell r="CV30">
            <v>14.1</v>
          </cell>
          <cell r="CW30">
            <v>2.95</v>
          </cell>
        </row>
        <row r="31">
          <cell r="B31">
            <v>24</v>
          </cell>
          <cell r="C31">
            <v>292.95</v>
          </cell>
          <cell r="D31">
            <v>238</v>
          </cell>
          <cell r="F31">
            <v>3.75</v>
          </cell>
          <cell r="G31">
            <v>6.28</v>
          </cell>
          <cell r="H31">
            <v>6.28</v>
          </cell>
          <cell r="I31">
            <v>5.93</v>
          </cell>
          <cell r="J31">
            <v>37.898089171974519</v>
          </cell>
          <cell r="L31">
            <v>6.88</v>
          </cell>
          <cell r="M31">
            <v>57.326000000000001</v>
          </cell>
          <cell r="N31">
            <v>24.086554621848741</v>
          </cell>
          <cell r="S31">
            <v>129.43999999999983</v>
          </cell>
          <cell r="U31">
            <v>129.43999999999983</v>
          </cell>
          <cell r="V31">
            <v>9.8770000000000007</v>
          </cell>
          <cell r="W31">
            <v>4.1500000000000004</v>
          </cell>
          <cell r="Y31">
            <v>20.73</v>
          </cell>
          <cell r="AB31">
            <v>9.4319999999999915</v>
          </cell>
          <cell r="AC31">
            <v>2.58</v>
          </cell>
          <cell r="AE31">
            <v>2.58</v>
          </cell>
          <cell r="AH31">
            <v>5.8</v>
          </cell>
          <cell r="AI31">
            <v>7.9</v>
          </cell>
          <cell r="AK31">
            <v>2.23</v>
          </cell>
          <cell r="AL31">
            <v>4.87</v>
          </cell>
          <cell r="AM31">
            <v>7.95</v>
          </cell>
          <cell r="AN31">
            <v>59.82</v>
          </cell>
          <cell r="AO31">
            <v>59.82</v>
          </cell>
          <cell r="AQ31">
            <v>0</v>
          </cell>
          <cell r="AS31">
            <v>7.04</v>
          </cell>
          <cell r="AT31">
            <v>6.94</v>
          </cell>
          <cell r="AU31">
            <v>0.92</v>
          </cell>
          <cell r="AX31">
            <v>6.95</v>
          </cell>
          <cell r="AY31">
            <v>95.2</v>
          </cell>
          <cell r="AZ31">
            <v>7.0000000000000007E-2</v>
          </cell>
          <cell r="BA31">
            <v>0.02</v>
          </cell>
          <cell r="BB31">
            <v>0.23</v>
          </cell>
          <cell r="BC31">
            <v>0.32</v>
          </cell>
          <cell r="BD31">
            <v>8</v>
          </cell>
          <cell r="BE31">
            <v>87.73</v>
          </cell>
          <cell r="BH31">
            <v>1.61</v>
          </cell>
          <cell r="BJ31">
            <v>14.4</v>
          </cell>
          <cell r="BL31">
            <v>5.8</v>
          </cell>
          <cell r="BM31">
            <v>4.8499999999999996</v>
          </cell>
          <cell r="BN31">
            <v>3.66</v>
          </cell>
          <cell r="BO31">
            <v>13.5</v>
          </cell>
          <cell r="BP31">
            <v>17.829999999999998</v>
          </cell>
          <cell r="CS31">
            <v>40</v>
          </cell>
          <cell r="CT31">
            <v>3</v>
          </cell>
          <cell r="CV31">
            <v>16.010000000000002</v>
          </cell>
          <cell r="CW31">
            <v>2.5499999999999998</v>
          </cell>
        </row>
        <row r="32">
          <cell r="B32">
            <v>25</v>
          </cell>
          <cell r="C32">
            <v>162.59</v>
          </cell>
          <cell r="D32">
            <v>232</v>
          </cell>
          <cell r="F32">
            <v>3.12</v>
          </cell>
          <cell r="G32">
            <v>6.17</v>
          </cell>
          <cell r="H32">
            <v>6.17</v>
          </cell>
          <cell r="I32">
            <v>2.63</v>
          </cell>
          <cell r="J32">
            <v>37.601296596434359</v>
          </cell>
          <cell r="L32">
            <v>9.67</v>
          </cell>
          <cell r="M32">
            <v>55.68</v>
          </cell>
          <cell r="N32">
            <v>24</v>
          </cell>
          <cell r="S32">
            <v>122.36999999999983</v>
          </cell>
          <cell r="U32">
            <v>122.36999999999983</v>
          </cell>
          <cell r="V32">
            <v>9.3030000000000008</v>
          </cell>
          <cell r="W32">
            <v>4.0099137931034488</v>
          </cell>
          <cell r="Y32">
            <v>14.38</v>
          </cell>
          <cell r="AB32">
            <v>4.3549999999999915</v>
          </cell>
          <cell r="AC32">
            <v>2.35</v>
          </cell>
          <cell r="AE32">
            <v>2.4300000000000002</v>
          </cell>
          <cell r="AH32">
            <v>15.2</v>
          </cell>
          <cell r="AI32">
            <v>7.02</v>
          </cell>
          <cell r="AK32">
            <v>2.48</v>
          </cell>
          <cell r="AL32">
            <v>6.4</v>
          </cell>
          <cell r="AM32">
            <v>7.9</v>
          </cell>
          <cell r="AN32">
            <v>55.82</v>
          </cell>
          <cell r="AO32">
            <v>55.82</v>
          </cell>
          <cell r="AQ32">
            <v>0</v>
          </cell>
          <cell r="AR32" t="str">
            <v>321/Mut.</v>
          </cell>
          <cell r="AS32">
            <v>5.39</v>
          </cell>
          <cell r="AT32">
            <v>6.48</v>
          </cell>
          <cell r="AU32">
            <v>1.63</v>
          </cell>
          <cell r="AX32">
            <v>3.82</v>
          </cell>
          <cell r="AY32">
            <v>93.6</v>
          </cell>
          <cell r="AZ32">
            <v>0.02</v>
          </cell>
          <cell r="BA32">
            <v>0.14000000000000001</v>
          </cell>
          <cell r="BB32">
            <v>0.89</v>
          </cell>
          <cell r="BC32">
            <v>1.05</v>
          </cell>
          <cell r="BD32">
            <v>7.78</v>
          </cell>
          <cell r="BE32">
            <v>125.7</v>
          </cell>
          <cell r="BH32">
            <v>1.45</v>
          </cell>
          <cell r="BJ32">
            <v>9.39</v>
          </cell>
          <cell r="BL32">
            <v>7.13</v>
          </cell>
          <cell r="BM32">
            <v>4.66</v>
          </cell>
          <cell r="BN32">
            <v>1.45</v>
          </cell>
          <cell r="BO32">
            <v>23.38</v>
          </cell>
          <cell r="BP32">
            <v>2.63</v>
          </cell>
          <cell r="CS32">
            <v>40</v>
          </cell>
          <cell r="CT32">
            <v>3</v>
          </cell>
          <cell r="CV32">
            <v>14.84</v>
          </cell>
          <cell r="CW32">
            <v>3.04</v>
          </cell>
        </row>
        <row r="33">
          <cell r="B33">
            <v>26</v>
          </cell>
          <cell r="D33" t="str">
            <v>9400-</v>
          </cell>
          <cell r="G33" t="str">
            <v>Disket Komputer</v>
          </cell>
          <cell r="H33" t="str">
            <v>HD 1/2"</v>
          </cell>
          <cell r="J33" t="e">
            <v>#DIV/0!</v>
          </cell>
          <cell r="N33" t="e">
            <v>#DIV/0!</v>
          </cell>
          <cell r="S33">
            <v>122.36999999999983</v>
          </cell>
          <cell r="U33">
            <v>122.36999999999983</v>
          </cell>
          <cell r="W33" t="e">
            <v>#DIV/0!</v>
          </cell>
          <cell r="AB33">
            <v>4.3549999999999915</v>
          </cell>
          <cell r="AE33">
            <v>2.4300000000000002</v>
          </cell>
          <cell r="AQ33">
            <v>0</v>
          </cell>
          <cell r="AR33" t="str">
            <v>164</v>
          </cell>
          <cell r="AS33" t="str">
            <v>316/02</v>
          </cell>
          <cell r="BC33">
            <v>0</v>
          </cell>
          <cell r="CS33">
            <v>40</v>
          </cell>
          <cell r="CT33">
            <v>3</v>
          </cell>
          <cell r="CV33">
            <v>16.940000000000001</v>
          </cell>
          <cell r="CW33">
            <v>3.08</v>
          </cell>
        </row>
        <row r="34">
          <cell r="B34">
            <v>27</v>
          </cell>
          <cell r="C34">
            <v>393.72</v>
          </cell>
          <cell r="D34">
            <v>378</v>
          </cell>
          <cell r="F34">
            <v>6.35</v>
          </cell>
          <cell r="G34">
            <v>8.85</v>
          </cell>
          <cell r="H34">
            <v>8.85</v>
          </cell>
          <cell r="J34">
            <v>42.711864406779661</v>
          </cell>
          <cell r="L34">
            <v>8.51</v>
          </cell>
          <cell r="M34">
            <v>89.51</v>
          </cell>
          <cell r="N34">
            <v>23.67989417989418</v>
          </cell>
          <cell r="S34">
            <v>158.14999999999984</v>
          </cell>
          <cell r="U34">
            <v>158.14999999999984</v>
          </cell>
          <cell r="V34">
            <v>15.12</v>
          </cell>
          <cell r="W34">
            <v>4</v>
          </cell>
          <cell r="Y34">
            <v>6.55</v>
          </cell>
          <cell r="AB34">
            <v>12.92499999999999</v>
          </cell>
          <cell r="AC34">
            <v>2.4300000000000002</v>
          </cell>
          <cell r="AE34">
            <v>2.4700000000000002</v>
          </cell>
          <cell r="AH34">
            <v>9.6</v>
          </cell>
          <cell r="AI34">
            <v>7.12</v>
          </cell>
          <cell r="AK34">
            <v>2.4300000000000002</v>
          </cell>
          <cell r="AL34">
            <v>9.1999999999999993</v>
          </cell>
          <cell r="AM34">
            <v>7.02</v>
          </cell>
          <cell r="AN34">
            <v>77.540000000000006</v>
          </cell>
          <cell r="AO34">
            <v>77.540000000000006</v>
          </cell>
          <cell r="AQ34">
            <v>0</v>
          </cell>
          <cell r="AR34" t="str">
            <v>219</v>
          </cell>
          <cell r="AS34">
            <v>6.94</v>
          </cell>
          <cell r="AT34">
            <v>5.79</v>
          </cell>
          <cell r="AU34">
            <v>1.1299999999999999</v>
          </cell>
          <cell r="AX34">
            <v>3.85</v>
          </cell>
          <cell r="AY34">
            <v>92.9</v>
          </cell>
          <cell r="AZ34">
            <v>7.0000000000000007E-2</v>
          </cell>
          <cell r="BA34">
            <v>0.18</v>
          </cell>
          <cell r="BB34">
            <v>1.24</v>
          </cell>
          <cell r="BC34">
            <v>1.49</v>
          </cell>
          <cell r="BD34">
            <v>7.9</v>
          </cell>
          <cell r="BE34">
            <v>95.32</v>
          </cell>
          <cell r="BH34">
            <v>1.38</v>
          </cell>
          <cell r="BJ34">
            <v>9.19</v>
          </cell>
          <cell r="BL34">
            <v>4.4400000000000004</v>
          </cell>
          <cell r="BM34">
            <v>5.32</v>
          </cell>
          <cell r="BN34">
            <v>2.2599999999999998</v>
          </cell>
          <cell r="BO34">
            <v>11.08</v>
          </cell>
          <cell r="BP34">
            <v>5.33</v>
          </cell>
          <cell r="CS34">
            <v>40</v>
          </cell>
          <cell r="CT34">
            <v>3</v>
          </cell>
          <cell r="CV34">
            <v>32.869999999999997</v>
          </cell>
          <cell r="CW34">
            <v>4.04</v>
          </cell>
        </row>
        <row r="35">
          <cell r="B35">
            <v>28</v>
          </cell>
          <cell r="C35">
            <v>291.44</v>
          </cell>
          <cell r="D35">
            <v>296</v>
          </cell>
          <cell r="F35">
            <v>6.16</v>
          </cell>
          <cell r="G35">
            <v>6.3</v>
          </cell>
          <cell r="H35">
            <v>6.3</v>
          </cell>
          <cell r="J35">
            <v>46.984126984126988</v>
          </cell>
          <cell r="L35">
            <v>8.0299999999999994</v>
          </cell>
          <cell r="M35">
            <v>70.167000000000002</v>
          </cell>
          <cell r="N35">
            <v>23.705067567567568</v>
          </cell>
          <cell r="S35">
            <v>157.09699999999984</v>
          </cell>
          <cell r="U35">
            <v>157.09699999999984</v>
          </cell>
          <cell r="V35">
            <v>11.625</v>
          </cell>
          <cell r="W35">
            <v>3.9273648648648649</v>
          </cell>
          <cell r="Y35">
            <v>13.05</v>
          </cell>
          <cell r="AB35">
            <v>11.499999999999989</v>
          </cell>
          <cell r="AC35">
            <v>2.1</v>
          </cell>
          <cell r="AE35">
            <v>2.16</v>
          </cell>
          <cell r="AH35">
            <v>6.2</v>
          </cell>
          <cell r="AI35">
            <v>6.78</v>
          </cell>
          <cell r="AK35">
            <v>2.4</v>
          </cell>
          <cell r="AL35">
            <v>7.2</v>
          </cell>
          <cell r="AM35">
            <v>7.12</v>
          </cell>
          <cell r="AN35">
            <v>73.95</v>
          </cell>
          <cell r="AO35">
            <v>73.95</v>
          </cell>
          <cell r="AQ35">
            <v>0</v>
          </cell>
          <cell r="AR35" t="str">
            <v>255</v>
          </cell>
          <cell r="AS35">
            <v>8.18</v>
          </cell>
          <cell r="AT35">
            <v>7.7</v>
          </cell>
          <cell r="AU35">
            <v>0.43</v>
          </cell>
          <cell r="AX35">
            <v>3.62</v>
          </cell>
          <cell r="AY35">
            <v>93.6</v>
          </cell>
          <cell r="AZ35">
            <v>0.03</v>
          </cell>
          <cell r="BA35">
            <v>0.21</v>
          </cell>
          <cell r="BB35">
            <v>0.81</v>
          </cell>
          <cell r="BC35">
            <v>1.05</v>
          </cell>
          <cell r="BD35">
            <v>5.6</v>
          </cell>
          <cell r="BE35">
            <v>154.80000000000001</v>
          </cell>
          <cell r="BH35">
            <v>1.58</v>
          </cell>
          <cell r="BJ35">
            <v>10.59</v>
          </cell>
          <cell r="BL35">
            <v>8.92</v>
          </cell>
          <cell r="BM35">
            <v>4.6900000000000004</v>
          </cell>
          <cell r="BN35">
            <v>2.04</v>
          </cell>
          <cell r="BO35">
            <v>11.5</v>
          </cell>
          <cell r="BP35">
            <v>5.14</v>
          </cell>
          <cell r="CS35">
            <v>40</v>
          </cell>
          <cell r="CT35">
            <v>3</v>
          </cell>
          <cell r="CV35">
            <v>12.86</v>
          </cell>
          <cell r="CW35">
            <v>4.16</v>
          </cell>
        </row>
        <row r="36">
          <cell r="B36">
            <v>29</v>
          </cell>
          <cell r="C36">
            <v>292.01</v>
          </cell>
          <cell r="D36">
            <v>266</v>
          </cell>
          <cell r="F36">
            <v>5.15</v>
          </cell>
          <cell r="G36">
            <v>5.67</v>
          </cell>
          <cell r="H36">
            <v>5.67</v>
          </cell>
          <cell r="J36">
            <v>46.913580246913583</v>
          </cell>
          <cell r="L36">
            <v>7.25</v>
          </cell>
          <cell r="M36">
            <v>62.023000000000003</v>
          </cell>
          <cell r="N36">
            <v>23.316917293233082</v>
          </cell>
          <cell r="S36">
            <v>137.23999999999984</v>
          </cell>
          <cell r="U36">
            <v>137.23999999999984</v>
          </cell>
          <cell r="V36">
            <v>10.35</v>
          </cell>
          <cell r="W36">
            <v>3.8909774436090228</v>
          </cell>
          <cell r="Y36">
            <v>13.35</v>
          </cell>
          <cell r="AB36">
            <v>8.4999999999999876</v>
          </cell>
          <cell r="AC36">
            <v>2.29</v>
          </cell>
          <cell r="AE36">
            <v>2.23</v>
          </cell>
          <cell r="AH36">
            <v>7.4</v>
          </cell>
          <cell r="AI36">
            <v>7.28</v>
          </cell>
          <cell r="AK36">
            <v>2.19</v>
          </cell>
          <cell r="AL36">
            <v>7.05</v>
          </cell>
          <cell r="AM36">
            <v>6.89</v>
          </cell>
          <cell r="AN36">
            <v>61.66</v>
          </cell>
          <cell r="AO36">
            <v>61.66</v>
          </cell>
          <cell r="AQ36">
            <v>0</v>
          </cell>
          <cell r="AR36" t="str">
            <v>269</v>
          </cell>
          <cell r="AS36">
            <v>8.39</v>
          </cell>
          <cell r="AT36">
            <v>7.94</v>
          </cell>
          <cell r="AU36">
            <v>0.62</v>
          </cell>
          <cell r="AX36">
            <v>4.21</v>
          </cell>
          <cell r="AY36">
            <v>94.3</v>
          </cell>
          <cell r="AZ36">
            <v>0.02</v>
          </cell>
          <cell r="BA36">
            <v>0.28000000000000003</v>
          </cell>
          <cell r="BB36">
            <v>1.1200000000000001</v>
          </cell>
          <cell r="BC36">
            <v>1.4200000000000002</v>
          </cell>
          <cell r="BD36">
            <v>5</v>
          </cell>
          <cell r="BE36">
            <v>153.49</v>
          </cell>
          <cell r="BH36">
            <v>1.38</v>
          </cell>
          <cell r="BJ36">
            <v>12.05</v>
          </cell>
          <cell r="BL36">
            <v>3.97</v>
          </cell>
          <cell r="BM36">
            <v>4.41</v>
          </cell>
          <cell r="BN36">
            <v>4.2</v>
          </cell>
          <cell r="BO36">
            <v>10.51</v>
          </cell>
          <cell r="BP36">
            <v>8.74</v>
          </cell>
          <cell r="CS36">
            <v>40</v>
          </cell>
          <cell r="CT36">
            <v>3</v>
          </cell>
          <cell r="CV36">
            <v>8.6300000000000008</v>
          </cell>
          <cell r="CW36">
            <v>3.35</v>
          </cell>
        </row>
        <row r="37">
          <cell r="B37">
            <v>30</v>
          </cell>
          <cell r="C37">
            <v>269.88</v>
          </cell>
          <cell r="D37">
            <v>270</v>
          </cell>
          <cell r="F37">
            <v>5.49</v>
          </cell>
          <cell r="G37">
            <v>5.78</v>
          </cell>
          <cell r="H37">
            <v>5.78</v>
          </cell>
          <cell r="J37">
            <v>46.712802768166085</v>
          </cell>
          <cell r="L37">
            <v>6.93</v>
          </cell>
          <cell r="M37">
            <v>62.381999999999998</v>
          </cell>
          <cell r="N37">
            <v>23.104444444444443</v>
          </cell>
          <cell r="S37">
            <v>117.44199999999984</v>
          </cell>
          <cell r="U37">
            <v>117.44199999999984</v>
          </cell>
          <cell r="V37">
            <v>10.58</v>
          </cell>
          <cell r="W37">
            <v>3.9185185185185185</v>
          </cell>
          <cell r="Y37">
            <v>7.03</v>
          </cell>
          <cell r="AB37">
            <v>12.049999999999986</v>
          </cell>
          <cell r="AC37">
            <v>2.33</v>
          </cell>
          <cell r="AE37">
            <v>2.2999999999999998</v>
          </cell>
          <cell r="AH37">
            <v>5</v>
          </cell>
          <cell r="AI37">
            <v>6.08</v>
          </cell>
          <cell r="AK37">
            <v>2.2200000000000002</v>
          </cell>
          <cell r="AL37">
            <v>3.8</v>
          </cell>
          <cell r="AM37">
            <v>7.28</v>
          </cell>
          <cell r="AN37">
            <v>57.52</v>
          </cell>
          <cell r="AO37">
            <v>57.52</v>
          </cell>
          <cell r="AQ37">
            <v>0</v>
          </cell>
          <cell r="AR37" t="str">
            <v>049</v>
          </cell>
          <cell r="AS37">
            <v>9.35</v>
          </cell>
          <cell r="AT37">
            <v>8.0500000000000007</v>
          </cell>
          <cell r="AU37">
            <v>0.97</v>
          </cell>
          <cell r="AX37">
            <v>6.06</v>
          </cell>
          <cell r="AY37">
            <v>95.4</v>
          </cell>
          <cell r="AZ37">
            <v>0.01</v>
          </cell>
          <cell r="BA37">
            <v>0.22</v>
          </cell>
          <cell r="BB37">
            <v>1.2</v>
          </cell>
          <cell r="BC37">
            <v>1.43</v>
          </cell>
          <cell r="BD37">
            <v>5.5</v>
          </cell>
          <cell r="BE37">
            <v>129.09</v>
          </cell>
          <cell r="BH37">
            <v>1.53</v>
          </cell>
          <cell r="BJ37">
            <v>13.22</v>
          </cell>
          <cell r="BL37">
            <v>3.75</v>
          </cell>
          <cell r="BM37">
            <v>4.43</v>
          </cell>
          <cell r="BN37">
            <v>4.13</v>
          </cell>
          <cell r="BO37">
            <v>8.9600000000000009</v>
          </cell>
          <cell r="BP37">
            <v>16.37</v>
          </cell>
          <cell r="CS37">
            <v>40</v>
          </cell>
          <cell r="CT37">
            <v>3</v>
          </cell>
          <cell r="CV37">
            <v>7.03</v>
          </cell>
          <cell r="CW37">
            <v>4.68</v>
          </cell>
        </row>
        <row r="38">
          <cell r="B38">
            <v>31</v>
          </cell>
          <cell r="C38">
            <v>268.31</v>
          </cell>
          <cell r="D38">
            <v>329</v>
          </cell>
          <cell r="F38">
            <v>5.78</v>
          </cell>
          <cell r="G38">
            <v>6.28</v>
          </cell>
          <cell r="H38">
            <v>6.28</v>
          </cell>
          <cell r="J38">
            <v>52.388535031847134</v>
          </cell>
          <cell r="L38">
            <v>7.04</v>
          </cell>
          <cell r="M38">
            <v>74.054000000000002</v>
          </cell>
          <cell r="N38">
            <v>22.508814589665654</v>
          </cell>
          <cell r="S38">
            <v>136.18599999999984</v>
          </cell>
          <cell r="U38">
            <v>136.18599999999984</v>
          </cell>
          <cell r="V38">
            <v>12.4</v>
          </cell>
          <cell r="W38">
            <v>3.7689969604863225</v>
          </cell>
          <cell r="Y38">
            <v>12.3</v>
          </cell>
          <cell r="AB38">
            <v>12.149999999999988</v>
          </cell>
          <cell r="AC38">
            <v>2.42</v>
          </cell>
          <cell r="AE38">
            <v>2.48</v>
          </cell>
          <cell r="AH38">
            <v>8.6</v>
          </cell>
          <cell r="AI38">
            <v>7.5</v>
          </cell>
          <cell r="AK38">
            <v>2.34</v>
          </cell>
          <cell r="AL38">
            <v>5.9</v>
          </cell>
          <cell r="AM38">
            <v>6.08</v>
          </cell>
          <cell r="AN38">
            <v>65.56</v>
          </cell>
          <cell r="AO38">
            <v>65.56</v>
          </cell>
          <cell r="AQ38">
            <v>0</v>
          </cell>
          <cell r="AS38">
            <v>7.11</v>
          </cell>
          <cell r="AT38">
            <v>8.64</v>
          </cell>
          <cell r="AU38">
            <v>1.28</v>
          </cell>
          <cell r="AX38">
            <v>4.3600000000000003</v>
          </cell>
          <cell r="AY38">
            <v>95.7</v>
          </cell>
          <cell r="AZ38">
            <v>0.12</v>
          </cell>
          <cell r="BA38">
            <v>0.1</v>
          </cell>
          <cell r="BB38">
            <v>0.4</v>
          </cell>
          <cell r="BC38">
            <v>0.62</v>
          </cell>
          <cell r="BD38">
            <v>6.13</v>
          </cell>
          <cell r="BE38">
            <v>108.86</v>
          </cell>
          <cell r="BH38">
            <v>1.24</v>
          </cell>
          <cell r="BJ38">
            <v>6.14</v>
          </cell>
          <cell r="BL38">
            <v>5</v>
          </cell>
          <cell r="BM38">
            <v>5</v>
          </cell>
          <cell r="BN38">
            <v>3.47</v>
          </cell>
          <cell r="BO38">
            <v>7.72</v>
          </cell>
          <cell r="BP38">
            <v>18.14</v>
          </cell>
          <cell r="CS38">
            <v>40</v>
          </cell>
          <cell r="CT38">
            <v>3</v>
          </cell>
          <cell r="CV38">
            <v>9.73</v>
          </cell>
          <cell r="CW38">
            <v>5.58</v>
          </cell>
        </row>
        <row r="39">
          <cell r="B39" t="str">
            <v>FEB/1</v>
          </cell>
          <cell r="D39" t="str">
            <v>9400-</v>
          </cell>
          <cell r="G39" t="str">
            <v>Form Blanko ST.Press</v>
          </cell>
          <cell r="J39" t="str">
            <v>Bk</v>
          </cell>
          <cell r="Q39">
            <v>0</v>
          </cell>
          <cell r="S39">
            <v>136.18599999999984</v>
          </cell>
          <cell r="U39">
            <v>136.18599999999984</v>
          </cell>
          <cell r="AB39">
            <v>12.149999999999988</v>
          </cell>
          <cell r="AQ39">
            <v>0</v>
          </cell>
          <cell r="CS39">
            <v>40</v>
          </cell>
          <cell r="CT39">
            <v>3</v>
          </cell>
          <cell r="CV39">
            <v>7.59</v>
          </cell>
          <cell r="CW39">
            <v>3.73</v>
          </cell>
        </row>
        <row r="40">
          <cell r="B40">
            <v>2</v>
          </cell>
          <cell r="D40" t="str">
            <v>9400-</v>
          </cell>
          <cell r="G40" t="str">
            <v>Form Blanko Steriliser</v>
          </cell>
          <cell r="J40" t="str">
            <v>Bk</v>
          </cell>
          <cell r="Q40">
            <v>0</v>
          </cell>
          <cell r="S40">
            <v>136.18599999999984</v>
          </cell>
          <cell r="U40">
            <v>136.18599999999984</v>
          </cell>
          <cell r="AB40">
            <v>12.149999999999988</v>
          </cell>
          <cell r="AQ40">
            <v>0</v>
          </cell>
          <cell r="CS40">
            <v>40</v>
          </cell>
          <cell r="CT40">
            <v>3</v>
          </cell>
          <cell r="CV40">
            <v>10.86</v>
          </cell>
          <cell r="CW40">
            <v>4.8600000000000003</v>
          </cell>
        </row>
        <row r="41">
          <cell r="B41">
            <v>3</v>
          </cell>
          <cell r="C41">
            <v>563.94000000000005</v>
          </cell>
          <cell r="D41">
            <v>464</v>
          </cell>
          <cell r="F41">
            <v>11.37</v>
          </cell>
          <cell r="G41">
            <v>6.75</v>
          </cell>
          <cell r="H41">
            <v>11.37</v>
          </cell>
          <cell r="J41">
            <v>40.809146877748461</v>
          </cell>
          <cell r="L41">
            <v>5.1100000000000003</v>
          </cell>
          <cell r="M41">
            <v>107.68600000000001</v>
          </cell>
          <cell r="N41">
            <v>23.208189655172415</v>
          </cell>
          <cell r="Q41">
            <v>77.56</v>
          </cell>
          <cell r="S41">
            <v>166.31199999999984</v>
          </cell>
          <cell r="U41">
            <v>166.31199999999984</v>
          </cell>
          <cell r="V41">
            <v>17.43</v>
          </cell>
          <cell r="W41">
            <v>3.7564655172413794</v>
          </cell>
          <cell r="Y41">
            <v>28.23</v>
          </cell>
          <cell r="AB41">
            <v>1.3499999999999872</v>
          </cell>
          <cell r="AC41">
            <v>2.56</v>
          </cell>
          <cell r="AE41">
            <v>2.46</v>
          </cell>
          <cell r="AH41">
            <v>6</v>
          </cell>
          <cell r="AI41">
            <v>6.35</v>
          </cell>
          <cell r="AK41">
            <v>2.41</v>
          </cell>
          <cell r="AL41">
            <v>5.53</v>
          </cell>
          <cell r="AM41">
            <v>7.58</v>
          </cell>
          <cell r="AN41">
            <v>106.38</v>
          </cell>
          <cell r="AO41">
            <v>106.38</v>
          </cell>
          <cell r="AQ41">
            <v>0</v>
          </cell>
          <cell r="AS41">
            <v>7.09</v>
          </cell>
          <cell r="AT41">
            <v>8.02</v>
          </cell>
          <cell r="AU41">
            <v>1.53</v>
          </cell>
          <cell r="AX41">
            <v>5.82</v>
          </cell>
          <cell r="AY41">
            <v>96.7</v>
          </cell>
          <cell r="AZ41">
            <v>0.56000000000000005</v>
          </cell>
          <cell r="BA41">
            <v>0.12</v>
          </cell>
          <cell r="BB41">
            <v>1.27</v>
          </cell>
          <cell r="BC41">
            <v>1.9500000000000002</v>
          </cell>
          <cell r="BD41">
            <v>5.7</v>
          </cell>
          <cell r="BE41">
            <v>101.84</v>
          </cell>
          <cell r="BH41">
            <v>1.52</v>
          </cell>
          <cell r="BJ41">
            <v>9.75</v>
          </cell>
          <cell r="BL41">
            <v>12.9</v>
          </cell>
          <cell r="BM41">
            <v>4.42</v>
          </cell>
          <cell r="BN41">
            <v>3.97</v>
          </cell>
          <cell r="BO41">
            <v>5.85</v>
          </cell>
          <cell r="BP41">
            <v>37.56</v>
          </cell>
          <cell r="CS41">
            <v>40</v>
          </cell>
          <cell r="CT41">
            <v>3</v>
          </cell>
        </row>
        <row r="42">
          <cell r="B42">
            <v>4</v>
          </cell>
          <cell r="C42">
            <v>382.2</v>
          </cell>
          <cell r="D42">
            <v>401</v>
          </cell>
          <cell r="F42">
            <v>9.07</v>
          </cell>
          <cell r="G42">
            <v>6.66</v>
          </cell>
          <cell r="H42">
            <v>9.07</v>
          </cell>
          <cell r="J42">
            <v>44.211686879823596</v>
          </cell>
          <cell r="L42">
            <v>9.17</v>
          </cell>
          <cell r="M42">
            <v>92.286000000000001</v>
          </cell>
          <cell r="N42">
            <v>23.013965087281797</v>
          </cell>
          <cell r="Q42">
            <v>89.63</v>
          </cell>
          <cell r="S42">
            <v>168.96799999999985</v>
          </cell>
          <cell r="U42">
            <v>168.96799999999985</v>
          </cell>
          <cell r="V42">
            <v>14.9</v>
          </cell>
          <cell r="W42">
            <v>3.7157107231920201</v>
          </cell>
          <cell r="Y42">
            <v>6.75</v>
          </cell>
          <cell r="AB42">
            <v>9.4999999999999858</v>
          </cell>
          <cell r="AC42">
            <v>2.39</v>
          </cell>
          <cell r="AE42">
            <v>2.42</v>
          </cell>
          <cell r="AH42">
            <v>8.1999999999999993</v>
          </cell>
          <cell r="AI42">
            <v>7.29</v>
          </cell>
          <cell r="AK42">
            <v>2.4700000000000002</v>
          </cell>
          <cell r="AL42">
            <v>7.4</v>
          </cell>
          <cell r="AM42">
            <v>6.35</v>
          </cell>
          <cell r="AN42">
            <v>100.41</v>
          </cell>
          <cell r="AO42">
            <v>100.41</v>
          </cell>
          <cell r="AQ42">
            <v>0</v>
          </cell>
          <cell r="AS42">
            <v>5.32</v>
          </cell>
          <cell r="AT42">
            <v>5.22</v>
          </cell>
          <cell r="AU42">
            <v>1.94</v>
          </cell>
          <cell r="AX42">
            <v>4.2699999999999996</v>
          </cell>
          <cell r="AY42">
            <v>93.4</v>
          </cell>
          <cell r="AZ42">
            <v>0.39</v>
          </cell>
          <cell r="BA42">
            <v>0.15</v>
          </cell>
          <cell r="BB42">
            <v>1.02</v>
          </cell>
          <cell r="BC42">
            <v>1.56</v>
          </cell>
          <cell r="BD42">
            <v>6.92</v>
          </cell>
          <cell r="BE42">
            <v>105.07</v>
          </cell>
          <cell r="BH42">
            <v>1.29</v>
          </cell>
          <cell r="BJ42">
            <v>9.26</v>
          </cell>
          <cell r="BL42">
            <v>5.6</v>
          </cell>
          <cell r="BM42">
            <v>5.8</v>
          </cell>
          <cell r="BN42">
            <v>1.52</v>
          </cell>
          <cell r="BO42">
            <v>13.87</v>
          </cell>
          <cell r="BP42">
            <v>13.08</v>
          </cell>
          <cell r="CS42">
            <v>40</v>
          </cell>
          <cell r="CT42">
            <v>3</v>
          </cell>
          <cell r="CV42">
            <v>7.12</v>
          </cell>
          <cell r="CW42">
            <v>5.27</v>
          </cell>
        </row>
        <row r="43">
          <cell r="B43">
            <v>5</v>
          </cell>
          <cell r="C43">
            <v>268.24</v>
          </cell>
          <cell r="D43">
            <v>334</v>
          </cell>
          <cell r="G43">
            <v>8.56</v>
          </cell>
          <cell r="H43">
            <v>8.56</v>
          </cell>
          <cell r="J43">
            <v>39.018691588785046</v>
          </cell>
          <cell r="L43">
            <v>9.6300000000000008</v>
          </cell>
          <cell r="M43">
            <v>77.153999999999996</v>
          </cell>
          <cell r="N43">
            <v>23.099999999999998</v>
          </cell>
          <cell r="Q43">
            <v>88.19</v>
          </cell>
          <cell r="S43">
            <v>157.93199999999985</v>
          </cell>
          <cell r="U43">
            <v>157.93199999999985</v>
          </cell>
          <cell r="V43">
            <v>12.75</v>
          </cell>
          <cell r="W43">
            <v>3.817365269461078</v>
          </cell>
          <cell r="Y43">
            <v>20</v>
          </cell>
          <cell r="AB43">
            <v>2.2499999999999858</v>
          </cell>
          <cell r="AC43">
            <v>2.2400000000000002</v>
          </cell>
          <cell r="AE43">
            <v>2.21</v>
          </cell>
          <cell r="AH43">
            <v>4.5999999999999996</v>
          </cell>
          <cell r="AI43">
            <v>7.73</v>
          </cell>
          <cell r="AK43">
            <v>2.39</v>
          </cell>
          <cell r="AL43">
            <v>6.7</v>
          </cell>
          <cell r="AM43">
            <v>7.29</v>
          </cell>
          <cell r="AN43">
            <v>77.760000000000005</v>
          </cell>
          <cell r="AO43">
            <v>77.760000000000005</v>
          </cell>
          <cell r="AQ43">
            <v>0</v>
          </cell>
          <cell r="AS43">
            <v>4.75</v>
          </cell>
          <cell r="AT43">
            <v>5.75</v>
          </cell>
          <cell r="AU43">
            <v>1.68</v>
          </cell>
          <cell r="AX43">
            <v>4.47</v>
          </cell>
          <cell r="AY43">
            <v>91.4</v>
          </cell>
          <cell r="AZ43">
            <v>0.11</v>
          </cell>
          <cell r="BA43">
            <v>0.5</v>
          </cell>
          <cell r="BB43">
            <v>0.73</v>
          </cell>
          <cell r="BC43">
            <v>1.3399999999999999</v>
          </cell>
          <cell r="BD43">
            <v>5.25</v>
          </cell>
          <cell r="BE43">
            <v>170.51</v>
          </cell>
          <cell r="BH43">
            <v>1.38</v>
          </cell>
          <cell r="BJ43">
            <v>14.32</v>
          </cell>
          <cell r="BL43">
            <v>4.09</v>
          </cell>
          <cell r="BM43">
            <v>5.98</v>
          </cell>
          <cell r="BN43">
            <v>2.52</v>
          </cell>
          <cell r="BO43">
            <v>14.24</v>
          </cell>
          <cell r="BP43">
            <v>9.68</v>
          </cell>
          <cell r="CS43">
            <v>40</v>
          </cell>
          <cell r="CT43">
            <v>3</v>
          </cell>
          <cell r="CV43">
            <v>4.33</v>
          </cell>
          <cell r="CW43">
            <v>4.68</v>
          </cell>
        </row>
        <row r="44">
          <cell r="B44">
            <v>6</v>
          </cell>
          <cell r="C44">
            <v>306.92</v>
          </cell>
          <cell r="D44">
            <v>247</v>
          </cell>
          <cell r="F44">
            <v>3.1</v>
          </cell>
          <cell r="G44">
            <v>6.28</v>
          </cell>
          <cell r="H44">
            <v>6.28</v>
          </cell>
          <cell r="J44">
            <v>39.331210191082803</v>
          </cell>
          <cell r="L44">
            <v>7.95</v>
          </cell>
          <cell r="M44">
            <v>56.81</v>
          </cell>
          <cell r="N44">
            <v>23</v>
          </cell>
          <cell r="Q44">
            <v>95.38</v>
          </cell>
          <cell r="S44">
            <v>119.36199999999985</v>
          </cell>
          <cell r="U44">
            <v>119.36199999999985</v>
          </cell>
          <cell r="V44">
            <v>8.6999999999999993</v>
          </cell>
          <cell r="W44">
            <v>3.5222672064777325</v>
          </cell>
          <cell r="AB44">
            <v>10.949999999999985</v>
          </cell>
          <cell r="AC44">
            <v>2.54</v>
          </cell>
          <cell r="AE44">
            <v>2.36</v>
          </cell>
          <cell r="AH44">
            <v>7.2</v>
          </cell>
          <cell r="AI44">
            <v>8.5399999999999991</v>
          </cell>
          <cell r="AK44">
            <v>2.2200000000000002</v>
          </cell>
          <cell r="AN44">
            <v>57.2</v>
          </cell>
          <cell r="AO44">
            <v>57.2</v>
          </cell>
          <cell r="AQ44">
            <v>0</v>
          </cell>
          <cell r="AR44" t="str">
            <v>099/269</v>
          </cell>
          <cell r="AS44">
            <v>5.56</v>
          </cell>
          <cell r="AT44">
            <v>5.39</v>
          </cell>
          <cell r="AU44">
            <v>1.1499999999999999</v>
          </cell>
          <cell r="AX44">
            <v>3.62</v>
          </cell>
          <cell r="AY44">
            <v>90.73</v>
          </cell>
          <cell r="AZ44">
            <v>0.56000000000000005</v>
          </cell>
          <cell r="BA44">
            <v>0.3</v>
          </cell>
          <cell r="BB44">
            <v>0.71</v>
          </cell>
          <cell r="BC44">
            <v>1.57</v>
          </cell>
          <cell r="BD44">
            <v>8</v>
          </cell>
          <cell r="BE44">
            <v>115.68</v>
          </cell>
          <cell r="BH44">
            <v>1.56</v>
          </cell>
          <cell r="BJ44">
            <v>7.7</v>
          </cell>
          <cell r="BL44">
            <v>7.2</v>
          </cell>
          <cell r="BM44">
            <v>5.48</v>
          </cell>
          <cell r="BN44">
            <v>3.32</v>
          </cell>
          <cell r="BO44">
            <v>13.67</v>
          </cell>
          <cell r="BP44">
            <v>7.07</v>
          </cell>
          <cell r="CS44">
            <v>40</v>
          </cell>
          <cell r="CT44">
            <v>3</v>
          </cell>
          <cell r="CV44">
            <v>3.27</v>
          </cell>
          <cell r="CW44">
            <v>4.79</v>
          </cell>
        </row>
        <row r="45">
          <cell r="B45">
            <v>7</v>
          </cell>
          <cell r="C45">
            <v>395.84</v>
          </cell>
          <cell r="D45">
            <v>317</v>
          </cell>
          <cell r="F45">
            <v>5.13</v>
          </cell>
          <cell r="G45">
            <v>5.44</v>
          </cell>
          <cell r="H45">
            <v>5.44</v>
          </cell>
          <cell r="J45">
            <v>58.272058823529406</v>
          </cell>
          <cell r="L45">
            <v>5.8</v>
          </cell>
          <cell r="M45">
            <v>70.221000000000004</v>
          </cell>
          <cell r="N45">
            <v>22.151735015772871</v>
          </cell>
          <cell r="Q45">
            <v>82.06</v>
          </cell>
          <cell r="S45">
            <v>107.52299999999985</v>
          </cell>
          <cell r="T45">
            <v>70.221000000000004</v>
          </cell>
          <cell r="U45">
            <v>37.30199999999985</v>
          </cell>
          <cell r="V45">
            <v>11.7</v>
          </cell>
          <cell r="W45">
            <v>3.6908517350157726</v>
          </cell>
          <cell r="Y45">
            <v>13.95</v>
          </cell>
          <cell r="AB45">
            <v>8.6999999999999851</v>
          </cell>
          <cell r="AC45">
            <v>2.63</v>
          </cell>
          <cell r="AD45">
            <v>2.61</v>
          </cell>
          <cell r="AH45">
            <v>3.2</v>
          </cell>
          <cell r="AI45">
            <v>6.43</v>
          </cell>
          <cell r="AK45">
            <v>2.33</v>
          </cell>
          <cell r="AL45">
            <v>6.8</v>
          </cell>
          <cell r="AM45">
            <v>8.5399999999999991</v>
          </cell>
          <cell r="AN45">
            <v>79.03</v>
          </cell>
          <cell r="AO45">
            <v>79.03</v>
          </cell>
          <cell r="AQ45">
            <v>0</v>
          </cell>
          <cell r="AR45" t="str">
            <v>269</v>
          </cell>
          <cell r="AS45">
            <v>6.52</v>
          </cell>
          <cell r="AT45">
            <v>5.7</v>
          </cell>
          <cell r="AU45">
            <v>2.58</v>
          </cell>
          <cell r="AX45">
            <v>3.51</v>
          </cell>
          <cell r="AY45">
            <v>94.7</v>
          </cell>
          <cell r="AZ45">
            <v>0.69</v>
          </cell>
          <cell r="BA45">
            <v>0.21</v>
          </cell>
          <cell r="BB45">
            <v>0.94</v>
          </cell>
          <cell r="BC45">
            <v>1.8399999999999999</v>
          </cell>
          <cell r="BD45">
            <v>8.8000000000000007</v>
          </cell>
          <cell r="BE45">
            <v>67.400000000000006</v>
          </cell>
          <cell r="BH45">
            <v>1.39</v>
          </cell>
          <cell r="BJ45">
            <v>9.56</v>
          </cell>
          <cell r="BL45">
            <v>11.62</v>
          </cell>
          <cell r="BM45">
            <v>4.09</v>
          </cell>
          <cell r="BN45">
            <v>5.86</v>
          </cell>
          <cell r="BO45">
            <v>8.18</v>
          </cell>
          <cell r="BP45">
            <v>18.68</v>
          </cell>
          <cell r="CS45">
            <v>40</v>
          </cell>
          <cell r="CT45">
            <v>3</v>
          </cell>
          <cell r="CV45">
            <v>3.92</v>
          </cell>
          <cell r="CW45">
            <v>5.13</v>
          </cell>
        </row>
        <row r="46">
          <cell r="B46">
            <v>8</v>
          </cell>
          <cell r="C46">
            <v>569.77</v>
          </cell>
          <cell r="D46">
            <v>651</v>
          </cell>
          <cell r="F46">
            <v>11.47</v>
          </cell>
          <cell r="G46">
            <v>13.36</v>
          </cell>
          <cell r="H46">
            <v>13.36</v>
          </cell>
          <cell r="J46">
            <v>48.727544910179645</v>
          </cell>
          <cell r="L46">
            <v>6.89</v>
          </cell>
          <cell r="M46">
            <v>150.15299999999999</v>
          </cell>
          <cell r="N46">
            <v>23.064976958525342</v>
          </cell>
          <cell r="Q46">
            <v>0</v>
          </cell>
          <cell r="S46">
            <v>257.67599999999982</v>
          </cell>
          <cell r="T46">
            <v>220.374</v>
          </cell>
          <cell r="U46">
            <v>37.301999999999822</v>
          </cell>
          <cell r="V46">
            <v>25.6</v>
          </cell>
          <cell r="W46">
            <v>3.9324116743471582</v>
          </cell>
          <cell r="Y46">
            <v>13.3</v>
          </cell>
          <cell r="AB46">
            <v>20.999999999999982</v>
          </cell>
          <cell r="AC46">
            <v>2.4900000000000002</v>
          </cell>
          <cell r="AD46">
            <v>2.5299999999999998</v>
          </cell>
          <cell r="AH46">
            <v>4</v>
          </cell>
          <cell r="AI46">
            <v>7.52</v>
          </cell>
          <cell r="AL46">
            <v>4.3</v>
          </cell>
          <cell r="AM46">
            <v>6.43</v>
          </cell>
          <cell r="AN46">
            <v>132.30000000000001</v>
          </cell>
          <cell r="AO46">
            <v>132.30000000000001</v>
          </cell>
          <cell r="AQ46">
            <v>0</v>
          </cell>
          <cell r="AS46">
            <v>5.92</v>
          </cell>
          <cell r="AT46">
            <v>5.99</v>
          </cell>
          <cell r="AU46">
            <v>0.87</v>
          </cell>
          <cell r="AX46">
            <v>2.59</v>
          </cell>
          <cell r="AY46">
            <v>95.65</v>
          </cell>
          <cell r="AZ46">
            <v>0.31</v>
          </cell>
          <cell r="BA46">
            <v>0.15</v>
          </cell>
          <cell r="BB46">
            <v>0.98</v>
          </cell>
          <cell r="BC46">
            <v>1.44</v>
          </cell>
          <cell r="BD46">
            <v>5.83</v>
          </cell>
          <cell r="BE46">
            <v>39.01</v>
          </cell>
          <cell r="BH46">
            <v>1.1299999999999999</v>
          </cell>
          <cell r="BJ46">
            <v>8.39</v>
          </cell>
          <cell r="BL46">
            <v>5.63</v>
          </cell>
          <cell r="BM46">
            <v>3.5</v>
          </cell>
          <cell r="BN46">
            <v>4.91</v>
          </cell>
          <cell r="BO46">
            <v>10.08</v>
          </cell>
          <cell r="BP46">
            <v>14.91</v>
          </cell>
          <cell r="CS46">
            <v>40</v>
          </cell>
          <cell r="CT46">
            <v>3</v>
          </cell>
          <cell r="CV46">
            <v>4.2</v>
          </cell>
          <cell r="CW46">
            <v>5.2</v>
          </cell>
        </row>
        <row r="47">
          <cell r="B47">
            <v>9</v>
          </cell>
          <cell r="D47" t="str">
            <v>9400-</v>
          </cell>
          <cell r="G47" t="str">
            <v>Form SPB</v>
          </cell>
          <cell r="J47" t="str">
            <v>Bk</v>
          </cell>
          <cell r="Q47">
            <v>0</v>
          </cell>
          <cell r="S47">
            <v>257.67599999999982</v>
          </cell>
          <cell r="T47">
            <v>220.374</v>
          </cell>
          <cell r="U47">
            <v>37.301999999999822</v>
          </cell>
          <cell r="AB47">
            <v>20.999999999999982</v>
          </cell>
          <cell r="AQ47">
            <v>0</v>
          </cell>
          <cell r="BC47">
            <v>0</v>
          </cell>
          <cell r="CS47">
            <v>40</v>
          </cell>
          <cell r="CT47">
            <v>3</v>
          </cell>
          <cell r="CV47">
            <v>4.95</v>
          </cell>
          <cell r="CW47">
            <v>5.65</v>
          </cell>
        </row>
        <row r="48">
          <cell r="B48">
            <v>10</v>
          </cell>
          <cell r="C48">
            <v>660.91</v>
          </cell>
          <cell r="D48">
            <v>556</v>
          </cell>
          <cell r="F48">
            <v>8.1199999999999992</v>
          </cell>
          <cell r="G48">
            <v>13.42</v>
          </cell>
          <cell r="H48">
            <v>13.42</v>
          </cell>
          <cell r="J48">
            <v>41.430700447093891</v>
          </cell>
          <cell r="L48">
            <v>7.25</v>
          </cell>
          <cell r="M48">
            <v>125.51900000000001</v>
          </cell>
          <cell r="N48">
            <v>22.575359712230217</v>
          </cell>
          <cell r="Q48">
            <v>166</v>
          </cell>
          <cell r="S48">
            <v>217.19499999999982</v>
          </cell>
          <cell r="T48">
            <v>179.893</v>
          </cell>
          <cell r="U48">
            <v>37.301999999999822</v>
          </cell>
          <cell r="V48">
            <v>19.47</v>
          </cell>
          <cell r="W48">
            <v>3.5017985611510789</v>
          </cell>
          <cell r="Y48">
            <v>18.57</v>
          </cell>
          <cell r="AB48">
            <v>21.899999999999984</v>
          </cell>
          <cell r="AC48">
            <v>2.56</v>
          </cell>
          <cell r="AD48">
            <v>2.52</v>
          </cell>
          <cell r="AH48">
            <v>6</v>
          </cell>
          <cell r="AI48">
            <v>7.14</v>
          </cell>
          <cell r="AK48">
            <v>2.48</v>
          </cell>
          <cell r="AL48">
            <v>7.8</v>
          </cell>
          <cell r="AM48">
            <v>7.02</v>
          </cell>
          <cell r="AN48">
            <v>137.38999999999999</v>
          </cell>
          <cell r="AO48">
            <v>137.38999999999999</v>
          </cell>
          <cell r="AQ48">
            <v>0</v>
          </cell>
          <cell r="AS48">
            <v>7.24</v>
          </cell>
          <cell r="AT48">
            <v>6.31</v>
          </cell>
          <cell r="AU48">
            <v>1.74</v>
          </cell>
          <cell r="AX48">
            <v>2.91</v>
          </cell>
          <cell r="AY48">
            <v>94.3</v>
          </cell>
          <cell r="AZ48">
            <v>0.23</v>
          </cell>
          <cell r="BA48">
            <v>0.59</v>
          </cell>
          <cell r="BB48">
            <v>0.87</v>
          </cell>
          <cell r="BC48">
            <v>1.69</v>
          </cell>
          <cell r="BD48">
            <v>7.85</v>
          </cell>
          <cell r="BE48">
            <v>80.709999999999994</v>
          </cell>
          <cell r="BH48">
            <v>1.47</v>
          </cell>
          <cell r="BJ48">
            <v>9.3699999999999992</v>
          </cell>
          <cell r="BL48">
            <v>8.83</v>
          </cell>
          <cell r="BM48">
            <v>4.26</v>
          </cell>
          <cell r="BN48">
            <v>6</v>
          </cell>
          <cell r="BO48">
            <v>10.93</v>
          </cell>
          <cell r="BP48">
            <v>16.79</v>
          </cell>
          <cell r="CS48">
            <v>40</v>
          </cell>
          <cell r="CT48">
            <v>3</v>
          </cell>
        </row>
        <row r="49">
          <cell r="B49">
            <v>11</v>
          </cell>
          <cell r="C49">
            <v>492.43</v>
          </cell>
          <cell r="D49">
            <v>580</v>
          </cell>
          <cell r="F49">
            <v>10.97</v>
          </cell>
          <cell r="G49">
            <v>13.77</v>
          </cell>
          <cell r="H49">
            <v>13.77</v>
          </cell>
          <cell r="J49">
            <v>42.120551924473496</v>
          </cell>
          <cell r="L49">
            <v>6.18</v>
          </cell>
          <cell r="M49">
            <v>134.607</v>
          </cell>
          <cell r="N49">
            <v>23.208103448275864</v>
          </cell>
          <cell r="Q49">
            <v>117.26</v>
          </cell>
          <cell r="S49">
            <v>234.5419999999998</v>
          </cell>
          <cell r="T49">
            <v>197.24</v>
          </cell>
          <cell r="U49">
            <v>37.301999999999794</v>
          </cell>
          <cell r="V49">
            <v>20.28</v>
          </cell>
          <cell r="W49">
            <v>3.4965517241379316</v>
          </cell>
          <cell r="Y49">
            <v>7.08</v>
          </cell>
          <cell r="AB49">
            <v>35.099999999999987</v>
          </cell>
          <cell r="AC49">
            <v>2.4700000000000002</v>
          </cell>
          <cell r="AD49">
            <v>2.5</v>
          </cell>
          <cell r="AH49">
            <v>6</v>
          </cell>
          <cell r="AI49">
            <v>6.91</v>
          </cell>
          <cell r="AK49">
            <v>2.5099999999999998</v>
          </cell>
          <cell r="AL49">
            <v>6</v>
          </cell>
          <cell r="AM49">
            <v>7.14</v>
          </cell>
          <cell r="AN49">
            <v>123.73</v>
          </cell>
          <cell r="AO49">
            <v>123.73</v>
          </cell>
          <cell r="AQ49">
            <v>0</v>
          </cell>
          <cell r="AS49">
            <v>7.29</v>
          </cell>
          <cell r="AT49">
            <v>7.73</v>
          </cell>
          <cell r="AU49">
            <v>1.03</v>
          </cell>
          <cell r="AX49">
            <v>4.5599999999999996</v>
          </cell>
          <cell r="AY49">
            <v>95.2</v>
          </cell>
          <cell r="AZ49">
            <v>0.21</v>
          </cell>
          <cell r="BA49">
            <v>0.06</v>
          </cell>
          <cell r="BB49">
            <v>0.73</v>
          </cell>
          <cell r="BC49">
            <v>1</v>
          </cell>
          <cell r="BD49">
            <v>5.52</v>
          </cell>
          <cell r="BE49">
            <v>101.22</v>
          </cell>
          <cell r="BH49">
            <v>1.21</v>
          </cell>
          <cell r="BJ49">
            <v>8.1999999999999993</v>
          </cell>
          <cell r="BL49">
            <v>14.97</v>
          </cell>
          <cell r="BM49">
            <v>3.69</v>
          </cell>
          <cell r="BN49">
            <v>7.37</v>
          </cell>
          <cell r="BO49">
            <v>9.84</v>
          </cell>
          <cell r="BP49">
            <v>21.05</v>
          </cell>
          <cell r="CS49">
            <v>40</v>
          </cell>
          <cell r="CT49">
            <v>3</v>
          </cell>
          <cell r="CV49">
            <v>5.29</v>
          </cell>
          <cell r="CW49">
            <v>5.36</v>
          </cell>
        </row>
        <row r="50">
          <cell r="B50">
            <v>12</v>
          </cell>
          <cell r="Q50">
            <v>0</v>
          </cell>
          <cell r="S50">
            <v>234.5419999999998</v>
          </cell>
          <cell r="T50">
            <v>197.24</v>
          </cell>
          <cell r="U50">
            <v>37.301999999999794</v>
          </cell>
          <cell r="AB50">
            <v>35.099999999999987</v>
          </cell>
          <cell r="AQ50">
            <v>0</v>
          </cell>
          <cell r="BC50">
            <v>0</v>
          </cell>
          <cell r="CS50">
            <v>40</v>
          </cell>
          <cell r="CT50">
            <v>3</v>
          </cell>
          <cell r="CV50">
            <v>3.74</v>
          </cell>
          <cell r="CW50">
            <v>4.72</v>
          </cell>
        </row>
        <row r="51">
          <cell r="B51">
            <v>13</v>
          </cell>
          <cell r="C51">
            <v>258.52999999999997</v>
          </cell>
          <cell r="D51">
            <v>301</v>
          </cell>
          <cell r="G51">
            <v>9.19</v>
          </cell>
          <cell r="H51">
            <v>9.19</v>
          </cell>
          <cell r="J51">
            <v>32.752992383025031</v>
          </cell>
          <cell r="L51">
            <v>8.25</v>
          </cell>
          <cell r="M51">
            <v>70.581000000000003</v>
          </cell>
          <cell r="N51">
            <v>23.448837209302326</v>
          </cell>
          <cell r="Q51">
            <v>89.69</v>
          </cell>
          <cell r="S51">
            <v>215.43299999999982</v>
          </cell>
          <cell r="T51">
            <v>178.131</v>
          </cell>
          <cell r="U51">
            <v>37.301999999999822</v>
          </cell>
          <cell r="V51">
            <v>11.15</v>
          </cell>
          <cell r="W51">
            <v>3.704318936877077</v>
          </cell>
          <cell r="Y51">
            <v>33.9</v>
          </cell>
          <cell r="AB51">
            <v>12.349999999999987</v>
          </cell>
          <cell r="AC51">
            <v>2.62</v>
          </cell>
          <cell r="AD51">
            <v>2.62</v>
          </cell>
          <cell r="AH51">
            <v>8.4</v>
          </cell>
          <cell r="AI51">
            <v>6.86</v>
          </cell>
          <cell r="AK51">
            <v>2.4900000000000002</v>
          </cell>
          <cell r="AL51">
            <v>6.4</v>
          </cell>
          <cell r="AM51">
            <v>6.91</v>
          </cell>
          <cell r="AN51">
            <v>68.3</v>
          </cell>
          <cell r="AO51">
            <v>68.3</v>
          </cell>
          <cell r="AQ51">
            <v>0</v>
          </cell>
          <cell r="AS51">
            <v>5.45</v>
          </cell>
          <cell r="AT51">
            <v>6.13</v>
          </cell>
          <cell r="AU51">
            <v>1.27</v>
          </cell>
          <cell r="AX51">
            <v>3.51</v>
          </cell>
          <cell r="AY51">
            <v>95.4</v>
          </cell>
          <cell r="AZ51">
            <v>0.19</v>
          </cell>
          <cell r="BA51">
            <v>7.0000000000000007E-2</v>
          </cell>
          <cell r="BB51">
            <v>0.74</v>
          </cell>
          <cell r="BC51">
            <v>1</v>
          </cell>
          <cell r="BD51">
            <v>4.76</v>
          </cell>
          <cell r="BE51">
            <v>142.07</v>
          </cell>
          <cell r="BH51">
            <v>1.52</v>
          </cell>
          <cell r="BJ51">
            <v>11.68</v>
          </cell>
          <cell r="BL51">
            <v>5.8</v>
          </cell>
          <cell r="BM51">
            <v>7.01</v>
          </cell>
          <cell r="BN51">
            <v>4.26</v>
          </cell>
          <cell r="BO51">
            <v>9.0500000000000007</v>
          </cell>
          <cell r="BP51">
            <v>21.69</v>
          </cell>
          <cell r="CS51">
            <v>40</v>
          </cell>
          <cell r="CT51">
            <v>3</v>
          </cell>
          <cell r="CV51">
            <v>3.1</v>
          </cell>
          <cell r="CW51">
            <v>4.7</v>
          </cell>
        </row>
        <row r="52">
          <cell r="B52">
            <v>14</v>
          </cell>
          <cell r="C52">
            <v>308.45</v>
          </cell>
          <cell r="D52">
            <v>238</v>
          </cell>
          <cell r="F52">
            <v>4.58</v>
          </cell>
          <cell r="G52">
            <v>6.45</v>
          </cell>
          <cell r="H52">
            <v>6.45</v>
          </cell>
          <cell r="J52">
            <v>36.899224806201552</v>
          </cell>
          <cell r="L52">
            <v>6.62</v>
          </cell>
          <cell r="M52">
            <v>56.331000000000003</v>
          </cell>
          <cell r="N52">
            <v>23.668487394957985</v>
          </cell>
          <cell r="Q52">
            <v>52.91</v>
          </cell>
          <cell r="S52">
            <v>218.85399999999984</v>
          </cell>
          <cell r="T52">
            <v>181.55199999999999</v>
          </cell>
          <cell r="U52">
            <v>37.30199999999985</v>
          </cell>
          <cell r="V52">
            <v>9.1300000000000008</v>
          </cell>
          <cell r="W52">
            <v>3.8361344537815132</v>
          </cell>
          <cell r="Y52">
            <v>6.43</v>
          </cell>
          <cell r="AB52">
            <v>15.04999999999999</v>
          </cell>
          <cell r="AC52">
            <v>2.61</v>
          </cell>
          <cell r="AD52">
            <v>2.63</v>
          </cell>
          <cell r="AH52">
            <v>5.2</v>
          </cell>
          <cell r="AI52">
            <v>6.98</v>
          </cell>
          <cell r="AK52">
            <v>2.57</v>
          </cell>
          <cell r="AL52">
            <v>9.8000000000000007</v>
          </cell>
          <cell r="AM52">
            <v>6.88</v>
          </cell>
          <cell r="AN52">
            <v>62.8</v>
          </cell>
          <cell r="AO52">
            <v>62.8</v>
          </cell>
          <cell r="AQ52">
            <v>0</v>
          </cell>
          <cell r="AR52" t="str">
            <v>192/305</v>
          </cell>
          <cell r="AS52">
            <v>6.42</v>
          </cell>
          <cell r="AT52">
            <v>7.1</v>
          </cell>
          <cell r="AU52">
            <v>2.31</v>
          </cell>
          <cell r="AX52">
            <v>5.9</v>
          </cell>
          <cell r="AY52">
            <v>93.33</v>
          </cell>
          <cell r="AZ52">
            <v>0.49</v>
          </cell>
          <cell r="BA52">
            <v>0.06</v>
          </cell>
          <cell r="BB52">
            <v>1</v>
          </cell>
          <cell r="BC52">
            <v>1.55</v>
          </cell>
          <cell r="BD52">
            <v>11.33</v>
          </cell>
          <cell r="BE52">
            <v>64.59</v>
          </cell>
          <cell r="BH52">
            <v>1.71</v>
          </cell>
          <cell r="BJ52">
            <v>7.64</v>
          </cell>
          <cell r="BL52">
            <v>6.06</v>
          </cell>
          <cell r="BM52">
            <v>4.75</v>
          </cell>
          <cell r="BN52">
            <v>8.76</v>
          </cell>
          <cell r="BO52">
            <v>8.42</v>
          </cell>
          <cell r="BP52">
            <v>15.46</v>
          </cell>
          <cell r="CS52">
            <v>40</v>
          </cell>
          <cell r="CT52">
            <v>3</v>
          </cell>
          <cell r="CV52">
            <v>4.7</v>
          </cell>
          <cell r="CW52">
            <v>8.9700000000000006</v>
          </cell>
        </row>
        <row r="53">
          <cell r="B53">
            <v>15</v>
          </cell>
          <cell r="C53">
            <v>337.93</v>
          </cell>
          <cell r="D53">
            <v>422</v>
          </cell>
          <cell r="F53">
            <v>4.6500000000000004</v>
          </cell>
          <cell r="G53">
            <v>10.36</v>
          </cell>
          <cell r="H53">
            <v>10.36</v>
          </cell>
          <cell r="J53">
            <v>40.733590733590738</v>
          </cell>
          <cell r="L53">
            <v>9.5</v>
          </cell>
          <cell r="M53">
            <v>97.176000000000002</v>
          </cell>
          <cell r="N53">
            <v>23.027488151658769</v>
          </cell>
          <cell r="Q53">
            <v>111.18</v>
          </cell>
          <cell r="S53">
            <v>204.84999999999985</v>
          </cell>
          <cell r="T53">
            <v>167.548</v>
          </cell>
          <cell r="U53">
            <v>37.30199999999985</v>
          </cell>
          <cell r="V53">
            <v>15.9</v>
          </cell>
          <cell r="W53">
            <v>3.7677725118483414</v>
          </cell>
          <cell r="AB53">
            <v>30.949999999999989</v>
          </cell>
          <cell r="AC53">
            <v>2.54</v>
          </cell>
          <cell r="AD53">
            <v>2.4700000000000002</v>
          </cell>
          <cell r="AH53">
            <v>12.1</v>
          </cell>
          <cell r="AI53">
            <v>7.7</v>
          </cell>
          <cell r="AK53">
            <v>2.59</v>
          </cell>
          <cell r="AN53">
            <v>84.82</v>
          </cell>
          <cell r="AO53">
            <v>84.82</v>
          </cell>
          <cell r="AQ53">
            <v>0</v>
          </cell>
          <cell r="AR53" t="str">
            <v>Bambap03</v>
          </cell>
          <cell r="AS53">
            <v>7.61</v>
          </cell>
          <cell r="AT53">
            <v>8.01</v>
          </cell>
          <cell r="AU53">
            <v>1.6</v>
          </cell>
          <cell r="AX53">
            <v>7.08</v>
          </cell>
          <cell r="AY53">
            <v>95.1</v>
          </cell>
          <cell r="AZ53">
            <v>0.38</v>
          </cell>
          <cell r="BA53">
            <v>0.39</v>
          </cell>
          <cell r="BB53">
            <v>1.07</v>
          </cell>
          <cell r="BC53">
            <v>1.84</v>
          </cell>
          <cell r="BD53">
            <v>6.75</v>
          </cell>
          <cell r="BE53">
            <v>92.85</v>
          </cell>
          <cell r="BH53">
            <v>1.24</v>
          </cell>
          <cell r="BJ53">
            <v>8.7200000000000006</v>
          </cell>
          <cell r="BL53">
            <v>7.33</v>
          </cell>
          <cell r="BM53">
            <v>5.78</v>
          </cell>
          <cell r="BN53">
            <v>4.47</v>
          </cell>
          <cell r="BO53">
            <v>14.25</v>
          </cell>
          <cell r="BP53">
            <v>8.7899999999999991</v>
          </cell>
          <cell r="CS53">
            <v>40</v>
          </cell>
          <cell r="CT53">
            <v>3</v>
          </cell>
          <cell r="CV53">
            <v>2.5</v>
          </cell>
          <cell r="CW53">
            <v>8.06</v>
          </cell>
        </row>
        <row r="54">
          <cell r="B54">
            <v>16</v>
          </cell>
          <cell r="Q54">
            <v>0</v>
          </cell>
          <cell r="S54">
            <v>204.84999999999985</v>
          </cell>
          <cell r="T54">
            <v>167.548</v>
          </cell>
          <cell r="U54">
            <v>37.30199999999985</v>
          </cell>
          <cell r="AB54">
            <v>30.949999999999989</v>
          </cell>
          <cell r="AQ54">
            <v>0</v>
          </cell>
          <cell r="BC54">
            <v>0</v>
          </cell>
          <cell r="CS54">
            <v>40</v>
          </cell>
          <cell r="CT54">
            <v>3</v>
          </cell>
          <cell r="CV54">
            <v>2.95</v>
          </cell>
          <cell r="CW54">
            <v>9.7899999999999991</v>
          </cell>
        </row>
        <row r="55">
          <cell r="B55">
            <v>17</v>
          </cell>
          <cell r="C55">
            <v>626.94000000000005</v>
          </cell>
          <cell r="D55">
            <v>517</v>
          </cell>
          <cell r="F55">
            <v>11.49</v>
          </cell>
          <cell r="G55">
            <v>11.66</v>
          </cell>
          <cell r="H55">
            <v>11.66</v>
          </cell>
          <cell r="J55">
            <v>44.339622641509436</v>
          </cell>
          <cell r="L55">
            <v>7.73</v>
          </cell>
          <cell r="M55">
            <v>119.292</v>
          </cell>
          <cell r="N55">
            <v>23.073887814313345</v>
          </cell>
          <cell r="Q55">
            <v>66.069999999999993</v>
          </cell>
          <cell r="S55">
            <v>258.07199999999983</v>
          </cell>
          <cell r="T55">
            <v>220.77</v>
          </cell>
          <cell r="U55">
            <v>37.301999999999822</v>
          </cell>
          <cell r="V55">
            <v>17.850000000000001</v>
          </cell>
          <cell r="W55">
            <v>3.4526112185686659</v>
          </cell>
          <cell r="Y55">
            <v>39.299999999999997</v>
          </cell>
          <cell r="AB55">
            <v>9.4999999999999929</v>
          </cell>
          <cell r="AC55">
            <v>2.4300000000000002</v>
          </cell>
          <cell r="AD55">
            <v>2.46</v>
          </cell>
          <cell r="AH55">
            <v>7.6</v>
          </cell>
          <cell r="AI55">
            <v>7.99</v>
          </cell>
          <cell r="AK55">
            <v>2.42</v>
          </cell>
          <cell r="AL55">
            <v>7.1</v>
          </cell>
          <cell r="AM55">
            <v>7.7</v>
          </cell>
          <cell r="AN55">
            <v>122.64</v>
          </cell>
          <cell r="AO55">
            <v>122.64</v>
          </cell>
          <cell r="AQ55">
            <v>0</v>
          </cell>
          <cell r="AR55" t="str">
            <v>002486</v>
          </cell>
          <cell r="AS55">
            <v>6.14</v>
          </cell>
          <cell r="AT55">
            <v>6.17</v>
          </cell>
          <cell r="AU55">
            <v>0.83</v>
          </cell>
          <cell r="AX55">
            <v>4.07</v>
          </cell>
          <cell r="AY55">
            <v>90.9</v>
          </cell>
          <cell r="AZ55">
            <v>0.34</v>
          </cell>
          <cell r="BA55">
            <v>0.1</v>
          </cell>
          <cell r="BB55">
            <v>1.22</v>
          </cell>
          <cell r="BC55">
            <v>1.6600000000000001</v>
          </cell>
          <cell r="BD55">
            <v>6.44</v>
          </cell>
          <cell r="BE55">
            <v>78.400000000000006</v>
          </cell>
          <cell r="BH55">
            <v>1.45</v>
          </cell>
          <cell r="BJ55">
            <v>9.58</v>
          </cell>
          <cell r="BL55">
            <v>14.08</v>
          </cell>
          <cell r="BM55">
            <v>4.78</v>
          </cell>
          <cell r="BN55">
            <v>8.68</v>
          </cell>
          <cell r="BO55">
            <v>11.96</v>
          </cell>
          <cell r="BP55">
            <v>16.91</v>
          </cell>
          <cell r="CS55">
            <v>40</v>
          </cell>
          <cell r="CT55">
            <v>3</v>
          </cell>
        </row>
        <row r="56">
          <cell r="B56">
            <v>18</v>
          </cell>
          <cell r="C56">
            <v>516.29</v>
          </cell>
          <cell r="D56">
            <v>486</v>
          </cell>
          <cell r="F56">
            <v>9.06</v>
          </cell>
          <cell r="G56">
            <v>12.78</v>
          </cell>
          <cell r="H56">
            <v>12.78</v>
          </cell>
          <cell r="J56">
            <v>38.028169014084511</v>
          </cell>
          <cell r="L56">
            <v>8.0399999999999991</v>
          </cell>
          <cell r="M56">
            <v>112.352</v>
          </cell>
          <cell r="N56">
            <v>23.117695473251029</v>
          </cell>
          <cell r="Q56">
            <v>160.6</v>
          </cell>
          <cell r="S56">
            <v>209.82399999999987</v>
          </cell>
          <cell r="T56">
            <v>172.52199999999999</v>
          </cell>
          <cell r="U56">
            <v>37.301999999999879</v>
          </cell>
          <cell r="V56">
            <v>16.52</v>
          </cell>
          <cell r="W56">
            <v>3.3991769547325101</v>
          </cell>
          <cell r="Y56">
            <v>20.77</v>
          </cell>
          <cell r="AB56">
            <v>5.2499999999999929</v>
          </cell>
          <cell r="AC56">
            <v>2.38</v>
          </cell>
          <cell r="AD56">
            <v>2.38</v>
          </cell>
          <cell r="AH56">
            <v>11.2</v>
          </cell>
          <cell r="AI56">
            <v>7.12</v>
          </cell>
          <cell r="AK56">
            <v>2.4500000000000002</v>
          </cell>
          <cell r="AL56">
            <v>7.4</v>
          </cell>
          <cell r="AM56">
            <v>7.6</v>
          </cell>
          <cell r="AN56">
            <v>115.5</v>
          </cell>
          <cell r="AO56">
            <v>115.5</v>
          </cell>
          <cell r="AQ56">
            <v>0</v>
          </cell>
          <cell r="AS56">
            <v>7.28</v>
          </cell>
          <cell r="AT56">
            <v>6.76</v>
          </cell>
          <cell r="AU56">
            <v>1.23</v>
          </cell>
          <cell r="AX56">
            <v>4.8600000000000003</v>
          </cell>
          <cell r="AY56">
            <v>94.4</v>
          </cell>
          <cell r="AZ56">
            <v>0.55000000000000004</v>
          </cell>
          <cell r="BA56">
            <v>0.06</v>
          </cell>
          <cell r="BB56">
            <v>1.65</v>
          </cell>
          <cell r="BC56">
            <v>2.2599999999999998</v>
          </cell>
          <cell r="BD56">
            <v>6.85</v>
          </cell>
          <cell r="BE56">
            <v>76.959999999999994</v>
          </cell>
          <cell r="BH56">
            <v>1.49</v>
          </cell>
          <cell r="BJ56">
            <v>10.1</v>
          </cell>
          <cell r="BL56">
            <v>11.29</v>
          </cell>
          <cell r="BM56">
            <v>5.38</v>
          </cell>
          <cell r="BN56">
            <v>4.83</v>
          </cell>
          <cell r="BO56">
            <v>12.5</v>
          </cell>
          <cell r="BP56">
            <v>15.72</v>
          </cell>
          <cell r="CS56">
            <v>40</v>
          </cell>
          <cell r="CT56">
            <v>3</v>
          </cell>
          <cell r="CV56">
            <v>3.74</v>
          </cell>
          <cell r="CW56">
            <v>7.45</v>
          </cell>
        </row>
        <row r="57">
          <cell r="B57">
            <v>19</v>
          </cell>
          <cell r="C57">
            <v>360.51</v>
          </cell>
          <cell r="D57">
            <v>406</v>
          </cell>
          <cell r="F57">
            <v>11.71</v>
          </cell>
          <cell r="G57">
            <v>5.0599999999999996</v>
          </cell>
          <cell r="H57">
            <v>11.71</v>
          </cell>
          <cell r="J57">
            <v>34.671221178479932</v>
          </cell>
          <cell r="L57">
            <v>6.89</v>
          </cell>
          <cell r="M57">
            <v>89.364999999999995</v>
          </cell>
          <cell r="N57">
            <v>22.011083743842363</v>
          </cell>
          <cell r="Q57">
            <v>153.08000000000001</v>
          </cell>
          <cell r="S57">
            <v>146.10899999999984</v>
          </cell>
          <cell r="T57">
            <v>108.807</v>
          </cell>
          <cell r="U57">
            <v>37.301999999999836</v>
          </cell>
          <cell r="V57">
            <v>15.14</v>
          </cell>
          <cell r="W57">
            <v>3.729064039408867</v>
          </cell>
          <cell r="Y57">
            <v>18.34</v>
          </cell>
          <cell r="AB57">
            <v>2.0499999999999936</v>
          </cell>
          <cell r="AC57">
            <v>2.77</v>
          </cell>
          <cell r="AD57">
            <v>2.72</v>
          </cell>
          <cell r="AH57">
            <v>8.6</v>
          </cell>
          <cell r="AI57">
            <v>7.72</v>
          </cell>
          <cell r="AK57">
            <v>2.35</v>
          </cell>
          <cell r="AL57">
            <v>7.7</v>
          </cell>
          <cell r="AM57">
            <v>7.14</v>
          </cell>
          <cell r="AN57">
            <v>88.22</v>
          </cell>
          <cell r="AO57">
            <v>88.22</v>
          </cell>
          <cell r="AQ57">
            <v>0</v>
          </cell>
          <cell r="AR57" t="str">
            <v>238</v>
          </cell>
          <cell r="AS57">
            <v>6.77</v>
          </cell>
          <cell r="AT57">
            <v>5.84</v>
          </cell>
          <cell r="AU57">
            <v>2.1</v>
          </cell>
          <cell r="AX57">
            <v>3.96</v>
          </cell>
          <cell r="AY57">
            <v>91.87</v>
          </cell>
          <cell r="AZ57">
            <v>0.78</v>
          </cell>
          <cell r="BA57">
            <v>0.06</v>
          </cell>
          <cell r="BB57">
            <v>1.03</v>
          </cell>
          <cell r="BC57">
            <v>1.87</v>
          </cell>
          <cell r="BD57">
            <v>7.13</v>
          </cell>
          <cell r="BE57">
            <v>114.82</v>
          </cell>
          <cell r="BH57">
            <v>1.43</v>
          </cell>
          <cell r="BJ57">
            <v>14.17</v>
          </cell>
          <cell r="BL57">
            <v>8.56</v>
          </cell>
          <cell r="BM57">
            <v>6.19</v>
          </cell>
          <cell r="BN57">
            <v>4.88</v>
          </cell>
          <cell r="BO57">
            <v>7.94</v>
          </cell>
          <cell r="BP57">
            <v>17.02</v>
          </cell>
          <cell r="CS57">
            <v>40</v>
          </cell>
          <cell r="CT57">
            <v>3</v>
          </cell>
          <cell r="CV57">
            <v>4</v>
          </cell>
          <cell r="CW57">
            <v>7.59</v>
          </cell>
        </row>
        <row r="58">
          <cell r="B58">
            <v>20</v>
          </cell>
          <cell r="C58">
            <v>539.62</v>
          </cell>
          <cell r="D58">
            <v>563</v>
          </cell>
          <cell r="F58">
            <v>9.57</v>
          </cell>
          <cell r="G58">
            <v>13.82</v>
          </cell>
          <cell r="H58">
            <v>13.82</v>
          </cell>
          <cell r="J58">
            <v>40.738060781476122</v>
          </cell>
          <cell r="L58">
            <v>7.55</v>
          </cell>
          <cell r="M58">
            <v>124.744</v>
          </cell>
          <cell r="N58">
            <v>22.157015985790409</v>
          </cell>
          <cell r="Q58">
            <v>103.8</v>
          </cell>
          <cell r="S58">
            <v>167.05299999999983</v>
          </cell>
          <cell r="T58">
            <v>129.751</v>
          </cell>
          <cell r="U58">
            <v>37.301999999999822</v>
          </cell>
          <cell r="V58">
            <v>21.32</v>
          </cell>
          <cell r="W58">
            <v>3.7868561278863231</v>
          </cell>
          <cell r="Y58">
            <v>13.52</v>
          </cell>
          <cell r="AB58">
            <v>9.8499999999999943</v>
          </cell>
          <cell r="AC58">
            <v>2.95</v>
          </cell>
          <cell r="AD58">
            <v>2.92</v>
          </cell>
          <cell r="AH58">
            <v>7.6</v>
          </cell>
          <cell r="AI58">
            <v>7.5</v>
          </cell>
          <cell r="AK58">
            <v>2.67</v>
          </cell>
          <cell r="AL58">
            <v>5.25</v>
          </cell>
          <cell r="AM58">
            <v>7.74</v>
          </cell>
          <cell r="AN58">
            <v>123.65</v>
          </cell>
          <cell r="AO58">
            <v>111.23</v>
          </cell>
          <cell r="AQ58">
            <v>12.420000000000002</v>
          </cell>
          <cell r="AR58" t="str">
            <v>238</v>
          </cell>
          <cell r="AS58">
            <v>5.99</v>
          </cell>
          <cell r="AT58">
            <v>7.36</v>
          </cell>
          <cell r="AU58">
            <v>1.89</v>
          </cell>
          <cell r="AX58">
            <v>4.49</v>
          </cell>
          <cell r="AY58">
            <v>93.06</v>
          </cell>
          <cell r="AZ58">
            <v>0.3</v>
          </cell>
          <cell r="BA58">
            <v>0.39</v>
          </cell>
          <cell r="BB58">
            <v>0.68</v>
          </cell>
          <cell r="BC58">
            <v>1.37</v>
          </cell>
          <cell r="BD58">
            <v>7.45</v>
          </cell>
          <cell r="BE58">
            <v>93.09</v>
          </cell>
          <cell r="BH58">
            <v>1.31</v>
          </cell>
          <cell r="BJ58">
            <v>8.93</v>
          </cell>
          <cell r="BL58">
            <v>9.92</v>
          </cell>
          <cell r="BM58">
            <v>4.7699999999999996</v>
          </cell>
          <cell r="BN58">
            <v>7.43</v>
          </cell>
          <cell r="BO58">
            <v>11.71</v>
          </cell>
          <cell r="BP58">
            <v>35.299999999999997</v>
          </cell>
          <cell r="CS58">
            <v>40</v>
          </cell>
          <cell r="CT58">
            <v>3</v>
          </cell>
          <cell r="CV58">
            <v>4.1900000000000004</v>
          </cell>
          <cell r="CW58">
            <v>8.26</v>
          </cell>
        </row>
        <row r="59">
          <cell r="B59">
            <v>21</v>
          </cell>
          <cell r="C59">
            <v>494.53</v>
          </cell>
          <cell r="D59">
            <v>589</v>
          </cell>
          <cell r="F59">
            <v>11.75</v>
          </cell>
          <cell r="G59">
            <v>12.42</v>
          </cell>
          <cell r="H59">
            <v>12.42</v>
          </cell>
          <cell r="J59">
            <v>47.423510466988731</v>
          </cell>
          <cell r="L59">
            <v>8.86</v>
          </cell>
          <cell r="M59">
            <v>129.726</v>
          </cell>
          <cell r="N59">
            <v>22.02478777589134</v>
          </cell>
          <cell r="Q59">
            <v>75.03</v>
          </cell>
          <cell r="S59">
            <v>221.74899999999982</v>
          </cell>
          <cell r="T59">
            <v>184.447</v>
          </cell>
          <cell r="U59">
            <v>37.301999999999822</v>
          </cell>
          <cell r="V59">
            <v>21.06</v>
          </cell>
          <cell r="W59">
            <v>3.5755517826825125</v>
          </cell>
          <cell r="Y59">
            <v>20.11</v>
          </cell>
          <cell r="AB59">
            <v>10.799999999999994</v>
          </cell>
          <cell r="AC59">
            <v>2.97</v>
          </cell>
          <cell r="AD59">
            <v>2.88</v>
          </cell>
          <cell r="AH59">
            <v>5</v>
          </cell>
          <cell r="AI59">
            <v>6.91</v>
          </cell>
          <cell r="AK59">
            <v>2.91</v>
          </cell>
          <cell r="AL59">
            <v>4.3</v>
          </cell>
          <cell r="AM59">
            <v>7.5</v>
          </cell>
          <cell r="AN59">
            <v>137.76</v>
          </cell>
          <cell r="AO59">
            <v>150.18</v>
          </cell>
          <cell r="AQ59">
            <v>0</v>
          </cell>
          <cell r="AR59" t="str">
            <v>130</v>
          </cell>
          <cell r="AS59">
            <v>8.68</v>
          </cell>
          <cell r="AT59">
            <v>7.55</v>
          </cell>
          <cell r="AU59">
            <v>1.79</v>
          </cell>
          <cell r="AX59">
            <v>5.0999999999999996</v>
          </cell>
          <cell r="AY59">
            <v>92.8</v>
          </cell>
          <cell r="AZ59">
            <v>0.51</v>
          </cell>
          <cell r="BA59">
            <v>0.22</v>
          </cell>
          <cell r="BB59">
            <v>0.6</v>
          </cell>
          <cell r="BC59">
            <v>1.33</v>
          </cell>
          <cell r="BD59">
            <v>7.33</v>
          </cell>
          <cell r="BE59">
            <v>63.16</v>
          </cell>
          <cell r="BH59">
            <v>1.25</v>
          </cell>
          <cell r="BJ59">
            <v>14.26</v>
          </cell>
          <cell r="BL59">
            <v>17.11</v>
          </cell>
          <cell r="BM59">
            <v>7</v>
          </cell>
          <cell r="BN59">
            <v>5.34</v>
          </cell>
          <cell r="BO59">
            <v>10.93</v>
          </cell>
          <cell r="BP59">
            <v>31.34</v>
          </cell>
          <cell r="CS59">
            <v>40</v>
          </cell>
          <cell r="CT59">
            <v>3</v>
          </cell>
          <cell r="CV59">
            <v>3.61</v>
          </cell>
          <cell r="CW59">
            <v>8.59</v>
          </cell>
        </row>
        <row r="60">
          <cell r="B60">
            <v>22</v>
          </cell>
          <cell r="C60">
            <v>601.61</v>
          </cell>
          <cell r="D60">
            <v>605</v>
          </cell>
          <cell r="F60">
            <v>9.4600000000000009</v>
          </cell>
          <cell r="G60">
            <v>14.74</v>
          </cell>
          <cell r="H60">
            <v>14.74</v>
          </cell>
          <cell r="J60">
            <v>41.044776119402982</v>
          </cell>
          <cell r="L60">
            <v>9.49</v>
          </cell>
          <cell r="M60">
            <v>137.94</v>
          </cell>
          <cell r="N60">
            <v>22.8</v>
          </cell>
          <cell r="Q60">
            <v>167.05</v>
          </cell>
          <cell r="S60">
            <v>192.63899999999984</v>
          </cell>
          <cell r="T60">
            <v>155.33699999999999</v>
          </cell>
          <cell r="U60">
            <v>37.30199999999985</v>
          </cell>
          <cell r="V60">
            <v>22.99</v>
          </cell>
          <cell r="W60">
            <v>3.8</v>
          </cell>
          <cell r="Y60">
            <v>13.45</v>
          </cell>
          <cell r="AB60">
            <v>20.339999999999993</v>
          </cell>
          <cell r="AC60">
            <v>2.65</v>
          </cell>
          <cell r="AD60">
            <v>2.4700000000000002</v>
          </cell>
          <cell r="AH60">
            <v>4.2</v>
          </cell>
          <cell r="AI60">
            <v>6.39</v>
          </cell>
          <cell r="AK60">
            <v>2.83</v>
          </cell>
          <cell r="AL60">
            <v>5.8</v>
          </cell>
          <cell r="AM60">
            <v>6.91</v>
          </cell>
          <cell r="AN60">
            <v>140</v>
          </cell>
          <cell r="AO60">
            <v>140</v>
          </cell>
          <cell r="AQ60">
            <v>0</v>
          </cell>
          <cell r="AR60" t="str">
            <v>130</v>
          </cell>
          <cell r="AS60">
            <v>6.8</v>
          </cell>
          <cell r="AT60">
            <v>7.32</v>
          </cell>
          <cell r="AU60">
            <v>1.54</v>
          </cell>
          <cell r="AX60">
            <v>4.32</v>
          </cell>
          <cell r="AY60">
            <v>92.6</v>
          </cell>
          <cell r="AZ60">
            <v>0.19</v>
          </cell>
          <cell r="BA60">
            <v>0.44</v>
          </cell>
          <cell r="BB60">
            <v>0.71</v>
          </cell>
          <cell r="BC60">
            <v>1.3399999999999999</v>
          </cell>
          <cell r="BD60">
            <v>7.94</v>
          </cell>
          <cell r="BE60">
            <v>66.09</v>
          </cell>
          <cell r="BH60">
            <v>1.36</v>
          </cell>
          <cell r="BJ60">
            <v>6.5</v>
          </cell>
          <cell r="BL60">
            <v>9.0399999999999991</v>
          </cell>
          <cell r="BM60">
            <v>7.14</v>
          </cell>
          <cell r="BN60">
            <v>6.25</v>
          </cell>
          <cell r="BO60">
            <v>13.37</v>
          </cell>
          <cell r="BP60">
            <v>28.04</v>
          </cell>
          <cell r="CS60">
            <v>40</v>
          </cell>
          <cell r="CT60">
            <v>3</v>
          </cell>
        </row>
        <row r="61">
          <cell r="B61">
            <v>23</v>
          </cell>
          <cell r="D61" t="str">
            <v>9400-</v>
          </cell>
          <cell r="G61" t="str">
            <v xml:space="preserve">Grease Alfania </v>
          </cell>
          <cell r="H61" t="str">
            <v xml:space="preserve"> R.3</v>
          </cell>
          <cell r="J61" t="str">
            <v>Kg</v>
          </cell>
          <cell r="Q61">
            <v>0</v>
          </cell>
          <cell r="S61">
            <v>192.63899999999984</v>
          </cell>
          <cell r="T61">
            <v>155.33699999999999</v>
          </cell>
          <cell r="U61">
            <v>37.30199999999985</v>
          </cell>
          <cell r="W61" t="e">
            <v>#DIV/0!</v>
          </cell>
          <cell r="AB61">
            <v>20.339999999999993</v>
          </cell>
          <cell r="AQ61">
            <v>0</v>
          </cell>
          <cell r="CS61">
            <v>40</v>
          </cell>
          <cell r="CT61">
            <v>3</v>
          </cell>
          <cell r="CV61">
            <v>7.13</v>
          </cell>
          <cell r="CW61">
            <v>8.92</v>
          </cell>
        </row>
        <row r="62">
          <cell r="B62">
            <v>24</v>
          </cell>
          <cell r="C62">
            <v>580.03</v>
          </cell>
          <cell r="D62">
            <v>488</v>
          </cell>
          <cell r="F62">
            <v>9.84</v>
          </cell>
          <cell r="G62">
            <v>10.8</v>
          </cell>
          <cell r="H62">
            <v>10.8</v>
          </cell>
          <cell r="I62">
            <v>1.25</v>
          </cell>
          <cell r="J62">
            <v>45.185185185185183</v>
          </cell>
          <cell r="L62">
            <v>7.82</v>
          </cell>
          <cell r="M62">
            <v>113.70699999999999</v>
          </cell>
          <cell r="N62">
            <v>23.300614754098358</v>
          </cell>
          <cell r="Q62">
            <v>111.39</v>
          </cell>
          <cell r="S62">
            <v>194.95599999999985</v>
          </cell>
          <cell r="T62">
            <v>157.654</v>
          </cell>
          <cell r="U62">
            <v>37.30199999999985</v>
          </cell>
          <cell r="V62">
            <v>18.96</v>
          </cell>
          <cell r="W62">
            <v>3.8852459016393439</v>
          </cell>
          <cell r="Y62">
            <v>32.1</v>
          </cell>
          <cell r="AB62">
            <v>7.1999999999999957</v>
          </cell>
          <cell r="AC62">
            <v>2.67</v>
          </cell>
          <cell r="AD62">
            <v>2.65</v>
          </cell>
          <cell r="AH62">
            <v>10.4</v>
          </cell>
          <cell r="AI62">
            <v>7.49</v>
          </cell>
          <cell r="AK62">
            <v>2.7</v>
          </cell>
          <cell r="AL62">
            <v>6.3</v>
          </cell>
          <cell r="AM62">
            <v>7.18</v>
          </cell>
          <cell r="AN62">
            <v>120.64</v>
          </cell>
          <cell r="AO62">
            <v>120.64</v>
          </cell>
          <cell r="AQ62">
            <v>0</v>
          </cell>
          <cell r="AS62">
            <v>7.23</v>
          </cell>
          <cell r="AT62">
            <v>6.15</v>
          </cell>
          <cell r="AU62">
            <v>0.3</v>
          </cell>
          <cell r="AX62">
            <v>2.91</v>
          </cell>
          <cell r="AY62">
            <v>93.67</v>
          </cell>
          <cell r="AZ62">
            <v>0.53</v>
          </cell>
          <cell r="BA62">
            <v>0.24</v>
          </cell>
          <cell r="BB62">
            <v>0.65</v>
          </cell>
          <cell r="BC62">
            <v>1.42</v>
          </cell>
          <cell r="BD62">
            <v>7.5</v>
          </cell>
          <cell r="BE62">
            <v>99.44</v>
          </cell>
          <cell r="BH62">
            <v>1.43</v>
          </cell>
          <cell r="BJ62">
            <v>11.32</v>
          </cell>
          <cell r="BL62">
            <v>5.49</v>
          </cell>
          <cell r="BM62">
            <v>5.46</v>
          </cell>
          <cell r="BN62">
            <v>9.56</v>
          </cell>
          <cell r="BO62">
            <v>19.71</v>
          </cell>
          <cell r="BP62">
            <v>13.86</v>
          </cell>
          <cell r="CS62">
            <v>40</v>
          </cell>
          <cell r="CT62">
            <v>3</v>
          </cell>
          <cell r="CV62">
            <v>6.86</v>
          </cell>
          <cell r="CW62">
            <v>7.1</v>
          </cell>
        </row>
        <row r="63">
          <cell r="B63">
            <v>25</v>
          </cell>
          <cell r="C63">
            <v>320.54000000000002</v>
          </cell>
          <cell r="D63">
            <v>387</v>
          </cell>
          <cell r="F63">
            <v>3.61</v>
          </cell>
          <cell r="G63">
            <v>10.66</v>
          </cell>
          <cell r="H63">
            <v>10.66</v>
          </cell>
          <cell r="J63">
            <v>36.303939962476548</v>
          </cell>
          <cell r="L63">
            <v>9.4499999999999993</v>
          </cell>
          <cell r="M63">
            <v>90.168999999999997</v>
          </cell>
          <cell r="N63">
            <v>23.299483204134365</v>
          </cell>
          <cell r="Q63">
            <v>119.8</v>
          </cell>
          <cell r="S63">
            <v>165.32499999999982</v>
          </cell>
          <cell r="T63">
            <v>128.023</v>
          </cell>
          <cell r="U63">
            <v>37.301999999999822</v>
          </cell>
          <cell r="V63">
            <v>15.247999999999999</v>
          </cell>
          <cell r="W63">
            <v>3.9400516795865634</v>
          </cell>
          <cell r="Y63">
            <v>13.11</v>
          </cell>
          <cell r="AB63">
            <v>9.3379999999999939</v>
          </cell>
          <cell r="AC63">
            <v>2.41</v>
          </cell>
          <cell r="AD63">
            <v>2.4700000000000002</v>
          </cell>
          <cell r="AH63">
            <v>5.6</v>
          </cell>
          <cell r="AI63">
            <v>7.5</v>
          </cell>
          <cell r="AK63">
            <v>2.57</v>
          </cell>
          <cell r="AL63">
            <v>8.8000000000000007</v>
          </cell>
          <cell r="AM63">
            <v>7.49</v>
          </cell>
          <cell r="AN63">
            <v>100.87</v>
          </cell>
          <cell r="AO63">
            <v>100.87</v>
          </cell>
          <cell r="AQ63">
            <v>0</v>
          </cell>
          <cell r="AR63" t="str">
            <v>1548</v>
          </cell>
          <cell r="AS63">
            <v>5.35</v>
          </cell>
          <cell r="AT63">
            <v>4.6500000000000004</v>
          </cell>
          <cell r="AU63">
            <v>0.98</v>
          </cell>
          <cell r="AX63">
            <v>2.97</v>
          </cell>
          <cell r="AY63">
            <v>94.57</v>
          </cell>
          <cell r="AZ63">
            <v>0.35</v>
          </cell>
          <cell r="BA63">
            <v>0.74</v>
          </cell>
          <cell r="BB63">
            <v>0.98</v>
          </cell>
          <cell r="BC63">
            <v>2.0699999999999998</v>
          </cell>
          <cell r="BD63">
            <v>8.83</v>
          </cell>
          <cell r="BE63">
            <v>80.81</v>
          </cell>
          <cell r="BH63">
            <v>1.37</v>
          </cell>
          <cell r="BJ63">
            <v>8.98</v>
          </cell>
          <cell r="BL63">
            <v>8.1999999999999993</v>
          </cell>
          <cell r="BM63">
            <v>5.6</v>
          </cell>
          <cell r="BN63">
            <v>6.46</v>
          </cell>
          <cell r="BO63">
            <v>10.4</v>
          </cell>
          <cell r="BP63">
            <v>40.69</v>
          </cell>
          <cell r="CS63">
            <v>40</v>
          </cell>
          <cell r="CT63">
            <v>3</v>
          </cell>
          <cell r="CV63">
            <v>6.06</v>
          </cell>
          <cell r="CW63">
            <v>13.35</v>
          </cell>
        </row>
        <row r="64">
          <cell r="B64">
            <v>26</v>
          </cell>
          <cell r="C64">
            <v>220</v>
          </cell>
          <cell r="D64">
            <v>237</v>
          </cell>
          <cell r="F64">
            <v>3.87</v>
          </cell>
          <cell r="G64">
            <v>6.58</v>
          </cell>
          <cell r="H64">
            <v>6.58</v>
          </cell>
          <cell r="J64">
            <v>36.018237082066868</v>
          </cell>
          <cell r="L64">
            <v>15.81</v>
          </cell>
          <cell r="M64">
            <v>55.457999999999998</v>
          </cell>
          <cell r="N64">
            <v>23.4</v>
          </cell>
          <cell r="Q64">
            <v>0</v>
          </cell>
          <cell r="S64">
            <v>220.78299999999982</v>
          </cell>
          <cell r="T64">
            <v>183.48099999999999</v>
          </cell>
          <cell r="U64">
            <v>37.301999999999822</v>
          </cell>
          <cell r="V64">
            <v>9.7170000000000005</v>
          </cell>
          <cell r="W64">
            <v>4.1000000000000005</v>
          </cell>
          <cell r="Y64">
            <v>13.5</v>
          </cell>
          <cell r="AB64">
            <v>5.5549999999999926</v>
          </cell>
          <cell r="AC64">
            <v>2.31</v>
          </cell>
          <cell r="AD64">
            <v>2.44</v>
          </cell>
          <cell r="AH64">
            <v>5.4</v>
          </cell>
          <cell r="AI64">
            <v>6.51</v>
          </cell>
          <cell r="AL64">
            <v>6.3</v>
          </cell>
          <cell r="AM64">
            <v>7.51</v>
          </cell>
          <cell r="AN64">
            <v>52.38</v>
          </cell>
          <cell r="AO64">
            <v>52.38</v>
          </cell>
          <cell r="AQ64">
            <v>0</v>
          </cell>
          <cell r="AS64">
            <v>4.05</v>
          </cell>
          <cell r="AT64">
            <v>4.18</v>
          </cell>
          <cell r="AU64">
            <v>0.83</v>
          </cell>
          <cell r="AX64">
            <v>3.79</v>
          </cell>
          <cell r="AY64">
            <v>91.1</v>
          </cell>
          <cell r="AZ64">
            <v>0.48</v>
          </cell>
          <cell r="BA64">
            <v>0.26</v>
          </cell>
          <cell r="BB64">
            <v>1.01</v>
          </cell>
          <cell r="BC64">
            <v>1.75</v>
          </cell>
          <cell r="BD64">
            <v>6.4</v>
          </cell>
          <cell r="BE64">
            <v>175.28</v>
          </cell>
          <cell r="BH64">
            <v>1.44</v>
          </cell>
          <cell r="BJ64">
            <v>7.41</v>
          </cell>
          <cell r="BL64">
            <v>10.67</v>
          </cell>
          <cell r="BM64">
            <v>5.93</v>
          </cell>
          <cell r="BN64">
            <v>5.6</v>
          </cell>
          <cell r="BO64">
            <v>20.53</v>
          </cell>
          <cell r="BP64">
            <v>6.94</v>
          </cell>
          <cell r="CS64">
            <v>40</v>
          </cell>
          <cell r="CT64">
            <v>3</v>
          </cell>
          <cell r="CV64">
            <v>3.72</v>
          </cell>
          <cell r="CW64">
            <v>8.6199999999999992</v>
          </cell>
        </row>
        <row r="65">
          <cell r="B65">
            <v>27</v>
          </cell>
          <cell r="C65">
            <v>257.02999999999997</v>
          </cell>
          <cell r="D65">
            <v>238</v>
          </cell>
          <cell r="F65">
            <v>2.84</v>
          </cell>
          <cell r="G65">
            <v>6.33</v>
          </cell>
          <cell r="H65">
            <v>6.33</v>
          </cell>
          <cell r="J65">
            <v>37.598736176935226</v>
          </cell>
          <cell r="L65">
            <v>13.87</v>
          </cell>
          <cell r="M65">
            <v>55.976999999999997</v>
          </cell>
          <cell r="N65">
            <v>23.519747899159661</v>
          </cell>
          <cell r="Q65">
            <v>116.25</v>
          </cell>
          <cell r="S65">
            <v>129.20799999999983</v>
          </cell>
          <cell r="T65">
            <v>129.208</v>
          </cell>
          <cell r="V65">
            <v>9.8059999999999992</v>
          </cell>
          <cell r="W65">
            <v>4.1201680672268903</v>
          </cell>
          <cell r="Y65">
            <v>6.84</v>
          </cell>
          <cell r="AB65">
            <v>8.5209999999999919</v>
          </cell>
          <cell r="AC65">
            <v>2.2599999999999998</v>
          </cell>
          <cell r="AD65">
            <v>2.34</v>
          </cell>
          <cell r="AH65">
            <v>6.2</v>
          </cell>
          <cell r="AI65">
            <v>7.41</v>
          </cell>
          <cell r="AK65">
            <v>2.44</v>
          </cell>
          <cell r="AL65">
            <v>3.4</v>
          </cell>
          <cell r="AM65">
            <v>6.51</v>
          </cell>
          <cell r="AN65">
            <v>53.34</v>
          </cell>
          <cell r="AO65">
            <v>53.34</v>
          </cell>
          <cell r="AQ65">
            <v>0</v>
          </cell>
          <cell r="AR65" t="str">
            <v>236</v>
          </cell>
          <cell r="AS65">
            <v>6.83</v>
          </cell>
          <cell r="AT65">
            <v>5.62</v>
          </cell>
          <cell r="AU65">
            <v>1.39</v>
          </cell>
          <cell r="AX65">
            <v>4.88</v>
          </cell>
          <cell r="AY65">
            <v>95</v>
          </cell>
          <cell r="AZ65">
            <v>0.26</v>
          </cell>
          <cell r="BA65">
            <v>0.21</v>
          </cell>
          <cell r="BB65">
            <v>0.54</v>
          </cell>
          <cell r="BC65">
            <v>1.01</v>
          </cell>
          <cell r="BD65">
            <v>5.47</v>
          </cell>
          <cell r="BE65">
            <v>227.81</v>
          </cell>
          <cell r="BH65">
            <v>1.67</v>
          </cell>
          <cell r="BJ65">
            <v>21.11</v>
          </cell>
          <cell r="BL65">
            <v>5.2</v>
          </cell>
          <cell r="BM65">
            <v>7.12</v>
          </cell>
          <cell r="BN65">
            <v>2.75</v>
          </cell>
          <cell r="BO65">
            <v>18.440000000000001</v>
          </cell>
          <cell r="BP65">
            <v>9.02</v>
          </cell>
          <cell r="CS65">
            <v>40</v>
          </cell>
          <cell r="CT65">
            <v>3</v>
          </cell>
          <cell r="CV65">
            <v>5.1100000000000003</v>
          </cell>
          <cell r="CW65">
            <v>8.89</v>
          </cell>
        </row>
        <row r="66">
          <cell r="B66">
            <v>28</v>
          </cell>
          <cell r="C66">
            <v>335.11</v>
          </cell>
          <cell r="D66">
            <v>289</v>
          </cell>
          <cell r="F66">
            <v>5.14</v>
          </cell>
          <cell r="G66">
            <v>6.86</v>
          </cell>
          <cell r="H66">
            <v>6.86</v>
          </cell>
          <cell r="J66">
            <v>42.128279883381921</v>
          </cell>
          <cell r="L66">
            <v>12.67</v>
          </cell>
          <cell r="M66">
            <v>68.481999999999999</v>
          </cell>
          <cell r="N66">
            <v>23.696193771626298</v>
          </cell>
          <cell r="Q66">
            <v>53.85</v>
          </cell>
          <cell r="S66">
            <v>143.83999999999983</v>
          </cell>
          <cell r="T66">
            <v>143.83999999999983</v>
          </cell>
          <cell r="V66">
            <v>11.965</v>
          </cell>
          <cell r="W66">
            <v>4.1401384083044981</v>
          </cell>
          <cell r="AB66">
            <v>20.48599999999999</v>
          </cell>
          <cell r="AC66">
            <v>2.3199999999999998</v>
          </cell>
          <cell r="AD66">
            <v>2.2200000000000002</v>
          </cell>
          <cell r="AH66">
            <v>7.6</v>
          </cell>
          <cell r="AI66">
            <v>7.28</v>
          </cell>
          <cell r="AK66">
            <v>2.3199999999999998</v>
          </cell>
          <cell r="AN66">
            <v>61.66</v>
          </cell>
          <cell r="AO66">
            <v>61.66</v>
          </cell>
          <cell r="AQ66">
            <v>0</v>
          </cell>
          <cell r="AR66" t="str">
            <v>255</v>
          </cell>
          <cell r="AS66">
            <v>4.91</v>
          </cell>
          <cell r="AT66">
            <v>4.87</v>
          </cell>
          <cell r="AU66">
            <v>0.77</v>
          </cell>
          <cell r="AX66">
            <v>4.8600000000000003</v>
          </cell>
          <cell r="AY66">
            <v>94.65</v>
          </cell>
          <cell r="AZ66">
            <v>0.19</v>
          </cell>
          <cell r="BA66">
            <v>0.17</v>
          </cell>
          <cell r="BB66">
            <v>0.97</v>
          </cell>
          <cell r="BC66">
            <v>1.33</v>
          </cell>
          <cell r="BD66">
            <v>5.33</v>
          </cell>
          <cell r="BE66">
            <v>203.81</v>
          </cell>
          <cell r="BH66">
            <v>1.43</v>
          </cell>
          <cell r="BJ66">
            <v>9.42</v>
          </cell>
          <cell r="BL66">
            <v>4.97</v>
          </cell>
          <cell r="BM66">
            <v>9.5</v>
          </cell>
          <cell r="BN66">
            <v>2.4</v>
          </cell>
          <cell r="BO66">
            <v>16</v>
          </cell>
          <cell r="BP66">
            <v>7.36</v>
          </cell>
          <cell r="CS66">
            <v>40</v>
          </cell>
          <cell r="CT66">
            <v>3</v>
          </cell>
          <cell r="CV66">
            <v>4.4800000000000004</v>
          </cell>
          <cell r="CW66">
            <v>10.26</v>
          </cell>
        </row>
        <row r="67">
          <cell r="B67">
            <v>29</v>
          </cell>
          <cell r="D67" t="str">
            <v>9400-</v>
          </cell>
          <cell r="G67" t="str">
            <v xml:space="preserve">Isolasi Ban </v>
          </cell>
          <cell r="H67" t="str">
            <v>Hitam</v>
          </cell>
          <cell r="J67" t="e">
            <v>#DIV/0!</v>
          </cell>
          <cell r="N67" t="e">
            <v>#DIV/0!</v>
          </cell>
          <cell r="Q67">
            <v>0</v>
          </cell>
          <cell r="S67">
            <v>143.83999999999983</v>
          </cell>
          <cell r="T67">
            <v>143.83999999999983</v>
          </cell>
          <cell r="W67" t="e">
            <v>#DIV/0!</v>
          </cell>
          <cell r="AB67">
            <v>20.48599999999999</v>
          </cell>
          <cell r="AQ67">
            <v>0</v>
          </cell>
          <cell r="AR67" t="str">
            <v>255</v>
          </cell>
          <cell r="AS67" t="str">
            <v>563/02</v>
          </cell>
          <cell r="BC67">
            <v>0</v>
          </cell>
          <cell r="CS67">
            <v>40</v>
          </cell>
          <cell r="CT67">
            <v>3</v>
          </cell>
        </row>
        <row r="68">
          <cell r="B68">
            <v>30</v>
          </cell>
          <cell r="J68" t="e">
            <v>#DIV/0!</v>
          </cell>
          <cell r="N68" t="e">
            <v>#DIV/0!</v>
          </cell>
          <cell r="Q68">
            <v>0</v>
          </cell>
          <cell r="S68">
            <v>143.83999999999983</v>
          </cell>
          <cell r="T68">
            <v>143.83999999999983</v>
          </cell>
          <cell r="W68" t="e">
            <v>#DIV/0!</v>
          </cell>
          <cell r="AB68">
            <v>20.48599999999999</v>
          </cell>
          <cell r="AQ68">
            <v>0</v>
          </cell>
          <cell r="BC68">
            <v>0</v>
          </cell>
          <cell r="CS68">
            <v>40</v>
          </cell>
          <cell r="CT68">
            <v>3</v>
          </cell>
        </row>
        <row r="69">
          <cell r="B69">
            <v>31</v>
          </cell>
          <cell r="D69" t="str">
            <v>9400-</v>
          </cell>
          <cell r="G69" t="str">
            <v>Jarum mesin Jahit</v>
          </cell>
          <cell r="J69" t="e">
            <v>#DIV/0!</v>
          </cell>
          <cell r="N69" t="e">
            <v>#DIV/0!</v>
          </cell>
          <cell r="Q69">
            <v>0</v>
          </cell>
          <cell r="S69">
            <v>143.83999999999983</v>
          </cell>
          <cell r="T69">
            <v>143.83999999999983</v>
          </cell>
          <cell r="W69" t="e">
            <v>#DIV/0!</v>
          </cell>
          <cell r="AB69">
            <v>20.48599999999999</v>
          </cell>
          <cell r="AQ69">
            <v>0</v>
          </cell>
          <cell r="AR69" t="str">
            <v>311</v>
          </cell>
          <cell r="AS69" t="str">
            <v>700/02</v>
          </cell>
          <cell r="BC69">
            <v>0</v>
          </cell>
          <cell r="CS69">
            <v>40</v>
          </cell>
          <cell r="CT69">
            <v>3</v>
          </cell>
        </row>
        <row r="70">
          <cell r="B70" t="str">
            <v>MAR/1</v>
          </cell>
          <cell r="C70">
            <v>237.67</v>
          </cell>
          <cell r="D70">
            <v>297</v>
          </cell>
          <cell r="F70">
            <v>5.79</v>
          </cell>
          <cell r="G70">
            <v>6.56</v>
          </cell>
          <cell r="H70">
            <v>6.56</v>
          </cell>
          <cell r="J70">
            <v>45.274390243902445</v>
          </cell>
          <cell r="L70">
            <v>12.13</v>
          </cell>
          <cell r="M70">
            <v>68.576999999999998</v>
          </cell>
          <cell r="N70">
            <v>23.089898989898987</v>
          </cell>
          <cell r="Q70">
            <v>74.98</v>
          </cell>
          <cell r="S70">
            <v>137.43699999999984</v>
          </cell>
          <cell r="T70">
            <v>137.43699999999984</v>
          </cell>
          <cell r="V70">
            <v>12.148</v>
          </cell>
          <cell r="W70">
            <v>4.0902356902356898</v>
          </cell>
          <cell r="AB70">
            <v>32.633999999999986</v>
          </cell>
          <cell r="AC70">
            <v>1.87</v>
          </cell>
          <cell r="AD70">
            <v>2.0499999999999998</v>
          </cell>
          <cell r="AH70">
            <v>3.4</v>
          </cell>
          <cell r="AI70">
            <v>6.66</v>
          </cell>
          <cell r="AK70">
            <v>2.2599999999999998</v>
          </cell>
          <cell r="AN70">
            <v>77.67</v>
          </cell>
          <cell r="AO70">
            <v>77.67</v>
          </cell>
          <cell r="AQ70">
            <v>0</v>
          </cell>
          <cell r="AR70" t="str">
            <v>009</v>
          </cell>
          <cell r="AS70">
            <v>5.15</v>
          </cell>
          <cell r="AU70">
            <v>1.56</v>
          </cell>
          <cell r="AX70">
            <v>3.11</v>
          </cell>
          <cell r="AY70">
            <v>90.75</v>
          </cell>
          <cell r="AZ70">
            <v>1.1599999999999999</v>
          </cell>
          <cell r="BA70">
            <v>0.11</v>
          </cell>
          <cell r="BB70">
            <v>1.1499999999999999</v>
          </cell>
          <cell r="BC70">
            <v>2.42</v>
          </cell>
          <cell r="BD70">
            <v>6.27</v>
          </cell>
          <cell r="BE70">
            <v>162.71</v>
          </cell>
          <cell r="BH70">
            <v>1.31</v>
          </cell>
          <cell r="BJ70">
            <v>9.34</v>
          </cell>
          <cell r="BL70">
            <v>2.33</v>
          </cell>
          <cell r="BM70">
            <v>5.74</v>
          </cell>
          <cell r="BN70">
            <v>1.92</v>
          </cell>
          <cell r="BO70">
            <v>17.100000000000001</v>
          </cell>
          <cell r="BP70">
            <v>6.29</v>
          </cell>
          <cell r="CS70">
            <v>40</v>
          </cell>
          <cell r="CT70">
            <v>3</v>
          </cell>
          <cell r="CV70">
            <v>3.62</v>
          </cell>
          <cell r="CW70">
            <v>9.3800000000000008</v>
          </cell>
        </row>
        <row r="71">
          <cell r="B71">
            <v>2</v>
          </cell>
          <cell r="D71" t="str">
            <v>9400-</v>
          </cell>
          <cell r="G71" t="str">
            <v>Kalium Iodida</v>
          </cell>
          <cell r="J71" t="e">
            <v>#DIV/0!</v>
          </cell>
          <cell r="N71" t="e">
            <v>#DIV/0!</v>
          </cell>
          <cell r="Q71">
            <v>0</v>
          </cell>
          <cell r="S71">
            <v>137.43699999999984</v>
          </cell>
          <cell r="T71">
            <v>137.43699999999984</v>
          </cell>
          <cell r="W71" t="e">
            <v>#DIV/0!</v>
          </cell>
          <cell r="AB71">
            <v>32.633999999999986</v>
          </cell>
          <cell r="AQ71">
            <v>0</v>
          </cell>
          <cell r="AR71" t="str">
            <v>1548</v>
          </cell>
          <cell r="BC71">
            <v>0</v>
          </cell>
          <cell r="CS71">
            <v>40</v>
          </cell>
          <cell r="CT71">
            <v>3</v>
          </cell>
          <cell r="CV71">
            <v>4.4000000000000004</v>
          </cell>
          <cell r="CW71">
            <v>6.21</v>
          </cell>
        </row>
        <row r="72">
          <cell r="B72">
            <v>3</v>
          </cell>
          <cell r="C72">
            <v>532.17999999999995</v>
          </cell>
          <cell r="D72">
            <v>529</v>
          </cell>
          <cell r="G72">
            <v>18.010000000000002</v>
          </cell>
          <cell r="H72">
            <v>18.010000000000002</v>
          </cell>
          <cell r="I72">
            <v>2.5</v>
          </cell>
          <cell r="J72">
            <v>29.37257079400333</v>
          </cell>
          <cell r="L72">
            <v>10.28</v>
          </cell>
          <cell r="M72">
            <v>127.015</v>
          </cell>
          <cell r="N72">
            <v>24.01039697542533</v>
          </cell>
          <cell r="Q72">
            <v>0</v>
          </cell>
          <cell r="S72">
            <v>264.45199999999983</v>
          </cell>
          <cell r="T72">
            <v>264.45199999999983</v>
          </cell>
          <cell r="V72">
            <v>21.552</v>
          </cell>
          <cell r="W72">
            <v>4.0741020793950851</v>
          </cell>
          <cell r="AB72">
            <v>54.185999999999986</v>
          </cell>
          <cell r="AC72">
            <v>2.15</v>
          </cell>
          <cell r="AD72">
            <v>2.14</v>
          </cell>
          <cell r="AH72">
            <v>6.4</v>
          </cell>
          <cell r="AI72">
            <v>7.79</v>
          </cell>
          <cell r="AN72">
            <v>122.1</v>
          </cell>
          <cell r="AO72">
            <v>122.1</v>
          </cell>
          <cell r="AQ72">
            <v>0</v>
          </cell>
          <cell r="AR72" t="str">
            <v>236</v>
          </cell>
          <cell r="AS72">
            <v>4.5199999999999996</v>
          </cell>
          <cell r="AU72">
            <v>1.55</v>
          </cell>
          <cell r="AX72">
            <v>6.41</v>
          </cell>
          <cell r="AY72">
            <v>92.7</v>
          </cell>
          <cell r="AZ72">
            <v>0.09</v>
          </cell>
          <cell r="BA72">
            <v>0.24</v>
          </cell>
          <cell r="BB72">
            <v>0.56000000000000005</v>
          </cell>
          <cell r="BC72">
            <v>0.89</v>
          </cell>
          <cell r="BD72">
            <v>6.49</v>
          </cell>
          <cell r="BE72">
            <v>83.32</v>
          </cell>
          <cell r="BH72">
            <v>1.3</v>
          </cell>
          <cell r="BJ72">
            <v>11.94</v>
          </cell>
          <cell r="BL72">
            <v>5.08</v>
          </cell>
          <cell r="BM72">
            <v>7.52</v>
          </cell>
          <cell r="BN72">
            <v>3.69</v>
          </cell>
          <cell r="BO72">
            <v>13.64</v>
          </cell>
          <cell r="BP72">
            <v>10.77</v>
          </cell>
          <cell r="CS72">
            <v>40</v>
          </cell>
          <cell r="CT72">
            <v>3</v>
          </cell>
        </row>
        <row r="73">
          <cell r="B73">
            <v>4</v>
          </cell>
          <cell r="D73" t="str">
            <v>9400-</v>
          </cell>
          <cell r="G73" t="str">
            <v>Karung Plastik</v>
          </cell>
          <cell r="J73" t="e">
            <v>#DIV/0!</v>
          </cell>
          <cell r="N73" t="e">
            <v>#DIV/0!</v>
          </cell>
          <cell r="Q73">
            <v>0</v>
          </cell>
          <cell r="S73">
            <v>264.45199999999983</v>
          </cell>
          <cell r="T73">
            <v>264.45199999999983</v>
          </cell>
          <cell r="W73" t="e">
            <v>#DIV/0!</v>
          </cell>
          <cell r="AB73">
            <v>54.185999999999986</v>
          </cell>
          <cell r="AQ73">
            <v>0</v>
          </cell>
          <cell r="AR73" t="str">
            <v>009</v>
          </cell>
          <cell r="AS73" t="str">
            <v>089/03</v>
          </cell>
          <cell r="BC73">
            <v>0</v>
          </cell>
          <cell r="CS73">
            <v>40</v>
          </cell>
          <cell r="CT73">
            <v>3</v>
          </cell>
          <cell r="CV73">
            <v>6.21</v>
          </cell>
          <cell r="CW73">
            <v>7.43</v>
          </cell>
        </row>
        <row r="74">
          <cell r="B74">
            <v>5</v>
          </cell>
          <cell r="C74">
            <v>559.59</v>
          </cell>
          <cell r="D74">
            <v>554</v>
          </cell>
          <cell r="G74">
            <v>16.88</v>
          </cell>
          <cell r="H74">
            <v>16.88</v>
          </cell>
          <cell r="J74">
            <v>32.819905213270147</v>
          </cell>
          <cell r="L74">
            <v>12.55</v>
          </cell>
          <cell r="M74">
            <v>134.06800000000001</v>
          </cell>
          <cell r="N74">
            <v>24.200000000000003</v>
          </cell>
          <cell r="Q74">
            <v>109.5</v>
          </cell>
          <cell r="S74">
            <v>289.01999999999987</v>
          </cell>
          <cell r="T74">
            <v>289.01999999999987</v>
          </cell>
          <cell r="V74">
            <v>23.367999999999999</v>
          </cell>
          <cell r="W74">
            <v>4.218050541516245</v>
          </cell>
          <cell r="AB74">
            <v>77.553999999999988</v>
          </cell>
          <cell r="AC74">
            <v>1.98</v>
          </cell>
          <cell r="AD74">
            <v>2.02</v>
          </cell>
          <cell r="AH74">
            <v>10.8</v>
          </cell>
          <cell r="AI74">
            <v>8.07</v>
          </cell>
          <cell r="AK74">
            <v>2.08</v>
          </cell>
          <cell r="AN74">
            <v>122.83</v>
          </cell>
          <cell r="AO74">
            <v>122.83</v>
          </cell>
          <cell r="AQ74">
            <v>0</v>
          </cell>
          <cell r="AR74" t="str">
            <v>009</v>
          </cell>
          <cell r="AS74">
            <v>6.56</v>
          </cell>
          <cell r="AU74">
            <v>0.91</v>
          </cell>
          <cell r="AX74">
            <v>4.88</v>
          </cell>
          <cell r="AY74">
            <v>92.8</v>
          </cell>
          <cell r="AZ74">
            <v>7.0000000000000007E-2</v>
          </cell>
          <cell r="BA74">
            <v>0.3</v>
          </cell>
          <cell r="BB74">
            <v>0.2</v>
          </cell>
          <cell r="BC74">
            <v>0.57000000000000006</v>
          </cell>
          <cell r="BD74">
            <v>5.04</v>
          </cell>
          <cell r="BE74">
            <v>144.88999999999999</v>
          </cell>
          <cell r="BH74">
            <v>1.25</v>
          </cell>
          <cell r="BJ74">
            <v>8.33</v>
          </cell>
          <cell r="BL74">
            <v>2.78</v>
          </cell>
          <cell r="BM74">
            <v>7.08</v>
          </cell>
          <cell r="BN74">
            <v>3.31</v>
          </cell>
          <cell r="BO74">
            <v>18.510000000000002</v>
          </cell>
          <cell r="BP74">
            <v>8.0500000000000007</v>
          </cell>
          <cell r="CS74">
            <v>40</v>
          </cell>
          <cell r="CT74">
            <v>3</v>
          </cell>
          <cell r="CV74">
            <v>3.71</v>
          </cell>
          <cell r="CW74">
            <v>8.23</v>
          </cell>
        </row>
        <row r="75">
          <cell r="B75">
            <v>6</v>
          </cell>
          <cell r="C75">
            <v>511.83</v>
          </cell>
          <cell r="D75">
            <v>404</v>
          </cell>
          <cell r="G75">
            <v>12.92</v>
          </cell>
          <cell r="H75">
            <v>12.92</v>
          </cell>
          <cell r="J75">
            <v>31.269349845201237</v>
          </cell>
          <cell r="L75">
            <v>10.68</v>
          </cell>
          <cell r="M75">
            <v>97.847999999999999</v>
          </cell>
          <cell r="N75">
            <v>24.219801980198021</v>
          </cell>
          <cell r="Q75">
            <v>134.05000000000001</v>
          </cell>
          <cell r="S75">
            <v>252.81799999999987</v>
          </cell>
          <cell r="T75">
            <v>252.81799999999987</v>
          </cell>
          <cell r="V75">
            <v>16.175999999999998</v>
          </cell>
          <cell r="W75">
            <v>4.0039603960396031</v>
          </cell>
          <cell r="Y75">
            <v>40.119999999999997</v>
          </cell>
          <cell r="AB75">
            <v>53.609999999999992</v>
          </cell>
          <cell r="AC75">
            <v>2.12</v>
          </cell>
          <cell r="AD75">
            <v>2.08</v>
          </cell>
          <cell r="AH75">
            <v>4.4000000000000004</v>
          </cell>
          <cell r="AI75">
            <v>7.34</v>
          </cell>
          <cell r="AK75">
            <v>1.97</v>
          </cell>
          <cell r="AL75">
            <v>4.9000000000000004</v>
          </cell>
          <cell r="AM75">
            <v>7.59</v>
          </cell>
          <cell r="AN75">
            <v>90.15</v>
          </cell>
          <cell r="AO75">
            <v>90.15</v>
          </cell>
          <cell r="AQ75">
            <v>0</v>
          </cell>
          <cell r="AS75">
            <v>6.6</v>
          </cell>
          <cell r="AU75">
            <v>1.59</v>
          </cell>
          <cell r="AX75">
            <v>4.9400000000000004</v>
          </cell>
          <cell r="AY75">
            <v>94.4</v>
          </cell>
          <cell r="AZ75">
            <v>0.11</v>
          </cell>
          <cell r="BA75">
            <v>0.46</v>
          </cell>
          <cell r="BB75">
            <v>0.25</v>
          </cell>
          <cell r="BC75">
            <v>0.82000000000000006</v>
          </cell>
          <cell r="BD75">
            <v>6</v>
          </cell>
          <cell r="BE75">
            <v>97.65</v>
          </cell>
          <cell r="BH75">
            <v>1.25</v>
          </cell>
          <cell r="BJ75">
            <v>16.45</v>
          </cell>
          <cell r="BL75">
            <v>3.57</v>
          </cell>
          <cell r="BM75">
            <v>7.66</v>
          </cell>
          <cell r="BN75">
            <v>1.79</v>
          </cell>
          <cell r="BO75">
            <v>16.329999999999998</v>
          </cell>
          <cell r="BP75">
            <v>7.87</v>
          </cell>
          <cell r="CS75">
            <v>40</v>
          </cell>
          <cell r="CT75">
            <v>3</v>
          </cell>
          <cell r="CV75">
            <v>2.74</v>
          </cell>
          <cell r="CW75">
            <v>7.6</v>
          </cell>
        </row>
        <row r="76">
          <cell r="B76">
            <v>7</v>
          </cell>
          <cell r="C76">
            <v>374.39</v>
          </cell>
          <cell r="D76">
            <v>320</v>
          </cell>
          <cell r="G76">
            <v>10.57</v>
          </cell>
          <cell r="H76">
            <v>10.57</v>
          </cell>
          <cell r="J76">
            <v>30.274361400189214</v>
          </cell>
          <cell r="L76">
            <v>12.01</v>
          </cell>
          <cell r="M76">
            <v>76.900000000000006</v>
          </cell>
          <cell r="N76">
            <v>24.03125</v>
          </cell>
          <cell r="Q76">
            <v>151.13</v>
          </cell>
          <cell r="S76">
            <v>178.58799999999985</v>
          </cell>
          <cell r="T76">
            <v>178.58799999999985</v>
          </cell>
          <cell r="V76">
            <v>12.96</v>
          </cell>
          <cell r="W76">
            <v>4.05</v>
          </cell>
          <cell r="Y76">
            <v>39.24</v>
          </cell>
          <cell r="AB76">
            <v>27.329999999999991</v>
          </cell>
          <cell r="AC76">
            <v>2.0499999999999998</v>
          </cell>
          <cell r="AD76">
            <v>2.08</v>
          </cell>
          <cell r="AH76">
            <v>6.4</v>
          </cell>
          <cell r="AI76">
            <v>6.6</v>
          </cell>
          <cell r="AK76">
            <v>2.09</v>
          </cell>
          <cell r="AL76">
            <v>7.55</v>
          </cell>
          <cell r="AM76">
            <v>7.45</v>
          </cell>
          <cell r="AN76">
            <v>69.33</v>
          </cell>
          <cell r="AO76">
            <v>69.33</v>
          </cell>
          <cell r="AQ76">
            <v>0</v>
          </cell>
          <cell r="AR76" t="str">
            <v>104</v>
          </cell>
          <cell r="AS76">
            <v>4.83</v>
          </cell>
          <cell r="AU76">
            <v>0.73</v>
          </cell>
          <cell r="AX76">
            <v>4.25</v>
          </cell>
          <cell r="AY76">
            <v>95.5</v>
          </cell>
          <cell r="AZ76">
            <v>0.06</v>
          </cell>
          <cell r="BA76">
            <v>1.07</v>
          </cell>
          <cell r="BB76">
            <v>0.23</v>
          </cell>
          <cell r="BC76">
            <v>1.36</v>
          </cell>
          <cell r="BD76">
            <v>4.8899999999999997</v>
          </cell>
          <cell r="BE76">
            <v>114.29</v>
          </cell>
          <cell r="BH76">
            <v>1.37</v>
          </cell>
          <cell r="BJ76">
            <v>9.67</v>
          </cell>
          <cell r="BL76">
            <v>2.29</v>
          </cell>
          <cell r="BM76">
            <v>7.52</v>
          </cell>
          <cell r="BN76">
            <v>1.9</v>
          </cell>
          <cell r="BO76">
            <v>20.9</v>
          </cell>
          <cell r="BP76">
            <v>6.29</v>
          </cell>
          <cell r="CS76">
            <v>40</v>
          </cell>
          <cell r="CT76">
            <v>3</v>
          </cell>
          <cell r="CV76">
            <v>2.36</v>
          </cell>
          <cell r="CW76">
            <v>7.43</v>
          </cell>
        </row>
        <row r="77">
          <cell r="B77">
            <v>8</v>
          </cell>
          <cell r="C77">
            <v>434.88</v>
          </cell>
          <cell r="D77">
            <v>605</v>
          </cell>
          <cell r="G77">
            <v>19.27</v>
          </cell>
          <cell r="H77">
            <v>19.27</v>
          </cell>
          <cell r="J77">
            <v>31.395952257394914</v>
          </cell>
          <cell r="L77">
            <v>13.83</v>
          </cell>
          <cell r="M77">
            <v>145.19999999999999</v>
          </cell>
          <cell r="N77">
            <v>24</v>
          </cell>
          <cell r="Q77">
            <v>110.1</v>
          </cell>
          <cell r="S77">
            <v>213.68799999999985</v>
          </cell>
          <cell r="T77">
            <v>213.68799999999985</v>
          </cell>
          <cell r="V77">
            <v>24.986000000000001</v>
          </cell>
          <cell r="W77">
            <v>4.1299173553719006</v>
          </cell>
          <cell r="Y77">
            <v>26.06</v>
          </cell>
          <cell r="AB77">
            <v>26.25599999999999</v>
          </cell>
          <cell r="AC77">
            <v>1.99</v>
          </cell>
          <cell r="AD77">
            <v>2.09</v>
          </cell>
          <cell r="AH77">
            <v>6.6</v>
          </cell>
          <cell r="AI77">
            <v>5.68</v>
          </cell>
          <cell r="AK77">
            <v>2.09</v>
          </cell>
          <cell r="AL77">
            <v>6.93</v>
          </cell>
          <cell r="AM77">
            <v>6.6</v>
          </cell>
          <cell r="AN77">
            <v>142.11000000000001</v>
          </cell>
          <cell r="AO77">
            <v>142.11000000000001</v>
          </cell>
          <cell r="AQ77">
            <v>0</v>
          </cell>
          <cell r="AR77" t="str">
            <v>255</v>
          </cell>
          <cell r="AS77">
            <v>6.5</v>
          </cell>
          <cell r="AU77">
            <v>0.93</v>
          </cell>
          <cell r="AX77">
            <v>3.85</v>
          </cell>
          <cell r="AY77">
            <v>97.4</v>
          </cell>
          <cell r="AZ77">
            <v>0.09</v>
          </cell>
          <cell r="BA77">
            <v>0.28999999999999998</v>
          </cell>
          <cell r="BB77">
            <v>0.21</v>
          </cell>
          <cell r="BC77">
            <v>0.59</v>
          </cell>
          <cell r="BD77">
            <v>5.63</v>
          </cell>
          <cell r="BE77">
            <v>93</v>
          </cell>
          <cell r="BH77">
            <v>1.1599999999999999</v>
          </cell>
          <cell r="BJ77">
            <v>5.8</v>
          </cell>
          <cell r="BL77">
            <v>2.86</v>
          </cell>
          <cell r="BM77">
            <v>7.1</v>
          </cell>
          <cell r="BN77">
            <v>2.02</v>
          </cell>
          <cell r="BO77">
            <v>22.47</v>
          </cell>
          <cell r="BP77">
            <v>7.76</v>
          </cell>
          <cell r="CS77">
            <v>40</v>
          </cell>
          <cell r="CT77">
            <v>3</v>
          </cell>
          <cell r="CV77">
            <v>4.2300000000000004</v>
          </cell>
          <cell r="CW77">
            <v>7.68</v>
          </cell>
        </row>
        <row r="78">
          <cell r="B78">
            <v>9</v>
          </cell>
          <cell r="D78" t="str">
            <v>9400-</v>
          </cell>
          <cell r="G78" t="str">
            <v>Kertas Buram</v>
          </cell>
          <cell r="J78" t="e">
            <v>#DIV/0!</v>
          </cell>
          <cell r="N78" t="e">
            <v>#DIV/0!</v>
          </cell>
          <cell r="Q78">
            <v>0</v>
          </cell>
          <cell r="S78">
            <v>213.68799999999985</v>
          </cell>
          <cell r="T78">
            <v>213.68799999999985</v>
          </cell>
          <cell r="W78" t="e">
            <v>#DIV/0!</v>
          </cell>
          <cell r="AB78">
            <v>26.25599999999999</v>
          </cell>
          <cell r="AQ78">
            <v>0</v>
          </cell>
          <cell r="AR78" t="str">
            <v>005</v>
          </cell>
          <cell r="AS78" t="str">
            <v>269/02</v>
          </cell>
          <cell r="BC78">
            <v>0</v>
          </cell>
          <cell r="CS78">
            <v>40</v>
          </cell>
          <cell r="CT78">
            <v>3</v>
          </cell>
          <cell r="CV78">
            <v>3.84</v>
          </cell>
          <cell r="CW78">
            <v>6.09</v>
          </cell>
        </row>
        <row r="79">
          <cell r="B79">
            <v>10</v>
          </cell>
          <cell r="C79">
            <v>560.29</v>
          </cell>
          <cell r="D79">
            <v>505</v>
          </cell>
          <cell r="G79">
            <v>14.83</v>
          </cell>
          <cell r="H79">
            <v>14.83</v>
          </cell>
          <cell r="J79">
            <v>34.052596089008766</v>
          </cell>
          <cell r="L79">
            <v>9.4</v>
          </cell>
          <cell r="M79">
            <v>119.65</v>
          </cell>
          <cell r="N79">
            <v>23.693069306930695</v>
          </cell>
          <cell r="Q79">
            <v>135.76</v>
          </cell>
          <cell r="S79">
            <v>197.57799999999986</v>
          </cell>
          <cell r="T79">
            <v>197.57799999999986</v>
          </cell>
          <cell r="V79">
            <v>20.704999999999998</v>
          </cell>
          <cell r="W79">
            <v>4.0999999999999996</v>
          </cell>
          <cell r="Y79">
            <v>40.51</v>
          </cell>
          <cell r="AB79">
            <v>6.4509999999999863</v>
          </cell>
          <cell r="AC79">
            <v>2.17</v>
          </cell>
          <cell r="AD79">
            <v>2.04</v>
          </cell>
          <cell r="AH79">
            <v>5.6</v>
          </cell>
          <cell r="AI79">
            <v>8.76</v>
          </cell>
          <cell r="AK79">
            <v>2.04</v>
          </cell>
          <cell r="AL79">
            <v>7.35</v>
          </cell>
          <cell r="AM79">
            <v>5.84</v>
          </cell>
          <cell r="AN79">
            <v>103.34</v>
          </cell>
          <cell r="AO79">
            <v>103.34</v>
          </cell>
          <cell r="AQ79">
            <v>0</v>
          </cell>
          <cell r="AR79" t="str">
            <v>255</v>
          </cell>
          <cell r="AS79">
            <v>5.98</v>
          </cell>
          <cell r="AU79">
            <v>0.95</v>
          </cell>
          <cell r="AX79">
            <v>4.5199999999999996</v>
          </cell>
          <cell r="AY79">
            <v>95.3</v>
          </cell>
          <cell r="AZ79">
            <v>0.15</v>
          </cell>
          <cell r="BA79">
            <v>0.47</v>
          </cell>
          <cell r="BB79">
            <v>0.36</v>
          </cell>
          <cell r="BC79">
            <v>0.98</v>
          </cell>
          <cell r="BD79">
            <v>6.1</v>
          </cell>
          <cell r="BE79">
            <v>95.78</v>
          </cell>
          <cell r="BH79">
            <v>1.18</v>
          </cell>
          <cell r="BJ79">
            <v>12.54</v>
          </cell>
          <cell r="BL79">
            <v>4.5999999999999996</v>
          </cell>
          <cell r="BM79">
            <v>6.96</v>
          </cell>
          <cell r="BN79">
            <v>3.85</v>
          </cell>
          <cell r="BO79">
            <v>13.91</v>
          </cell>
          <cell r="BP79">
            <v>7.8</v>
          </cell>
          <cell r="CS79">
            <v>40</v>
          </cell>
          <cell r="CT79">
            <v>3</v>
          </cell>
        </row>
        <row r="80">
          <cell r="B80">
            <v>11</v>
          </cell>
          <cell r="C80">
            <v>406.51</v>
          </cell>
          <cell r="D80">
            <v>418</v>
          </cell>
          <cell r="G80">
            <v>12.15</v>
          </cell>
          <cell r="H80">
            <v>12.15</v>
          </cell>
          <cell r="J80">
            <v>34.403292181069958</v>
          </cell>
          <cell r="L80">
            <v>8.8800000000000008</v>
          </cell>
          <cell r="M80">
            <v>98.295000000000002</v>
          </cell>
          <cell r="N80">
            <v>23.51555023923445</v>
          </cell>
          <cell r="Q80">
            <v>151.33000000000001</v>
          </cell>
          <cell r="S80">
            <v>144.54299999999986</v>
          </cell>
          <cell r="T80">
            <v>144.54299999999986</v>
          </cell>
          <cell r="V80">
            <v>17.64</v>
          </cell>
          <cell r="W80">
            <v>4.2200956937799043</v>
          </cell>
          <cell r="Y80">
            <v>13.12</v>
          </cell>
          <cell r="AB80">
            <v>10.970999999999988</v>
          </cell>
          <cell r="AC80">
            <v>2.15</v>
          </cell>
          <cell r="AD80">
            <v>2.0299999999999998</v>
          </cell>
          <cell r="AH80">
            <v>4.2</v>
          </cell>
          <cell r="AI80">
            <v>7.06</v>
          </cell>
          <cell r="AK80">
            <v>2.0099999999999998</v>
          </cell>
          <cell r="AL80">
            <v>6.7</v>
          </cell>
          <cell r="AM80">
            <v>7.99</v>
          </cell>
          <cell r="AN80">
            <v>96.55</v>
          </cell>
          <cell r="AO80">
            <v>96.55</v>
          </cell>
          <cell r="AQ80">
            <v>0</v>
          </cell>
          <cell r="AR80" t="str">
            <v>255</v>
          </cell>
          <cell r="AS80">
            <v>6</v>
          </cell>
          <cell r="AU80">
            <v>0.78</v>
          </cell>
          <cell r="AX80">
            <v>2.93</v>
          </cell>
          <cell r="AY80">
            <v>94.6</v>
          </cell>
          <cell r="AZ80">
            <v>0.17</v>
          </cell>
          <cell r="BA80">
            <v>0.38</v>
          </cell>
          <cell r="BB80">
            <v>0.44</v>
          </cell>
          <cell r="BC80">
            <v>0.99</v>
          </cell>
          <cell r="BD80">
            <v>5.73</v>
          </cell>
          <cell r="BE80">
            <v>94.52</v>
          </cell>
          <cell r="BH80">
            <v>1.1000000000000001</v>
          </cell>
          <cell r="BJ80">
            <v>6.97</v>
          </cell>
          <cell r="BL80">
            <v>2.2599999999999998</v>
          </cell>
          <cell r="BM80">
            <v>5.38</v>
          </cell>
          <cell r="BN80">
            <v>2.58</v>
          </cell>
          <cell r="BO80">
            <v>15.15</v>
          </cell>
          <cell r="BP80">
            <v>7.46</v>
          </cell>
          <cell r="CS80">
            <v>40</v>
          </cell>
          <cell r="CT80">
            <v>3</v>
          </cell>
          <cell r="CV80">
            <v>5.87</v>
          </cell>
          <cell r="CW80">
            <v>6.6</v>
          </cell>
        </row>
        <row r="81">
          <cell r="B81">
            <v>12</v>
          </cell>
          <cell r="C81">
            <v>353.92</v>
          </cell>
          <cell r="D81">
            <v>353</v>
          </cell>
          <cell r="F81">
            <v>0.83</v>
          </cell>
          <cell r="G81">
            <v>10.66</v>
          </cell>
          <cell r="H81">
            <v>10.66</v>
          </cell>
          <cell r="J81">
            <v>33.114446529080674</v>
          </cell>
          <cell r="L81">
            <v>9.69</v>
          </cell>
          <cell r="M81">
            <v>84.72</v>
          </cell>
          <cell r="N81">
            <v>24</v>
          </cell>
          <cell r="Q81">
            <v>0</v>
          </cell>
          <cell r="S81">
            <v>229.26299999999986</v>
          </cell>
          <cell r="T81">
            <v>229.26299999999986</v>
          </cell>
          <cell r="V81">
            <v>14.65</v>
          </cell>
          <cell r="W81">
            <v>4.1501416430594897</v>
          </cell>
          <cell r="Y81">
            <v>13.23</v>
          </cell>
          <cell r="AB81">
            <v>12.390999999999988</v>
          </cell>
          <cell r="AC81">
            <v>1.9</v>
          </cell>
          <cell r="AD81">
            <v>2.0099999999999998</v>
          </cell>
          <cell r="AH81">
            <v>7.4</v>
          </cell>
          <cell r="AI81">
            <v>8.3800000000000008</v>
          </cell>
          <cell r="AL81">
            <v>4.2</v>
          </cell>
          <cell r="AM81">
            <v>7.06</v>
          </cell>
          <cell r="AN81">
            <v>75.44</v>
          </cell>
          <cell r="AO81">
            <v>75.44</v>
          </cell>
          <cell r="AQ81">
            <v>0</v>
          </cell>
          <cell r="AR81" t="str">
            <v>236/303</v>
          </cell>
          <cell r="AS81">
            <v>5.43</v>
          </cell>
          <cell r="AU81">
            <v>1.23</v>
          </cell>
          <cell r="AX81">
            <v>4.2300000000000004</v>
          </cell>
          <cell r="AY81">
            <v>94.8</v>
          </cell>
          <cell r="AZ81">
            <v>0.06</v>
          </cell>
          <cell r="BA81">
            <v>0.55000000000000004</v>
          </cell>
          <cell r="BB81">
            <v>0.37</v>
          </cell>
          <cell r="BC81">
            <v>0.98000000000000009</v>
          </cell>
          <cell r="BD81">
            <v>9.7799999999999994</v>
          </cell>
          <cell r="BE81">
            <v>96.63</v>
          </cell>
          <cell r="BH81">
            <v>1.1599999999999999</v>
          </cell>
          <cell r="BJ81">
            <v>10.28</v>
          </cell>
          <cell r="BL81">
            <v>4.8600000000000003</v>
          </cell>
          <cell r="BM81">
            <v>6.52</v>
          </cell>
          <cell r="BN81">
            <v>2.1</v>
          </cell>
          <cell r="BO81">
            <v>16.809999999999999</v>
          </cell>
          <cell r="BP81">
            <v>8.6199999999999992</v>
          </cell>
          <cell r="CS81">
            <v>40</v>
          </cell>
          <cell r="CT81">
            <v>3</v>
          </cell>
          <cell r="CV81">
            <v>9.3699999999999992</v>
          </cell>
          <cell r="CW81">
            <v>5.16</v>
          </cell>
        </row>
        <row r="82">
          <cell r="B82">
            <v>13</v>
          </cell>
          <cell r="C82">
            <v>236.65</v>
          </cell>
          <cell r="D82">
            <v>266</v>
          </cell>
          <cell r="G82">
            <v>8.33</v>
          </cell>
          <cell r="H82">
            <v>8.33</v>
          </cell>
          <cell r="J82">
            <v>31.932773109243698</v>
          </cell>
          <cell r="L82">
            <v>11.23</v>
          </cell>
          <cell r="M82">
            <v>63.84</v>
          </cell>
          <cell r="N82">
            <v>24.000000000000004</v>
          </cell>
          <cell r="Q82">
            <v>149.57</v>
          </cell>
          <cell r="S82">
            <v>143.53299999999984</v>
          </cell>
          <cell r="T82">
            <v>143.53299999999984</v>
          </cell>
          <cell r="V82">
            <v>10.798999999999999</v>
          </cell>
          <cell r="W82">
            <v>4.0597744360902253</v>
          </cell>
          <cell r="Y82">
            <v>6.63</v>
          </cell>
          <cell r="AB82">
            <v>16.559999999999988</v>
          </cell>
          <cell r="AC82">
            <v>2</v>
          </cell>
          <cell r="AD82">
            <v>2.0099999999999998</v>
          </cell>
          <cell r="AH82">
            <v>6.6</v>
          </cell>
          <cell r="AI82">
            <v>7.67</v>
          </cell>
          <cell r="AK82">
            <v>2</v>
          </cell>
          <cell r="AL82">
            <v>5.8</v>
          </cell>
          <cell r="AM82">
            <v>8.3800000000000008</v>
          </cell>
          <cell r="AN82">
            <v>64.650000000000006</v>
          </cell>
          <cell r="AO82">
            <v>64.650000000000006</v>
          </cell>
          <cell r="AQ82">
            <v>0</v>
          </cell>
          <cell r="AR82" t="str">
            <v>255</v>
          </cell>
          <cell r="AS82">
            <v>5.41</v>
          </cell>
          <cell r="AU82">
            <v>0.88</v>
          </cell>
          <cell r="AX82">
            <v>4.2300000000000004</v>
          </cell>
          <cell r="AY82">
            <v>93.8</v>
          </cell>
          <cell r="AZ82">
            <v>0.03</v>
          </cell>
          <cell r="BA82">
            <v>0.12</v>
          </cell>
          <cell r="BB82">
            <v>0.4</v>
          </cell>
          <cell r="BC82">
            <v>0.55000000000000004</v>
          </cell>
          <cell r="BD82">
            <v>11.33</v>
          </cell>
          <cell r="BE82">
            <v>94.93</v>
          </cell>
          <cell r="BH82">
            <v>1.21</v>
          </cell>
          <cell r="BJ82">
            <v>9.31</v>
          </cell>
          <cell r="BL82">
            <v>4</v>
          </cell>
          <cell r="BM82">
            <v>6.68</v>
          </cell>
          <cell r="BN82">
            <v>2.16</v>
          </cell>
          <cell r="BO82">
            <v>31.43</v>
          </cell>
          <cell r="BP82">
            <v>10.29</v>
          </cell>
          <cell r="CS82">
            <v>40</v>
          </cell>
          <cell r="CT82">
            <v>3</v>
          </cell>
          <cell r="CV82">
            <v>10.14</v>
          </cell>
          <cell r="CW82">
            <v>6.61</v>
          </cell>
        </row>
        <row r="83">
          <cell r="B83">
            <v>14</v>
          </cell>
          <cell r="C83">
            <v>271.13</v>
          </cell>
          <cell r="D83">
            <v>239</v>
          </cell>
          <cell r="F83">
            <v>4.13</v>
          </cell>
          <cell r="G83">
            <v>6.01</v>
          </cell>
          <cell r="H83">
            <v>6.01</v>
          </cell>
          <cell r="J83">
            <v>39.767054908485861</v>
          </cell>
          <cell r="L83">
            <v>9.42</v>
          </cell>
          <cell r="M83">
            <v>55.470999999999997</v>
          </cell>
          <cell r="N83">
            <v>23.209623430962342</v>
          </cell>
          <cell r="Q83">
            <v>97.28</v>
          </cell>
          <cell r="S83">
            <v>101.72399999999985</v>
          </cell>
          <cell r="T83">
            <v>101.72399999999985</v>
          </cell>
          <cell r="V83">
            <v>9.83</v>
          </cell>
          <cell r="W83">
            <v>4.1129707112970708</v>
          </cell>
          <cell r="Y83">
            <v>13.67</v>
          </cell>
          <cell r="AB83">
            <v>12.719999999999986</v>
          </cell>
          <cell r="AC83">
            <v>2.2000000000000002</v>
          </cell>
          <cell r="AD83">
            <v>2.17</v>
          </cell>
          <cell r="AH83">
            <v>7</v>
          </cell>
          <cell r="AI83">
            <v>6.51</v>
          </cell>
          <cell r="AK83">
            <v>1.97</v>
          </cell>
          <cell r="AL83">
            <v>7.4</v>
          </cell>
          <cell r="AM83">
            <v>7.67</v>
          </cell>
          <cell r="AN83">
            <v>52.58</v>
          </cell>
          <cell r="AO83">
            <v>44.87</v>
          </cell>
          <cell r="AQ83">
            <v>7.7100000000000009</v>
          </cell>
          <cell r="AS83">
            <v>4.2699999999999996</v>
          </cell>
          <cell r="AU83">
            <v>0.67</v>
          </cell>
          <cell r="AX83">
            <v>2.88</v>
          </cell>
          <cell r="AY83">
            <v>95.4</v>
          </cell>
          <cell r="AZ83">
            <v>0.32</v>
          </cell>
          <cell r="BA83">
            <v>0.99</v>
          </cell>
          <cell r="BB83">
            <v>1.38</v>
          </cell>
          <cell r="BC83">
            <v>2.69</v>
          </cell>
          <cell r="BD83">
            <v>8.5</v>
          </cell>
          <cell r="BE83">
            <v>94.33</v>
          </cell>
          <cell r="BH83">
            <v>1.21</v>
          </cell>
          <cell r="BJ83">
            <v>8.11</v>
          </cell>
          <cell r="BL83">
            <v>4.5</v>
          </cell>
          <cell r="BM83">
            <v>6.05</v>
          </cell>
          <cell r="BN83">
            <v>2.79</v>
          </cell>
          <cell r="BO83">
            <v>19.420000000000002</v>
          </cell>
          <cell r="BP83">
            <v>7.42</v>
          </cell>
          <cell r="CS83">
            <v>40</v>
          </cell>
          <cell r="CT83">
            <v>3</v>
          </cell>
          <cell r="CV83">
            <v>6.2</v>
          </cell>
          <cell r="CW83">
            <v>5.26</v>
          </cell>
        </row>
        <row r="84">
          <cell r="B84">
            <v>15</v>
          </cell>
          <cell r="C84">
            <v>336.5</v>
          </cell>
          <cell r="D84">
            <v>382</v>
          </cell>
          <cell r="F84">
            <v>6.1</v>
          </cell>
          <cell r="G84">
            <v>9.11</v>
          </cell>
          <cell r="H84">
            <v>9.11</v>
          </cell>
          <cell r="J84">
            <v>41.931942919868277</v>
          </cell>
          <cell r="L84">
            <v>8.02</v>
          </cell>
          <cell r="M84">
            <v>87.86</v>
          </cell>
          <cell r="N84">
            <v>23</v>
          </cell>
          <cell r="Q84">
            <v>33.42</v>
          </cell>
          <cell r="S84">
            <v>156.16399999999982</v>
          </cell>
          <cell r="T84">
            <v>156.16399999999982</v>
          </cell>
          <cell r="V84">
            <v>15.853</v>
          </cell>
          <cell r="W84">
            <v>4.1500000000000004</v>
          </cell>
          <cell r="Y84">
            <v>16.27</v>
          </cell>
          <cell r="AB84">
            <v>12.302999999999987</v>
          </cell>
          <cell r="AC84">
            <v>2.14</v>
          </cell>
          <cell r="AD84">
            <v>2.17</v>
          </cell>
          <cell r="AH84">
            <v>5</v>
          </cell>
          <cell r="AI84">
            <v>6.99</v>
          </cell>
          <cell r="AK84">
            <v>2.13</v>
          </cell>
          <cell r="AL84">
            <v>8.4</v>
          </cell>
          <cell r="AM84">
            <v>6.54</v>
          </cell>
          <cell r="AN84">
            <v>74.23</v>
          </cell>
          <cell r="AO84">
            <v>81.94</v>
          </cell>
          <cell r="AQ84">
            <v>0</v>
          </cell>
          <cell r="AS84">
            <v>4.8499999999999996</v>
          </cell>
          <cell r="AU84">
            <v>1.34</v>
          </cell>
          <cell r="AX84">
            <v>3.23</v>
          </cell>
          <cell r="AY84">
            <v>94.2</v>
          </cell>
          <cell r="AZ84">
            <v>0.48</v>
          </cell>
          <cell r="BA84">
            <v>0.28000000000000003</v>
          </cell>
          <cell r="BB84">
            <v>0.56999999999999995</v>
          </cell>
          <cell r="BC84">
            <v>1.33</v>
          </cell>
          <cell r="BD84">
            <v>8.44</v>
          </cell>
          <cell r="BE84">
            <v>108.38</v>
          </cell>
          <cell r="BH84">
            <v>1.26</v>
          </cell>
          <cell r="BJ84">
            <v>8.86</v>
          </cell>
          <cell r="BL84">
            <v>5.33</v>
          </cell>
          <cell r="BM84">
            <v>4.74</v>
          </cell>
          <cell r="BN84">
            <v>3.81</v>
          </cell>
          <cell r="BO84">
            <v>13.8</v>
          </cell>
          <cell r="BP84">
            <v>8.1999999999999993</v>
          </cell>
          <cell r="CS84">
            <v>40</v>
          </cell>
          <cell r="CT84">
            <v>3</v>
          </cell>
        </row>
        <row r="85">
          <cell r="B85">
            <v>16</v>
          </cell>
          <cell r="J85" t="e">
            <v>#DIV/0!</v>
          </cell>
          <cell r="N85" t="e">
            <v>#DIV/0!</v>
          </cell>
          <cell r="Q85">
            <v>0</v>
          </cell>
          <cell r="S85">
            <v>156.16399999999982</v>
          </cell>
          <cell r="T85">
            <v>156.16399999999982</v>
          </cell>
          <cell r="W85" t="e">
            <v>#DIV/0!</v>
          </cell>
          <cell r="AB85">
            <v>12.302999999999987</v>
          </cell>
          <cell r="AQ85">
            <v>0</v>
          </cell>
          <cell r="BC85">
            <v>0</v>
          </cell>
          <cell r="CS85">
            <v>40</v>
          </cell>
          <cell r="CT85">
            <v>3</v>
          </cell>
          <cell r="CV85">
            <v>6.8</v>
          </cell>
          <cell r="CW85">
            <v>7.45</v>
          </cell>
        </row>
        <row r="86">
          <cell r="B86">
            <v>17</v>
          </cell>
          <cell r="C86">
            <v>688.21</v>
          </cell>
          <cell r="D86">
            <v>580</v>
          </cell>
          <cell r="F86">
            <v>12.95</v>
          </cell>
          <cell r="G86">
            <v>10.15</v>
          </cell>
          <cell r="H86">
            <v>12.95</v>
          </cell>
          <cell r="J86">
            <v>44.787644787644787</v>
          </cell>
          <cell r="L86">
            <v>10.53</v>
          </cell>
          <cell r="M86">
            <v>133.458</v>
          </cell>
          <cell r="N86">
            <v>23.01</v>
          </cell>
          <cell r="Q86">
            <v>70.08</v>
          </cell>
          <cell r="S86">
            <v>219.54199999999986</v>
          </cell>
          <cell r="T86">
            <v>219.54199999999986</v>
          </cell>
          <cell r="V86">
            <v>23.529</v>
          </cell>
          <cell r="W86">
            <v>4.0567241379310346</v>
          </cell>
          <cell r="Y86">
            <v>13.08</v>
          </cell>
          <cell r="AB86">
            <v>22.751999999999988</v>
          </cell>
          <cell r="AC86">
            <v>2.33</v>
          </cell>
          <cell r="AD86">
            <v>2.23</v>
          </cell>
          <cell r="AH86">
            <v>6.8</v>
          </cell>
          <cell r="AI86">
            <v>6.07</v>
          </cell>
          <cell r="AK86">
            <v>2.13</v>
          </cell>
          <cell r="AL86">
            <v>8.1999999999999993</v>
          </cell>
          <cell r="AM86">
            <v>6.99</v>
          </cell>
          <cell r="AN86">
            <v>121.3</v>
          </cell>
          <cell r="AO86">
            <v>121.3</v>
          </cell>
          <cell r="AQ86">
            <v>0</v>
          </cell>
          <cell r="AR86" t="str">
            <v>154</v>
          </cell>
          <cell r="AS86">
            <v>6.58</v>
          </cell>
          <cell r="AU86">
            <v>2.86</v>
          </cell>
          <cell r="AX86">
            <v>5.24</v>
          </cell>
          <cell r="AY86">
            <v>94.8</v>
          </cell>
          <cell r="AZ86">
            <v>0.54</v>
          </cell>
          <cell r="BA86">
            <v>0.13</v>
          </cell>
          <cell r="BB86">
            <v>0.57999999999999996</v>
          </cell>
          <cell r="BC86">
            <v>1.25</v>
          </cell>
          <cell r="BD86">
            <v>7.56</v>
          </cell>
          <cell r="BE86">
            <v>103.46</v>
          </cell>
          <cell r="BH86">
            <v>1.21</v>
          </cell>
          <cell r="BJ86">
            <v>7.68</v>
          </cell>
          <cell r="BL86">
            <v>3.67</v>
          </cell>
          <cell r="BM86">
            <v>4.76</v>
          </cell>
          <cell r="BN86">
            <v>2.95</v>
          </cell>
          <cell r="BO86">
            <v>10.15</v>
          </cell>
          <cell r="BP86">
            <v>10.3</v>
          </cell>
          <cell r="CS86">
            <v>40</v>
          </cell>
          <cell r="CT86">
            <v>3</v>
          </cell>
        </row>
        <row r="87">
          <cell r="B87">
            <v>18</v>
          </cell>
          <cell r="C87">
            <v>530.57000000000005</v>
          </cell>
          <cell r="D87">
            <v>577</v>
          </cell>
          <cell r="F87">
            <v>12.05</v>
          </cell>
          <cell r="G87">
            <v>11.67</v>
          </cell>
          <cell r="H87">
            <v>12.05</v>
          </cell>
          <cell r="J87">
            <v>47.883817427385893</v>
          </cell>
          <cell r="L87">
            <v>6.81</v>
          </cell>
          <cell r="M87">
            <v>126.94</v>
          </cell>
          <cell r="N87">
            <v>22</v>
          </cell>
          <cell r="Q87">
            <v>130.5</v>
          </cell>
          <cell r="S87">
            <v>215.98199999999986</v>
          </cell>
          <cell r="T87">
            <v>215.98199999999986</v>
          </cell>
          <cell r="V87">
            <v>22.167999999999999</v>
          </cell>
          <cell r="W87">
            <v>3.8419410745233966</v>
          </cell>
          <cell r="Y87">
            <v>12.28</v>
          </cell>
          <cell r="AB87">
            <v>32.639999999999986</v>
          </cell>
          <cell r="AC87">
            <v>2.15</v>
          </cell>
          <cell r="AD87">
            <v>2.17</v>
          </cell>
          <cell r="AH87">
            <v>5.4</v>
          </cell>
          <cell r="AI87">
            <v>6.68</v>
          </cell>
          <cell r="AK87">
            <v>2.23</v>
          </cell>
          <cell r="AL87">
            <v>6.6</v>
          </cell>
          <cell r="AM87">
            <v>6.07</v>
          </cell>
          <cell r="AN87">
            <v>126.94</v>
          </cell>
          <cell r="AO87">
            <v>114.65</v>
          </cell>
          <cell r="AQ87">
            <v>12.289999999999992</v>
          </cell>
          <cell r="AR87" t="str">
            <v>002</v>
          </cell>
          <cell r="AS87">
            <v>6.65</v>
          </cell>
          <cell r="AU87">
            <v>1.39</v>
          </cell>
          <cell r="AX87">
            <v>4.87</v>
          </cell>
          <cell r="AY87">
            <v>93.6</v>
          </cell>
          <cell r="AZ87">
            <v>0.65</v>
          </cell>
          <cell r="BA87">
            <v>0.13</v>
          </cell>
          <cell r="BB87">
            <v>0.63</v>
          </cell>
          <cell r="BC87">
            <v>1.4100000000000001</v>
          </cell>
          <cell r="BD87">
            <v>9.1300000000000008</v>
          </cell>
          <cell r="BE87">
            <v>89.35</v>
          </cell>
          <cell r="BH87">
            <v>1.1299999999999999</v>
          </cell>
          <cell r="BJ87">
            <v>9.8000000000000007</v>
          </cell>
          <cell r="CS87">
            <v>40</v>
          </cell>
          <cell r="CT87">
            <v>3</v>
          </cell>
          <cell r="CV87">
            <v>8.25</v>
          </cell>
          <cell r="CW87">
            <v>5.3</v>
          </cell>
        </row>
        <row r="88">
          <cell r="B88">
            <v>19</v>
          </cell>
          <cell r="C88">
            <v>498.63</v>
          </cell>
          <cell r="D88">
            <v>474</v>
          </cell>
          <cell r="F88">
            <v>10.19</v>
          </cell>
          <cell r="G88">
            <v>8.24</v>
          </cell>
          <cell r="H88">
            <v>10.19</v>
          </cell>
          <cell r="J88">
            <v>46.516192345436707</v>
          </cell>
          <cell r="L88">
            <v>5.83</v>
          </cell>
          <cell r="M88">
            <v>104.375</v>
          </cell>
          <cell r="N88">
            <v>22.020042194092827</v>
          </cell>
          <cell r="Q88">
            <v>146.12</v>
          </cell>
          <cell r="S88">
            <v>174.23699999999985</v>
          </cell>
          <cell r="T88">
            <v>174.23699999999985</v>
          </cell>
          <cell r="V88">
            <v>19.2</v>
          </cell>
          <cell r="W88">
            <v>4.0506329113924053</v>
          </cell>
          <cell r="AB88">
            <v>51.839999999999989</v>
          </cell>
          <cell r="AC88">
            <v>2.81</v>
          </cell>
          <cell r="AD88">
            <v>2.4</v>
          </cell>
          <cell r="AH88">
            <v>7.8</v>
          </cell>
          <cell r="AI88">
            <v>5.52</v>
          </cell>
          <cell r="AK88">
            <v>2.17</v>
          </cell>
          <cell r="AN88">
            <v>98.27</v>
          </cell>
          <cell r="AO88">
            <v>110.56</v>
          </cell>
          <cell r="AQ88">
            <v>0</v>
          </cell>
          <cell r="AR88" t="str">
            <v>258</v>
          </cell>
          <cell r="AS88">
            <v>7.02</v>
          </cell>
          <cell r="AU88">
            <v>3.61</v>
          </cell>
          <cell r="AX88">
            <v>5.43</v>
          </cell>
          <cell r="AY88">
            <v>94.6</v>
          </cell>
          <cell r="AZ88">
            <v>0.56000000000000005</v>
          </cell>
          <cell r="BA88">
            <v>7.0000000000000007E-2</v>
          </cell>
          <cell r="BB88">
            <v>0.46</v>
          </cell>
          <cell r="BC88">
            <v>1.0900000000000001</v>
          </cell>
          <cell r="BD88">
            <v>10.08</v>
          </cell>
          <cell r="BE88">
            <v>86.66</v>
          </cell>
          <cell r="BH88">
            <v>1.02</v>
          </cell>
          <cell r="BJ88">
            <v>10.55</v>
          </cell>
          <cell r="CS88">
            <v>40</v>
          </cell>
          <cell r="CT88">
            <v>3</v>
          </cell>
          <cell r="CV88">
            <v>9.92</v>
          </cell>
          <cell r="CW88">
            <v>6.17</v>
          </cell>
        </row>
        <row r="89">
          <cell r="B89">
            <v>20</v>
          </cell>
          <cell r="C89">
            <v>551.04999999999995</v>
          </cell>
          <cell r="D89">
            <v>564</v>
          </cell>
          <cell r="F89">
            <v>12.93</v>
          </cell>
          <cell r="G89">
            <v>8.39</v>
          </cell>
          <cell r="H89">
            <v>12.93</v>
          </cell>
          <cell r="J89">
            <v>43.619489559164734</v>
          </cell>
          <cell r="L89">
            <v>6.68</v>
          </cell>
          <cell r="M89">
            <v>124.64400000000001</v>
          </cell>
          <cell r="N89">
            <v>22.1</v>
          </cell>
          <cell r="Q89">
            <v>106.21</v>
          </cell>
          <cell r="S89">
            <v>192.67099999999988</v>
          </cell>
          <cell r="T89">
            <v>192.67099999999988</v>
          </cell>
          <cell r="V89">
            <v>24</v>
          </cell>
          <cell r="W89">
            <v>4.2553191489361701</v>
          </cell>
          <cell r="AB89">
            <v>75.839999999999989</v>
          </cell>
          <cell r="AC89">
            <v>2.52</v>
          </cell>
          <cell r="AD89">
            <v>2.5299999999999998</v>
          </cell>
          <cell r="AH89">
            <v>4.2</v>
          </cell>
          <cell r="AI89">
            <v>8.4</v>
          </cell>
          <cell r="AK89">
            <v>2.42</v>
          </cell>
          <cell r="AN89">
            <v>132.19999999999999</v>
          </cell>
          <cell r="AO89">
            <v>132.19999999999999</v>
          </cell>
          <cell r="AQ89">
            <v>0</v>
          </cell>
          <cell r="AR89" t="str">
            <v>002</v>
          </cell>
          <cell r="AS89">
            <v>7.58</v>
          </cell>
          <cell r="AU89">
            <v>0.72</v>
          </cell>
          <cell r="AX89">
            <v>4.32</v>
          </cell>
          <cell r="AY89">
            <v>96.4</v>
          </cell>
          <cell r="AZ89">
            <v>0.77</v>
          </cell>
          <cell r="BA89">
            <v>0.11</v>
          </cell>
          <cell r="BB89">
            <v>0.59</v>
          </cell>
          <cell r="BC89">
            <v>1.47</v>
          </cell>
          <cell r="BD89">
            <v>7.2</v>
          </cell>
          <cell r="BE89">
            <v>97.58</v>
          </cell>
          <cell r="BH89">
            <v>1.04</v>
          </cell>
          <cell r="BJ89">
            <v>11.02</v>
          </cell>
          <cell r="BL89">
            <v>577</v>
          </cell>
          <cell r="BM89">
            <v>520</v>
          </cell>
          <cell r="BN89">
            <v>481</v>
          </cell>
          <cell r="BO89">
            <v>656</v>
          </cell>
          <cell r="BP89">
            <v>494</v>
          </cell>
          <cell r="CS89">
            <v>40</v>
          </cell>
          <cell r="CT89">
            <v>3</v>
          </cell>
          <cell r="CV89">
            <v>5.6</v>
          </cell>
          <cell r="CW89">
            <v>7.4</v>
          </cell>
        </row>
        <row r="90">
          <cell r="B90">
            <v>21</v>
          </cell>
          <cell r="C90">
            <v>428.55</v>
          </cell>
          <cell r="D90">
            <v>313</v>
          </cell>
          <cell r="F90">
            <v>6.63</v>
          </cell>
          <cell r="G90">
            <v>5.39</v>
          </cell>
          <cell r="H90">
            <v>6.63</v>
          </cell>
          <cell r="J90">
            <v>47.209653092006036</v>
          </cell>
          <cell r="L90">
            <v>6.69</v>
          </cell>
          <cell r="M90">
            <v>71.045000000000002</v>
          </cell>
          <cell r="N90">
            <v>22.698083067092654</v>
          </cell>
          <cell r="Q90">
            <v>128.86000000000001</v>
          </cell>
          <cell r="S90">
            <v>134.85599999999988</v>
          </cell>
          <cell r="T90">
            <v>134.85599999999988</v>
          </cell>
          <cell r="V90">
            <v>12.551</v>
          </cell>
          <cell r="W90">
            <v>4.0099041533546327</v>
          </cell>
          <cell r="AB90">
            <v>88.390999999999991</v>
          </cell>
          <cell r="AC90">
            <v>2.58</v>
          </cell>
          <cell r="AD90">
            <v>2.59</v>
          </cell>
          <cell r="AH90">
            <v>5</v>
          </cell>
          <cell r="AI90">
            <v>6.07</v>
          </cell>
          <cell r="AK90">
            <v>2.56</v>
          </cell>
          <cell r="AN90">
            <v>85.6</v>
          </cell>
          <cell r="AO90">
            <v>85.6</v>
          </cell>
          <cell r="AQ90">
            <v>0</v>
          </cell>
          <cell r="AS90">
            <v>5.72</v>
          </cell>
          <cell r="AU90">
            <v>2.5499999999999998</v>
          </cell>
          <cell r="AX90">
            <v>5.95</v>
          </cell>
          <cell r="AY90">
            <v>97.4</v>
          </cell>
          <cell r="AZ90">
            <v>0.44</v>
          </cell>
          <cell r="BA90">
            <v>0.16</v>
          </cell>
          <cell r="BB90">
            <v>0.85</v>
          </cell>
          <cell r="BC90">
            <v>1.45</v>
          </cell>
          <cell r="BD90">
            <v>6.22</v>
          </cell>
          <cell r="BE90">
            <v>111.89</v>
          </cell>
          <cell r="BH90">
            <v>1.21</v>
          </cell>
          <cell r="BJ90">
            <v>11.3</v>
          </cell>
          <cell r="CS90">
            <v>40</v>
          </cell>
          <cell r="CT90">
            <v>3</v>
          </cell>
          <cell r="CV90">
            <v>7.18</v>
          </cell>
          <cell r="CW90">
            <v>7.61</v>
          </cell>
        </row>
        <row r="91">
          <cell r="B91">
            <v>22</v>
          </cell>
          <cell r="C91">
            <v>517.17999999999995</v>
          </cell>
          <cell r="D91">
            <v>711</v>
          </cell>
          <cell r="F91">
            <v>16.809999999999999</v>
          </cell>
          <cell r="G91">
            <v>15.76</v>
          </cell>
          <cell r="H91">
            <v>16.809999999999999</v>
          </cell>
          <cell r="J91">
            <v>42.296252230814993</v>
          </cell>
          <cell r="L91">
            <v>6.4</v>
          </cell>
          <cell r="M91">
            <v>159.76499999999999</v>
          </cell>
          <cell r="N91">
            <v>22.470464135021096</v>
          </cell>
          <cell r="Q91">
            <v>77.22</v>
          </cell>
          <cell r="S91">
            <v>217.40099999999987</v>
          </cell>
          <cell r="T91">
            <v>217.40099999999987</v>
          </cell>
          <cell r="V91">
            <v>29.04</v>
          </cell>
          <cell r="W91">
            <v>4.0843881856540083</v>
          </cell>
          <cell r="AB91">
            <v>117.43099999999998</v>
          </cell>
          <cell r="AC91">
            <v>2.66</v>
          </cell>
          <cell r="AD91">
            <v>2.5299999999999998</v>
          </cell>
          <cell r="AH91">
            <v>3.5</v>
          </cell>
          <cell r="AI91">
            <v>6.15</v>
          </cell>
          <cell r="AK91">
            <v>2.54</v>
          </cell>
          <cell r="AN91">
            <v>147.36000000000001</v>
          </cell>
          <cell r="AO91">
            <v>147.36000000000001</v>
          </cell>
          <cell r="AQ91">
            <v>0</v>
          </cell>
          <cell r="AR91" t="str">
            <v>219</v>
          </cell>
          <cell r="AS91">
            <v>6.52</v>
          </cell>
          <cell r="AU91">
            <v>2.54</v>
          </cell>
          <cell r="AX91">
            <v>4.32</v>
          </cell>
          <cell r="AY91">
            <v>96.8</v>
          </cell>
          <cell r="AZ91">
            <v>0.27</v>
          </cell>
          <cell r="BA91">
            <v>0.08</v>
          </cell>
          <cell r="BB91">
            <v>0.39</v>
          </cell>
          <cell r="BC91">
            <v>0.74</v>
          </cell>
          <cell r="BD91">
            <v>5.59</v>
          </cell>
          <cell r="BE91">
            <v>107.26</v>
          </cell>
          <cell r="BH91">
            <v>1.06</v>
          </cell>
          <cell r="BJ91">
            <v>11.15</v>
          </cell>
          <cell r="CS91">
            <v>40</v>
          </cell>
          <cell r="CT91">
            <v>3</v>
          </cell>
          <cell r="CV91">
            <v>5.7</v>
          </cell>
          <cell r="CW91">
            <v>6.86</v>
          </cell>
        </row>
        <row r="92">
          <cell r="B92">
            <v>23</v>
          </cell>
          <cell r="D92" t="str">
            <v>9400-</v>
          </cell>
          <cell r="G92" t="str">
            <v xml:space="preserve">Meteran Sounding </v>
          </cell>
          <cell r="H92" t="str">
            <v xml:space="preserve"> 20Mtr Long</v>
          </cell>
          <cell r="J92" t="e">
            <v>#DIV/0!</v>
          </cell>
          <cell r="N92" t="e">
            <v>#DIV/0!</v>
          </cell>
          <cell r="Q92">
            <v>0</v>
          </cell>
          <cell r="S92">
            <v>217.40099999999987</v>
          </cell>
          <cell r="T92">
            <v>217.40099999999987</v>
          </cell>
          <cell r="W92" t="e">
            <v>#DIV/0!</v>
          </cell>
          <cell r="AB92">
            <v>117.43099999999998</v>
          </cell>
          <cell r="AQ92">
            <v>0</v>
          </cell>
          <cell r="AR92" t="str">
            <v>1940</v>
          </cell>
          <cell r="BC92">
            <v>0</v>
          </cell>
          <cell r="CS92">
            <v>40</v>
          </cell>
          <cell r="CT92">
            <v>3</v>
          </cell>
          <cell r="CV92">
            <v>6.1</v>
          </cell>
          <cell r="CW92">
            <v>6.09</v>
          </cell>
        </row>
        <row r="93">
          <cell r="B93">
            <v>24</v>
          </cell>
          <cell r="C93">
            <v>523.41</v>
          </cell>
          <cell r="D93">
            <v>457</v>
          </cell>
          <cell r="F93">
            <v>9</v>
          </cell>
          <cell r="G93">
            <v>5.25</v>
          </cell>
          <cell r="H93">
            <v>9.16</v>
          </cell>
          <cell r="J93">
            <v>49.890829694323145</v>
          </cell>
          <cell r="L93">
            <v>6.78</v>
          </cell>
          <cell r="M93">
            <v>103.90900000000001</v>
          </cell>
          <cell r="N93">
            <v>22.73719912472648</v>
          </cell>
          <cell r="Q93">
            <v>149.44999999999999</v>
          </cell>
          <cell r="S93">
            <v>171.8599999999999</v>
          </cell>
          <cell r="T93">
            <v>171.8599999999999</v>
          </cell>
          <cell r="V93">
            <v>18.509</v>
          </cell>
          <cell r="W93">
            <v>4.0501094091903722</v>
          </cell>
          <cell r="AB93">
            <v>135.94</v>
          </cell>
          <cell r="AC93">
            <v>2.56</v>
          </cell>
          <cell r="AD93">
            <v>2.59</v>
          </cell>
          <cell r="AH93">
            <v>6.8</v>
          </cell>
          <cell r="AI93">
            <v>5.4</v>
          </cell>
          <cell r="AK93">
            <v>2.5</v>
          </cell>
          <cell r="AN93">
            <v>112.53</v>
          </cell>
          <cell r="AO93">
            <v>112.53</v>
          </cell>
          <cell r="AQ93">
            <v>0</v>
          </cell>
          <cell r="AR93" t="str">
            <v>173</v>
          </cell>
          <cell r="AS93">
            <v>6.45</v>
          </cell>
          <cell r="AU93">
            <v>2.06</v>
          </cell>
          <cell r="AX93">
            <v>3.35</v>
          </cell>
          <cell r="AY93">
            <v>93.8</v>
          </cell>
          <cell r="AZ93">
            <v>0.28000000000000003</v>
          </cell>
          <cell r="BA93">
            <v>0.06</v>
          </cell>
          <cell r="BB93">
            <v>0.23</v>
          </cell>
          <cell r="BC93">
            <v>0.57000000000000006</v>
          </cell>
          <cell r="BD93">
            <v>8.89</v>
          </cell>
          <cell r="BE93">
            <v>95.87</v>
          </cell>
          <cell r="BH93">
            <v>1.1599999999999999</v>
          </cell>
          <cell r="BJ93">
            <v>8.1300000000000008</v>
          </cell>
          <cell r="CS93">
            <v>40</v>
          </cell>
          <cell r="CT93">
            <v>3</v>
          </cell>
          <cell r="CV93">
            <v>3.74</v>
          </cell>
          <cell r="CW93">
            <v>5.72</v>
          </cell>
        </row>
        <row r="94">
          <cell r="B94">
            <v>25</v>
          </cell>
          <cell r="C94">
            <v>364.6</v>
          </cell>
          <cell r="D94">
            <v>386</v>
          </cell>
          <cell r="F94">
            <v>8.91</v>
          </cell>
          <cell r="G94">
            <v>5.27</v>
          </cell>
          <cell r="H94">
            <v>8.91</v>
          </cell>
          <cell r="J94">
            <v>43.322109988776653</v>
          </cell>
          <cell r="L94">
            <v>5.26</v>
          </cell>
          <cell r="M94">
            <v>88.87</v>
          </cell>
          <cell r="N94">
            <v>23.023316062176168</v>
          </cell>
          <cell r="Q94">
            <v>97.16</v>
          </cell>
          <cell r="S94">
            <v>163.56999999999991</v>
          </cell>
          <cell r="T94">
            <v>163.56999999999991</v>
          </cell>
          <cell r="V94">
            <v>15.787000000000001</v>
          </cell>
          <cell r="W94">
            <v>4.0898963730569946</v>
          </cell>
          <cell r="AB94">
            <v>151.727</v>
          </cell>
          <cell r="AC94">
            <v>2.69</v>
          </cell>
          <cell r="AD94">
            <v>2.6</v>
          </cell>
          <cell r="AH94">
            <v>6.2</v>
          </cell>
          <cell r="AI94">
            <v>5.19</v>
          </cell>
          <cell r="AK94">
            <v>2.58</v>
          </cell>
          <cell r="AN94">
            <v>93.93</v>
          </cell>
          <cell r="AO94">
            <v>93.93</v>
          </cell>
          <cell r="AQ94">
            <v>0</v>
          </cell>
          <cell r="AR94" t="str">
            <v>173</v>
          </cell>
          <cell r="AS94">
            <v>6.05</v>
          </cell>
          <cell r="AU94">
            <v>0.86</v>
          </cell>
          <cell r="AX94">
            <v>4.3600000000000003</v>
          </cell>
          <cell r="AY94">
            <v>95</v>
          </cell>
          <cell r="AZ94">
            <v>0.8</v>
          </cell>
          <cell r="BA94">
            <v>0.09</v>
          </cell>
          <cell r="BB94">
            <v>0.28000000000000003</v>
          </cell>
          <cell r="BC94">
            <v>1.17</v>
          </cell>
          <cell r="BD94">
            <v>7.33</v>
          </cell>
          <cell r="BE94">
            <v>96.31</v>
          </cell>
          <cell r="BH94">
            <v>1.25</v>
          </cell>
          <cell r="BJ94">
            <v>8.26</v>
          </cell>
          <cell r="CS94">
            <v>40</v>
          </cell>
          <cell r="CT94">
            <v>3</v>
          </cell>
          <cell r="CV94">
            <v>4.8</v>
          </cell>
          <cell r="CW94">
            <v>7.78</v>
          </cell>
        </row>
        <row r="95">
          <cell r="B95">
            <v>26</v>
          </cell>
          <cell r="C95">
            <v>218.06</v>
          </cell>
          <cell r="D95">
            <v>272</v>
          </cell>
          <cell r="F95">
            <v>7.13</v>
          </cell>
          <cell r="G95" t="str">
            <v>N-Hexane Tehnis</v>
          </cell>
          <cell r="H95">
            <v>7.13</v>
          </cell>
          <cell r="J95">
            <v>38.14866760168303</v>
          </cell>
          <cell r="L95">
            <v>7.39</v>
          </cell>
          <cell r="M95">
            <v>63.140999999999998</v>
          </cell>
          <cell r="N95">
            <v>23.213602941176468</v>
          </cell>
          <cell r="Q95">
            <v>72.459999999999994</v>
          </cell>
          <cell r="S95">
            <v>154.25099999999992</v>
          </cell>
          <cell r="T95">
            <v>154.25099999999992</v>
          </cell>
          <cell r="V95">
            <v>11.151999999999999</v>
          </cell>
          <cell r="W95">
            <v>4.0999999999999996</v>
          </cell>
          <cell r="AB95">
            <v>162.87899999999999</v>
          </cell>
          <cell r="AC95">
            <v>2.35</v>
          </cell>
          <cell r="AD95">
            <v>2.4900000000000002</v>
          </cell>
          <cell r="AH95">
            <v>8.4</v>
          </cell>
          <cell r="AI95">
            <v>7.47</v>
          </cell>
          <cell r="AK95">
            <v>2.54</v>
          </cell>
          <cell r="AN95">
            <v>61.66</v>
          </cell>
          <cell r="AO95">
            <v>61.66</v>
          </cell>
          <cell r="AQ95">
            <v>0</v>
          </cell>
          <cell r="AR95" t="str">
            <v>044</v>
          </cell>
          <cell r="AS95">
            <v>6.25</v>
          </cell>
          <cell r="AU95">
            <v>0.73</v>
          </cell>
          <cell r="AX95">
            <v>4.17</v>
          </cell>
          <cell r="AY95">
            <v>95.5</v>
          </cell>
          <cell r="AZ95">
            <v>0.79</v>
          </cell>
          <cell r="BA95">
            <v>0.02</v>
          </cell>
          <cell r="BB95">
            <v>0.26</v>
          </cell>
          <cell r="BC95">
            <v>1.07</v>
          </cell>
          <cell r="BD95">
            <v>10.93</v>
          </cell>
          <cell r="BE95">
            <v>94.81</v>
          </cell>
          <cell r="BH95">
            <v>1.53</v>
          </cell>
          <cell r="BJ95">
            <v>9.82</v>
          </cell>
          <cell r="CS95">
            <v>40</v>
          </cell>
          <cell r="CT95">
            <v>3</v>
          </cell>
          <cell r="CV95">
            <v>3.85</v>
          </cell>
          <cell r="CW95">
            <v>11.74</v>
          </cell>
        </row>
        <row r="96">
          <cell r="B96">
            <v>27</v>
          </cell>
          <cell r="C96">
            <v>261.64</v>
          </cell>
          <cell r="D96">
            <v>242</v>
          </cell>
          <cell r="F96">
            <v>6.1</v>
          </cell>
          <cell r="G96" t="str">
            <v>N-Hexane Tehnis</v>
          </cell>
          <cell r="H96">
            <v>6.1</v>
          </cell>
          <cell r="J96">
            <v>39.672131147540988</v>
          </cell>
          <cell r="L96">
            <v>11.02</v>
          </cell>
          <cell r="M96">
            <v>56.41</v>
          </cell>
          <cell r="N96">
            <v>23.309917355371901</v>
          </cell>
          <cell r="Q96">
            <v>73.13</v>
          </cell>
          <cell r="S96">
            <v>137.53099999999992</v>
          </cell>
          <cell r="T96">
            <v>137.53099999999992</v>
          </cell>
          <cell r="V96">
            <v>9.8010000000000002</v>
          </cell>
          <cell r="W96">
            <v>4.05</v>
          </cell>
          <cell r="AB96">
            <v>172.67999999999998</v>
          </cell>
          <cell r="AC96">
            <v>2.1800000000000002</v>
          </cell>
          <cell r="AD96">
            <v>2.35</v>
          </cell>
          <cell r="AH96">
            <v>7.8</v>
          </cell>
          <cell r="AI96">
            <v>7.74</v>
          </cell>
          <cell r="AK96">
            <v>2.4700000000000002</v>
          </cell>
          <cell r="AN96">
            <v>50.12</v>
          </cell>
          <cell r="AO96">
            <v>50.12</v>
          </cell>
          <cell r="AQ96">
            <v>0</v>
          </cell>
          <cell r="AR96" t="str">
            <v>304</v>
          </cell>
          <cell r="AS96">
            <v>5.49</v>
          </cell>
          <cell r="AU96">
            <v>1.1299999999999999</v>
          </cell>
          <cell r="AX96">
            <v>5.23</v>
          </cell>
          <cell r="AY96">
            <v>94.8</v>
          </cell>
          <cell r="AZ96">
            <v>0.16</v>
          </cell>
          <cell r="BA96">
            <v>0.01</v>
          </cell>
          <cell r="BB96">
            <v>0.3</v>
          </cell>
          <cell r="BC96">
            <v>0.47</v>
          </cell>
          <cell r="BD96">
            <v>12.33</v>
          </cell>
          <cell r="BE96">
            <v>95.79</v>
          </cell>
          <cell r="BH96">
            <v>1.26</v>
          </cell>
          <cell r="BJ96">
            <v>7.59</v>
          </cell>
          <cell r="CS96">
            <v>40</v>
          </cell>
          <cell r="CT96">
            <v>3</v>
          </cell>
          <cell r="CV96">
            <v>4.24</v>
          </cell>
          <cell r="CW96">
            <v>8.4600000000000009</v>
          </cell>
        </row>
        <row r="97">
          <cell r="B97">
            <v>28</v>
          </cell>
          <cell r="C97">
            <v>271.51</v>
          </cell>
          <cell r="D97">
            <v>237</v>
          </cell>
          <cell r="F97">
            <v>6.28</v>
          </cell>
          <cell r="H97">
            <v>6.28</v>
          </cell>
          <cell r="J97">
            <v>37.738853503184714</v>
          </cell>
          <cell r="L97">
            <v>9.91</v>
          </cell>
          <cell r="M97">
            <v>55.101999999999997</v>
          </cell>
          <cell r="N97">
            <v>23.249789029535865</v>
          </cell>
          <cell r="Q97">
            <v>0</v>
          </cell>
          <cell r="S97">
            <v>192.63299999999992</v>
          </cell>
          <cell r="T97">
            <v>192.63299999999992</v>
          </cell>
          <cell r="V97">
            <v>9.6229999999999993</v>
          </cell>
          <cell r="W97">
            <v>4.0603375527426158</v>
          </cell>
          <cell r="AB97">
            <v>182.30299999999997</v>
          </cell>
          <cell r="AC97">
            <v>2.19</v>
          </cell>
          <cell r="AD97">
            <v>2.3199999999999998</v>
          </cell>
          <cell r="AH97">
            <v>4.8</v>
          </cell>
          <cell r="AI97">
            <v>8.77</v>
          </cell>
          <cell r="AN97">
            <v>53.37</v>
          </cell>
          <cell r="AO97">
            <v>53.37</v>
          </cell>
          <cell r="AQ97">
            <v>0</v>
          </cell>
          <cell r="AS97">
            <v>5.61</v>
          </cell>
          <cell r="AU97">
            <v>1.24</v>
          </cell>
          <cell r="AX97">
            <v>4.92</v>
          </cell>
          <cell r="AY97">
            <v>95.6</v>
          </cell>
          <cell r="AZ97">
            <v>0.28000000000000003</v>
          </cell>
          <cell r="BA97">
            <v>0.01</v>
          </cell>
          <cell r="BB97">
            <v>0.25</v>
          </cell>
          <cell r="BC97">
            <v>0.54</v>
          </cell>
          <cell r="BD97">
            <v>13.33</v>
          </cell>
          <cell r="BE97">
            <v>95.71</v>
          </cell>
          <cell r="BH97">
            <v>1.29</v>
          </cell>
          <cell r="BJ97">
            <v>14.55</v>
          </cell>
          <cell r="CS97">
            <v>40</v>
          </cell>
          <cell r="CT97">
            <v>3</v>
          </cell>
          <cell r="CV97">
            <v>4.71</v>
          </cell>
          <cell r="CW97">
            <v>11.31</v>
          </cell>
        </row>
        <row r="98">
          <cell r="B98">
            <v>29</v>
          </cell>
          <cell r="C98">
            <v>228.71</v>
          </cell>
          <cell r="D98">
            <v>268</v>
          </cell>
          <cell r="F98">
            <v>3.85</v>
          </cell>
          <cell r="G98">
            <v>7.08</v>
          </cell>
          <cell r="H98">
            <v>7.08</v>
          </cell>
          <cell r="J98">
            <v>37.853107344632768</v>
          </cell>
          <cell r="L98">
            <v>8.64</v>
          </cell>
          <cell r="M98">
            <v>60.026000000000003</v>
          </cell>
          <cell r="N98">
            <v>22.397761194029854</v>
          </cell>
          <cell r="Q98">
            <v>0</v>
          </cell>
          <cell r="S98">
            <v>252.65899999999993</v>
          </cell>
          <cell r="T98">
            <v>252.65899999999993</v>
          </cell>
          <cell r="V98">
            <v>10.935</v>
          </cell>
          <cell r="W98">
            <v>4.080223880597015</v>
          </cell>
          <cell r="Y98">
            <v>49.88</v>
          </cell>
          <cell r="AB98">
            <v>143.35799999999998</v>
          </cell>
          <cell r="AC98">
            <v>2.06</v>
          </cell>
          <cell r="AD98">
            <v>2.33</v>
          </cell>
          <cell r="AH98">
            <v>5</v>
          </cell>
          <cell r="AI98">
            <v>5.0999999999999996</v>
          </cell>
          <cell r="AL98">
            <v>5.83</v>
          </cell>
          <cell r="AM98">
            <v>6.88</v>
          </cell>
          <cell r="AN98">
            <v>58.83</v>
          </cell>
          <cell r="AO98">
            <v>58.83</v>
          </cell>
          <cell r="AQ98">
            <v>0</v>
          </cell>
          <cell r="AS98">
            <v>5.32</v>
          </cell>
          <cell r="AU98">
            <v>1.03</v>
          </cell>
          <cell r="AX98">
            <v>3.67</v>
          </cell>
          <cell r="AY98">
            <v>97.6</v>
          </cell>
          <cell r="AZ98">
            <v>0.92</v>
          </cell>
          <cell r="BA98">
            <v>0.21</v>
          </cell>
          <cell r="BB98">
            <v>0.53</v>
          </cell>
          <cell r="BC98">
            <v>1.6600000000000001</v>
          </cell>
          <cell r="BD98">
            <v>9.73</v>
          </cell>
          <cell r="BE98">
            <v>96.42</v>
          </cell>
          <cell r="BH98">
            <v>1.31</v>
          </cell>
          <cell r="BJ98">
            <v>7.29</v>
          </cell>
          <cell r="CS98">
            <v>40</v>
          </cell>
          <cell r="CT98">
            <v>3</v>
          </cell>
        </row>
        <row r="99">
          <cell r="B99">
            <v>30</v>
          </cell>
          <cell r="J99" t="e">
            <v>#DIV/0!</v>
          </cell>
          <cell r="N99" t="e">
            <v>#DIV/0!</v>
          </cell>
          <cell r="Q99">
            <v>0</v>
          </cell>
          <cell r="S99">
            <v>252.65899999999993</v>
          </cell>
          <cell r="T99">
            <v>252.65899999999993</v>
          </cell>
          <cell r="W99" t="e">
            <v>#DIV/0!</v>
          </cell>
          <cell r="AB99">
            <v>143.35799999999998</v>
          </cell>
          <cell r="AQ99">
            <v>0</v>
          </cell>
          <cell r="BC99">
            <v>0</v>
          </cell>
          <cell r="CS99">
            <v>40</v>
          </cell>
          <cell r="CT99">
            <v>3</v>
          </cell>
          <cell r="CV99">
            <v>5.34</v>
          </cell>
          <cell r="CW99">
            <v>13.42</v>
          </cell>
        </row>
        <row r="100">
          <cell r="B100">
            <v>31</v>
          </cell>
          <cell r="C100">
            <v>367.74</v>
          </cell>
          <cell r="D100">
            <v>379</v>
          </cell>
          <cell r="F100">
            <v>9.4</v>
          </cell>
          <cell r="G100">
            <v>4.93</v>
          </cell>
          <cell r="H100">
            <v>9.4</v>
          </cell>
          <cell r="J100">
            <v>40.319148936170208</v>
          </cell>
          <cell r="L100">
            <v>7.94</v>
          </cell>
          <cell r="M100">
            <v>86.777000000000001</v>
          </cell>
          <cell r="N100">
            <v>22.896306068601582</v>
          </cell>
          <cell r="Q100">
            <v>146.79</v>
          </cell>
          <cell r="S100">
            <v>192.64599999999993</v>
          </cell>
          <cell r="T100">
            <v>192.64599999999993</v>
          </cell>
          <cell r="V100">
            <v>15.8</v>
          </cell>
          <cell r="W100">
            <v>4.1688654353562002</v>
          </cell>
          <cell r="Y100">
            <v>45.63</v>
          </cell>
          <cell r="AB100">
            <v>113.52799999999999</v>
          </cell>
          <cell r="AC100">
            <v>2.23</v>
          </cell>
          <cell r="AD100">
            <v>2.2599999999999998</v>
          </cell>
          <cell r="AH100">
            <v>5.8</v>
          </cell>
          <cell r="AI100">
            <v>7.17</v>
          </cell>
          <cell r="AK100">
            <v>2.31</v>
          </cell>
          <cell r="AL100">
            <v>5.92</v>
          </cell>
          <cell r="AM100">
            <v>5.0999999999999996</v>
          </cell>
          <cell r="AN100">
            <v>72.959999999999994</v>
          </cell>
          <cell r="AO100">
            <v>72.959999999999994</v>
          </cell>
          <cell r="AQ100">
            <v>0</v>
          </cell>
          <cell r="AR100" t="str">
            <v>007</v>
          </cell>
          <cell r="AS100">
            <v>7.96</v>
          </cell>
          <cell r="AU100">
            <v>1.03</v>
          </cell>
          <cell r="AX100">
            <v>5.82</v>
          </cell>
          <cell r="AY100">
            <v>96.47</v>
          </cell>
          <cell r="AZ100">
            <v>0.41</v>
          </cell>
          <cell r="BA100">
            <v>0.21</v>
          </cell>
          <cell r="BB100">
            <v>0.35</v>
          </cell>
          <cell r="BC100">
            <v>0.97</v>
          </cell>
          <cell r="BD100">
            <v>7.64</v>
          </cell>
          <cell r="BE100">
            <v>119.67</v>
          </cell>
          <cell r="BH100">
            <v>1.23</v>
          </cell>
          <cell r="BJ100">
            <v>7</v>
          </cell>
          <cell r="CS100">
            <v>40</v>
          </cell>
          <cell r="CT100">
            <v>3</v>
          </cell>
        </row>
        <row r="101">
          <cell r="B101" t="str">
            <v>APR/1</v>
          </cell>
          <cell r="C101">
            <v>275.86</v>
          </cell>
          <cell r="D101">
            <v>267</v>
          </cell>
          <cell r="F101">
            <v>4.5599999999999996</v>
          </cell>
          <cell r="G101">
            <v>6.21</v>
          </cell>
          <cell r="H101">
            <v>6.21</v>
          </cell>
          <cell r="J101" t="e">
            <v>#DIV/0!</v>
          </cell>
          <cell r="M101">
            <v>60.075000000000003</v>
          </cell>
          <cell r="Q101">
            <v>0</v>
          </cell>
          <cell r="S101">
            <v>192.64599999999993</v>
          </cell>
          <cell r="T101">
            <v>192.64599999999993</v>
          </cell>
          <cell r="V101">
            <v>11.28</v>
          </cell>
          <cell r="Y101">
            <v>45.79</v>
          </cell>
          <cell r="AB101">
            <v>113.52799999999999</v>
          </cell>
          <cell r="AC101">
            <v>2.16</v>
          </cell>
          <cell r="AD101">
            <v>2.29</v>
          </cell>
          <cell r="AN101">
            <v>68.900000000000006</v>
          </cell>
          <cell r="AO101">
            <v>68.900000000000006</v>
          </cell>
          <cell r="AQ101">
            <v>0</v>
          </cell>
          <cell r="AR101" t="str">
            <v>023</v>
          </cell>
          <cell r="CS101">
            <v>40</v>
          </cell>
          <cell r="CT101">
            <v>3</v>
          </cell>
        </row>
        <row r="102">
          <cell r="B102">
            <v>2</v>
          </cell>
          <cell r="D102" t="str">
            <v>9400-</v>
          </cell>
          <cell r="G102" t="str">
            <v xml:space="preserve">Olie  Meditran </v>
          </cell>
          <cell r="H102" t="str">
            <v xml:space="preserve"> Sae  40</v>
          </cell>
          <cell r="J102" t="e">
            <v>#DIV/0!</v>
          </cell>
          <cell r="Q102">
            <v>0</v>
          </cell>
          <cell r="S102">
            <v>192.64599999999993</v>
          </cell>
          <cell r="T102">
            <v>192.64599999999993</v>
          </cell>
          <cell r="AB102">
            <v>113.52799999999999</v>
          </cell>
          <cell r="AQ102">
            <v>0</v>
          </cell>
          <cell r="AR102" t="str">
            <v>023</v>
          </cell>
          <cell r="CS102">
            <v>40</v>
          </cell>
          <cell r="CT102">
            <v>3</v>
          </cell>
        </row>
        <row r="103">
          <cell r="B103">
            <v>3</v>
          </cell>
          <cell r="C103">
            <v>382.33</v>
          </cell>
          <cell r="D103">
            <v>301</v>
          </cell>
          <cell r="F103">
            <v>6.16</v>
          </cell>
          <cell r="G103">
            <v>5.5</v>
          </cell>
          <cell r="H103">
            <v>6.16</v>
          </cell>
          <cell r="J103" t="e">
            <v>#DIV/0!</v>
          </cell>
          <cell r="M103">
            <v>66.22</v>
          </cell>
          <cell r="Q103">
            <v>0</v>
          </cell>
          <cell r="S103">
            <v>192.64599999999993</v>
          </cell>
          <cell r="T103">
            <v>192.64599999999993</v>
          </cell>
          <cell r="V103">
            <v>12.384</v>
          </cell>
          <cell r="AB103">
            <v>113.52799999999999</v>
          </cell>
          <cell r="AC103">
            <v>2.31</v>
          </cell>
          <cell r="AD103">
            <v>2.2599999999999998</v>
          </cell>
          <cell r="AN103">
            <v>68.739999999999995</v>
          </cell>
          <cell r="AO103">
            <v>68.739999999999995</v>
          </cell>
          <cell r="AQ103">
            <v>0</v>
          </cell>
          <cell r="AR103" t="str">
            <v>023</v>
          </cell>
          <cell r="CS103">
            <v>40</v>
          </cell>
          <cell r="CT103">
            <v>3</v>
          </cell>
        </row>
        <row r="104">
          <cell r="B104">
            <v>4</v>
          </cell>
          <cell r="C104">
            <v>393.82</v>
          </cell>
          <cell r="D104">
            <v>386</v>
          </cell>
          <cell r="F104">
            <v>8.48</v>
          </cell>
          <cell r="G104">
            <v>6.49</v>
          </cell>
          <cell r="H104">
            <v>8.48</v>
          </cell>
          <cell r="J104" t="e">
            <v>#DIV/0!</v>
          </cell>
          <cell r="M104">
            <v>86.85</v>
          </cell>
          <cell r="Q104">
            <v>0</v>
          </cell>
          <cell r="S104">
            <v>192.64599999999993</v>
          </cell>
          <cell r="T104">
            <v>192.64599999999993</v>
          </cell>
          <cell r="V104">
            <v>15.6</v>
          </cell>
          <cell r="AB104">
            <v>113.52799999999999</v>
          </cell>
          <cell r="AC104">
            <v>2.15</v>
          </cell>
          <cell r="AD104">
            <v>2.16</v>
          </cell>
          <cell r="AN104">
            <v>85.08</v>
          </cell>
          <cell r="AO104">
            <v>85.08</v>
          </cell>
          <cell r="AQ104">
            <v>0</v>
          </cell>
          <cell r="AR104" t="str">
            <v>260</v>
          </cell>
          <cell r="CS104">
            <v>40</v>
          </cell>
          <cell r="CT104">
            <v>3</v>
          </cell>
        </row>
        <row r="105">
          <cell r="B105">
            <v>5</v>
          </cell>
          <cell r="C105">
            <v>323.60000000000002</v>
          </cell>
          <cell r="D105">
            <v>432</v>
          </cell>
          <cell r="F105">
            <v>9.89</v>
          </cell>
          <cell r="G105">
            <v>5.28</v>
          </cell>
          <cell r="H105">
            <v>9.89</v>
          </cell>
          <cell r="J105" t="e">
            <v>#DIV/0!</v>
          </cell>
          <cell r="M105">
            <v>99.436000000000007</v>
          </cell>
          <cell r="Q105">
            <v>0</v>
          </cell>
          <cell r="S105">
            <v>192.64599999999993</v>
          </cell>
          <cell r="T105">
            <v>192.64599999999993</v>
          </cell>
          <cell r="V105">
            <v>17.5</v>
          </cell>
          <cell r="AB105">
            <v>113.52799999999999</v>
          </cell>
          <cell r="AC105">
            <v>2.0699999999999998</v>
          </cell>
          <cell r="AD105">
            <v>2.1</v>
          </cell>
          <cell r="AN105">
            <v>94.91</v>
          </cell>
          <cell r="AO105">
            <v>94.91</v>
          </cell>
          <cell r="AQ105">
            <v>0</v>
          </cell>
          <cell r="AR105" t="str">
            <v>023</v>
          </cell>
          <cell r="CS105">
            <v>40</v>
          </cell>
          <cell r="CT105">
            <v>3</v>
          </cell>
        </row>
        <row r="106">
          <cell r="B106">
            <v>6</v>
          </cell>
          <cell r="D106" t="str">
            <v>9400-</v>
          </cell>
          <cell r="G106" t="str">
            <v>Olie Shell</v>
          </cell>
          <cell r="H106" t="str">
            <v xml:space="preserve"> Rored 140</v>
          </cell>
          <cell r="J106" t="e">
            <v>#DIV/0!</v>
          </cell>
          <cell r="Q106">
            <v>0</v>
          </cell>
          <cell r="S106">
            <v>192.64599999999993</v>
          </cell>
          <cell r="T106">
            <v>192.64599999999993</v>
          </cell>
          <cell r="AB106">
            <v>113.52799999999999</v>
          </cell>
          <cell r="AQ106">
            <v>0</v>
          </cell>
          <cell r="CS106">
            <v>40</v>
          </cell>
          <cell r="CT106">
            <v>3</v>
          </cell>
        </row>
        <row r="107">
          <cell r="B107">
            <v>7</v>
          </cell>
          <cell r="C107">
            <v>550.25</v>
          </cell>
          <cell r="D107">
            <v>389</v>
          </cell>
          <cell r="F107">
            <v>8.6999999999999993</v>
          </cell>
          <cell r="G107">
            <v>7.96</v>
          </cell>
          <cell r="H107">
            <v>8.6999999999999993</v>
          </cell>
          <cell r="J107" t="e">
            <v>#DIV/0!</v>
          </cell>
          <cell r="M107">
            <v>90.637</v>
          </cell>
          <cell r="Q107">
            <v>0</v>
          </cell>
          <cell r="S107">
            <v>192.64599999999993</v>
          </cell>
          <cell r="T107">
            <v>192.64599999999993</v>
          </cell>
          <cell r="V107">
            <v>15.84</v>
          </cell>
          <cell r="Y107">
            <v>40.93</v>
          </cell>
          <cell r="AB107">
            <v>113.52799999999999</v>
          </cell>
          <cell r="AC107">
            <v>2.33</v>
          </cell>
          <cell r="AD107">
            <v>2.29</v>
          </cell>
          <cell r="AN107">
            <v>98.66</v>
          </cell>
          <cell r="AO107">
            <v>98.66</v>
          </cell>
          <cell r="AQ107">
            <v>0</v>
          </cell>
          <cell r="AR107" t="str">
            <v>168/260</v>
          </cell>
          <cell r="CS107">
            <v>40</v>
          </cell>
          <cell r="CT107">
            <v>3</v>
          </cell>
        </row>
        <row r="108">
          <cell r="B108">
            <v>8</v>
          </cell>
          <cell r="C108">
            <v>604.04999999999995</v>
          </cell>
          <cell r="D108">
            <v>620</v>
          </cell>
          <cell r="F108">
            <v>13.56</v>
          </cell>
          <cell r="G108">
            <v>13.34</v>
          </cell>
          <cell r="H108">
            <v>13.56</v>
          </cell>
          <cell r="J108" t="e">
            <v>#DIV/0!</v>
          </cell>
          <cell r="M108">
            <v>143.53</v>
          </cell>
          <cell r="Q108">
            <v>0</v>
          </cell>
          <cell r="S108">
            <v>192.64599999999993</v>
          </cell>
          <cell r="T108">
            <v>192.64599999999993</v>
          </cell>
          <cell r="V108">
            <v>24.96</v>
          </cell>
          <cell r="Y108">
            <v>46.23</v>
          </cell>
          <cell r="AB108">
            <v>113.52799999999999</v>
          </cell>
          <cell r="AC108">
            <v>2.15</v>
          </cell>
          <cell r="AD108">
            <v>2.25</v>
          </cell>
          <cell r="AN108">
            <v>127.1</v>
          </cell>
          <cell r="AO108">
            <v>127.1</v>
          </cell>
          <cell r="AQ108">
            <v>0</v>
          </cell>
          <cell r="AR108" t="str">
            <v>014</v>
          </cell>
          <cell r="CS108">
            <v>40</v>
          </cell>
          <cell r="CT108">
            <v>3</v>
          </cell>
        </row>
        <row r="109">
          <cell r="B109">
            <v>9</v>
          </cell>
          <cell r="C109">
            <v>522.80999999999995</v>
          </cell>
          <cell r="D109">
            <v>467</v>
          </cell>
          <cell r="F109">
            <v>8.19</v>
          </cell>
          <cell r="G109">
            <v>8.31</v>
          </cell>
          <cell r="H109">
            <v>11.75</v>
          </cell>
          <cell r="J109" t="e">
            <v>#DIV/0!</v>
          </cell>
          <cell r="M109">
            <v>109.791</v>
          </cell>
          <cell r="Q109">
            <v>0</v>
          </cell>
          <cell r="S109">
            <v>192.64599999999993</v>
          </cell>
          <cell r="T109">
            <v>192.64599999999993</v>
          </cell>
          <cell r="V109">
            <v>17.745999999999999</v>
          </cell>
          <cell r="Y109">
            <v>32.79</v>
          </cell>
          <cell r="AB109">
            <v>113.52799999999999</v>
          </cell>
          <cell r="AC109">
            <v>2.15</v>
          </cell>
          <cell r="AD109">
            <v>2.14</v>
          </cell>
          <cell r="AN109">
            <v>112.37</v>
          </cell>
          <cell r="AO109">
            <v>112.37</v>
          </cell>
          <cell r="AQ109">
            <v>0</v>
          </cell>
          <cell r="AR109" t="str">
            <v>107</v>
          </cell>
          <cell r="CS109">
            <v>40</v>
          </cell>
          <cell r="CT109">
            <v>3</v>
          </cell>
        </row>
        <row r="110">
          <cell r="B110">
            <v>10</v>
          </cell>
          <cell r="C110">
            <v>442</v>
          </cell>
          <cell r="D110">
            <v>595</v>
          </cell>
          <cell r="F110">
            <v>12.55</v>
          </cell>
          <cell r="G110">
            <v>11.11</v>
          </cell>
          <cell r="H110">
            <v>12.55</v>
          </cell>
          <cell r="J110" t="e">
            <v>#DIV/0!</v>
          </cell>
          <cell r="M110">
            <v>137.44499999999999</v>
          </cell>
          <cell r="Q110">
            <v>0</v>
          </cell>
          <cell r="S110">
            <v>192.64599999999993</v>
          </cell>
          <cell r="T110">
            <v>192.64599999999993</v>
          </cell>
          <cell r="V110">
            <v>20.943999999999999</v>
          </cell>
          <cell r="Y110">
            <v>39.58</v>
          </cell>
          <cell r="AB110">
            <v>113.52799999999999</v>
          </cell>
          <cell r="AC110">
            <v>2.2599999999999998</v>
          </cell>
          <cell r="AD110">
            <v>2.2200000000000002</v>
          </cell>
          <cell r="AN110">
            <v>118.14</v>
          </cell>
          <cell r="AO110">
            <v>118.14</v>
          </cell>
          <cell r="AQ110">
            <v>0</v>
          </cell>
          <cell r="AR110" t="str">
            <v>023</v>
          </cell>
          <cell r="CS110">
            <v>40</v>
          </cell>
          <cell r="CT110">
            <v>3</v>
          </cell>
        </row>
        <row r="111">
          <cell r="B111">
            <v>11</v>
          </cell>
          <cell r="C111">
            <v>338.38</v>
          </cell>
          <cell r="D111">
            <v>237</v>
          </cell>
          <cell r="F111">
            <v>5.71</v>
          </cell>
          <cell r="G111">
            <v>4.8600000000000003</v>
          </cell>
          <cell r="H111">
            <v>5.71</v>
          </cell>
          <cell r="J111" t="e">
            <v>#DIV/0!</v>
          </cell>
          <cell r="M111">
            <v>55.268000000000001</v>
          </cell>
          <cell r="Q111">
            <v>0</v>
          </cell>
          <cell r="S111">
            <v>192.64599999999993</v>
          </cell>
          <cell r="T111">
            <v>192.64599999999993</v>
          </cell>
          <cell r="V111">
            <v>8.3249999999999993</v>
          </cell>
          <cell r="Y111">
            <v>25.11</v>
          </cell>
          <cell r="AB111">
            <v>113.52799999999999</v>
          </cell>
          <cell r="AC111">
            <v>2.4500000000000002</v>
          </cell>
          <cell r="AD111">
            <v>2.2799999999999998</v>
          </cell>
          <cell r="AN111">
            <v>61.58</v>
          </cell>
          <cell r="AO111">
            <v>61.58</v>
          </cell>
          <cell r="AQ111">
            <v>0</v>
          </cell>
          <cell r="CS111">
            <v>40</v>
          </cell>
          <cell r="CT111">
            <v>3</v>
          </cell>
        </row>
        <row r="112">
          <cell r="B112">
            <v>12</v>
          </cell>
          <cell r="C112">
            <v>450.2</v>
          </cell>
          <cell r="D112">
            <v>567</v>
          </cell>
          <cell r="F112">
            <v>13.21</v>
          </cell>
          <cell r="G112">
            <v>9.09</v>
          </cell>
          <cell r="H112">
            <v>13.21</v>
          </cell>
          <cell r="J112" t="e">
            <v>#DIV/0!</v>
          </cell>
          <cell r="M112">
            <v>131.6</v>
          </cell>
          <cell r="Q112">
            <v>0</v>
          </cell>
          <cell r="S112">
            <v>192.64599999999993</v>
          </cell>
          <cell r="T112">
            <v>192.64599999999993</v>
          </cell>
          <cell r="V112">
            <v>19.844999999999999</v>
          </cell>
          <cell r="Y112">
            <v>25.96</v>
          </cell>
          <cell r="AB112">
            <v>113.52799999999999</v>
          </cell>
          <cell r="AC112">
            <v>2.39</v>
          </cell>
          <cell r="AD112">
            <v>2.36</v>
          </cell>
          <cell r="AN112">
            <v>113.4</v>
          </cell>
          <cell r="AO112">
            <v>104.38</v>
          </cell>
          <cell r="AQ112">
            <v>0</v>
          </cell>
          <cell r="AR112" t="str">
            <v>126/139</v>
          </cell>
          <cell r="CS112">
            <v>40</v>
          </cell>
          <cell r="CT112">
            <v>3</v>
          </cell>
        </row>
        <row r="113">
          <cell r="B113">
            <v>13</v>
          </cell>
          <cell r="D113" t="str">
            <v>9400-</v>
          </cell>
          <cell r="G113" t="str">
            <v>Plastik Transparan</v>
          </cell>
          <cell r="H113" t="str">
            <v xml:space="preserve"> Fotocopy</v>
          </cell>
          <cell r="J113" t="e">
            <v>#DIV/0!</v>
          </cell>
          <cell r="Q113">
            <v>0</v>
          </cell>
          <cell r="S113">
            <v>192.64599999999993</v>
          </cell>
          <cell r="T113">
            <v>192.64599999999993</v>
          </cell>
          <cell r="AB113">
            <v>113.52799999999999</v>
          </cell>
          <cell r="AQ113">
            <v>0</v>
          </cell>
          <cell r="AR113" t="str">
            <v>236</v>
          </cell>
          <cell r="CS113">
            <v>40</v>
          </cell>
          <cell r="CT113">
            <v>3</v>
          </cell>
        </row>
        <row r="114">
          <cell r="B114">
            <v>14</v>
          </cell>
          <cell r="C114">
            <v>520.48</v>
          </cell>
          <cell r="D114">
            <v>390</v>
          </cell>
          <cell r="F114">
            <v>8.8699999999999992</v>
          </cell>
          <cell r="G114">
            <v>9.0399999999999991</v>
          </cell>
          <cell r="H114">
            <v>9.0399999999999991</v>
          </cell>
          <cell r="J114" t="e">
            <v>#DIV/0!</v>
          </cell>
          <cell r="M114">
            <v>91.65</v>
          </cell>
          <cell r="Q114">
            <v>0</v>
          </cell>
          <cell r="S114">
            <v>192.64599999999993</v>
          </cell>
          <cell r="T114">
            <v>192.64599999999993</v>
          </cell>
          <cell r="V114">
            <v>13.88</v>
          </cell>
          <cell r="Y114">
            <v>12.98</v>
          </cell>
          <cell r="AB114">
            <v>113.52799999999999</v>
          </cell>
          <cell r="AC114">
            <v>2.4700000000000002</v>
          </cell>
          <cell r="AD114">
            <v>2.4</v>
          </cell>
          <cell r="AN114">
            <v>91.99</v>
          </cell>
          <cell r="AO114">
            <v>101.01</v>
          </cell>
          <cell r="AQ114">
            <v>0</v>
          </cell>
          <cell r="AR114" t="str">
            <v>026</v>
          </cell>
          <cell r="CS114">
            <v>40</v>
          </cell>
          <cell r="CT114">
            <v>3</v>
          </cell>
        </row>
        <row r="115">
          <cell r="B115">
            <v>15</v>
          </cell>
          <cell r="C115">
            <v>310.94</v>
          </cell>
          <cell r="D115">
            <v>442</v>
          </cell>
          <cell r="F115">
            <v>7.75</v>
          </cell>
          <cell r="G115">
            <v>12.47</v>
          </cell>
          <cell r="H115">
            <v>12.47</v>
          </cell>
          <cell r="J115" t="e">
            <v>#DIV/0!</v>
          </cell>
          <cell r="M115">
            <v>105.417</v>
          </cell>
          <cell r="Q115">
            <v>0</v>
          </cell>
          <cell r="S115">
            <v>192.64599999999993</v>
          </cell>
          <cell r="T115">
            <v>192.64599999999993</v>
          </cell>
          <cell r="V115">
            <v>15.504</v>
          </cell>
          <cell r="AB115">
            <v>113.52799999999999</v>
          </cell>
          <cell r="AC115">
            <v>2.36</v>
          </cell>
          <cell r="AD115">
            <v>2.33</v>
          </cell>
          <cell r="AN115">
            <v>88.25</v>
          </cell>
          <cell r="AO115">
            <v>88.25</v>
          </cell>
          <cell r="AQ115">
            <v>0</v>
          </cell>
          <cell r="CS115">
            <v>40</v>
          </cell>
          <cell r="CT115">
            <v>3</v>
          </cell>
        </row>
        <row r="116">
          <cell r="B116">
            <v>16</v>
          </cell>
          <cell r="C116">
            <v>460.01</v>
          </cell>
          <cell r="D116">
            <v>420</v>
          </cell>
          <cell r="F116">
            <v>6.92</v>
          </cell>
          <cell r="G116">
            <v>9.85</v>
          </cell>
          <cell r="H116">
            <v>9.85</v>
          </cell>
          <cell r="J116" t="e">
            <v>#DIV/0!</v>
          </cell>
          <cell r="M116">
            <v>98.49</v>
          </cell>
          <cell r="Q116">
            <v>0</v>
          </cell>
          <cell r="S116">
            <v>192.64599999999993</v>
          </cell>
          <cell r="T116">
            <v>192.64599999999993</v>
          </cell>
          <cell r="V116">
            <v>16.13</v>
          </cell>
          <cell r="Y116">
            <v>31.86</v>
          </cell>
          <cell r="AB116">
            <v>113.52799999999999</v>
          </cell>
          <cell r="AC116">
            <v>2.2599999999999998</v>
          </cell>
          <cell r="AD116">
            <v>2.31</v>
          </cell>
          <cell r="AN116">
            <v>94.25</v>
          </cell>
          <cell r="AO116">
            <v>94.25</v>
          </cell>
          <cell r="AQ116">
            <v>0</v>
          </cell>
          <cell r="AR116" t="str">
            <v>269</v>
          </cell>
          <cell r="CS116">
            <v>40</v>
          </cell>
          <cell r="CT116">
            <v>3</v>
          </cell>
        </row>
        <row r="117">
          <cell r="B117">
            <v>17</v>
          </cell>
          <cell r="C117">
            <v>560.87</v>
          </cell>
          <cell r="D117">
            <v>613</v>
          </cell>
          <cell r="F117">
            <v>11.21</v>
          </cell>
          <cell r="G117">
            <v>14.55</v>
          </cell>
          <cell r="H117">
            <v>14.55</v>
          </cell>
          <cell r="J117" t="e">
            <v>#DIV/0!</v>
          </cell>
          <cell r="M117">
            <v>141.10900000000001</v>
          </cell>
          <cell r="Q117">
            <v>0</v>
          </cell>
          <cell r="S117">
            <v>192.64599999999993</v>
          </cell>
          <cell r="T117">
            <v>192.64599999999993</v>
          </cell>
          <cell r="V117">
            <v>22.898</v>
          </cell>
          <cell r="Y117">
            <v>5.87</v>
          </cell>
          <cell r="AB117">
            <v>113.52799999999999</v>
          </cell>
          <cell r="AC117">
            <v>2.15</v>
          </cell>
          <cell r="AD117">
            <v>2.29</v>
          </cell>
          <cell r="AN117">
            <v>120.16</v>
          </cell>
          <cell r="AO117">
            <v>120.16</v>
          </cell>
          <cell r="AQ117">
            <v>0</v>
          </cell>
          <cell r="AR117" t="str">
            <v>284</v>
          </cell>
          <cell r="CS117">
            <v>40</v>
          </cell>
          <cell r="CT117">
            <v>3</v>
          </cell>
        </row>
        <row r="118">
          <cell r="B118">
            <v>18</v>
          </cell>
          <cell r="D118" t="str">
            <v>9400-</v>
          </cell>
          <cell r="G118" t="str">
            <v>Resin Softener Relite</v>
          </cell>
          <cell r="H118" t="str">
            <v/>
          </cell>
          <cell r="J118" t="e">
            <v>#DIV/0!</v>
          </cell>
          <cell r="Q118">
            <v>0</v>
          </cell>
          <cell r="S118">
            <v>192.64599999999993</v>
          </cell>
          <cell r="T118">
            <v>192.64599999999993</v>
          </cell>
          <cell r="AB118">
            <v>113.52799999999999</v>
          </cell>
          <cell r="AQ118">
            <v>0</v>
          </cell>
          <cell r="AR118" t="str">
            <v>1505</v>
          </cell>
          <cell r="CS118">
            <v>40</v>
          </cell>
          <cell r="CT118">
            <v>3</v>
          </cell>
        </row>
        <row r="119">
          <cell r="B119">
            <v>19</v>
          </cell>
          <cell r="C119">
            <v>717.38</v>
          </cell>
          <cell r="D119">
            <v>736</v>
          </cell>
          <cell r="F119">
            <v>13.27</v>
          </cell>
          <cell r="G119">
            <v>17.239999999999998</v>
          </cell>
          <cell r="H119">
            <v>17.239999999999998</v>
          </cell>
          <cell r="J119" t="e">
            <v>#DIV/0!</v>
          </cell>
          <cell r="M119">
            <v>169.32300000000001</v>
          </cell>
          <cell r="Q119">
            <v>0</v>
          </cell>
          <cell r="S119">
            <v>192.64599999999993</v>
          </cell>
          <cell r="T119">
            <v>192.64599999999993</v>
          </cell>
          <cell r="V119">
            <v>27.998000000000001</v>
          </cell>
          <cell r="Y119">
            <v>37.909999999999997</v>
          </cell>
          <cell r="AB119">
            <v>113.52799999999999</v>
          </cell>
          <cell r="AC119">
            <v>2.13</v>
          </cell>
          <cell r="AD119">
            <v>2.2000000000000002</v>
          </cell>
          <cell r="AN119">
            <v>144.6</v>
          </cell>
          <cell r="AO119">
            <v>144.6</v>
          </cell>
          <cell r="AQ119">
            <v>0</v>
          </cell>
          <cell r="CS119">
            <v>40</v>
          </cell>
          <cell r="CT119">
            <v>3</v>
          </cell>
        </row>
        <row r="120">
          <cell r="B120">
            <v>20</v>
          </cell>
          <cell r="J120" t="e">
            <v>#DIV/0!</v>
          </cell>
          <cell r="Q120">
            <v>0</v>
          </cell>
          <cell r="S120">
            <v>192.64599999999993</v>
          </cell>
          <cell r="T120">
            <v>192.64599999999993</v>
          </cell>
          <cell r="AB120">
            <v>113.52799999999999</v>
          </cell>
          <cell r="AQ120">
            <v>0</v>
          </cell>
          <cell r="CS120">
            <v>40</v>
          </cell>
          <cell r="CT120">
            <v>3</v>
          </cell>
        </row>
        <row r="121">
          <cell r="B121">
            <v>21</v>
          </cell>
          <cell r="C121">
            <v>740.02</v>
          </cell>
          <cell r="D121">
            <v>622</v>
          </cell>
          <cell r="F121">
            <v>12.2</v>
          </cell>
          <cell r="G121">
            <v>13.35</v>
          </cell>
          <cell r="H121">
            <v>13.35</v>
          </cell>
          <cell r="J121" t="e">
            <v>#DIV/0!</v>
          </cell>
          <cell r="M121">
            <v>143.184</v>
          </cell>
          <cell r="Q121">
            <v>0</v>
          </cell>
          <cell r="S121">
            <v>192.64599999999993</v>
          </cell>
          <cell r="T121">
            <v>192.64599999999993</v>
          </cell>
          <cell r="V121">
            <v>23.763999999999999</v>
          </cell>
          <cell r="Y121">
            <v>31.2</v>
          </cell>
          <cell r="AB121">
            <v>113.52799999999999</v>
          </cell>
          <cell r="AC121">
            <v>2.08</v>
          </cell>
          <cell r="AD121">
            <v>2.1800000000000002</v>
          </cell>
          <cell r="AN121">
            <v>150.74</v>
          </cell>
          <cell r="AO121">
            <v>150.74</v>
          </cell>
          <cell r="AQ121">
            <v>0</v>
          </cell>
          <cell r="CS121">
            <v>40</v>
          </cell>
          <cell r="CT121">
            <v>3</v>
          </cell>
        </row>
        <row r="122">
          <cell r="B122">
            <v>22</v>
          </cell>
          <cell r="C122">
            <v>557.38</v>
          </cell>
          <cell r="D122">
            <v>516</v>
          </cell>
          <cell r="F122">
            <v>8.77</v>
          </cell>
          <cell r="G122">
            <v>12.88</v>
          </cell>
          <cell r="H122">
            <v>12.88</v>
          </cell>
          <cell r="J122" t="e">
            <v>#DIV/0!</v>
          </cell>
          <cell r="M122">
            <v>119.29900000000001</v>
          </cell>
          <cell r="Q122">
            <v>0</v>
          </cell>
          <cell r="S122">
            <v>192.64599999999993</v>
          </cell>
          <cell r="T122">
            <v>192.64599999999993</v>
          </cell>
          <cell r="V122">
            <v>20.173999999999999</v>
          </cell>
          <cell r="Y122">
            <v>38.53</v>
          </cell>
          <cell r="AB122">
            <v>113.52799999999999</v>
          </cell>
          <cell r="AC122">
            <v>2.15</v>
          </cell>
          <cell r="AD122">
            <v>2.17</v>
          </cell>
          <cell r="AN122">
            <v>108.43</v>
          </cell>
          <cell r="AO122">
            <v>108.43</v>
          </cell>
          <cell r="AQ122">
            <v>0</v>
          </cell>
          <cell r="CS122">
            <v>40</v>
          </cell>
          <cell r="CT122">
            <v>3</v>
          </cell>
        </row>
        <row r="123">
          <cell r="B123">
            <v>23</v>
          </cell>
          <cell r="C123">
            <v>382.23</v>
          </cell>
          <cell r="D123">
            <v>435</v>
          </cell>
          <cell r="F123">
            <v>9.36</v>
          </cell>
          <cell r="G123">
            <v>10.26</v>
          </cell>
          <cell r="H123">
            <v>10.26</v>
          </cell>
          <cell r="J123" t="e">
            <v>#DIV/0!</v>
          </cell>
          <cell r="M123">
            <v>100.09</v>
          </cell>
          <cell r="Q123">
            <v>0</v>
          </cell>
          <cell r="S123">
            <v>192.64599999999993</v>
          </cell>
          <cell r="T123">
            <v>192.64599999999993</v>
          </cell>
          <cell r="V123">
            <v>17.183</v>
          </cell>
          <cell r="Y123">
            <v>12.34</v>
          </cell>
          <cell r="AB123">
            <v>113.52799999999999</v>
          </cell>
          <cell r="AC123">
            <v>2.1800000000000002</v>
          </cell>
          <cell r="AD123">
            <v>2.14</v>
          </cell>
          <cell r="AN123">
            <v>105.76</v>
          </cell>
          <cell r="AO123">
            <v>105.76</v>
          </cell>
          <cell r="AQ123">
            <v>0</v>
          </cell>
          <cell r="CS123">
            <v>40</v>
          </cell>
          <cell r="CT123">
            <v>3</v>
          </cell>
        </row>
        <row r="124">
          <cell r="B124">
            <v>24</v>
          </cell>
          <cell r="C124">
            <v>381.83</v>
          </cell>
          <cell r="D124">
            <v>449</v>
          </cell>
          <cell r="F124">
            <v>10.119999999999999</v>
          </cell>
          <cell r="G124">
            <v>11.48</v>
          </cell>
          <cell r="H124">
            <v>11.48</v>
          </cell>
          <cell r="J124" t="e">
            <v>#DIV/0!</v>
          </cell>
          <cell r="M124">
            <v>104.164</v>
          </cell>
          <cell r="Q124">
            <v>0</v>
          </cell>
          <cell r="S124">
            <v>192.64599999999993</v>
          </cell>
          <cell r="T124">
            <v>192.64599999999993</v>
          </cell>
          <cell r="V124">
            <v>18.004999999999999</v>
          </cell>
          <cell r="Y124">
            <v>20.010000000000002</v>
          </cell>
          <cell r="AB124">
            <v>113.52799999999999</v>
          </cell>
          <cell r="AC124">
            <v>2.19</v>
          </cell>
          <cell r="AD124">
            <v>2.2200000000000002</v>
          </cell>
          <cell r="AN124">
            <v>88.73</v>
          </cell>
          <cell r="AO124">
            <v>88.73</v>
          </cell>
          <cell r="AQ124">
            <v>0</v>
          </cell>
          <cell r="CS124">
            <v>40</v>
          </cell>
          <cell r="CT124">
            <v>3</v>
          </cell>
        </row>
        <row r="125">
          <cell r="B125">
            <v>25</v>
          </cell>
          <cell r="C125">
            <v>184.78</v>
          </cell>
          <cell r="D125">
            <v>148</v>
          </cell>
          <cell r="G125">
            <v>4.1500000000000004</v>
          </cell>
          <cell r="H125">
            <v>4.1500000000000004</v>
          </cell>
          <cell r="J125" t="e">
            <v>#DIV/0!</v>
          </cell>
          <cell r="M125">
            <v>34.054000000000002</v>
          </cell>
          <cell r="Q125">
            <v>0</v>
          </cell>
          <cell r="S125">
            <v>192.64599999999993</v>
          </cell>
          <cell r="T125">
            <v>192.64599999999993</v>
          </cell>
          <cell r="V125">
            <v>5.9349999999999996</v>
          </cell>
          <cell r="Y125">
            <v>11.11</v>
          </cell>
          <cell r="AB125">
            <v>113.52799999999999</v>
          </cell>
          <cell r="AC125">
            <v>2.16</v>
          </cell>
          <cell r="AD125">
            <v>2.11</v>
          </cell>
          <cell r="AN125">
            <v>32.21</v>
          </cell>
          <cell r="AO125">
            <v>32.21</v>
          </cell>
          <cell r="AQ125">
            <v>0</v>
          </cell>
          <cell r="CS125">
            <v>40</v>
          </cell>
          <cell r="CT125">
            <v>3</v>
          </cell>
        </row>
        <row r="126">
          <cell r="B126">
            <v>26</v>
          </cell>
          <cell r="C126">
            <v>195.82</v>
          </cell>
          <cell r="D126">
            <v>259</v>
          </cell>
          <cell r="G126">
            <v>7.95</v>
          </cell>
          <cell r="H126">
            <v>7.95</v>
          </cell>
          <cell r="J126" t="e">
            <v>#DIV/0!</v>
          </cell>
          <cell r="M126">
            <v>59.648000000000003</v>
          </cell>
          <cell r="Q126">
            <v>0</v>
          </cell>
          <cell r="S126">
            <v>192.64599999999993</v>
          </cell>
          <cell r="T126">
            <v>192.64599999999993</v>
          </cell>
          <cell r="V126">
            <v>10.385</v>
          </cell>
          <cell r="AB126">
            <v>113.52799999999999</v>
          </cell>
          <cell r="AC126">
            <v>2.2999999999999998</v>
          </cell>
          <cell r="AD126">
            <v>2.29</v>
          </cell>
          <cell r="AN126">
            <v>56.56</v>
          </cell>
          <cell r="AO126">
            <v>56.56</v>
          </cell>
          <cell r="AQ126">
            <v>0</v>
          </cell>
          <cell r="CS126">
            <v>40</v>
          </cell>
          <cell r="CT126">
            <v>3</v>
          </cell>
        </row>
        <row r="127">
          <cell r="B127">
            <v>27</v>
          </cell>
          <cell r="J127" t="e">
            <v>#DIV/0!</v>
          </cell>
          <cell r="Q127">
            <v>0</v>
          </cell>
          <cell r="S127">
            <v>192.64599999999993</v>
          </cell>
          <cell r="T127">
            <v>192.64599999999993</v>
          </cell>
          <cell r="AB127">
            <v>113.52799999999999</v>
          </cell>
          <cell r="AQ127">
            <v>0</v>
          </cell>
          <cell r="CS127">
            <v>40</v>
          </cell>
          <cell r="CT127">
            <v>3</v>
          </cell>
        </row>
        <row r="128">
          <cell r="B128">
            <v>28</v>
          </cell>
          <cell r="C128">
            <v>414.07</v>
          </cell>
          <cell r="D128">
            <v>394</v>
          </cell>
          <cell r="F128">
            <v>7.73</v>
          </cell>
          <cell r="G128">
            <v>10.08</v>
          </cell>
          <cell r="H128">
            <v>10.08</v>
          </cell>
          <cell r="J128" t="e">
            <v>#DIV/0!</v>
          </cell>
          <cell r="M128">
            <v>91.408000000000001</v>
          </cell>
          <cell r="Q128">
            <v>0</v>
          </cell>
          <cell r="S128">
            <v>192.64599999999993</v>
          </cell>
          <cell r="T128">
            <v>192.64599999999993</v>
          </cell>
          <cell r="V128">
            <v>16.154</v>
          </cell>
          <cell r="Y128">
            <v>13.98</v>
          </cell>
          <cell r="AB128">
            <v>113.52799999999999</v>
          </cell>
          <cell r="AC128">
            <v>2.27</v>
          </cell>
          <cell r="AD128">
            <v>2.29</v>
          </cell>
          <cell r="AN128">
            <v>67.180000000000007</v>
          </cell>
          <cell r="AO128">
            <v>67.180000000000007</v>
          </cell>
          <cell r="AQ128">
            <v>0</v>
          </cell>
          <cell r="CS128">
            <v>40</v>
          </cell>
          <cell r="CT128">
            <v>3</v>
          </cell>
        </row>
        <row r="129">
          <cell r="B129">
            <v>29</v>
          </cell>
          <cell r="C129">
            <v>297.75</v>
          </cell>
          <cell r="D129">
            <v>215</v>
          </cell>
          <cell r="G129">
            <v>7.65</v>
          </cell>
          <cell r="H129">
            <v>7.65</v>
          </cell>
          <cell r="J129" t="e">
            <v>#DIV/0!</v>
          </cell>
          <cell r="M129">
            <v>50.155999999999999</v>
          </cell>
          <cell r="Q129">
            <v>0</v>
          </cell>
          <cell r="S129">
            <v>192.64599999999993</v>
          </cell>
          <cell r="T129">
            <v>192.64599999999993</v>
          </cell>
          <cell r="V129">
            <v>8.7260000000000009</v>
          </cell>
          <cell r="Y129">
            <v>13.66</v>
          </cell>
          <cell r="AB129">
            <v>113.52799999999999</v>
          </cell>
          <cell r="AC129">
            <v>2.13</v>
          </cell>
          <cell r="AD129">
            <v>2.16</v>
          </cell>
          <cell r="AN129">
            <v>64.81</v>
          </cell>
          <cell r="AO129">
            <v>64.81</v>
          </cell>
          <cell r="AQ129">
            <v>0</v>
          </cell>
          <cell r="CS129">
            <v>40</v>
          </cell>
          <cell r="CT129">
            <v>3</v>
          </cell>
        </row>
        <row r="130">
          <cell r="B130">
            <v>30</v>
          </cell>
          <cell r="C130">
            <v>190.83</v>
          </cell>
          <cell r="D130">
            <v>296</v>
          </cell>
          <cell r="G130">
            <v>8.9600000000000009</v>
          </cell>
          <cell r="H130">
            <v>8.9600000000000009</v>
          </cell>
          <cell r="J130" t="e">
            <v>#DIV/0!</v>
          </cell>
          <cell r="M130">
            <v>69.290999999999997</v>
          </cell>
          <cell r="Q130">
            <v>0</v>
          </cell>
          <cell r="S130">
            <v>192.64599999999993</v>
          </cell>
          <cell r="T130">
            <v>192.64599999999993</v>
          </cell>
          <cell r="V130">
            <v>11.96</v>
          </cell>
          <cell r="Y130">
            <v>6.84</v>
          </cell>
          <cell r="AB130">
            <v>113.52799999999999</v>
          </cell>
          <cell r="AC130">
            <v>2.1</v>
          </cell>
          <cell r="AD130">
            <v>2.09</v>
          </cell>
          <cell r="AN130">
            <v>61</v>
          </cell>
          <cell r="AO130">
            <v>61</v>
          </cell>
          <cell r="AQ130">
            <v>0</v>
          </cell>
          <cell r="CS130">
            <v>40</v>
          </cell>
          <cell r="CT130">
            <v>3</v>
          </cell>
        </row>
        <row r="131">
          <cell r="B131">
            <v>31</v>
          </cell>
          <cell r="J131" t="e">
            <v>#DIV/0!</v>
          </cell>
          <cell r="Q131">
            <v>0</v>
          </cell>
          <cell r="S131">
            <v>192.64599999999993</v>
          </cell>
          <cell r="T131">
            <v>192.64599999999993</v>
          </cell>
          <cell r="AB131">
            <v>113.52799999999999</v>
          </cell>
          <cell r="AQ131">
            <v>0</v>
          </cell>
          <cell r="CS131">
            <v>40</v>
          </cell>
          <cell r="CT131">
            <v>3</v>
          </cell>
        </row>
        <row r="132">
          <cell r="B132" t="str">
            <v>MEI/1</v>
          </cell>
          <cell r="D132">
            <v>202</v>
          </cell>
          <cell r="G132">
            <v>7.11</v>
          </cell>
          <cell r="H132">
            <v>7.11</v>
          </cell>
          <cell r="J132">
            <v>28.410689170182838</v>
          </cell>
          <cell r="M132">
            <v>47.292000000000002</v>
          </cell>
          <cell r="Q132">
            <v>51.41</v>
          </cell>
          <cell r="S132">
            <v>137.84299999999985</v>
          </cell>
          <cell r="T132">
            <v>137.84299999999985</v>
          </cell>
          <cell r="V132">
            <v>8.1389999999999993</v>
          </cell>
          <cell r="Y132">
            <v>14.1</v>
          </cell>
          <cell r="AB132">
            <v>8.006999999999989</v>
          </cell>
          <cell r="AN132">
            <v>44.79</v>
          </cell>
          <cell r="AO132">
            <v>44.79</v>
          </cell>
          <cell r="AQ132">
            <v>0</v>
          </cell>
          <cell r="CS132">
            <v>40</v>
          </cell>
          <cell r="CT132">
            <v>3</v>
          </cell>
        </row>
        <row r="133">
          <cell r="B133">
            <v>2</v>
          </cell>
          <cell r="D133">
            <v>203</v>
          </cell>
          <cell r="G133">
            <v>7.77</v>
          </cell>
          <cell r="H133">
            <v>7.77</v>
          </cell>
          <cell r="J133">
            <v>26.126126126126128</v>
          </cell>
          <cell r="M133">
            <v>47.052</v>
          </cell>
          <cell r="Q133">
            <v>74.92</v>
          </cell>
          <cell r="S133">
            <v>109.97499999999984</v>
          </cell>
          <cell r="T133">
            <v>109.97499999999984</v>
          </cell>
          <cell r="V133">
            <v>8.1630000000000003</v>
          </cell>
          <cell r="Y133">
            <v>6.52</v>
          </cell>
          <cell r="AB133">
            <v>9.6499999999999879</v>
          </cell>
          <cell r="AN133">
            <v>39.54</v>
          </cell>
          <cell r="AO133">
            <v>39.54</v>
          </cell>
          <cell r="AQ133">
            <v>0</v>
          </cell>
          <cell r="CS133">
            <v>40</v>
          </cell>
          <cell r="CT133">
            <v>3</v>
          </cell>
        </row>
        <row r="134">
          <cell r="B134">
            <v>3</v>
          </cell>
          <cell r="D134">
            <v>352</v>
          </cell>
          <cell r="G134">
            <v>12.62</v>
          </cell>
          <cell r="H134">
            <v>12.62</v>
          </cell>
          <cell r="J134">
            <v>27.892234548335978</v>
          </cell>
          <cell r="M134">
            <v>82.075000000000003</v>
          </cell>
          <cell r="Q134">
            <v>51.69</v>
          </cell>
          <cell r="S134">
            <v>140.35999999999984</v>
          </cell>
          <cell r="T134">
            <v>140.35999999999984</v>
          </cell>
          <cell r="V134">
            <v>14.2</v>
          </cell>
          <cell r="AB134">
            <v>23.849999999999987</v>
          </cell>
          <cell r="AN134">
            <v>78.760000000000005</v>
          </cell>
          <cell r="AO134">
            <v>78.760000000000005</v>
          </cell>
          <cell r="AQ134">
            <v>0</v>
          </cell>
          <cell r="CS134">
            <v>40</v>
          </cell>
          <cell r="CT134">
            <v>3</v>
          </cell>
        </row>
        <row r="135">
          <cell r="B135">
            <v>4</v>
          </cell>
          <cell r="Q135">
            <v>0</v>
          </cell>
          <cell r="S135">
            <v>140.35999999999984</v>
          </cell>
          <cell r="T135">
            <v>140.35999999999984</v>
          </cell>
          <cell r="AB135">
            <v>23.849999999999987</v>
          </cell>
          <cell r="AQ135">
            <v>0</v>
          </cell>
          <cell r="CS135">
            <v>40</v>
          </cell>
          <cell r="CT135">
            <v>3</v>
          </cell>
        </row>
        <row r="136">
          <cell r="B136">
            <v>5</v>
          </cell>
          <cell r="D136">
            <v>297</v>
          </cell>
          <cell r="G136">
            <v>10.17</v>
          </cell>
          <cell r="H136">
            <v>10.17</v>
          </cell>
          <cell r="J136">
            <v>29.20353982300885</v>
          </cell>
          <cell r="M136">
            <v>68.635999999999996</v>
          </cell>
          <cell r="Q136">
            <v>78.44</v>
          </cell>
          <cell r="S136">
            <v>130.55599999999984</v>
          </cell>
          <cell r="T136">
            <v>130.55599999999984</v>
          </cell>
          <cell r="V136">
            <v>11.9</v>
          </cell>
          <cell r="AB136">
            <v>35.749999999999986</v>
          </cell>
          <cell r="AN136">
            <v>60.94</v>
          </cell>
          <cell r="AO136">
            <v>60.94</v>
          </cell>
          <cell r="AQ136">
            <v>0</v>
          </cell>
          <cell r="CS136">
            <v>40</v>
          </cell>
          <cell r="CT136">
            <v>3</v>
          </cell>
        </row>
        <row r="137">
          <cell r="B137">
            <v>6</v>
          </cell>
          <cell r="D137">
            <v>416</v>
          </cell>
          <cell r="G137">
            <v>11.96</v>
          </cell>
          <cell r="H137">
            <v>11.96</v>
          </cell>
          <cell r="J137">
            <v>34.782608695652172</v>
          </cell>
          <cell r="M137">
            <v>95.888000000000005</v>
          </cell>
          <cell r="Q137">
            <v>0</v>
          </cell>
          <cell r="S137">
            <v>226.44399999999985</v>
          </cell>
          <cell r="T137">
            <v>226.44399999999985</v>
          </cell>
          <cell r="V137">
            <v>15.43</v>
          </cell>
          <cell r="Y137">
            <v>32.93</v>
          </cell>
          <cell r="AB137">
            <v>18.249999999999986</v>
          </cell>
          <cell r="AN137">
            <v>85.49</v>
          </cell>
          <cell r="AO137">
            <v>85.49</v>
          </cell>
          <cell r="AQ137">
            <v>0</v>
          </cell>
          <cell r="CS137">
            <v>40</v>
          </cell>
          <cell r="CT137">
            <v>3</v>
          </cell>
        </row>
        <row r="138">
          <cell r="B138">
            <v>7</v>
          </cell>
          <cell r="D138">
            <v>374</v>
          </cell>
          <cell r="G138">
            <v>12.04</v>
          </cell>
          <cell r="H138">
            <v>12.04</v>
          </cell>
          <cell r="J138">
            <v>31.063122923588043</v>
          </cell>
          <cell r="M138">
            <v>86.468999999999994</v>
          </cell>
          <cell r="Q138">
            <v>112.05</v>
          </cell>
          <cell r="S138">
            <v>200.86299999999983</v>
          </cell>
          <cell r="T138">
            <v>200.86299999999983</v>
          </cell>
          <cell r="V138">
            <v>15.372</v>
          </cell>
          <cell r="Y138">
            <v>33.01</v>
          </cell>
          <cell r="AB138">
            <v>0.61199999999998766</v>
          </cell>
          <cell r="AN138">
            <v>81.75</v>
          </cell>
          <cell r="AO138">
            <v>81.75</v>
          </cell>
          <cell r="AQ138">
            <v>0</v>
          </cell>
          <cell r="CS138">
            <v>40</v>
          </cell>
          <cell r="CT138">
            <v>3</v>
          </cell>
        </row>
        <row r="139">
          <cell r="B139">
            <v>8</v>
          </cell>
          <cell r="D139">
            <v>446</v>
          </cell>
          <cell r="G139">
            <v>13.23</v>
          </cell>
          <cell r="H139">
            <v>13.23</v>
          </cell>
          <cell r="J139">
            <v>33.711262282690853</v>
          </cell>
          <cell r="M139">
            <v>102.624</v>
          </cell>
          <cell r="Q139">
            <v>126.29</v>
          </cell>
          <cell r="S139">
            <v>177.19699999999983</v>
          </cell>
          <cell r="T139">
            <v>177.19699999999983</v>
          </cell>
          <cell r="V139">
            <v>17.928999999999998</v>
          </cell>
          <cell r="Y139">
            <v>6.31</v>
          </cell>
          <cell r="AB139">
            <v>12.230999999999987</v>
          </cell>
          <cell r="AN139">
            <v>91.73</v>
          </cell>
          <cell r="AO139">
            <v>91.73</v>
          </cell>
          <cell r="AQ139">
            <v>0</v>
          </cell>
          <cell r="CS139">
            <v>40</v>
          </cell>
          <cell r="CT139">
            <v>3</v>
          </cell>
        </row>
        <row r="140">
          <cell r="B140">
            <v>9</v>
          </cell>
          <cell r="D140">
            <v>232</v>
          </cell>
          <cell r="F140">
            <v>2</v>
          </cell>
          <cell r="G140">
            <v>6.5</v>
          </cell>
          <cell r="H140">
            <v>8.5</v>
          </cell>
          <cell r="J140">
            <v>27.294117647058822</v>
          </cell>
          <cell r="M140">
            <v>53.36</v>
          </cell>
          <cell r="Q140">
            <v>121.79</v>
          </cell>
          <cell r="S140">
            <v>108.76699999999984</v>
          </cell>
          <cell r="T140">
            <v>108.76699999999984</v>
          </cell>
          <cell r="V140">
            <v>9.3490000000000002</v>
          </cell>
          <cell r="Y140">
            <v>18.88</v>
          </cell>
          <cell r="AB140">
            <v>2.6999999999999886</v>
          </cell>
          <cell r="AN140">
            <v>51.66</v>
          </cell>
          <cell r="AO140">
            <v>51.66</v>
          </cell>
          <cell r="AQ140">
            <v>0</v>
          </cell>
          <cell r="CS140">
            <v>40</v>
          </cell>
          <cell r="CT140">
            <v>3</v>
          </cell>
        </row>
        <row r="141">
          <cell r="B141">
            <v>10</v>
          </cell>
          <cell r="D141">
            <v>525</v>
          </cell>
          <cell r="G141">
            <v>18.62</v>
          </cell>
          <cell r="H141">
            <v>18.62</v>
          </cell>
          <cell r="J141">
            <v>28.195488721804509</v>
          </cell>
          <cell r="M141">
            <v>118.884</v>
          </cell>
          <cell r="Q141">
            <v>109.88</v>
          </cell>
          <cell r="S141">
            <v>117.77099999999984</v>
          </cell>
          <cell r="T141">
            <v>117.77099999999984</v>
          </cell>
          <cell r="V141">
            <v>19.309999999999999</v>
          </cell>
          <cell r="Y141">
            <v>13.37</v>
          </cell>
          <cell r="AB141">
            <v>8.6399999999999881</v>
          </cell>
          <cell r="AN141">
            <v>106.08</v>
          </cell>
          <cell r="AO141">
            <v>86.08</v>
          </cell>
          <cell r="AQ141">
            <v>20</v>
          </cell>
          <cell r="CS141">
            <v>40</v>
          </cell>
          <cell r="CT141">
            <v>3</v>
          </cell>
        </row>
        <row r="142">
          <cell r="B142">
            <v>11</v>
          </cell>
          <cell r="Q142">
            <v>0</v>
          </cell>
          <cell r="S142">
            <v>117.77099999999984</v>
          </cell>
          <cell r="T142">
            <v>117.77099999999984</v>
          </cell>
          <cell r="AB142">
            <v>8.6399999999999881</v>
          </cell>
          <cell r="AQ142">
            <v>20</v>
          </cell>
          <cell r="CS142">
            <v>40</v>
          </cell>
          <cell r="CT142">
            <v>3</v>
          </cell>
        </row>
        <row r="143">
          <cell r="B143">
            <v>12</v>
          </cell>
          <cell r="D143">
            <v>327</v>
          </cell>
          <cell r="G143">
            <v>11.46</v>
          </cell>
          <cell r="H143">
            <v>11.46</v>
          </cell>
          <cell r="J143">
            <v>28.534031413612563</v>
          </cell>
          <cell r="M143">
            <v>72.593999999999994</v>
          </cell>
          <cell r="Q143">
            <v>65.489999999999995</v>
          </cell>
          <cell r="S143">
            <v>124.87499999999984</v>
          </cell>
          <cell r="T143">
            <v>124.87499999999984</v>
          </cell>
          <cell r="V143">
            <v>12.585000000000001</v>
          </cell>
          <cell r="Y143">
            <v>19.63</v>
          </cell>
          <cell r="AB143">
            <v>1.5949999999999882</v>
          </cell>
          <cell r="AN143">
            <v>60.29</v>
          </cell>
          <cell r="AO143">
            <v>80.290000000000006</v>
          </cell>
          <cell r="AQ143">
            <v>0</v>
          </cell>
          <cell r="CS143">
            <v>40</v>
          </cell>
          <cell r="CT143">
            <v>3</v>
          </cell>
        </row>
        <row r="144">
          <cell r="B144">
            <v>13</v>
          </cell>
          <cell r="D144">
            <v>514</v>
          </cell>
          <cell r="G144">
            <v>17.899999999999999</v>
          </cell>
          <cell r="H144">
            <v>17.899999999999999</v>
          </cell>
          <cell r="J144">
            <v>28.715083798882684</v>
          </cell>
          <cell r="M144">
            <v>113.33</v>
          </cell>
          <cell r="Q144">
            <v>96.4</v>
          </cell>
          <cell r="S144">
            <v>141.80499999999984</v>
          </cell>
          <cell r="T144">
            <v>141.80499999999984</v>
          </cell>
          <cell r="V144">
            <v>19.058</v>
          </cell>
          <cell r="Y144">
            <v>6.68</v>
          </cell>
          <cell r="AB144">
            <v>13.972999999999988</v>
          </cell>
          <cell r="AN144">
            <v>114.88</v>
          </cell>
          <cell r="AO144">
            <v>114.88</v>
          </cell>
          <cell r="AQ144">
            <v>0</v>
          </cell>
          <cell r="CS144">
            <v>40</v>
          </cell>
          <cell r="CT144">
            <v>3</v>
          </cell>
        </row>
        <row r="145">
          <cell r="B145">
            <v>14</v>
          </cell>
          <cell r="Q145">
            <v>0</v>
          </cell>
          <cell r="S145">
            <v>141.80499999999984</v>
          </cell>
          <cell r="T145">
            <v>141.80499999999984</v>
          </cell>
          <cell r="AB145">
            <v>13.972999999999988</v>
          </cell>
          <cell r="AQ145">
            <v>0</v>
          </cell>
          <cell r="CS145">
            <v>40</v>
          </cell>
          <cell r="CT145">
            <v>3</v>
          </cell>
        </row>
        <row r="146">
          <cell r="B146">
            <v>15</v>
          </cell>
          <cell r="Q146">
            <v>0</v>
          </cell>
          <cell r="S146">
            <v>141.80499999999984</v>
          </cell>
          <cell r="T146">
            <v>141.80499999999984</v>
          </cell>
          <cell r="AB146">
            <v>13.972999999999988</v>
          </cell>
          <cell r="AQ146">
            <v>0</v>
          </cell>
          <cell r="CS146">
            <v>40</v>
          </cell>
          <cell r="CT146">
            <v>3</v>
          </cell>
        </row>
        <row r="147">
          <cell r="B147">
            <v>16</v>
          </cell>
          <cell r="D147">
            <v>302</v>
          </cell>
          <cell r="G147">
            <v>10.47</v>
          </cell>
          <cell r="H147">
            <v>10.47</v>
          </cell>
          <cell r="J147">
            <v>28.844317096466092</v>
          </cell>
          <cell r="M147">
            <v>66.91</v>
          </cell>
          <cell r="Q147">
            <v>0</v>
          </cell>
          <cell r="S147">
            <v>208.71499999999983</v>
          </cell>
          <cell r="T147">
            <v>208.71499999999983</v>
          </cell>
          <cell r="V147">
            <v>11.61</v>
          </cell>
          <cell r="Y147">
            <v>6.96</v>
          </cell>
          <cell r="AB147">
            <v>18.622999999999987</v>
          </cell>
          <cell r="AN147">
            <v>50.78</v>
          </cell>
          <cell r="AO147">
            <v>50.78</v>
          </cell>
          <cell r="AQ147">
            <v>0</v>
          </cell>
          <cell r="CS147">
            <v>40</v>
          </cell>
          <cell r="CT147">
            <v>3</v>
          </cell>
        </row>
        <row r="148">
          <cell r="B148">
            <v>17</v>
          </cell>
          <cell r="D148">
            <v>594</v>
          </cell>
          <cell r="G148">
            <v>21.22</v>
          </cell>
          <cell r="H148">
            <v>21.22</v>
          </cell>
          <cell r="J148">
            <v>27.992459943449578</v>
          </cell>
          <cell r="M148">
            <v>131.673</v>
          </cell>
          <cell r="Q148">
            <v>0</v>
          </cell>
          <cell r="S148">
            <v>340.38799999999981</v>
          </cell>
          <cell r="T148">
            <v>340.38799999999981</v>
          </cell>
          <cell r="V148">
            <v>23.004999999999999</v>
          </cell>
          <cell r="Y148">
            <v>13.44</v>
          </cell>
          <cell r="AB148">
            <v>28.187999999999988</v>
          </cell>
          <cell r="AN148">
            <v>136.38</v>
          </cell>
          <cell r="AO148">
            <v>136.38</v>
          </cell>
          <cell r="AQ148">
            <v>0</v>
          </cell>
          <cell r="CS148">
            <v>40</v>
          </cell>
          <cell r="CT148">
            <v>3</v>
          </cell>
        </row>
        <row r="149">
          <cell r="B149">
            <v>18</v>
          </cell>
          <cell r="Q149">
            <v>0</v>
          </cell>
          <cell r="S149">
            <v>340.38799999999981</v>
          </cell>
          <cell r="T149">
            <v>340.38799999999981</v>
          </cell>
          <cell r="AB149">
            <v>28.187999999999988</v>
          </cell>
          <cell r="AQ149">
            <v>0</v>
          </cell>
          <cell r="CS149">
            <v>40</v>
          </cell>
          <cell r="CT149">
            <v>3</v>
          </cell>
        </row>
        <row r="150">
          <cell r="B150">
            <v>19</v>
          </cell>
          <cell r="D150">
            <v>713</v>
          </cell>
          <cell r="G150">
            <v>21.42</v>
          </cell>
          <cell r="H150">
            <v>21.42</v>
          </cell>
          <cell r="J150">
            <v>33.286647992530341</v>
          </cell>
          <cell r="M150">
            <v>158.286</v>
          </cell>
          <cell r="Q150">
            <v>0</v>
          </cell>
          <cell r="S150">
            <v>498.67399999999981</v>
          </cell>
          <cell r="T150">
            <v>498.67399999999981</v>
          </cell>
          <cell r="V150">
            <v>28.805</v>
          </cell>
          <cell r="Y150">
            <v>25.87</v>
          </cell>
          <cell r="AB150">
            <v>31.122999999999987</v>
          </cell>
          <cell r="AN150">
            <v>139.47999999999999</v>
          </cell>
          <cell r="AO150">
            <v>139.47999999999999</v>
          </cell>
          <cell r="AQ150">
            <v>0</v>
          </cell>
          <cell r="CS150">
            <v>40</v>
          </cell>
          <cell r="CT150">
            <v>3</v>
          </cell>
        </row>
        <row r="151">
          <cell r="B151">
            <v>20</v>
          </cell>
          <cell r="D151">
            <v>800</v>
          </cell>
          <cell r="G151">
            <v>22.78</v>
          </cell>
          <cell r="H151">
            <v>22.78</v>
          </cell>
          <cell r="J151">
            <v>35.118525021949075</v>
          </cell>
          <cell r="M151">
            <v>184.8</v>
          </cell>
          <cell r="Q151">
            <v>229</v>
          </cell>
          <cell r="S151">
            <v>454.47399999999982</v>
          </cell>
          <cell r="T151">
            <v>454.47399999999982</v>
          </cell>
          <cell r="V151">
            <v>32.4</v>
          </cell>
          <cell r="Y151">
            <v>38.4</v>
          </cell>
          <cell r="AB151">
            <v>25.122999999999983</v>
          </cell>
          <cell r="AN151">
            <v>168</v>
          </cell>
          <cell r="AO151">
            <v>130.9</v>
          </cell>
          <cell r="AQ151">
            <v>37.099999999999994</v>
          </cell>
          <cell r="CS151">
            <v>40</v>
          </cell>
          <cell r="CT151">
            <v>3</v>
          </cell>
        </row>
        <row r="152">
          <cell r="B152">
            <v>21</v>
          </cell>
          <cell r="D152">
            <v>426</v>
          </cell>
          <cell r="F152">
            <v>8.83</v>
          </cell>
          <cell r="G152">
            <v>12.8</v>
          </cell>
          <cell r="H152">
            <v>12.8</v>
          </cell>
          <cell r="J152">
            <v>33.28125</v>
          </cell>
          <cell r="M152">
            <v>100.11</v>
          </cell>
          <cell r="Q152">
            <v>115.12</v>
          </cell>
          <cell r="S152">
            <v>439.46399999999983</v>
          </cell>
          <cell r="T152">
            <v>439.46399999999983</v>
          </cell>
          <cell r="V152">
            <v>17.113</v>
          </cell>
          <cell r="Y152">
            <v>32.72</v>
          </cell>
          <cell r="AB152">
            <v>9.515999999999984</v>
          </cell>
          <cell r="AN152">
            <v>89.46</v>
          </cell>
          <cell r="AO152">
            <v>113.7</v>
          </cell>
          <cell r="AQ152">
            <v>12.859999999999985</v>
          </cell>
          <cell r="CS152">
            <v>40</v>
          </cell>
          <cell r="CT152">
            <v>3</v>
          </cell>
        </row>
        <row r="153">
          <cell r="B153">
            <v>22</v>
          </cell>
          <cell r="D153">
            <v>676</v>
          </cell>
          <cell r="F153">
            <v>2.61</v>
          </cell>
          <cell r="G153">
            <v>18.100000000000001</v>
          </cell>
          <cell r="H153">
            <v>20.71</v>
          </cell>
          <cell r="I153">
            <v>1.43</v>
          </cell>
          <cell r="J153">
            <v>32.641236117817478</v>
          </cell>
          <cell r="M153">
            <v>160.21199999999999</v>
          </cell>
          <cell r="Q153">
            <v>172.91</v>
          </cell>
          <cell r="S153">
            <v>426.76599999999985</v>
          </cell>
          <cell r="T153">
            <v>426.76599999999985</v>
          </cell>
          <cell r="V153">
            <v>26.364000000000001</v>
          </cell>
          <cell r="AB153">
            <v>35.879999999999981</v>
          </cell>
          <cell r="AN153">
            <v>157.93</v>
          </cell>
          <cell r="AO153">
            <v>170.79</v>
          </cell>
          <cell r="AQ153">
            <v>0</v>
          </cell>
          <cell r="CS153">
            <v>40</v>
          </cell>
          <cell r="CT153">
            <v>3</v>
          </cell>
        </row>
        <row r="154">
          <cell r="B154">
            <v>23</v>
          </cell>
          <cell r="D154">
            <v>232</v>
          </cell>
          <cell r="G154">
            <v>7.09</v>
          </cell>
          <cell r="H154">
            <v>7.09</v>
          </cell>
          <cell r="J154">
            <v>32.722143864598024</v>
          </cell>
          <cell r="M154">
            <v>56.03</v>
          </cell>
          <cell r="Q154">
            <v>208.22</v>
          </cell>
          <cell r="S154">
            <v>274.57599999999979</v>
          </cell>
          <cell r="T154">
            <v>274.57599999999979</v>
          </cell>
          <cell r="V154">
            <v>9.5120000000000005</v>
          </cell>
          <cell r="AB154">
            <v>45.391999999999982</v>
          </cell>
          <cell r="AN154">
            <v>60.15</v>
          </cell>
          <cell r="AO154">
            <v>60.15</v>
          </cell>
          <cell r="AQ154">
            <v>0</v>
          </cell>
          <cell r="CS154">
            <v>40</v>
          </cell>
          <cell r="CT154">
            <v>3</v>
          </cell>
        </row>
        <row r="155">
          <cell r="B155">
            <v>24</v>
          </cell>
          <cell r="D155">
            <v>533</v>
          </cell>
          <cell r="G155">
            <v>16.16</v>
          </cell>
          <cell r="H155">
            <v>16.16</v>
          </cell>
          <cell r="J155">
            <v>32.982673267326732</v>
          </cell>
          <cell r="M155">
            <v>128.56</v>
          </cell>
          <cell r="Q155">
            <v>120.01</v>
          </cell>
          <cell r="S155">
            <v>283.12599999999981</v>
          </cell>
          <cell r="T155">
            <v>283.12599999999981</v>
          </cell>
          <cell r="V155">
            <v>22.1</v>
          </cell>
          <cell r="Y155">
            <v>12.98</v>
          </cell>
          <cell r="AB155">
            <v>54.511999999999986</v>
          </cell>
          <cell r="AN155">
            <v>125.74</v>
          </cell>
          <cell r="AO155">
            <v>125.74</v>
          </cell>
          <cell r="AQ155">
            <v>0</v>
          </cell>
          <cell r="CS155">
            <v>40</v>
          </cell>
          <cell r="CT155">
            <v>3</v>
          </cell>
        </row>
        <row r="156">
          <cell r="B156">
            <v>25</v>
          </cell>
          <cell r="Q156">
            <v>0</v>
          </cell>
          <cell r="S156">
            <v>283.12599999999981</v>
          </cell>
          <cell r="T156">
            <v>283.12599999999981</v>
          </cell>
          <cell r="AB156">
            <v>54.511999999999986</v>
          </cell>
          <cell r="AQ156">
            <v>0</v>
          </cell>
          <cell r="CS156">
            <v>40</v>
          </cell>
          <cell r="CT156">
            <v>3</v>
          </cell>
        </row>
        <row r="157">
          <cell r="B157">
            <v>26</v>
          </cell>
          <cell r="D157">
            <v>258</v>
          </cell>
          <cell r="G157">
            <v>8.66</v>
          </cell>
          <cell r="H157">
            <v>8.66</v>
          </cell>
          <cell r="J157">
            <v>29.792147806004618</v>
          </cell>
          <cell r="M157">
            <v>62.195</v>
          </cell>
          <cell r="Q157">
            <v>126.19</v>
          </cell>
          <cell r="S157">
            <v>219.1309999999998</v>
          </cell>
          <cell r="T157">
            <v>219.1309999999998</v>
          </cell>
          <cell r="V157">
            <v>10.759</v>
          </cell>
          <cell r="Y157">
            <v>44.71</v>
          </cell>
          <cell r="AB157">
            <v>20.560999999999986</v>
          </cell>
          <cell r="AN157">
            <v>54.35</v>
          </cell>
          <cell r="AO157">
            <v>54.35</v>
          </cell>
          <cell r="AQ157">
            <v>0</v>
          </cell>
          <cell r="CS157">
            <v>40</v>
          </cell>
          <cell r="CT157">
            <v>3</v>
          </cell>
        </row>
        <row r="158">
          <cell r="B158">
            <v>27</v>
          </cell>
          <cell r="D158">
            <v>168</v>
          </cell>
          <cell r="G158">
            <v>6.09</v>
          </cell>
          <cell r="H158">
            <v>6.09</v>
          </cell>
          <cell r="J158">
            <v>27.586206896551726</v>
          </cell>
          <cell r="M158">
            <v>40.438000000000002</v>
          </cell>
          <cell r="Q158">
            <v>125.5</v>
          </cell>
          <cell r="S158">
            <v>134.06899999999979</v>
          </cell>
          <cell r="T158">
            <v>134.06899999999979</v>
          </cell>
          <cell r="V158">
            <v>6.835</v>
          </cell>
          <cell r="Y158">
            <v>19.7</v>
          </cell>
          <cell r="AB158">
            <v>7.6959999999999873</v>
          </cell>
          <cell r="AN158">
            <v>35.28</v>
          </cell>
          <cell r="AO158">
            <v>28.35</v>
          </cell>
          <cell r="AQ158">
            <v>6.93</v>
          </cell>
          <cell r="CS158">
            <v>40</v>
          </cell>
          <cell r="CT158">
            <v>3</v>
          </cell>
        </row>
        <row r="159">
          <cell r="B159">
            <v>28</v>
          </cell>
          <cell r="D159">
            <v>247</v>
          </cell>
          <cell r="F159">
            <v>4.47</v>
          </cell>
          <cell r="G159">
            <v>7.85</v>
          </cell>
          <cell r="H159">
            <v>7.85</v>
          </cell>
          <cell r="J159">
            <v>31.464968152866245</v>
          </cell>
          <cell r="M159">
            <v>59.28</v>
          </cell>
          <cell r="Q159">
            <v>0</v>
          </cell>
          <cell r="S159">
            <v>193.34899999999979</v>
          </cell>
          <cell r="T159">
            <v>193.34899999999979</v>
          </cell>
          <cell r="V159">
            <v>10.156000000000001</v>
          </cell>
          <cell r="Y159">
            <v>6.62</v>
          </cell>
          <cell r="AB159">
            <v>11.231999999999989</v>
          </cell>
          <cell r="AN159">
            <v>51.87</v>
          </cell>
          <cell r="AO159">
            <v>49.28</v>
          </cell>
          <cell r="AQ159">
            <v>9.519999999999996</v>
          </cell>
          <cell r="CS159">
            <v>40</v>
          </cell>
          <cell r="CT159">
            <v>3</v>
          </cell>
        </row>
        <row r="160">
          <cell r="B160">
            <v>29</v>
          </cell>
          <cell r="Q160">
            <v>0</v>
          </cell>
          <cell r="S160">
            <v>193.34899999999979</v>
          </cell>
          <cell r="T160">
            <v>193.34899999999979</v>
          </cell>
          <cell r="AB160">
            <v>11.231999999999989</v>
          </cell>
          <cell r="AQ160">
            <v>9.519999999999996</v>
          </cell>
          <cell r="CS160">
            <v>40</v>
          </cell>
          <cell r="CT160">
            <v>3</v>
          </cell>
        </row>
        <row r="161">
          <cell r="B161">
            <v>30</v>
          </cell>
          <cell r="D161">
            <v>197</v>
          </cell>
          <cell r="F161">
            <v>3.24</v>
          </cell>
          <cell r="G161">
            <v>5.98</v>
          </cell>
          <cell r="H161">
            <v>5.98</v>
          </cell>
          <cell r="J161">
            <v>32.943143812709025</v>
          </cell>
          <cell r="M161">
            <v>47.3</v>
          </cell>
          <cell r="Q161">
            <v>104.44</v>
          </cell>
          <cell r="S161">
            <v>136.20899999999978</v>
          </cell>
          <cell r="T161">
            <v>136.20899999999978</v>
          </cell>
          <cell r="V161">
            <v>8.1750000000000007</v>
          </cell>
          <cell r="Y161">
            <v>18.95</v>
          </cell>
          <cell r="AB161">
            <v>0.45699999999999008</v>
          </cell>
          <cell r="AN161">
            <v>40.729999999999997</v>
          </cell>
          <cell r="AO161">
            <v>50.25</v>
          </cell>
          <cell r="AQ161">
            <v>0</v>
          </cell>
          <cell r="CS161">
            <v>40</v>
          </cell>
          <cell r="CT161">
            <v>3</v>
          </cell>
        </row>
        <row r="162">
          <cell r="B162">
            <v>31</v>
          </cell>
          <cell r="D162">
            <v>365</v>
          </cell>
          <cell r="F162">
            <v>5.56</v>
          </cell>
          <cell r="G162">
            <v>10.46</v>
          </cell>
          <cell r="H162">
            <v>10.46</v>
          </cell>
          <cell r="J162">
            <v>34.894837476099426</v>
          </cell>
          <cell r="M162">
            <v>87.71</v>
          </cell>
          <cell r="Q162">
            <v>64.53</v>
          </cell>
          <cell r="S162">
            <v>159.38899999999975</v>
          </cell>
          <cell r="T162">
            <v>159.38899999999975</v>
          </cell>
          <cell r="V162">
            <v>15.33</v>
          </cell>
          <cell r="Y162">
            <v>6.36</v>
          </cell>
          <cell r="AB162">
            <v>9.4269999999999889</v>
          </cell>
          <cell r="AN162">
            <v>72.150000000000006</v>
          </cell>
          <cell r="AO162">
            <v>72.150000000000006</v>
          </cell>
          <cell r="AQ162">
            <v>0</v>
          </cell>
          <cell r="CS162">
            <v>40</v>
          </cell>
          <cell r="CT162">
            <v>3</v>
          </cell>
        </row>
        <row r="163">
          <cell r="B163" t="str">
            <v>JUN/1</v>
          </cell>
          <cell r="Q163">
            <v>0</v>
          </cell>
          <cell r="S163">
            <v>159.38899999999975</v>
          </cell>
          <cell r="T163">
            <v>159.38899999999975</v>
          </cell>
          <cell r="AB163">
            <v>9.4269999999999889</v>
          </cell>
          <cell r="AQ163">
            <v>0</v>
          </cell>
          <cell r="CS163">
            <v>40</v>
          </cell>
          <cell r="CT163">
            <v>3</v>
          </cell>
        </row>
        <row r="164">
          <cell r="B164">
            <v>2</v>
          </cell>
          <cell r="D164">
            <v>283</v>
          </cell>
          <cell r="F164">
            <v>2.72</v>
          </cell>
          <cell r="G164">
            <v>6.89</v>
          </cell>
          <cell r="H164">
            <v>9.61</v>
          </cell>
          <cell r="J164">
            <v>29.448491155046828</v>
          </cell>
          <cell r="M164">
            <v>66.504999999999995</v>
          </cell>
          <cell r="Q164">
            <v>67</v>
          </cell>
          <cell r="S164">
            <v>158.89399999999975</v>
          </cell>
          <cell r="T164">
            <v>158.89399999999975</v>
          </cell>
          <cell r="V164">
            <v>11.83</v>
          </cell>
          <cell r="Y164">
            <v>13.55</v>
          </cell>
          <cell r="AB164">
            <v>7.7069999999999901</v>
          </cell>
          <cell r="AN164">
            <v>63.44</v>
          </cell>
          <cell r="AO164">
            <v>63.44</v>
          </cell>
          <cell r="AQ164">
            <v>0</v>
          </cell>
          <cell r="CS164">
            <v>40</v>
          </cell>
          <cell r="CT164">
            <v>3</v>
          </cell>
        </row>
        <row r="165">
          <cell r="B165">
            <v>3</v>
          </cell>
          <cell r="D165">
            <v>305</v>
          </cell>
          <cell r="F165">
            <v>3.33</v>
          </cell>
          <cell r="G165">
            <v>9.51</v>
          </cell>
          <cell r="H165">
            <v>9.51</v>
          </cell>
          <cell r="J165">
            <v>32.071503680336491</v>
          </cell>
          <cell r="M165">
            <v>70.203000000000003</v>
          </cell>
          <cell r="Q165">
            <v>53.02</v>
          </cell>
          <cell r="S165">
            <v>176.07699999999974</v>
          </cell>
          <cell r="T165">
            <v>176.07699999999974</v>
          </cell>
          <cell r="V165">
            <v>12.9</v>
          </cell>
          <cell r="Y165">
            <v>19.52</v>
          </cell>
          <cell r="AB165">
            <v>1.0869999999999926</v>
          </cell>
          <cell r="AN165">
            <v>57.75</v>
          </cell>
          <cell r="AO165">
            <v>57.75</v>
          </cell>
          <cell r="AQ165">
            <v>0</v>
          </cell>
          <cell r="CS165">
            <v>40</v>
          </cell>
          <cell r="CT165">
            <v>3</v>
          </cell>
        </row>
        <row r="166">
          <cell r="B166">
            <v>4</v>
          </cell>
          <cell r="D166">
            <v>195</v>
          </cell>
          <cell r="F166">
            <v>5.46</v>
          </cell>
          <cell r="G166">
            <v>4.72</v>
          </cell>
          <cell r="H166">
            <v>5.46</v>
          </cell>
          <cell r="J166">
            <v>35.714285714285715</v>
          </cell>
          <cell r="M166">
            <v>45.045000000000002</v>
          </cell>
          <cell r="Q166">
            <v>77.540000000000006</v>
          </cell>
          <cell r="S166">
            <v>143.58199999999971</v>
          </cell>
          <cell r="T166">
            <v>143.58199999999971</v>
          </cell>
          <cell r="V166">
            <v>8.35</v>
          </cell>
          <cell r="Y166">
            <v>6.75</v>
          </cell>
          <cell r="AB166">
            <v>2.6869999999999923</v>
          </cell>
          <cell r="AN166">
            <v>44.63</v>
          </cell>
          <cell r="AO166">
            <v>44.63</v>
          </cell>
          <cell r="AQ166">
            <v>0</v>
          </cell>
          <cell r="CS166">
            <v>40</v>
          </cell>
          <cell r="CT166">
            <v>3</v>
          </cell>
        </row>
        <row r="167">
          <cell r="B167">
            <v>5</v>
          </cell>
          <cell r="D167">
            <v>196</v>
          </cell>
          <cell r="F167">
            <v>2.67</v>
          </cell>
          <cell r="G167">
            <v>5.93</v>
          </cell>
          <cell r="H167">
            <v>5.93</v>
          </cell>
          <cell r="J167">
            <v>33.052276559865092</v>
          </cell>
          <cell r="M167">
            <v>45.381</v>
          </cell>
          <cell r="Q167">
            <v>53.9</v>
          </cell>
          <cell r="S167">
            <v>135.0629999999997</v>
          </cell>
          <cell r="T167">
            <v>135.0629999999997</v>
          </cell>
          <cell r="V167">
            <v>8.3000000000000007</v>
          </cell>
          <cell r="Y167">
            <v>7.54</v>
          </cell>
          <cell r="AB167">
            <v>3.446999999999993</v>
          </cell>
          <cell r="AN167">
            <v>51.51</v>
          </cell>
          <cell r="AO167">
            <v>51.51</v>
          </cell>
          <cell r="AQ167">
            <v>0</v>
          </cell>
          <cell r="CS167">
            <v>40</v>
          </cell>
          <cell r="CT167">
            <v>3</v>
          </cell>
        </row>
        <row r="168">
          <cell r="B168">
            <v>6</v>
          </cell>
          <cell r="D168">
            <v>250</v>
          </cell>
          <cell r="F168">
            <v>5.32</v>
          </cell>
          <cell r="G168">
            <v>6.8</v>
          </cell>
          <cell r="H168">
            <v>6.8</v>
          </cell>
          <cell r="J168">
            <v>36.764705882352942</v>
          </cell>
          <cell r="M168">
            <v>58</v>
          </cell>
          <cell r="Q168">
            <v>65.739999999999995</v>
          </cell>
          <cell r="S168">
            <v>127.32299999999971</v>
          </cell>
          <cell r="T168">
            <v>127.32299999999971</v>
          </cell>
          <cell r="V168">
            <v>10.75</v>
          </cell>
          <cell r="Y168">
            <v>5.97</v>
          </cell>
          <cell r="AB168">
            <v>8.2269999999999932</v>
          </cell>
          <cell r="AN168">
            <v>49.76</v>
          </cell>
          <cell r="AO168">
            <v>49.76</v>
          </cell>
          <cell r="AQ168">
            <v>0</v>
          </cell>
          <cell r="CS168">
            <v>40</v>
          </cell>
          <cell r="CT168">
            <v>3</v>
          </cell>
        </row>
        <row r="169">
          <cell r="B169">
            <v>7</v>
          </cell>
          <cell r="D169">
            <v>483</v>
          </cell>
          <cell r="F169">
            <v>9.14</v>
          </cell>
          <cell r="G169">
            <v>12.16</v>
          </cell>
          <cell r="H169">
            <v>12.16</v>
          </cell>
          <cell r="J169">
            <v>39.720394736842103</v>
          </cell>
          <cell r="M169">
            <v>111.09</v>
          </cell>
          <cell r="Q169">
            <v>0</v>
          </cell>
          <cell r="S169">
            <v>238.41299999999973</v>
          </cell>
          <cell r="T169">
            <v>238.41299999999973</v>
          </cell>
          <cell r="V169">
            <v>19.733000000000001</v>
          </cell>
          <cell r="Y169">
            <v>6.41</v>
          </cell>
          <cell r="AB169">
            <v>21.549999999999994</v>
          </cell>
          <cell r="AN169">
            <v>111.74</v>
          </cell>
          <cell r="AO169">
            <v>111.74</v>
          </cell>
          <cell r="AQ169">
            <v>0</v>
          </cell>
          <cell r="CS169">
            <v>40</v>
          </cell>
          <cell r="CT169">
            <v>3</v>
          </cell>
        </row>
        <row r="170">
          <cell r="B170">
            <v>8</v>
          </cell>
          <cell r="Q170">
            <v>0</v>
          </cell>
          <cell r="S170">
            <v>238.41299999999973</v>
          </cell>
          <cell r="T170">
            <v>238.41299999999973</v>
          </cell>
          <cell r="AB170">
            <v>21.549999999999994</v>
          </cell>
          <cell r="AQ170">
            <v>0</v>
          </cell>
          <cell r="CS170">
            <v>40</v>
          </cell>
          <cell r="CT170">
            <v>3</v>
          </cell>
        </row>
        <row r="171">
          <cell r="B171">
            <v>9</v>
          </cell>
          <cell r="D171">
            <v>456</v>
          </cell>
          <cell r="F171">
            <v>9.91</v>
          </cell>
          <cell r="G171">
            <v>12.26</v>
          </cell>
          <cell r="H171">
            <v>12.26</v>
          </cell>
          <cell r="J171">
            <v>37.194127243066887</v>
          </cell>
          <cell r="M171">
            <v>105.455</v>
          </cell>
          <cell r="Q171">
            <v>98.88</v>
          </cell>
          <cell r="S171">
            <v>244.98799999999972</v>
          </cell>
          <cell r="T171">
            <v>244.98799999999972</v>
          </cell>
          <cell r="V171">
            <v>18.47</v>
          </cell>
          <cell r="Y171">
            <v>19.72</v>
          </cell>
          <cell r="AB171">
            <v>20.299999999999997</v>
          </cell>
          <cell r="AN171">
            <v>90.81</v>
          </cell>
          <cell r="AO171">
            <v>90.81</v>
          </cell>
          <cell r="AQ171">
            <v>0</v>
          </cell>
          <cell r="CS171">
            <v>40</v>
          </cell>
          <cell r="CT171">
            <v>3</v>
          </cell>
        </row>
        <row r="172">
          <cell r="B172">
            <v>10</v>
          </cell>
          <cell r="D172">
            <v>507</v>
          </cell>
          <cell r="F172">
            <v>9.59</v>
          </cell>
          <cell r="G172">
            <v>13.46</v>
          </cell>
          <cell r="H172">
            <v>13.46</v>
          </cell>
          <cell r="J172">
            <v>37.667161961367007</v>
          </cell>
          <cell r="M172">
            <v>119.375</v>
          </cell>
          <cell r="Q172">
            <v>108.43</v>
          </cell>
          <cell r="S172">
            <v>255.93299999999971</v>
          </cell>
          <cell r="T172">
            <v>255.93299999999971</v>
          </cell>
          <cell r="V172">
            <v>21.24</v>
          </cell>
          <cell r="Y172">
            <v>26.44</v>
          </cell>
          <cell r="AB172">
            <v>15.099999999999991</v>
          </cell>
          <cell r="AN172">
            <v>121.65</v>
          </cell>
          <cell r="AO172">
            <v>121.65</v>
          </cell>
          <cell r="AQ172">
            <v>0</v>
          </cell>
          <cell r="CS172">
            <v>40</v>
          </cell>
          <cell r="CT172">
            <v>3</v>
          </cell>
        </row>
        <row r="173">
          <cell r="B173">
            <v>11</v>
          </cell>
          <cell r="D173">
            <v>311</v>
          </cell>
          <cell r="F173">
            <v>5.2</v>
          </cell>
          <cell r="G173">
            <v>10.06</v>
          </cell>
          <cell r="H173">
            <v>10.06</v>
          </cell>
          <cell r="J173">
            <v>30.914512922465207</v>
          </cell>
          <cell r="M173">
            <v>74.7</v>
          </cell>
          <cell r="Q173">
            <v>114.01</v>
          </cell>
          <cell r="S173">
            <v>216.62299999999971</v>
          </cell>
          <cell r="T173">
            <v>216.62299999999971</v>
          </cell>
          <cell r="V173">
            <v>11.82</v>
          </cell>
          <cell r="Y173">
            <v>6.9</v>
          </cell>
          <cell r="AB173">
            <v>20.019999999999989</v>
          </cell>
          <cell r="AN173">
            <v>58.57</v>
          </cell>
          <cell r="AO173">
            <v>58.57</v>
          </cell>
          <cell r="AQ173">
            <v>0</v>
          </cell>
          <cell r="CS173">
            <v>40</v>
          </cell>
          <cell r="CT173">
            <v>3</v>
          </cell>
        </row>
        <row r="174">
          <cell r="B174">
            <v>12</v>
          </cell>
          <cell r="D174">
            <v>592</v>
          </cell>
          <cell r="F174">
            <v>12.98</v>
          </cell>
          <cell r="G174">
            <v>11.19</v>
          </cell>
          <cell r="H174">
            <v>12.98</v>
          </cell>
          <cell r="J174">
            <v>45.608628659476118</v>
          </cell>
          <cell r="M174">
            <v>142.376</v>
          </cell>
          <cell r="Q174">
            <v>97.22</v>
          </cell>
          <cell r="S174">
            <v>261.77899999999966</v>
          </cell>
          <cell r="T174">
            <v>261.77899999999966</v>
          </cell>
          <cell r="V174">
            <v>23.09</v>
          </cell>
          <cell r="Y174">
            <v>26.4</v>
          </cell>
          <cell r="AB174">
            <v>16.709999999999987</v>
          </cell>
          <cell r="AN174">
            <v>130.97999999999999</v>
          </cell>
          <cell r="AO174">
            <v>130.97999999999999</v>
          </cell>
          <cell r="AQ174">
            <v>0</v>
          </cell>
          <cell r="CS174">
            <v>40</v>
          </cell>
          <cell r="CT174">
            <v>3</v>
          </cell>
        </row>
        <row r="175">
          <cell r="B175">
            <v>13</v>
          </cell>
          <cell r="D175">
            <v>223</v>
          </cell>
          <cell r="F175">
            <v>5.77</v>
          </cell>
          <cell r="G175">
            <v>3.35</v>
          </cell>
          <cell r="H175">
            <v>5.77</v>
          </cell>
          <cell r="J175">
            <v>38.648180242634318</v>
          </cell>
          <cell r="M175">
            <v>53.722999999999999</v>
          </cell>
          <cell r="Q175">
            <v>108.97</v>
          </cell>
          <cell r="S175">
            <v>206.53199999999967</v>
          </cell>
          <cell r="T175">
            <v>206.53199999999967</v>
          </cell>
          <cell r="V175">
            <v>8.7899999999999991</v>
          </cell>
          <cell r="Y175">
            <v>13.45</v>
          </cell>
          <cell r="AB175">
            <v>12.049999999999986</v>
          </cell>
          <cell r="AN175">
            <v>54.94</v>
          </cell>
          <cell r="AO175">
            <v>54.94</v>
          </cell>
          <cell r="AQ175">
            <v>0</v>
          </cell>
          <cell r="CS175">
            <v>40</v>
          </cell>
          <cell r="CT175">
            <v>3</v>
          </cell>
        </row>
        <row r="176">
          <cell r="B176">
            <v>14</v>
          </cell>
          <cell r="D176">
            <v>309</v>
          </cell>
          <cell r="F176">
            <v>7</v>
          </cell>
          <cell r="G176">
            <v>5.75</v>
          </cell>
          <cell r="H176">
            <v>7</v>
          </cell>
          <cell r="J176">
            <v>44.142857142857146</v>
          </cell>
          <cell r="M176">
            <v>74.468999999999994</v>
          </cell>
          <cell r="Q176">
            <v>84.53</v>
          </cell>
          <cell r="S176">
            <v>196.47099999999963</v>
          </cell>
          <cell r="T176">
            <v>196.47099999999963</v>
          </cell>
          <cell r="V176">
            <v>12.669</v>
          </cell>
          <cell r="Y176">
            <v>17.89</v>
          </cell>
          <cell r="AB176">
            <v>6.8289999999999864</v>
          </cell>
          <cell r="AN176">
            <v>61.8</v>
          </cell>
          <cell r="AO176">
            <v>47.96</v>
          </cell>
          <cell r="AQ176">
            <v>13.839999999999996</v>
          </cell>
          <cell r="CS176">
            <v>40</v>
          </cell>
          <cell r="CT176">
            <v>3</v>
          </cell>
        </row>
        <row r="177">
          <cell r="B177">
            <v>15</v>
          </cell>
          <cell r="Q177">
            <v>0</v>
          </cell>
          <cell r="S177">
            <v>196.47099999999963</v>
          </cell>
          <cell r="T177">
            <v>196.47099999999963</v>
          </cell>
          <cell r="AB177">
            <v>6.8289999999999864</v>
          </cell>
          <cell r="AQ177">
            <v>13.839999999999996</v>
          </cell>
          <cell r="CS177">
            <v>40</v>
          </cell>
          <cell r="CT177">
            <v>3</v>
          </cell>
        </row>
        <row r="178">
          <cell r="B178">
            <v>16</v>
          </cell>
          <cell r="D178">
            <v>359</v>
          </cell>
          <cell r="F178">
            <v>6.5</v>
          </cell>
          <cell r="G178">
            <v>9.65</v>
          </cell>
          <cell r="H178">
            <v>9.65</v>
          </cell>
          <cell r="J178">
            <v>37.202072538860101</v>
          </cell>
          <cell r="M178">
            <v>86.16</v>
          </cell>
          <cell r="Q178">
            <v>74.739999999999995</v>
          </cell>
          <cell r="S178">
            <v>207.89099999999962</v>
          </cell>
          <cell r="T178">
            <v>207.89099999999962</v>
          </cell>
          <cell r="V178">
            <v>14.718999999999999</v>
          </cell>
          <cell r="Y178">
            <v>13.42</v>
          </cell>
          <cell r="AB178">
            <v>8.1279999999999877</v>
          </cell>
          <cell r="AN178">
            <v>86.68</v>
          </cell>
          <cell r="AO178">
            <v>100.52</v>
          </cell>
          <cell r="AQ178">
            <v>0</v>
          </cell>
          <cell r="CS178">
            <v>40</v>
          </cell>
          <cell r="CT178">
            <v>3</v>
          </cell>
        </row>
        <row r="179">
          <cell r="B179">
            <v>17</v>
          </cell>
          <cell r="D179">
            <v>438</v>
          </cell>
          <cell r="F179">
            <v>7.83</v>
          </cell>
          <cell r="G179">
            <v>11.8</v>
          </cell>
          <cell r="H179">
            <v>11.8</v>
          </cell>
          <cell r="J179">
            <v>37.118644067796609</v>
          </cell>
          <cell r="M179">
            <v>105.123</v>
          </cell>
          <cell r="Q179">
            <v>130.94999999999999</v>
          </cell>
          <cell r="S179">
            <v>182.06399999999962</v>
          </cell>
          <cell r="T179">
            <v>182.06399999999962</v>
          </cell>
          <cell r="V179">
            <v>17.957999999999998</v>
          </cell>
          <cell r="Y179">
            <v>13.35</v>
          </cell>
          <cell r="AB179">
            <v>12.735999999999985</v>
          </cell>
          <cell r="AN179">
            <v>96.01</v>
          </cell>
          <cell r="AO179">
            <v>96.01</v>
          </cell>
          <cell r="AQ179">
            <v>0</v>
          </cell>
          <cell r="CS179">
            <v>40</v>
          </cell>
          <cell r="CT179">
            <v>3</v>
          </cell>
        </row>
        <row r="180">
          <cell r="B180">
            <v>18</v>
          </cell>
          <cell r="D180">
            <v>368</v>
          </cell>
          <cell r="F180">
            <v>10.210000000000001</v>
          </cell>
          <cell r="G180">
            <v>5.34</v>
          </cell>
          <cell r="H180">
            <v>10.210000000000001</v>
          </cell>
          <cell r="J180">
            <v>36.043095004897154</v>
          </cell>
          <cell r="M180">
            <v>88.32</v>
          </cell>
          <cell r="Q180">
            <v>97.66</v>
          </cell>
          <cell r="S180">
            <v>172.72399999999962</v>
          </cell>
          <cell r="T180">
            <v>172.72399999999962</v>
          </cell>
          <cell r="V180">
            <v>15.16</v>
          </cell>
          <cell r="Y180">
            <v>20.5</v>
          </cell>
          <cell r="AB180">
            <v>7.3959999999999866</v>
          </cell>
          <cell r="AN180">
            <v>78.37</v>
          </cell>
          <cell r="AO180">
            <v>78.37</v>
          </cell>
          <cell r="AQ180">
            <v>0</v>
          </cell>
          <cell r="CS180">
            <v>40</v>
          </cell>
          <cell r="CT180">
            <v>3</v>
          </cell>
        </row>
        <row r="181">
          <cell r="B181">
            <v>19</v>
          </cell>
          <cell r="D181">
            <v>544</v>
          </cell>
          <cell r="F181">
            <v>8.36</v>
          </cell>
          <cell r="G181">
            <v>12.33</v>
          </cell>
          <cell r="H181">
            <v>12.33</v>
          </cell>
          <cell r="J181">
            <v>44.120032441200323</v>
          </cell>
          <cell r="M181">
            <v>127.29600000000001</v>
          </cell>
          <cell r="Q181">
            <v>48.75</v>
          </cell>
          <cell r="S181">
            <v>251.26999999999964</v>
          </cell>
          <cell r="T181">
            <v>251.26999999999964</v>
          </cell>
          <cell r="V181">
            <v>21.815000000000001</v>
          </cell>
          <cell r="Y181">
            <v>7.17</v>
          </cell>
          <cell r="AB181">
            <v>22.04099999999999</v>
          </cell>
          <cell r="AN181">
            <v>105.84</v>
          </cell>
          <cell r="AO181">
            <v>105.84</v>
          </cell>
          <cell r="AQ181">
            <v>0</v>
          </cell>
          <cell r="CS181">
            <v>40</v>
          </cell>
          <cell r="CT181">
            <v>3</v>
          </cell>
        </row>
        <row r="182">
          <cell r="B182">
            <v>20</v>
          </cell>
          <cell r="D182">
            <v>282</v>
          </cell>
          <cell r="F182">
            <v>5.92</v>
          </cell>
          <cell r="G182">
            <v>6.77</v>
          </cell>
          <cell r="H182">
            <v>6.85</v>
          </cell>
          <cell r="J182">
            <v>41.167883211678834</v>
          </cell>
          <cell r="M182">
            <v>66.27</v>
          </cell>
          <cell r="Q182">
            <v>114.77</v>
          </cell>
          <cell r="S182">
            <v>202.76999999999964</v>
          </cell>
          <cell r="T182">
            <v>202.76999999999964</v>
          </cell>
          <cell r="V182">
            <v>10.959</v>
          </cell>
          <cell r="Y182">
            <v>18.75</v>
          </cell>
          <cell r="AB182">
            <v>14.249999999999986</v>
          </cell>
          <cell r="AN182">
            <v>77.97</v>
          </cell>
          <cell r="AO182">
            <v>77.97</v>
          </cell>
          <cell r="AQ182">
            <v>0</v>
          </cell>
          <cell r="CS182">
            <v>40</v>
          </cell>
          <cell r="CT182">
            <v>3</v>
          </cell>
        </row>
        <row r="183">
          <cell r="B183">
            <v>21</v>
          </cell>
          <cell r="D183">
            <v>655</v>
          </cell>
          <cell r="F183">
            <v>13.97</v>
          </cell>
          <cell r="G183">
            <v>12.23</v>
          </cell>
          <cell r="H183">
            <v>13.97</v>
          </cell>
          <cell r="J183">
            <v>46.886184681460271</v>
          </cell>
          <cell r="M183">
            <v>152.99299999999999</v>
          </cell>
          <cell r="Q183">
            <v>0</v>
          </cell>
          <cell r="S183">
            <v>355.76299999999964</v>
          </cell>
          <cell r="T183">
            <v>355.76299999999964</v>
          </cell>
          <cell r="V183">
            <v>25.78</v>
          </cell>
          <cell r="Y183">
            <v>19.28</v>
          </cell>
          <cell r="AB183">
            <v>20.749999999999986</v>
          </cell>
          <cell r="AN183">
            <v>144</v>
          </cell>
          <cell r="AO183">
            <v>117.37</v>
          </cell>
          <cell r="AQ183">
            <v>26.629999999999995</v>
          </cell>
          <cell r="CS183">
            <v>40</v>
          </cell>
          <cell r="CT183">
            <v>3</v>
          </cell>
        </row>
        <row r="184">
          <cell r="B184">
            <v>22</v>
          </cell>
          <cell r="Q184">
            <v>0</v>
          </cell>
          <cell r="S184">
            <v>355.76299999999964</v>
          </cell>
          <cell r="T184">
            <v>355.76299999999964</v>
          </cell>
          <cell r="AB184">
            <v>20.749999999999986</v>
          </cell>
          <cell r="AQ184">
            <v>26.629999999999995</v>
          </cell>
          <cell r="CS184">
            <v>40</v>
          </cell>
          <cell r="CT184">
            <v>3</v>
          </cell>
        </row>
        <row r="185">
          <cell r="B185">
            <v>23</v>
          </cell>
          <cell r="D185">
            <v>616</v>
          </cell>
          <cell r="F185">
            <v>13.67</v>
          </cell>
          <cell r="G185">
            <v>10.86</v>
          </cell>
          <cell r="H185">
            <v>13.67</v>
          </cell>
          <cell r="J185">
            <v>45.062179956108267</v>
          </cell>
          <cell r="M185">
            <v>138.81200000000001</v>
          </cell>
          <cell r="Q185">
            <v>0</v>
          </cell>
          <cell r="S185">
            <v>494.57499999999965</v>
          </cell>
          <cell r="T185">
            <v>494.57499999999965</v>
          </cell>
          <cell r="V185">
            <v>22.97</v>
          </cell>
          <cell r="Y185">
            <v>12.82</v>
          </cell>
          <cell r="AB185">
            <v>30.899999999999984</v>
          </cell>
          <cell r="AN185">
            <v>117.94</v>
          </cell>
          <cell r="AO185">
            <v>144.57</v>
          </cell>
          <cell r="AQ185">
            <v>0</v>
          </cell>
          <cell r="CS185">
            <v>40</v>
          </cell>
          <cell r="CT185">
            <v>3</v>
          </cell>
        </row>
        <row r="186">
          <cell r="B186">
            <v>24</v>
          </cell>
          <cell r="D186">
            <v>500</v>
          </cell>
          <cell r="F186">
            <v>11.7</v>
          </cell>
          <cell r="G186">
            <v>8.14</v>
          </cell>
          <cell r="H186">
            <v>11.7</v>
          </cell>
          <cell r="J186">
            <v>42.73504273504274</v>
          </cell>
          <cell r="M186">
            <v>110.182</v>
          </cell>
          <cell r="Q186">
            <v>136.57</v>
          </cell>
          <cell r="S186">
            <v>468.18699999999961</v>
          </cell>
          <cell r="T186">
            <v>468.18699999999961</v>
          </cell>
          <cell r="V186">
            <v>18.940000000000001</v>
          </cell>
          <cell r="Y186">
            <v>33.590000000000003</v>
          </cell>
          <cell r="AB186">
            <v>16.249999999999986</v>
          </cell>
          <cell r="AN186">
            <v>116.88</v>
          </cell>
          <cell r="AO186">
            <v>116.88</v>
          </cell>
          <cell r="AQ186">
            <v>0</v>
          </cell>
          <cell r="CS186">
            <v>40</v>
          </cell>
          <cell r="CT186">
            <v>3</v>
          </cell>
        </row>
        <row r="187">
          <cell r="B187">
            <v>25</v>
          </cell>
          <cell r="D187">
            <v>365</v>
          </cell>
          <cell r="F187">
            <v>10.039999999999999</v>
          </cell>
          <cell r="G187">
            <v>3.77</v>
          </cell>
          <cell r="H187">
            <v>10.039999999999999</v>
          </cell>
          <cell r="J187">
            <v>36.354581673306775</v>
          </cell>
          <cell r="M187">
            <v>78.494</v>
          </cell>
          <cell r="Q187">
            <v>131.65</v>
          </cell>
          <cell r="S187">
            <v>415.03099999999961</v>
          </cell>
          <cell r="T187">
            <v>415.03099999999961</v>
          </cell>
          <cell r="V187">
            <v>13.72</v>
          </cell>
          <cell r="AB187">
            <v>29.969999999999985</v>
          </cell>
          <cell r="AN187">
            <v>89.19</v>
          </cell>
          <cell r="AO187">
            <v>89.19</v>
          </cell>
          <cell r="AQ187">
            <v>0</v>
          </cell>
          <cell r="CS187">
            <v>40</v>
          </cell>
          <cell r="CT187">
            <v>3</v>
          </cell>
        </row>
        <row r="188">
          <cell r="B188">
            <v>26</v>
          </cell>
          <cell r="D188">
            <v>204</v>
          </cell>
          <cell r="F188">
            <v>2.54</v>
          </cell>
          <cell r="G188">
            <v>5.72</v>
          </cell>
          <cell r="H188">
            <v>8.26</v>
          </cell>
          <cell r="J188">
            <v>24.697336561743342</v>
          </cell>
          <cell r="M188">
            <v>43.679000000000002</v>
          </cell>
          <cell r="Q188">
            <v>109.26</v>
          </cell>
          <cell r="S188">
            <v>349.44999999999959</v>
          </cell>
          <cell r="T188">
            <v>349.44999999999959</v>
          </cell>
          <cell r="V188">
            <v>7.79</v>
          </cell>
          <cell r="AB188">
            <v>37.759999999999984</v>
          </cell>
          <cell r="AN188">
            <v>44.8</v>
          </cell>
          <cell r="AO188">
            <v>36.21</v>
          </cell>
          <cell r="AQ188">
            <v>8.5899999999999963</v>
          </cell>
          <cell r="CS188">
            <v>40</v>
          </cell>
          <cell r="CT188">
            <v>3</v>
          </cell>
        </row>
        <row r="189">
          <cell r="B189">
            <v>27</v>
          </cell>
          <cell r="D189">
            <v>206</v>
          </cell>
          <cell r="F189">
            <v>6.67</v>
          </cell>
          <cell r="H189">
            <v>6.67</v>
          </cell>
          <cell r="J189">
            <v>30.88455772113943</v>
          </cell>
          <cell r="M189">
            <v>44.186999999999998</v>
          </cell>
          <cell r="Q189">
            <v>125.65</v>
          </cell>
          <cell r="S189">
            <v>267.98699999999963</v>
          </cell>
          <cell r="T189">
            <v>223.79999999999961</v>
          </cell>
          <cell r="U189">
            <v>44.186999999999998</v>
          </cell>
          <cell r="V189">
            <v>7.83</v>
          </cell>
          <cell r="Y189">
            <v>18.75</v>
          </cell>
          <cell r="AB189">
            <v>26.839999999999982</v>
          </cell>
          <cell r="AN189">
            <v>45.32</v>
          </cell>
          <cell r="AO189">
            <v>46.64</v>
          </cell>
          <cell r="AQ189">
            <v>7.269999999999996</v>
          </cell>
          <cell r="CS189">
            <v>40</v>
          </cell>
          <cell r="CT189">
            <v>3</v>
          </cell>
        </row>
        <row r="190">
          <cell r="B190">
            <v>28</v>
          </cell>
          <cell r="D190">
            <v>400</v>
          </cell>
          <cell r="F190">
            <v>12.02</v>
          </cell>
          <cell r="H190">
            <v>12.02</v>
          </cell>
          <cell r="J190">
            <v>33.277870216306155</v>
          </cell>
          <cell r="M190">
            <v>84.866</v>
          </cell>
          <cell r="Q190">
            <v>109.39</v>
          </cell>
          <cell r="S190">
            <v>243.46299999999962</v>
          </cell>
          <cell r="T190">
            <v>114.40999999999963</v>
          </cell>
          <cell r="U190">
            <v>129.053</v>
          </cell>
          <cell r="V190">
            <v>15.6</v>
          </cell>
          <cell r="Y190">
            <v>18.98</v>
          </cell>
          <cell r="AB190">
            <v>23.459999999999983</v>
          </cell>
          <cell r="AN190">
            <v>84</v>
          </cell>
          <cell r="AO190">
            <v>58.33</v>
          </cell>
          <cell r="AQ190">
            <v>32.94</v>
          </cell>
          <cell r="CS190">
            <v>40</v>
          </cell>
          <cell r="CT190">
            <v>3</v>
          </cell>
        </row>
        <row r="191">
          <cell r="B191">
            <v>29</v>
          </cell>
          <cell r="Q191">
            <v>0</v>
          </cell>
          <cell r="S191">
            <v>243.46299999999962</v>
          </cell>
          <cell r="T191">
            <v>114.40999999999963</v>
          </cell>
          <cell r="U191">
            <v>129.053</v>
          </cell>
          <cell r="AB191">
            <v>23.459999999999983</v>
          </cell>
          <cell r="AQ191">
            <v>32.94</v>
          </cell>
          <cell r="CS191">
            <v>40</v>
          </cell>
          <cell r="CT191">
            <v>3</v>
          </cell>
        </row>
        <row r="192">
          <cell r="B192">
            <v>30</v>
          </cell>
          <cell r="D192">
            <v>355</v>
          </cell>
          <cell r="F192">
            <v>11.31</v>
          </cell>
          <cell r="H192">
            <v>11.31</v>
          </cell>
          <cell r="J192">
            <v>31.388152077807248</v>
          </cell>
          <cell r="M192">
            <v>75.545000000000002</v>
          </cell>
          <cell r="Q192">
            <v>74.64</v>
          </cell>
          <cell r="S192">
            <v>244.36799999999965</v>
          </cell>
          <cell r="T192">
            <v>78.319999999999652</v>
          </cell>
          <cell r="U192">
            <v>166.048</v>
          </cell>
          <cell r="V192">
            <v>14.52</v>
          </cell>
          <cell r="Y192">
            <v>26.22</v>
          </cell>
          <cell r="AB192">
            <v>11.759999999999984</v>
          </cell>
          <cell r="AN192">
            <v>71.16</v>
          </cell>
          <cell r="AO192">
            <v>104.1</v>
          </cell>
          <cell r="AQ192">
            <v>0</v>
          </cell>
          <cell r="CS192">
            <v>40</v>
          </cell>
          <cell r="CT192">
            <v>3</v>
          </cell>
        </row>
        <row r="193">
          <cell r="B193">
            <v>31</v>
          </cell>
          <cell r="Q193">
            <v>0</v>
          </cell>
          <cell r="S193">
            <v>244.36799999999965</v>
          </cell>
          <cell r="T193">
            <v>78.319999999999652</v>
          </cell>
          <cell r="U193">
            <v>166.048</v>
          </cell>
          <cell r="AB193">
            <v>11.759999999999984</v>
          </cell>
          <cell r="AQ193">
            <v>0</v>
          </cell>
          <cell r="CS193">
            <v>40</v>
          </cell>
          <cell r="CT193">
            <v>3</v>
          </cell>
        </row>
        <row r="194">
          <cell r="B194" t="str">
            <v>JUL/1</v>
          </cell>
          <cell r="D194">
            <v>401</v>
          </cell>
          <cell r="F194">
            <v>11.6</v>
          </cell>
          <cell r="H194">
            <v>11.6</v>
          </cell>
          <cell r="J194">
            <v>34.568965517241381</v>
          </cell>
          <cell r="M194">
            <v>85.036000000000001</v>
          </cell>
          <cell r="Q194">
            <v>86.3</v>
          </cell>
          <cell r="S194">
            <v>243.10399999999964</v>
          </cell>
          <cell r="T194">
            <v>78.319999999999652</v>
          </cell>
          <cell r="U194">
            <v>164.78399999999999</v>
          </cell>
          <cell r="V194">
            <v>16.04</v>
          </cell>
          <cell r="Y194">
            <v>6.6</v>
          </cell>
          <cell r="AB194">
            <v>21.199999999999982</v>
          </cell>
          <cell r="CS194">
            <v>40</v>
          </cell>
          <cell r="CT194">
            <v>3</v>
          </cell>
        </row>
        <row r="195">
          <cell r="B195">
            <v>2</v>
          </cell>
          <cell r="D195">
            <v>320</v>
          </cell>
          <cell r="F195">
            <v>9.1</v>
          </cell>
          <cell r="H195">
            <v>9.1</v>
          </cell>
          <cell r="J195">
            <v>35.164835164835168</v>
          </cell>
          <cell r="M195">
            <v>65.664000000000001</v>
          </cell>
          <cell r="Q195">
            <v>77.040000000000006</v>
          </cell>
          <cell r="S195">
            <v>231.72799999999961</v>
          </cell>
          <cell r="T195">
            <v>78.319999999999624</v>
          </cell>
          <cell r="U195">
            <v>153.40799999999999</v>
          </cell>
          <cell r="V195">
            <v>12.89</v>
          </cell>
          <cell r="Y195">
            <v>19.48</v>
          </cell>
          <cell r="AB195">
            <v>14.609999999999982</v>
          </cell>
          <cell r="CS195">
            <v>40</v>
          </cell>
          <cell r="CT195">
            <v>3</v>
          </cell>
        </row>
        <row r="196">
          <cell r="B196">
            <v>3</v>
          </cell>
          <cell r="D196">
            <v>287</v>
          </cell>
          <cell r="F196">
            <v>8.2200000000000006</v>
          </cell>
          <cell r="H196">
            <v>8.2200000000000006</v>
          </cell>
          <cell r="J196">
            <v>34.914841849148416</v>
          </cell>
          <cell r="M196">
            <v>58.222999999999999</v>
          </cell>
          <cell r="Q196">
            <v>67.489999999999995</v>
          </cell>
          <cell r="S196">
            <v>222.46099999999961</v>
          </cell>
          <cell r="T196">
            <v>78.319999999999624</v>
          </cell>
          <cell r="U196">
            <v>144.14099999999999</v>
          </cell>
          <cell r="V196">
            <v>11.59</v>
          </cell>
          <cell r="Y196">
            <v>18.54</v>
          </cell>
          <cell r="AB196">
            <v>7.6599999999999824</v>
          </cell>
          <cell r="CS196">
            <v>40</v>
          </cell>
          <cell r="CT196">
            <v>3</v>
          </cell>
        </row>
        <row r="197">
          <cell r="B197">
            <v>4</v>
          </cell>
          <cell r="D197">
            <v>221</v>
          </cell>
          <cell r="F197">
            <v>6.72</v>
          </cell>
          <cell r="H197">
            <v>6.72</v>
          </cell>
          <cell r="J197">
            <v>32.886904761904766</v>
          </cell>
          <cell r="M197">
            <v>44.908999999999999</v>
          </cell>
          <cell r="Q197">
            <v>67.03</v>
          </cell>
          <cell r="S197">
            <v>200.33999999999961</v>
          </cell>
          <cell r="T197">
            <v>78.319999999999609</v>
          </cell>
          <cell r="U197">
            <v>122.02</v>
          </cell>
          <cell r="V197">
            <v>8.7899999999999991</v>
          </cell>
          <cell r="Y197">
            <v>11.74</v>
          </cell>
          <cell r="AB197">
            <v>4.7099999999999813</v>
          </cell>
          <cell r="CS197">
            <v>40</v>
          </cell>
          <cell r="CT197">
            <v>3</v>
          </cell>
        </row>
        <row r="198">
          <cell r="B198">
            <v>5</v>
          </cell>
          <cell r="D198">
            <v>326</v>
          </cell>
          <cell r="F198">
            <v>9.73</v>
          </cell>
          <cell r="H198">
            <v>9.73</v>
          </cell>
          <cell r="J198">
            <v>33.504624871531348</v>
          </cell>
          <cell r="M198">
            <v>65.715000000000003</v>
          </cell>
          <cell r="Q198">
            <v>54.34</v>
          </cell>
          <cell r="S198">
            <v>211.71499999999961</v>
          </cell>
          <cell r="T198">
            <v>78.319999999999595</v>
          </cell>
          <cell r="U198">
            <v>133.39500000000001</v>
          </cell>
          <cell r="V198">
            <v>12.68</v>
          </cell>
          <cell r="Y198">
            <v>6.68</v>
          </cell>
          <cell r="AB198">
            <v>10.70999999999998</v>
          </cell>
          <cell r="CS198">
            <v>40</v>
          </cell>
          <cell r="CT198">
            <v>3</v>
          </cell>
        </row>
        <row r="199">
          <cell r="B199">
            <v>6</v>
          </cell>
          <cell r="Q199">
            <v>0</v>
          </cell>
          <cell r="S199">
            <v>211.71499999999961</v>
          </cell>
          <cell r="T199">
            <v>45.666999999999604</v>
          </cell>
          <cell r="U199">
            <v>166.048</v>
          </cell>
          <cell r="AB199">
            <v>10.70999999999998</v>
          </cell>
          <cell r="CS199">
            <v>40</v>
          </cell>
          <cell r="CT199">
            <v>3</v>
          </cell>
        </row>
        <row r="200">
          <cell r="B200">
            <v>7</v>
          </cell>
          <cell r="Q200">
            <v>0</v>
          </cell>
          <cell r="S200">
            <v>211.71499999999961</v>
          </cell>
          <cell r="T200">
            <v>45.666999999999604</v>
          </cell>
          <cell r="U200">
            <v>166.048</v>
          </cell>
          <cell r="AB200">
            <v>10.70999999999998</v>
          </cell>
          <cell r="CS200">
            <v>40</v>
          </cell>
          <cell r="CT200">
            <v>3</v>
          </cell>
        </row>
        <row r="201">
          <cell r="B201">
            <v>8</v>
          </cell>
          <cell r="Q201">
            <v>0</v>
          </cell>
          <cell r="S201">
            <v>211.71499999999961</v>
          </cell>
          <cell r="T201">
            <v>45.666999999999604</v>
          </cell>
          <cell r="U201">
            <v>166.048</v>
          </cell>
          <cell r="AB201">
            <v>10.70999999999998</v>
          </cell>
          <cell r="CS201">
            <v>40</v>
          </cell>
          <cell r="CT201">
            <v>3</v>
          </cell>
        </row>
        <row r="202">
          <cell r="B202">
            <v>9</v>
          </cell>
          <cell r="Q202">
            <v>0</v>
          </cell>
          <cell r="S202">
            <v>211.71499999999961</v>
          </cell>
          <cell r="T202">
            <v>45.666999999999604</v>
          </cell>
          <cell r="U202">
            <v>166.048</v>
          </cell>
          <cell r="AB202">
            <v>10.70999999999998</v>
          </cell>
          <cell r="CS202">
            <v>40</v>
          </cell>
          <cell r="CT202">
            <v>3</v>
          </cell>
        </row>
        <row r="203">
          <cell r="B203">
            <v>10</v>
          </cell>
          <cell r="Q203">
            <v>0</v>
          </cell>
          <cell r="S203">
            <v>211.71499999999961</v>
          </cell>
          <cell r="T203">
            <v>45.666999999999604</v>
          </cell>
          <cell r="U203">
            <v>166.048</v>
          </cell>
          <cell r="AB203">
            <v>10.70999999999998</v>
          </cell>
          <cell r="CS203">
            <v>40</v>
          </cell>
          <cell r="CT203">
            <v>3</v>
          </cell>
        </row>
        <row r="204">
          <cell r="B204">
            <v>11</v>
          </cell>
          <cell r="Q204">
            <v>0</v>
          </cell>
          <cell r="S204">
            <v>211.71499999999961</v>
          </cell>
          <cell r="T204">
            <v>45.666999999999604</v>
          </cell>
          <cell r="U204">
            <v>166.048</v>
          </cell>
          <cell r="AB204">
            <v>10.70999999999998</v>
          </cell>
          <cell r="CS204">
            <v>40</v>
          </cell>
          <cell r="CT204">
            <v>3</v>
          </cell>
        </row>
        <row r="205">
          <cell r="B205">
            <v>12</v>
          </cell>
          <cell r="Q205">
            <v>0</v>
          </cell>
          <cell r="S205">
            <v>211.71499999999961</v>
          </cell>
          <cell r="T205">
            <v>45.666999999999604</v>
          </cell>
          <cell r="U205">
            <v>166.048</v>
          </cell>
          <cell r="AB205">
            <v>10.70999999999998</v>
          </cell>
          <cell r="CS205">
            <v>40</v>
          </cell>
          <cell r="CT205">
            <v>3</v>
          </cell>
        </row>
        <row r="206">
          <cell r="B206">
            <v>13</v>
          </cell>
          <cell r="Q206">
            <v>0</v>
          </cell>
          <cell r="S206">
            <v>211.71499999999961</v>
          </cell>
          <cell r="T206">
            <v>45.666999999999604</v>
          </cell>
          <cell r="U206">
            <v>166.048</v>
          </cell>
          <cell r="AB206">
            <v>10.70999999999998</v>
          </cell>
          <cell r="CS206">
            <v>40</v>
          </cell>
          <cell r="CT206">
            <v>3</v>
          </cell>
        </row>
        <row r="207">
          <cell r="B207">
            <v>14</v>
          </cell>
          <cell r="Q207">
            <v>0</v>
          </cell>
          <cell r="S207">
            <v>211.71499999999961</v>
          </cell>
          <cell r="T207">
            <v>45.666999999999604</v>
          </cell>
          <cell r="U207">
            <v>166.048</v>
          </cell>
          <cell r="AB207">
            <v>10.70999999999998</v>
          </cell>
          <cell r="CS207">
            <v>40</v>
          </cell>
          <cell r="CT207">
            <v>3</v>
          </cell>
        </row>
        <row r="208">
          <cell r="B208">
            <v>15</v>
          </cell>
          <cell r="Q208">
            <v>0</v>
          </cell>
          <cell r="S208">
            <v>211.71499999999961</v>
          </cell>
          <cell r="T208">
            <v>45.666999999999604</v>
          </cell>
          <cell r="U208">
            <v>166.048</v>
          </cell>
          <cell r="AB208">
            <v>10.70999999999998</v>
          </cell>
          <cell r="CS208">
            <v>40</v>
          </cell>
          <cell r="CT208">
            <v>3</v>
          </cell>
        </row>
        <row r="209">
          <cell r="B209">
            <v>16</v>
          </cell>
          <cell r="Q209">
            <v>0</v>
          </cell>
          <cell r="S209">
            <v>211.71499999999961</v>
          </cell>
          <cell r="T209">
            <v>45.666999999999604</v>
          </cell>
          <cell r="U209">
            <v>166.048</v>
          </cell>
          <cell r="AB209">
            <v>10.70999999999998</v>
          </cell>
          <cell r="CS209">
            <v>40</v>
          </cell>
          <cell r="CT209">
            <v>3</v>
          </cell>
        </row>
        <row r="210">
          <cell r="B210">
            <v>17</v>
          </cell>
          <cell r="Q210">
            <v>0</v>
          </cell>
          <cell r="S210">
            <v>211.71499999999961</v>
          </cell>
          <cell r="T210">
            <v>45.666999999999604</v>
          </cell>
          <cell r="U210">
            <v>166.048</v>
          </cell>
          <cell r="AB210">
            <v>10.70999999999998</v>
          </cell>
          <cell r="CS210">
            <v>40</v>
          </cell>
          <cell r="CT210">
            <v>3</v>
          </cell>
        </row>
        <row r="211">
          <cell r="B211">
            <v>18</v>
          </cell>
          <cell r="Q211">
            <v>0</v>
          </cell>
          <cell r="S211">
            <v>211.71499999999961</v>
          </cell>
          <cell r="T211">
            <v>45.666999999999604</v>
          </cell>
          <cell r="U211">
            <v>166.048</v>
          </cell>
          <cell r="AB211">
            <v>10.70999999999998</v>
          </cell>
          <cell r="CS211">
            <v>40</v>
          </cell>
          <cell r="CT211">
            <v>3</v>
          </cell>
        </row>
        <row r="212">
          <cell r="B212">
            <v>19</v>
          </cell>
          <cell r="Q212">
            <v>0</v>
          </cell>
          <cell r="S212">
            <v>211.71499999999961</v>
          </cell>
          <cell r="T212">
            <v>45.666999999999604</v>
          </cell>
          <cell r="U212">
            <v>166.048</v>
          </cell>
          <cell r="AB212">
            <v>10.70999999999998</v>
          </cell>
          <cell r="CS212">
            <v>40</v>
          </cell>
          <cell r="CT212">
            <v>3</v>
          </cell>
        </row>
        <row r="213">
          <cell r="B213">
            <v>20</v>
          </cell>
          <cell r="Q213">
            <v>0</v>
          </cell>
          <cell r="S213">
            <v>211.71499999999961</v>
          </cell>
          <cell r="T213">
            <v>45.666999999999604</v>
          </cell>
          <cell r="U213">
            <v>166.048</v>
          </cell>
          <cell r="AB213">
            <v>10.70999999999998</v>
          </cell>
          <cell r="CS213">
            <v>40</v>
          </cell>
          <cell r="CT213">
            <v>3</v>
          </cell>
        </row>
        <row r="214">
          <cell r="B214">
            <v>21</v>
          </cell>
          <cell r="Q214">
            <v>0</v>
          </cell>
          <cell r="S214">
            <v>211.71499999999961</v>
          </cell>
          <cell r="T214">
            <v>45.666999999999604</v>
          </cell>
          <cell r="U214">
            <v>166.048</v>
          </cell>
          <cell r="AB214">
            <v>10.70999999999998</v>
          </cell>
          <cell r="CS214">
            <v>40</v>
          </cell>
          <cell r="CT214">
            <v>3</v>
          </cell>
        </row>
        <row r="215">
          <cell r="B215">
            <v>22</v>
          </cell>
          <cell r="Q215">
            <v>0</v>
          </cell>
          <cell r="S215">
            <v>211.71499999999961</v>
          </cell>
          <cell r="T215">
            <v>45.666999999999604</v>
          </cell>
          <cell r="U215">
            <v>166.048</v>
          </cell>
          <cell r="AB215">
            <v>10.70999999999998</v>
          </cell>
          <cell r="CS215">
            <v>40</v>
          </cell>
          <cell r="CT215">
            <v>3</v>
          </cell>
        </row>
        <row r="216">
          <cell r="B216">
            <v>23</v>
          </cell>
          <cell r="Q216">
            <v>0</v>
          </cell>
          <cell r="S216">
            <v>211.71499999999961</v>
          </cell>
          <cell r="T216">
            <v>45.666999999999604</v>
          </cell>
          <cell r="U216">
            <v>166.048</v>
          </cell>
          <cell r="AB216">
            <v>10.70999999999998</v>
          </cell>
          <cell r="CS216">
            <v>40</v>
          </cell>
          <cell r="CT216">
            <v>3</v>
          </cell>
        </row>
        <row r="217">
          <cell r="B217">
            <v>24</v>
          </cell>
          <cell r="Q217">
            <v>0</v>
          </cell>
          <cell r="S217">
            <v>211.71499999999961</v>
          </cell>
          <cell r="T217">
            <v>45.666999999999604</v>
          </cell>
          <cell r="U217">
            <v>166.048</v>
          </cell>
          <cell r="AB217">
            <v>10.70999999999998</v>
          </cell>
          <cell r="CS217">
            <v>40</v>
          </cell>
          <cell r="CT217">
            <v>3</v>
          </cell>
        </row>
        <row r="218">
          <cell r="B218">
            <v>25</v>
          </cell>
          <cell r="Q218">
            <v>0</v>
          </cell>
          <cell r="S218">
            <v>211.71499999999961</v>
          </cell>
          <cell r="T218">
            <v>45.666999999999604</v>
          </cell>
          <cell r="U218">
            <v>166.048</v>
          </cell>
          <cell r="AB218">
            <v>10.70999999999998</v>
          </cell>
          <cell r="CS218">
            <v>40</v>
          </cell>
          <cell r="CT218">
            <v>3</v>
          </cell>
        </row>
        <row r="219">
          <cell r="B219">
            <v>26</v>
          </cell>
          <cell r="Q219">
            <v>0</v>
          </cell>
          <cell r="S219">
            <v>211.71499999999961</v>
          </cell>
          <cell r="T219">
            <v>45.666999999999604</v>
          </cell>
          <cell r="U219">
            <v>166.048</v>
          </cell>
          <cell r="AB219">
            <v>10.70999999999998</v>
          </cell>
          <cell r="CS219">
            <v>40</v>
          </cell>
          <cell r="CT219">
            <v>3</v>
          </cell>
        </row>
        <row r="220">
          <cell r="B220">
            <v>27</v>
          </cell>
          <cell r="Q220">
            <v>0</v>
          </cell>
          <cell r="S220">
            <v>211.71499999999961</v>
          </cell>
          <cell r="T220">
            <v>45.666999999999604</v>
          </cell>
          <cell r="U220">
            <v>166.048</v>
          </cell>
          <cell r="AB220">
            <v>10.70999999999998</v>
          </cell>
          <cell r="CS220">
            <v>40</v>
          </cell>
          <cell r="CT220">
            <v>3</v>
          </cell>
        </row>
        <row r="221">
          <cell r="B221">
            <v>28</v>
          </cell>
          <cell r="Q221">
            <v>0</v>
          </cell>
          <cell r="S221">
            <v>211.71499999999961</v>
          </cell>
          <cell r="T221">
            <v>45.666999999999604</v>
          </cell>
          <cell r="U221">
            <v>166.048</v>
          </cell>
          <cell r="AB221">
            <v>10.70999999999998</v>
          </cell>
          <cell r="CS221">
            <v>40</v>
          </cell>
          <cell r="CT221">
            <v>3</v>
          </cell>
        </row>
        <row r="222">
          <cell r="B222">
            <v>29</v>
          </cell>
          <cell r="Q222">
            <v>0</v>
          </cell>
          <cell r="S222">
            <v>211.71499999999961</v>
          </cell>
          <cell r="T222">
            <v>45.666999999999604</v>
          </cell>
          <cell r="U222">
            <v>166.048</v>
          </cell>
          <cell r="AB222">
            <v>10.70999999999998</v>
          </cell>
          <cell r="CS222">
            <v>40</v>
          </cell>
          <cell r="CT222">
            <v>3</v>
          </cell>
        </row>
        <row r="223">
          <cell r="B223">
            <v>30</v>
          </cell>
          <cell r="Q223">
            <v>0</v>
          </cell>
          <cell r="S223">
            <v>211.71499999999961</v>
          </cell>
          <cell r="T223">
            <v>45.666999999999604</v>
          </cell>
          <cell r="U223">
            <v>166.048</v>
          </cell>
          <cell r="AB223">
            <v>10.70999999999998</v>
          </cell>
          <cell r="CS223">
            <v>40</v>
          </cell>
          <cell r="CT223">
            <v>3</v>
          </cell>
        </row>
        <row r="224">
          <cell r="B224">
            <v>31</v>
          </cell>
          <cell r="CS224">
            <v>40</v>
          </cell>
          <cell r="CT224">
            <v>3</v>
          </cell>
        </row>
        <row r="225">
          <cell r="B225" t="str">
            <v>AGST/1</v>
          </cell>
          <cell r="CS225">
            <v>40</v>
          </cell>
          <cell r="CT225">
            <v>3</v>
          </cell>
        </row>
        <row r="226">
          <cell r="B226">
            <v>2</v>
          </cell>
          <cell r="CS226">
            <v>40</v>
          </cell>
          <cell r="CT226">
            <v>3</v>
          </cell>
        </row>
        <row r="227">
          <cell r="B227">
            <v>3</v>
          </cell>
          <cell r="CS227">
            <v>40</v>
          </cell>
          <cell r="CT227">
            <v>3</v>
          </cell>
        </row>
        <row r="228">
          <cell r="B228">
            <v>4</v>
          </cell>
          <cell r="CS228">
            <v>40</v>
          </cell>
          <cell r="CT228">
            <v>3</v>
          </cell>
        </row>
        <row r="229">
          <cell r="B229">
            <v>5</v>
          </cell>
          <cell r="CS229">
            <v>40</v>
          </cell>
          <cell r="CT229">
            <v>3</v>
          </cell>
        </row>
        <row r="230">
          <cell r="B230">
            <v>6</v>
          </cell>
          <cell r="CS230">
            <v>40</v>
          </cell>
          <cell r="CT230">
            <v>3</v>
          </cell>
        </row>
        <row r="231">
          <cell r="B231">
            <v>7</v>
          </cell>
          <cell r="CS231">
            <v>40</v>
          </cell>
          <cell r="CT231">
            <v>3</v>
          </cell>
        </row>
        <row r="232">
          <cell r="B232">
            <v>8</v>
          </cell>
          <cell r="CS232">
            <v>40</v>
          </cell>
          <cell r="CT232">
            <v>3</v>
          </cell>
        </row>
        <row r="233">
          <cell r="B233">
            <v>9</v>
          </cell>
          <cell r="CS233">
            <v>40</v>
          </cell>
          <cell r="CT233">
            <v>3</v>
          </cell>
        </row>
        <row r="234">
          <cell r="B234">
            <v>10</v>
          </cell>
          <cell r="CS234">
            <v>40</v>
          </cell>
          <cell r="CT234">
            <v>3</v>
          </cell>
        </row>
        <row r="235">
          <cell r="B235">
            <v>11</v>
          </cell>
          <cell r="CS235">
            <v>40</v>
          </cell>
          <cell r="CT235">
            <v>3</v>
          </cell>
        </row>
        <row r="236">
          <cell r="B236">
            <v>12</v>
          </cell>
          <cell r="CS236">
            <v>40</v>
          </cell>
          <cell r="CT236">
            <v>3</v>
          </cell>
        </row>
        <row r="237">
          <cell r="B237">
            <v>13</v>
          </cell>
          <cell r="CS237">
            <v>40</v>
          </cell>
          <cell r="CT237">
            <v>3</v>
          </cell>
        </row>
        <row r="238">
          <cell r="B238">
            <v>14</v>
          </cell>
          <cell r="CS238">
            <v>40</v>
          </cell>
          <cell r="CT238">
            <v>3</v>
          </cell>
        </row>
        <row r="239">
          <cell r="B239">
            <v>15</v>
          </cell>
          <cell r="CS239">
            <v>40</v>
          </cell>
          <cell r="CT239">
            <v>3</v>
          </cell>
        </row>
        <row r="240">
          <cell r="B240">
            <v>16</v>
          </cell>
          <cell r="CS240">
            <v>40</v>
          </cell>
          <cell r="CT240">
            <v>3</v>
          </cell>
        </row>
        <row r="241">
          <cell r="B241">
            <v>17</v>
          </cell>
          <cell r="CS241">
            <v>40</v>
          </cell>
          <cell r="CT241">
            <v>3</v>
          </cell>
        </row>
        <row r="242">
          <cell r="B242">
            <v>18</v>
          </cell>
          <cell r="CS242">
            <v>40</v>
          </cell>
          <cell r="CT242">
            <v>3</v>
          </cell>
        </row>
        <row r="243">
          <cell r="B243">
            <v>19</v>
          </cell>
          <cell r="CS243">
            <v>40</v>
          </cell>
          <cell r="CT243">
            <v>3</v>
          </cell>
        </row>
        <row r="244">
          <cell r="B244">
            <v>20</v>
          </cell>
          <cell r="CS244">
            <v>40</v>
          </cell>
          <cell r="CT244">
            <v>3</v>
          </cell>
        </row>
        <row r="245">
          <cell r="B245">
            <v>21</v>
          </cell>
          <cell r="CS245">
            <v>40</v>
          </cell>
          <cell r="CT245">
            <v>3</v>
          </cell>
        </row>
        <row r="246">
          <cell r="B246">
            <v>22</v>
          </cell>
          <cell r="CS246">
            <v>40</v>
          </cell>
          <cell r="CT246">
            <v>3</v>
          </cell>
        </row>
        <row r="247">
          <cell r="B247">
            <v>23</v>
          </cell>
          <cell r="CS247">
            <v>40</v>
          </cell>
          <cell r="CT247">
            <v>3</v>
          </cell>
        </row>
        <row r="248">
          <cell r="B248">
            <v>24</v>
          </cell>
          <cell r="CS248">
            <v>40</v>
          </cell>
          <cell r="CT248">
            <v>3</v>
          </cell>
        </row>
        <row r="249">
          <cell r="B249">
            <v>25</v>
          </cell>
          <cell r="CS249">
            <v>40</v>
          </cell>
          <cell r="CT249">
            <v>3</v>
          </cell>
        </row>
        <row r="250">
          <cell r="B250">
            <v>26</v>
          </cell>
          <cell r="CS250">
            <v>40</v>
          </cell>
          <cell r="CT250">
            <v>3</v>
          </cell>
        </row>
        <row r="251">
          <cell r="B251">
            <v>27</v>
          </cell>
          <cell r="CS251">
            <v>40</v>
          </cell>
          <cell r="CT251">
            <v>3</v>
          </cell>
        </row>
        <row r="252">
          <cell r="B252">
            <v>28</v>
          </cell>
          <cell r="CS252">
            <v>40</v>
          </cell>
          <cell r="CT252">
            <v>3</v>
          </cell>
        </row>
        <row r="253">
          <cell r="B253">
            <v>29</v>
          </cell>
          <cell r="CS253">
            <v>40</v>
          </cell>
          <cell r="CT253">
            <v>3</v>
          </cell>
        </row>
        <row r="254">
          <cell r="B254">
            <v>30</v>
          </cell>
          <cell r="CS254">
            <v>40</v>
          </cell>
          <cell r="CT254">
            <v>3</v>
          </cell>
        </row>
        <row r="255">
          <cell r="B255">
            <v>31</v>
          </cell>
          <cell r="CS255">
            <v>40</v>
          </cell>
          <cell r="CT255">
            <v>3</v>
          </cell>
        </row>
        <row r="256">
          <cell r="B256" t="str">
            <v>SEPT/1</v>
          </cell>
          <cell r="CS256">
            <v>40</v>
          </cell>
          <cell r="CT256">
            <v>3</v>
          </cell>
        </row>
        <row r="257">
          <cell r="B257">
            <v>2</v>
          </cell>
          <cell r="CS257">
            <v>40</v>
          </cell>
          <cell r="CT257">
            <v>3</v>
          </cell>
        </row>
        <row r="258">
          <cell r="B258">
            <v>3</v>
          </cell>
          <cell r="CS258">
            <v>40</v>
          </cell>
          <cell r="CT258">
            <v>3</v>
          </cell>
        </row>
        <row r="259">
          <cell r="B259">
            <v>4</v>
          </cell>
          <cell r="CS259">
            <v>40</v>
          </cell>
          <cell r="CT259">
            <v>3</v>
          </cell>
        </row>
        <row r="260">
          <cell r="B260">
            <v>5</v>
          </cell>
          <cell r="CS260">
            <v>40</v>
          </cell>
          <cell r="CT260">
            <v>3</v>
          </cell>
        </row>
        <row r="261">
          <cell r="B261">
            <v>6</v>
          </cell>
          <cell r="CS261">
            <v>40</v>
          </cell>
          <cell r="CT261">
            <v>3</v>
          </cell>
        </row>
        <row r="262">
          <cell r="B262">
            <v>7</v>
          </cell>
          <cell r="CS262">
            <v>40</v>
          </cell>
          <cell r="CT262">
            <v>3</v>
          </cell>
        </row>
        <row r="263">
          <cell r="B263">
            <v>8</v>
          </cell>
          <cell r="CS263">
            <v>40</v>
          </cell>
          <cell r="CT263">
            <v>3</v>
          </cell>
        </row>
        <row r="264">
          <cell r="B264">
            <v>9</v>
          </cell>
          <cell r="CS264">
            <v>40</v>
          </cell>
          <cell r="CT264">
            <v>3</v>
          </cell>
        </row>
        <row r="265">
          <cell r="B265">
            <v>10</v>
          </cell>
          <cell r="CS265">
            <v>40</v>
          </cell>
          <cell r="CT265">
            <v>3</v>
          </cell>
        </row>
        <row r="266">
          <cell r="B266">
            <v>11</v>
          </cell>
          <cell r="CS266">
            <v>40</v>
          </cell>
          <cell r="CT266">
            <v>3</v>
          </cell>
        </row>
        <row r="267">
          <cell r="B267">
            <v>12</v>
          </cell>
          <cell r="CS267">
            <v>40</v>
          </cell>
          <cell r="CT267">
            <v>3</v>
          </cell>
        </row>
        <row r="268">
          <cell r="B268">
            <v>13</v>
          </cell>
          <cell r="CS268">
            <v>40</v>
          </cell>
          <cell r="CT268">
            <v>3</v>
          </cell>
        </row>
        <row r="269">
          <cell r="B269">
            <v>14</v>
          </cell>
          <cell r="CS269">
            <v>40</v>
          </cell>
          <cell r="CT269">
            <v>3</v>
          </cell>
        </row>
        <row r="270">
          <cell r="B270">
            <v>15</v>
          </cell>
          <cell r="CS270">
            <v>40</v>
          </cell>
          <cell r="CT270">
            <v>3</v>
          </cell>
        </row>
        <row r="271">
          <cell r="B271">
            <v>16</v>
          </cell>
          <cell r="CS271">
            <v>40</v>
          </cell>
          <cell r="CT271">
            <v>3</v>
          </cell>
        </row>
        <row r="272">
          <cell r="B272">
            <v>17</v>
          </cell>
          <cell r="CS272">
            <v>40</v>
          </cell>
          <cell r="CT272">
            <v>3</v>
          </cell>
        </row>
        <row r="273">
          <cell r="B273">
            <v>18</v>
          </cell>
          <cell r="CS273">
            <v>40</v>
          </cell>
          <cell r="CT273">
            <v>3</v>
          </cell>
        </row>
        <row r="274">
          <cell r="B274">
            <v>19</v>
          </cell>
          <cell r="CS274">
            <v>40</v>
          </cell>
          <cell r="CT274">
            <v>3</v>
          </cell>
        </row>
        <row r="275">
          <cell r="B275">
            <v>20</v>
          </cell>
          <cell r="CS275">
            <v>40</v>
          </cell>
          <cell r="CT275">
            <v>3</v>
          </cell>
        </row>
        <row r="276">
          <cell r="B276">
            <v>21</v>
          </cell>
          <cell r="CS276">
            <v>40</v>
          </cell>
          <cell r="CT276">
            <v>3</v>
          </cell>
        </row>
        <row r="277">
          <cell r="B277">
            <v>22</v>
          </cell>
          <cell r="CS277">
            <v>40</v>
          </cell>
          <cell r="CT277">
            <v>3</v>
          </cell>
        </row>
        <row r="278">
          <cell r="B278">
            <v>23</v>
          </cell>
          <cell r="CS278">
            <v>40</v>
          </cell>
          <cell r="CT278">
            <v>3</v>
          </cell>
        </row>
        <row r="279">
          <cell r="B279">
            <v>24</v>
          </cell>
          <cell r="CS279">
            <v>40</v>
          </cell>
          <cell r="CT279">
            <v>3</v>
          </cell>
        </row>
        <row r="280">
          <cell r="B280">
            <v>25</v>
          </cell>
          <cell r="CS280">
            <v>40</v>
          </cell>
          <cell r="CT280">
            <v>3</v>
          </cell>
        </row>
        <row r="281">
          <cell r="B281">
            <v>26</v>
          </cell>
          <cell r="CS281">
            <v>40</v>
          </cell>
          <cell r="CT281">
            <v>3</v>
          </cell>
        </row>
        <row r="282">
          <cell r="B282">
            <v>27</v>
          </cell>
          <cell r="CS282">
            <v>40</v>
          </cell>
          <cell r="CT282">
            <v>3</v>
          </cell>
        </row>
        <row r="283">
          <cell r="B283">
            <v>28</v>
          </cell>
          <cell r="CS283">
            <v>40</v>
          </cell>
          <cell r="CT283">
            <v>3</v>
          </cell>
        </row>
        <row r="284">
          <cell r="B284">
            <v>29</v>
          </cell>
          <cell r="CS284">
            <v>40</v>
          </cell>
          <cell r="CT284">
            <v>3</v>
          </cell>
        </row>
        <row r="285">
          <cell r="B285">
            <v>30</v>
          </cell>
          <cell r="CS285">
            <v>40</v>
          </cell>
          <cell r="CT285">
            <v>3</v>
          </cell>
        </row>
        <row r="286">
          <cell r="B286">
            <v>31</v>
          </cell>
          <cell r="CS286">
            <v>40</v>
          </cell>
          <cell r="CT286">
            <v>3</v>
          </cell>
        </row>
        <row r="287">
          <cell r="B287" t="str">
            <v>OKT/1</v>
          </cell>
          <cell r="CS287">
            <v>40</v>
          </cell>
          <cell r="CT287">
            <v>3</v>
          </cell>
        </row>
        <row r="288">
          <cell r="B288">
            <v>2</v>
          </cell>
          <cell r="CS288">
            <v>40</v>
          </cell>
          <cell r="CT288">
            <v>3</v>
          </cell>
        </row>
        <row r="289">
          <cell r="B289">
            <v>3</v>
          </cell>
          <cell r="CS289">
            <v>40</v>
          </cell>
          <cell r="CT289">
            <v>3</v>
          </cell>
        </row>
        <row r="290">
          <cell r="B290">
            <v>4</v>
          </cell>
          <cell r="CS290">
            <v>40</v>
          </cell>
          <cell r="CT290">
            <v>3</v>
          </cell>
        </row>
        <row r="291">
          <cell r="B291">
            <v>5</v>
          </cell>
          <cell r="CS291">
            <v>40</v>
          </cell>
          <cell r="CT291">
            <v>3</v>
          </cell>
        </row>
        <row r="292">
          <cell r="B292">
            <v>6</v>
          </cell>
          <cell r="CS292">
            <v>40</v>
          </cell>
          <cell r="CT292">
            <v>3</v>
          </cell>
        </row>
        <row r="293">
          <cell r="B293">
            <v>7</v>
          </cell>
          <cell r="CS293">
            <v>40</v>
          </cell>
          <cell r="CT293">
            <v>3</v>
          </cell>
        </row>
        <row r="294">
          <cell r="B294">
            <v>8</v>
          </cell>
          <cell r="CS294">
            <v>40</v>
          </cell>
          <cell r="CT294">
            <v>3</v>
          </cell>
        </row>
        <row r="295">
          <cell r="B295">
            <v>9</v>
          </cell>
          <cell r="CS295">
            <v>40</v>
          </cell>
          <cell r="CT295">
            <v>3</v>
          </cell>
        </row>
        <row r="296">
          <cell r="B296">
            <v>10</v>
          </cell>
          <cell r="CS296">
            <v>40</v>
          </cell>
          <cell r="CT296">
            <v>3</v>
          </cell>
        </row>
        <row r="297">
          <cell r="B297">
            <v>11</v>
          </cell>
          <cell r="CS297">
            <v>40</v>
          </cell>
          <cell r="CT297">
            <v>3</v>
          </cell>
        </row>
        <row r="298">
          <cell r="B298">
            <v>12</v>
          </cell>
          <cell r="CS298">
            <v>40</v>
          </cell>
          <cell r="CT298">
            <v>3</v>
          </cell>
        </row>
        <row r="299">
          <cell r="B299">
            <v>13</v>
          </cell>
          <cell r="CS299">
            <v>40</v>
          </cell>
          <cell r="CT299">
            <v>3</v>
          </cell>
        </row>
        <row r="300">
          <cell r="B300">
            <v>14</v>
          </cell>
          <cell r="CS300">
            <v>40</v>
          </cell>
          <cell r="CT300">
            <v>3</v>
          </cell>
        </row>
        <row r="301">
          <cell r="B301">
            <v>15</v>
          </cell>
          <cell r="CS301">
            <v>40</v>
          </cell>
          <cell r="CT301">
            <v>3</v>
          </cell>
        </row>
        <row r="302">
          <cell r="B302">
            <v>16</v>
          </cell>
          <cell r="CS302">
            <v>40</v>
          </cell>
          <cell r="CT302">
            <v>3</v>
          </cell>
        </row>
        <row r="303">
          <cell r="B303">
            <v>17</v>
          </cell>
          <cell r="CS303">
            <v>40</v>
          </cell>
          <cell r="CT303">
            <v>3</v>
          </cell>
        </row>
        <row r="304">
          <cell r="B304">
            <v>18</v>
          </cell>
          <cell r="CS304">
            <v>40</v>
          </cell>
          <cell r="CT304">
            <v>3</v>
          </cell>
        </row>
        <row r="305">
          <cell r="B305">
            <v>19</v>
          </cell>
          <cell r="CS305">
            <v>40</v>
          </cell>
          <cell r="CT305">
            <v>3</v>
          </cell>
        </row>
        <row r="306">
          <cell r="B306">
            <v>20</v>
          </cell>
          <cell r="CS306">
            <v>40</v>
          </cell>
          <cell r="CT306">
            <v>3</v>
          </cell>
        </row>
        <row r="307">
          <cell r="B307">
            <v>21</v>
          </cell>
          <cell r="CS307">
            <v>40</v>
          </cell>
          <cell r="CT307">
            <v>3</v>
          </cell>
        </row>
        <row r="308">
          <cell r="B308">
            <v>22</v>
          </cell>
          <cell r="CS308">
            <v>40</v>
          </cell>
          <cell r="CT308">
            <v>3</v>
          </cell>
        </row>
        <row r="309">
          <cell r="B309">
            <v>23</v>
          </cell>
          <cell r="CS309">
            <v>40</v>
          </cell>
          <cell r="CT309">
            <v>3</v>
          </cell>
        </row>
        <row r="310">
          <cell r="B310">
            <v>24</v>
          </cell>
          <cell r="CS310">
            <v>40</v>
          </cell>
          <cell r="CT310">
            <v>3</v>
          </cell>
        </row>
        <row r="311">
          <cell r="B311">
            <v>25</v>
          </cell>
          <cell r="CS311">
            <v>40</v>
          </cell>
          <cell r="CT311">
            <v>3</v>
          </cell>
        </row>
        <row r="312">
          <cell r="B312">
            <v>26</v>
          </cell>
          <cell r="CS312">
            <v>40</v>
          </cell>
          <cell r="CT312">
            <v>3</v>
          </cell>
        </row>
        <row r="313">
          <cell r="B313">
            <v>27</v>
          </cell>
          <cell r="CS313">
            <v>40</v>
          </cell>
          <cell r="CT313">
            <v>3</v>
          </cell>
        </row>
        <row r="314">
          <cell r="B314">
            <v>28</v>
          </cell>
          <cell r="CS314">
            <v>40</v>
          </cell>
          <cell r="CT314">
            <v>3</v>
          </cell>
        </row>
        <row r="315">
          <cell r="B315">
            <v>29</v>
          </cell>
          <cell r="CS315">
            <v>40</v>
          </cell>
          <cell r="CT315">
            <v>3</v>
          </cell>
        </row>
        <row r="316">
          <cell r="B316">
            <v>30</v>
          </cell>
          <cell r="CS316">
            <v>40</v>
          </cell>
          <cell r="CT316">
            <v>3</v>
          </cell>
        </row>
        <row r="317">
          <cell r="B317">
            <v>31</v>
          </cell>
          <cell r="CS317">
            <v>40</v>
          </cell>
          <cell r="CT317">
            <v>3</v>
          </cell>
        </row>
        <row r="318">
          <cell r="B318" t="str">
            <v>NOP/1</v>
          </cell>
          <cell r="CS318">
            <v>40</v>
          </cell>
          <cell r="CT318">
            <v>3</v>
          </cell>
        </row>
        <row r="319">
          <cell r="B319">
            <v>2</v>
          </cell>
          <cell r="CS319">
            <v>40</v>
          </cell>
          <cell r="CT319">
            <v>3</v>
          </cell>
        </row>
        <row r="320">
          <cell r="B320">
            <v>3</v>
          </cell>
          <cell r="CS320">
            <v>40</v>
          </cell>
          <cell r="CT320">
            <v>3</v>
          </cell>
        </row>
        <row r="321">
          <cell r="B321">
            <v>4</v>
          </cell>
          <cell r="CS321">
            <v>40</v>
          </cell>
          <cell r="CT321">
            <v>3</v>
          </cell>
        </row>
        <row r="322">
          <cell r="B322">
            <v>5</v>
          </cell>
          <cell r="CS322">
            <v>40</v>
          </cell>
          <cell r="CT322">
            <v>3</v>
          </cell>
        </row>
        <row r="323">
          <cell r="B323">
            <v>6</v>
          </cell>
          <cell r="CS323">
            <v>40</v>
          </cell>
          <cell r="CT323">
            <v>3</v>
          </cell>
        </row>
        <row r="324">
          <cell r="B324">
            <v>7</v>
          </cell>
          <cell r="CS324">
            <v>40</v>
          </cell>
          <cell r="CT324">
            <v>3</v>
          </cell>
        </row>
        <row r="325">
          <cell r="B325">
            <v>8</v>
          </cell>
          <cell r="CS325">
            <v>40</v>
          </cell>
          <cell r="CT325">
            <v>3</v>
          </cell>
        </row>
        <row r="326">
          <cell r="B326">
            <v>9</v>
          </cell>
          <cell r="CS326">
            <v>40</v>
          </cell>
          <cell r="CT326">
            <v>3</v>
          </cell>
        </row>
        <row r="327">
          <cell r="B327">
            <v>10</v>
          </cell>
          <cell r="CS327">
            <v>40</v>
          </cell>
          <cell r="CT327">
            <v>3</v>
          </cell>
        </row>
        <row r="328">
          <cell r="B328">
            <v>11</v>
          </cell>
          <cell r="CS328">
            <v>40</v>
          </cell>
          <cell r="CT328">
            <v>3</v>
          </cell>
        </row>
        <row r="329">
          <cell r="B329">
            <v>12</v>
          </cell>
          <cell r="CS329">
            <v>40</v>
          </cell>
          <cell r="CT329">
            <v>3</v>
          </cell>
        </row>
        <row r="330">
          <cell r="B330">
            <v>13</v>
          </cell>
          <cell r="CS330">
            <v>40</v>
          </cell>
          <cell r="CT330">
            <v>3</v>
          </cell>
        </row>
        <row r="331">
          <cell r="B331">
            <v>14</v>
          </cell>
          <cell r="CS331">
            <v>40</v>
          </cell>
          <cell r="CT331">
            <v>3</v>
          </cell>
        </row>
        <row r="332">
          <cell r="B332">
            <v>15</v>
          </cell>
          <cell r="CS332">
            <v>40</v>
          </cell>
          <cell r="CT332">
            <v>3</v>
          </cell>
        </row>
        <row r="333">
          <cell r="B333">
            <v>16</v>
          </cell>
          <cell r="CS333">
            <v>40</v>
          </cell>
          <cell r="CT333">
            <v>3</v>
          </cell>
        </row>
        <row r="334">
          <cell r="B334">
            <v>17</v>
          </cell>
          <cell r="CS334">
            <v>40</v>
          </cell>
          <cell r="CT334">
            <v>3</v>
          </cell>
        </row>
        <row r="335">
          <cell r="B335">
            <v>18</v>
          </cell>
          <cell r="CS335">
            <v>40</v>
          </cell>
          <cell r="CT335">
            <v>3</v>
          </cell>
        </row>
        <row r="336">
          <cell r="B336">
            <v>19</v>
          </cell>
          <cell r="CS336">
            <v>40</v>
          </cell>
          <cell r="CT336">
            <v>3</v>
          </cell>
        </row>
        <row r="337">
          <cell r="B337">
            <v>20</v>
          </cell>
          <cell r="CS337">
            <v>40</v>
          </cell>
          <cell r="CT337">
            <v>3</v>
          </cell>
        </row>
        <row r="338">
          <cell r="B338">
            <v>21</v>
          </cell>
          <cell r="CS338">
            <v>40</v>
          </cell>
          <cell r="CT338">
            <v>3</v>
          </cell>
        </row>
        <row r="339">
          <cell r="B339">
            <v>22</v>
          </cell>
          <cell r="CS339">
            <v>40</v>
          </cell>
          <cell r="CT339">
            <v>3</v>
          </cell>
        </row>
        <row r="340">
          <cell r="B340">
            <v>23</v>
          </cell>
          <cell r="CS340">
            <v>40</v>
          </cell>
          <cell r="CT340">
            <v>3</v>
          </cell>
        </row>
        <row r="341">
          <cell r="B341">
            <v>24</v>
          </cell>
          <cell r="CS341">
            <v>40</v>
          </cell>
          <cell r="CT341">
            <v>3</v>
          </cell>
        </row>
        <row r="342">
          <cell r="B342">
            <v>25</v>
          </cell>
          <cell r="CS342">
            <v>40</v>
          </cell>
          <cell r="CT342">
            <v>3</v>
          </cell>
        </row>
        <row r="343">
          <cell r="B343">
            <v>26</v>
          </cell>
          <cell r="CS343">
            <v>40</v>
          </cell>
          <cell r="CT343">
            <v>3</v>
          </cell>
        </row>
        <row r="344">
          <cell r="B344">
            <v>27</v>
          </cell>
          <cell r="CS344">
            <v>40</v>
          </cell>
          <cell r="CT344">
            <v>3</v>
          </cell>
        </row>
        <row r="345">
          <cell r="B345">
            <v>28</v>
          </cell>
          <cell r="CS345">
            <v>40</v>
          </cell>
          <cell r="CT345">
            <v>3</v>
          </cell>
        </row>
        <row r="346">
          <cell r="B346">
            <v>29</v>
          </cell>
          <cell r="CS346">
            <v>40</v>
          </cell>
          <cell r="CT346">
            <v>3</v>
          </cell>
        </row>
        <row r="347">
          <cell r="B347">
            <v>30</v>
          </cell>
          <cell r="CS347">
            <v>40</v>
          </cell>
          <cell r="CT347">
            <v>3</v>
          </cell>
        </row>
        <row r="348">
          <cell r="B348">
            <v>31</v>
          </cell>
          <cell r="CS348">
            <v>40</v>
          </cell>
          <cell r="CT348">
            <v>3</v>
          </cell>
        </row>
        <row r="349">
          <cell r="B349" t="str">
            <v>DES/1</v>
          </cell>
          <cell r="CS349">
            <v>40</v>
          </cell>
          <cell r="CT349">
            <v>3</v>
          </cell>
        </row>
        <row r="350">
          <cell r="B350">
            <v>2</v>
          </cell>
          <cell r="CS350">
            <v>40</v>
          </cell>
          <cell r="CT350">
            <v>3</v>
          </cell>
        </row>
        <row r="351">
          <cell r="B351">
            <v>3</v>
          </cell>
          <cell r="CS351">
            <v>40</v>
          </cell>
          <cell r="CT351">
            <v>3</v>
          </cell>
        </row>
        <row r="352">
          <cell r="B352">
            <v>4</v>
          </cell>
          <cell r="CS352">
            <v>40</v>
          </cell>
          <cell r="CT352">
            <v>3</v>
          </cell>
        </row>
        <row r="353">
          <cell r="B353">
            <v>5</v>
          </cell>
          <cell r="CS353">
            <v>40</v>
          </cell>
          <cell r="CT353">
            <v>3</v>
          </cell>
        </row>
        <row r="354">
          <cell r="B354">
            <v>6</v>
          </cell>
          <cell r="CS354">
            <v>40</v>
          </cell>
          <cell r="CT354">
            <v>3</v>
          </cell>
        </row>
        <row r="355">
          <cell r="B355">
            <v>7</v>
          </cell>
          <cell r="CS355">
            <v>40</v>
          </cell>
          <cell r="CT355">
            <v>3</v>
          </cell>
        </row>
        <row r="356">
          <cell r="B356">
            <v>8</v>
          </cell>
          <cell r="CS356">
            <v>40</v>
          </cell>
          <cell r="CT356">
            <v>3</v>
          </cell>
        </row>
        <row r="357">
          <cell r="B357">
            <v>9</v>
          </cell>
          <cell r="CS357">
            <v>40</v>
          </cell>
          <cell r="CT357">
            <v>3</v>
          </cell>
        </row>
        <row r="358">
          <cell r="B358">
            <v>10</v>
          </cell>
          <cell r="CS358">
            <v>40</v>
          </cell>
          <cell r="CT358">
            <v>3</v>
          </cell>
        </row>
        <row r="359">
          <cell r="B359">
            <v>11</v>
          </cell>
          <cell r="CS359">
            <v>40</v>
          </cell>
          <cell r="CT359">
            <v>3</v>
          </cell>
        </row>
        <row r="360">
          <cell r="B360">
            <v>12</v>
          </cell>
          <cell r="CS360">
            <v>40</v>
          </cell>
          <cell r="CT360">
            <v>3</v>
          </cell>
        </row>
        <row r="361">
          <cell r="B361">
            <v>13</v>
          </cell>
          <cell r="CS361">
            <v>40</v>
          </cell>
          <cell r="CT361">
            <v>3</v>
          </cell>
        </row>
        <row r="362">
          <cell r="B362">
            <v>14</v>
          </cell>
          <cell r="CS362">
            <v>40</v>
          </cell>
          <cell r="CT362">
            <v>3</v>
          </cell>
        </row>
        <row r="363">
          <cell r="B363">
            <v>15</v>
          </cell>
          <cell r="CS363">
            <v>40</v>
          </cell>
          <cell r="CT363">
            <v>3</v>
          </cell>
        </row>
        <row r="364">
          <cell r="B364">
            <v>16</v>
          </cell>
          <cell r="CS364">
            <v>40</v>
          </cell>
          <cell r="CT364">
            <v>3</v>
          </cell>
        </row>
        <row r="365">
          <cell r="B365">
            <v>17</v>
          </cell>
          <cell r="CS365">
            <v>40</v>
          </cell>
          <cell r="CT365">
            <v>3</v>
          </cell>
        </row>
        <row r="366">
          <cell r="B366">
            <v>18</v>
          </cell>
          <cell r="CS366">
            <v>40</v>
          </cell>
          <cell r="CT366">
            <v>3</v>
          </cell>
        </row>
        <row r="367">
          <cell r="B367">
            <v>19</v>
          </cell>
          <cell r="CS367">
            <v>40</v>
          </cell>
          <cell r="CT367">
            <v>3</v>
          </cell>
        </row>
        <row r="368">
          <cell r="B368">
            <v>20</v>
          </cell>
          <cell r="CS368">
            <v>40</v>
          </cell>
          <cell r="CT368">
            <v>3</v>
          </cell>
        </row>
        <row r="369">
          <cell r="B369">
            <v>21</v>
          </cell>
          <cell r="CS369">
            <v>40</v>
          </cell>
          <cell r="CT369">
            <v>3</v>
          </cell>
        </row>
        <row r="370">
          <cell r="B370">
            <v>22</v>
          </cell>
          <cell r="CS370">
            <v>40</v>
          </cell>
          <cell r="CT370">
            <v>3</v>
          </cell>
        </row>
        <row r="371">
          <cell r="B371">
            <v>23</v>
          </cell>
          <cell r="CS371">
            <v>40</v>
          </cell>
          <cell r="CT371">
            <v>3</v>
          </cell>
        </row>
        <row r="372">
          <cell r="B372">
            <v>24</v>
          </cell>
          <cell r="CS372">
            <v>40</v>
          </cell>
          <cell r="CT372">
            <v>3</v>
          </cell>
        </row>
        <row r="373">
          <cell r="B373">
            <v>25</v>
          </cell>
          <cell r="CS373">
            <v>40</v>
          </cell>
          <cell r="CT373">
            <v>3</v>
          </cell>
        </row>
        <row r="374">
          <cell r="B374">
            <v>26</v>
          </cell>
          <cell r="CS374">
            <v>40</v>
          </cell>
          <cell r="CT374">
            <v>3</v>
          </cell>
        </row>
        <row r="375">
          <cell r="B375">
            <v>27</v>
          </cell>
          <cell r="CS375">
            <v>40</v>
          </cell>
          <cell r="CT375">
            <v>3</v>
          </cell>
        </row>
        <row r="376">
          <cell r="B376">
            <v>28</v>
          </cell>
          <cell r="CS376">
            <v>40</v>
          </cell>
          <cell r="CT376">
            <v>3</v>
          </cell>
        </row>
        <row r="377">
          <cell r="B377">
            <v>29</v>
          </cell>
          <cell r="CS377">
            <v>40</v>
          </cell>
          <cell r="CT377">
            <v>3</v>
          </cell>
        </row>
        <row r="378">
          <cell r="B378">
            <v>30</v>
          </cell>
          <cell r="CS378">
            <v>40</v>
          </cell>
          <cell r="CT378">
            <v>3</v>
          </cell>
        </row>
        <row r="379">
          <cell r="B379">
            <v>31</v>
          </cell>
          <cell r="CS379">
            <v>40</v>
          </cell>
          <cell r="CT379">
            <v>3</v>
          </cell>
        </row>
      </sheetData>
      <sheetData sheetId="4">
        <row r="1">
          <cell r="A1" t="str">
            <v>DAFTAR STOCK MATERIAL &amp; SPARE PART</v>
          </cell>
        </row>
      </sheetData>
      <sheetData sheetId="5">
        <row r="1">
          <cell r="A1" t="str">
            <v>DAFTAR STOCK MATERIAL &amp; SPARE PART</v>
          </cell>
        </row>
      </sheetData>
      <sheetData sheetId="6">
        <row r="1">
          <cell r="A1" t="str">
            <v>DAFTAR STOCK MATERIAL &amp; SPARE PART</v>
          </cell>
        </row>
      </sheetData>
      <sheetData sheetId="7">
        <row r="1">
          <cell r="A1" t="str">
            <v>DAFTAR STOCK MATERIAL &amp; SPARE PART</v>
          </cell>
        </row>
      </sheetData>
      <sheetData sheetId="8" refreshError="1">
        <row r="1">
          <cell r="A1" t="str">
            <v>DAFTAR STOCK MATERIAL &amp; SPARE PART</v>
          </cell>
        </row>
        <row r="30">
          <cell r="B30">
            <v>94.814106416828707</v>
          </cell>
          <cell r="C30">
            <v>132.74279541299651</v>
          </cell>
          <cell r="D30">
            <v>157.68754663350506</v>
          </cell>
          <cell r="E30">
            <v>158.05173685068246</v>
          </cell>
          <cell r="F30">
            <v>138.20102836386553</v>
          </cell>
          <cell r="G30">
            <v>143.81331950594122</v>
          </cell>
          <cell r="H30">
            <v>175.69473175559031</v>
          </cell>
          <cell r="I30">
            <v>178.50460309773149</v>
          </cell>
          <cell r="J30">
            <v>201.01544355924358</v>
          </cell>
          <cell r="K30">
            <v>178.6221068559023</v>
          </cell>
          <cell r="L30">
            <v>183.72402652422659</v>
          </cell>
          <cell r="M30">
            <v>100.73224233989743</v>
          </cell>
        </row>
      </sheetData>
      <sheetData sheetId="9">
        <row r="30">
          <cell r="B30">
            <v>94.814106416828707</v>
          </cell>
        </row>
      </sheetData>
      <sheetData sheetId="10">
        <row r="30">
          <cell r="B30">
            <v>94.814106416828707</v>
          </cell>
        </row>
      </sheetData>
      <sheetData sheetId="11">
        <row r="30">
          <cell r="B30">
            <v>94.814106416828707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">
          <cell r="A1" t="str">
            <v>DAFTAR STOCK MATERIAL &amp; SPARE PART</v>
          </cell>
        </row>
      </sheetData>
      <sheetData sheetId="25">
        <row r="1">
          <cell r="A1" t="str">
            <v>DAFTAR STOCK MATERIAL &amp; SPARE PART</v>
          </cell>
        </row>
      </sheetData>
      <sheetData sheetId="26">
        <row r="1">
          <cell r="A1" t="str">
            <v>DAFTAR STOCK MATERIAL &amp; SPARE PART</v>
          </cell>
        </row>
      </sheetData>
      <sheetData sheetId="27">
        <row r="1">
          <cell r="A1" t="str">
            <v>DAFTAR STOCK MATERIAL &amp; SPARE PART</v>
          </cell>
        </row>
      </sheetData>
      <sheetData sheetId="28">
        <row r="1">
          <cell r="A1" t="str">
            <v>DAFTAR STOCK MATERIAL &amp; SPARE PART</v>
          </cell>
        </row>
      </sheetData>
      <sheetData sheetId="29" refreshError="1">
        <row r="1">
          <cell r="A1" t="str">
            <v>DAFTAR STOCK MATERIAL &amp; SPARE PART</v>
          </cell>
        </row>
        <row r="4">
          <cell r="A4" t="str">
            <v>No.</v>
          </cell>
          <cell r="B4" t="str">
            <v>Nomor</v>
          </cell>
          <cell r="D4" t="str">
            <v>KODE</v>
          </cell>
          <cell r="G4" t="str">
            <v>NAMA</v>
          </cell>
          <cell r="H4" t="str">
            <v>SPESIFIKASI</v>
          </cell>
          <cell r="J4" t="str">
            <v>STN</v>
          </cell>
          <cell r="K4" t="str">
            <v>STOCK</v>
          </cell>
          <cell r="L4" t="str">
            <v>T    T    G</v>
          </cell>
          <cell r="AQ4" t="str">
            <v xml:space="preserve">  </v>
          </cell>
          <cell r="AR4" t="str">
            <v>Nomor</v>
          </cell>
          <cell r="AT4" t="str">
            <v>S    K   B</v>
          </cell>
          <cell r="BZ4" t="str">
            <v>STOCK</v>
          </cell>
          <cell r="CA4" t="str">
            <v>HARGA</v>
          </cell>
        </row>
        <row r="5">
          <cell r="A5" t="str">
            <v>Urt</v>
          </cell>
          <cell r="B5" t="str">
            <v>RAK</v>
          </cell>
          <cell r="D5" t="str">
            <v>BARANG</v>
          </cell>
          <cell r="G5" t="str">
            <v>BARANG</v>
          </cell>
          <cell r="H5" t="str">
            <v>BARANG</v>
          </cell>
          <cell r="J5" t="str">
            <v xml:space="preserve">  </v>
          </cell>
          <cell r="K5" t="str">
            <v>AWAL</v>
          </cell>
          <cell r="L5">
            <v>26</v>
          </cell>
          <cell r="M5">
            <v>27</v>
          </cell>
          <cell r="N5">
            <v>28</v>
          </cell>
          <cell r="O5">
            <v>29</v>
          </cell>
          <cell r="P5">
            <v>30</v>
          </cell>
          <cell r="Q5">
            <v>31</v>
          </cell>
          <cell r="R5" t="str">
            <v xml:space="preserve"> 1</v>
          </cell>
          <cell r="S5" t="str">
            <v xml:space="preserve"> 2</v>
          </cell>
          <cell r="T5" t="str">
            <v xml:space="preserve"> 3</v>
          </cell>
          <cell r="U5" t="str">
            <v xml:space="preserve"> 4</v>
          </cell>
          <cell r="V5" t="str">
            <v xml:space="preserve"> 5</v>
          </cell>
          <cell r="W5" t="str">
            <v xml:space="preserve"> 6</v>
          </cell>
          <cell r="X5" t="str">
            <v xml:space="preserve"> 7</v>
          </cell>
          <cell r="Y5" t="str">
            <v xml:space="preserve"> 8</v>
          </cell>
          <cell r="Z5" t="str">
            <v xml:space="preserve"> 9</v>
          </cell>
          <cell r="AA5">
            <v>10</v>
          </cell>
          <cell r="AB5">
            <v>11</v>
          </cell>
          <cell r="AC5">
            <v>12</v>
          </cell>
          <cell r="AD5">
            <v>13</v>
          </cell>
          <cell r="AE5">
            <v>14</v>
          </cell>
          <cell r="AF5">
            <v>15</v>
          </cell>
          <cell r="AG5">
            <v>16</v>
          </cell>
          <cell r="AH5">
            <v>17</v>
          </cell>
          <cell r="AI5">
            <v>18</v>
          </cell>
          <cell r="AJ5">
            <v>19</v>
          </cell>
          <cell r="AK5">
            <v>20</v>
          </cell>
          <cell r="AL5">
            <v>21</v>
          </cell>
          <cell r="AM5">
            <v>22</v>
          </cell>
          <cell r="AN5">
            <v>23</v>
          </cell>
          <cell r="AO5">
            <v>24</v>
          </cell>
          <cell r="AP5">
            <v>25</v>
          </cell>
          <cell r="AQ5" t="str">
            <v>TTL-TTG</v>
          </cell>
          <cell r="AR5" t="str">
            <v>PO/SPB</v>
          </cell>
          <cell r="AS5" t="str">
            <v>TTG</v>
          </cell>
          <cell r="AT5">
            <v>26</v>
          </cell>
          <cell r="AU5">
            <v>27</v>
          </cell>
          <cell r="AV5">
            <v>28</v>
          </cell>
          <cell r="AW5">
            <v>29</v>
          </cell>
          <cell r="AX5">
            <v>30</v>
          </cell>
          <cell r="AY5">
            <v>31</v>
          </cell>
          <cell r="AZ5">
            <v>1</v>
          </cell>
          <cell r="BA5">
            <v>2</v>
          </cell>
          <cell r="BB5">
            <v>3</v>
          </cell>
          <cell r="BC5">
            <v>4</v>
          </cell>
          <cell r="BD5">
            <v>5</v>
          </cell>
          <cell r="BE5">
            <v>6</v>
          </cell>
          <cell r="BF5">
            <v>7</v>
          </cell>
          <cell r="BG5">
            <v>8</v>
          </cell>
          <cell r="BH5">
            <v>9</v>
          </cell>
          <cell r="BI5">
            <v>10</v>
          </cell>
          <cell r="BJ5">
            <v>11</v>
          </cell>
          <cell r="BK5">
            <v>12</v>
          </cell>
          <cell r="BL5">
            <v>13</v>
          </cell>
          <cell r="BM5">
            <v>14</v>
          </cell>
          <cell r="BN5">
            <v>15</v>
          </cell>
          <cell r="BO5">
            <v>16</v>
          </cell>
          <cell r="BP5">
            <v>17</v>
          </cell>
          <cell r="BQ5">
            <v>18</v>
          </cell>
          <cell r="BR5">
            <v>19</v>
          </cell>
          <cell r="BS5">
            <v>20</v>
          </cell>
          <cell r="BT5">
            <v>21</v>
          </cell>
          <cell r="BU5">
            <v>22</v>
          </cell>
          <cell r="BV5">
            <v>23</v>
          </cell>
          <cell r="BW5">
            <v>24</v>
          </cell>
          <cell r="BX5">
            <v>25</v>
          </cell>
          <cell r="BY5" t="str">
            <v>TTL-SKB</v>
          </cell>
          <cell r="BZ5" t="str">
            <v>AKHIR</v>
          </cell>
          <cell r="CA5" t="str">
            <v>STN</v>
          </cell>
        </row>
        <row r="6">
          <cell r="A6">
            <v>1</v>
          </cell>
          <cell r="D6" t="str">
            <v>9400-</v>
          </cell>
          <cell r="E6" t="str">
            <v>05.K.033</v>
          </cell>
          <cell r="G6" t="str">
            <v>Air Accu</v>
          </cell>
          <cell r="H6" t="str">
            <v xml:space="preserve"> Zuur</v>
          </cell>
          <cell r="J6" t="str">
            <v>Ltr</v>
          </cell>
          <cell r="K6">
            <v>35</v>
          </cell>
          <cell r="AR6" t="str">
            <v>007</v>
          </cell>
          <cell r="BZ6">
            <v>35</v>
          </cell>
          <cell r="CA6">
            <v>2000</v>
          </cell>
        </row>
        <row r="8">
          <cell r="A8">
            <v>2</v>
          </cell>
          <cell r="B8" t="str">
            <v>JAN/1</v>
          </cell>
          <cell r="D8" t="str">
            <v>9400-</v>
          </cell>
          <cell r="E8" t="str">
            <v>03.B.002</v>
          </cell>
          <cell r="G8" t="str">
            <v>Alkohol</v>
          </cell>
          <cell r="J8" t="str">
            <v>Ltr</v>
          </cell>
          <cell r="K8">
            <v>0</v>
          </cell>
          <cell r="S8">
            <v>227.49700000000001</v>
          </cell>
          <cell r="T8">
            <v>227.49700000000001</v>
          </cell>
          <cell r="AB8">
            <v>17.631</v>
          </cell>
          <cell r="AQ8">
            <v>36.159999999999997</v>
          </cell>
          <cell r="AR8" t="str">
            <v>0458</v>
          </cell>
          <cell r="BZ8">
            <v>0</v>
          </cell>
          <cell r="CA8">
            <v>9750</v>
          </cell>
        </row>
        <row r="9">
          <cell r="A9">
            <v>3</v>
          </cell>
          <cell r="B9">
            <v>2</v>
          </cell>
          <cell r="C9">
            <v>370.59</v>
          </cell>
          <cell r="D9" t="str">
            <v>9400-</v>
          </cell>
          <cell r="E9" t="str">
            <v>03.B.002</v>
          </cell>
          <cell r="F9">
            <v>4.8099999999999996</v>
          </cell>
          <cell r="G9" t="str">
            <v>Alkohol</v>
          </cell>
          <cell r="H9">
            <v>5.14</v>
          </cell>
          <cell r="J9" t="str">
            <v>Ltr</v>
          </cell>
          <cell r="K9">
            <v>200</v>
          </cell>
          <cell r="L9">
            <v>7.53</v>
          </cell>
          <cell r="M9">
            <v>52.122999999999998</v>
          </cell>
          <cell r="N9">
            <v>22.370386266094417</v>
          </cell>
          <cell r="S9">
            <v>124</v>
          </cell>
          <cell r="U9">
            <v>124</v>
          </cell>
          <cell r="V9">
            <v>7.7590000000000003</v>
          </cell>
          <cell r="W9">
            <v>3.3300429184549354</v>
          </cell>
          <cell r="Y9">
            <v>12.8</v>
          </cell>
          <cell r="AB9">
            <v>12.59</v>
          </cell>
          <cell r="AC9">
            <v>2.88</v>
          </cell>
          <cell r="AE9">
            <v>2.79</v>
          </cell>
          <cell r="AH9">
            <v>10.199999999999999</v>
          </cell>
          <cell r="AI9">
            <v>7.68</v>
          </cell>
          <cell r="AK9">
            <v>2.5</v>
          </cell>
          <cell r="AL9">
            <v>4.7</v>
          </cell>
          <cell r="AM9">
            <v>8.25</v>
          </cell>
          <cell r="AN9">
            <v>51.57</v>
          </cell>
          <cell r="AO9">
            <v>87.73</v>
          </cell>
          <cell r="AQ9">
            <v>0</v>
          </cell>
          <cell r="AS9" t="str">
            <v>0458</v>
          </cell>
          <cell r="AT9">
            <v>5.96</v>
          </cell>
          <cell r="AU9">
            <v>1.71</v>
          </cell>
          <cell r="AX9">
            <v>6.92</v>
          </cell>
          <cell r="AY9">
            <v>92.7</v>
          </cell>
          <cell r="AZ9">
            <v>0.06</v>
          </cell>
          <cell r="BA9">
            <v>0.45</v>
          </cell>
          <cell r="BB9">
            <v>1.6</v>
          </cell>
          <cell r="BC9">
            <v>2.1100000000000003</v>
          </cell>
          <cell r="BD9">
            <v>4.5599999999999996</v>
          </cell>
          <cell r="BE9">
            <v>145.63999999999999</v>
          </cell>
          <cell r="BH9">
            <v>1.82</v>
          </cell>
          <cell r="BJ9">
            <v>12.15</v>
          </cell>
          <cell r="BL9">
            <v>5.17</v>
          </cell>
          <cell r="BM9">
            <v>5.62</v>
          </cell>
          <cell r="BN9">
            <v>4.29</v>
          </cell>
          <cell r="BO9">
            <v>9.52</v>
          </cell>
          <cell r="BP9">
            <v>7.53</v>
          </cell>
          <cell r="BZ9">
            <v>200</v>
          </cell>
          <cell r="CA9">
            <v>12500</v>
          </cell>
        </row>
        <row r="10">
          <cell r="B10">
            <v>3</v>
          </cell>
          <cell r="C10">
            <v>337.55</v>
          </cell>
          <cell r="D10">
            <v>320</v>
          </cell>
          <cell r="F10">
            <v>7.67</v>
          </cell>
          <cell r="G10">
            <v>8.09</v>
          </cell>
          <cell r="H10">
            <v>8.09</v>
          </cell>
          <cell r="J10">
            <v>39.555006180469718</v>
          </cell>
          <cell r="L10">
            <v>8.08</v>
          </cell>
          <cell r="M10">
            <v>73.679000000000002</v>
          </cell>
          <cell r="N10">
            <v>23.024687500000002</v>
          </cell>
          <cell r="S10">
            <v>99.859000000000009</v>
          </cell>
          <cell r="U10">
            <v>99.859000000000009</v>
          </cell>
          <cell r="V10">
            <v>11.85</v>
          </cell>
          <cell r="W10">
            <v>3.703125</v>
          </cell>
          <cell r="Y10">
            <v>12.94</v>
          </cell>
          <cell r="AB10">
            <v>11.499999999999998</v>
          </cell>
          <cell r="AC10">
            <v>2.4700000000000002</v>
          </cell>
          <cell r="AE10">
            <v>2.4500000000000002</v>
          </cell>
          <cell r="AH10">
            <v>5</v>
          </cell>
          <cell r="AI10">
            <v>7.35</v>
          </cell>
          <cell r="AK10">
            <v>2.73</v>
          </cell>
          <cell r="AL10">
            <v>11</v>
          </cell>
          <cell r="AM10">
            <v>7.68</v>
          </cell>
          <cell r="AN10">
            <v>82.71</v>
          </cell>
          <cell r="AO10">
            <v>82.71</v>
          </cell>
          <cell r="AQ10">
            <v>0</v>
          </cell>
          <cell r="AS10">
            <v>6.93</v>
          </cell>
          <cell r="AT10">
            <v>6.66</v>
          </cell>
          <cell r="AU10">
            <v>1.01</v>
          </cell>
          <cell r="AX10">
            <v>4.47</v>
          </cell>
          <cell r="AY10">
            <v>96.2</v>
          </cell>
          <cell r="AZ10">
            <v>0.14000000000000001</v>
          </cell>
          <cell r="BA10">
            <v>0.5</v>
          </cell>
          <cell r="BB10">
            <v>1.4</v>
          </cell>
          <cell r="BC10">
            <v>2.04</v>
          </cell>
          <cell r="BD10">
            <v>4.78</v>
          </cell>
          <cell r="BE10">
            <v>197.32</v>
          </cell>
          <cell r="BH10">
            <v>1.51</v>
          </cell>
          <cell r="BJ10">
            <v>10.61</v>
          </cell>
          <cell r="BL10">
            <v>5.92</v>
          </cell>
          <cell r="BM10">
            <v>5.8</v>
          </cell>
          <cell r="BN10">
            <v>3.52</v>
          </cell>
          <cell r="BO10">
            <v>12.49</v>
          </cell>
          <cell r="BP10">
            <v>15.48</v>
          </cell>
        </row>
        <row r="11">
          <cell r="A11">
            <v>4</v>
          </cell>
          <cell r="B11">
            <v>4</v>
          </cell>
          <cell r="C11">
            <v>369.55</v>
          </cell>
          <cell r="D11" t="str">
            <v>9400-</v>
          </cell>
          <cell r="E11" t="str">
            <v xml:space="preserve"> 02.A.001</v>
          </cell>
          <cell r="F11">
            <v>8.8000000000000007</v>
          </cell>
          <cell r="G11" t="str">
            <v>Aluminium Sulfate</v>
          </cell>
          <cell r="H11">
            <v>10.74</v>
          </cell>
          <cell r="I11">
            <v>8</v>
          </cell>
          <cell r="J11" t="str">
            <v>Kg</v>
          </cell>
          <cell r="K11">
            <v>950</v>
          </cell>
          <cell r="L11">
            <v>8.48</v>
          </cell>
          <cell r="M11">
            <v>97.977999999999994</v>
          </cell>
          <cell r="N11">
            <v>24.014215686274511</v>
          </cell>
          <cell r="S11">
            <v>120.89699999999999</v>
          </cell>
          <cell r="U11">
            <v>120.89699999999999</v>
          </cell>
          <cell r="V11">
            <v>14.972</v>
          </cell>
          <cell r="W11">
            <v>3.6696078431372547</v>
          </cell>
          <cell r="Y11">
            <v>12.56</v>
          </cell>
          <cell r="AB11">
            <v>13.911999999999997</v>
          </cell>
          <cell r="AC11">
            <v>2.16</v>
          </cell>
          <cell r="AE11">
            <v>2.35</v>
          </cell>
          <cell r="AH11">
            <v>6.6</v>
          </cell>
          <cell r="AI11">
            <v>7.41</v>
          </cell>
          <cell r="AK11">
            <v>2.56</v>
          </cell>
          <cell r="AL11">
            <v>4.9000000000000004</v>
          </cell>
          <cell r="AM11">
            <v>7.35</v>
          </cell>
          <cell r="AN11">
            <v>92.74</v>
          </cell>
          <cell r="AO11">
            <v>92.74</v>
          </cell>
          <cell r="AQ11">
            <v>0</v>
          </cell>
          <cell r="AR11" t="str">
            <v>305</v>
          </cell>
          <cell r="AS11" t="str">
            <v>679/02</v>
          </cell>
          <cell r="AT11">
            <v>6.95</v>
          </cell>
          <cell r="AU11">
            <v>1.24</v>
          </cell>
          <cell r="AX11">
            <v>3.77</v>
          </cell>
          <cell r="AY11">
            <v>95.93</v>
          </cell>
          <cell r="AZ11">
            <v>0.18</v>
          </cell>
          <cell r="BA11">
            <v>0.59</v>
          </cell>
          <cell r="BB11">
            <v>0.82</v>
          </cell>
          <cell r="BC11">
            <v>1.5899999999999999</v>
          </cell>
          <cell r="BD11">
            <v>7.11</v>
          </cell>
          <cell r="BE11">
            <v>114.69</v>
          </cell>
          <cell r="BH11">
            <v>1.48</v>
          </cell>
          <cell r="BJ11">
            <v>8</v>
          </cell>
          <cell r="BL11">
            <v>4.13</v>
          </cell>
          <cell r="BM11">
            <v>5.29</v>
          </cell>
          <cell r="BN11">
            <v>4.18</v>
          </cell>
          <cell r="BO11">
            <v>18.170000000000002</v>
          </cell>
          <cell r="BP11">
            <v>14.77</v>
          </cell>
          <cell r="BY11">
            <v>950</v>
          </cell>
          <cell r="BZ11">
            <v>0</v>
          </cell>
          <cell r="CA11">
            <v>1600</v>
          </cell>
        </row>
        <row r="12">
          <cell r="A12">
            <v>5</v>
          </cell>
          <cell r="B12">
            <v>5</v>
          </cell>
          <cell r="D12" t="str">
            <v>9400-</v>
          </cell>
          <cell r="E12" t="str">
            <v xml:space="preserve"> 02.A.001</v>
          </cell>
          <cell r="F12">
            <v>1.58</v>
          </cell>
          <cell r="G12" t="str">
            <v>Aluminium Sulfate</v>
          </cell>
          <cell r="H12">
            <v>4.21</v>
          </cell>
          <cell r="I12">
            <v>4.1500000000000004</v>
          </cell>
          <cell r="J12" t="str">
            <v>Kg</v>
          </cell>
          <cell r="K12">
            <v>0</v>
          </cell>
          <cell r="L12">
            <v>4.8600000000000003</v>
          </cell>
          <cell r="M12">
            <v>4.32</v>
          </cell>
          <cell r="N12" t="e">
            <v>#DIV/0!</v>
          </cell>
          <cell r="S12">
            <v>33.326999999999998</v>
          </cell>
          <cell r="U12">
            <v>33.326999999999998</v>
          </cell>
          <cell r="W12" t="e">
            <v>#DIV/0!</v>
          </cell>
          <cell r="AB12">
            <v>13.911999999999997</v>
          </cell>
          <cell r="AE12">
            <v>2.35</v>
          </cell>
          <cell r="AK12">
            <v>2.34</v>
          </cell>
          <cell r="AQ12">
            <v>1200</v>
          </cell>
          <cell r="AR12" t="str">
            <v>045</v>
          </cell>
          <cell r="AS12" t="str">
            <v>138/03</v>
          </cell>
          <cell r="BC12">
            <v>0</v>
          </cell>
          <cell r="BY12">
            <v>100</v>
          </cell>
          <cell r="BZ12">
            <v>1100</v>
          </cell>
          <cell r="CA12">
            <v>1500</v>
          </cell>
        </row>
        <row r="13">
          <cell r="B13">
            <v>6</v>
          </cell>
          <cell r="C13">
            <v>508.19</v>
          </cell>
          <cell r="D13">
            <v>500</v>
          </cell>
          <cell r="F13">
            <v>8.4499999999999993</v>
          </cell>
          <cell r="G13">
            <v>11.02</v>
          </cell>
          <cell r="H13">
            <v>11.02</v>
          </cell>
          <cell r="I13">
            <v>4.04</v>
          </cell>
          <cell r="J13">
            <v>45.37205081669692</v>
          </cell>
          <cell r="L13">
            <v>10.029999999999999</v>
          </cell>
          <cell r="M13">
            <v>115.056</v>
          </cell>
          <cell r="N13">
            <v>23.011199999999999</v>
          </cell>
          <cell r="S13">
            <v>105.89299999999997</v>
          </cell>
          <cell r="U13">
            <v>105.89299999999997</v>
          </cell>
          <cell r="V13">
            <v>17.088000000000001</v>
          </cell>
          <cell r="W13">
            <v>3.4176000000000006</v>
          </cell>
          <cell r="Y13">
            <v>25.15</v>
          </cell>
          <cell r="AB13">
            <v>5.8500000000000014</v>
          </cell>
          <cell r="AC13">
            <v>2.44</v>
          </cell>
          <cell r="AE13">
            <v>2.4500000000000002</v>
          </cell>
          <cell r="AH13">
            <v>6.8</v>
          </cell>
          <cell r="AI13">
            <v>7.39</v>
          </cell>
          <cell r="AK13">
            <v>2.5099999999999998</v>
          </cell>
          <cell r="AL13">
            <v>6.33</v>
          </cell>
          <cell r="AM13">
            <v>7.44</v>
          </cell>
          <cell r="AN13">
            <v>109.18</v>
          </cell>
          <cell r="AO13">
            <v>109.18</v>
          </cell>
          <cell r="AQ13">
            <v>0</v>
          </cell>
          <cell r="AS13">
            <v>7.32</v>
          </cell>
          <cell r="AT13">
            <v>7.25</v>
          </cell>
          <cell r="AU13">
            <v>2.06</v>
          </cell>
          <cell r="AX13">
            <v>4.9800000000000004</v>
          </cell>
          <cell r="AY13">
            <v>97.2</v>
          </cell>
          <cell r="AZ13">
            <v>0.11</v>
          </cell>
          <cell r="BA13">
            <v>0.16</v>
          </cell>
          <cell r="BB13">
            <v>1.29</v>
          </cell>
          <cell r="BC13">
            <v>1.56</v>
          </cell>
          <cell r="BD13">
            <v>7.41</v>
          </cell>
          <cell r="BE13">
            <v>60.97</v>
          </cell>
          <cell r="BH13">
            <v>1.19</v>
          </cell>
          <cell r="BJ13">
            <v>12.11</v>
          </cell>
          <cell r="BL13">
            <v>7.65</v>
          </cell>
          <cell r="BM13">
            <v>5.62</v>
          </cell>
          <cell r="BN13">
            <v>5.19</v>
          </cell>
          <cell r="BO13">
            <v>14.77</v>
          </cell>
          <cell r="BP13">
            <v>12.76</v>
          </cell>
        </row>
        <row r="14">
          <cell r="A14">
            <v>6</v>
          </cell>
          <cell r="B14">
            <v>7</v>
          </cell>
          <cell r="C14">
            <v>512.04</v>
          </cell>
          <cell r="D14" t="str">
            <v>9400-</v>
          </cell>
          <cell r="E14" t="str">
            <v>05.I.079</v>
          </cell>
          <cell r="F14">
            <v>10.79</v>
          </cell>
          <cell r="G14" t="str">
            <v>Amplot</v>
          </cell>
          <cell r="H14" t="str">
            <v>Coklat</v>
          </cell>
          <cell r="I14">
            <v>3.49</v>
          </cell>
          <cell r="J14" t="str">
            <v>Box</v>
          </cell>
          <cell r="K14">
            <v>0</v>
          </cell>
          <cell r="L14">
            <v>6.33</v>
          </cell>
          <cell r="M14">
            <v>110.44799999999999</v>
          </cell>
          <cell r="N14">
            <v>23.01</v>
          </cell>
          <cell r="S14">
            <v>135.71099999999996</v>
          </cell>
          <cell r="U14">
            <v>135.71099999999996</v>
          </cell>
          <cell r="V14">
            <v>17.38</v>
          </cell>
          <cell r="W14">
            <v>3.6208333333333327</v>
          </cell>
          <cell r="Y14">
            <v>11.92</v>
          </cell>
          <cell r="AB14">
            <v>11.31</v>
          </cell>
          <cell r="AC14">
            <v>2.4500000000000002</v>
          </cell>
          <cell r="AE14">
            <v>2.46</v>
          </cell>
          <cell r="AH14">
            <v>3</v>
          </cell>
          <cell r="AI14">
            <v>7.16</v>
          </cell>
          <cell r="AK14">
            <v>2.46</v>
          </cell>
          <cell r="AL14">
            <v>5.2</v>
          </cell>
          <cell r="AM14">
            <v>7.39</v>
          </cell>
          <cell r="AN14">
            <v>107.98</v>
          </cell>
          <cell r="AO14">
            <v>107.98</v>
          </cell>
          <cell r="AQ14">
            <v>0</v>
          </cell>
          <cell r="AS14">
            <v>7.03</v>
          </cell>
          <cell r="AT14">
            <v>6.8</v>
          </cell>
          <cell r="AU14">
            <v>1.03</v>
          </cell>
          <cell r="AX14">
            <v>4.9000000000000004</v>
          </cell>
          <cell r="AY14">
            <v>94.87</v>
          </cell>
          <cell r="AZ14">
            <v>0.11</v>
          </cell>
          <cell r="BA14">
            <v>0.33</v>
          </cell>
          <cell r="BB14">
            <v>1.41</v>
          </cell>
          <cell r="BC14">
            <v>1.8499999999999999</v>
          </cell>
          <cell r="BD14">
            <v>6.67</v>
          </cell>
          <cell r="BE14">
            <v>62.44</v>
          </cell>
          <cell r="BH14">
            <v>1.3</v>
          </cell>
          <cell r="BJ14">
            <v>8.32</v>
          </cell>
          <cell r="BL14">
            <v>5.56</v>
          </cell>
          <cell r="BM14">
            <v>4.12</v>
          </cell>
          <cell r="BN14">
            <v>5.83</v>
          </cell>
          <cell r="BO14">
            <v>10.63</v>
          </cell>
          <cell r="BP14">
            <v>9.7200000000000006</v>
          </cell>
          <cell r="BZ14">
            <v>0</v>
          </cell>
          <cell r="CA14">
            <v>11500</v>
          </cell>
        </row>
        <row r="15">
          <cell r="A15">
            <v>7</v>
          </cell>
          <cell r="B15">
            <v>8</v>
          </cell>
          <cell r="C15">
            <v>550.87</v>
          </cell>
          <cell r="D15" t="str">
            <v>9400-</v>
          </cell>
          <cell r="E15" t="str">
            <v>05.I.079</v>
          </cell>
          <cell r="F15">
            <v>9.86</v>
          </cell>
          <cell r="G15" t="str">
            <v>Amplot  Sedang</v>
          </cell>
          <cell r="H15">
            <v>12.91</v>
          </cell>
          <cell r="I15">
            <v>3.42</v>
          </cell>
          <cell r="J15" t="str">
            <v>Box</v>
          </cell>
          <cell r="K15">
            <v>0</v>
          </cell>
          <cell r="L15">
            <v>6.82</v>
          </cell>
          <cell r="M15">
            <v>125.72</v>
          </cell>
          <cell r="N15">
            <v>23.455223880597014</v>
          </cell>
          <cell r="S15">
            <v>158.80099999999993</v>
          </cell>
          <cell r="U15">
            <v>158.80099999999993</v>
          </cell>
          <cell r="V15">
            <v>20.07</v>
          </cell>
          <cell r="W15">
            <v>3.7444029850746268</v>
          </cell>
          <cell r="Y15">
            <v>25.92</v>
          </cell>
          <cell r="AB15">
            <v>5.4600000000000009</v>
          </cell>
          <cell r="AC15">
            <v>2.4500000000000002</v>
          </cell>
          <cell r="AE15">
            <v>2.41</v>
          </cell>
          <cell r="AH15">
            <v>5.6</v>
          </cell>
          <cell r="AI15">
            <v>7.85</v>
          </cell>
          <cell r="AK15">
            <v>2.39</v>
          </cell>
          <cell r="AL15">
            <v>3.47</v>
          </cell>
          <cell r="AM15">
            <v>7.17</v>
          </cell>
          <cell r="AN15">
            <v>122.64</v>
          </cell>
          <cell r="AO15">
            <v>122.64</v>
          </cell>
          <cell r="AQ15">
            <v>0</v>
          </cell>
          <cell r="AS15">
            <v>7.6</v>
          </cell>
          <cell r="AT15">
            <v>7.89</v>
          </cell>
          <cell r="AU15">
            <v>2.17</v>
          </cell>
          <cell r="AX15">
            <v>5.27</v>
          </cell>
          <cell r="AY15">
            <v>91.2</v>
          </cell>
          <cell r="AZ15">
            <v>0.19</v>
          </cell>
          <cell r="BA15">
            <v>0.26</v>
          </cell>
          <cell r="BB15">
            <v>2.56</v>
          </cell>
          <cell r="BC15">
            <v>3.0100000000000002</v>
          </cell>
          <cell r="BD15">
            <v>6.42</v>
          </cell>
          <cell r="BE15">
            <v>65.569999999999993</v>
          </cell>
          <cell r="BH15">
            <v>1.21</v>
          </cell>
          <cell r="BJ15">
            <v>7.29</v>
          </cell>
          <cell r="BL15">
            <v>5.17</v>
          </cell>
          <cell r="BM15">
            <v>4.76</v>
          </cell>
          <cell r="BN15">
            <v>4.01</v>
          </cell>
          <cell r="BO15">
            <v>10.09</v>
          </cell>
          <cell r="BP15">
            <v>11.1</v>
          </cell>
          <cell r="BZ15">
            <v>0</v>
          </cell>
          <cell r="CA15">
            <v>14500</v>
          </cell>
        </row>
        <row r="16">
          <cell r="A16">
            <v>8</v>
          </cell>
          <cell r="B16">
            <v>9</v>
          </cell>
          <cell r="C16">
            <v>537.20000000000005</v>
          </cell>
          <cell r="D16" t="str">
            <v>9400-</v>
          </cell>
          <cell r="E16" t="str">
            <v>05.I.065</v>
          </cell>
          <cell r="F16">
            <v>11.08</v>
          </cell>
          <cell r="G16" t="str">
            <v>Amplot Tali</v>
          </cell>
          <cell r="H16">
            <v>13.08</v>
          </cell>
          <cell r="I16">
            <v>3.8</v>
          </cell>
          <cell r="J16" t="str">
            <v>Lbr</v>
          </cell>
          <cell r="K16">
            <v>0</v>
          </cell>
          <cell r="L16">
            <v>6.93</v>
          </cell>
          <cell r="M16">
            <v>134.56399999999999</v>
          </cell>
          <cell r="N16">
            <v>23.402434782608694</v>
          </cell>
          <cell r="S16">
            <v>183.62499999999989</v>
          </cell>
          <cell r="U16">
            <v>183.62499999999989</v>
          </cell>
          <cell r="V16">
            <v>21.678000000000001</v>
          </cell>
          <cell r="W16">
            <v>3.7700869565217392</v>
          </cell>
          <cell r="Y16">
            <v>19.739999999999998</v>
          </cell>
          <cell r="AB16">
            <v>7.3980000000000032</v>
          </cell>
          <cell r="AC16">
            <v>2.33</v>
          </cell>
          <cell r="AE16">
            <v>2.36</v>
          </cell>
          <cell r="AH16">
            <v>4.2</v>
          </cell>
          <cell r="AI16">
            <v>7.74</v>
          </cell>
          <cell r="AK16">
            <v>2.31</v>
          </cell>
          <cell r="AL16">
            <v>5</v>
          </cell>
          <cell r="AM16">
            <v>7.12</v>
          </cell>
          <cell r="AN16">
            <v>127.05</v>
          </cell>
          <cell r="AO16">
            <v>127.05</v>
          </cell>
          <cell r="AQ16">
            <v>0</v>
          </cell>
          <cell r="AS16">
            <v>6.88</v>
          </cell>
          <cell r="AT16">
            <v>7.98</v>
          </cell>
          <cell r="AU16">
            <v>1.19</v>
          </cell>
          <cell r="AX16">
            <v>4.41</v>
          </cell>
          <cell r="AY16">
            <v>92.5</v>
          </cell>
          <cell r="AZ16">
            <v>0.25</v>
          </cell>
          <cell r="BA16">
            <v>0.28999999999999998</v>
          </cell>
          <cell r="BB16">
            <v>1.1299999999999999</v>
          </cell>
          <cell r="BC16">
            <v>1.67</v>
          </cell>
          <cell r="BD16">
            <v>7.21</v>
          </cell>
          <cell r="BE16">
            <v>81.19</v>
          </cell>
          <cell r="BH16">
            <v>1.24</v>
          </cell>
          <cell r="BJ16">
            <v>11.44</v>
          </cell>
          <cell r="BL16">
            <v>6.93</v>
          </cell>
          <cell r="BM16">
            <v>4.8099999999999996</v>
          </cell>
          <cell r="BN16">
            <v>3.61</v>
          </cell>
          <cell r="BO16">
            <v>9.84</v>
          </cell>
          <cell r="BP16">
            <v>9.11</v>
          </cell>
          <cell r="BZ16">
            <v>0</v>
          </cell>
          <cell r="CA16">
            <v>1000</v>
          </cell>
        </row>
        <row r="17">
          <cell r="B17">
            <v>10</v>
          </cell>
          <cell r="C17">
            <v>427.61</v>
          </cell>
          <cell r="D17">
            <v>292</v>
          </cell>
          <cell r="F17">
            <v>7.1</v>
          </cell>
          <cell r="G17">
            <v>7.56</v>
          </cell>
          <cell r="H17">
            <v>7.56</v>
          </cell>
          <cell r="J17">
            <v>38.624338624338627</v>
          </cell>
          <cell r="L17">
            <v>7.68</v>
          </cell>
          <cell r="M17">
            <v>70.637</v>
          </cell>
          <cell r="N17">
            <v>24.190753424657537</v>
          </cell>
          <cell r="S17">
            <v>127.20199999999988</v>
          </cell>
          <cell r="U17">
            <v>127.20199999999988</v>
          </cell>
          <cell r="V17">
            <v>11.252000000000001</v>
          </cell>
          <cell r="W17">
            <v>3.853424657534247</v>
          </cell>
          <cell r="Y17">
            <v>18.260000000000002</v>
          </cell>
          <cell r="AB17">
            <v>0.39000000000000412</v>
          </cell>
          <cell r="AC17">
            <v>2.31</v>
          </cell>
          <cell r="AE17">
            <v>2.36</v>
          </cell>
          <cell r="AH17">
            <v>5.8</v>
          </cell>
          <cell r="AI17">
            <v>7.64</v>
          </cell>
          <cell r="AK17">
            <v>2.34</v>
          </cell>
          <cell r="AL17">
            <v>4.2</v>
          </cell>
          <cell r="AM17">
            <v>7.35</v>
          </cell>
          <cell r="AN17">
            <v>71.62</v>
          </cell>
          <cell r="AO17">
            <v>71.62</v>
          </cell>
          <cell r="AQ17">
            <v>0</v>
          </cell>
          <cell r="AS17">
            <v>5.72</v>
          </cell>
          <cell r="AT17">
            <v>7.77</v>
          </cell>
          <cell r="AU17">
            <v>2.96</v>
          </cell>
          <cell r="AX17">
            <v>5.86</v>
          </cell>
          <cell r="AY17">
            <v>91.2</v>
          </cell>
          <cell r="AZ17">
            <v>0.38</v>
          </cell>
          <cell r="BA17">
            <v>0.2</v>
          </cell>
          <cell r="BB17">
            <v>1.62</v>
          </cell>
          <cell r="BC17">
            <v>2.2000000000000002</v>
          </cell>
          <cell r="BD17">
            <v>4</v>
          </cell>
          <cell r="BE17">
            <v>118.74</v>
          </cell>
          <cell r="BH17">
            <v>1.79</v>
          </cell>
          <cell r="BJ17">
            <v>10.4</v>
          </cell>
          <cell r="BL17">
            <v>5.96</v>
          </cell>
          <cell r="BM17">
            <v>5.71</v>
          </cell>
          <cell r="BN17">
            <v>3.81</v>
          </cell>
          <cell r="BO17">
            <v>11.63</v>
          </cell>
          <cell r="BP17">
            <v>8.1</v>
          </cell>
        </row>
        <row r="18">
          <cell r="A18">
            <v>9</v>
          </cell>
          <cell r="B18">
            <v>11</v>
          </cell>
          <cell r="C18">
            <v>468.11</v>
          </cell>
          <cell r="D18" t="str">
            <v>9400-</v>
          </cell>
          <cell r="E18" t="str">
            <v>05.K.115</v>
          </cell>
          <cell r="F18">
            <v>13.48</v>
          </cell>
          <cell r="G18" t="str">
            <v>Angkong</v>
          </cell>
          <cell r="H18" t="str">
            <v xml:space="preserve"> </v>
          </cell>
          <cell r="J18" t="str">
            <v>Pc</v>
          </cell>
          <cell r="K18">
            <v>0</v>
          </cell>
          <cell r="L18">
            <v>8.83</v>
          </cell>
          <cell r="M18">
            <v>149.90199999999999</v>
          </cell>
          <cell r="N18">
            <v>24.099999999999998</v>
          </cell>
          <cell r="S18">
            <v>149.93399999999986</v>
          </cell>
          <cell r="U18">
            <v>149.93399999999986</v>
          </cell>
          <cell r="V18">
            <v>24.024999999999999</v>
          </cell>
          <cell r="W18">
            <v>3.862540192926045</v>
          </cell>
          <cell r="Y18">
            <v>20.54</v>
          </cell>
          <cell r="AB18">
            <v>3.8750000000000036</v>
          </cell>
          <cell r="AC18">
            <v>2.14</v>
          </cell>
          <cell r="AE18">
            <v>2.21</v>
          </cell>
          <cell r="AH18">
            <v>5.4</v>
          </cell>
          <cell r="AI18">
            <v>7.16</v>
          </cell>
          <cell r="AK18">
            <v>2.33</v>
          </cell>
          <cell r="AL18">
            <v>6.27</v>
          </cell>
          <cell r="AM18">
            <v>7.03</v>
          </cell>
          <cell r="AN18">
            <v>137.94</v>
          </cell>
          <cell r="AO18">
            <v>137.94</v>
          </cell>
          <cell r="AQ18">
            <v>0</v>
          </cell>
          <cell r="AR18" t="str">
            <v>289</v>
          </cell>
          <cell r="AS18" t="str">
            <v>636</v>
          </cell>
          <cell r="AT18">
            <v>7.86</v>
          </cell>
          <cell r="AU18">
            <v>1.47</v>
          </cell>
          <cell r="AX18">
            <v>4.9800000000000004</v>
          </cell>
          <cell r="AY18">
            <v>96.2</v>
          </cell>
          <cell r="AZ18">
            <v>0.17</v>
          </cell>
          <cell r="BA18">
            <v>0.22</v>
          </cell>
          <cell r="BB18">
            <v>0.94</v>
          </cell>
          <cell r="BC18">
            <v>1.33</v>
          </cell>
          <cell r="BD18">
            <v>4.87</v>
          </cell>
          <cell r="BE18">
            <v>120.49</v>
          </cell>
          <cell r="BH18">
            <v>1.24</v>
          </cell>
          <cell r="BJ18">
            <v>8.82</v>
          </cell>
          <cell r="BL18">
            <v>4.33</v>
          </cell>
          <cell r="BM18">
            <v>5.46</v>
          </cell>
          <cell r="BN18">
            <v>2.8</v>
          </cell>
          <cell r="BO18">
            <v>12.23</v>
          </cell>
          <cell r="BP18">
            <v>9.76</v>
          </cell>
          <cell r="BZ18">
            <v>0</v>
          </cell>
          <cell r="CA18">
            <v>126500</v>
          </cell>
        </row>
        <row r="19">
          <cell r="A19">
            <v>10</v>
          </cell>
          <cell r="B19">
            <v>12</v>
          </cell>
          <cell r="G19" t="str">
            <v>APAR</v>
          </cell>
          <cell r="H19" t="str">
            <v>Jenis  Air  @ 9Kg</v>
          </cell>
          <cell r="J19" t="str">
            <v>Tbg</v>
          </cell>
          <cell r="K19">
            <v>0</v>
          </cell>
          <cell r="N19" t="e">
            <v>#DIV/0!</v>
          </cell>
          <cell r="S19">
            <v>149.93399999999986</v>
          </cell>
          <cell r="U19">
            <v>149.93399999999986</v>
          </cell>
          <cell r="W19" t="e">
            <v>#DIV/0!</v>
          </cell>
          <cell r="AB19">
            <v>3.8750000000000036</v>
          </cell>
          <cell r="AE19">
            <v>2.21</v>
          </cell>
          <cell r="AQ19">
            <v>0</v>
          </cell>
          <cell r="AR19" t="str">
            <v>165</v>
          </cell>
          <cell r="BC19">
            <v>0</v>
          </cell>
          <cell r="BZ19">
            <v>0</v>
          </cell>
          <cell r="CA19">
            <v>271650</v>
          </cell>
        </row>
        <row r="20">
          <cell r="A20">
            <v>11</v>
          </cell>
          <cell r="B20">
            <v>13</v>
          </cell>
          <cell r="C20">
            <v>490.48</v>
          </cell>
          <cell r="D20">
            <v>472</v>
          </cell>
          <cell r="F20">
            <v>9.34</v>
          </cell>
          <cell r="G20" t="str">
            <v>APAR</v>
          </cell>
          <cell r="H20" t="str">
            <v>Jenis  Powder @ 9Kg</v>
          </cell>
          <cell r="I20">
            <v>8</v>
          </cell>
          <cell r="J20" t="str">
            <v>Tbg</v>
          </cell>
          <cell r="K20">
            <v>0</v>
          </cell>
          <cell r="L20">
            <v>6.71</v>
          </cell>
          <cell r="M20">
            <v>113.85</v>
          </cell>
          <cell r="N20">
            <v>24.120762711864405</v>
          </cell>
          <cell r="S20">
            <v>129.94399999999987</v>
          </cell>
          <cell r="U20">
            <v>129.94399999999987</v>
          </cell>
          <cell r="V20">
            <v>18.43</v>
          </cell>
          <cell r="W20">
            <v>3.9046610169491527</v>
          </cell>
          <cell r="Y20">
            <v>19.190000000000001</v>
          </cell>
          <cell r="AB20">
            <v>3.115000000000002</v>
          </cell>
          <cell r="AC20">
            <v>2.54</v>
          </cell>
          <cell r="AE20">
            <v>2.5</v>
          </cell>
          <cell r="AH20">
            <v>7.8</v>
          </cell>
          <cell r="AI20">
            <v>7.24</v>
          </cell>
          <cell r="AK20">
            <v>2.2400000000000002</v>
          </cell>
          <cell r="AL20">
            <v>5.4</v>
          </cell>
          <cell r="AM20">
            <v>7.22</v>
          </cell>
          <cell r="AN20">
            <v>107.51</v>
          </cell>
          <cell r="AO20">
            <v>107.51</v>
          </cell>
          <cell r="AQ20">
            <v>0</v>
          </cell>
          <cell r="AR20" t="str">
            <v>165</v>
          </cell>
          <cell r="AS20">
            <v>6.84</v>
          </cell>
          <cell r="AT20">
            <v>6.15</v>
          </cell>
          <cell r="AU20">
            <v>1.21</v>
          </cell>
          <cell r="AX20">
            <v>5.24</v>
          </cell>
          <cell r="AY20">
            <v>94.7</v>
          </cell>
          <cell r="AZ20">
            <v>0.22</v>
          </cell>
          <cell r="BA20">
            <v>0.37</v>
          </cell>
          <cell r="BB20">
            <v>0.53</v>
          </cell>
          <cell r="BC20">
            <v>1.1200000000000001</v>
          </cell>
          <cell r="BD20">
            <v>6.33</v>
          </cell>
          <cell r="BE20">
            <v>105.88</v>
          </cell>
          <cell r="BH20">
            <v>1.49</v>
          </cell>
          <cell r="BJ20">
            <v>13.93</v>
          </cell>
          <cell r="BL20">
            <v>4.75</v>
          </cell>
          <cell r="BM20">
            <v>4.6900000000000004</v>
          </cell>
          <cell r="BN20">
            <v>4.71</v>
          </cell>
          <cell r="BO20">
            <v>10.51</v>
          </cell>
          <cell r="BP20">
            <v>18.329999999999998</v>
          </cell>
          <cell r="BZ20">
            <v>0</v>
          </cell>
          <cell r="CA20">
            <v>419220</v>
          </cell>
        </row>
        <row r="21">
          <cell r="A21">
            <v>12</v>
          </cell>
          <cell r="B21">
            <v>14</v>
          </cell>
          <cell r="C21">
            <v>357.14</v>
          </cell>
          <cell r="D21" t="str">
            <v xml:space="preserve"> 9400-</v>
          </cell>
          <cell r="E21" t="str">
            <v>05.K.2656</v>
          </cell>
          <cell r="F21">
            <v>19.670000000000002</v>
          </cell>
          <cell r="G21" t="str">
            <v>Apron Dada</v>
          </cell>
          <cell r="H21" t="str">
            <v xml:space="preserve"> </v>
          </cell>
          <cell r="I21">
            <v>20.99</v>
          </cell>
          <cell r="J21" t="str">
            <v>Pc</v>
          </cell>
          <cell r="K21">
            <v>0</v>
          </cell>
          <cell r="L21">
            <v>8.39</v>
          </cell>
          <cell r="M21">
            <v>85.078000000000003</v>
          </cell>
          <cell r="N21">
            <v>24.169886363636365</v>
          </cell>
          <cell r="S21">
            <v>119.34199999999987</v>
          </cell>
          <cell r="U21">
            <v>119.34199999999987</v>
          </cell>
          <cell r="V21">
            <v>14.19</v>
          </cell>
          <cell r="W21">
            <v>4.03125</v>
          </cell>
          <cell r="Y21">
            <v>13.38</v>
          </cell>
          <cell r="AB21">
            <v>3.9249999999999989</v>
          </cell>
          <cell r="AC21">
            <v>2.36</v>
          </cell>
          <cell r="AE21">
            <v>2.35</v>
          </cell>
          <cell r="AH21">
            <v>6.8</v>
          </cell>
          <cell r="AI21">
            <v>7.54</v>
          </cell>
          <cell r="AK21">
            <v>2.52</v>
          </cell>
          <cell r="AL21">
            <v>7.4</v>
          </cell>
          <cell r="AM21">
            <v>7.34</v>
          </cell>
          <cell r="AN21">
            <v>81.55</v>
          </cell>
          <cell r="AO21">
            <v>81.55</v>
          </cell>
          <cell r="AQ21">
            <v>0</v>
          </cell>
          <cell r="AS21">
            <v>6.14</v>
          </cell>
          <cell r="AT21">
            <v>6.04</v>
          </cell>
          <cell r="AU21">
            <v>2.2200000000000002</v>
          </cell>
          <cell r="AX21">
            <v>4.87</v>
          </cell>
          <cell r="AY21">
            <v>89</v>
          </cell>
          <cell r="AZ21">
            <v>7.0000000000000007E-2</v>
          </cell>
          <cell r="BA21">
            <v>0.14000000000000001</v>
          </cell>
          <cell r="BB21">
            <v>1.44</v>
          </cell>
          <cell r="BC21">
            <v>1.65</v>
          </cell>
          <cell r="BD21">
            <v>5.05</v>
          </cell>
          <cell r="BE21">
            <v>144.01</v>
          </cell>
          <cell r="BH21">
            <v>1.23</v>
          </cell>
          <cell r="BJ21">
            <v>11.12</v>
          </cell>
          <cell r="BL21">
            <v>7.96</v>
          </cell>
          <cell r="BM21">
            <v>4.38</v>
          </cell>
          <cell r="BN21">
            <v>3.75</v>
          </cell>
          <cell r="BO21">
            <v>16.95</v>
          </cell>
          <cell r="BP21">
            <v>9.4499999999999993</v>
          </cell>
          <cell r="BZ21">
            <v>0</v>
          </cell>
          <cell r="CA21">
            <v>150000</v>
          </cell>
        </row>
        <row r="22">
          <cell r="B22">
            <v>15</v>
          </cell>
          <cell r="C22">
            <v>279.57</v>
          </cell>
          <cell r="D22">
            <v>293</v>
          </cell>
          <cell r="F22">
            <v>6.35</v>
          </cell>
          <cell r="G22">
            <v>6.66</v>
          </cell>
          <cell r="H22">
            <v>6.66</v>
          </cell>
          <cell r="I22">
            <v>26.07</v>
          </cell>
          <cell r="J22">
            <v>43.993993993993996</v>
          </cell>
          <cell r="L22">
            <v>10.210000000000001</v>
          </cell>
          <cell r="M22">
            <v>70.643000000000001</v>
          </cell>
          <cell r="N22">
            <v>24.11023890784983</v>
          </cell>
          <cell r="S22">
            <v>121.35499999999988</v>
          </cell>
          <cell r="U22">
            <v>121.35499999999988</v>
          </cell>
          <cell r="V22">
            <v>11.895</v>
          </cell>
          <cell r="W22">
            <v>4.0597269624573373</v>
          </cell>
          <cell r="Y22">
            <v>14</v>
          </cell>
          <cell r="AB22">
            <v>1.8199999999999985</v>
          </cell>
          <cell r="AC22">
            <v>2.39</v>
          </cell>
          <cell r="AE22">
            <v>2.37</v>
          </cell>
          <cell r="AH22">
            <v>5</v>
          </cell>
          <cell r="AI22">
            <v>8.76</v>
          </cell>
          <cell r="AK22">
            <v>2.38</v>
          </cell>
          <cell r="AL22">
            <v>6.8</v>
          </cell>
          <cell r="AM22">
            <v>7.54</v>
          </cell>
          <cell r="AN22">
            <v>66.930000000000007</v>
          </cell>
          <cell r="AO22">
            <v>66.930000000000007</v>
          </cell>
          <cell r="AQ22">
            <v>0</v>
          </cell>
          <cell r="AS22">
            <v>6.69</v>
          </cell>
          <cell r="AT22">
            <v>6.6</v>
          </cell>
          <cell r="AU22">
            <v>1.18</v>
          </cell>
          <cell r="AX22">
            <v>4.9000000000000004</v>
          </cell>
          <cell r="AY22">
            <v>92.1</v>
          </cell>
          <cell r="AZ22">
            <v>0.24</v>
          </cell>
          <cell r="BA22">
            <v>0.14000000000000001</v>
          </cell>
          <cell r="BB22">
            <v>2.91</v>
          </cell>
          <cell r="BC22">
            <v>3.29</v>
          </cell>
          <cell r="BD22">
            <v>6</v>
          </cell>
          <cell r="BE22">
            <v>95.74</v>
          </cell>
          <cell r="BH22">
            <v>1.42</v>
          </cell>
          <cell r="BJ22">
            <v>10.97</v>
          </cell>
          <cell r="BL22">
            <v>6.31</v>
          </cell>
          <cell r="BM22">
            <v>5.07</v>
          </cell>
          <cell r="BN22">
            <v>2.85</v>
          </cell>
          <cell r="BO22">
            <v>14.97</v>
          </cell>
          <cell r="BP22">
            <v>4</v>
          </cell>
        </row>
        <row r="23">
          <cell r="A23">
            <v>13</v>
          </cell>
          <cell r="B23">
            <v>16</v>
          </cell>
          <cell r="C23">
            <v>375.65</v>
          </cell>
          <cell r="D23" t="str">
            <v>9400-</v>
          </cell>
          <cell r="E23" t="str">
            <v>05.K.1968</v>
          </cell>
          <cell r="F23">
            <v>7.79</v>
          </cell>
          <cell r="G23" t="str">
            <v xml:space="preserve">Batrey </v>
          </cell>
          <cell r="H23" t="str">
            <v>Besar/1,5V</v>
          </cell>
          <cell r="I23">
            <v>21.18</v>
          </cell>
          <cell r="J23" t="str">
            <v>Pc</v>
          </cell>
          <cell r="K23">
            <v>0</v>
          </cell>
          <cell r="L23">
            <v>7.56</v>
          </cell>
          <cell r="M23">
            <v>84.484999999999999</v>
          </cell>
          <cell r="N23">
            <v>24.001420454545457</v>
          </cell>
          <cell r="S23">
            <v>131.03999999999985</v>
          </cell>
          <cell r="U23">
            <v>131.03999999999985</v>
          </cell>
          <cell r="V23">
            <v>14.57</v>
          </cell>
          <cell r="W23">
            <v>4.139204545454545</v>
          </cell>
          <cell r="Y23">
            <v>13.48</v>
          </cell>
          <cell r="AB23">
            <v>2.91</v>
          </cell>
          <cell r="AC23">
            <v>2.5499999999999998</v>
          </cell>
          <cell r="AE23">
            <v>2.48</v>
          </cell>
          <cell r="AH23">
            <v>8</v>
          </cell>
          <cell r="AI23">
            <v>6.55</v>
          </cell>
          <cell r="AK23">
            <v>2.39</v>
          </cell>
          <cell r="AL23">
            <v>5.3</v>
          </cell>
          <cell r="AM23">
            <v>7.78</v>
          </cell>
          <cell r="AN23">
            <v>77.03</v>
          </cell>
          <cell r="AO23">
            <v>77.03</v>
          </cell>
          <cell r="AQ23">
            <v>0</v>
          </cell>
          <cell r="AS23">
            <v>6.61</v>
          </cell>
          <cell r="AT23">
            <v>8.6199999999999992</v>
          </cell>
          <cell r="AU23">
            <v>1.84</v>
          </cell>
          <cell r="AX23">
            <v>4.49</v>
          </cell>
          <cell r="AY23">
            <v>94.3</v>
          </cell>
          <cell r="AZ23">
            <v>0.1</v>
          </cell>
          <cell r="BA23">
            <v>0.13</v>
          </cell>
          <cell r="BB23">
            <v>2.89</v>
          </cell>
          <cell r="BC23">
            <v>3.12</v>
          </cell>
          <cell r="BD23">
            <v>5.78</v>
          </cell>
          <cell r="BE23">
            <v>81.99</v>
          </cell>
          <cell r="BH23">
            <v>1.38</v>
          </cell>
          <cell r="BJ23">
            <v>15.36</v>
          </cell>
          <cell r="BL23">
            <v>4.5</v>
          </cell>
          <cell r="BM23">
            <v>6.02</v>
          </cell>
          <cell r="BN23">
            <v>4.08</v>
          </cell>
          <cell r="BO23">
            <v>10.76</v>
          </cell>
          <cell r="BP23">
            <v>8.98</v>
          </cell>
          <cell r="BZ23">
            <v>0</v>
          </cell>
          <cell r="CA23">
            <v>1750</v>
          </cell>
        </row>
        <row r="24">
          <cell r="A24">
            <v>14</v>
          </cell>
          <cell r="B24">
            <v>17</v>
          </cell>
          <cell r="C24">
            <v>452.76</v>
          </cell>
          <cell r="D24" t="str">
            <v>9400-</v>
          </cell>
          <cell r="E24" t="str">
            <v>05.K.1849</v>
          </cell>
          <cell r="F24">
            <v>7.92</v>
          </cell>
          <cell r="G24" t="str">
            <v>Battery</v>
          </cell>
          <cell r="H24" t="str">
            <v xml:space="preserve"> 9V Segi-4</v>
          </cell>
          <cell r="I24">
            <v>21.79</v>
          </cell>
          <cell r="J24" t="str">
            <v>Pc</v>
          </cell>
          <cell r="K24">
            <v>9</v>
          </cell>
          <cell r="L24">
            <v>8.0500000000000007</v>
          </cell>
          <cell r="M24">
            <v>84.840999999999994</v>
          </cell>
          <cell r="N24">
            <v>23.63259052924791</v>
          </cell>
          <cell r="S24">
            <v>139.90099999999984</v>
          </cell>
          <cell r="U24">
            <v>139.90099999999984</v>
          </cell>
          <cell r="V24">
            <v>14.432</v>
          </cell>
          <cell r="W24">
            <v>4.0200557103064067</v>
          </cell>
          <cell r="Y24">
            <v>7.12</v>
          </cell>
          <cell r="AB24">
            <v>10.221999999999998</v>
          </cell>
          <cell r="AC24">
            <v>2.41</v>
          </cell>
          <cell r="AE24">
            <v>2.4500000000000002</v>
          </cell>
          <cell r="AH24">
            <v>6.2</v>
          </cell>
          <cell r="AI24">
            <v>6.4</v>
          </cell>
          <cell r="AK24">
            <v>2.4300000000000002</v>
          </cell>
          <cell r="AL24">
            <v>6.2</v>
          </cell>
          <cell r="AM24">
            <v>6.55</v>
          </cell>
          <cell r="AN24">
            <v>75.959999999999994</v>
          </cell>
          <cell r="AO24">
            <v>75.959999999999994</v>
          </cell>
          <cell r="AQ24">
            <v>0</v>
          </cell>
          <cell r="AR24" t="str">
            <v>776</v>
          </cell>
          <cell r="AS24" t="str">
            <v>274/00</v>
          </cell>
          <cell r="AT24">
            <v>8.75</v>
          </cell>
          <cell r="AU24">
            <v>1.64</v>
          </cell>
          <cell r="AX24">
            <v>4.91</v>
          </cell>
          <cell r="AY24">
            <v>93.2</v>
          </cell>
          <cell r="AZ24">
            <v>0.18</v>
          </cell>
          <cell r="BA24">
            <v>0.09</v>
          </cell>
          <cell r="BB24">
            <v>2.19</v>
          </cell>
          <cell r="BC24">
            <v>2.46</v>
          </cell>
          <cell r="BD24">
            <v>7.52</v>
          </cell>
          <cell r="BE24">
            <v>85.66</v>
          </cell>
          <cell r="BH24">
            <v>1.28</v>
          </cell>
          <cell r="BJ24">
            <v>9.35</v>
          </cell>
          <cell r="BL24">
            <v>6.08</v>
          </cell>
          <cell r="BM24">
            <v>4.16</v>
          </cell>
          <cell r="BN24">
            <v>4.3499999999999996</v>
          </cell>
          <cell r="BO24">
            <v>9.9700000000000006</v>
          </cell>
          <cell r="BP24">
            <v>11.07</v>
          </cell>
          <cell r="BZ24">
            <v>9</v>
          </cell>
          <cell r="CA24">
            <v>3500</v>
          </cell>
        </row>
        <row r="25">
          <cell r="B25">
            <v>18</v>
          </cell>
          <cell r="C25">
            <v>501.09</v>
          </cell>
          <cell r="D25">
            <v>598</v>
          </cell>
          <cell r="F25">
            <v>11.37</v>
          </cell>
          <cell r="G25">
            <v>11.31</v>
          </cell>
          <cell r="H25">
            <v>11.37</v>
          </cell>
          <cell r="I25">
            <v>25.81</v>
          </cell>
          <cell r="J25">
            <v>52.594547053649961</v>
          </cell>
          <cell r="L25">
            <v>10.63</v>
          </cell>
          <cell r="M25">
            <v>138.85499999999999</v>
          </cell>
          <cell r="N25">
            <v>23.219899665551839</v>
          </cell>
          <cell r="S25">
            <v>136.10599999999985</v>
          </cell>
          <cell r="U25">
            <v>136.10599999999985</v>
          </cell>
          <cell r="V25">
            <v>23.943999999999999</v>
          </cell>
          <cell r="W25">
            <v>4.0040133779264213</v>
          </cell>
          <cell r="Y25">
            <v>19.079999999999998</v>
          </cell>
          <cell r="AB25">
            <v>15.085999999999999</v>
          </cell>
          <cell r="AC25">
            <v>2.2999999999999998</v>
          </cell>
          <cell r="AE25">
            <v>2.29</v>
          </cell>
          <cell r="AH25">
            <v>9.1999999999999993</v>
          </cell>
          <cell r="AI25">
            <v>8.4700000000000006</v>
          </cell>
          <cell r="AK25">
            <v>2.48</v>
          </cell>
          <cell r="AL25">
            <v>7.7</v>
          </cell>
          <cell r="AM25">
            <v>6.4</v>
          </cell>
          <cell r="AN25">
            <v>131.51</v>
          </cell>
          <cell r="AO25">
            <v>131.51</v>
          </cell>
          <cell r="AQ25">
            <v>0</v>
          </cell>
          <cell r="AS25">
            <v>8.27</v>
          </cell>
          <cell r="AT25">
            <v>9.01</v>
          </cell>
          <cell r="AU25">
            <v>1.67</v>
          </cell>
          <cell r="AX25">
            <v>4.4000000000000004</v>
          </cell>
          <cell r="AY25">
            <v>96.6</v>
          </cell>
          <cell r="AZ25">
            <v>0.04</v>
          </cell>
          <cell r="BA25">
            <v>0.12</v>
          </cell>
          <cell r="BB25">
            <v>0.88</v>
          </cell>
          <cell r="BC25">
            <v>1.04</v>
          </cell>
          <cell r="BD25">
            <v>3.6</v>
          </cell>
          <cell r="BE25">
            <v>106.28</v>
          </cell>
          <cell r="BH25">
            <v>1.18</v>
          </cell>
          <cell r="BJ25">
            <v>8.82</v>
          </cell>
          <cell r="BL25">
            <v>3.92</v>
          </cell>
          <cell r="BM25">
            <v>5.17</v>
          </cell>
          <cell r="BN25">
            <v>3.44</v>
          </cell>
          <cell r="BO25">
            <v>15.03</v>
          </cell>
          <cell r="BP25">
            <v>12.42</v>
          </cell>
        </row>
        <row r="26">
          <cell r="A26">
            <v>15</v>
          </cell>
          <cell r="B26">
            <v>19</v>
          </cell>
          <cell r="D26" t="str">
            <v>9400-</v>
          </cell>
          <cell r="G26" t="str">
            <v>Benang Jahit Karung</v>
          </cell>
          <cell r="J26" t="str">
            <v>Roll</v>
          </cell>
          <cell r="K26">
            <v>261</v>
          </cell>
          <cell r="N26" t="e">
            <v>#DIV/0!</v>
          </cell>
          <cell r="S26">
            <v>136.10599999999985</v>
          </cell>
          <cell r="U26">
            <v>136.10599999999985</v>
          </cell>
          <cell r="W26" t="e">
            <v>#DIV/0!</v>
          </cell>
          <cell r="AB26">
            <v>15.085999999999999</v>
          </cell>
          <cell r="AE26">
            <v>2.29</v>
          </cell>
          <cell r="AQ26">
            <v>0</v>
          </cell>
          <cell r="AR26" t="str">
            <v>0811</v>
          </cell>
          <cell r="BC26">
            <v>0</v>
          </cell>
          <cell r="BY26">
            <v>50</v>
          </cell>
          <cell r="BZ26">
            <v>211</v>
          </cell>
          <cell r="CA26">
            <v>5000</v>
          </cell>
        </row>
        <row r="27">
          <cell r="A27">
            <v>16</v>
          </cell>
          <cell r="B27">
            <v>20</v>
          </cell>
          <cell r="C27">
            <v>798.19</v>
          </cell>
          <cell r="D27" t="str">
            <v>9400-</v>
          </cell>
          <cell r="E27" t="str">
            <v>05.K.1150</v>
          </cell>
          <cell r="F27">
            <v>15.24</v>
          </cell>
          <cell r="G27" t="str">
            <v>Buku</v>
          </cell>
          <cell r="H27">
            <v>16.14</v>
          </cell>
          <cell r="J27" t="str">
            <v>Bk</v>
          </cell>
          <cell r="K27">
            <v>0</v>
          </cell>
          <cell r="L27">
            <v>7.91</v>
          </cell>
          <cell r="M27">
            <v>175.51300000000001</v>
          </cell>
          <cell r="N27">
            <v>23.52721179624665</v>
          </cell>
          <cell r="S27">
            <v>221.52899999999985</v>
          </cell>
          <cell r="U27">
            <v>221.52899999999985</v>
          </cell>
          <cell r="V27">
            <v>28.699000000000002</v>
          </cell>
          <cell r="W27">
            <v>3.8470509383378015</v>
          </cell>
          <cell r="Y27">
            <v>13.51</v>
          </cell>
          <cell r="AB27">
            <v>30.274999999999999</v>
          </cell>
          <cell r="AC27">
            <v>2.4700000000000002</v>
          </cell>
          <cell r="AE27">
            <v>2.46</v>
          </cell>
          <cell r="AH27">
            <v>6</v>
          </cell>
          <cell r="AI27">
            <v>7.48</v>
          </cell>
          <cell r="AK27">
            <v>2.31</v>
          </cell>
          <cell r="AL27">
            <v>5</v>
          </cell>
          <cell r="AM27">
            <v>8.4700000000000006</v>
          </cell>
          <cell r="AN27">
            <v>168.81</v>
          </cell>
          <cell r="AO27">
            <v>168.81</v>
          </cell>
          <cell r="AQ27">
            <v>0</v>
          </cell>
          <cell r="AS27">
            <v>8.75</v>
          </cell>
          <cell r="AT27">
            <v>9.09</v>
          </cell>
          <cell r="AU27">
            <v>1.07</v>
          </cell>
          <cell r="AX27">
            <v>6.27</v>
          </cell>
          <cell r="AY27">
            <v>94</v>
          </cell>
          <cell r="AZ27">
            <v>0.34</v>
          </cell>
          <cell r="BA27">
            <v>0.33</v>
          </cell>
          <cell r="BB27">
            <v>1.06</v>
          </cell>
          <cell r="BC27">
            <v>1.73</v>
          </cell>
          <cell r="BD27">
            <v>8.1999999999999993</v>
          </cell>
          <cell r="BE27">
            <v>61.18</v>
          </cell>
          <cell r="BH27">
            <v>1.32</v>
          </cell>
          <cell r="BJ27">
            <v>11.88</v>
          </cell>
          <cell r="BL27">
            <v>5.2</v>
          </cell>
          <cell r="BM27">
            <v>5.0999999999999996</v>
          </cell>
          <cell r="BN27">
            <v>5.94</v>
          </cell>
          <cell r="BO27">
            <v>11.7</v>
          </cell>
          <cell r="BP27">
            <v>13.97</v>
          </cell>
          <cell r="BZ27">
            <v>0</v>
          </cell>
          <cell r="CA27">
            <v>4500</v>
          </cell>
        </row>
        <row r="28">
          <cell r="A28">
            <v>17</v>
          </cell>
          <cell r="B28">
            <v>21</v>
          </cell>
          <cell r="C28">
            <v>578.51</v>
          </cell>
          <cell r="D28" t="str">
            <v>9400-</v>
          </cell>
          <cell r="E28" t="str">
            <v>05.K.1150</v>
          </cell>
          <cell r="F28">
            <v>9.6999999999999993</v>
          </cell>
          <cell r="G28" t="str">
            <v>Buku</v>
          </cell>
          <cell r="H28">
            <v>13.07</v>
          </cell>
          <cell r="I28" t="str">
            <v>AGT</v>
          </cell>
          <cell r="J28" t="str">
            <v>Bk</v>
          </cell>
          <cell r="K28">
            <v>0</v>
          </cell>
          <cell r="L28">
            <v>7.67</v>
          </cell>
          <cell r="M28">
            <v>134.75399999999999</v>
          </cell>
          <cell r="N28">
            <v>24.020320855614973</v>
          </cell>
          <cell r="S28">
            <v>202.66299999999984</v>
          </cell>
          <cell r="U28">
            <v>202.66299999999984</v>
          </cell>
          <cell r="V28">
            <v>21.995000000000001</v>
          </cell>
          <cell r="W28">
            <v>3.9206773618538326</v>
          </cell>
          <cell r="Y28">
            <v>21.07</v>
          </cell>
          <cell r="AB28">
            <v>31.199999999999996</v>
          </cell>
          <cell r="AC28">
            <v>2.4900000000000002</v>
          </cell>
          <cell r="AE28">
            <v>2.44</v>
          </cell>
          <cell r="AH28">
            <v>4.5999999999999996</v>
          </cell>
          <cell r="AI28">
            <v>7.55</v>
          </cell>
          <cell r="AK28">
            <v>2.34</v>
          </cell>
          <cell r="AL28">
            <v>5.2</v>
          </cell>
          <cell r="AM28">
            <v>7.53</v>
          </cell>
          <cell r="AN28">
            <v>133.69999999999999</v>
          </cell>
          <cell r="AO28">
            <v>133.69999999999999</v>
          </cell>
          <cell r="AQ28">
            <v>0</v>
          </cell>
          <cell r="AR28" t="str">
            <v>236</v>
          </cell>
          <cell r="AS28" t="str">
            <v>606</v>
          </cell>
          <cell r="AT28">
            <v>7.18</v>
          </cell>
          <cell r="AU28">
            <v>1.39</v>
          </cell>
          <cell r="AX28">
            <v>3.96</v>
          </cell>
          <cell r="AY28">
            <v>94</v>
          </cell>
          <cell r="AZ28">
            <v>0.38</v>
          </cell>
          <cell r="BA28">
            <v>0.6</v>
          </cell>
          <cell r="BB28">
            <v>1.64</v>
          </cell>
          <cell r="BC28">
            <v>2.62</v>
          </cell>
          <cell r="BD28">
            <v>8.61</v>
          </cell>
          <cell r="BE28">
            <v>73.2</v>
          </cell>
          <cell r="BH28">
            <v>1.45</v>
          </cell>
          <cell r="BJ28">
            <v>10.199999999999999</v>
          </cell>
          <cell r="BL28">
            <v>4.7699999999999996</v>
          </cell>
          <cell r="BM28">
            <v>5.86</v>
          </cell>
          <cell r="BN28">
            <v>4.8499999999999996</v>
          </cell>
          <cell r="BO28">
            <v>9.9700000000000006</v>
          </cell>
          <cell r="BP28">
            <v>10.19</v>
          </cell>
          <cell r="BZ28">
            <v>0</v>
          </cell>
          <cell r="CA28">
            <v>4000</v>
          </cell>
        </row>
        <row r="29">
          <cell r="A29">
            <v>18</v>
          </cell>
          <cell r="B29">
            <v>22</v>
          </cell>
          <cell r="C29">
            <v>483.96</v>
          </cell>
          <cell r="D29" t="str">
            <v>9400-</v>
          </cell>
          <cell r="E29" t="str">
            <v>05.K.1366</v>
          </cell>
          <cell r="F29">
            <v>10.94</v>
          </cell>
          <cell r="G29" t="str">
            <v>Buku Folio</v>
          </cell>
          <cell r="H29">
            <v>11.58</v>
          </cell>
          <cell r="I29">
            <v>20.7</v>
          </cell>
          <cell r="J29" t="str">
            <v>Bk</v>
          </cell>
          <cell r="K29">
            <v>0</v>
          </cell>
          <cell r="L29">
            <v>8.1</v>
          </cell>
          <cell r="M29">
            <v>106.604</v>
          </cell>
          <cell r="N29">
            <v>24.009909909909911</v>
          </cell>
          <cell r="S29">
            <v>165.81699999999984</v>
          </cell>
          <cell r="U29">
            <v>165.81699999999984</v>
          </cell>
          <cell r="V29">
            <v>17.893999999999998</v>
          </cell>
          <cell r="W29">
            <v>4.0301801801801798</v>
          </cell>
          <cell r="Y29">
            <v>21.41</v>
          </cell>
          <cell r="AB29">
            <v>27.683999999999994</v>
          </cell>
          <cell r="AC29">
            <v>2.2999999999999998</v>
          </cell>
          <cell r="AE29">
            <v>2.2799999999999998</v>
          </cell>
          <cell r="AH29">
            <v>5.2</v>
          </cell>
          <cell r="AI29">
            <v>7.28</v>
          </cell>
          <cell r="AK29">
            <v>2.39</v>
          </cell>
          <cell r="AL29">
            <v>4.5</v>
          </cell>
          <cell r="AM29">
            <v>7.38</v>
          </cell>
          <cell r="AN29">
            <v>99.87</v>
          </cell>
          <cell r="AO29">
            <v>99.87</v>
          </cell>
          <cell r="AQ29">
            <v>0</v>
          </cell>
          <cell r="AR29" t="str">
            <v>236</v>
          </cell>
          <cell r="AS29" t="str">
            <v>606</v>
          </cell>
          <cell r="AT29">
            <v>5.35</v>
          </cell>
          <cell r="AU29">
            <v>2.02</v>
          </cell>
          <cell r="AX29">
            <v>5.7</v>
          </cell>
          <cell r="AY29">
            <v>94.75</v>
          </cell>
          <cell r="AZ29">
            <v>0.3</v>
          </cell>
          <cell r="BA29">
            <v>0.22</v>
          </cell>
          <cell r="BB29">
            <v>2.31</v>
          </cell>
          <cell r="BC29">
            <v>2.83</v>
          </cell>
          <cell r="BD29">
            <v>6.67</v>
          </cell>
          <cell r="BE29">
            <v>59.69</v>
          </cell>
          <cell r="BH29">
            <v>1.56</v>
          </cell>
          <cell r="BJ29">
            <v>8.48</v>
          </cell>
          <cell r="BL29">
            <v>7.27</v>
          </cell>
          <cell r="BM29">
            <v>5.6</v>
          </cell>
          <cell r="BN29">
            <v>4.2</v>
          </cell>
          <cell r="BO29">
            <v>13.5</v>
          </cell>
          <cell r="BP29">
            <v>10.11</v>
          </cell>
          <cell r="BZ29">
            <v>0</v>
          </cell>
          <cell r="CA29">
            <v>6500</v>
          </cell>
        </row>
        <row r="30">
          <cell r="A30">
            <v>19</v>
          </cell>
          <cell r="B30">
            <v>23</v>
          </cell>
          <cell r="C30">
            <v>365.11</v>
          </cell>
          <cell r="D30" t="str">
            <v>9400-</v>
          </cell>
          <cell r="E30" t="str">
            <v>05.K.2193</v>
          </cell>
          <cell r="F30">
            <v>12</v>
          </cell>
          <cell r="G30" t="str">
            <v>Carbon Folio</v>
          </cell>
          <cell r="H30">
            <v>12.2</v>
          </cell>
          <cell r="I30">
            <v>20.99</v>
          </cell>
          <cell r="J30" t="str">
            <v>Rim</v>
          </cell>
          <cell r="K30">
            <v>0</v>
          </cell>
          <cell r="L30">
            <v>7.04</v>
          </cell>
          <cell r="M30">
            <v>120.03700000000001</v>
          </cell>
          <cell r="N30">
            <v>24.007400000000001</v>
          </cell>
          <cell r="S30">
            <v>185.02399999999983</v>
          </cell>
          <cell r="U30">
            <v>185.02399999999983</v>
          </cell>
          <cell r="V30">
            <v>20.170999999999999</v>
          </cell>
          <cell r="W30">
            <v>4.0341999999999993</v>
          </cell>
          <cell r="Y30">
            <v>27.57</v>
          </cell>
          <cell r="AB30">
            <v>20.284999999999989</v>
          </cell>
          <cell r="AC30">
            <v>2.36</v>
          </cell>
          <cell r="AE30">
            <v>2.2799999999999998</v>
          </cell>
          <cell r="AH30">
            <v>2.8</v>
          </cell>
          <cell r="AI30">
            <v>8.32</v>
          </cell>
          <cell r="AK30">
            <v>2.27</v>
          </cell>
          <cell r="AL30">
            <v>4.8</v>
          </cell>
          <cell r="AM30">
            <v>7.37</v>
          </cell>
          <cell r="AN30">
            <v>105.87</v>
          </cell>
          <cell r="AO30">
            <v>105.87</v>
          </cell>
          <cell r="AQ30">
            <v>0</v>
          </cell>
          <cell r="AS30">
            <v>7.49</v>
          </cell>
          <cell r="AT30">
            <v>7.95</v>
          </cell>
          <cell r="AU30">
            <v>1.27</v>
          </cell>
          <cell r="AX30">
            <v>4.41</v>
          </cell>
          <cell r="AY30">
            <v>93.7</v>
          </cell>
          <cell r="AZ30">
            <v>0.21</v>
          </cell>
          <cell r="BA30">
            <v>0.31</v>
          </cell>
          <cell r="BB30">
            <v>2.06</v>
          </cell>
          <cell r="BC30">
            <v>2.58</v>
          </cell>
          <cell r="BD30">
            <v>6.53</v>
          </cell>
          <cell r="BE30">
            <v>98.42</v>
          </cell>
          <cell r="BH30">
            <v>1.32</v>
          </cell>
          <cell r="BJ30">
            <v>14.03</v>
          </cell>
          <cell r="BL30">
            <v>5.07</v>
          </cell>
          <cell r="BM30">
            <v>5.27</v>
          </cell>
          <cell r="BN30">
            <v>3.76</v>
          </cell>
          <cell r="BO30">
            <v>12.29</v>
          </cell>
          <cell r="BP30">
            <v>10.17</v>
          </cell>
          <cell r="BZ30">
            <v>0</v>
          </cell>
          <cell r="CA30">
            <v>27500</v>
          </cell>
        </row>
        <row r="31">
          <cell r="B31">
            <v>24</v>
          </cell>
          <cell r="C31">
            <v>292.95</v>
          </cell>
          <cell r="D31">
            <v>238</v>
          </cell>
          <cell r="F31">
            <v>3.75</v>
          </cell>
          <cell r="G31">
            <v>6.28</v>
          </cell>
          <cell r="H31">
            <v>6.28</v>
          </cell>
          <cell r="I31">
            <v>5.93</v>
          </cell>
          <cell r="J31">
            <v>37.898089171974519</v>
          </cell>
          <cell r="L31">
            <v>6.88</v>
          </cell>
          <cell r="M31">
            <v>57.326000000000001</v>
          </cell>
          <cell r="N31">
            <v>24.086554621848741</v>
          </cell>
          <cell r="S31">
            <v>129.43999999999983</v>
          </cell>
          <cell r="U31">
            <v>129.43999999999983</v>
          </cell>
          <cell r="V31">
            <v>9.8770000000000007</v>
          </cell>
          <cell r="W31">
            <v>4.1500000000000004</v>
          </cell>
          <cell r="Y31">
            <v>20.73</v>
          </cell>
          <cell r="AB31">
            <v>9.4319999999999915</v>
          </cell>
          <cell r="AC31">
            <v>2.58</v>
          </cell>
          <cell r="AE31">
            <v>2.58</v>
          </cell>
          <cell r="AH31">
            <v>5.8</v>
          </cell>
          <cell r="AI31">
            <v>7.9</v>
          </cell>
          <cell r="AK31">
            <v>2.23</v>
          </cell>
          <cell r="AL31">
            <v>4.87</v>
          </cell>
          <cell r="AM31">
            <v>7.95</v>
          </cell>
          <cell r="AN31">
            <v>59.82</v>
          </cell>
          <cell r="AO31">
            <v>59.82</v>
          </cell>
          <cell r="AQ31">
            <v>0</v>
          </cell>
          <cell r="AS31">
            <v>7.04</v>
          </cell>
          <cell r="AT31">
            <v>6.94</v>
          </cell>
          <cell r="AU31">
            <v>0.92</v>
          </cell>
          <cell r="AX31">
            <v>6.95</v>
          </cell>
          <cell r="AY31">
            <v>95.2</v>
          </cell>
          <cell r="AZ31">
            <v>7.0000000000000007E-2</v>
          </cell>
          <cell r="BA31">
            <v>0.02</v>
          </cell>
          <cell r="BB31">
            <v>0.23</v>
          </cell>
          <cell r="BC31">
            <v>0.32</v>
          </cell>
          <cell r="BD31">
            <v>8</v>
          </cell>
          <cell r="BE31">
            <v>87.73</v>
          </cell>
          <cell r="BH31">
            <v>1.61</v>
          </cell>
          <cell r="BJ31">
            <v>14.4</v>
          </cell>
          <cell r="BL31">
            <v>5.8</v>
          </cell>
          <cell r="BM31">
            <v>4.8499999999999996</v>
          </cell>
          <cell r="BN31">
            <v>3.66</v>
          </cell>
          <cell r="BO31">
            <v>13.5</v>
          </cell>
          <cell r="BP31">
            <v>17.829999999999998</v>
          </cell>
        </row>
        <row r="32">
          <cell r="A32">
            <v>20</v>
          </cell>
          <cell r="B32">
            <v>25</v>
          </cell>
          <cell r="C32">
            <v>162.59</v>
          </cell>
          <cell r="D32" t="str">
            <v>9400-</v>
          </cell>
          <cell r="E32" t="str">
            <v>02.E.001</v>
          </cell>
          <cell r="F32">
            <v>3.12</v>
          </cell>
          <cell r="G32" t="str">
            <v>Caustic Soda</v>
          </cell>
          <cell r="H32">
            <v>6.17</v>
          </cell>
          <cell r="I32">
            <v>2.63</v>
          </cell>
          <cell r="J32" t="str">
            <v>Kg</v>
          </cell>
          <cell r="K32">
            <v>125</v>
          </cell>
          <cell r="L32">
            <v>9.67</v>
          </cell>
          <cell r="M32">
            <v>55.68</v>
          </cell>
          <cell r="N32">
            <v>24</v>
          </cell>
          <cell r="S32">
            <v>122.36999999999983</v>
          </cell>
          <cell r="U32">
            <v>122.36999999999983</v>
          </cell>
          <cell r="V32">
            <v>9.3030000000000008</v>
          </cell>
          <cell r="W32">
            <v>4.0099137931034488</v>
          </cell>
          <cell r="Y32">
            <v>14.38</v>
          </cell>
          <cell r="AB32">
            <v>4.3549999999999915</v>
          </cell>
          <cell r="AC32">
            <v>2.35</v>
          </cell>
          <cell r="AE32">
            <v>2.4300000000000002</v>
          </cell>
          <cell r="AH32">
            <v>15.2</v>
          </cell>
          <cell r="AI32">
            <v>7.02</v>
          </cell>
          <cell r="AK32">
            <v>2.48</v>
          </cell>
          <cell r="AL32">
            <v>6.4</v>
          </cell>
          <cell r="AM32">
            <v>7.9</v>
          </cell>
          <cell r="AN32">
            <v>55.82</v>
          </cell>
          <cell r="AO32">
            <v>55.82</v>
          </cell>
          <cell r="AQ32">
            <v>0</v>
          </cell>
          <cell r="AR32" t="str">
            <v>321/Mut.</v>
          </cell>
          <cell r="AS32" t="str">
            <v>075</v>
          </cell>
          <cell r="AT32">
            <v>6.48</v>
          </cell>
          <cell r="AU32">
            <v>1.63</v>
          </cell>
          <cell r="AX32">
            <v>3.82</v>
          </cell>
          <cell r="AY32">
            <v>93.6</v>
          </cell>
          <cell r="AZ32">
            <v>0.02</v>
          </cell>
          <cell r="BA32">
            <v>0.14000000000000001</v>
          </cell>
          <cell r="BB32">
            <v>0.89</v>
          </cell>
          <cell r="BC32">
            <v>1.05</v>
          </cell>
          <cell r="BD32">
            <v>7.78</v>
          </cell>
          <cell r="BE32">
            <v>125.7</v>
          </cell>
          <cell r="BH32">
            <v>1.45</v>
          </cell>
          <cell r="BJ32">
            <v>9.39</v>
          </cell>
          <cell r="BL32">
            <v>7.13</v>
          </cell>
          <cell r="BM32">
            <v>4.66</v>
          </cell>
          <cell r="BN32">
            <v>1.45</v>
          </cell>
          <cell r="BO32">
            <v>23.38</v>
          </cell>
          <cell r="BP32">
            <v>2.63</v>
          </cell>
          <cell r="BZ32">
            <v>125</v>
          </cell>
          <cell r="CA32">
            <v>5700</v>
          </cell>
        </row>
        <row r="33">
          <cell r="A33">
            <v>21</v>
          </cell>
          <cell r="B33">
            <v>26</v>
          </cell>
          <cell r="D33" t="str">
            <v>9400-</v>
          </cell>
          <cell r="E33" t="str">
            <v>05.K.2186</v>
          </cell>
          <cell r="G33" t="str">
            <v>Disket Komputer</v>
          </cell>
          <cell r="H33" t="str">
            <v>HD 1/2"</v>
          </cell>
          <cell r="J33" t="str">
            <v>Dos</v>
          </cell>
          <cell r="K33">
            <v>0</v>
          </cell>
          <cell r="N33" t="e">
            <v>#DIV/0!</v>
          </cell>
          <cell r="S33">
            <v>122.36999999999983</v>
          </cell>
          <cell r="U33">
            <v>122.36999999999983</v>
          </cell>
          <cell r="W33" t="e">
            <v>#DIV/0!</v>
          </cell>
          <cell r="AB33">
            <v>4.3549999999999915</v>
          </cell>
          <cell r="AE33">
            <v>2.4300000000000002</v>
          </cell>
          <cell r="AQ33">
            <v>0</v>
          </cell>
          <cell r="AR33" t="str">
            <v>164</v>
          </cell>
          <cell r="AS33" t="str">
            <v>316/02</v>
          </cell>
          <cell r="BC33">
            <v>0</v>
          </cell>
          <cell r="BZ33">
            <v>0</v>
          </cell>
          <cell r="CA33">
            <v>52500</v>
          </cell>
        </row>
        <row r="34">
          <cell r="A34">
            <v>22</v>
          </cell>
          <cell r="B34">
            <v>27</v>
          </cell>
          <cell r="C34">
            <v>393.72</v>
          </cell>
          <cell r="D34" t="str">
            <v xml:space="preserve"> 9400-</v>
          </cell>
          <cell r="E34" t="str">
            <v>05.K.658</v>
          </cell>
          <cell r="F34">
            <v>6.35</v>
          </cell>
          <cell r="G34" t="str">
            <v>Ear Plug</v>
          </cell>
          <cell r="H34" t="str">
            <v xml:space="preserve"> Head Pone</v>
          </cell>
          <cell r="J34" t="str">
            <v>Pc</v>
          </cell>
          <cell r="K34">
            <v>0</v>
          </cell>
          <cell r="L34">
            <v>8.51</v>
          </cell>
          <cell r="M34">
            <v>89.51</v>
          </cell>
          <cell r="N34">
            <v>23.67989417989418</v>
          </cell>
          <cell r="S34">
            <v>158.14999999999984</v>
          </cell>
          <cell r="U34">
            <v>158.14999999999984</v>
          </cell>
          <cell r="V34">
            <v>15.12</v>
          </cell>
          <cell r="W34">
            <v>4</v>
          </cell>
          <cell r="Y34">
            <v>6.55</v>
          </cell>
          <cell r="AB34">
            <v>12.92499999999999</v>
          </cell>
          <cell r="AC34">
            <v>2.4300000000000002</v>
          </cell>
          <cell r="AE34">
            <v>2.4700000000000002</v>
          </cell>
          <cell r="AH34">
            <v>9.6</v>
          </cell>
          <cell r="AI34">
            <v>7.12</v>
          </cell>
          <cell r="AK34">
            <v>2.4300000000000002</v>
          </cell>
          <cell r="AL34">
            <v>9.1999999999999993</v>
          </cell>
          <cell r="AM34">
            <v>7.02</v>
          </cell>
          <cell r="AN34">
            <v>77.540000000000006</v>
          </cell>
          <cell r="AO34">
            <v>77.540000000000006</v>
          </cell>
          <cell r="AQ34">
            <v>0</v>
          </cell>
          <cell r="AR34" t="str">
            <v>219</v>
          </cell>
          <cell r="AS34">
            <v>6.94</v>
          </cell>
          <cell r="AT34">
            <v>5.79</v>
          </cell>
          <cell r="AU34">
            <v>1.1299999999999999</v>
          </cell>
          <cell r="AX34">
            <v>3.85</v>
          </cell>
          <cell r="AY34">
            <v>92.9</v>
          </cell>
          <cell r="AZ34">
            <v>7.0000000000000007E-2</v>
          </cell>
          <cell r="BA34">
            <v>0.18</v>
          </cell>
          <cell r="BB34">
            <v>1.24</v>
          </cell>
          <cell r="BC34">
            <v>1.49</v>
          </cell>
          <cell r="BD34">
            <v>7.9</v>
          </cell>
          <cell r="BE34">
            <v>95.32</v>
          </cell>
          <cell r="BH34">
            <v>1.38</v>
          </cell>
          <cell r="BJ34">
            <v>9.19</v>
          </cell>
          <cell r="BL34">
            <v>4.4400000000000004</v>
          </cell>
          <cell r="BM34">
            <v>5.32</v>
          </cell>
          <cell r="BN34">
            <v>2.2599999999999998</v>
          </cell>
          <cell r="BO34">
            <v>11.08</v>
          </cell>
          <cell r="BP34">
            <v>5.33</v>
          </cell>
          <cell r="BZ34">
            <v>0</v>
          </cell>
          <cell r="CA34">
            <v>25000</v>
          </cell>
        </row>
        <row r="35">
          <cell r="A35">
            <v>23</v>
          </cell>
          <cell r="B35">
            <v>28</v>
          </cell>
          <cell r="C35">
            <v>291.44</v>
          </cell>
          <cell r="D35" t="str">
            <v>9400-</v>
          </cell>
          <cell r="F35">
            <v>6.16</v>
          </cell>
          <cell r="G35" t="str">
            <v>File Box</v>
          </cell>
          <cell r="H35">
            <v>6.3</v>
          </cell>
          <cell r="J35" t="str">
            <v>Pc</v>
          </cell>
          <cell r="K35">
            <v>0</v>
          </cell>
          <cell r="L35">
            <v>8.0299999999999994</v>
          </cell>
          <cell r="M35">
            <v>70.167000000000002</v>
          </cell>
          <cell r="N35">
            <v>23.705067567567568</v>
          </cell>
          <cell r="S35">
            <v>157.09699999999984</v>
          </cell>
          <cell r="U35">
            <v>157.09699999999984</v>
          </cell>
          <cell r="V35">
            <v>11.625</v>
          </cell>
          <cell r="W35">
            <v>3.9273648648648649</v>
          </cell>
          <cell r="Y35">
            <v>13.05</v>
          </cell>
          <cell r="AB35">
            <v>11.499999999999989</v>
          </cell>
          <cell r="AC35">
            <v>2.1</v>
          </cell>
          <cell r="AE35">
            <v>2.16</v>
          </cell>
          <cell r="AH35">
            <v>6.2</v>
          </cell>
          <cell r="AI35">
            <v>6.78</v>
          </cell>
          <cell r="AK35">
            <v>2.4</v>
          </cell>
          <cell r="AL35">
            <v>7.2</v>
          </cell>
          <cell r="AM35">
            <v>7.12</v>
          </cell>
          <cell r="AN35">
            <v>73.95</v>
          </cell>
          <cell r="AO35">
            <v>73.95</v>
          </cell>
          <cell r="AQ35">
            <v>0</v>
          </cell>
          <cell r="AR35" t="str">
            <v>255</v>
          </cell>
          <cell r="AS35" t="str">
            <v>563/02</v>
          </cell>
          <cell r="AT35">
            <v>7.7</v>
          </cell>
          <cell r="AU35">
            <v>0.43</v>
          </cell>
          <cell r="AX35">
            <v>3.62</v>
          </cell>
          <cell r="AY35">
            <v>93.6</v>
          </cell>
          <cell r="AZ35">
            <v>0.03</v>
          </cell>
          <cell r="BA35">
            <v>0.21</v>
          </cell>
          <cell r="BB35">
            <v>0.81</v>
          </cell>
          <cell r="BC35">
            <v>1.05</v>
          </cell>
          <cell r="BD35">
            <v>5.6</v>
          </cell>
          <cell r="BE35">
            <v>154.80000000000001</v>
          </cell>
          <cell r="BH35">
            <v>1.58</v>
          </cell>
          <cell r="BJ35">
            <v>10.59</v>
          </cell>
          <cell r="BL35">
            <v>8.92</v>
          </cell>
          <cell r="BM35">
            <v>4.6900000000000004</v>
          </cell>
          <cell r="BN35">
            <v>2.04</v>
          </cell>
          <cell r="BO35">
            <v>11.5</v>
          </cell>
          <cell r="BP35">
            <v>5.14</v>
          </cell>
          <cell r="BZ35">
            <v>0</v>
          </cell>
          <cell r="CA35">
            <v>8500</v>
          </cell>
        </row>
        <row r="36">
          <cell r="A36">
            <v>24</v>
          </cell>
          <cell r="B36">
            <v>29</v>
          </cell>
          <cell r="C36">
            <v>292.01</v>
          </cell>
          <cell r="D36" t="str">
            <v>9400-</v>
          </cell>
          <cell r="E36" t="str">
            <v>05.I.005</v>
          </cell>
          <cell r="F36">
            <v>5.15</v>
          </cell>
          <cell r="G36" t="str">
            <v>Form  Surat Jalan</v>
          </cell>
          <cell r="H36">
            <v>5.67</v>
          </cell>
          <cell r="J36" t="str">
            <v>Bk</v>
          </cell>
          <cell r="K36">
            <v>0</v>
          </cell>
          <cell r="L36">
            <v>7.25</v>
          </cell>
          <cell r="M36">
            <v>62.023000000000003</v>
          </cell>
          <cell r="N36">
            <v>23.316917293233082</v>
          </cell>
          <cell r="S36">
            <v>137.23999999999984</v>
          </cell>
          <cell r="U36">
            <v>137.23999999999984</v>
          </cell>
          <cell r="V36">
            <v>10.35</v>
          </cell>
          <cell r="W36">
            <v>3.8909774436090228</v>
          </cell>
          <cell r="Y36">
            <v>13.35</v>
          </cell>
          <cell r="AB36">
            <v>8.4999999999999876</v>
          </cell>
          <cell r="AC36">
            <v>2.29</v>
          </cell>
          <cell r="AE36">
            <v>2.23</v>
          </cell>
          <cell r="AH36">
            <v>7.4</v>
          </cell>
          <cell r="AI36">
            <v>7.28</v>
          </cell>
          <cell r="AK36">
            <v>2.19</v>
          </cell>
          <cell r="AL36">
            <v>7.05</v>
          </cell>
          <cell r="AM36">
            <v>6.89</v>
          </cell>
          <cell r="AN36">
            <v>61.66</v>
          </cell>
          <cell r="AO36">
            <v>61.66</v>
          </cell>
          <cell r="AQ36">
            <v>0</v>
          </cell>
          <cell r="AR36" t="str">
            <v>269</v>
          </cell>
          <cell r="AS36" t="str">
            <v>691</v>
          </cell>
          <cell r="AT36">
            <v>7.94</v>
          </cell>
          <cell r="AU36">
            <v>0.62</v>
          </cell>
          <cell r="AX36">
            <v>4.21</v>
          </cell>
          <cell r="AY36">
            <v>94.3</v>
          </cell>
          <cell r="AZ36">
            <v>0.02</v>
          </cell>
          <cell r="BA36">
            <v>0.28000000000000003</v>
          </cell>
          <cell r="BB36">
            <v>1.1200000000000001</v>
          </cell>
          <cell r="BC36">
            <v>1.4200000000000002</v>
          </cell>
          <cell r="BD36">
            <v>5</v>
          </cell>
          <cell r="BE36">
            <v>153.49</v>
          </cell>
          <cell r="BH36">
            <v>1.38</v>
          </cell>
          <cell r="BJ36">
            <v>12.05</v>
          </cell>
          <cell r="BL36">
            <v>3.97</v>
          </cell>
          <cell r="BM36">
            <v>4.41</v>
          </cell>
          <cell r="BN36">
            <v>4.2</v>
          </cell>
          <cell r="BO36">
            <v>10.51</v>
          </cell>
          <cell r="BP36">
            <v>8.74</v>
          </cell>
          <cell r="BZ36">
            <v>0</v>
          </cell>
          <cell r="CA36">
            <v>15000</v>
          </cell>
        </row>
        <row r="37">
          <cell r="A37">
            <v>25</v>
          </cell>
          <cell r="B37">
            <v>30</v>
          </cell>
          <cell r="C37">
            <v>269.88</v>
          </cell>
          <cell r="D37" t="str">
            <v>9400-</v>
          </cell>
          <cell r="E37" t="str">
            <v>05.I.094</v>
          </cell>
          <cell r="F37">
            <v>5.49</v>
          </cell>
          <cell r="G37" t="str">
            <v>Form  TTG</v>
          </cell>
          <cell r="H37">
            <v>5.78</v>
          </cell>
          <cell r="J37" t="str">
            <v>Bk</v>
          </cell>
          <cell r="K37">
            <v>0</v>
          </cell>
          <cell r="L37">
            <v>6.93</v>
          </cell>
          <cell r="M37">
            <v>62.381999999999998</v>
          </cell>
          <cell r="N37">
            <v>23.104444444444443</v>
          </cell>
          <cell r="S37">
            <v>117.44199999999984</v>
          </cell>
          <cell r="U37">
            <v>117.44199999999984</v>
          </cell>
          <cell r="V37">
            <v>10.58</v>
          </cell>
          <cell r="W37">
            <v>3.9185185185185185</v>
          </cell>
          <cell r="Y37">
            <v>7.03</v>
          </cell>
          <cell r="AB37">
            <v>12.049999999999986</v>
          </cell>
          <cell r="AC37">
            <v>2.33</v>
          </cell>
          <cell r="AE37">
            <v>2.2999999999999998</v>
          </cell>
          <cell r="AH37">
            <v>5</v>
          </cell>
          <cell r="AI37">
            <v>6.08</v>
          </cell>
          <cell r="AK37">
            <v>2.2200000000000002</v>
          </cell>
          <cell r="AL37">
            <v>3.8</v>
          </cell>
          <cell r="AM37">
            <v>7.28</v>
          </cell>
          <cell r="AN37">
            <v>57.52</v>
          </cell>
          <cell r="AO37">
            <v>57.52</v>
          </cell>
          <cell r="AQ37">
            <v>0</v>
          </cell>
          <cell r="AR37" t="str">
            <v>049</v>
          </cell>
          <cell r="AS37">
            <v>9.35</v>
          </cell>
          <cell r="AT37">
            <v>8.0500000000000007</v>
          </cell>
          <cell r="AU37">
            <v>0.97</v>
          </cell>
          <cell r="AX37">
            <v>6.06</v>
          </cell>
          <cell r="AY37">
            <v>95.4</v>
          </cell>
          <cell r="AZ37">
            <v>0.01</v>
          </cell>
          <cell r="BA37">
            <v>0.22</v>
          </cell>
          <cell r="BB37">
            <v>1.2</v>
          </cell>
          <cell r="BC37">
            <v>1.43</v>
          </cell>
          <cell r="BD37">
            <v>5.5</v>
          </cell>
          <cell r="BE37">
            <v>129.09</v>
          </cell>
          <cell r="BH37">
            <v>1.53</v>
          </cell>
          <cell r="BJ37">
            <v>13.22</v>
          </cell>
          <cell r="BL37">
            <v>3.75</v>
          </cell>
          <cell r="BM37">
            <v>4.43</v>
          </cell>
          <cell r="BN37">
            <v>4.13</v>
          </cell>
          <cell r="BO37">
            <v>8.9600000000000009</v>
          </cell>
          <cell r="BP37">
            <v>16.37</v>
          </cell>
          <cell r="BZ37">
            <v>0</v>
          </cell>
          <cell r="CA37">
            <v>15000</v>
          </cell>
        </row>
        <row r="38">
          <cell r="A38">
            <v>26</v>
          </cell>
          <cell r="B38">
            <v>31</v>
          </cell>
          <cell r="C38">
            <v>268.31</v>
          </cell>
          <cell r="D38" t="str">
            <v>9400-</v>
          </cell>
          <cell r="E38" t="str">
            <v>05.I.026</v>
          </cell>
          <cell r="F38">
            <v>5.78</v>
          </cell>
          <cell r="G38" t="str">
            <v>Form Blanko St. Press</v>
          </cell>
          <cell r="H38">
            <v>6.28</v>
          </cell>
          <cell r="J38" t="str">
            <v>Bk</v>
          </cell>
          <cell r="K38">
            <v>0</v>
          </cell>
          <cell r="L38">
            <v>7.04</v>
          </cell>
          <cell r="M38">
            <v>74.054000000000002</v>
          </cell>
          <cell r="N38">
            <v>22.508814589665654</v>
          </cell>
          <cell r="S38">
            <v>136.18599999999984</v>
          </cell>
          <cell r="U38">
            <v>136.18599999999984</v>
          </cell>
          <cell r="V38">
            <v>12.4</v>
          </cell>
          <cell r="W38">
            <v>3.7689969604863225</v>
          </cell>
          <cell r="Y38">
            <v>12.3</v>
          </cell>
          <cell r="AB38">
            <v>12.149999999999988</v>
          </cell>
          <cell r="AC38">
            <v>2.42</v>
          </cell>
          <cell r="AE38">
            <v>2.48</v>
          </cell>
          <cell r="AH38">
            <v>8.6</v>
          </cell>
          <cell r="AI38">
            <v>7.5</v>
          </cell>
          <cell r="AK38">
            <v>2.34</v>
          </cell>
          <cell r="AL38">
            <v>5.9</v>
          </cell>
          <cell r="AM38">
            <v>6.08</v>
          </cell>
          <cell r="AN38">
            <v>65.56</v>
          </cell>
          <cell r="AO38">
            <v>65.56</v>
          </cell>
          <cell r="AQ38">
            <v>0</v>
          </cell>
          <cell r="AS38">
            <v>7.11</v>
          </cell>
          <cell r="AT38">
            <v>8.64</v>
          </cell>
          <cell r="AU38">
            <v>1.28</v>
          </cell>
          <cell r="AX38">
            <v>4.3600000000000003</v>
          </cell>
          <cell r="AY38">
            <v>95.7</v>
          </cell>
          <cell r="AZ38">
            <v>0.12</v>
          </cell>
          <cell r="BA38">
            <v>0.1</v>
          </cell>
          <cell r="BB38">
            <v>0.4</v>
          </cell>
          <cell r="BC38">
            <v>0.62</v>
          </cell>
          <cell r="BD38">
            <v>6.13</v>
          </cell>
          <cell r="BE38">
            <v>108.86</v>
          </cell>
          <cell r="BH38">
            <v>1.24</v>
          </cell>
          <cell r="BJ38">
            <v>6.14</v>
          </cell>
          <cell r="BL38">
            <v>5</v>
          </cell>
          <cell r="BM38">
            <v>5</v>
          </cell>
          <cell r="BN38">
            <v>3.47</v>
          </cell>
          <cell r="BO38">
            <v>7.72</v>
          </cell>
          <cell r="BP38">
            <v>18.14</v>
          </cell>
          <cell r="BZ38">
            <v>0</v>
          </cell>
          <cell r="CA38">
            <v>15000</v>
          </cell>
        </row>
        <row r="39">
          <cell r="A39">
            <v>27</v>
          </cell>
          <cell r="B39" t="str">
            <v>FEB/1</v>
          </cell>
          <cell r="D39" t="str">
            <v>9400-</v>
          </cell>
          <cell r="E39" t="str">
            <v>05.I.026</v>
          </cell>
          <cell r="G39" t="str">
            <v>Form Blanko ST.Press</v>
          </cell>
          <cell r="J39" t="str">
            <v>Bk</v>
          </cell>
          <cell r="K39">
            <v>0</v>
          </cell>
          <cell r="Q39">
            <v>0</v>
          </cell>
          <cell r="S39">
            <v>136.18599999999984</v>
          </cell>
          <cell r="U39">
            <v>136.18599999999984</v>
          </cell>
          <cell r="AB39">
            <v>12.149999999999988</v>
          </cell>
          <cell r="AQ39">
            <v>0</v>
          </cell>
          <cell r="BZ39">
            <v>0</v>
          </cell>
          <cell r="CA39">
            <v>15000</v>
          </cell>
        </row>
        <row r="40">
          <cell r="A40">
            <v>28</v>
          </cell>
          <cell r="B40">
            <v>2</v>
          </cell>
          <cell r="D40" t="str">
            <v>9400-</v>
          </cell>
          <cell r="E40" t="str">
            <v>05.I.027</v>
          </cell>
          <cell r="G40" t="str">
            <v>Form Blanko Steriliser</v>
          </cell>
          <cell r="J40" t="str">
            <v>Bk</v>
          </cell>
          <cell r="K40">
            <v>0</v>
          </cell>
          <cell r="Q40">
            <v>0</v>
          </cell>
          <cell r="S40">
            <v>136.18599999999984</v>
          </cell>
          <cell r="U40">
            <v>136.18599999999984</v>
          </cell>
          <cell r="AB40">
            <v>12.149999999999988</v>
          </cell>
          <cell r="AQ40">
            <v>0</v>
          </cell>
          <cell r="BZ40">
            <v>0</v>
          </cell>
          <cell r="CA40">
            <v>15000</v>
          </cell>
        </row>
        <row r="41">
          <cell r="A41">
            <v>29</v>
          </cell>
          <cell r="B41">
            <v>3</v>
          </cell>
          <cell r="C41">
            <v>563.94000000000005</v>
          </cell>
          <cell r="D41" t="str">
            <v>9400-</v>
          </cell>
          <cell r="E41" t="str">
            <v>05.K.024</v>
          </cell>
          <cell r="F41">
            <v>11.37</v>
          </cell>
          <cell r="G41" t="str">
            <v>Form Bon Permintaan Barang</v>
          </cell>
          <cell r="H41" t="str">
            <v xml:space="preserve"> NCR 2 Fly</v>
          </cell>
          <cell r="J41" t="str">
            <v>Bk</v>
          </cell>
          <cell r="K41">
            <v>0</v>
          </cell>
          <cell r="L41">
            <v>5.1100000000000003</v>
          </cell>
          <cell r="M41">
            <v>107.68600000000001</v>
          </cell>
          <cell r="N41">
            <v>23.208189655172415</v>
          </cell>
          <cell r="Q41">
            <v>77.56</v>
          </cell>
          <cell r="S41">
            <v>166.31199999999984</v>
          </cell>
          <cell r="U41">
            <v>166.31199999999984</v>
          </cell>
          <cell r="V41">
            <v>17.43</v>
          </cell>
          <cell r="W41">
            <v>3.7564655172413794</v>
          </cell>
          <cell r="Y41">
            <v>28.23</v>
          </cell>
          <cell r="AB41">
            <v>1.3499999999999872</v>
          </cell>
          <cell r="AC41">
            <v>2.56</v>
          </cell>
          <cell r="AE41">
            <v>2.46</v>
          </cell>
          <cell r="AH41">
            <v>6</v>
          </cell>
          <cell r="AI41">
            <v>6.35</v>
          </cell>
          <cell r="AK41">
            <v>2.41</v>
          </cell>
          <cell r="AL41">
            <v>5.53</v>
          </cell>
          <cell r="AM41">
            <v>7.58</v>
          </cell>
          <cell r="AN41">
            <v>106.38</v>
          </cell>
          <cell r="AO41">
            <v>106.38</v>
          </cell>
          <cell r="AQ41">
            <v>0</v>
          </cell>
          <cell r="AS41">
            <v>7.09</v>
          </cell>
          <cell r="AT41">
            <v>8.02</v>
          </cell>
          <cell r="AU41">
            <v>1.53</v>
          </cell>
          <cell r="AX41">
            <v>5.82</v>
          </cell>
          <cell r="AY41">
            <v>96.7</v>
          </cell>
          <cell r="AZ41">
            <v>0.56000000000000005</v>
          </cell>
          <cell r="BA41">
            <v>0.12</v>
          </cell>
          <cell r="BB41">
            <v>1.27</v>
          </cell>
          <cell r="BC41">
            <v>1.9500000000000002</v>
          </cell>
          <cell r="BD41">
            <v>5.7</v>
          </cell>
          <cell r="BE41">
            <v>101.84</v>
          </cell>
          <cell r="BH41">
            <v>1.52</v>
          </cell>
          <cell r="BJ41">
            <v>9.75</v>
          </cell>
          <cell r="BL41">
            <v>12.9</v>
          </cell>
          <cell r="BM41">
            <v>4.42</v>
          </cell>
          <cell r="BN41">
            <v>3.97</v>
          </cell>
          <cell r="BO41">
            <v>5.85</v>
          </cell>
          <cell r="BP41">
            <v>37.56</v>
          </cell>
          <cell r="BZ41">
            <v>0</v>
          </cell>
          <cell r="CA41">
            <v>7500</v>
          </cell>
        </row>
        <row r="42">
          <cell r="A42">
            <v>30</v>
          </cell>
          <cell r="B42">
            <v>4</v>
          </cell>
          <cell r="C42">
            <v>382.2</v>
          </cell>
          <cell r="D42" t="str">
            <v>9400-</v>
          </cell>
          <cell r="E42" t="str">
            <v>05.I.009</v>
          </cell>
          <cell r="F42">
            <v>9.07</v>
          </cell>
          <cell r="G42" t="str">
            <v>Form Catatan Mesin Diesel</v>
          </cell>
          <cell r="H42">
            <v>9.07</v>
          </cell>
          <cell r="J42" t="str">
            <v>Bk</v>
          </cell>
          <cell r="K42">
            <v>0</v>
          </cell>
          <cell r="L42">
            <v>9.17</v>
          </cell>
          <cell r="M42">
            <v>92.286000000000001</v>
          </cell>
          <cell r="N42">
            <v>23.013965087281797</v>
          </cell>
          <cell r="Q42">
            <v>89.63</v>
          </cell>
          <cell r="S42">
            <v>168.96799999999985</v>
          </cell>
          <cell r="U42">
            <v>168.96799999999985</v>
          </cell>
          <cell r="V42">
            <v>14.9</v>
          </cell>
          <cell r="W42">
            <v>3.7157107231920201</v>
          </cell>
          <cell r="Y42">
            <v>6.75</v>
          </cell>
          <cell r="AB42">
            <v>9.4999999999999858</v>
          </cell>
          <cell r="AC42">
            <v>2.39</v>
          </cell>
          <cell r="AE42">
            <v>2.42</v>
          </cell>
          <cell r="AH42">
            <v>8.1999999999999993</v>
          </cell>
          <cell r="AI42">
            <v>7.29</v>
          </cell>
          <cell r="AK42">
            <v>2.4700000000000002</v>
          </cell>
          <cell r="AL42">
            <v>7.4</v>
          </cell>
          <cell r="AM42">
            <v>6.35</v>
          </cell>
          <cell r="AN42">
            <v>100.41</v>
          </cell>
          <cell r="AO42">
            <v>100.41</v>
          </cell>
          <cell r="AQ42">
            <v>0</v>
          </cell>
          <cell r="AS42">
            <v>5.32</v>
          </cell>
          <cell r="AT42">
            <v>5.22</v>
          </cell>
          <cell r="AU42">
            <v>1.94</v>
          </cell>
          <cell r="AX42">
            <v>4.2699999999999996</v>
          </cell>
          <cell r="AY42">
            <v>93.4</v>
          </cell>
          <cell r="AZ42">
            <v>0.39</v>
          </cell>
          <cell r="BA42">
            <v>0.15</v>
          </cell>
          <cell r="BB42">
            <v>1.02</v>
          </cell>
          <cell r="BC42">
            <v>1.56</v>
          </cell>
          <cell r="BD42">
            <v>6.92</v>
          </cell>
          <cell r="BE42">
            <v>105.07</v>
          </cell>
          <cell r="BH42">
            <v>1.29</v>
          </cell>
          <cell r="BJ42">
            <v>9.26</v>
          </cell>
          <cell r="BL42">
            <v>5.6</v>
          </cell>
          <cell r="BM42">
            <v>5.8</v>
          </cell>
          <cell r="BN42">
            <v>1.52</v>
          </cell>
          <cell r="BO42">
            <v>13.87</v>
          </cell>
          <cell r="BP42">
            <v>13.08</v>
          </cell>
          <cell r="BZ42">
            <v>0</v>
          </cell>
          <cell r="CA42">
            <v>15000</v>
          </cell>
        </row>
        <row r="43">
          <cell r="A43">
            <v>31</v>
          </cell>
          <cell r="B43">
            <v>5</v>
          </cell>
          <cell r="C43">
            <v>268.24</v>
          </cell>
          <cell r="D43" t="str">
            <v>9400-</v>
          </cell>
          <cell r="E43" t="str">
            <v>05.I.008</v>
          </cell>
          <cell r="G43" t="str">
            <v>Form Catatan Turbine</v>
          </cell>
          <cell r="H43">
            <v>8.56</v>
          </cell>
          <cell r="J43" t="str">
            <v>Bk</v>
          </cell>
          <cell r="K43">
            <v>0</v>
          </cell>
          <cell r="L43">
            <v>9.6300000000000008</v>
          </cell>
          <cell r="M43">
            <v>77.153999999999996</v>
          </cell>
          <cell r="N43">
            <v>23.099999999999998</v>
          </cell>
          <cell r="Q43">
            <v>88.19</v>
          </cell>
          <cell r="S43">
            <v>157.93199999999985</v>
          </cell>
          <cell r="U43">
            <v>157.93199999999985</v>
          </cell>
          <cell r="V43">
            <v>12.75</v>
          </cell>
          <cell r="W43">
            <v>3.817365269461078</v>
          </cell>
          <cell r="Y43">
            <v>20</v>
          </cell>
          <cell r="AB43">
            <v>2.2499999999999858</v>
          </cell>
          <cell r="AC43">
            <v>2.2400000000000002</v>
          </cell>
          <cell r="AE43">
            <v>2.21</v>
          </cell>
          <cell r="AH43">
            <v>4.5999999999999996</v>
          </cell>
          <cell r="AI43">
            <v>7.73</v>
          </cell>
          <cell r="AK43">
            <v>2.39</v>
          </cell>
          <cell r="AL43">
            <v>6.7</v>
          </cell>
          <cell r="AM43">
            <v>7.29</v>
          </cell>
          <cell r="AN43">
            <v>77.760000000000005</v>
          </cell>
          <cell r="AO43">
            <v>77.760000000000005</v>
          </cell>
          <cell r="AQ43">
            <v>0</v>
          </cell>
          <cell r="AS43">
            <v>4.75</v>
          </cell>
          <cell r="AT43">
            <v>5.75</v>
          </cell>
          <cell r="AU43">
            <v>1.68</v>
          </cell>
          <cell r="AX43">
            <v>4.47</v>
          </cell>
          <cell r="AY43">
            <v>91.4</v>
          </cell>
          <cell r="AZ43">
            <v>0.11</v>
          </cell>
          <cell r="BA43">
            <v>0.5</v>
          </cell>
          <cell r="BB43">
            <v>0.73</v>
          </cell>
          <cell r="BC43">
            <v>1.3399999999999999</v>
          </cell>
          <cell r="BD43">
            <v>5.25</v>
          </cell>
          <cell r="BE43">
            <v>170.51</v>
          </cell>
          <cell r="BH43">
            <v>1.38</v>
          </cell>
          <cell r="BJ43">
            <v>14.32</v>
          </cell>
          <cell r="BL43">
            <v>4.09</v>
          </cell>
          <cell r="BM43">
            <v>5.98</v>
          </cell>
          <cell r="BN43">
            <v>2.52</v>
          </cell>
          <cell r="BO43">
            <v>14.24</v>
          </cell>
          <cell r="BP43">
            <v>9.68</v>
          </cell>
          <cell r="BZ43">
            <v>0</v>
          </cell>
          <cell r="CA43">
            <v>15000</v>
          </cell>
        </row>
        <row r="44">
          <cell r="A44">
            <v>32</v>
          </cell>
          <cell r="B44">
            <v>6</v>
          </cell>
          <cell r="C44">
            <v>306.92</v>
          </cell>
          <cell r="D44" t="str">
            <v>9400-</v>
          </cell>
          <cell r="E44" t="str">
            <v>05.I.003</v>
          </cell>
          <cell r="F44">
            <v>3.1</v>
          </cell>
          <cell r="G44" t="str">
            <v>Form Nota Penerimaan</v>
          </cell>
          <cell r="H44" t="str">
            <v xml:space="preserve"> TBS</v>
          </cell>
          <cell r="J44" t="str">
            <v>Bk</v>
          </cell>
          <cell r="K44">
            <v>0</v>
          </cell>
          <cell r="L44">
            <v>7.95</v>
          </cell>
          <cell r="M44">
            <v>56.81</v>
          </cell>
          <cell r="N44">
            <v>23</v>
          </cell>
          <cell r="Q44">
            <v>95.38</v>
          </cell>
          <cell r="S44">
            <v>119.36199999999985</v>
          </cell>
          <cell r="U44">
            <v>119.36199999999985</v>
          </cell>
          <cell r="V44">
            <v>8.6999999999999993</v>
          </cell>
          <cell r="W44">
            <v>3.5222672064777325</v>
          </cell>
          <cell r="AB44">
            <v>10.949999999999985</v>
          </cell>
          <cell r="AC44">
            <v>2.54</v>
          </cell>
          <cell r="AE44">
            <v>2.36</v>
          </cell>
          <cell r="AH44">
            <v>7.2</v>
          </cell>
          <cell r="AI44">
            <v>8.5399999999999991</v>
          </cell>
          <cell r="AK44">
            <v>2.2200000000000002</v>
          </cell>
          <cell r="AN44">
            <v>57.2</v>
          </cell>
          <cell r="AO44">
            <v>57.2</v>
          </cell>
          <cell r="AQ44">
            <v>0</v>
          </cell>
          <cell r="AR44" t="str">
            <v>099/269</v>
          </cell>
          <cell r="AS44" t="str">
            <v>640</v>
          </cell>
          <cell r="AT44">
            <v>5.39</v>
          </cell>
          <cell r="AU44">
            <v>1.1499999999999999</v>
          </cell>
          <cell r="AX44">
            <v>3.62</v>
          </cell>
          <cell r="AY44">
            <v>90.73</v>
          </cell>
          <cell r="AZ44">
            <v>0.56000000000000005</v>
          </cell>
          <cell r="BA44">
            <v>0.3</v>
          </cell>
          <cell r="BB44">
            <v>0.71</v>
          </cell>
          <cell r="BC44">
            <v>1.57</v>
          </cell>
          <cell r="BD44">
            <v>8</v>
          </cell>
          <cell r="BE44">
            <v>115.68</v>
          </cell>
          <cell r="BH44">
            <v>1.56</v>
          </cell>
          <cell r="BJ44">
            <v>7.7</v>
          </cell>
          <cell r="BL44">
            <v>7.2</v>
          </cell>
          <cell r="BM44">
            <v>5.48</v>
          </cell>
          <cell r="BN44">
            <v>3.32</v>
          </cell>
          <cell r="BO44">
            <v>13.67</v>
          </cell>
          <cell r="BP44">
            <v>7.07</v>
          </cell>
          <cell r="BZ44">
            <v>0</v>
          </cell>
          <cell r="CA44">
            <v>15000</v>
          </cell>
        </row>
        <row r="45">
          <cell r="A45">
            <v>33</v>
          </cell>
          <cell r="B45">
            <v>7</v>
          </cell>
          <cell r="C45">
            <v>395.84</v>
          </cell>
          <cell r="D45" t="str">
            <v>9400-</v>
          </cell>
          <cell r="E45" t="str">
            <v>05.I.004</v>
          </cell>
          <cell r="F45">
            <v>5.13</v>
          </cell>
          <cell r="G45" t="str">
            <v>Form Nota Pengeluaran</v>
          </cell>
          <cell r="H45" t="str">
            <v>JJG Kosong</v>
          </cell>
          <cell r="J45" t="str">
            <v>Bk</v>
          </cell>
          <cell r="K45">
            <v>0</v>
          </cell>
          <cell r="L45">
            <v>5.8</v>
          </cell>
          <cell r="M45">
            <v>70.221000000000004</v>
          </cell>
          <cell r="N45">
            <v>22.151735015772871</v>
          </cell>
          <cell r="Q45">
            <v>82.06</v>
          </cell>
          <cell r="S45">
            <v>107.52299999999985</v>
          </cell>
          <cell r="T45">
            <v>70.221000000000004</v>
          </cell>
          <cell r="U45">
            <v>37.30199999999985</v>
          </cell>
          <cell r="V45">
            <v>11.7</v>
          </cell>
          <cell r="W45">
            <v>3.6908517350157726</v>
          </cell>
          <cell r="Y45">
            <v>13.95</v>
          </cell>
          <cell r="AB45">
            <v>8.6999999999999851</v>
          </cell>
          <cell r="AC45">
            <v>2.63</v>
          </cell>
          <cell r="AD45">
            <v>2.61</v>
          </cell>
          <cell r="AH45">
            <v>3.2</v>
          </cell>
          <cell r="AI45">
            <v>6.43</v>
          </cell>
          <cell r="AK45">
            <v>2.33</v>
          </cell>
          <cell r="AL45">
            <v>6.8</v>
          </cell>
          <cell r="AM45">
            <v>8.5399999999999991</v>
          </cell>
          <cell r="AN45">
            <v>79.03</v>
          </cell>
          <cell r="AO45">
            <v>79.03</v>
          </cell>
          <cell r="AQ45">
            <v>0</v>
          </cell>
          <cell r="AR45" t="str">
            <v>269</v>
          </cell>
          <cell r="AS45" t="str">
            <v>557-566</v>
          </cell>
          <cell r="AT45">
            <v>5.7</v>
          </cell>
          <cell r="AU45">
            <v>2.58</v>
          </cell>
          <cell r="AX45">
            <v>3.51</v>
          </cell>
          <cell r="AY45">
            <v>94.7</v>
          </cell>
          <cell r="AZ45">
            <v>0.69</v>
          </cell>
          <cell r="BA45">
            <v>0.21</v>
          </cell>
          <cell r="BB45">
            <v>0.94</v>
          </cell>
          <cell r="BC45">
            <v>1.8399999999999999</v>
          </cell>
          <cell r="BD45">
            <v>8.8000000000000007</v>
          </cell>
          <cell r="BE45">
            <v>67.400000000000006</v>
          </cell>
          <cell r="BH45">
            <v>1.39</v>
          </cell>
          <cell r="BJ45">
            <v>9.56</v>
          </cell>
          <cell r="BL45">
            <v>11.62</v>
          </cell>
          <cell r="BM45">
            <v>4.09</v>
          </cell>
          <cell r="BN45">
            <v>5.86</v>
          </cell>
          <cell r="BO45">
            <v>8.18</v>
          </cell>
          <cell r="BP45">
            <v>18.68</v>
          </cell>
          <cell r="BZ45">
            <v>0</v>
          </cell>
          <cell r="CA45">
            <v>15000</v>
          </cell>
        </row>
        <row r="46">
          <cell r="A46">
            <v>34</v>
          </cell>
          <cell r="B46">
            <v>8</v>
          </cell>
          <cell r="C46">
            <v>569.77</v>
          </cell>
          <cell r="D46" t="str">
            <v>9400-</v>
          </cell>
          <cell r="E46" t="str">
            <v>05.I.004</v>
          </cell>
          <cell r="F46">
            <v>11.47</v>
          </cell>
          <cell r="G46" t="str">
            <v>Form Nota Pengeluaran</v>
          </cell>
          <cell r="H46">
            <v>13.36</v>
          </cell>
          <cell r="J46" t="str">
            <v>Bk</v>
          </cell>
          <cell r="K46">
            <v>0</v>
          </cell>
          <cell r="L46">
            <v>6.89</v>
          </cell>
          <cell r="M46">
            <v>150.15299999999999</v>
          </cell>
          <cell r="N46">
            <v>23.064976958525342</v>
          </cell>
          <cell r="Q46">
            <v>0</v>
          </cell>
          <cell r="S46">
            <v>257.67599999999982</v>
          </cell>
          <cell r="T46">
            <v>220.374</v>
          </cell>
          <cell r="U46">
            <v>37.301999999999822</v>
          </cell>
          <cell r="V46">
            <v>25.6</v>
          </cell>
          <cell r="W46">
            <v>3.9324116743471582</v>
          </cell>
          <cell r="Y46">
            <v>13.3</v>
          </cell>
          <cell r="AB46">
            <v>20.999999999999982</v>
          </cell>
          <cell r="AC46">
            <v>2.4900000000000002</v>
          </cell>
          <cell r="AD46">
            <v>2.5299999999999998</v>
          </cell>
          <cell r="AH46">
            <v>4</v>
          </cell>
          <cell r="AI46">
            <v>7.52</v>
          </cell>
          <cell r="AL46">
            <v>4.3</v>
          </cell>
          <cell r="AM46">
            <v>6.43</v>
          </cell>
          <cell r="AN46">
            <v>132.30000000000001</v>
          </cell>
          <cell r="AO46">
            <v>132.30000000000001</v>
          </cell>
          <cell r="AQ46">
            <v>0</v>
          </cell>
          <cell r="AS46">
            <v>5.92</v>
          </cell>
          <cell r="AT46">
            <v>5.99</v>
          </cell>
          <cell r="AU46">
            <v>0.87</v>
          </cell>
          <cell r="AX46">
            <v>2.59</v>
          </cell>
          <cell r="AY46">
            <v>95.65</v>
          </cell>
          <cell r="AZ46">
            <v>0.31</v>
          </cell>
          <cell r="BA46">
            <v>0.15</v>
          </cell>
          <cell r="BB46">
            <v>0.98</v>
          </cell>
          <cell r="BC46">
            <v>1.44</v>
          </cell>
          <cell r="BD46">
            <v>5.83</v>
          </cell>
          <cell r="BE46">
            <v>39.01</v>
          </cell>
          <cell r="BH46">
            <v>1.1299999999999999</v>
          </cell>
          <cell r="BJ46">
            <v>8.39</v>
          </cell>
          <cell r="BL46">
            <v>5.63</v>
          </cell>
          <cell r="BM46">
            <v>3.5</v>
          </cell>
          <cell r="BN46">
            <v>4.91</v>
          </cell>
          <cell r="BO46">
            <v>10.08</v>
          </cell>
          <cell r="BP46">
            <v>14.91</v>
          </cell>
          <cell r="BZ46">
            <v>0</v>
          </cell>
        </row>
        <row r="47">
          <cell r="A47">
            <v>35</v>
          </cell>
          <cell r="B47">
            <v>9</v>
          </cell>
          <cell r="D47" t="str">
            <v>9400-</v>
          </cell>
          <cell r="G47" t="str">
            <v>Form SPB</v>
          </cell>
          <cell r="J47" t="str">
            <v>Bk</v>
          </cell>
          <cell r="K47">
            <v>0</v>
          </cell>
          <cell r="Q47">
            <v>0</v>
          </cell>
          <cell r="S47">
            <v>257.67599999999982</v>
          </cell>
          <cell r="T47">
            <v>220.374</v>
          </cell>
          <cell r="U47">
            <v>37.301999999999822</v>
          </cell>
          <cell r="AB47">
            <v>20.999999999999982</v>
          </cell>
          <cell r="AQ47">
            <v>0</v>
          </cell>
          <cell r="BC47">
            <v>0</v>
          </cell>
          <cell r="BZ47">
            <v>0</v>
          </cell>
          <cell r="CA47">
            <v>15000</v>
          </cell>
        </row>
        <row r="48">
          <cell r="A48">
            <v>36</v>
          </cell>
          <cell r="B48">
            <v>10</v>
          </cell>
          <cell r="C48">
            <v>660.91</v>
          </cell>
          <cell r="D48" t="str">
            <v>9400-</v>
          </cell>
          <cell r="E48" t="str">
            <v>05.K.1342</v>
          </cell>
          <cell r="F48">
            <v>8.1199999999999992</v>
          </cell>
          <cell r="G48" t="str">
            <v>Form SPM</v>
          </cell>
          <cell r="H48">
            <v>13.42</v>
          </cell>
          <cell r="J48" t="str">
            <v>Bk</v>
          </cell>
          <cell r="K48">
            <v>0</v>
          </cell>
          <cell r="L48">
            <v>7.25</v>
          </cell>
          <cell r="M48">
            <v>125.51900000000001</v>
          </cell>
          <cell r="N48">
            <v>22.575359712230217</v>
          </cell>
          <cell r="Q48">
            <v>166</v>
          </cell>
          <cell r="S48">
            <v>217.19499999999982</v>
          </cell>
          <cell r="T48">
            <v>179.893</v>
          </cell>
          <cell r="U48">
            <v>37.301999999999822</v>
          </cell>
          <cell r="V48">
            <v>19.47</v>
          </cell>
          <cell r="W48">
            <v>3.5017985611510789</v>
          </cell>
          <cell r="Y48">
            <v>18.57</v>
          </cell>
          <cell r="AB48">
            <v>21.899999999999984</v>
          </cell>
          <cell r="AC48">
            <v>2.56</v>
          </cell>
          <cell r="AD48">
            <v>2.52</v>
          </cell>
          <cell r="AH48">
            <v>6</v>
          </cell>
          <cell r="AI48">
            <v>7.14</v>
          </cell>
          <cell r="AK48">
            <v>2.48</v>
          </cell>
          <cell r="AL48">
            <v>7.8</v>
          </cell>
          <cell r="AM48">
            <v>7.02</v>
          </cell>
          <cell r="AN48">
            <v>137.38999999999999</v>
          </cell>
          <cell r="AO48">
            <v>137.38999999999999</v>
          </cell>
          <cell r="AQ48">
            <v>0</v>
          </cell>
          <cell r="AS48">
            <v>7.24</v>
          </cell>
          <cell r="AT48">
            <v>6.31</v>
          </cell>
          <cell r="AU48">
            <v>1.74</v>
          </cell>
          <cell r="AX48">
            <v>2.91</v>
          </cell>
          <cell r="AY48">
            <v>94.3</v>
          </cell>
          <cell r="AZ48">
            <v>0.23</v>
          </cell>
          <cell r="BA48">
            <v>0.59</v>
          </cell>
          <cell r="BB48">
            <v>0.87</v>
          </cell>
          <cell r="BC48">
            <v>1.69</v>
          </cell>
          <cell r="BD48">
            <v>7.85</v>
          </cell>
          <cell r="BE48">
            <v>80.709999999999994</v>
          </cell>
          <cell r="BH48">
            <v>1.47</v>
          </cell>
          <cell r="BJ48">
            <v>9.3699999999999992</v>
          </cell>
          <cell r="BL48">
            <v>8.83</v>
          </cell>
          <cell r="BM48">
            <v>4.26</v>
          </cell>
          <cell r="BN48">
            <v>6</v>
          </cell>
          <cell r="BO48">
            <v>10.93</v>
          </cell>
          <cell r="BP48">
            <v>16.79</v>
          </cell>
          <cell r="BZ48">
            <v>0</v>
          </cell>
          <cell r="CA48">
            <v>15000</v>
          </cell>
        </row>
        <row r="49">
          <cell r="A49">
            <v>37</v>
          </cell>
          <cell r="B49">
            <v>11</v>
          </cell>
          <cell r="C49">
            <v>492.43</v>
          </cell>
          <cell r="D49" t="str">
            <v>9400-</v>
          </cell>
          <cell r="E49" t="str">
            <v>05.I.044</v>
          </cell>
          <cell r="F49">
            <v>10.97</v>
          </cell>
          <cell r="G49" t="str">
            <v>Form ST. Kernel</v>
          </cell>
          <cell r="H49">
            <v>13.77</v>
          </cell>
          <cell r="J49" t="str">
            <v>Bk</v>
          </cell>
          <cell r="K49">
            <v>0</v>
          </cell>
          <cell r="L49">
            <v>6.18</v>
          </cell>
          <cell r="M49">
            <v>134.607</v>
          </cell>
          <cell r="N49">
            <v>23.208103448275864</v>
          </cell>
          <cell r="Q49">
            <v>117.26</v>
          </cell>
          <cell r="S49">
            <v>234.5419999999998</v>
          </cell>
          <cell r="T49">
            <v>197.24</v>
          </cell>
          <cell r="U49">
            <v>37.301999999999794</v>
          </cell>
          <cell r="V49">
            <v>20.28</v>
          </cell>
          <cell r="W49">
            <v>3.4965517241379316</v>
          </cell>
          <cell r="Y49">
            <v>7.08</v>
          </cell>
          <cell r="AB49">
            <v>35.099999999999987</v>
          </cell>
          <cell r="AC49">
            <v>2.4700000000000002</v>
          </cell>
          <cell r="AD49">
            <v>2.5</v>
          </cell>
          <cell r="AH49">
            <v>6</v>
          </cell>
          <cell r="AI49">
            <v>6.91</v>
          </cell>
          <cell r="AK49">
            <v>2.5099999999999998</v>
          </cell>
          <cell r="AL49">
            <v>6</v>
          </cell>
          <cell r="AM49">
            <v>7.14</v>
          </cell>
          <cell r="AN49">
            <v>123.73</v>
          </cell>
          <cell r="AO49">
            <v>123.73</v>
          </cell>
          <cell r="AQ49">
            <v>0</v>
          </cell>
          <cell r="AS49">
            <v>7.29</v>
          </cell>
          <cell r="AT49">
            <v>7.73</v>
          </cell>
          <cell r="AU49">
            <v>1.03</v>
          </cell>
          <cell r="AX49">
            <v>4.5599999999999996</v>
          </cell>
          <cell r="AY49">
            <v>95.2</v>
          </cell>
          <cell r="AZ49">
            <v>0.21</v>
          </cell>
          <cell r="BA49">
            <v>0.06</v>
          </cell>
          <cell r="BB49">
            <v>0.73</v>
          </cell>
          <cell r="BC49">
            <v>1</v>
          </cell>
          <cell r="BD49">
            <v>5.52</v>
          </cell>
          <cell r="BE49">
            <v>101.22</v>
          </cell>
          <cell r="BH49">
            <v>1.21</v>
          </cell>
          <cell r="BJ49">
            <v>8.1999999999999993</v>
          </cell>
          <cell r="BL49">
            <v>14.97</v>
          </cell>
          <cell r="BM49">
            <v>3.69</v>
          </cell>
          <cell r="BN49">
            <v>7.37</v>
          </cell>
          <cell r="BO49">
            <v>9.84</v>
          </cell>
          <cell r="BP49">
            <v>21.05</v>
          </cell>
          <cell r="BZ49">
            <v>0</v>
          </cell>
          <cell r="CA49">
            <v>15000</v>
          </cell>
        </row>
        <row r="50">
          <cell r="B50">
            <v>12</v>
          </cell>
          <cell r="Q50">
            <v>0</v>
          </cell>
          <cell r="S50">
            <v>234.5419999999998</v>
          </cell>
          <cell r="T50">
            <v>197.24</v>
          </cell>
          <cell r="U50">
            <v>37.301999999999794</v>
          </cell>
          <cell r="AB50">
            <v>35.099999999999987</v>
          </cell>
          <cell r="AQ50">
            <v>0</v>
          </cell>
          <cell r="BC50">
            <v>0</v>
          </cell>
        </row>
        <row r="51">
          <cell r="B51">
            <v>13</v>
          </cell>
          <cell r="C51">
            <v>258.52999999999997</v>
          </cell>
          <cell r="D51">
            <v>301</v>
          </cell>
          <cell r="G51">
            <v>9.19</v>
          </cell>
          <cell r="H51">
            <v>9.19</v>
          </cell>
          <cell r="J51">
            <v>32.752992383025031</v>
          </cell>
          <cell r="L51">
            <v>8.25</v>
          </cell>
          <cell r="M51">
            <v>70.581000000000003</v>
          </cell>
          <cell r="N51">
            <v>23.448837209302326</v>
          </cell>
          <cell r="Q51">
            <v>89.69</v>
          </cell>
          <cell r="S51">
            <v>215.43299999999982</v>
          </cell>
          <cell r="T51">
            <v>178.131</v>
          </cell>
          <cell r="U51">
            <v>37.301999999999822</v>
          </cell>
          <cell r="V51">
            <v>11.15</v>
          </cell>
          <cell r="W51">
            <v>3.704318936877077</v>
          </cell>
          <cell r="Y51">
            <v>33.9</v>
          </cell>
          <cell r="AB51">
            <v>12.349999999999987</v>
          </cell>
          <cell r="AC51">
            <v>2.62</v>
          </cell>
          <cell r="AD51">
            <v>2.62</v>
          </cell>
          <cell r="AH51">
            <v>8.4</v>
          </cell>
          <cell r="AI51">
            <v>6.86</v>
          </cell>
          <cell r="AK51">
            <v>2.4900000000000002</v>
          </cell>
          <cell r="AL51">
            <v>6.4</v>
          </cell>
          <cell r="AM51">
            <v>6.91</v>
          </cell>
          <cell r="AN51">
            <v>68.3</v>
          </cell>
          <cell r="AO51">
            <v>68.3</v>
          </cell>
          <cell r="AQ51">
            <v>0</v>
          </cell>
          <cell r="AS51">
            <v>5.45</v>
          </cell>
          <cell r="AT51">
            <v>6.13</v>
          </cell>
          <cell r="AU51">
            <v>1.27</v>
          </cell>
          <cell r="AX51">
            <v>3.51</v>
          </cell>
          <cell r="AY51">
            <v>95.4</v>
          </cell>
          <cell r="AZ51">
            <v>0.19</v>
          </cell>
          <cell r="BA51">
            <v>7.0000000000000007E-2</v>
          </cell>
          <cell r="BB51">
            <v>0.74</v>
          </cell>
          <cell r="BC51">
            <v>1</v>
          </cell>
          <cell r="BD51">
            <v>4.76</v>
          </cell>
          <cell r="BE51">
            <v>142.07</v>
          </cell>
          <cell r="BH51">
            <v>1.52</v>
          </cell>
          <cell r="BJ51">
            <v>11.68</v>
          </cell>
          <cell r="BL51">
            <v>5.8</v>
          </cell>
          <cell r="BM51">
            <v>7.01</v>
          </cell>
          <cell r="BN51">
            <v>4.26</v>
          </cell>
          <cell r="BO51">
            <v>9.0500000000000007</v>
          </cell>
          <cell r="BP51">
            <v>21.69</v>
          </cell>
        </row>
        <row r="52">
          <cell r="A52">
            <v>38</v>
          </cell>
          <cell r="B52">
            <v>14</v>
          </cell>
          <cell r="C52">
            <v>308.45</v>
          </cell>
          <cell r="D52" t="str">
            <v>9400-</v>
          </cell>
          <cell r="E52" t="str">
            <v>02.C.001</v>
          </cell>
          <cell r="F52">
            <v>4.58</v>
          </cell>
          <cell r="G52" t="str">
            <v>Garam</v>
          </cell>
          <cell r="H52">
            <v>6.45</v>
          </cell>
          <cell r="J52" t="str">
            <v>Zak</v>
          </cell>
          <cell r="K52">
            <v>15</v>
          </cell>
          <cell r="L52">
            <v>6.62</v>
          </cell>
          <cell r="M52">
            <v>56.331000000000003</v>
          </cell>
          <cell r="N52">
            <v>23.668487394957985</v>
          </cell>
          <cell r="Q52">
            <v>52.91</v>
          </cell>
          <cell r="S52">
            <v>218.85399999999984</v>
          </cell>
          <cell r="T52">
            <v>181.55199999999999</v>
          </cell>
          <cell r="U52">
            <v>37.30199999999985</v>
          </cell>
          <cell r="V52">
            <v>9.1300000000000008</v>
          </cell>
          <cell r="W52">
            <v>3.8361344537815132</v>
          </cell>
          <cell r="Y52">
            <v>6.43</v>
          </cell>
          <cell r="AB52">
            <v>15.04999999999999</v>
          </cell>
          <cell r="AC52">
            <v>2.61</v>
          </cell>
          <cell r="AD52">
            <v>2.63</v>
          </cell>
          <cell r="AH52">
            <v>5.2</v>
          </cell>
          <cell r="AI52">
            <v>6.98</v>
          </cell>
          <cell r="AK52">
            <v>2.57</v>
          </cell>
          <cell r="AL52">
            <v>9.8000000000000007</v>
          </cell>
          <cell r="AM52">
            <v>6.88</v>
          </cell>
          <cell r="AN52">
            <v>62.8</v>
          </cell>
          <cell r="AO52">
            <v>62.8</v>
          </cell>
          <cell r="AQ52">
            <v>0</v>
          </cell>
          <cell r="AR52" t="str">
            <v>192/305</v>
          </cell>
          <cell r="AS52" t="str">
            <v>654</v>
          </cell>
          <cell r="AT52">
            <v>7.1</v>
          </cell>
          <cell r="AU52">
            <v>2.31</v>
          </cell>
          <cell r="AX52">
            <v>5.9</v>
          </cell>
          <cell r="AY52">
            <v>93.33</v>
          </cell>
          <cell r="AZ52">
            <v>0.49</v>
          </cell>
          <cell r="BA52">
            <v>0.06</v>
          </cell>
          <cell r="BB52">
            <v>1</v>
          </cell>
          <cell r="BC52">
            <v>1.55</v>
          </cell>
          <cell r="BD52">
            <v>11.33</v>
          </cell>
          <cell r="BE52">
            <v>64.59</v>
          </cell>
          <cell r="BH52">
            <v>1.71</v>
          </cell>
          <cell r="BJ52">
            <v>7.64</v>
          </cell>
          <cell r="BL52">
            <v>6.06</v>
          </cell>
          <cell r="BM52">
            <v>4.75</v>
          </cell>
          <cell r="BN52">
            <v>8.76</v>
          </cell>
          <cell r="BO52">
            <v>8.42</v>
          </cell>
          <cell r="BP52">
            <v>15.46</v>
          </cell>
          <cell r="BY52">
            <v>15</v>
          </cell>
          <cell r="BZ52">
            <v>0</v>
          </cell>
          <cell r="CA52">
            <v>21000</v>
          </cell>
        </row>
        <row r="53">
          <cell r="A53">
            <v>39</v>
          </cell>
          <cell r="B53">
            <v>15</v>
          </cell>
          <cell r="C53">
            <v>337.93</v>
          </cell>
          <cell r="D53" t="str">
            <v>9400-</v>
          </cell>
          <cell r="E53" t="str">
            <v>02.C.001</v>
          </cell>
          <cell r="F53">
            <v>4.6500000000000004</v>
          </cell>
          <cell r="G53" t="str">
            <v>Garam</v>
          </cell>
          <cell r="H53">
            <v>10.36</v>
          </cell>
          <cell r="J53" t="str">
            <v>Kg</v>
          </cell>
          <cell r="K53">
            <v>2000</v>
          </cell>
          <cell r="L53">
            <v>9.5</v>
          </cell>
          <cell r="M53">
            <v>97.176000000000002</v>
          </cell>
          <cell r="N53">
            <v>23.027488151658769</v>
          </cell>
          <cell r="Q53">
            <v>111.18</v>
          </cell>
          <cell r="S53">
            <v>204.84999999999985</v>
          </cell>
          <cell r="T53">
            <v>167.548</v>
          </cell>
          <cell r="U53">
            <v>37.30199999999985</v>
          </cell>
          <cell r="V53">
            <v>15.9</v>
          </cell>
          <cell r="W53">
            <v>3.7677725118483414</v>
          </cell>
          <cell r="AB53">
            <v>30.949999999999989</v>
          </cell>
          <cell r="AC53">
            <v>2.54</v>
          </cell>
          <cell r="AD53">
            <v>2.4700000000000002</v>
          </cell>
          <cell r="AH53">
            <v>12.1</v>
          </cell>
          <cell r="AI53">
            <v>7.7</v>
          </cell>
          <cell r="AK53">
            <v>2.59</v>
          </cell>
          <cell r="AN53">
            <v>84.82</v>
          </cell>
          <cell r="AO53">
            <v>84.82</v>
          </cell>
          <cell r="AQ53">
            <v>0</v>
          </cell>
          <cell r="AR53" t="str">
            <v>Bambap03</v>
          </cell>
          <cell r="AS53" t="str">
            <v>045</v>
          </cell>
          <cell r="AT53">
            <v>8.01</v>
          </cell>
          <cell r="AU53">
            <v>1.6</v>
          </cell>
          <cell r="AX53">
            <v>7.08</v>
          </cell>
          <cell r="AY53">
            <v>95.1</v>
          </cell>
          <cell r="AZ53">
            <v>0.38</v>
          </cell>
          <cell r="BA53">
            <v>0.39</v>
          </cell>
          <cell r="BB53">
            <v>1.07</v>
          </cell>
          <cell r="BC53">
            <v>1.84</v>
          </cell>
          <cell r="BD53">
            <v>6.75</v>
          </cell>
          <cell r="BE53">
            <v>92.85</v>
          </cell>
          <cell r="BH53">
            <v>1.24</v>
          </cell>
          <cell r="BJ53">
            <v>8.7200000000000006</v>
          </cell>
          <cell r="BL53">
            <v>7.33</v>
          </cell>
          <cell r="BM53">
            <v>5.78</v>
          </cell>
          <cell r="BN53">
            <v>4.47</v>
          </cell>
          <cell r="BO53">
            <v>14.25</v>
          </cell>
          <cell r="BP53">
            <v>8.7899999999999991</v>
          </cell>
          <cell r="BY53">
            <v>50</v>
          </cell>
          <cell r="BZ53">
            <v>1950</v>
          </cell>
          <cell r="CA53">
            <v>320</v>
          </cell>
        </row>
        <row r="54">
          <cell r="B54">
            <v>16</v>
          </cell>
          <cell r="Q54">
            <v>0</v>
          </cell>
          <cell r="S54">
            <v>204.84999999999985</v>
          </cell>
          <cell r="T54">
            <v>167.548</v>
          </cell>
          <cell r="U54">
            <v>37.30199999999985</v>
          </cell>
          <cell r="AB54">
            <v>30.949999999999989</v>
          </cell>
          <cell r="AQ54">
            <v>0</v>
          </cell>
          <cell r="BC54">
            <v>0</v>
          </cell>
        </row>
        <row r="55">
          <cell r="A55">
            <v>40</v>
          </cell>
          <cell r="B55">
            <v>17</v>
          </cell>
          <cell r="C55">
            <v>626.94000000000005</v>
          </cell>
          <cell r="D55" t="str">
            <v>9400-</v>
          </cell>
          <cell r="E55" t="str">
            <v>03.C.002</v>
          </cell>
          <cell r="F55">
            <v>11.49</v>
          </cell>
          <cell r="G55" t="str">
            <v xml:space="preserve">Glass Micro Fibre Filter </v>
          </cell>
          <cell r="H55">
            <v>11.66</v>
          </cell>
          <cell r="J55" t="str">
            <v>Box</v>
          </cell>
          <cell r="K55">
            <v>0</v>
          </cell>
          <cell r="L55">
            <v>7.73</v>
          </cell>
          <cell r="M55">
            <v>119.292</v>
          </cell>
          <cell r="N55">
            <v>23.073887814313345</v>
          </cell>
          <cell r="Q55">
            <v>66.069999999999993</v>
          </cell>
          <cell r="S55">
            <v>258.07199999999983</v>
          </cell>
          <cell r="T55">
            <v>220.77</v>
          </cell>
          <cell r="U55">
            <v>37.301999999999822</v>
          </cell>
          <cell r="V55">
            <v>17.850000000000001</v>
          </cell>
          <cell r="W55">
            <v>3.4526112185686659</v>
          </cell>
          <cell r="Y55">
            <v>39.299999999999997</v>
          </cell>
          <cell r="AB55">
            <v>9.4999999999999929</v>
          </cell>
          <cell r="AC55">
            <v>2.4300000000000002</v>
          </cell>
          <cell r="AD55">
            <v>2.46</v>
          </cell>
          <cell r="AH55">
            <v>7.6</v>
          </cell>
          <cell r="AI55">
            <v>7.99</v>
          </cell>
          <cell r="AK55">
            <v>2.42</v>
          </cell>
          <cell r="AL55">
            <v>7.1</v>
          </cell>
          <cell r="AM55">
            <v>7.7</v>
          </cell>
          <cell r="AN55">
            <v>122.64</v>
          </cell>
          <cell r="AO55">
            <v>122.64</v>
          </cell>
          <cell r="AQ55">
            <v>0</v>
          </cell>
          <cell r="AR55" t="str">
            <v>002486</v>
          </cell>
          <cell r="AS55" t="str">
            <v>574/02</v>
          </cell>
          <cell r="AT55">
            <v>6.17</v>
          </cell>
          <cell r="AU55">
            <v>0.83</v>
          </cell>
          <cell r="AX55">
            <v>4.07</v>
          </cell>
          <cell r="AY55">
            <v>90.9</v>
          </cell>
          <cell r="AZ55">
            <v>0.34</v>
          </cell>
          <cell r="BA55">
            <v>0.1</v>
          </cell>
          <cell r="BB55">
            <v>1.22</v>
          </cell>
          <cell r="BC55">
            <v>1.6600000000000001</v>
          </cell>
          <cell r="BD55">
            <v>6.44</v>
          </cell>
          <cell r="BE55">
            <v>78.400000000000006</v>
          </cell>
          <cell r="BH55">
            <v>1.45</v>
          </cell>
          <cell r="BJ55">
            <v>9.58</v>
          </cell>
          <cell r="BL55">
            <v>14.08</v>
          </cell>
          <cell r="BM55">
            <v>4.78</v>
          </cell>
          <cell r="BN55">
            <v>8.68</v>
          </cell>
          <cell r="BO55">
            <v>11.96</v>
          </cell>
          <cell r="BP55">
            <v>16.91</v>
          </cell>
          <cell r="BZ55">
            <v>0</v>
          </cell>
          <cell r="CA55">
            <v>133650</v>
          </cell>
        </row>
        <row r="56">
          <cell r="A56">
            <v>41</v>
          </cell>
          <cell r="B56">
            <v>18</v>
          </cell>
          <cell r="C56">
            <v>516.29</v>
          </cell>
          <cell r="D56" t="str">
            <v>9400-</v>
          </cell>
          <cell r="E56" t="str">
            <v>01.E.050</v>
          </cell>
          <cell r="F56">
            <v>9.06</v>
          </cell>
          <cell r="G56" t="str">
            <v xml:space="preserve">Grease </v>
          </cell>
          <cell r="H56" t="str">
            <v>Protect</v>
          </cell>
          <cell r="J56" t="str">
            <v>Kg</v>
          </cell>
          <cell r="K56">
            <v>0</v>
          </cell>
          <cell r="L56">
            <v>8.0399999999999991</v>
          </cell>
          <cell r="M56">
            <v>112.352</v>
          </cell>
          <cell r="N56">
            <v>23.117695473251029</v>
          </cell>
          <cell r="Q56">
            <v>160.6</v>
          </cell>
          <cell r="S56">
            <v>209.82399999999987</v>
          </cell>
          <cell r="T56">
            <v>172.52199999999999</v>
          </cell>
          <cell r="U56">
            <v>37.301999999999879</v>
          </cell>
          <cell r="V56">
            <v>16.52</v>
          </cell>
          <cell r="W56">
            <v>3.3991769547325101</v>
          </cell>
          <cell r="Y56">
            <v>20.77</v>
          </cell>
          <cell r="AB56">
            <v>5.2499999999999929</v>
          </cell>
          <cell r="AC56">
            <v>2.38</v>
          </cell>
          <cell r="AD56">
            <v>2.38</v>
          </cell>
          <cell r="AH56">
            <v>11.2</v>
          </cell>
          <cell r="AI56">
            <v>7.12</v>
          </cell>
          <cell r="AK56">
            <v>2.4500000000000002</v>
          </cell>
          <cell r="AL56">
            <v>7.4</v>
          </cell>
          <cell r="AM56">
            <v>7.6</v>
          </cell>
          <cell r="AN56">
            <v>115.5</v>
          </cell>
          <cell r="AO56">
            <v>115.5</v>
          </cell>
          <cell r="AQ56">
            <v>0</v>
          </cell>
          <cell r="AS56">
            <v>7.28</v>
          </cell>
          <cell r="AT56">
            <v>6.76</v>
          </cell>
          <cell r="AU56">
            <v>1.23</v>
          </cell>
          <cell r="AX56">
            <v>4.8600000000000003</v>
          </cell>
          <cell r="AY56">
            <v>94.4</v>
          </cell>
          <cell r="AZ56">
            <v>0.55000000000000004</v>
          </cell>
          <cell r="BA56">
            <v>0.06</v>
          </cell>
          <cell r="BB56">
            <v>1.65</v>
          </cell>
          <cell r="BC56">
            <v>2.2599999999999998</v>
          </cell>
          <cell r="BD56">
            <v>6.85</v>
          </cell>
          <cell r="BE56">
            <v>76.959999999999994</v>
          </cell>
          <cell r="BH56">
            <v>1.49</v>
          </cell>
          <cell r="BJ56">
            <v>10.1</v>
          </cell>
          <cell r="BL56">
            <v>11.29</v>
          </cell>
          <cell r="BM56">
            <v>5.38</v>
          </cell>
          <cell r="BN56">
            <v>4.83</v>
          </cell>
          <cell r="BO56">
            <v>12.5</v>
          </cell>
          <cell r="BP56">
            <v>15.72</v>
          </cell>
          <cell r="BZ56">
            <v>0</v>
          </cell>
          <cell r="CA56">
            <v>130000</v>
          </cell>
        </row>
        <row r="57">
          <cell r="A57">
            <v>42</v>
          </cell>
          <cell r="B57">
            <v>19</v>
          </cell>
          <cell r="C57">
            <v>360.51</v>
          </cell>
          <cell r="D57" t="str">
            <v>9400-</v>
          </cell>
          <cell r="F57">
            <v>11.71</v>
          </cell>
          <cell r="G57" t="str">
            <v xml:space="preserve">Grease </v>
          </cell>
          <cell r="H57" t="str">
            <v>Renolit MO2ED MP</v>
          </cell>
          <cell r="J57" t="str">
            <v>Pail</v>
          </cell>
          <cell r="K57">
            <v>1</v>
          </cell>
          <cell r="L57">
            <v>6.89</v>
          </cell>
          <cell r="M57">
            <v>89.364999999999995</v>
          </cell>
          <cell r="N57">
            <v>22.011083743842363</v>
          </cell>
          <cell r="Q57">
            <v>153.08000000000001</v>
          </cell>
          <cell r="S57">
            <v>146.10899999999984</v>
          </cell>
          <cell r="T57">
            <v>108.807</v>
          </cell>
          <cell r="U57">
            <v>37.301999999999836</v>
          </cell>
          <cell r="V57">
            <v>15.14</v>
          </cell>
          <cell r="W57">
            <v>3.729064039408867</v>
          </cell>
          <cell r="Y57">
            <v>18.34</v>
          </cell>
          <cell r="AB57">
            <v>2.0499999999999936</v>
          </cell>
          <cell r="AC57">
            <v>2.77</v>
          </cell>
          <cell r="AD57">
            <v>2.72</v>
          </cell>
          <cell r="AH57">
            <v>8.6</v>
          </cell>
          <cell r="AI57">
            <v>7.72</v>
          </cell>
          <cell r="AK57">
            <v>2.35</v>
          </cell>
          <cell r="AL57">
            <v>7.7</v>
          </cell>
          <cell r="AM57">
            <v>7.14</v>
          </cell>
          <cell r="AN57">
            <v>88.22</v>
          </cell>
          <cell r="AO57">
            <v>88.22</v>
          </cell>
          <cell r="AQ57">
            <v>0</v>
          </cell>
          <cell r="AR57" t="str">
            <v>238</v>
          </cell>
          <cell r="AS57" t="str">
            <v>576/02</v>
          </cell>
          <cell r="AT57">
            <v>5.84</v>
          </cell>
          <cell r="AU57">
            <v>2.1</v>
          </cell>
          <cell r="AX57">
            <v>3.96</v>
          </cell>
          <cell r="AY57">
            <v>91.87</v>
          </cell>
          <cell r="AZ57">
            <v>0.78</v>
          </cell>
          <cell r="BA57">
            <v>0.06</v>
          </cell>
          <cell r="BB57">
            <v>1.03</v>
          </cell>
          <cell r="BC57">
            <v>1.87</v>
          </cell>
          <cell r="BD57">
            <v>7.13</v>
          </cell>
          <cell r="BE57">
            <v>114.82</v>
          </cell>
          <cell r="BH57">
            <v>1.43</v>
          </cell>
          <cell r="BJ57">
            <v>14.17</v>
          </cell>
          <cell r="BL57">
            <v>8.56</v>
          </cell>
          <cell r="BM57">
            <v>6.19</v>
          </cell>
          <cell r="BN57">
            <v>4.88</v>
          </cell>
          <cell r="BO57">
            <v>7.94</v>
          </cell>
          <cell r="BP57">
            <v>17.02</v>
          </cell>
          <cell r="BY57">
            <v>1</v>
          </cell>
          <cell r="BZ57">
            <v>0</v>
          </cell>
          <cell r="CA57">
            <v>1090100</v>
          </cell>
        </row>
        <row r="58">
          <cell r="A58">
            <v>43</v>
          </cell>
          <cell r="B58">
            <v>20</v>
          </cell>
          <cell r="C58">
            <v>539.62</v>
          </cell>
          <cell r="D58" t="str">
            <v>9400-</v>
          </cell>
          <cell r="F58">
            <v>9.57</v>
          </cell>
          <cell r="G58" t="str">
            <v xml:space="preserve">Grease </v>
          </cell>
          <cell r="H58" t="str">
            <v>S-58 #3 NA</v>
          </cell>
          <cell r="J58" t="str">
            <v>Pail</v>
          </cell>
          <cell r="K58">
            <v>1</v>
          </cell>
          <cell r="L58">
            <v>7.55</v>
          </cell>
          <cell r="M58">
            <v>124.744</v>
          </cell>
          <cell r="N58">
            <v>22.157015985790409</v>
          </cell>
          <cell r="Q58">
            <v>103.8</v>
          </cell>
          <cell r="S58">
            <v>167.05299999999983</v>
          </cell>
          <cell r="T58">
            <v>129.751</v>
          </cell>
          <cell r="U58">
            <v>37.301999999999822</v>
          </cell>
          <cell r="V58">
            <v>21.32</v>
          </cell>
          <cell r="W58">
            <v>3.7868561278863231</v>
          </cell>
          <cell r="Y58">
            <v>13.52</v>
          </cell>
          <cell r="AB58">
            <v>9.8499999999999943</v>
          </cell>
          <cell r="AC58">
            <v>2.95</v>
          </cell>
          <cell r="AD58">
            <v>2.92</v>
          </cell>
          <cell r="AH58">
            <v>7.6</v>
          </cell>
          <cell r="AI58">
            <v>7.5</v>
          </cell>
          <cell r="AK58">
            <v>2.67</v>
          </cell>
          <cell r="AL58">
            <v>5.25</v>
          </cell>
          <cell r="AM58">
            <v>7.74</v>
          </cell>
          <cell r="AN58">
            <v>123.65</v>
          </cell>
          <cell r="AO58">
            <v>111.23</v>
          </cell>
          <cell r="AQ58">
            <v>12.420000000000002</v>
          </cell>
          <cell r="AR58" t="str">
            <v>238</v>
          </cell>
          <cell r="AS58" t="str">
            <v>576/02</v>
          </cell>
          <cell r="AT58">
            <v>7.36</v>
          </cell>
          <cell r="AU58">
            <v>1.89</v>
          </cell>
          <cell r="AX58">
            <v>4.49</v>
          </cell>
          <cell r="AY58">
            <v>93.06</v>
          </cell>
          <cell r="AZ58">
            <v>0.3</v>
          </cell>
          <cell r="BA58">
            <v>0.39</v>
          </cell>
          <cell r="BB58">
            <v>0.68</v>
          </cell>
          <cell r="BC58">
            <v>1.37</v>
          </cell>
          <cell r="BD58">
            <v>7.45</v>
          </cell>
          <cell r="BE58">
            <v>93.09</v>
          </cell>
          <cell r="BH58">
            <v>1.31</v>
          </cell>
          <cell r="BJ58">
            <v>8.93</v>
          </cell>
          <cell r="BL58">
            <v>9.92</v>
          </cell>
          <cell r="BM58">
            <v>4.7699999999999996</v>
          </cell>
          <cell r="BN58">
            <v>7.43</v>
          </cell>
          <cell r="BO58">
            <v>11.71</v>
          </cell>
          <cell r="BP58">
            <v>35.299999999999997</v>
          </cell>
          <cell r="BY58">
            <v>1</v>
          </cell>
          <cell r="BZ58">
            <v>0</v>
          </cell>
          <cell r="CA58">
            <v>589600</v>
          </cell>
        </row>
        <row r="59">
          <cell r="A59">
            <v>44</v>
          </cell>
          <cell r="B59">
            <v>21</v>
          </cell>
          <cell r="C59">
            <v>494.53</v>
          </cell>
          <cell r="D59" t="str">
            <v>9400-</v>
          </cell>
          <cell r="E59" t="str">
            <v>01.E.025</v>
          </cell>
          <cell r="F59">
            <v>11.75</v>
          </cell>
          <cell r="G59" t="str">
            <v xml:space="preserve">Grease </v>
          </cell>
          <cell r="H59" t="str">
            <v>SKF LGHT 3/5</v>
          </cell>
          <cell r="J59" t="str">
            <v>Kg</v>
          </cell>
          <cell r="K59">
            <v>0</v>
          </cell>
          <cell r="L59">
            <v>8.86</v>
          </cell>
          <cell r="M59">
            <v>129.726</v>
          </cell>
          <cell r="N59">
            <v>22.02478777589134</v>
          </cell>
          <cell r="Q59">
            <v>75.03</v>
          </cell>
          <cell r="S59">
            <v>221.74899999999982</v>
          </cell>
          <cell r="T59">
            <v>184.447</v>
          </cell>
          <cell r="U59">
            <v>37.301999999999822</v>
          </cell>
          <cell r="V59">
            <v>21.06</v>
          </cell>
          <cell r="W59">
            <v>3.5755517826825125</v>
          </cell>
          <cell r="Y59">
            <v>20.11</v>
          </cell>
          <cell r="AB59">
            <v>10.799999999999994</v>
          </cell>
          <cell r="AC59">
            <v>2.97</v>
          </cell>
          <cell r="AD59">
            <v>2.88</v>
          </cell>
          <cell r="AH59">
            <v>5</v>
          </cell>
          <cell r="AI59">
            <v>6.91</v>
          </cell>
          <cell r="AK59">
            <v>2.91</v>
          </cell>
          <cell r="AL59">
            <v>4.3</v>
          </cell>
          <cell r="AM59">
            <v>7.5</v>
          </cell>
          <cell r="AN59">
            <v>137.76</v>
          </cell>
          <cell r="AO59">
            <v>150.18</v>
          </cell>
          <cell r="AQ59">
            <v>0</v>
          </cell>
          <cell r="AR59" t="str">
            <v>130</v>
          </cell>
          <cell r="AS59">
            <v>8.68</v>
          </cell>
          <cell r="AT59">
            <v>7.55</v>
          </cell>
          <cell r="AU59">
            <v>1.79</v>
          </cell>
          <cell r="AX59">
            <v>5.0999999999999996</v>
          </cell>
          <cell r="AY59">
            <v>92.8</v>
          </cell>
          <cell r="AZ59">
            <v>0.51</v>
          </cell>
          <cell r="BA59">
            <v>0.22</v>
          </cell>
          <cell r="BB59">
            <v>0.6</v>
          </cell>
          <cell r="BC59">
            <v>1.33</v>
          </cell>
          <cell r="BD59">
            <v>7.33</v>
          </cell>
          <cell r="BE59">
            <v>63.16</v>
          </cell>
          <cell r="BH59">
            <v>1.25</v>
          </cell>
          <cell r="BJ59">
            <v>14.26</v>
          </cell>
          <cell r="BL59">
            <v>17.11</v>
          </cell>
          <cell r="BM59">
            <v>7</v>
          </cell>
          <cell r="BN59">
            <v>5.34</v>
          </cell>
          <cell r="BO59">
            <v>10.93</v>
          </cell>
          <cell r="BP59">
            <v>31.34</v>
          </cell>
          <cell r="BZ59">
            <v>0</v>
          </cell>
          <cell r="CA59">
            <v>120000</v>
          </cell>
        </row>
        <row r="60">
          <cell r="A60">
            <v>45</v>
          </cell>
          <cell r="B60">
            <v>22</v>
          </cell>
          <cell r="C60">
            <v>601.61</v>
          </cell>
          <cell r="D60" t="str">
            <v>9400-</v>
          </cell>
          <cell r="E60" t="str">
            <v>01.E.012</v>
          </cell>
          <cell r="F60">
            <v>9.4600000000000009</v>
          </cell>
          <cell r="G60" t="str">
            <v xml:space="preserve">Grease </v>
          </cell>
          <cell r="H60" t="str">
            <v>States</v>
          </cell>
          <cell r="J60" t="str">
            <v>Pail</v>
          </cell>
          <cell r="K60">
            <v>0</v>
          </cell>
          <cell r="L60">
            <v>9.49</v>
          </cell>
          <cell r="M60">
            <v>137.94</v>
          </cell>
          <cell r="N60">
            <v>22.8</v>
          </cell>
          <cell r="Q60">
            <v>167.05</v>
          </cell>
          <cell r="S60">
            <v>192.63899999999984</v>
          </cell>
          <cell r="T60">
            <v>155.33699999999999</v>
          </cell>
          <cell r="U60">
            <v>37.30199999999985</v>
          </cell>
          <cell r="V60">
            <v>22.99</v>
          </cell>
          <cell r="W60">
            <v>3.8</v>
          </cell>
          <cell r="Y60">
            <v>13.45</v>
          </cell>
          <cell r="AB60">
            <v>20.339999999999993</v>
          </cell>
          <cell r="AC60">
            <v>2.65</v>
          </cell>
          <cell r="AD60">
            <v>2.4700000000000002</v>
          </cell>
          <cell r="AH60">
            <v>4.2</v>
          </cell>
          <cell r="AI60">
            <v>6.39</v>
          </cell>
          <cell r="AK60">
            <v>2.83</v>
          </cell>
          <cell r="AL60">
            <v>5.8</v>
          </cell>
          <cell r="AM60">
            <v>6.91</v>
          </cell>
          <cell r="AN60">
            <v>140</v>
          </cell>
          <cell r="AO60">
            <v>140</v>
          </cell>
          <cell r="AQ60">
            <v>0</v>
          </cell>
          <cell r="AR60" t="str">
            <v>130</v>
          </cell>
          <cell r="AS60">
            <v>6.8</v>
          </cell>
          <cell r="AT60">
            <v>7.32</v>
          </cell>
          <cell r="AU60">
            <v>1.54</v>
          </cell>
          <cell r="AX60">
            <v>4.32</v>
          </cell>
          <cell r="AY60">
            <v>92.6</v>
          </cell>
          <cell r="AZ60">
            <v>0.19</v>
          </cell>
          <cell r="BA60">
            <v>0.44</v>
          </cell>
          <cell r="BB60">
            <v>0.71</v>
          </cell>
          <cell r="BC60">
            <v>1.3399999999999999</v>
          </cell>
          <cell r="BD60">
            <v>7.94</v>
          </cell>
          <cell r="BE60">
            <v>66.09</v>
          </cell>
          <cell r="BH60">
            <v>1.36</v>
          </cell>
          <cell r="BJ60">
            <v>6.5</v>
          </cell>
          <cell r="BL60">
            <v>9.0399999999999991</v>
          </cell>
          <cell r="BM60">
            <v>7.14</v>
          </cell>
          <cell r="BN60">
            <v>6.25</v>
          </cell>
          <cell r="BO60">
            <v>13.37</v>
          </cell>
          <cell r="BP60">
            <v>28.04</v>
          </cell>
          <cell r="BZ60">
            <v>0</v>
          </cell>
          <cell r="CA60">
            <v>275000</v>
          </cell>
        </row>
        <row r="61">
          <cell r="A61">
            <v>46</v>
          </cell>
          <cell r="B61">
            <v>23</v>
          </cell>
          <cell r="D61" t="str">
            <v>9400-</v>
          </cell>
          <cell r="E61" t="str">
            <v>01.E.010</v>
          </cell>
          <cell r="G61" t="str">
            <v xml:space="preserve">Grease Alfania </v>
          </cell>
          <cell r="H61" t="str">
            <v xml:space="preserve"> R.3</v>
          </cell>
          <cell r="J61" t="str">
            <v>Kg</v>
          </cell>
          <cell r="K61">
            <v>0</v>
          </cell>
          <cell r="Q61">
            <v>0</v>
          </cell>
          <cell r="S61">
            <v>192.63899999999984</v>
          </cell>
          <cell r="T61">
            <v>155.33699999999999</v>
          </cell>
          <cell r="U61">
            <v>37.30199999999985</v>
          </cell>
          <cell r="W61" t="e">
            <v>#DIV/0!</v>
          </cell>
          <cell r="AB61">
            <v>20.339999999999993</v>
          </cell>
          <cell r="AQ61">
            <v>0</v>
          </cell>
          <cell r="BZ61">
            <v>0</v>
          </cell>
          <cell r="CA61">
            <v>18330</v>
          </cell>
        </row>
        <row r="62">
          <cell r="B62">
            <v>24</v>
          </cell>
          <cell r="C62">
            <v>580.03</v>
          </cell>
          <cell r="D62">
            <v>488</v>
          </cell>
          <cell r="F62">
            <v>9.84</v>
          </cell>
          <cell r="G62">
            <v>10.8</v>
          </cell>
          <cell r="H62">
            <v>10.8</v>
          </cell>
          <cell r="I62">
            <v>1.25</v>
          </cell>
          <cell r="J62">
            <v>45.185185185185183</v>
          </cell>
          <cell r="L62">
            <v>7.82</v>
          </cell>
          <cell r="M62">
            <v>113.70699999999999</v>
          </cell>
          <cell r="N62">
            <v>23.300614754098358</v>
          </cell>
          <cell r="Q62">
            <v>111.39</v>
          </cell>
          <cell r="S62">
            <v>194.95599999999985</v>
          </cell>
          <cell r="T62">
            <v>157.654</v>
          </cell>
          <cell r="U62">
            <v>37.30199999999985</v>
          </cell>
          <cell r="V62">
            <v>18.96</v>
          </cell>
          <cell r="W62">
            <v>3.8852459016393439</v>
          </cell>
          <cell r="Y62">
            <v>32.1</v>
          </cell>
          <cell r="AB62">
            <v>7.1999999999999957</v>
          </cell>
          <cell r="AC62">
            <v>2.67</v>
          </cell>
          <cell r="AD62">
            <v>2.65</v>
          </cell>
          <cell r="AH62">
            <v>10.4</v>
          </cell>
          <cell r="AI62">
            <v>7.49</v>
          </cell>
          <cell r="AK62">
            <v>2.7</v>
          </cell>
          <cell r="AL62">
            <v>6.3</v>
          </cell>
          <cell r="AM62">
            <v>7.18</v>
          </cell>
          <cell r="AN62">
            <v>120.64</v>
          </cell>
          <cell r="AO62">
            <v>120.64</v>
          </cell>
          <cell r="AQ62">
            <v>0</v>
          </cell>
          <cell r="AS62">
            <v>7.23</v>
          </cell>
          <cell r="AT62">
            <v>6.15</v>
          </cell>
          <cell r="AU62">
            <v>0.3</v>
          </cell>
          <cell r="AX62">
            <v>2.91</v>
          </cell>
          <cell r="AY62">
            <v>93.67</v>
          </cell>
          <cell r="AZ62">
            <v>0.53</v>
          </cell>
          <cell r="BA62">
            <v>0.24</v>
          </cell>
          <cell r="BB62">
            <v>0.65</v>
          </cell>
          <cell r="BC62">
            <v>1.42</v>
          </cell>
          <cell r="BD62">
            <v>7.5</v>
          </cell>
          <cell r="BE62">
            <v>99.44</v>
          </cell>
          <cell r="BH62">
            <v>1.43</v>
          </cell>
          <cell r="BJ62">
            <v>11.32</v>
          </cell>
          <cell r="BL62">
            <v>5.49</v>
          </cell>
          <cell r="BM62">
            <v>5.46</v>
          </cell>
          <cell r="BN62">
            <v>9.56</v>
          </cell>
          <cell r="BO62">
            <v>19.71</v>
          </cell>
          <cell r="BP62">
            <v>13.86</v>
          </cell>
        </row>
        <row r="63">
          <cell r="A63">
            <v>47</v>
          </cell>
          <cell r="B63">
            <v>25</v>
          </cell>
          <cell r="C63">
            <v>320.54000000000002</v>
          </cell>
          <cell r="D63" t="str">
            <v>9400-</v>
          </cell>
          <cell r="E63" t="str">
            <v>03.B.260</v>
          </cell>
          <cell r="F63">
            <v>3.61</v>
          </cell>
          <cell r="G63" t="str">
            <v>H2SO4</v>
          </cell>
          <cell r="H63">
            <v>10.66</v>
          </cell>
          <cell r="J63" t="str">
            <v>Ltr</v>
          </cell>
          <cell r="K63">
            <v>5</v>
          </cell>
          <cell r="L63">
            <v>9.4499999999999993</v>
          </cell>
          <cell r="M63">
            <v>90.168999999999997</v>
          </cell>
          <cell r="N63">
            <v>23.299483204134365</v>
          </cell>
          <cell r="Q63">
            <v>119.8</v>
          </cell>
          <cell r="S63">
            <v>165.32499999999982</v>
          </cell>
          <cell r="T63">
            <v>128.023</v>
          </cell>
          <cell r="U63">
            <v>37.301999999999822</v>
          </cell>
          <cell r="V63">
            <v>15.247999999999999</v>
          </cell>
          <cell r="W63">
            <v>3.9400516795865634</v>
          </cell>
          <cell r="Y63">
            <v>13.11</v>
          </cell>
          <cell r="AB63">
            <v>9.3379999999999939</v>
          </cell>
          <cell r="AC63">
            <v>2.41</v>
          </cell>
          <cell r="AD63">
            <v>2.4700000000000002</v>
          </cell>
          <cell r="AH63">
            <v>5.6</v>
          </cell>
          <cell r="AI63">
            <v>7.5</v>
          </cell>
          <cell r="AK63">
            <v>2.57</v>
          </cell>
          <cell r="AL63">
            <v>8.8000000000000007</v>
          </cell>
          <cell r="AM63">
            <v>7.49</v>
          </cell>
          <cell r="AN63">
            <v>100.87</v>
          </cell>
          <cell r="AO63">
            <v>100.87</v>
          </cell>
          <cell r="AQ63">
            <v>0</v>
          </cell>
          <cell r="AR63" t="str">
            <v>1548</v>
          </cell>
          <cell r="AS63">
            <v>5.35</v>
          </cell>
          <cell r="AT63">
            <v>4.6500000000000004</v>
          </cell>
          <cell r="AU63">
            <v>0.98</v>
          </cell>
          <cell r="AX63">
            <v>2.97</v>
          </cell>
          <cell r="AY63">
            <v>94.57</v>
          </cell>
          <cell r="AZ63">
            <v>0.35</v>
          </cell>
          <cell r="BA63">
            <v>0.74</v>
          </cell>
          <cell r="BB63">
            <v>0.98</v>
          </cell>
          <cell r="BC63">
            <v>2.0699999999999998</v>
          </cell>
          <cell r="BD63">
            <v>8.83</v>
          </cell>
          <cell r="BE63">
            <v>80.81</v>
          </cell>
          <cell r="BH63">
            <v>1.37</v>
          </cell>
          <cell r="BJ63">
            <v>8.98</v>
          </cell>
          <cell r="BL63">
            <v>8.1999999999999993</v>
          </cell>
          <cell r="BM63">
            <v>5.6</v>
          </cell>
          <cell r="BN63">
            <v>6.46</v>
          </cell>
          <cell r="BO63">
            <v>10.4</v>
          </cell>
          <cell r="BP63">
            <v>40.69</v>
          </cell>
          <cell r="BZ63">
            <v>5</v>
          </cell>
          <cell r="CA63">
            <v>37200</v>
          </cell>
        </row>
        <row r="64">
          <cell r="A64">
            <v>48</v>
          </cell>
          <cell r="B64">
            <v>26</v>
          </cell>
          <cell r="C64">
            <v>220</v>
          </cell>
          <cell r="D64" t="str">
            <v>9400-</v>
          </cell>
          <cell r="E64" t="str">
            <v>05.K.1539</v>
          </cell>
          <cell r="F64">
            <v>3.87</v>
          </cell>
          <cell r="G64" t="str">
            <v>Isi  Staples</v>
          </cell>
          <cell r="H64" t="str">
            <v xml:space="preserve"> Besar</v>
          </cell>
          <cell r="J64" t="str">
            <v>Box</v>
          </cell>
          <cell r="K64">
            <v>0</v>
          </cell>
          <cell r="L64">
            <v>15.81</v>
          </cell>
          <cell r="M64">
            <v>55.457999999999998</v>
          </cell>
          <cell r="N64">
            <v>23.4</v>
          </cell>
          <cell r="Q64">
            <v>0</v>
          </cell>
          <cell r="S64">
            <v>220.78299999999982</v>
          </cell>
          <cell r="T64">
            <v>183.48099999999999</v>
          </cell>
          <cell r="U64">
            <v>37.301999999999822</v>
          </cell>
          <cell r="V64">
            <v>9.7170000000000005</v>
          </cell>
          <cell r="W64">
            <v>4.1000000000000005</v>
          </cell>
          <cell r="Y64">
            <v>13.5</v>
          </cell>
          <cell r="AB64">
            <v>5.5549999999999926</v>
          </cell>
          <cell r="AC64">
            <v>2.31</v>
          </cell>
          <cell r="AD64">
            <v>2.44</v>
          </cell>
          <cell r="AH64">
            <v>5.4</v>
          </cell>
          <cell r="AI64">
            <v>6.51</v>
          </cell>
          <cell r="AL64">
            <v>6.3</v>
          </cell>
          <cell r="AM64">
            <v>7.51</v>
          </cell>
          <cell r="AN64">
            <v>52.38</v>
          </cell>
          <cell r="AO64">
            <v>52.38</v>
          </cell>
          <cell r="AQ64">
            <v>0</v>
          </cell>
          <cell r="AS64">
            <v>4.05</v>
          </cell>
          <cell r="AT64">
            <v>4.18</v>
          </cell>
          <cell r="AU64">
            <v>0.83</v>
          </cell>
          <cell r="AX64">
            <v>3.79</v>
          </cell>
          <cell r="AY64">
            <v>91.1</v>
          </cell>
          <cell r="AZ64">
            <v>0.48</v>
          </cell>
          <cell r="BA64">
            <v>0.26</v>
          </cell>
          <cell r="BB64">
            <v>1.01</v>
          </cell>
          <cell r="BC64">
            <v>1.75</v>
          </cell>
          <cell r="BD64">
            <v>6.4</v>
          </cell>
          <cell r="BE64">
            <v>175.28</v>
          </cell>
          <cell r="BH64">
            <v>1.44</v>
          </cell>
          <cell r="BJ64">
            <v>7.41</v>
          </cell>
          <cell r="BL64">
            <v>10.67</v>
          </cell>
          <cell r="BM64">
            <v>5.93</v>
          </cell>
          <cell r="BN64">
            <v>5.6</v>
          </cell>
          <cell r="BO64">
            <v>20.53</v>
          </cell>
          <cell r="BP64">
            <v>6.94</v>
          </cell>
          <cell r="BZ64">
            <v>0</v>
          </cell>
          <cell r="CA64">
            <v>40000</v>
          </cell>
        </row>
        <row r="65">
          <cell r="A65">
            <v>49</v>
          </cell>
          <cell r="B65">
            <v>27</v>
          </cell>
          <cell r="C65">
            <v>257.02999999999997</v>
          </cell>
          <cell r="D65" t="str">
            <v>9400-</v>
          </cell>
          <cell r="E65" t="str">
            <v>05.K.2451</v>
          </cell>
          <cell r="F65">
            <v>2.84</v>
          </cell>
          <cell r="G65" t="str">
            <v>Isi  Staples</v>
          </cell>
          <cell r="H65" t="str">
            <v xml:space="preserve"> Kecil  No. 10</v>
          </cell>
          <cell r="J65" t="str">
            <v>Box</v>
          </cell>
          <cell r="K65">
            <v>0</v>
          </cell>
          <cell r="L65">
            <v>13.87</v>
          </cell>
          <cell r="M65">
            <v>55.976999999999997</v>
          </cell>
          <cell r="N65">
            <v>23.519747899159661</v>
          </cell>
          <cell r="Q65">
            <v>116.25</v>
          </cell>
          <cell r="S65">
            <v>129.20799999999983</v>
          </cell>
          <cell r="T65">
            <v>129.208</v>
          </cell>
          <cell r="V65">
            <v>9.8059999999999992</v>
          </cell>
          <cell r="W65">
            <v>4.1201680672268903</v>
          </cell>
          <cell r="Y65">
            <v>6.84</v>
          </cell>
          <cell r="AB65">
            <v>8.5209999999999919</v>
          </cell>
          <cell r="AC65">
            <v>2.2599999999999998</v>
          </cell>
          <cell r="AD65">
            <v>2.34</v>
          </cell>
          <cell r="AH65">
            <v>6.2</v>
          </cell>
          <cell r="AI65">
            <v>7.41</v>
          </cell>
          <cell r="AK65">
            <v>2.44</v>
          </cell>
          <cell r="AL65">
            <v>3.4</v>
          </cell>
          <cell r="AM65">
            <v>6.51</v>
          </cell>
          <cell r="AN65">
            <v>53.34</v>
          </cell>
          <cell r="AO65">
            <v>53.34</v>
          </cell>
          <cell r="AQ65">
            <v>0</v>
          </cell>
          <cell r="AR65" t="str">
            <v>236</v>
          </cell>
          <cell r="AS65">
            <v>6.83</v>
          </cell>
          <cell r="AT65">
            <v>5.62</v>
          </cell>
          <cell r="AU65">
            <v>1.39</v>
          </cell>
          <cell r="AX65">
            <v>4.88</v>
          </cell>
          <cell r="AY65">
            <v>95</v>
          </cell>
          <cell r="AZ65">
            <v>0.26</v>
          </cell>
          <cell r="BA65">
            <v>0.21</v>
          </cell>
          <cell r="BB65">
            <v>0.54</v>
          </cell>
          <cell r="BC65">
            <v>1.01</v>
          </cell>
          <cell r="BD65">
            <v>5.47</v>
          </cell>
          <cell r="BE65">
            <v>227.81</v>
          </cell>
          <cell r="BH65">
            <v>1.67</v>
          </cell>
          <cell r="BJ65">
            <v>21.11</v>
          </cell>
          <cell r="BL65">
            <v>5.2</v>
          </cell>
          <cell r="BM65">
            <v>7.12</v>
          </cell>
          <cell r="BN65">
            <v>2.75</v>
          </cell>
          <cell r="BO65">
            <v>18.440000000000001</v>
          </cell>
          <cell r="BP65">
            <v>9.02</v>
          </cell>
          <cell r="BZ65">
            <v>0</v>
          </cell>
          <cell r="CA65">
            <v>25000</v>
          </cell>
        </row>
        <row r="66">
          <cell r="A66">
            <v>50</v>
          </cell>
          <cell r="B66">
            <v>28</v>
          </cell>
          <cell r="C66">
            <v>335.11</v>
          </cell>
          <cell r="D66" t="str">
            <v>9400-</v>
          </cell>
          <cell r="E66" t="str">
            <v>05.K.281</v>
          </cell>
          <cell r="F66">
            <v>5.14</v>
          </cell>
          <cell r="G66" t="str">
            <v xml:space="preserve">Isolasi Ban </v>
          </cell>
          <cell r="H66" t="str">
            <v>Bening</v>
          </cell>
          <cell r="J66" t="str">
            <v>Roll</v>
          </cell>
          <cell r="K66">
            <v>0</v>
          </cell>
          <cell r="L66">
            <v>12.67</v>
          </cell>
          <cell r="M66">
            <v>68.481999999999999</v>
          </cell>
          <cell r="N66">
            <v>23.696193771626298</v>
          </cell>
          <cell r="Q66">
            <v>53.85</v>
          </cell>
          <cell r="S66">
            <v>143.83999999999983</v>
          </cell>
          <cell r="T66">
            <v>143.83999999999983</v>
          </cell>
          <cell r="V66">
            <v>11.965</v>
          </cell>
          <cell r="W66">
            <v>4.1401384083044981</v>
          </cell>
          <cell r="AB66">
            <v>20.48599999999999</v>
          </cell>
          <cell r="AC66">
            <v>2.3199999999999998</v>
          </cell>
          <cell r="AD66">
            <v>2.2200000000000002</v>
          </cell>
          <cell r="AH66">
            <v>7.6</v>
          </cell>
          <cell r="AI66">
            <v>7.28</v>
          </cell>
          <cell r="AK66">
            <v>2.3199999999999998</v>
          </cell>
          <cell r="AN66">
            <v>61.66</v>
          </cell>
          <cell r="AO66">
            <v>61.66</v>
          </cell>
          <cell r="AQ66">
            <v>0</v>
          </cell>
          <cell r="AR66" t="str">
            <v>255</v>
          </cell>
          <cell r="AS66" t="str">
            <v>563/02</v>
          </cell>
          <cell r="AT66">
            <v>4.87</v>
          </cell>
          <cell r="AU66">
            <v>0.77</v>
          </cell>
          <cell r="AX66">
            <v>4.8600000000000003</v>
          </cell>
          <cell r="AY66">
            <v>94.65</v>
          </cell>
          <cell r="AZ66">
            <v>0.19</v>
          </cell>
          <cell r="BA66">
            <v>0.17</v>
          </cell>
          <cell r="BB66">
            <v>0.97</v>
          </cell>
          <cell r="BC66">
            <v>1.33</v>
          </cell>
          <cell r="BD66">
            <v>5.33</v>
          </cell>
          <cell r="BE66">
            <v>203.81</v>
          </cell>
          <cell r="BH66">
            <v>1.43</v>
          </cell>
          <cell r="BJ66">
            <v>9.42</v>
          </cell>
          <cell r="BL66">
            <v>4.97</v>
          </cell>
          <cell r="BM66">
            <v>9.5</v>
          </cell>
          <cell r="BN66">
            <v>2.4</v>
          </cell>
          <cell r="BO66">
            <v>16</v>
          </cell>
          <cell r="BP66">
            <v>7.36</v>
          </cell>
          <cell r="BZ66">
            <v>0</v>
          </cell>
          <cell r="CA66">
            <v>7500</v>
          </cell>
        </row>
        <row r="67">
          <cell r="A67">
            <v>51</v>
          </cell>
          <cell r="B67">
            <v>29</v>
          </cell>
          <cell r="D67" t="str">
            <v>9400-</v>
          </cell>
          <cell r="E67" t="str">
            <v>05.K.150</v>
          </cell>
          <cell r="G67" t="str">
            <v xml:space="preserve">Isolasi Ban </v>
          </cell>
          <cell r="H67" t="str">
            <v>Hitam</v>
          </cell>
          <cell r="J67" t="str">
            <v>Roll</v>
          </cell>
          <cell r="K67">
            <v>0</v>
          </cell>
          <cell r="N67" t="e">
            <v>#DIV/0!</v>
          </cell>
          <cell r="Q67">
            <v>0</v>
          </cell>
          <cell r="S67">
            <v>143.83999999999983</v>
          </cell>
          <cell r="T67">
            <v>143.83999999999983</v>
          </cell>
          <cell r="W67" t="e">
            <v>#DIV/0!</v>
          </cell>
          <cell r="AB67">
            <v>20.48599999999999</v>
          </cell>
          <cell r="AQ67">
            <v>0</v>
          </cell>
          <cell r="AR67" t="str">
            <v>255</v>
          </cell>
          <cell r="AS67" t="str">
            <v>563/02</v>
          </cell>
          <cell r="BC67">
            <v>0</v>
          </cell>
          <cell r="BZ67">
            <v>0</v>
          </cell>
          <cell r="CA67">
            <v>7500</v>
          </cell>
        </row>
        <row r="68">
          <cell r="B68">
            <v>30</v>
          </cell>
          <cell r="J68" t="e">
            <v>#DIV/0!</v>
          </cell>
          <cell r="N68" t="e">
            <v>#DIV/0!</v>
          </cell>
          <cell r="Q68">
            <v>0</v>
          </cell>
          <cell r="S68">
            <v>143.83999999999983</v>
          </cell>
          <cell r="T68">
            <v>143.83999999999983</v>
          </cell>
          <cell r="W68" t="e">
            <v>#DIV/0!</v>
          </cell>
          <cell r="AB68">
            <v>20.48599999999999</v>
          </cell>
          <cell r="AQ68">
            <v>0</v>
          </cell>
          <cell r="BC68">
            <v>0</v>
          </cell>
        </row>
        <row r="69">
          <cell r="A69">
            <v>52</v>
          </cell>
          <cell r="B69">
            <v>31</v>
          </cell>
          <cell r="D69" t="str">
            <v>9400-</v>
          </cell>
          <cell r="E69" t="str">
            <v>05.K.2495</v>
          </cell>
          <cell r="G69" t="str">
            <v>Jarum mesin Jahit</v>
          </cell>
          <cell r="J69" t="str">
            <v>Box</v>
          </cell>
          <cell r="K69">
            <v>80</v>
          </cell>
          <cell r="N69" t="e">
            <v>#DIV/0!</v>
          </cell>
          <cell r="Q69">
            <v>0</v>
          </cell>
          <cell r="S69">
            <v>143.83999999999983</v>
          </cell>
          <cell r="T69">
            <v>143.83999999999983</v>
          </cell>
          <cell r="W69" t="e">
            <v>#DIV/0!</v>
          </cell>
          <cell r="AB69">
            <v>20.48599999999999</v>
          </cell>
          <cell r="AQ69">
            <v>0</v>
          </cell>
          <cell r="AR69" t="str">
            <v>311</v>
          </cell>
          <cell r="AS69" t="str">
            <v>700/02</v>
          </cell>
          <cell r="BC69">
            <v>0</v>
          </cell>
          <cell r="BZ69">
            <v>80</v>
          </cell>
          <cell r="CA69">
            <v>3500</v>
          </cell>
        </row>
        <row r="70">
          <cell r="A70">
            <v>53</v>
          </cell>
          <cell r="B70" t="str">
            <v>MAR/1</v>
          </cell>
          <cell r="C70">
            <v>237.67</v>
          </cell>
          <cell r="D70" t="str">
            <v>9400-</v>
          </cell>
          <cell r="E70" t="str">
            <v>05.K.138</v>
          </cell>
          <cell r="F70">
            <v>5.79</v>
          </cell>
          <cell r="G70" t="str">
            <v>Kain Majun</v>
          </cell>
          <cell r="H70" t="str">
            <v xml:space="preserve"> </v>
          </cell>
          <cell r="J70" t="str">
            <v>Kg</v>
          </cell>
          <cell r="K70">
            <v>30</v>
          </cell>
          <cell r="L70">
            <v>12.13</v>
          </cell>
          <cell r="M70">
            <v>68.576999999999998</v>
          </cell>
          <cell r="N70">
            <v>23.089898989898987</v>
          </cell>
          <cell r="Q70">
            <v>74.98</v>
          </cell>
          <cell r="S70">
            <v>137.43699999999984</v>
          </cell>
          <cell r="T70">
            <v>137.43699999999984</v>
          </cell>
          <cell r="V70">
            <v>12.148</v>
          </cell>
          <cell r="W70">
            <v>4.0902356902356898</v>
          </cell>
          <cell r="AB70">
            <v>32.633999999999986</v>
          </cell>
          <cell r="AC70">
            <v>1.87</v>
          </cell>
          <cell r="AD70">
            <v>2.0499999999999998</v>
          </cell>
          <cell r="AH70">
            <v>3.4</v>
          </cell>
          <cell r="AI70">
            <v>6.66</v>
          </cell>
          <cell r="AK70">
            <v>2.2599999999999998</v>
          </cell>
          <cell r="AN70">
            <v>77.67</v>
          </cell>
          <cell r="AO70">
            <v>77.67</v>
          </cell>
          <cell r="AQ70">
            <v>0</v>
          </cell>
          <cell r="AR70" t="str">
            <v>009</v>
          </cell>
          <cell r="AS70" t="str">
            <v>059/03</v>
          </cell>
          <cell r="AU70">
            <v>1.56</v>
          </cell>
          <cell r="AX70">
            <v>3.11</v>
          </cell>
          <cell r="AY70">
            <v>90.75</v>
          </cell>
          <cell r="AZ70">
            <v>1.1599999999999999</v>
          </cell>
          <cell r="BA70">
            <v>0.11</v>
          </cell>
          <cell r="BB70">
            <v>1.1499999999999999</v>
          </cell>
          <cell r="BC70">
            <v>2.42</v>
          </cell>
          <cell r="BD70">
            <v>6.27</v>
          </cell>
          <cell r="BE70">
            <v>162.71</v>
          </cell>
          <cell r="BH70">
            <v>1.31</v>
          </cell>
          <cell r="BJ70">
            <v>9.34</v>
          </cell>
          <cell r="BL70">
            <v>2.33</v>
          </cell>
          <cell r="BM70">
            <v>5.74</v>
          </cell>
          <cell r="BN70">
            <v>1.92</v>
          </cell>
          <cell r="BO70">
            <v>17.100000000000001</v>
          </cell>
          <cell r="BP70">
            <v>6.29</v>
          </cell>
          <cell r="BZ70">
            <v>30</v>
          </cell>
          <cell r="CA70">
            <v>3500</v>
          </cell>
        </row>
        <row r="71">
          <cell r="A71">
            <v>54</v>
          </cell>
          <cell r="B71">
            <v>2</v>
          </cell>
          <cell r="D71" t="str">
            <v>9400-</v>
          </cell>
          <cell r="E71" t="str">
            <v>03.B.067</v>
          </cell>
          <cell r="G71" t="str">
            <v>Kalium Iodida</v>
          </cell>
          <cell r="J71" t="str">
            <v>Kg</v>
          </cell>
          <cell r="K71">
            <v>1</v>
          </cell>
          <cell r="N71" t="e">
            <v>#DIV/0!</v>
          </cell>
          <cell r="Q71">
            <v>0</v>
          </cell>
          <cell r="S71">
            <v>137.43699999999984</v>
          </cell>
          <cell r="T71">
            <v>137.43699999999984</v>
          </cell>
          <cell r="W71" t="e">
            <v>#DIV/0!</v>
          </cell>
          <cell r="AB71">
            <v>32.633999999999986</v>
          </cell>
          <cell r="AQ71">
            <v>0</v>
          </cell>
          <cell r="AR71" t="str">
            <v>1548</v>
          </cell>
          <cell r="BC71">
            <v>0</v>
          </cell>
          <cell r="BZ71">
            <v>1</v>
          </cell>
          <cell r="CA71">
            <v>465360</v>
          </cell>
        </row>
        <row r="72">
          <cell r="A72">
            <v>55</v>
          </cell>
          <cell r="B72">
            <v>3</v>
          </cell>
          <cell r="C72">
            <v>532.17999999999995</v>
          </cell>
          <cell r="D72" t="str">
            <v>9400-</v>
          </cell>
          <cell r="E72" t="str">
            <v>05.K.730</v>
          </cell>
          <cell r="G72" t="str">
            <v>Kartu ABsen</v>
          </cell>
          <cell r="H72">
            <v>18.010000000000002</v>
          </cell>
          <cell r="I72">
            <v>2.5</v>
          </cell>
          <cell r="J72" t="str">
            <v>Dos</v>
          </cell>
          <cell r="K72">
            <v>0</v>
          </cell>
          <cell r="L72">
            <v>10.28</v>
          </cell>
          <cell r="M72">
            <v>127.015</v>
          </cell>
          <cell r="N72">
            <v>24.01039697542533</v>
          </cell>
          <cell r="Q72">
            <v>0</v>
          </cell>
          <cell r="S72">
            <v>264.45199999999983</v>
          </cell>
          <cell r="T72">
            <v>264.45199999999983</v>
          </cell>
          <cell r="V72">
            <v>21.552</v>
          </cell>
          <cell r="W72">
            <v>4.0741020793950851</v>
          </cell>
          <cell r="AB72">
            <v>54.185999999999986</v>
          </cell>
          <cell r="AC72">
            <v>2.15</v>
          </cell>
          <cell r="AD72">
            <v>2.14</v>
          </cell>
          <cell r="AH72">
            <v>6.4</v>
          </cell>
          <cell r="AI72">
            <v>7.79</v>
          </cell>
          <cell r="AN72">
            <v>122.1</v>
          </cell>
          <cell r="AO72">
            <v>122.1</v>
          </cell>
          <cell r="AQ72">
            <v>0</v>
          </cell>
          <cell r="AR72" t="str">
            <v>236</v>
          </cell>
          <cell r="AS72" t="str">
            <v>484/02</v>
          </cell>
          <cell r="AU72">
            <v>1.55</v>
          </cell>
          <cell r="AX72">
            <v>6.41</v>
          </cell>
          <cell r="AY72">
            <v>92.7</v>
          </cell>
          <cell r="AZ72">
            <v>0.09</v>
          </cell>
          <cell r="BA72">
            <v>0.24</v>
          </cell>
          <cell r="BB72">
            <v>0.56000000000000005</v>
          </cell>
          <cell r="BC72">
            <v>0.89</v>
          </cell>
          <cell r="BD72">
            <v>6.49</v>
          </cell>
          <cell r="BE72">
            <v>83.32</v>
          </cell>
          <cell r="BH72">
            <v>1.3</v>
          </cell>
          <cell r="BJ72">
            <v>11.94</v>
          </cell>
          <cell r="BL72">
            <v>5.08</v>
          </cell>
          <cell r="BM72">
            <v>7.52</v>
          </cell>
          <cell r="BN72">
            <v>3.69</v>
          </cell>
          <cell r="BO72">
            <v>13.64</v>
          </cell>
          <cell r="BP72">
            <v>10.77</v>
          </cell>
          <cell r="BZ72">
            <v>0</v>
          </cell>
          <cell r="CA72">
            <v>16500</v>
          </cell>
        </row>
        <row r="73">
          <cell r="A73">
            <v>56</v>
          </cell>
          <cell r="B73">
            <v>4</v>
          </cell>
          <cell r="D73" t="str">
            <v>9400-</v>
          </cell>
          <cell r="E73" t="str">
            <v xml:space="preserve"> 05.K.2356</v>
          </cell>
          <cell r="G73" t="str">
            <v>Karung Plastik</v>
          </cell>
          <cell r="J73" t="str">
            <v>Lbr</v>
          </cell>
          <cell r="K73">
            <v>6550</v>
          </cell>
          <cell r="N73" t="e">
            <v>#DIV/0!</v>
          </cell>
          <cell r="Q73">
            <v>0</v>
          </cell>
          <cell r="S73">
            <v>264.45199999999983</v>
          </cell>
          <cell r="T73">
            <v>264.45199999999983</v>
          </cell>
          <cell r="W73" t="e">
            <v>#DIV/0!</v>
          </cell>
          <cell r="AB73">
            <v>54.185999999999986</v>
          </cell>
          <cell r="AQ73">
            <v>0</v>
          </cell>
          <cell r="AR73" t="str">
            <v>009</v>
          </cell>
          <cell r="AS73" t="str">
            <v>089/03</v>
          </cell>
          <cell r="BC73">
            <v>0</v>
          </cell>
          <cell r="BY73">
            <v>6550</v>
          </cell>
          <cell r="BZ73">
            <v>0</v>
          </cell>
          <cell r="CA73">
            <v>1025</v>
          </cell>
        </row>
        <row r="74">
          <cell r="A74">
            <v>57</v>
          </cell>
          <cell r="B74">
            <v>5</v>
          </cell>
          <cell r="C74">
            <v>559.59</v>
          </cell>
          <cell r="D74" t="str">
            <v>9400-</v>
          </cell>
          <cell r="G74" t="str">
            <v>Karung Plastik</v>
          </cell>
          <cell r="H74">
            <v>16.88</v>
          </cell>
          <cell r="J74" t="str">
            <v>Lbr</v>
          </cell>
          <cell r="K74">
            <v>0</v>
          </cell>
          <cell r="L74">
            <v>12.55</v>
          </cell>
          <cell r="M74">
            <v>134.06800000000001</v>
          </cell>
          <cell r="N74">
            <v>24.200000000000003</v>
          </cell>
          <cell r="Q74">
            <v>109.5</v>
          </cell>
          <cell r="S74">
            <v>289.01999999999987</v>
          </cell>
          <cell r="T74">
            <v>289.01999999999987</v>
          </cell>
          <cell r="V74">
            <v>23.367999999999999</v>
          </cell>
          <cell r="W74">
            <v>4.218050541516245</v>
          </cell>
          <cell r="AB74">
            <v>77.553999999999988</v>
          </cell>
          <cell r="AC74">
            <v>1.98</v>
          </cell>
          <cell r="AD74">
            <v>2.02</v>
          </cell>
          <cell r="AH74">
            <v>10.8</v>
          </cell>
          <cell r="AI74">
            <v>8.07</v>
          </cell>
          <cell r="AK74">
            <v>2.08</v>
          </cell>
          <cell r="AN74">
            <v>122.83</v>
          </cell>
          <cell r="AO74">
            <v>122.83</v>
          </cell>
          <cell r="AQ74">
            <v>5000</v>
          </cell>
          <cell r="AR74" t="str">
            <v>009</v>
          </cell>
          <cell r="AS74" t="str">
            <v>144/03</v>
          </cell>
          <cell r="AU74">
            <v>0.91</v>
          </cell>
          <cell r="AX74">
            <v>4.88</v>
          </cell>
          <cell r="AY74">
            <v>92.8</v>
          </cell>
          <cell r="AZ74">
            <v>7.0000000000000007E-2</v>
          </cell>
          <cell r="BA74">
            <v>0.3</v>
          </cell>
          <cell r="BB74">
            <v>0.2</v>
          </cell>
          <cell r="BC74">
            <v>0.57000000000000006</v>
          </cell>
          <cell r="BD74">
            <v>5.04</v>
          </cell>
          <cell r="BE74">
            <v>144.88999999999999</v>
          </cell>
          <cell r="BH74">
            <v>1.25</v>
          </cell>
          <cell r="BJ74">
            <v>8.33</v>
          </cell>
          <cell r="BL74">
            <v>2.78</v>
          </cell>
          <cell r="BM74">
            <v>7.08</v>
          </cell>
          <cell r="BN74">
            <v>3.31</v>
          </cell>
          <cell r="BO74">
            <v>18.510000000000002</v>
          </cell>
          <cell r="BP74">
            <v>8.0500000000000007</v>
          </cell>
          <cell r="BZ74">
            <v>5000</v>
          </cell>
          <cell r="CA74">
            <v>1075</v>
          </cell>
        </row>
        <row r="75">
          <cell r="B75">
            <v>6</v>
          </cell>
          <cell r="C75">
            <v>511.83</v>
          </cell>
          <cell r="D75">
            <v>404</v>
          </cell>
          <cell r="G75">
            <v>12.92</v>
          </cell>
          <cell r="H75">
            <v>12.92</v>
          </cell>
          <cell r="J75">
            <v>31.269349845201237</v>
          </cell>
          <cell r="L75">
            <v>10.68</v>
          </cell>
          <cell r="M75">
            <v>97.847999999999999</v>
          </cell>
          <cell r="N75">
            <v>24.219801980198021</v>
          </cell>
          <cell r="Q75">
            <v>134.05000000000001</v>
          </cell>
          <cell r="S75">
            <v>252.81799999999987</v>
          </cell>
          <cell r="T75">
            <v>252.81799999999987</v>
          </cell>
          <cell r="V75">
            <v>16.175999999999998</v>
          </cell>
          <cell r="W75">
            <v>4.0039603960396031</v>
          </cell>
          <cell r="Y75">
            <v>40.119999999999997</v>
          </cell>
          <cell r="AB75">
            <v>53.609999999999992</v>
          </cell>
          <cell r="AC75">
            <v>2.12</v>
          </cell>
          <cell r="AD75">
            <v>2.08</v>
          </cell>
          <cell r="AH75">
            <v>4.4000000000000004</v>
          </cell>
          <cell r="AI75">
            <v>7.34</v>
          </cell>
          <cell r="AK75">
            <v>1.97</v>
          </cell>
          <cell r="AL75">
            <v>4.9000000000000004</v>
          </cell>
          <cell r="AM75">
            <v>7.59</v>
          </cell>
          <cell r="AN75">
            <v>90.15</v>
          </cell>
          <cell r="AO75">
            <v>90.15</v>
          </cell>
          <cell r="AQ75">
            <v>0</v>
          </cell>
          <cell r="AS75">
            <v>6.6</v>
          </cell>
          <cell r="AU75">
            <v>1.59</v>
          </cell>
          <cell r="AX75">
            <v>4.9400000000000004</v>
          </cell>
          <cell r="AY75">
            <v>94.4</v>
          </cell>
          <cell r="AZ75">
            <v>0.11</v>
          </cell>
          <cell r="BA75">
            <v>0.46</v>
          </cell>
          <cell r="BB75">
            <v>0.25</v>
          </cell>
          <cell r="BC75">
            <v>0.82000000000000006</v>
          </cell>
          <cell r="BD75">
            <v>6</v>
          </cell>
          <cell r="BE75">
            <v>97.65</v>
          </cell>
          <cell r="BH75">
            <v>1.25</v>
          </cell>
          <cell r="BJ75">
            <v>16.45</v>
          </cell>
          <cell r="BL75">
            <v>3.57</v>
          </cell>
          <cell r="BM75">
            <v>7.66</v>
          </cell>
          <cell r="BN75">
            <v>1.79</v>
          </cell>
          <cell r="BO75">
            <v>16.329999999999998</v>
          </cell>
          <cell r="BP75">
            <v>7.87</v>
          </cell>
        </row>
        <row r="76">
          <cell r="A76">
            <v>58</v>
          </cell>
          <cell r="B76">
            <v>7</v>
          </cell>
          <cell r="C76">
            <v>374.39</v>
          </cell>
          <cell r="D76" t="str">
            <v>9400-</v>
          </cell>
          <cell r="E76" t="str">
            <v>05.K.096</v>
          </cell>
          <cell r="G76" t="str">
            <v xml:space="preserve">Kayu Bakar </v>
          </cell>
          <cell r="H76">
            <v>10.57</v>
          </cell>
          <cell r="J76" t="str">
            <v>M3</v>
          </cell>
          <cell r="K76">
            <v>0</v>
          </cell>
          <cell r="L76">
            <v>12.01</v>
          </cell>
          <cell r="M76">
            <v>76.900000000000006</v>
          </cell>
          <cell r="N76">
            <v>24.03125</v>
          </cell>
          <cell r="Q76">
            <v>151.13</v>
          </cell>
          <cell r="S76">
            <v>178.58799999999985</v>
          </cell>
          <cell r="T76">
            <v>178.58799999999985</v>
          </cell>
          <cell r="V76">
            <v>12.96</v>
          </cell>
          <cell r="W76">
            <v>4.05</v>
          </cell>
          <cell r="Y76">
            <v>39.24</v>
          </cell>
          <cell r="AB76">
            <v>27.329999999999991</v>
          </cell>
          <cell r="AC76">
            <v>2.0499999999999998</v>
          </cell>
          <cell r="AD76">
            <v>2.08</v>
          </cell>
          <cell r="AH76">
            <v>6.4</v>
          </cell>
          <cell r="AI76">
            <v>6.6</v>
          </cell>
          <cell r="AK76">
            <v>2.09</v>
          </cell>
          <cell r="AL76">
            <v>7.55</v>
          </cell>
          <cell r="AM76">
            <v>7.45</v>
          </cell>
          <cell r="AN76">
            <v>69.33</v>
          </cell>
          <cell r="AO76">
            <v>69.33</v>
          </cell>
          <cell r="AQ76">
            <v>0</v>
          </cell>
          <cell r="AR76" t="str">
            <v>104</v>
          </cell>
          <cell r="AS76">
            <v>4.83</v>
          </cell>
          <cell r="AU76">
            <v>0.73</v>
          </cell>
          <cell r="AX76">
            <v>4.25</v>
          </cell>
          <cell r="AY76">
            <v>95.5</v>
          </cell>
          <cell r="AZ76">
            <v>0.06</v>
          </cell>
          <cell r="BA76">
            <v>1.07</v>
          </cell>
          <cell r="BB76">
            <v>0.23</v>
          </cell>
          <cell r="BC76">
            <v>1.36</v>
          </cell>
          <cell r="BD76">
            <v>4.8899999999999997</v>
          </cell>
          <cell r="BE76">
            <v>114.29</v>
          </cell>
          <cell r="BH76">
            <v>1.37</v>
          </cell>
          <cell r="BJ76">
            <v>9.67</v>
          </cell>
          <cell r="BL76">
            <v>2.29</v>
          </cell>
          <cell r="BM76">
            <v>7.52</v>
          </cell>
          <cell r="BN76">
            <v>1.9</v>
          </cell>
          <cell r="BO76">
            <v>20.9</v>
          </cell>
          <cell r="BP76">
            <v>6.29</v>
          </cell>
          <cell r="BZ76">
            <v>0</v>
          </cell>
          <cell r="CA76">
            <v>50000</v>
          </cell>
        </row>
        <row r="77">
          <cell r="A77">
            <v>59</v>
          </cell>
          <cell r="B77">
            <v>8</v>
          </cell>
          <cell r="C77">
            <v>434.88</v>
          </cell>
          <cell r="D77" t="str">
            <v>9400-</v>
          </cell>
          <cell r="G77" t="str">
            <v>Kertas  Jilid</v>
          </cell>
          <cell r="H77" t="str">
            <v>Karton</v>
          </cell>
          <cell r="J77" t="str">
            <v>Rim</v>
          </cell>
          <cell r="K77">
            <v>0</v>
          </cell>
          <cell r="L77">
            <v>13.83</v>
          </cell>
          <cell r="M77">
            <v>145.19999999999999</v>
          </cell>
          <cell r="N77">
            <v>24</v>
          </cell>
          <cell r="Q77">
            <v>110.1</v>
          </cell>
          <cell r="S77">
            <v>213.68799999999985</v>
          </cell>
          <cell r="T77">
            <v>213.68799999999985</v>
          </cell>
          <cell r="V77">
            <v>24.986000000000001</v>
          </cell>
          <cell r="W77">
            <v>4.1299173553719006</v>
          </cell>
          <cell r="Y77">
            <v>26.06</v>
          </cell>
          <cell r="AB77">
            <v>26.25599999999999</v>
          </cell>
          <cell r="AC77">
            <v>1.99</v>
          </cell>
          <cell r="AD77">
            <v>2.09</v>
          </cell>
          <cell r="AH77">
            <v>6.6</v>
          </cell>
          <cell r="AI77">
            <v>5.68</v>
          </cell>
          <cell r="AK77">
            <v>2.09</v>
          </cell>
          <cell r="AL77">
            <v>6.93</v>
          </cell>
          <cell r="AM77">
            <v>6.6</v>
          </cell>
          <cell r="AN77">
            <v>142.11000000000001</v>
          </cell>
          <cell r="AO77">
            <v>142.11000000000001</v>
          </cell>
          <cell r="AQ77">
            <v>0</v>
          </cell>
          <cell r="AR77" t="str">
            <v>255</v>
          </cell>
          <cell r="AS77" t="str">
            <v>564/02</v>
          </cell>
          <cell r="AU77">
            <v>0.93</v>
          </cell>
          <cell r="AX77">
            <v>3.85</v>
          </cell>
          <cell r="AY77">
            <v>97.4</v>
          </cell>
          <cell r="AZ77">
            <v>0.09</v>
          </cell>
          <cell r="BA77">
            <v>0.28999999999999998</v>
          </cell>
          <cell r="BB77">
            <v>0.21</v>
          </cell>
          <cell r="BC77">
            <v>0.59</v>
          </cell>
          <cell r="BD77">
            <v>5.63</v>
          </cell>
          <cell r="BE77">
            <v>93</v>
          </cell>
          <cell r="BH77">
            <v>1.1599999999999999</v>
          </cell>
          <cell r="BJ77">
            <v>5.8</v>
          </cell>
          <cell r="BL77">
            <v>2.86</v>
          </cell>
          <cell r="BM77">
            <v>7.1</v>
          </cell>
          <cell r="BN77">
            <v>2.02</v>
          </cell>
          <cell r="BO77">
            <v>22.47</v>
          </cell>
          <cell r="BP77">
            <v>7.76</v>
          </cell>
          <cell r="BZ77">
            <v>0</v>
          </cell>
          <cell r="CA77">
            <v>22500</v>
          </cell>
        </row>
        <row r="78">
          <cell r="A78">
            <v>60</v>
          </cell>
          <cell r="B78">
            <v>9</v>
          </cell>
          <cell r="D78" t="str">
            <v>9400-</v>
          </cell>
          <cell r="E78" t="str">
            <v>05.I.038</v>
          </cell>
          <cell r="G78" t="str">
            <v>Kertas Buram</v>
          </cell>
          <cell r="J78" t="str">
            <v>Rim</v>
          </cell>
          <cell r="K78">
            <v>0</v>
          </cell>
          <cell r="N78" t="e">
            <v>#DIV/0!</v>
          </cell>
          <cell r="Q78">
            <v>0</v>
          </cell>
          <cell r="S78">
            <v>213.68799999999985</v>
          </cell>
          <cell r="T78">
            <v>213.68799999999985</v>
          </cell>
          <cell r="W78" t="e">
            <v>#DIV/0!</v>
          </cell>
          <cell r="AB78">
            <v>26.25599999999999</v>
          </cell>
          <cell r="AQ78">
            <v>0</v>
          </cell>
          <cell r="AR78" t="str">
            <v>005</v>
          </cell>
          <cell r="AS78" t="str">
            <v>269/02</v>
          </cell>
          <cell r="BC78">
            <v>0</v>
          </cell>
          <cell r="BZ78">
            <v>0</v>
          </cell>
          <cell r="CA78">
            <v>8000</v>
          </cell>
        </row>
        <row r="79">
          <cell r="A79">
            <v>61</v>
          </cell>
          <cell r="B79">
            <v>10</v>
          </cell>
          <cell r="C79">
            <v>560.29</v>
          </cell>
          <cell r="D79" t="str">
            <v>9400-</v>
          </cell>
          <cell r="G79" t="str">
            <v xml:space="preserve">Kertas Continuous </v>
          </cell>
          <cell r="H79" t="str">
            <v xml:space="preserve"> 1 Ply</v>
          </cell>
          <cell r="J79" t="str">
            <v>Dos</v>
          </cell>
          <cell r="K79">
            <v>0</v>
          </cell>
          <cell r="L79">
            <v>9.4</v>
          </cell>
          <cell r="M79">
            <v>119.65</v>
          </cell>
          <cell r="N79">
            <v>23.693069306930695</v>
          </cell>
          <cell r="Q79">
            <v>135.76</v>
          </cell>
          <cell r="S79">
            <v>197.57799999999986</v>
          </cell>
          <cell r="T79">
            <v>197.57799999999986</v>
          </cell>
          <cell r="V79">
            <v>20.704999999999998</v>
          </cell>
          <cell r="W79">
            <v>4.0999999999999996</v>
          </cell>
          <cell r="Y79">
            <v>40.51</v>
          </cell>
          <cell r="AB79">
            <v>6.4509999999999863</v>
          </cell>
          <cell r="AC79">
            <v>2.17</v>
          </cell>
          <cell r="AD79">
            <v>2.04</v>
          </cell>
          <cell r="AH79">
            <v>5.6</v>
          </cell>
          <cell r="AI79">
            <v>8.76</v>
          </cell>
          <cell r="AK79">
            <v>2.04</v>
          </cell>
          <cell r="AL79">
            <v>7.35</v>
          </cell>
          <cell r="AM79">
            <v>5.84</v>
          </cell>
          <cell r="AN79">
            <v>103.34</v>
          </cell>
          <cell r="AO79">
            <v>103.34</v>
          </cell>
          <cell r="AQ79">
            <v>0</v>
          </cell>
          <cell r="AR79" t="str">
            <v>255</v>
          </cell>
          <cell r="AS79" t="str">
            <v>564/02</v>
          </cell>
          <cell r="AU79">
            <v>0.95</v>
          </cell>
          <cell r="AX79">
            <v>4.5199999999999996</v>
          </cell>
          <cell r="AY79">
            <v>95.3</v>
          </cell>
          <cell r="AZ79">
            <v>0.15</v>
          </cell>
          <cell r="BA79">
            <v>0.47</v>
          </cell>
          <cell r="BB79">
            <v>0.36</v>
          </cell>
          <cell r="BC79">
            <v>0.98</v>
          </cell>
          <cell r="BD79">
            <v>6.1</v>
          </cell>
          <cell r="BE79">
            <v>95.78</v>
          </cell>
          <cell r="BH79">
            <v>1.18</v>
          </cell>
          <cell r="BJ79">
            <v>12.54</v>
          </cell>
          <cell r="BL79">
            <v>4.5999999999999996</v>
          </cell>
          <cell r="BM79">
            <v>6.96</v>
          </cell>
          <cell r="BN79">
            <v>3.85</v>
          </cell>
          <cell r="BO79">
            <v>13.91</v>
          </cell>
          <cell r="BP79">
            <v>7.8</v>
          </cell>
          <cell r="BZ79">
            <v>0</v>
          </cell>
          <cell r="CA79">
            <v>95000</v>
          </cell>
        </row>
        <row r="80">
          <cell r="A80">
            <v>62</v>
          </cell>
          <cell r="B80">
            <v>11</v>
          </cell>
          <cell r="C80">
            <v>406.51</v>
          </cell>
          <cell r="D80" t="str">
            <v>9400-</v>
          </cell>
          <cell r="G80" t="str">
            <v xml:space="preserve">Kertas Continuous </v>
          </cell>
          <cell r="H80" t="str">
            <v xml:space="preserve"> 2 Ply</v>
          </cell>
          <cell r="J80" t="str">
            <v>Dos</v>
          </cell>
          <cell r="K80">
            <v>0</v>
          </cell>
          <cell r="L80">
            <v>8.8800000000000008</v>
          </cell>
          <cell r="M80">
            <v>98.295000000000002</v>
          </cell>
          <cell r="N80">
            <v>23.51555023923445</v>
          </cell>
          <cell r="Q80">
            <v>151.33000000000001</v>
          </cell>
          <cell r="S80">
            <v>144.54299999999986</v>
          </cell>
          <cell r="T80">
            <v>144.54299999999986</v>
          </cell>
          <cell r="V80">
            <v>17.64</v>
          </cell>
          <cell r="W80">
            <v>4.2200956937799043</v>
          </cell>
          <cell r="Y80">
            <v>13.12</v>
          </cell>
          <cell r="AB80">
            <v>10.970999999999988</v>
          </cell>
          <cell r="AC80">
            <v>2.15</v>
          </cell>
          <cell r="AD80">
            <v>2.0299999999999998</v>
          </cell>
          <cell r="AH80">
            <v>4.2</v>
          </cell>
          <cell r="AI80">
            <v>7.06</v>
          </cell>
          <cell r="AK80">
            <v>2.0099999999999998</v>
          </cell>
          <cell r="AL80">
            <v>6.7</v>
          </cell>
          <cell r="AM80">
            <v>7.99</v>
          </cell>
          <cell r="AN80">
            <v>96.55</v>
          </cell>
          <cell r="AO80">
            <v>96.55</v>
          </cell>
          <cell r="AQ80">
            <v>0</v>
          </cell>
          <cell r="AR80" t="str">
            <v>255</v>
          </cell>
          <cell r="AS80" t="str">
            <v>564/02</v>
          </cell>
          <cell r="AU80">
            <v>0.78</v>
          </cell>
          <cell r="AX80">
            <v>2.93</v>
          </cell>
          <cell r="AY80">
            <v>94.6</v>
          </cell>
          <cell r="AZ80">
            <v>0.17</v>
          </cell>
          <cell r="BA80">
            <v>0.38</v>
          </cell>
          <cell r="BB80">
            <v>0.44</v>
          </cell>
          <cell r="BC80">
            <v>0.99</v>
          </cell>
          <cell r="BD80">
            <v>5.73</v>
          </cell>
          <cell r="BE80">
            <v>94.52</v>
          </cell>
          <cell r="BH80">
            <v>1.1000000000000001</v>
          </cell>
          <cell r="BJ80">
            <v>6.97</v>
          </cell>
          <cell r="BL80">
            <v>2.2599999999999998</v>
          </cell>
          <cell r="BM80">
            <v>5.38</v>
          </cell>
          <cell r="BN80">
            <v>2.58</v>
          </cell>
          <cell r="BO80">
            <v>15.15</v>
          </cell>
          <cell r="BP80">
            <v>7.46</v>
          </cell>
          <cell r="BZ80">
            <v>0</v>
          </cell>
          <cell r="CA80">
            <v>145000</v>
          </cell>
        </row>
        <row r="81">
          <cell r="A81">
            <v>63</v>
          </cell>
          <cell r="B81">
            <v>12</v>
          </cell>
          <cell r="C81">
            <v>353.92</v>
          </cell>
          <cell r="D81" t="str">
            <v>9400-</v>
          </cell>
          <cell r="E81" t="str">
            <v>05.I.037</v>
          </cell>
          <cell r="F81">
            <v>0.83</v>
          </cell>
          <cell r="G81" t="str">
            <v>Kertas HVS</v>
          </cell>
          <cell r="H81" t="str">
            <v xml:space="preserve"> 70 Grm</v>
          </cell>
          <cell r="J81" t="str">
            <v>Rim</v>
          </cell>
          <cell r="K81">
            <v>3</v>
          </cell>
          <cell r="L81">
            <v>9.69</v>
          </cell>
          <cell r="M81">
            <v>84.72</v>
          </cell>
          <cell r="N81">
            <v>24</v>
          </cell>
          <cell r="Q81">
            <v>0</v>
          </cell>
          <cell r="S81">
            <v>229.26299999999986</v>
          </cell>
          <cell r="T81">
            <v>229.26299999999986</v>
          </cell>
          <cell r="V81">
            <v>14.65</v>
          </cell>
          <cell r="W81">
            <v>4.1501416430594897</v>
          </cell>
          <cell r="Y81">
            <v>13.23</v>
          </cell>
          <cell r="AB81">
            <v>12.390999999999988</v>
          </cell>
          <cell r="AC81">
            <v>1.9</v>
          </cell>
          <cell r="AD81">
            <v>2.0099999999999998</v>
          </cell>
          <cell r="AH81">
            <v>7.4</v>
          </cell>
          <cell r="AI81">
            <v>8.3800000000000008</v>
          </cell>
          <cell r="AL81">
            <v>4.2</v>
          </cell>
          <cell r="AM81">
            <v>7.06</v>
          </cell>
          <cell r="AN81">
            <v>75.44</v>
          </cell>
          <cell r="AO81">
            <v>75.44</v>
          </cell>
          <cell r="AQ81">
            <v>0</v>
          </cell>
          <cell r="AR81" t="str">
            <v>236/303</v>
          </cell>
          <cell r="AS81" t="str">
            <v>606/659</v>
          </cell>
          <cell r="AU81">
            <v>1.23</v>
          </cell>
          <cell r="AX81">
            <v>4.2300000000000004</v>
          </cell>
          <cell r="AY81">
            <v>94.8</v>
          </cell>
          <cell r="AZ81">
            <v>0.06</v>
          </cell>
          <cell r="BA81">
            <v>0.55000000000000004</v>
          </cell>
          <cell r="BB81">
            <v>0.37</v>
          </cell>
          <cell r="BC81">
            <v>0.98000000000000009</v>
          </cell>
          <cell r="BD81">
            <v>9.7799999999999994</v>
          </cell>
          <cell r="BE81">
            <v>96.63</v>
          </cell>
          <cell r="BH81">
            <v>1.1599999999999999</v>
          </cell>
          <cell r="BJ81">
            <v>10.28</v>
          </cell>
          <cell r="BL81">
            <v>4.8600000000000003</v>
          </cell>
          <cell r="BM81">
            <v>6.52</v>
          </cell>
          <cell r="BN81">
            <v>2.1</v>
          </cell>
          <cell r="BO81">
            <v>16.809999999999999</v>
          </cell>
          <cell r="BP81">
            <v>8.6199999999999992</v>
          </cell>
          <cell r="BZ81">
            <v>3</v>
          </cell>
          <cell r="CA81">
            <v>23500</v>
          </cell>
        </row>
        <row r="82">
          <cell r="A82">
            <v>64</v>
          </cell>
          <cell r="B82">
            <v>13</v>
          </cell>
          <cell r="C82">
            <v>236.65</v>
          </cell>
          <cell r="D82" t="str">
            <v>9400-</v>
          </cell>
          <cell r="G82" t="str">
            <v>Kertas Warna</v>
          </cell>
          <cell r="H82" t="str">
            <v xml:space="preserve"> 60 Gr</v>
          </cell>
          <cell r="J82" t="str">
            <v>Rim</v>
          </cell>
          <cell r="K82">
            <v>0</v>
          </cell>
          <cell r="L82">
            <v>11.23</v>
          </cell>
          <cell r="M82">
            <v>63.84</v>
          </cell>
          <cell r="N82">
            <v>24.000000000000004</v>
          </cell>
          <cell r="Q82">
            <v>149.57</v>
          </cell>
          <cell r="S82">
            <v>143.53299999999984</v>
          </cell>
          <cell r="T82">
            <v>143.53299999999984</v>
          </cell>
          <cell r="V82">
            <v>10.798999999999999</v>
          </cell>
          <cell r="W82">
            <v>4.0597744360902253</v>
          </cell>
          <cell r="Y82">
            <v>6.63</v>
          </cell>
          <cell r="AB82">
            <v>16.559999999999988</v>
          </cell>
          <cell r="AC82">
            <v>2</v>
          </cell>
          <cell r="AD82">
            <v>2.0099999999999998</v>
          </cell>
          <cell r="AH82">
            <v>6.6</v>
          </cell>
          <cell r="AI82">
            <v>7.67</v>
          </cell>
          <cell r="AK82">
            <v>2</v>
          </cell>
          <cell r="AL82">
            <v>5.8</v>
          </cell>
          <cell r="AM82">
            <v>8.3800000000000008</v>
          </cell>
          <cell r="AN82">
            <v>64.650000000000006</v>
          </cell>
          <cell r="AO82">
            <v>64.650000000000006</v>
          </cell>
          <cell r="AQ82">
            <v>0</v>
          </cell>
          <cell r="AR82" t="str">
            <v>255</v>
          </cell>
          <cell r="AS82" t="str">
            <v>563/02</v>
          </cell>
          <cell r="AU82">
            <v>0.88</v>
          </cell>
          <cell r="AX82">
            <v>4.2300000000000004</v>
          </cell>
          <cell r="AY82">
            <v>93.8</v>
          </cell>
          <cell r="AZ82">
            <v>0.03</v>
          </cell>
          <cell r="BA82">
            <v>0.12</v>
          </cell>
          <cell r="BB82">
            <v>0.4</v>
          </cell>
          <cell r="BC82">
            <v>0.55000000000000004</v>
          </cell>
          <cell r="BD82">
            <v>11.33</v>
          </cell>
          <cell r="BE82">
            <v>94.93</v>
          </cell>
          <cell r="BH82">
            <v>1.21</v>
          </cell>
          <cell r="BJ82">
            <v>9.31</v>
          </cell>
          <cell r="BL82">
            <v>4</v>
          </cell>
          <cell r="BM82">
            <v>6.68</v>
          </cell>
          <cell r="BN82">
            <v>2.16</v>
          </cell>
          <cell r="BO82">
            <v>31.43</v>
          </cell>
          <cell r="BP82">
            <v>10.29</v>
          </cell>
          <cell r="BZ82">
            <v>0</v>
          </cell>
          <cell r="CA82">
            <v>22500</v>
          </cell>
        </row>
        <row r="83">
          <cell r="A83">
            <v>65</v>
          </cell>
          <cell r="B83">
            <v>14</v>
          </cell>
          <cell r="C83">
            <v>271.13</v>
          </cell>
          <cell r="D83" t="str">
            <v>9400-</v>
          </cell>
          <cell r="E83" t="str">
            <v>05.I.022</v>
          </cell>
          <cell r="F83">
            <v>4.13</v>
          </cell>
          <cell r="G83" t="str">
            <v>Laporan Harian Shift</v>
          </cell>
          <cell r="H83">
            <v>6.01</v>
          </cell>
          <cell r="J83" t="str">
            <v>Bk</v>
          </cell>
          <cell r="K83">
            <v>0</v>
          </cell>
          <cell r="L83">
            <v>9.42</v>
          </cell>
          <cell r="M83">
            <v>55.470999999999997</v>
          </cell>
          <cell r="N83">
            <v>23.209623430962342</v>
          </cell>
          <cell r="Q83">
            <v>97.28</v>
          </cell>
          <cell r="S83">
            <v>101.72399999999985</v>
          </cell>
          <cell r="T83">
            <v>101.72399999999985</v>
          </cell>
          <cell r="V83">
            <v>9.83</v>
          </cell>
          <cell r="W83">
            <v>4.1129707112970708</v>
          </cell>
          <cell r="Y83">
            <v>13.67</v>
          </cell>
          <cell r="AB83">
            <v>12.719999999999986</v>
          </cell>
          <cell r="AC83">
            <v>2.2000000000000002</v>
          </cell>
          <cell r="AD83">
            <v>2.17</v>
          </cell>
          <cell r="AH83">
            <v>7</v>
          </cell>
          <cell r="AI83">
            <v>6.51</v>
          </cell>
          <cell r="AK83">
            <v>1.97</v>
          </cell>
          <cell r="AL83">
            <v>7.4</v>
          </cell>
          <cell r="AM83">
            <v>7.67</v>
          </cell>
          <cell r="AN83">
            <v>52.58</v>
          </cell>
          <cell r="AO83">
            <v>44.87</v>
          </cell>
          <cell r="AQ83">
            <v>7.7100000000000009</v>
          </cell>
          <cell r="AS83">
            <v>4.2699999999999996</v>
          </cell>
          <cell r="AU83">
            <v>0.67</v>
          </cell>
          <cell r="AX83">
            <v>2.88</v>
          </cell>
          <cell r="AY83">
            <v>95.4</v>
          </cell>
          <cell r="AZ83">
            <v>0.32</v>
          </cell>
          <cell r="BA83">
            <v>0.99</v>
          </cell>
          <cell r="BB83">
            <v>1.38</v>
          </cell>
          <cell r="BC83">
            <v>2.69</v>
          </cell>
          <cell r="BD83">
            <v>8.5</v>
          </cell>
          <cell r="BE83">
            <v>94.33</v>
          </cell>
          <cell r="BH83">
            <v>1.21</v>
          </cell>
          <cell r="BJ83">
            <v>8.11</v>
          </cell>
          <cell r="BL83">
            <v>4.5</v>
          </cell>
          <cell r="BM83">
            <v>6.05</v>
          </cell>
          <cell r="BN83">
            <v>2.79</v>
          </cell>
          <cell r="BO83">
            <v>19.420000000000002</v>
          </cell>
          <cell r="BP83">
            <v>7.42</v>
          </cell>
          <cell r="BZ83">
            <v>0</v>
          </cell>
          <cell r="CA83">
            <v>15000</v>
          </cell>
        </row>
        <row r="84">
          <cell r="B84">
            <v>15</v>
          </cell>
          <cell r="C84">
            <v>336.5</v>
          </cell>
          <cell r="D84">
            <v>382</v>
          </cell>
          <cell r="F84">
            <v>6.1</v>
          </cell>
          <cell r="G84">
            <v>9.11</v>
          </cell>
          <cell r="H84">
            <v>9.11</v>
          </cell>
          <cell r="J84">
            <v>41.931942919868277</v>
          </cell>
          <cell r="L84">
            <v>8.02</v>
          </cell>
          <cell r="M84">
            <v>87.86</v>
          </cell>
          <cell r="N84">
            <v>23</v>
          </cell>
          <cell r="Q84">
            <v>33.42</v>
          </cell>
          <cell r="S84">
            <v>156.16399999999982</v>
          </cell>
          <cell r="T84">
            <v>156.16399999999982</v>
          </cell>
          <cell r="V84">
            <v>15.853</v>
          </cell>
          <cell r="W84">
            <v>4.1500000000000004</v>
          </cell>
          <cell r="Y84">
            <v>16.27</v>
          </cell>
          <cell r="AB84">
            <v>12.302999999999987</v>
          </cell>
          <cell r="AC84">
            <v>2.14</v>
          </cell>
          <cell r="AD84">
            <v>2.17</v>
          </cell>
          <cell r="AH84">
            <v>5</v>
          </cell>
          <cell r="AI84">
            <v>6.99</v>
          </cell>
          <cell r="AK84">
            <v>2.13</v>
          </cell>
          <cell r="AL84">
            <v>8.4</v>
          </cell>
          <cell r="AM84">
            <v>6.54</v>
          </cell>
          <cell r="AN84">
            <v>74.23</v>
          </cell>
          <cell r="AO84">
            <v>81.94</v>
          </cell>
          <cell r="AQ84">
            <v>0</v>
          </cell>
          <cell r="AS84">
            <v>4.8499999999999996</v>
          </cell>
          <cell r="AU84">
            <v>1.34</v>
          </cell>
          <cell r="AX84">
            <v>3.23</v>
          </cell>
          <cell r="AY84">
            <v>94.2</v>
          </cell>
          <cell r="AZ84">
            <v>0.48</v>
          </cell>
          <cell r="BA84">
            <v>0.28000000000000003</v>
          </cell>
          <cell r="BB84">
            <v>0.56999999999999995</v>
          </cell>
          <cell r="BC84">
            <v>1.33</v>
          </cell>
          <cell r="BD84">
            <v>8.44</v>
          </cell>
          <cell r="BE84">
            <v>108.38</v>
          </cell>
          <cell r="BH84">
            <v>1.26</v>
          </cell>
          <cell r="BJ84">
            <v>8.86</v>
          </cell>
          <cell r="BL84">
            <v>5.33</v>
          </cell>
          <cell r="BM84">
            <v>4.74</v>
          </cell>
          <cell r="BN84">
            <v>3.81</v>
          </cell>
          <cell r="BO84">
            <v>13.8</v>
          </cell>
          <cell r="BP84">
            <v>8.1999999999999993</v>
          </cell>
        </row>
        <row r="85">
          <cell r="B85">
            <v>16</v>
          </cell>
          <cell r="J85" t="e">
            <v>#DIV/0!</v>
          </cell>
          <cell r="N85" t="e">
            <v>#DIV/0!</v>
          </cell>
          <cell r="Q85">
            <v>0</v>
          </cell>
          <cell r="S85">
            <v>156.16399999999982</v>
          </cell>
          <cell r="T85">
            <v>156.16399999999982</v>
          </cell>
          <cell r="W85" t="e">
            <v>#DIV/0!</v>
          </cell>
          <cell r="AB85">
            <v>12.302999999999987</v>
          </cell>
          <cell r="AQ85">
            <v>0</v>
          </cell>
          <cell r="BC85">
            <v>0</v>
          </cell>
        </row>
        <row r="86">
          <cell r="A86">
            <v>66</v>
          </cell>
          <cell r="B86">
            <v>17</v>
          </cell>
          <cell r="C86">
            <v>688.21</v>
          </cell>
          <cell r="D86" t="str">
            <v>9400-</v>
          </cell>
          <cell r="E86" t="str">
            <v>01.A.001</v>
          </cell>
          <cell r="F86">
            <v>12.95</v>
          </cell>
          <cell r="G86" t="str">
            <v>M/Solar</v>
          </cell>
          <cell r="H86">
            <v>12.95</v>
          </cell>
          <cell r="J86" t="str">
            <v>Ltr</v>
          </cell>
          <cell r="K86">
            <v>0</v>
          </cell>
          <cell r="L86">
            <v>10.53</v>
          </cell>
          <cell r="M86">
            <v>133.458</v>
          </cell>
          <cell r="N86">
            <v>23.01</v>
          </cell>
          <cell r="Q86">
            <v>70.08</v>
          </cell>
          <cell r="S86">
            <v>219.54199999999986</v>
          </cell>
          <cell r="T86">
            <v>219.54199999999986</v>
          </cell>
          <cell r="V86">
            <v>23.529</v>
          </cell>
          <cell r="W86">
            <v>4.0567241379310346</v>
          </cell>
          <cell r="Y86">
            <v>13.08</v>
          </cell>
          <cell r="AB86">
            <v>22.751999999999988</v>
          </cell>
          <cell r="AC86">
            <v>2.33</v>
          </cell>
          <cell r="AD86">
            <v>2.23</v>
          </cell>
          <cell r="AH86">
            <v>6.8</v>
          </cell>
          <cell r="AI86">
            <v>6.07</v>
          </cell>
          <cell r="AK86">
            <v>2.13</v>
          </cell>
          <cell r="AL86">
            <v>8.1999999999999993</v>
          </cell>
          <cell r="AM86">
            <v>6.99</v>
          </cell>
          <cell r="AN86">
            <v>121.3</v>
          </cell>
          <cell r="AO86">
            <v>121.3</v>
          </cell>
          <cell r="AQ86">
            <v>0</v>
          </cell>
          <cell r="AR86" t="str">
            <v>154</v>
          </cell>
          <cell r="AS86" t="str">
            <v>526/02</v>
          </cell>
          <cell r="AU86">
            <v>2.86</v>
          </cell>
          <cell r="AX86">
            <v>5.24</v>
          </cell>
          <cell r="AY86">
            <v>94.8</v>
          </cell>
          <cell r="AZ86">
            <v>0.54</v>
          </cell>
          <cell r="BA86">
            <v>0.13</v>
          </cell>
          <cell r="BB86">
            <v>0.57999999999999996</v>
          </cell>
          <cell r="BC86">
            <v>1.25</v>
          </cell>
          <cell r="BD86">
            <v>7.56</v>
          </cell>
          <cell r="BE86">
            <v>103.46</v>
          </cell>
          <cell r="BH86">
            <v>1.21</v>
          </cell>
          <cell r="BJ86">
            <v>7.68</v>
          </cell>
          <cell r="BL86">
            <v>3.67</v>
          </cell>
          <cell r="BM86">
            <v>4.76</v>
          </cell>
          <cell r="BN86">
            <v>2.95</v>
          </cell>
          <cell r="BO86">
            <v>10.15</v>
          </cell>
          <cell r="BP86">
            <v>10.3</v>
          </cell>
          <cell r="BZ86">
            <v>0</v>
          </cell>
          <cell r="CA86">
            <v>1938</v>
          </cell>
        </row>
        <row r="87">
          <cell r="A87">
            <v>67</v>
          </cell>
          <cell r="B87">
            <v>18</v>
          </cell>
          <cell r="C87">
            <v>530.57000000000005</v>
          </cell>
          <cell r="D87" t="str">
            <v>9400-</v>
          </cell>
          <cell r="E87" t="str">
            <v>01.A.001</v>
          </cell>
          <cell r="F87">
            <v>12.05</v>
          </cell>
          <cell r="G87" t="str">
            <v>M/Solar</v>
          </cell>
          <cell r="H87">
            <v>12.05</v>
          </cell>
          <cell r="J87" t="str">
            <v>Ltr</v>
          </cell>
          <cell r="K87">
            <v>2502</v>
          </cell>
          <cell r="L87">
            <v>6.81</v>
          </cell>
          <cell r="M87">
            <v>126.94</v>
          </cell>
          <cell r="N87">
            <v>22</v>
          </cell>
          <cell r="Q87">
            <v>130.5</v>
          </cell>
          <cell r="S87">
            <v>215.98199999999986</v>
          </cell>
          <cell r="T87">
            <v>215.98199999999986</v>
          </cell>
          <cell r="V87">
            <v>22.167999999999999</v>
          </cell>
          <cell r="W87">
            <v>3.8419410745233966</v>
          </cell>
          <cell r="Y87">
            <v>12.28</v>
          </cell>
          <cell r="AB87">
            <v>32.639999999999986</v>
          </cell>
          <cell r="AC87">
            <v>2.15</v>
          </cell>
          <cell r="AD87">
            <v>2.17</v>
          </cell>
          <cell r="AH87">
            <v>5.4</v>
          </cell>
          <cell r="AI87">
            <v>6.68</v>
          </cell>
          <cell r="AK87">
            <v>2.23</v>
          </cell>
          <cell r="AL87">
            <v>6.6</v>
          </cell>
          <cell r="AM87">
            <v>6.07</v>
          </cell>
          <cell r="AN87">
            <v>126.94</v>
          </cell>
          <cell r="AO87">
            <v>114.65</v>
          </cell>
          <cell r="AQ87">
            <v>10000</v>
          </cell>
          <cell r="AR87" t="str">
            <v>002</v>
          </cell>
          <cell r="AS87" t="str">
            <v>142/145</v>
          </cell>
          <cell r="AU87">
            <v>1.39</v>
          </cell>
          <cell r="AX87">
            <v>4.87</v>
          </cell>
          <cell r="AY87">
            <v>93.6</v>
          </cell>
          <cell r="AZ87">
            <v>0.65</v>
          </cell>
          <cell r="BA87">
            <v>0.13</v>
          </cell>
          <cell r="BB87">
            <v>0.63</v>
          </cell>
          <cell r="BC87">
            <v>1.4100000000000001</v>
          </cell>
          <cell r="BD87">
            <v>9.1300000000000008</v>
          </cell>
          <cell r="BE87">
            <v>89.35</v>
          </cell>
          <cell r="BH87">
            <v>1.1299999999999999</v>
          </cell>
          <cell r="BJ87">
            <v>9.8000000000000007</v>
          </cell>
          <cell r="BY87">
            <v>5659</v>
          </cell>
          <cell r="BZ87">
            <v>6843</v>
          </cell>
          <cell r="CA87">
            <v>1803</v>
          </cell>
        </row>
        <row r="88">
          <cell r="A88">
            <v>68</v>
          </cell>
          <cell r="B88">
            <v>19</v>
          </cell>
          <cell r="C88">
            <v>498.63</v>
          </cell>
          <cell r="D88" t="str">
            <v>9400-</v>
          </cell>
          <cell r="E88" t="str">
            <v>01.A.001</v>
          </cell>
          <cell r="F88">
            <v>10.19</v>
          </cell>
          <cell r="G88" t="str">
            <v>M/Solar</v>
          </cell>
          <cell r="H88">
            <v>10.19</v>
          </cell>
          <cell r="J88" t="str">
            <v>Ltr</v>
          </cell>
          <cell r="K88">
            <v>0</v>
          </cell>
          <cell r="L88">
            <v>5.83</v>
          </cell>
          <cell r="M88">
            <v>104.375</v>
          </cell>
          <cell r="N88">
            <v>22.020042194092827</v>
          </cell>
          <cell r="Q88">
            <v>146.12</v>
          </cell>
          <cell r="S88">
            <v>174.23699999999985</v>
          </cell>
          <cell r="T88">
            <v>174.23699999999985</v>
          </cell>
          <cell r="V88">
            <v>19.2</v>
          </cell>
          <cell r="W88">
            <v>4.0506329113924053</v>
          </cell>
          <cell r="AB88">
            <v>51.839999999999989</v>
          </cell>
          <cell r="AC88">
            <v>2.81</v>
          </cell>
          <cell r="AD88">
            <v>2.4</v>
          </cell>
          <cell r="AH88">
            <v>7.8</v>
          </cell>
          <cell r="AI88">
            <v>5.52</v>
          </cell>
          <cell r="AK88">
            <v>2.17</v>
          </cell>
          <cell r="AN88">
            <v>98.27</v>
          </cell>
          <cell r="AO88">
            <v>110.56</v>
          </cell>
          <cell r="AQ88">
            <v>0</v>
          </cell>
          <cell r="AR88" t="str">
            <v>258</v>
          </cell>
          <cell r="AS88" t="str">
            <v>578/02</v>
          </cell>
          <cell r="AU88">
            <v>3.61</v>
          </cell>
          <cell r="AX88">
            <v>5.43</v>
          </cell>
          <cell r="AY88">
            <v>94.6</v>
          </cell>
          <cell r="AZ88">
            <v>0.56000000000000005</v>
          </cell>
          <cell r="BA88">
            <v>7.0000000000000007E-2</v>
          </cell>
          <cell r="BB88">
            <v>0.46</v>
          </cell>
          <cell r="BC88">
            <v>1.0900000000000001</v>
          </cell>
          <cell r="BD88">
            <v>10.08</v>
          </cell>
          <cell r="BE88">
            <v>86.66</v>
          </cell>
          <cell r="BH88">
            <v>1.02</v>
          </cell>
          <cell r="BJ88">
            <v>10.55</v>
          </cell>
          <cell r="BZ88">
            <v>0</v>
          </cell>
          <cell r="CA88">
            <v>1587</v>
          </cell>
        </row>
        <row r="89">
          <cell r="A89">
            <v>69</v>
          </cell>
          <cell r="B89">
            <v>20</v>
          </cell>
          <cell r="C89">
            <v>551.04999999999995</v>
          </cell>
          <cell r="D89" t="str">
            <v>9400-</v>
          </cell>
          <cell r="E89" t="str">
            <v>01.A.001</v>
          </cell>
          <cell r="F89">
            <v>12.93</v>
          </cell>
          <cell r="G89" t="str">
            <v>M/Solar</v>
          </cell>
          <cell r="H89">
            <v>12.93</v>
          </cell>
          <cell r="J89" t="str">
            <v>Ltr</v>
          </cell>
          <cell r="K89">
            <v>0</v>
          </cell>
          <cell r="L89">
            <v>6.68</v>
          </cell>
          <cell r="M89">
            <v>124.64400000000001</v>
          </cell>
          <cell r="N89">
            <v>22.1</v>
          </cell>
          <cell r="Q89">
            <v>106.21</v>
          </cell>
          <cell r="S89">
            <v>192.67099999999988</v>
          </cell>
          <cell r="T89">
            <v>192.67099999999988</v>
          </cell>
          <cell r="V89">
            <v>24</v>
          </cell>
          <cell r="W89">
            <v>4.2553191489361701</v>
          </cell>
          <cell r="AB89">
            <v>75.839999999999989</v>
          </cell>
          <cell r="AC89">
            <v>2.52</v>
          </cell>
          <cell r="AD89">
            <v>2.5299999999999998</v>
          </cell>
          <cell r="AH89">
            <v>4.2</v>
          </cell>
          <cell r="AI89">
            <v>8.4</v>
          </cell>
          <cell r="AK89">
            <v>2.42</v>
          </cell>
          <cell r="AN89">
            <v>132.19999999999999</v>
          </cell>
          <cell r="AO89">
            <v>132.19999999999999</v>
          </cell>
          <cell r="AQ89">
            <v>0</v>
          </cell>
          <cell r="AR89" t="str">
            <v>002</v>
          </cell>
          <cell r="AS89" t="str">
            <v>006/03</v>
          </cell>
          <cell r="AU89">
            <v>0.72</v>
          </cell>
          <cell r="AX89">
            <v>4.32</v>
          </cell>
          <cell r="AY89">
            <v>96.4</v>
          </cell>
          <cell r="AZ89">
            <v>0.77</v>
          </cell>
          <cell r="BA89">
            <v>0.11</v>
          </cell>
          <cell r="BB89">
            <v>0.59</v>
          </cell>
          <cell r="BC89">
            <v>1.47</v>
          </cell>
          <cell r="BD89">
            <v>7.2</v>
          </cell>
          <cell r="BE89">
            <v>97.58</v>
          </cell>
          <cell r="BH89">
            <v>1.04</v>
          </cell>
          <cell r="BJ89">
            <v>11.02</v>
          </cell>
          <cell r="BK89">
            <v>173</v>
          </cell>
          <cell r="BL89">
            <v>577</v>
          </cell>
          <cell r="BM89">
            <v>520</v>
          </cell>
          <cell r="BN89">
            <v>481</v>
          </cell>
          <cell r="BO89">
            <v>656</v>
          </cell>
          <cell r="BP89">
            <v>494</v>
          </cell>
          <cell r="BQ89">
            <v>390</v>
          </cell>
          <cell r="BZ89">
            <v>0</v>
          </cell>
          <cell r="CA89">
            <v>2043</v>
          </cell>
        </row>
        <row r="90">
          <cell r="B90">
            <v>21</v>
          </cell>
          <cell r="C90">
            <v>428.55</v>
          </cell>
          <cell r="D90">
            <v>313</v>
          </cell>
          <cell r="F90">
            <v>6.63</v>
          </cell>
          <cell r="G90">
            <v>5.39</v>
          </cell>
          <cell r="H90">
            <v>6.63</v>
          </cell>
          <cell r="J90">
            <v>47.209653092006036</v>
          </cell>
          <cell r="L90">
            <v>6.69</v>
          </cell>
          <cell r="M90">
            <v>71.045000000000002</v>
          </cell>
          <cell r="N90">
            <v>22.698083067092654</v>
          </cell>
          <cell r="Q90">
            <v>128.86000000000001</v>
          </cell>
          <cell r="S90">
            <v>134.85599999999988</v>
          </cell>
          <cell r="T90">
            <v>134.85599999999988</v>
          </cell>
          <cell r="V90">
            <v>12.551</v>
          </cell>
          <cell r="W90">
            <v>4.0099041533546327</v>
          </cell>
          <cell r="AB90">
            <v>88.390999999999991</v>
          </cell>
          <cell r="AC90">
            <v>2.58</v>
          </cell>
          <cell r="AD90">
            <v>2.59</v>
          </cell>
          <cell r="AH90">
            <v>5</v>
          </cell>
          <cell r="AI90">
            <v>6.07</v>
          </cell>
          <cell r="AK90">
            <v>2.56</v>
          </cell>
          <cell r="AN90">
            <v>85.6</v>
          </cell>
          <cell r="AO90">
            <v>85.6</v>
          </cell>
          <cell r="AQ90">
            <v>0</v>
          </cell>
          <cell r="AS90">
            <v>5.72</v>
          </cell>
          <cell r="AU90">
            <v>2.5499999999999998</v>
          </cell>
          <cell r="AX90">
            <v>5.95</v>
          </cell>
          <cell r="AY90">
            <v>97.4</v>
          </cell>
          <cell r="AZ90">
            <v>0.44</v>
          </cell>
          <cell r="BA90">
            <v>0.16</v>
          </cell>
          <cell r="BB90">
            <v>0.85</v>
          </cell>
          <cell r="BC90">
            <v>1.45</v>
          </cell>
          <cell r="BD90">
            <v>6.22</v>
          </cell>
          <cell r="BE90">
            <v>111.89</v>
          </cell>
          <cell r="BH90">
            <v>1.21</v>
          </cell>
          <cell r="BJ90">
            <v>11.3</v>
          </cell>
        </row>
        <row r="91">
          <cell r="A91">
            <v>70</v>
          </cell>
          <cell r="B91">
            <v>22</v>
          </cell>
          <cell r="C91">
            <v>517.17999999999995</v>
          </cell>
          <cell r="D91" t="str">
            <v xml:space="preserve"> 9400-</v>
          </cell>
          <cell r="E91" t="str">
            <v>05.K.009</v>
          </cell>
          <cell r="F91">
            <v>16.809999999999999</v>
          </cell>
          <cell r="G91" t="str">
            <v>Masker Debu</v>
          </cell>
          <cell r="H91" t="str">
            <v>Plastik</v>
          </cell>
          <cell r="J91" t="str">
            <v>Pc</v>
          </cell>
          <cell r="K91">
            <v>0</v>
          </cell>
          <cell r="L91">
            <v>6.4</v>
          </cell>
          <cell r="M91">
            <v>159.76499999999999</v>
          </cell>
          <cell r="N91">
            <v>22.470464135021096</v>
          </cell>
          <cell r="Q91">
            <v>77.22</v>
          </cell>
          <cell r="S91">
            <v>217.40099999999987</v>
          </cell>
          <cell r="T91">
            <v>217.40099999999987</v>
          </cell>
          <cell r="V91">
            <v>29.04</v>
          </cell>
          <cell r="W91">
            <v>4.0843881856540083</v>
          </cell>
          <cell r="AB91">
            <v>117.43099999999998</v>
          </cell>
          <cell r="AC91">
            <v>2.66</v>
          </cell>
          <cell r="AD91">
            <v>2.5299999999999998</v>
          </cell>
          <cell r="AH91">
            <v>3.5</v>
          </cell>
          <cell r="AI91">
            <v>6.15</v>
          </cell>
          <cell r="AK91">
            <v>2.54</v>
          </cell>
          <cell r="AN91">
            <v>147.36000000000001</v>
          </cell>
          <cell r="AO91">
            <v>147.36000000000001</v>
          </cell>
          <cell r="AQ91">
            <v>0</v>
          </cell>
          <cell r="AR91" t="str">
            <v>219</v>
          </cell>
          <cell r="AS91" t="str">
            <v>550/02</v>
          </cell>
          <cell r="AU91">
            <v>2.54</v>
          </cell>
          <cell r="AX91">
            <v>4.32</v>
          </cell>
          <cell r="AY91">
            <v>96.8</v>
          </cell>
          <cell r="AZ91">
            <v>0.27</v>
          </cell>
          <cell r="BA91">
            <v>0.08</v>
          </cell>
          <cell r="BB91">
            <v>0.39</v>
          </cell>
          <cell r="BC91">
            <v>0.74</v>
          </cell>
          <cell r="BD91">
            <v>5.59</v>
          </cell>
          <cell r="BE91">
            <v>107.26</v>
          </cell>
          <cell r="BH91">
            <v>1.06</v>
          </cell>
          <cell r="BJ91">
            <v>11.15</v>
          </cell>
          <cell r="BZ91">
            <v>0</v>
          </cell>
          <cell r="CA91">
            <v>3000</v>
          </cell>
        </row>
        <row r="92">
          <cell r="A92">
            <v>71</v>
          </cell>
          <cell r="B92">
            <v>23</v>
          </cell>
          <cell r="D92" t="str">
            <v>9400-</v>
          </cell>
          <cell r="E92" t="str">
            <v>31.F.001</v>
          </cell>
          <cell r="G92" t="str">
            <v xml:space="preserve">Meteran Sounding </v>
          </cell>
          <cell r="H92" t="str">
            <v xml:space="preserve"> 20Mtr Long</v>
          </cell>
          <cell r="J92" t="str">
            <v>Pc</v>
          </cell>
          <cell r="K92">
            <v>0</v>
          </cell>
          <cell r="N92" t="e">
            <v>#DIV/0!</v>
          </cell>
          <cell r="Q92">
            <v>0</v>
          </cell>
          <cell r="S92">
            <v>217.40099999999987</v>
          </cell>
          <cell r="T92">
            <v>217.40099999999987</v>
          </cell>
          <cell r="W92" t="e">
            <v>#DIV/0!</v>
          </cell>
          <cell r="AB92">
            <v>117.43099999999998</v>
          </cell>
          <cell r="AQ92">
            <v>0</v>
          </cell>
          <cell r="AR92" t="str">
            <v>1940</v>
          </cell>
          <cell r="BC92">
            <v>0</v>
          </cell>
          <cell r="BZ92">
            <v>0</v>
          </cell>
          <cell r="CA92">
            <v>880000</v>
          </cell>
        </row>
        <row r="93">
          <cell r="A93">
            <v>72</v>
          </cell>
          <cell r="B93">
            <v>24</v>
          </cell>
          <cell r="C93">
            <v>523.41</v>
          </cell>
          <cell r="D93" t="str">
            <v>9400-</v>
          </cell>
          <cell r="E93" t="str">
            <v xml:space="preserve"> 04.A.002</v>
          </cell>
          <cell r="F93">
            <v>9</v>
          </cell>
          <cell r="G93" t="str">
            <v xml:space="preserve">Nalco </v>
          </cell>
          <cell r="H93" t="str">
            <v xml:space="preserve"> 19 / 2811</v>
          </cell>
          <cell r="J93" t="str">
            <v>Kg</v>
          </cell>
          <cell r="K93">
            <v>0</v>
          </cell>
          <cell r="L93">
            <v>6.78</v>
          </cell>
          <cell r="M93">
            <v>103.90900000000001</v>
          </cell>
          <cell r="N93">
            <v>22.73719912472648</v>
          </cell>
          <cell r="Q93">
            <v>149.44999999999999</v>
          </cell>
          <cell r="S93">
            <v>171.8599999999999</v>
          </cell>
          <cell r="T93">
            <v>171.8599999999999</v>
          </cell>
          <cell r="V93">
            <v>18.509</v>
          </cell>
          <cell r="W93">
            <v>4.0501094091903722</v>
          </cell>
          <cell r="AB93">
            <v>135.94</v>
          </cell>
          <cell r="AC93">
            <v>2.56</v>
          </cell>
          <cell r="AD93">
            <v>2.59</v>
          </cell>
          <cell r="AH93">
            <v>6.8</v>
          </cell>
          <cell r="AI93">
            <v>5.4</v>
          </cell>
          <cell r="AK93">
            <v>2.5</v>
          </cell>
          <cell r="AN93">
            <v>112.53</v>
          </cell>
          <cell r="AO93">
            <v>112.53</v>
          </cell>
          <cell r="AQ93">
            <v>0</v>
          </cell>
          <cell r="AR93" t="str">
            <v>173</v>
          </cell>
          <cell r="AS93" t="str">
            <v>481/02</v>
          </cell>
          <cell r="AU93">
            <v>2.06</v>
          </cell>
          <cell r="AX93">
            <v>3.35</v>
          </cell>
          <cell r="AY93">
            <v>93.8</v>
          </cell>
          <cell r="AZ93">
            <v>0.28000000000000003</v>
          </cell>
          <cell r="BA93">
            <v>0.06</v>
          </cell>
          <cell r="BB93">
            <v>0.23</v>
          </cell>
          <cell r="BC93">
            <v>0.57000000000000006</v>
          </cell>
          <cell r="BD93">
            <v>8.89</v>
          </cell>
          <cell r="BE93">
            <v>95.87</v>
          </cell>
          <cell r="BH93">
            <v>1.1599999999999999</v>
          </cell>
          <cell r="BJ93">
            <v>8.1300000000000008</v>
          </cell>
          <cell r="BZ93">
            <v>0</v>
          </cell>
          <cell r="CA93">
            <v>17836.5</v>
          </cell>
        </row>
        <row r="94">
          <cell r="A94">
            <v>73</v>
          </cell>
          <cell r="B94">
            <v>25</v>
          </cell>
          <cell r="C94">
            <v>364.6</v>
          </cell>
          <cell r="D94" t="str">
            <v>9400-</v>
          </cell>
          <cell r="E94" t="str">
            <v xml:space="preserve"> 04.D.002</v>
          </cell>
          <cell r="F94">
            <v>8.91</v>
          </cell>
          <cell r="G94" t="str">
            <v xml:space="preserve">Nalco </v>
          </cell>
          <cell r="H94" t="str">
            <v xml:space="preserve"> 8257 / 3273</v>
          </cell>
          <cell r="J94" t="str">
            <v>Kg</v>
          </cell>
          <cell r="K94">
            <v>0</v>
          </cell>
          <cell r="L94">
            <v>5.26</v>
          </cell>
          <cell r="M94">
            <v>88.87</v>
          </cell>
          <cell r="N94">
            <v>23.023316062176168</v>
          </cell>
          <cell r="Q94">
            <v>97.16</v>
          </cell>
          <cell r="S94">
            <v>163.56999999999991</v>
          </cell>
          <cell r="T94">
            <v>163.56999999999991</v>
          </cell>
          <cell r="V94">
            <v>15.787000000000001</v>
          </cell>
          <cell r="W94">
            <v>4.0898963730569946</v>
          </cell>
          <cell r="AB94">
            <v>151.727</v>
          </cell>
          <cell r="AC94">
            <v>2.69</v>
          </cell>
          <cell r="AD94">
            <v>2.6</v>
          </cell>
          <cell r="AH94">
            <v>6.2</v>
          </cell>
          <cell r="AI94">
            <v>5.19</v>
          </cell>
          <cell r="AK94">
            <v>2.58</v>
          </cell>
          <cell r="AN94">
            <v>93.93</v>
          </cell>
          <cell r="AO94">
            <v>93.93</v>
          </cell>
          <cell r="AQ94">
            <v>0</v>
          </cell>
          <cell r="AR94" t="str">
            <v>173</v>
          </cell>
          <cell r="AS94">
            <v>6.05</v>
          </cell>
          <cell r="AU94">
            <v>0.86</v>
          </cell>
          <cell r="AX94">
            <v>4.3600000000000003</v>
          </cell>
          <cell r="AY94">
            <v>95</v>
          </cell>
          <cell r="AZ94">
            <v>0.8</v>
          </cell>
          <cell r="BA94">
            <v>0.09</v>
          </cell>
          <cell r="BB94">
            <v>0.28000000000000003</v>
          </cell>
          <cell r="BC94">
            <v>1.17</v>
          </cell>
          <cell r="BD94">
            <v>7.33</v>
          </cell>
          <cell r="BE94">
            <v>96.31</v>
          </cell>
          <cell r="BH94">
            <v>1.25</v>
          </cell>
          <cell r="BJ94">
            <v>8.26</v>
          </cell>
          <cell r="BZ94">
            <v>0</v>
          </cell>
          <cell r="CA94">
            <v>38582.5</v>
          </cell>
        </row>
        <row r="95">
          <cell r="A95">
            <v>74</v>
          </cell>
          <cell r="B95">
            <v>26</v>
          </cell>
          <cell r="C95">
            <v>218.06</v>
          </cell>
          <cell r="D95" t="str">
            <v>9400-</v>
          </cell>
          <cell r="E95" t="str">
            <v>03.B.003</v>
          </cell>
          <cell r="F95">
            <v>7.13</v>
          </cell>
          <cell r="G95" t="str">
            <v>N-Hexane Tehnis</v>
          </cell>
          <cell r="H95" t="str">
            <v xml:space="preserve"> </v>
          </cell>
          <cell r="J95" t="str">
            <v>Ltr</v>
          </cell>
          <cell r="K95">
            <v>23.5</v>
          </cell>
          <cell r="L95">
            <v>7.39</v>
          </cell>
          <cell r="M95">
            <v>63.140999999999998</v>
          </cell>
          <cell r="N95">
            <v>23.213602941176468</v>
          </cell>
          <cell r="Q95">
            <v>72.459999999999994</v>
          </cell>
          <cell r="S95">
            <v>154.25099999999992</v>
          </cell>
          <cell r="T95">
            <v>154.25099999999992</v>
          </cell>
          <cell r="V95">
            <v>11.151999999999999</v>
          </cell>
          <cell r="W95">
            <v>4.0999999999999996</v>
          </cell>
          <cell r="AB95">
            <v>162.87899999999999</v>
          </cell>
          <cell r="AC95">
            <v>2.35</v>
          </cell>
          <cell r="AD95">
            <v>2.4900000000000002</v>
          </cell>
          <cell r="AH95">
            <v>8.4</v>
          </cell>
          <cell r="AI95">
            <v>7.47</v>
          </cell>
          <cell r="AK95">
            <v>2.54</v>
          </cell>
          <cell r="AN95">
            <v>61.66</v>
          </cell>
          <cell r="AO95">
            <v>61.66</v>
          </cell>
          <cell r="AQ95">
            <v>0</v>
          </cell>
          <cell r="AR95" t="str">
            <v>044</v>
          </cell>
          <cell r="AS95">
            <v>6.25</v>
          </cell>
          <cell r="AU95">
            <v>0.73</v>
          </cell>
          <cell r="AX95">
            <v>4.17</v>
          </cell>
          <cell r="AY95">
            <v>95.5</v>
          </cell>
          <cell r="AZ95">
            <v>0.79</v>
          </cell>
          <cell r="BA95">
            <v>0.02</v>
          </cell>
          <cell r="BB95">
            <v>0.26</v>
          </cell>
          <cell r="BC95">
            <v>1.07</v>
          </cell>
          <cell r="BD95">
            <v>10.93</v>
          </cell>
          <cell r="BE95">
            <v>94.81</v>
          </cell>
          <cell r="BH95">
            <v>1.53</v>
          </cell>
          <cell r="BJ95">
            <v>9.82</v>
          </cell>
          <cell r="BY95">
            <v>22</v>
          </cell>
          <cell r="BZ95">
            <v>1.5</v>
          </cell>
          <cell r="CA95">
            <v>9500</v>
          </cell>
        </row>
        <row r="96">
          <cell r="A96">
            <v>75</v>
          </cell>
          <cell r="B96">
            <v>27</v>
          </cell>
          <cell r="C96">
            <v>261.64</v>
          </cell>
          <cell r="D96" t="str">
            <v>9400-</v>
          </cell>
          <cell r="E96" t="str">
            <v>03.B.003</v>
          </cell>
          <cell r="F96">
            <v>6.1</v>
          </cell>
          <cell r="G96" t="str">
            <v>N-Hexane Tehnis</v>
          </cell>
          <cell r="H96" t="str">
            <v xml:space="preserve"> </v>
          </cell>
          <cell r="J96" t="str">
            <v>Ltr</v>
          </cell>
          <cell r="K96">
            <v>200</v>
          </cell>
          <cell r="L96">
            <v>11.02</v>
          </cell>
          <cell r="M96">
            <v>56.41</v>
          </cell>
          <cell r="N96">
            <v>23.309917355371901</v>
          </cell>
          <cell r="Q96">
            <v>73.13</v>
          </cell>
          <cell r="S96">
            <v>137.53099999999992</v>
          </cell>
          <cell r="T96">
            <v>137.53099999999992</v>
          </cell>
          <cell r="V96">
            <v>9.8010000000000002</v>
          </cell>
          <cell r="W96">
            <v>4.05</v>
          </cell>
          <cell r="AB96">
            <v>172.67999999999998</v>
          </cell>
          <cell r="AC96">
            <v>2.1800000000000002</v>
          </cell>
          <cell r="AD96">
            <v>2.35</v>
          </cell>
          <cell r="AH96">
            <v>7.8</v>
          </cell>
          <cell r="AI96">
            <v>7.74</v>
          </cell>
          <cell r="AK96">
            <v>2.4700000000000002</v>
          </cell>
          <cell r="AN96">
            <v>50.12</v>
          </cell>
          <cell r="AO96">
            <v>50.12</v>
          </cell>
          <cell r="AQ96">
            <v>0</v>
          </cell>
          <cell r="AR96" t="str">
            <v>304</v>
          </cell>
          <cell r="AS96" t="str">
            <v>678</v>
          </cell>
          <cell r="AU96">
            <v>1.1299999999999999</v>
          </cell>
          <cell r="AX96">
            <v>5.23</v>
          </cell>
          <cell r="AY96">
            <v>94.8</v>
          </cell>
          <cell r="AZ96">
            <v>0.16</v>
          </cell>
          <cell r="BA96">
            <v>0.01</v>
          </cell>
          <cell r="BB96">
            <v>0.3</v>
          </cell>
          <cell r="BC96">
            <v>0.47</v>
          </cell>
          <cell r="BD96">
            <v>12.33</v>
          </cell>
          <cell r="BE96">
            <v>95.79</v>
          </cell>
          <cell r="BH96">
            <v>1.26</v>
          </cell>
          <cell r="BJ96">
            <v>7.59</v>
          </cell>
          <cell r="BZ96">
            <v>200</v>
          </cell>
          <cell r="CA96">
            <v>10000</v>
          </cell>
        </row>
        <row r="97">
          <cell r="B97">
            <v>28</v>
          </cell>
          <cell r="C97">
            <v>271.51</v>
          </cell>
          <cell r="D97">
            <v>237</v>
          </cell>
          <cell r="F97">
            <v>6.28</v>
          </cell>
          <cell r="H97">
            <v>6.28</v>
          </cell>
          <cell r="J97">
            <v>37.738853503184714</v>
          </cell>
          <cell r="L97">
            <v>9.91</v>
          </cell>
          <cell r="M97">
            <v>55.101999999999997</v>
          </cell>
          <cell r="N97">
            <v>23.249789029535865</v>
          </cell>
          <cell r="Q97">
            <v>0</v>
          </cell>
          <cell r="S97">
            <v>192.63299999999992</v>
          </cell>
          <cell r="T97">
            <v>192.63299999999992</v>
          </cell>
          <cell r="V97">
            <v>9.6229999999999993</v>
          </cell>
          <cell r="W97">
            <v>4.0603375527426158</v>
          </cell>
          <cell r="AB97">
            <v>182.30299999999997</v>
          </cell>
          <cell r="AC97">
            <v>2.19</v>
          </cell>
          <cell r="AD97">
            <v>2.3199999999999998</v>
          </cell>
          <cell r="AH97">
            <v>4.8</v>
          </cell>
          <cell r="AI97">
            <v>8.77</v>
          </cell>
          <cell r="AN97">
            <v>53.37</v>
          </cell>
          <cell r="AO97">
            <v>53.37</v>
          </cell>
          <cell r="AQ97">
            <v>0</v>
          </cell>
          <cell r="AS97">
            <v>5.61</v>
          </cell>
          <cell r="AU97">
            <v>1.24</v>
          </cell>
          <cell r="AX97">
            <v>4.92</v>
          </cell>
          <cell r="AY97">
            <v>95.6</v>
          </cell>
          <cell r="AZ97">
            <v>0.28000000000000003</v>
          </cell>
          <cell r="BA97">
            <v>0.01</v>
          </cell>
          <cell r="BB97">
            <v>0.25</v>
          </cell>
          <cell r="BC97">
            <v>0.54</v>
          </cell>
          <cell r="BD97">
            <v>13.33</v>
          </cell>
          <cell r="BE97">
            <v>95.71</v>
          </cell>
          <cell r="BH97">
            <v>1.29</v>
          </cell>
          <cell r="BJ97">
            <v>14.55</v>
          </cell>
        </row>
        <row r="98">
          <cell r="B98">
            <v>29</v>
          </cell>
          <cell r="C98">
            <v>228.71</v>
          </cell>
          <cell r="D98">
            <v>268</v>
          </cell>
          <cell r="F98">
            <v>3.85</v>
          </cell>
          <cell r="G98">
            <v>7.08</v>
          </cell>
          <cell r="H98">
            <v>7.08</v>
          </cell>
          <cell r="J98">
            <v>37.853107344632768</v>
          </cell>
          <cell r="L98">
            <v>8.64</v>
          </cell>
          <cell r="M98">
            <v>60.026000000000003</v>
          </cell>
          <cell r="N98">
            <v>22.397761194029854</v>
          </cell>
          <cell r="Q98">
            <v>0</v>
          </cell>
          <cell r="S98">
            <v>252.65899999999993</v>
          </cell>
          <cell r="T98">
            <v>252.65899999999993</v>
          </cell>
          <cell r="V98">
            <v>10.935</v>
          </cell>
          <cell r="W98">
            <v>4.080223880597015</v>
          </cell>
          <cell r="Y98">
            <v>49.88</v>
          </cell>
          <cell r="AB98">
            <v>143.35799999999998</v>
          </cell>
          <cell r="AC98">
            <v>2.06</v>
          </cell>
          <cell r="AD98">
            <v>2.33</v>
          </cell>
          <cell r="AH98">
            <v>5</v>
          </cell>
          <cell r="AI98">
            <v>5.0999999999999996</v>
          </cell>
          <cell r="AL98">
            <v>5.83</v>
          </cell>
          <cell r="AM98">
            <v>6.88</v>
          </cell>
          <cell r="AN98">
            <v>58.83</v>
          </cell>
          <cell r="AO98">
            <v>58.83</v>
          </cell>
          <cell r="AQ98">
            <v>0</v>
          </cell>
          <cell r="AS98">
            <v>5.32</v>
          </cell>
          <cell r="AU98">
            <v>1.03</v>
          </cell>
          <cell r="AX98">
            <v>3.67</v>
          </cell>
          <cell r="AY98">
            <v>97.6</v>
          </cell>
          <cell r="AZ98">
            <v>0.92</v>
          </cell>
          <cell r="BA98">
            <v>0.21</v>
          </cell>
          <cell r="BB98">
            <v>0.53</v>
          </cell>
          <cell r="BC98">
            <v>1.6600000000000001</v>
          </cell>
          <cell r="BD98">
            <v>9.73</v>
          </cell>
          <cell r="BE98">
            <v>96.42</v>
          </cell>
          <cell r="BH98">
            <v>1.31</v>
          </cell>
          <cell r="BJ98">
            <v>7.29</v>
          </cell>
        </row>
        <row r="99">
          <cell r="B99">
            <v>30</v>
          </cell>
          <cell r="J99" t="e">
            <v>#DIV/0!</v>
          </cell>
          <cell r="N99" t="e">
            <v>#DIV/0!</v>
          </cell>
          <cell r="Q99">
            <v>0</v>
          </cell>
          <cell r="S99">
            <v>252.65899999999993</v>
          </cell>
          <cell r="T99">
            <v>252.65899999999993</v>
          </cell>
          <cell r="W99" t="e">
            <v>#DIV/0!</v>
          </cell>
          <cell r="AB99">
            <v>143.35799999999998</v>
          </cell>
          <cell r="AQ99">
            <v>0</v>
          </cell>
          <cell r="BC99">
            <v>0</v>
          </cell>
        </row>
        <row r="100">
          <cell r="A100">
            <v>76</v>
          </cell>
          <cell r="B100">
            <v>31</v>
          </cell>
          <cell r="C100">
            <v>367.74</v>
          </cell>
          <cell r="D100" t="str">
            <v>9400-</v>
          </cell>
          <cell r="E100" t="str">
            <v>01.D.003</v>
          </cell>
          <cell r="F100">
            <v>9.4</v>
          </cell>
          <cell r="G100" t="str">
            <v xml:space="preserve">Olie  Meditran </v>
          </cell>
          <cell r="H100" t="str">
            <v xml:space="preserve"> Sae  10</v>
          </cell>
          <cell r="J100" t="str">
            <v>Ltr</v>
          </cell>
          <cell r="K100">
            <v>118</v>
          </cell>
          <cell r="L100">
            <v>7.94</v>
          </cell>
          <cell r="M100">
            <v>86.777000000000001</v>
          </cell>
          <cell r="N100">
            <v>22.896306068601582</v>
          </cell>
          <cell r="Q100">
            <v>146.79</v>
          </cell>
          <cell r="S100">
            <v>192.64599999999993</v>
          </cell>
          <cell r="T100">
            <v>192.64599999999993</v>
          </cell>
          <cell r="V100">
            <v>15.8</v>
          </cell>
          <cell r="W100">
            <v>4.1688654353562002</v>
          </cell>
          <cell r="Y100">
            <v>45.63</v>
          </cell>
          <cell r="AB100">
            <v>113.52799999999999</v>
          </cell>
          <cell r="AC100">
            <v>2.23</v>
          </cell>
          <cell r="AD100">
            <v>2.2599999999999998</v>
          </cell>
          <cell r="AH100">
            <v>5.8</v>
          </cell>
          <cell r="AI100">
            <v>7.17</v>
          </cell>
          <cell r="AK100">
            <v>2.31</v>
          </cell>
          <cell r="AL100">
            <v>5.92</v>
          </cell>
          <cell r="AM100">
            <v>5.0999999999999996</v>
          </cell>
          <cell r="AN100">
            <v>72.959999999999994</v>
          </cell>
          <cell r="AO100">
            <v>72.959999999999994</v>
          </cell>
          <cell r="AQ100">
            <v>0</v>
          </cell>
          <cell r="AR100" t="str">
            <v>007</v>
          </cell>
          <cell r="AS100" t="str">
            <v>216/02</v>
          </cell>
          <cell r="AU100">
            <v>1.03</v>
          </cell>
          <cell r="AX100">
            <v>5.82</v>
          </cell>
          <cell r="AY100">
            <v>96.47</v>
          </cell>
          <cell r="AZ100">
            <v>0.41</v>
          </cell>
          <cell r="BA100">
            <v>0.21</v>
          </cell>
          <cell r="BB100">
            <v>0.35</v>
          </cell>
          <cell r="BC100">
            <v>0.97</v>
          </cell>
          <cell r="BD100">
            <v>7.64</v>
          </cell>
          <cell r="BE100">
            <v>119.67</v>
          </cell>
          <cell r="BH100">
            <v>1.23</v>
          </cell>
          <cell r="BJ100">
            <v>7</v>
          </cell>
          <cell r="BY100">
            <v>34</v>
          </cell>
          <cell r="BZ100">
            <v>84</v>
          </cell>
          <cell r="CA100">
            <v>9330</v>
          </cell>
        </row>
        <row r="101">
          <cell r="A101">
            <v>77</v>
          </cell>
          <cell r="B101" t="str">
            <v>APR/1</v>
          </cell>
          <cell r="C101">
            <v>275.86</v>
          </cell>
          <cell r="D101" t="str">
            <v>9400-</v>
          </cell>
          <cell r="E101" t="str">
            <v>01.D.001</v>
          </cell>
          <cell r="F101">
            <v>4.5599999999999996</v>
          </cell>
          <cell r="G101" t="str">
            <v xml:space="preserve">Olie  Meditran </v>
          </cell>
          <cell r="H101" t="str">
            <v xml:space="preserve"> Sae  30</v>
          </cell>
          <cell r="J101" t="str">
            <v>Ltr</v>
          </cell>
          <cell r="K101">
            <v>0</v>
          </cell>
          <cell r="M101">
            <v>60.075000000000003</v>
          </cell>
          <cell r="Q101">
            <v>0</v>
          </cell>
          <cell r="S101">
            <v>192.64599999999993</v>
          </cell>
          <cell r="T101">
            <v>192.64599999999993</v>
          </cell>
          <cell r="V101">
            <v>11.28</v>
          </cell>
          <cell r="Y101">
            <v>45.79</v>
          </cell>
          <cell r="AB101">
            <v>113.52799999999999</v>
          </cell>
          <cell r="AC101">
            <v>2.16</v>
          </cell>
          <cell r="AD101">
            <v>2.29</v>
          </cell>
          <cell r="AN101">
            <v>68.900000000000006</v>
          </cell>
          <cell r="AO101">
            <v>68.900000000000006</v>
          </cell>
          <cell r="AQ101">
            <v>209</v>
          </cell>
          <cell r="AR101" t="str">
            <v>023</v>
          </cell>
          <cell r="AS101" t="str">
            <v>209/03</v>
          </cell>
          <cell r="BY101">
            <v>108.5</v>
          </cell>
          <cell r="BZ101">
            <v>100.5</v>
          </cell>
          <cell r="CA101">
            <v>9515</v>
          </cell>
        </row>
        <row r="102">
          <cell r="A102">
            <v>78</v>
          </cell>
          <cell r="B102">
            <v>2</v>
          </cell>
          <cell r="D102" t="str">
            <v>9400-</v>
          </cell>
          <cell r="E102" t="str">
            <v>01.D.002</v>
          </cell>
          <cell r="G102" t="str">
            <v xml:space="preserve">Olie  Meditran </v>
          </cell>
          <cell r="H102" t="str">
            <v xml:space="preserve"> Sae  40</v>
          </cell>
          <cell r="J102" t="str">
            <v>Ltr</v>
          </cell>
          <cell r="K102">
            <v>28</v>
          </cell>
          <cell r="Q102">
            <v>0</v>
          </cell>
          <cell r="S102">
            <v>192.64599999999993</v>
          </cell>
          <cell r="T102">
            <v>192.64599999999993</v>
          </cell>
          <cell r="AB102">
            <v>113.52799999999999</v>
          </cell>
          <cell r="AQ102">
            <v>209</v>
          </cell>
          <cell r="AR102" t="str">
            <v>023</v>
          </cell>
          <cell r="AS102" t="str">
            <v>107/03</v>
          </cell>
          <cell r="BY102">
            <v>8</v>
          </cell>
          <cell r="BZ102">
            <v>229</v>
          </cell>
          <cell r="CA102">
            <v>9515</v>
          </cell>
        </row>
        <row r="103">
          <cell r="A103">
            <v>79</v>
          </cell>
          <cell r="B103">
            <v>3</v>
          </cell>
          <cell r="C103">
            <v>382.33</v>
          </cell>
          <cell r="D103" t="str">
            <v>9400-</v>
          </cell>
          <cell r="E103" t="str">
            <v>01.A.005</v>
          </cell>
          <cell r="F103">
            <v>6.16</v>
          </cell>
          <cell r="G103" t="str">
            <v>Olie  Mesran</v>
          </cell>
          <cell r="H103" t="str">
            <v xml:space="preserve"> Super S.20/50</v>
          </cell>
          <cell r="J103" t="str">
            <v>Ltr</v>
          </cell>
          <cell r="K103">
            <v>0</v>
          </cell>
          <cell r="M103">
            <v>66.22</v>
          </cell>
          <cell r="Q103">
            <v>0</v>
          </cell>
          <cell r="S103">
            <v>192.64599999999993</v>
          </cell>
          <cell r="T103">
            <v>192.64599999999993</v>
          </cell>
          <cell r="V103">
            <v>12.384</v>
          </cell>
          <cell r="AB103">
            <v>113.52799999999999</v>
          </cell>
          <cell r="AC103">
            <v>2.31</v>
          </cell>
          <cell r="AD103">
            <v>2.2599999999999998</v>
          </cell>
          <cell r="AN103">
            <v>68.739999999999995</v>
          </cell>
          <cell r="AO103">
            <v>68.739999999999995</v>
          </cell>
          <cell r="AQ103">
            <v>209</v>
          </cell>
          <cell r="AR103" t="str">
            <v>023</v>
          </cell>
          <cell r="AS103" t="str">
            <v>107/03</v>
          </cell>
          <cell r="BY103">
            <v>99</v>
          </cell>
          <cell r="BZ103">
            <v>110</v>
          </cell>
          <cell r="CA103">
            <v>10450</v>
          </cell>
        </row>
        <row r="104">
          <cell r="A104">
            <v>80</v>
          </cell>
          <cell r="B104">
            <v>4</v>
          </cell>
          <cell r="C104">
            <v>393.82</v>
          </cell>
          <cell r="D104" t="str">
            <v>9400-</v>
          </cell>
          <cell r="E104" t="str">
            <v>01.F.001</v>
          </cell>
          <cell r="F104">
            <v>8.48</v>
          </cell>
          <cell r="G104" t="str">
            <v>Olie Shell</v>
          </cell>
          <cell r="H104" t="str">
            <v xml:space="preserve"> Omala 320</v>
          </cell>
          <cell r="J104" t="str">
            <v>Ltr</v>
          </cell>
          <cell r="K104">
            <v>263</v>
          </cell>
          <cell r="M104">
            <v>86.85</v>
          </cell>
          <cell r="Q104">
            <v>0</v>
          </cell>
          <cell r="S104">
            <v>192.64599999999993</v>
          </cell>
          <cell r="T104">
            <v>192.64599999999993</v>
          </cell>
          <cell r="V104">
            <v>15.6</v>
          </cell>
          <cell r="AB104">
            <v>113.52799999999999</v>
          </cell>
          <cell r="AC104">
            <v>2.15</v>
          </cell>
          <cell r="AD104">
            <v>2.16</v>
          </cell>
          <cell r="AN104">
            <v>85.08</v>
          </cell>
          <cell r="AO104">
            <v>85.08</v>
          </cell>
          <cell r="AQ104">
            <v>0</v>
          </cell>
          <cell r="AR104" t="str">
            <v>260</v>
          </cell>
          <cell r="AS104" t="str">
            <v>616</v>
          </cell>
          <cell r="BY104">
            <v>215</v>
          </cell>
          <cell r="BZ104">
            <v>48</v>
          </cell>
          <cell r="CA104">
            <v>18500</v>
          </cell>
        </row>
        <row r="105">
          <cell r="A105">
            <v>81</v>
          </cell>
          <cell r="B105">
            <v>5</v>
          </cell>
          <cell r="C105">
            <v>323.60000000000002</v>
          </cell>
          <cell r="D105" t="str">
            <v>9400-</v>
          </cell>
          <cell r="E105" t="str">
            <v>01.F.001</v>
          </cell>
          <cell r="F105">
            <v>9.89</v>
          </cell>
          <cell r="G105" t="str">
            <v>Olie Shell</v>
          </cell>
          <cell r="H105" t="str">
            <v xml:space="preserve"> Omala 320</v>
          </cell>
          <cell r="J105" t="str">
            <v>Ltr</v>
          </cell>
          <cell r="K105">
            <v>0</v>
          </cell>
          <cell r="M105">
            <v>99.436000000000007</v>
          </cell>
          <cell r="Q105">
            <v>0</v>
          </cell>
          <cell r="S105">
            <v>192.64599999999993</v>
          </cell>
          <cell r="T105">
            <v>192.64599999999993</v>
          </cell>
          <cell r="V105">
            <v>17.5</v>
          </cell>
          <cell r="AB105">
            <v>113.52799999999999</v>
          </cell>
          <cell r="AC105">
            <v>2.0699999999999998</v>
          </cell>
          <cell r="AD105">
            <v>2.1</v>
          </cell>
          <cell r="AN105">
            <v>94.91</v>
          </cell>
          <cell r="AO105">
            <v>94.91</v>
          </cell>
          <cell r="AQ105">
            <v>400</v>
          </cell>
          <cell r="AR105" t="str">
            <v>023</v>
          </cell>
          <cell r="AS105" t="str">
            <v>107/03</v>
          </cell>
          <cell r="BZ105">
            <v>400</v>
          </cell>
          <cell r="CA105">
            <v>19140</v>
          </cell>
        </row>
        <row r="106">
          <cell r="A106">
            <v>81</v>
          </cell>
          <cell r="B106">
            <v>6</v>
          </cell>
          <cell r="D106" t="str">
            <v>9400-</v>
          </cell>
          <cell r="E106" t="str">
            <v>01.A.016</v>
          </cell>
          <cell r="G106" t="str">
            <v>Olie Shell</v>
          </cell>
          <cell r="H106" t="str">
            <v xml:space="preserve"> Rored 140</v>
          </cell>
          <cell r="J106" t="str">
            <v>Ltr</v>
          </cell>
          <cell r="K106">
            <v>184</v>
          </cell>
          <cell r="Q106">
            <v>0</v>
          </cell>
          <cell r="S106">
            <v>192.64599999999993</v>
          </cell>
          <cell r="T106">
            <v>192.64599999999993</v>
          </cell>
          <cell r="AB106">
            <v>113.52799999999999</v>
          </cell>
          <cell r="AQ106">
            <v>0</v>
          </cell>
          <cell r="BZ106">
            <v>184</v>
          </cell>
          <cell r="CA106">
            <v>4750</v>
          </cell>
        </row>
        <row r="107">
          <cell r="A107">
            <v>82</v>
          </cell>
          <cell r="B107">
            <v>7</v>
          </cell>
          <cell r="C107">
            <v>550.25</v>
          </cell>
          <cell r="D107" t="str">
            <v>9400-</v>
          </cell>
          <cell r="E107" t="str">
            <v>01.F.014</v>
          </cell>
          <cell r="F107">
            <v>8.6999999999999993</v>
          </cell>
          <cell r="G107" t="str">
            <v>Olie Shell</v>
          </cell>
          <cell r="H107" t="str">
            <v xml:space="preserve"> Tellus  68</v>
          </cell>
          <cell r="J107" t="str">
            <v>Ltr</v>
          </cell>
          <cell r="K107">
            <v>696</v>
          </cell>
          <cell r="M107">
            <v>90.637</v>
          </cell>
          <cell r="Q107">
            <v>0</v>
          </cell>
          <cell r="S107">
            <v>192.64599999999993</v>
          </cell>
          <cell r="T107">
            <v>192.64599999999993</v>
          </cell>
          <cell r="V107">
            <v>15.84</v>
          </cell>
          <cell r="Y107">
            <v>40.93</v>
          </cell>
          <cell r="AB107">
            <v>113.52799999999999</v>
          </cell>
          <cell r="AC107">
            <v>2.33</v>
          </cell>
          <cell r="AD107">
            <v>2.29</v>
          </cell>
          <cell r="AN107">
            <v>98.66</v>
          </cell>
          <cell r="AO107">
            <v>98.66</v>
          </cell>
          <cell r="AQ107">
            <v>0</v>
          </cell>
          <cell r="AR107" t="str">
            <v>168/260</v>
          </cell>
          <cell r="AS107" t="str">
            <v>244/617</v>
          </cell>
          <cell r="BY107">
            <v>209</v>
          </cell>
          <cell r="BZ107">
            <v>487</v>
          </cell>
          <cell r="CA107">
            <v>17500</v>
          </cell>
        </row>
        <row r="108">
          <cell r="A108">
            <v>83</v>
          </cell>
          <cell r="B108">
            <v>8</v>
          </cell>
          <cell r="C108">
            <v>604.04999999999995</v>
          </cell>
          <cell r="D108" t="str">
            <v>9400-</v>
          </cell>
          <cell r="E108" t="str">
            <v>01.F.003</v>
          </cell>
          <cell r="F108">
            <v>13.56</v>
          </cell>
          <cell r="G108" t="str">
            <v>Olie Shell</v>
          </cell>
          <cell r="H108" t="str">
            <v xml:space="preserve"> Tellus 100</v>
          </cell>
          <cell r="J108" t="str">
            <v>Ltr</v>
          </cell>
          <cell r="K108">
            <v>179.5</v>
          </cell>
          <cell r="M108">
            <v>143.53</v>
          </cell>
          <cell r="Q108">
            <v>0</v>
          </cell>
          <cell r="S108">
            <v>192.64599999999993</v>
          </cell>
          <cell r="T108">
            <v>192.64599999999993</v>
          </cell>
          <cell r="V108">
            <v>24.96</v>
          </cell>
          <cell r="Y108">
            <v>46.23</v>
          </cell>
          <cell r="AB108">
            <v>113.52799999999999</v>
          </cell>
          <cell r="AC108">
            <v>2.15</v>
          </cell>
          <cell r="AD108">
            <v>2.25</v>
          </cell>
          <cell r="AN108">
            <v>127.1</v>
          </cell>
          <cell r="AO108">
            <v>127.1</v>
          </cell>
          <cell r="AQ108">
            <v>0</v>
          </cell>
          <cell r="AR108" t="str">
            <v>014</v>
          </cell>
          <cell r="BZ108">
            <v>179.5</v>
          </cell>
          <cell r="CA108">
            <v>16500</v>
          </cell>
        </row>
        <row r="109">
          <cell r="A109">
            <v>84</v>
          </cell>
          <cell r="B109">
            <v>9</v>
          </cell>
          <cell r="C109">
            <v>522.80999999999995</v>
          </cell>
          <cell r="D109" t="str">
            <v>9400-</v>
          </cell>
          <cell r="E109" t="str">
            <v>01.F.005</v>
          </cell>
          <cell r="F109">
            <v>8.19</v>
          </cell>
          <cell r="G109" t="str">
            <v>Olie Shell</v>
          </cell>
          <cell r="H109" t="str">
            <v xml:space="preserve"> Turbo T.68</v>
          </cell>
          <cell r="J109" t="str">
            <v>Ltr</v>
          </cell>
          <cell r="K109">
            <v>0</v>
          </cell>
          <cell r="M109">
            <v>109.791</v>
          </cell>
          <cell r="Q109">
            <v>0</v>
          </cell>
          <cell r="S109">
            <v>192.64599999999993</v>
          </cell>
          <cell r="T109">
            <v>192.64599999999993</v>
          </cell>
          <cell r="V109">
            <v>17.745999999999999</v>
          </cell>
          <cell r="Y109">
            <v>32.79</v>
          </cell>
          <cell r="AB109">
            <v>113.52799999999999</v>
          </cell>
          <cell r="AC109">
            <v>2.15</v>
          </cell>
          <cell r="AD109">
            <v>2.14</v>
          </cell>
          <cell r="AN109">
            <v>112.37</v>
          </cell>
          <cell r="AO109">
            <v>112.37</v>
          </cell>
          <cell r="AQ109">
            <v>400</v>
          </cell>
          <cell r="AR109" t="str">
            <v>107</v>
          </cell>
          <cell r="AS109" t="str">
            <v>023/03</v>
          </cell>
          <cell r="BY109">
            <v>5</v>
          </cell>
          <cell r="BZ109">
            <v>395</v>
          </cell>
          <cell r="CA109">
            <v>16500</v>
          </cell>
        </row>
        <row r="110">
          <cell r="A110">
            <v>85</v>
          </cell>
          <cell r="B110">
            <v>10</v>
          </cell>
          <cell r="C110">
            <v>442</v>
          </cell>
          <cell r="D110" t="str">
            <v>9400-</v>
          </cell>
          <cell r="E110" t="str">
            <v>01.F.005</v>
          </cell>
          <cell r="F110">
            <v>12.55</v>
          </cell>
          <cell r="G110" t="str">
            <v>Olie Shell</v>
          </cell>
          <cell r="H110" t="str">
            <v xml:space="preserve"> Turbo T.68</v>
          </cell>
          <cell r="J110" t="str">
            <v>Ltr</v>
          </cell>
          <cell r="K110">
            <v>0</v>
          </cell>
          <cell r="M110">
            <v>137.44499999999999</v>
          </cell>
          <cell r="Q110">
            <v>0</v>
          </cell>
          <cell r="S110">
            <v>192.64599999999993</v>
          </cell>
          <cell r="T110">
            <v>192.64599999999993</v>
          </cell>
          <cell r="V110">
            <v>20.943999999999999</v>
          </cell>
          <cell r="Y110">
            <v>39.58</v>
          </cell>
          <cell r="AB110">
            <v>113.52799999999999</v>
          </cell>
          <cell r="AC110">
            <v>2.2599999999999998</v>
          </cell>
          <cell r="AD110">
            <v>2.2200000000000002</v>
          </cell>
          <cell r="AN110">
            <v>118.14</v>
          </cell>
          <cell r="AO110">
            <v>118.14</v>
          </cell>
          <cell r="AQ110">
            <v>0</v>
          </cell>
          <cell r="AR110" t="str">
            <v>023</v>
          </cell>
          <cell r="AS110" t="str">
            <v>107/03</v>
          </cell>
          <cell r="BZ110">
            <v>0</v>
          </cell>
          <cell r="CA110">
            <v>16500</v>
          </cell>
        </row>
        <row r="111">
          <cell r="B111">
            <v>11</v>
          </cell>
          <cell r="C111">
            <v>338.38</v>
          </cell>
          <cell r="D111">
            <v>237</v>
          </cell>
          <cell r="F111">
            <v>5.71</v>
          </cell>
          <cell r="G111">
            <v>4.8600000000000003</v>
          </cell>
          <cell r="H111">
            <v>5.71</v>
          </cell>
          <cell r="J111" t="e">
            <v>#DIV/0!</v>
          </cell>
          <cell r="M111">
            <v>55.268000000000001</v>
          </cell>
          <cell r="Q111">
            <v>0</v>
          </cell>
          <cell r="S111">
            <v>192.64599999999993</v>
          </cell>
          <cell r="T111">
            <v>192.64599999999993</v>
          </cell>
          <cell r="V111">
            <v>8.3249999999999993</v>
          </cell>
          <cell r="Y111">
            <v>25.11</v>
          </cell>
          <cell r="AB111">
            <v>113.52799999999999</v>
          </cell>
          <cell r="AC111">
            <v>2.4500000000000002</v>
          </cell>
          <cell r="AD111">
            <v>2.2799999999999998</v>
          </cell>
          <cell r="AN111">
            <v>61.58</v>
          </cell>
          <cell r="AO111">
            <v>61.58</v>
          </cell>
          <cell r="AQ111">
            <v>0</v>
          </cell>
        </row>
        <row r="112">
          <cell r="A112">
            <v>85</v>
          </cell>
          <cell r="B112">
            <v>12</v>
          </cell>
          <cell r="C112">
            <v>450.2</v>
          </cell>
          <cell r="D112" t="str">
            <v>9400-</v>
          </cell>
          <cell r="E112" t="str">
            <v>05.I.001</v>
          </cell>
          <cell r="F112">
            <v>13.21</v>
          </cell>
          <cell r="G112" t="str">
            <v>Pita Printer</v>
          </cell>
          <cell r="H112" t="str">
            <v xml:space="preserve"> LQ. 2170</v>
          </cell>
          <cell r="J112" t="str">
            <v>Pc</v>
          </cell>
          <cell r="K112">
            <v>0</v>
          </cell>
          <cell r="M112">
            <v>131.6</v>
          </cell>
          <cell r="Q112">
            <v>0</v>
          </cell>
          <cell r="S112">
            <v>192.64599999999993</v>
          </cell>
          <cell r="T112">
            <v>192.64599999999993</v>
          </cell>
          <cell r="V112">
            <v>19.844999999999999</v>
          </cell>
          <cell r="Y112">
            <v>25.96</v>
          </cell>
          <cell r="AB112">
            <v>113.52799999999999</v>
          </cell>
          <cell r="AC112">
            <v>2.39</v>
          </cell>
          <cell r="AD112">
            <v>2.36</v>
          </cell>
          <cell r="AN112">
            <v>113.4</v>
          </cell>
          <cell r="AO112">
            <v>104.38</v>
          </cell>
          <cell r="AQ112">
            <v>0</v>
          </cell>
          <cell r="AR112" t="str">
            <v>126/139</v>
          </cell>
          <cell r="BZ112">
            <v>0</v>
          </cell>
          <cell r="CA112">
            <v>30000</v>
          </cell>
        </row>
        <row r="113">
          <cell r="A113">
            <v>86</v>
          </cell>
          <cell r="B113">
            <v>13</v>
          </cell>
          <cell r="D113" t="str">
            <v>9400-</v>
          </cell>
          <cell r="G113" t="str">
            <v>Plastik Transparan</v>
          </cell>
          <cell r="H113" t="str">
            <v xml:space="preserve"> Fotocopy</v>
          </cell>
          <cell r="J113" t="str">
            <v>Rim</v>
          </cell>
          <cell r="K113">
            <v>0</v>
          </cell>
          <cell r="Q113">
            <v>0</v>
          </cell>
          <cell r="S113">
            <v>192.64599999999993</v>
          </cell>
          <cell r="T113">
            <v>192.64599999999993</v>
          </cell>
          <cell r="AB113">
            <v>113.52799999999999</v>
          </cell>
          <cell r="AQ113">
            <v>0</v>
          </cell>
          <cell r="AR113" t="str">
            <v>236</v>
          </cell>
          <cell r="BZ113">
            <v>0</v>
          </cell>
          <cell r="CA113">
            <v>225000</v>
          </cell>
        </row>
        <row r="114">
          <cell r="A114">
            <v>87</v>
          </cell>
          <cell r="B114">
            <v>14</v>
          </cell>
          <cell r="C114">
            <v>520.48</v>
          </cell>
          <cell r="D114" t="str">
            <v>9400-</v>
          </cell>
          <cell r="E114" t="str">
            <v>05.H.001</v>
          </cell>
          <cell r="F114">
            <v>8.8699999999999992</v>
          </cell>
          <cell r="G114" t="str">
            <v>Polypropyline Rope</v>
          </cell>
          <cell r="H114" t="str">
            <v xml:space="preserve"> 2" Nylon</v>
          </cell>
          <cell r="J114" t="str">
            <v>Roll</v>
          </cell>
          <cell r="K114">
            <v>0</v>
          </cell>
          <cell r="M114">
            <v>91.65</v>
          </cell>
          <cell r="Q114">
            <v>0</v>
          </cell>
          <cell r="S114">
            <v>192.64599999999993</v>
          </cell>
          <cell r="T114">
            <v>192.64599999999993</v>
          </cell>
          <cell r="V114">
            <v>13.88</v>
          </cell>
          <cell r="Y114">
            <v>12.98</v>
          </cell>
          <cell r="AB114">
            <v>113.52799999999999</v>
          </cell>
          <cell r="AC114">
            <v>2.4700000000000002</v>
          </cell>
          <cell r="AD114">
            <v>2.4</v>
          </cell>
          <cell r="AN114">
            <v>91.99</v>
          </cell>
          <cell r="AO114">
            <v>101.01</v>
          </cell>
          <cell r="AQ114">
            <v>1</v>
          </cell>
          <cell r="AR114" t="str">
            <v>026</v>
          </cell>
          <cell r="AS114" t="str">
            <v>141/03</v>
          </cell>
          <cell r="BZ114">
            <v>1</v>
          </cell>
          <cell r="CA114">
            <v>3800000</v>
          </cell>
        </row>
        <row r="115">
          <cell r="A115">
            <v>88</v>
          </cell>
          <cell r="B115">
            <v>15</v>
          </cell>
          <cell r="C115">
            <v>310.94</v>
          </cell>
          <cell r="D115" t="str">
            <v>9400-</v>
          </cell>
          <cell r="E115" t="str">
            <v>05.H.003</v>
          </cell>
          <cell r="F115">
            <v>7.75</v>
          </cell>
          <cell r="G115" t="str">
            <v>Polypropyline Rope</v>
          </cell>
          <cell r="H115" t="str">
            <v xml:space="preserve"> 2.5" Sutra</v>
          </cell>
          <cell r="J115" t="str">
            <v>Mtr</v>
          </cell>
          <cell r="K115">
            <v>0</v>
          </cell>
          <cell r="M115">
            <v>105.417</v>
          </cell>
          <cell r="Q115">
            <v>0</v>
          </cell>
          <cell r="S115">
            <v>192.64599999999993</v>
          </cell>
          <cell r="T115">
            <v>192.64599999999993</v>
          </cell>
          <cell r="V115">
            <v>15.504</v>
          </cell>
          <cell r="AB115">
            <v>113.52799999999999</v>
          </cell>
          <cell r="AC115">
            <v>2.36</v>
          </cell>
          <cell r="AD115">
            <v>2.33</v>
          </cell>
          <cell r="AN115">
            <v>88.25</v>
          </cell>
          <cell r="AO115">
            <v>88.25</v>
          </cell>
          <cell r="AQ115">
            <v>0</v>
          </cell>
          <cell r="BZ115">
            <v>0</v>
          </cell>
          <cell r="CA115">
            <v>36818</v>
          </cell>
        </row>
        <row r="116">
          <cell r="A116">
            <v>89</v>
          </cell>
          <cell r="B116">
            <v>16</v>
          </cell>
          <cell r="C116">
            <v>460.01</v>
          </cell>
          <cell r="D116" t="str">
            <v>9400-</v>
          </cell>
          <cell r="F116">
            <v>6.92</v>
          </cell>
          <cell r="G116" t="str">
            <v>Preasure Card Rotoherm</v>
          </cell>
          <cell r="H116" t="str">
            <v xml:space="preserve"> (0-150) Psi</v>
          </cell>
          <cell r="J116" t="str">
            <v>Lbr</v>
          </cell>
          <cell r="K116">
            <v>709</v>
          </cell>
          <cell r="M116">
            <v>98.49</v>
          </cell>
          <cell r="Q116">
            <v>0</v>
          </cell>
          <cell r="S116">
            <v>192.64599999999993</v>
          </cell>
          <cell r="T116">
            <v>192.64599999999993</v>
          </cell>
          <cell r="V116">
            <v>16.13</v>
          </cell>
          <cell r="Y116">
            <v>31.86</v>
          </cell>
          <cell r="AB116">
            <v>113.52799999999999</v>
          </cell>
          <cell r="AC116">
            <v>2.2599999999999998</v>
          </cell>
          <cell r="AD116">
            <v>2.31</v>
          </cell>
          <cell r="AN116">
            <v>94.25</v>
          </cell>
          <cell r="AO116">
            <v>94.25</v>
          </cell>
          <cell r="AQ116">
            <v>0</v>
          </cell>
          <cell r="AR116" t="str">
            <v>269</v>
          </cell>
          <cell r="AS116" t="str">
            <v>567/691</v>
          </cell>
          <cell r="BE116">
            <v>12</v>
          </cell>
          <cell r="BF116">
            <v>3</v>
          </cell>
          <cell r="BG116">
            <v>3</v>
          </cell>
          <cell r="BI116">
            <v>13</v>
          </cell>
          <cell r="BJ116">
            <v>3</v>
          </cell>
          <cell r="BM116">
            <v>3</v>
          </cell>
          <cell r="BN116">
            <v>3</v>
          </cell>
          <cell r="BO116">
            <v>3</v>
          </cell>
          <cell r="BP116">
            <v>6</v>
          </cell>
          <cell r="BZ116">
            <v>709</v>
          </cell>
          <cell r="CA116">
            <v>350</v>
          </cell>
        </row>
        <row r="117">
          <cell r="A117">
            <v>90</v>
          </cell>
          <cell r="B117">
            <v>17</v>
          </cell>
          <cell r="C117">
            <v>560.87</v>
          </cell>
          <cell r="D117" t="str">
            <v>9400-</v>
          </cell>
          <cell r="F117">
            <v>11.21</v>
          </cell>
          <cell r="G117" t="str">
            <v>Printer Electromik</v>
          </cell>
          <cell r="H117" t="str">
            <v>LX-300+ c/w Jumper</v>
          </cell>
          <cell r="J117" t="str">
            <v>Unt</v>
          </cell>
          <cell r="K117">
            <v>0</v>
          </cell>
          <cell r="M117">
            <v>141.10900000000001</v>
          </cell>
          <cell r="Q117">
            <v>0</v>
          </cell>
          <cell r="S117">
            <v>192.64599999999993</v>
          </cell>
          <cell r="T117">
            <v>192.64599999999993</v>
          </cell>
          <cell r="V117">
            <v>22.898</v>
          </cell>
          <cell r="Y117">
            <v>5.87</v>
          </cell>
          <cell r="AB117">
            <v>113.52799999999999</v>
          </cell>
          <cell r="AC117">
            <v>2.15</v>
          </cell>
          <cell r="AD117">
            <v>2.29</v>
          </cell>
          <cell r="AN117">
            <v>120.16</v>
          </cell>
          <cell r="AO117">
            <v>120.16</v>
          </cell>
          <cell r="AQ117">
            <v>0</v>
          </cell>
          <cell r="AR117" t="str">
            <v>284</v>
          </cell>
          <cell r="AS117" t="str">
            <v>586/02</v>
          </cell>
          <cell r="BZ117">
            <v>0</v>
          </cell>
          <cell r="CA117">
            <v>3036000</v>
          </cell>
        </row>
        <row r="118">
          <cell r="A118">
            <v>91</v>
          </cell>
          <cell r="B118">
            <v>18</v>
          </cell>
          <cell r="D118" t="str">
            <v>9400-</v>
          </cell>
          <cell r="E118" t="str">
            <v>14.E.001</v>
          </cell>
          <cell r="G118" t="str">
            <v>Resin Softener Relite</v>
          </cell>
          <cell r="H118" t="str">
            <v xml:space="preserve"> </v>
          </cell>
          <cell r="J118" t="str">
            <v>Kg</v>
          </cell>
          <cell r="K118">
            <v>0</v>
          </cell>
          <cell r="Q118">
            <v>0</v>
          </cell>
          <cell r="S118">
            <v>192.64599999999993</v>
          </cell>
          <cell r="T118">
            <v>192.64599999999993</v>
          </cell>
          <cell r="AB118">
            <v>113.52799999999999</v>
          </cell>
          <cell r="AQ118">
            <v>0</v>
          </cell>
          <cell r="AR118" t="str">
            <v>1505</v>
          </cell>
          <cell r="BZ118">
            <v>0</v>
          </cell>
          <cell r="CA118">
            <v>26000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>
        <row r="3">
          <cell r="B3">
            <v>20.010000000000002</v>
          </cell>
        </row>
      </sheetData>
      <sheetData sheetId="43">
        <row r="1">
          <cell r="A1" t="str">
            <v>DAFTAR STOCK MATERIAL &amp; SPARE PART</v>
          </cell>
        </row>
      </sheetData>
      <sheetData sheetId="44">
        <row r="8">
          <cell r="B8" t="str">
            <v>JAN/1</v>
          </cell>
        </row>
      </sheetData>
      <sheetData sheetId="45">
        <row r="3">
          <cell r="B3">
            <v>20.010000000000002</v>
          </cell>
        </row>
      </sheetData>
      <sheetData sheetId="46">
        <row r="1">
          <cell r="A1" t="str">
            <v>DAFTAR STOCK MATERIAL &amp; SPARE PART</v>
          </cell>
        </row>
      </sheetData>
      <sheetData sheetId="47">
        <row r="8">
          <cell r="B8" t="str">
            <v>JAN/1</v>
          </cell>
        </row>
      </sheetData>
      <sheetData sheetId="48">
        <row r="30">
          <cell r="B30">
            <v>94.814106416828707</v>
          </cell>
        </row>
      </sheetData>
      <sheetData sheetId="49"/>
      <sheetData sheetId="50">
        <row r="30">
          <cell r="B30">
            <v>94.814106416828707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Bagan"/>
      <sheetName val="KPI"/>
      <sheetName val="PCR"/>
      <sheetName val="OLAH VS OT"/>
      <sheetName val="OLAH VS OT (2)"/>
      <sheetName val="graflbr-gp"/>
      <sheetName val="PABRIK"/>
      <sheetName val="GRAF TBS VS COST"/>
      <sheetName val="LAY"/>
      <sheetName val="PL Des"/>
      <sheetName val="PL Nov"/>
      <sheetName val="PL Okt"/>
      <sheetName val="K.Mesin"/>
      <sheetName val="PICA"/>
      <sheetName val="SOLAR"/>
      <sheetName val="AN PK"/>
      <sheetName val="LD Okt"/>
      <sheetName val="LD Nov"/>
      <sheetName val="LD Des"/>
      <sheetName val="LA03"/>
      <sheetName val="GRAF SM"/>
      <sheetName val="PK"/>
      <sheetName val="PO"/>
      <sheetName val="Through"/>
      <sheetName val="Rend~CPO"/>
      <sheetName val="CH Vs Er"/>
      <sheetName val="Qlt CPO"/>
      <sheetName val="Rend~Kernel"/>
      <sheetName val="Qlt KRN"/>
      <sheetName val="FFA"/>
      <sheetName val="Br Dn"/>
      <sheetName val="ER Vs FFA"/>
      <sheetName val="Qlt Vs ER"/>
      <sheetName val="CPO Loss"/>
      <sheetName val="Proses Ctr"/>
      <sheetName val="Krn Loss"/>
      <sheetName val="BD"/>
      <sheetName val="Data"/>
      <sheetName val="NAMA"/>
      <sheetName val="MPP"/>
      <sheetName val="REKAP ST M"/>
      <sheetName val="PETA"/>
      <sheetName val="SRL1"/>
      <sheetName val="SRL2"/>
      <sheetName val="AREA"/>
      <sheetName val="PABRIK (2)"/>
      <sheetName val="Pab SRL 1"/>
      <sheetName val="OLAH_VS_OT"/>
      <sheetName val="OLAH_VS_OT_(2)"/>
      <sheetName val="GRAF_TBS_VS_COST"/>
      <sheetName val="PL_Des"/>
      <sheetName val="PL_Nov"/>
      <sheetName val="PL_Okt"/>
      <sheetName val="K_Mesin"/>
      <sheetName val="AN_PK"/>
      <sheetName val="LD_Okt"/>
      <sheetName val="LD_Nov"/>
      <sheetName val="LD_Des"/>
      <sheetName val="GRAF_SM"/>
      <sheetName val="CH_Vs_Er"/>
      <sheetName val="Qlt_CPO"/>
      <sheetName val="Qlt_KRN"/>
      <sheetName val="Br_Dn"/>
      <sheetName val="ER_Vs_FFA"/>
      <sheetName val="Qlt_Vs_ER"/>
      <sheetName val="CPO_Loss"/>
      <sheetName val="Proses_Ctr"/>
      <sheetName val="Krn_Loss"/>
      <sheetName val="REKAP_ST_M"/>
      <sheetName val="PABRIK_(2)"/>
      <sheetName val="Pab_SRL_1"/>
      <sheetName val="PK RM"/>
      <sheetName val="TON  per Jam"/>
      <sheetName val="Data SRL"/>
      <sheetName val="Data Prod_Graf"/>
      <sheetName val="DATA LTW"/>
      <sheetName val="Invoi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>
        <row r="9">
          <cell r="A9" t="str">
            <v xml:space="preserve">Jan/01 </v>
          </cell>
          <cell r="B9">
            <v>0</v>
          </cell>
          <cell r="C9">
            <v>0</v>
          </cell>
          <cell r="E9">
            <v>0</v>
          </cell>
          <cell r="F9">
            <v>0</v>
          </cell>
          <cell r="H9">
            <v>0</v>
          </cell>
          <cell r="I9">
            <v>0</v>
          </cell>
          <cell r="K9">
            <v>0</v>
          </cell>
          <cell r="L9">
            <v>0</v>
          </cell>
          <cell r="N9">
            <v>0</v>
          </cell>
          <cell r="O9">
            <v>0</v>
          </cell>
          <cell r="Q9">
            <v>0</v>
          </cell>
          <cell r="R9">
            <v>0</v>
          </cell>
          <cell r="T9">
            <v>0</v>
          </cell>
          <cell r="U9">
            <v>0</v>
          </cell>
          <cell r="W9">
            <v>0</v>
          </cell>
          <cell r="X9">
            <v>0</v>
          </cell>
          <cell r="AC9">
            <v>0</v>
          </cell>
          <cell r="AD9">
            <v>0</v>
          </cell>
          <cell r="AF9">
            <v>5</v>
          </cell>
        </row>
        <row r="10">
          <cell r="A10">
            <v>2</v>
          </cell>
          <cell r="B10">
            <v>2</v>
          </cell>
          <cell r="C10">
            <v>11</v>
          </cell>
          <cell r="E10">
            <v>6.75</v>
          </cell>
          <cell r="F10">
            <v>6.75</v>
          </cell>
          <cell r="H10">
            <v>5.166666666666667</v>
          </cell>
          <cell r="I10">
            <v>8.1666666666666661</v>
          </cell>
          <cell r="K10">
            <v>2.8636363636363638</v>
          </cell>
          <cell r="L10">
            <v>5.5454545454545459</v>
          </cell>
          <cell r="N10">
            <v>4.3333333333333339</v>
          </cell>
          <cell r="O10">
            <v>6.0555555555555554</v>
          </cell>
          <cell r="Q10">
            <v>3.5249999999999995</v>
          </cell>
          <cell r="R10">
            <v>5.7750000000000004</v>
          </cell>
          <cell r="T10">
            <v>15.448275862068966</v>
          </cell>
          <cell r="U10">
            <v>10.448275862068966</v>
          </cell>
          <cell r="W10">
            <v>16.434782608695652</v>
          </cell>
          <cell r="X10">
            <v>10.652173913043478</v>
          </cell>
          <cell r="AC10">
            <v>10.183673469387756</v>
          </cell>
          <cell r="AD10">
            <v>8.4489795918367339</v>
          </cell>
          <cell r="AF10">
            <v>5</v>
          </cell>
        </row>
        <row r="11">
          <cell r="A11">
            <v>3</v>
          </cell>
          <cell r="B11">
            <v>3.8</v>
          </cell>
          <cell r="C11">
            <v>5.2</v>
          </cell>
          <cell r="E11">
            <v>7.0000000000000009</v>
          </cell>
          <cell r="F11">
            <v>7.7142857142857135</v>
          </cell>
          <cell r="H11">
            <v>5.6666666666666661</v>
          </cell>
          <cell r="I11">
            <v>6.666666666666667</v>
          </cell>
          <cell r="K11">
            <v>2.8888888888888888</v>
          </cell>
          <cell r="L11">
            <v>4.9259259259259256</v>
          </cell>
          <cell r="N11">
            <v>4.1500000000000004</v>
          </cell>
          <cell r="O11">
            <v>6.6000000000000005</v>
          </cell>
          <cell r="Q11">
            <v>3.4255319148936167</v>
          </cell>
          <cell r="R11">
            <v>5.6382978723404253</v>
          </cell>
          <cell r="T11">
            <v>11.450000000000001</v>
          </cell>
          <cell r="U11">
            <v>12.65</v>
          </cell>
          <cell r="W11">
            <v>11.450000000000001</v>
          </cell>
          <cell r="X11">
            <v>12.65</v>
          </cell>
          <cell r="AC11">
            <v>6.9393939393939394</v>
          </cell>
          <cell r="AD11">
            <v>8.5959595959595951</v>
          </cell>
          <cell r="AF11">
            <v>5</v>
          </cell>
        </row>
        <row r="12">
          <cell r="A12">
            <v>4</v>
          </cell>
          <cell r="B12">
            <v>3.5000000000000004</v>
          </cell>
          <cell r="C12">
            <v>6.75</v>
          </cell>
          <cell r="E12">
            <v>4.4285714285714279</v>
          </cell>
          <cell r="F12">
            <v>6.4285714285714279</v>
          </cell>
          <cell r="H12">
            <v>4.0909090909090908</v>
          </cell>
          <cell r="I12">
            <v>6.5454545454545459</v>
          </cell>
          <cell r="K12">
            <v>4.125</v>
          </cell>
          <cell r="L12">
            <v>5.0625</v>
          </cell>
          <cell r="N12">
            <v>5.695652173913043</v>
          </cell>
          <cell r="O12">
            <v>4.4782608695652177</v>
          </cell>
          <cell r="Q12">
            <v>4.7818181818181813</v>
          </cell>
          <cell r="R12">
            <v>4.8181818181818183</v>
          </cell>
          <cell r="T12">
            <v>12.333333333333334</v>
          </cell>
          <cell r="U12">
            <v>14.444444444444443</v>
          </cell>
          <cell r="W12">
            <v>12.333333333333334</v>
          </cell>
          <cell r="X12">
            <v>14.444444444444443</v>
          </cell>
          <cell r="AC12">
            <v>7.3725490196078436</v>
          </cell>
          <cell r="AD12">
            <v>8.4019607843137258</v>
          </cell>
          <cell r="AF12">
            <v>5</v>
          </cell>
        </row>
        <row r="13">
          <cell r="A13">
            <v>5</v>
          </cell>
          <cell r="B13">
            <v>0</v>
          </cell>
          <cell r="C13">
            <v>0</v>
          </cell>
          <cell r="E13">
            <v>0</v>
          </cell>
          <cell r="F13">
            <v>0</v>
          </cell>
          <cell r="H13">
            <v>0</v>
          </cell>
          <cell r="I13">
            <v>0</v>
          </cell>
          <cell r="K13">
            <v>0</v>
          </cell>
          <cell r="L13">
            <v>0</v>
          </cell>
          <cell r="N13">
            <v>0</v>
          </cell>
          <cell r="O13">
            <v>0</v>
          </cell>
          <cell r="Q13">
            <v>0</v>
          </cell>
          <cell r="R13">
            <v>0</v>
          </cell>
          <cell r="T13">
            <v>0</v>
          </cell>
          <cell r="U13">
            <v>0</v>
          </cell>
          <cell r="W13">
            <v>0</v>
          </cell>
          <cell r="X13">
            <v>0</v>
          </cell>
          <cell r="AC13">
            <v>0</v>
          </cell>
          <cell r="AD13">
            <v>0</v>
          </cell>
          <cell r="AF13">
            <v>5</v>
          </cell>
        </row>
        <row r="14">
          <cell r="A14">
            <v>6</v>
          </cell>
          <cell r="B14">
            <v>4.5</v>
          </cell>
          <cell r="C14">
            <v>8.5</v>
          </cell>
          <cell r="E14">
            <v>7.0000000000000009</v>
          </cell>
          <cell r="F14">
            <v>6</v>
          </cell>
          <cell r="H14">
            <v>6.375</v>
          </cell>
          <cell r="I14">
            <v>6.625</v>
          </cell>
          <cell r="K14">
            <v>4.8620689655172411</v>
          </cell>
          <cell r="L14">
            <v>4.068965517241379</v>
          </cell>
          <cell r="N14">
            <v>3.8148148148148144</v>
          </cell>
          <cell r="O14">
            <v>6.7777777777777786</v>
          </cell>
          <cell r="Q14">
            <v>4.3571428571428577</v>
          </cell>
          <cell r="R14">
            <v>5.375</v>
          </cell>
          <cell r="T14">
            <v>14.212121212121213</v>
          </cell>
          <cell r="U14">
            <v>13.030303030303031</v>
          </cell>
          <cell r="W14">
            <v>0</v>
          </cell>
          <cell r="X14">
            <v>0</v>
          </cell>
          <cell r="AC14">
            <v>7.8762886597938149</v>
          </cell>
          <cell r="AD14">
            <v>8.0824742268041234</v>
          </cell>
          <cell r="AF14">
            <v>5</v>
          </cell>
        </row>
        <row r="15">
          <cell r="A15">
            <v>7</v>
          </cell>
          <cell r="B15">
            <v>0</v>
          </cell>
          <cell r="C15">
            <v>9</v>
          </cell>
          <cell r="E15">
            <v>7.875</v>
          </cell>
          <cell r="F15">
            <v>7.1249999999999991</v>
          </cell>
          <cell r="H15">
            <v>5.7272727272727275</v>
          </cell>
          <cell r="I15">
            <v>7.6363636363636367</v>
          </cell>
          <cell r="K15">
            <v>5.375</v>
          </cell>
          <cell r="L15">
            <v>3.65625</v>
          </cell>
          <cell r="N15">
            <v>6.1</v>
          </cell>
          <cell r="O15">
            <v>4.7333333333333334</v>
          </cell>
          <cell r="Q15">
            <v>5.725806451612903</v>
          </cell>
          <cell r="R15">
            <v>4.1774193548387091</v>
          </cell>
          <cell r="T15">
            <v>9.1428571428571423</v>
          </cell>
          <cell r="U15">
            <v>11.892857142857142</v>
          </cell>
          <cell r="W15">
            <v>0</v>
          </cell>
          <cell r="X15">
            <v>0</v>
          </cell>
          <cell r="AC15">
            <v>6.6732673267326739</v>
          </cell>
          <cell r="AD15">
            <v>6.6930693069306937</v>
          </cell>
          <cell r="AF15">
            <v>5</v>
          </cell>
        </row>
        <row r="16">
          <cell r="A16">
            <v>8</v>
          </cell>
          <cell r="B16">
            <v>0.66666666666666674</v>
          </cell>
          <cell r="C16">
            <v>9.3333333333333339</v>
          </cell>
          <cell r="E16">
            <v>7.625</v>
          </cell>
          <cell r="F16">
            <v>4.5</v>
          </cell>
          <cell r="H16">
            <v>5.7272727272727275</v>
          </cell>
          <cell r="I16">
            <v>5.8181818181818183</v>
          </cell>
          <cell r="K16">
            <v>5.5</v>
          </cell>
          <cell r="L16">
            <v>3.9444444444444442</v>
          </cell>
          <cell r="N16">
            <v>4.3999999999999995</v>
          </cell>
          <cell r="O16">
            <v>5.04</v>
          </cell>
          <cell r="Q16">
            <v>5.0491803278688527</v>
          </cell>
          <cell r="R16">
            <v>4.3934426229508192</v>
          </cell>
          <cell r="T16">
            <v>10.970588235294118</v>
          </cell>
          <cell r="U16">
            <v>10.441176470588236</v>
          </cell>
          <cell r="W16">
            <v>0</v>
          </cell>
          <cell r="X16">
            <v>0</v>
          </cell>
          <cell r="AC16">
            <v>7.0188679245283021</v>
          </cell>
          <cell r="AD16">
            <v>6.4811320754716979</v>
          </cell>
          <cell r="AF16">
            <v>5</v>
          </cell>
        </row>
        <row r="17">
          <cell r="A17">
            <v>9</v>
          </cell>
          <cell r="B17">
            <v>2.6</v>
          </cell>
          <cell r="C17">
            <v>9.1999999999999993</v>
          </cell>
          <cell r="E17">
            <v>7.6363636363636367</v>
          </cell>
          <cell r="F17">
            <v>6.0909090909090908</v>
          </cell>
          <cell r="H17">
            <v>6.0625</v>
          </cell>
          <cell r="I17">
            <v>7.0624999999999991</v>
          </cell>
          <cell r="K17">
            <v>2.71875</v>
          </cell>
          <cell r="L17">
            <v>4.1875</v>
          </cell>
          <cell r="N17">
            <v>4.6428571428571432</v>
          </cell>
          <cell r="O17">
            <v>5.4642857142857144</v>
          </cell>
          <cell r="Q17">
            <v>3.6166666666666667</v>
          </cell>
          <cell r="R17">
            <v>4.7833333333333332</v>
          </cell>
          <cell r="T17">
            <v>9.28125</v>
          </cell>
          <cell r="U17">
            <v>9.78125</v>
          </cell>
          <cell r="W17">
            <v>9.28125</v>
          </cell>
          <cell r="X17">
            <v>9.78125</v>
          </cell>
          <cell r="AC17">
            <v>6.4857142857142867</v>
          </cell>
          <cell r="AD17">
            <v>7.3285714285714292</v>
          </cell>
          <cell r="AF17">
            <v>5</v>
          </cell>
        </row>
        <row r="18">
          <cell r="A18">
            <v>10</v>
          </cell>
          <cell r="B18">
            <v>3</v>
          </cell>
          <cell r="C18">
            <v>5</v>
          </cell>
          <cell r="E18">
            <v>6</v>
          </cell>
          <cell r="F18">
            <v>7.0000000000000009</v>
          </cell>
          <cell r="H18">
            <v>5.4</v>
          </cell>
          <cell r="I18">
            <v>6.6000000000000005</v>
          </cell>
          <cell r="K18">
            <v>2.2903225806451615</v>
          </cell>
          <cell r="L18">
            <v>4.67741935483871</v>
          </cell>
          <cell r="N18">
            <v>4.0588235294117645</v>
          </cell>
          <cell r="O18">
            <v>6.2941176470588234</v>
          </cell>
          <cell r="Q18">
            <v>2.9166666666666665</v>
          </cell>
          <cell r="R18">
            <v>5.25</v>
          </cell>
          <cell r="T18">
            <v>9.1066224787155026</v>
          </cell>
          <cell r="U18">
            <v>12.463573510085139</v>
          </cell>
          <cell r="W18">
            <v>9.1066224787155026</v>
          </cell>
          <cell r="X18">
            <v>12.463573510085139</v>
          </cell>
          <cell r="AC18">
            <v>6.1752652557121213</v>
          </cell>
          <cell r="AD18">
            <v>8.9120305394936281</v>
          </cell>
          <cell r="AF18">
            <v>5</v>
          </cell>
        </row>
        <row r="19">
          <cell r="A19">
            <v>11</v>
          </cell>
          <cell r="B19">
            <v>1</v>
          </cell>
          <cell r="C19">
            <v>14.499999999999998</v>
          </cell>
          <cell r="E19">
            <v>6.25</v>
          </cell>
          <cell r="F19">
            <v>6</v>
          </cell>
          <cell r="H19">
            <v>5.2</v>
          </cell>
          <cell r="I19">
            <v>7.7</v>
          </cell>
          <cell r="K19">
            <v>3.0625</v>
          </cell>
          <cell r="L19">
            <v>5.4375</v>
          </cell>
          <cell r="N19">
            <v>2.2941176470588234</v>
          </cell>
          <cell r="O19">
            <v>5.6470588235294121</v>
          </cell>
          <cell r="Q19">
            <v>2.7959183673469385</v>
          </cell>
          <cell r="R19">
            <v>5.5102040816326534</v>
          </cell>
          <cell r="T19">
            <v>8.8648648648648649</v>
          </cell>
          <cell r="U19">
            <v>12.432432432432433</v>
          </cell>
          <cell r="W19">
            <v>8.8648648648648649</v>
          </cell>
          <cell r="X19">
            <v>12.432432432432433</v>
          </cell>
          <cell r="AC19">
            <v>6.3533834586466167</v>
          </cell>
          <cell r="AD19">
            <v>9.526315789473685</v>
          </cell>
          <cell r="AF19">
            <v>5</v>
          </cell>
        </row>
        <row r="20">
          <cell r="A20">
            <v>12</v>
          </cell>
          <cell r="B20">
            <v>4.5</v>
          </cell>
          <cell r="C20">
            <v>14.000000000000002</v>
          </cell>
          <cell r="E20">
            <v>5.2857142857142856</v>
          </cell>
          <cell r="F20">
            <v>4.2857142857142856</v>
          </cell>
          <cell r="H20">
            <v>5.1111111111111116</v>
          </cell>
          <cell r="I20">
            <v>6.4444444444444446</v>
          </cell>
          <cell r="K20">
            <v>4.7142857142857144</v>
          </cell>
          <cell r="L20">
            <v>5.1904761904761907</v>
          </cell>
          <cell r="N20">
            <v>4.3181818181818183</v>
          </cell>
          <cell r="O20">
            <v>4.1363636363636367</v>
          </cell>
          <cell r="Q20">
            <v>4.578125</v>
          </cell>
          <cell r="R20">
            <v>4.828125</v>
          </cell>
          <cell r="T20">
            <v>0</v>
          </cell>
          <cell r="U20">
            <v>0</v>
          </cell>
          <cell r="W20">
            <v>0</v>
          </cell>
          <cell r="X20">
            <v>0</v>
          </cell>
          <cell r="AC20">
            <v>4.6438356164383565</v>
          </cell>
          <cell r="AD20">
            <v>5.0273972602739727</v>
          </cell>
          <cell r="AF20">
            <v>5</v>
          </cell>
        </row>
        <row r="21">
          <cell r="A21">
            <v>13</v>
          </cell>
          <cell r="B21">
            <v>0</v>
          </cell>
          <cell r="C21">
            <v>0</v>
          </cell>
          <cell r="E21">
            <v>0</v>
          </cell>
          <cell r="F21">
            <v>0</v>
          </cell>
          <cell r="H21">
            <v>0</v>
          </cell>
          <cell r="I21">
            <v>0</v>
          </cell>
          <cell r="K21">
            <v>0</v>
          </cell>
          <cell r="L21">
            <v>0</v>
          </cell>
          <cell r="N21">
            <v>0</v>
          </cell>
          <cell r="O21">
            <v>0</v>
          </cell>
          <cell r="Q21">
            <v>0</v>
          </cell>
          <cell r="R21">
            <v>0</v>
          </cell>
          <cell r="T21">
            <v>19.040000000000003</v>
          </cell>
          <cell r="U21">
            <v>9.8000000000000007</v>
          </cell>
          <cell r="W21">
            <v>19.040000000000003</v>
          </cell>
          <cell r="X21">
            <v>9.8000000000000007</v>
          </cell>
          <cell r="AC21">
            <v>19.040000000000003</v>
          </cell>
          <cell r="AD21">
            <v>9.8000000000000007</v>
          </cell>
          <cell r="AF21">
            <v>5</v>
          </cell>
        </row>
        <row r="22">
          <cell r="A22">
            <v>14</v>
          </cell>
          <cell r="B22">
            <v>5.4</v>
          </cell>
          <cell r="C22">
            <v>6.8000000000000007</v>
          </cell>
          <cell r="E22">
            <v>5.4</v>
          </cell>
          <cell r="F22">
            <v>10.6</v>
          </cell>
          <cell r="H22">
            <v>5.4</v>
          </cell>
          <cell r="I22">
            <v>9.3333333333333339</v>
          </cell>
          <cell r="K22">
            <v>0</v>
          </cell>
          <cell r="L22">
            <v>0</v>
          </cell>
          <cell r="N22">
            <v>0</v>
          </cell>
          <cell r="O22">
            <v>0</v>
          </cell>
          <cell r="Q22">
            <v>0</v>
          </cell>
          <cell r="R22">
            <v>0</v>
          </cell>
          <cell r="T22">
            <v>9.3888888888888875</v>
          </cell>
          <cell r="U22">
            <v>16.777777777777779</v>
          </cell>
          <cell r="W22">
            <v>9.3888888888888875</v>
          </cell>
          <cell r="X22">
            <v>16.777777777777779</v>
          </cell>
          <cell r="AC22">
            <v>8.2156862745098032</v>
          </cell>
          <cell r="AD22">
            <v>14.588235294117647</v>
          </cell>
          <cell r="AF22">
            <v>5</v>
          </cell>
        </row>
        <row r="23">
          <cell r="A23">
            <v>15</v>
          </cell>
          <cell r="B23">
            <v>5</v>
          </cell>
          <cell r="C23">
            <v>5</v>
          </cell>
          <cell r="E23">
            <v>7.1249999999999991</v>
          </cell>
          <cell r="F23">
            <v>8.375</v>
          </cell>
          <cell r="H23">
            <v>6.5454545454545459</v>
          </cell>
          <cell r="I23">
            <v>7.4545454545454541</v>
          </cell>
          <cell r="K23">
            <v>3</v>
          </cell>
          <cell r="L23">
            <v>4.2105263157894735</v>
          </cell>
          <cell r="N23">
            <v>2.9090909090909092</v>
          </cell>
          <cell r="O23">
            <v>7.0909090909090908</v>
          </cell>
          <cell r="Q23">
            <v>2.9666666666666668</v>
          </cell>
          <cell r="R23">
            <v>5.2666666666666666</v>
          </cell>
          <cell r="T23">
            <v>4.1904761904761907</v>
          </cell>
          <cell r="U23">
            <v>13.666666666666666</v>
          </cell>
          <cell r="W23">
            <v>4.1904761904761907</v>
          </cell>
          <cell r="X23">
            <v>13.666666666666666</v>
          </cell>
          <cell r="AC23">
            <v>4.0602409638554215</v>
          </cell>
          <cell r="AD23">
            <v>9.8072289156626518</v>
          </cell>
          <cell r="AF23">
            <v>5</v>
          </cell>
        </row>
        <row r="24">
          <cell r="A24">
            <v>16</v>
          </cell>
          <cell r="B24">
            <v>2</v>
          </cell>
          <cell r="C24">
            <v>4</v>
          </cell>
          <cell r="E24">
            <v>4.7777777777777777</v>
          </cell>
          <cell r="F24">
            <v>8.2222222222222232</v>
          </cell>
          <cell r="H24">
            <v>4.5</v>
          </cell>
          <cell r="I24">
            <v>7.8</v>
          </cell>
          <cell r="K24">
            <v>5.4</v>
          </cell>
          <cell r="L24">
            <v>5.25</v>
          </cell>
          <cell r="N24">
            <v>3.64</v>
          </cell>
          <cell r="O24">
            <v>6.4799999999999995</v>
          </cell>
          <cell r="Q24">
            <v>4.4222222222222225</v>
          </cell>
          <cell r="R24">
            <v>5.9333333333333336</v>
          </cell>
          <cell r="T24">
            <v>9.15</v>
          </cell>
          <cell r="U24">
            <v>10.65</v>
          </cell>
          <cell r="W24">
            <v>9.15</v>
          </cell>
          <cell r="X24">
            <v>10.65</v>
          </cell>
          <cell r="AC24">
            <v>6.4210526315789469</v>
          </cell>
          <cell r="AD24">
            <v>8.1157894736842113</v>
          </cell>
          <cell r="AF24">
            <v>5</v>
          </cell>
        </row>
        <row r="25">
          <cell r="A25">
            <v>17</v>
          </cell>
          <cell r="B25">
            <v>3</v>
          </cell>
          <cell r="C25">
            <v>8.2000000000000011</v>
          </cell>
          <cell r="E25">
            <v>7.8333333333333339</v>
          </cell>
          <cell r="F25">
            <v>6.166666666666667</v>
          </cell>
          <cell r="H25">
            <v>5.6363636363636367</v>
          </cell>
          <cell r="I25">
            <v>7.0909090909090908</v>
          </cell>
          <cell r="K25">
            <v>4.5714285714285712</v>
          </cell>
          <cell r="L25">
            <v>3.9047619047619047</v>
          </cell>
          <cell r="N25">
            <v>4.6428571428571432</v>
          </cell>
          <cell r="O25">
            <v>4.1785714285714288</v>
          </cell>
          <cell r="Q25">
            <v>4.612244897959183</v>
          </cell>
          <cell r="R25">
            <v>4.0612244897959187</v>
          </cell>
          <cell r="T25">
            <v>12</v>
          </cell>
          <cell r="U25">
            <v>9.9230769230769234</v>
          </cell>
          <cell r="W25">
            <v>12</v>
          </cell>
          <cell r="X25">
            <v>9.9230769230769234</v>
          </cell>
          <cell r="AC25">
            <v>8.8695652173913029</v>
          </cell>
          <cell r="AD25">
            <v>7.6159420289855078</v>
          </cell>
          <cell r="AF25">
            <v>5</v>
          </cell>
        </row>
        <row r="26">
          <cell r="A26">
            <v>18</v>
          </cell>
          <cell r="B26">
            <v>1.6666666666666667</v>
          </cell>
          <cell r="C26">
            <v>14.333333333333334</v>
          </cell>
          <cell r="E26">
            <v>3.1428571428571432</v>
          </cell>
          <cell r="F26">
            <v>7.5714285714285721</v>
          </cell>
          <cell r="H26">
            <v>2.7</v>
          </cell>
          <cell r="I26">
            <v>9.6</v>
          </cell>
          <cell r="K26">
            <v>0</v>
          </cell>
          <cell r="L26">
            <v>0</v>
          </cell>
          <cell r="N26">
            <v>0</v>
          </cell>
          <cell r="O26">
            <v>0</v>
          </cell>
          <cell r="Q26">
            <v>0</v>
          </cell>
          <cell r="R26">
            <v>0</v>
          </cell>
          <cell r="T26">
            <v>10.82608695652174</v>
          </cell>
          <cell r="U26">
            <v>14.326086956521738</v>
          </cell>
          <cell r="W26">
            <v>10.82608695652174</v>
          </cell>
          <cell r="X26">
            <v>14.326086956521738</v>
          </cell>
          <cell r="AC26">
            <v>10.029411764705882</v>
          </cell>
          <cell r="AD26">
            <v>13.862745098039216</v>
          </cell>
          <cell r="AF26">
            <v>5</v>
          </cell>
        </row>
        <row r="27">
          <cell r="A27">
            <v>19</v>
          </cell>
          <cell r="B27">
            <v>0</v>
          </cell>
          <cell r="C27">
            <v>0</v>
          </cell>
          <cell r="E27">
            <v>0</v>
          </cell>
          <cell r="F27">
            <v>0</v>
          </cell>
          <cell r="H27">
            <v>0</v>
          </cell>
          <cell r="I27">
            <v>0</v>
          </cell>
          <cell r="K27">
            <v>0</v>
          </cell>
          <cell r="L27">
            <v>0</v>
          </cell>
          <cell r="N27">
            <v>0</v>
          </cell>
          <cell r="O27">
            <v>0</v>
          </cell>
          <cell r="Q27">
            <v>0</v>
          </cell>
          <cell r="R27">
            <v>0</v>
          </cell>
          <cell r="T27">
            <v>0</v>
          </cell>
          <cell r="U27">
            <v>0</v>
          </cell>
          <cell r="W27">
            <v>0</v>
          </cell>
          <cell r="X27">
            <v>0</v>
          </cell>
          <cell r="AC27">
            <v>0</v>
          </cell>
          <cell r="AD27">
            <v>0</v>
          </cell>
          <cell r="AF27">
            <v>5</v>
          </cell>
        </row>
        <row r="28">
          <cell r="A28">
            <v>20</v>
          </cell>
          <cell r="B28">
            <v>3.5000000000000004</v>
          </cell>
          <cell r="C28">
            <v>7.0000000000000009</v>
          </cell>
          <cell r="E28">
            <v>5.4</v>
          </cell>
          <cell r="F28">
            <v>9.3000000000000007</v>
          </cell>
          <cell r="H28">
            <v>5.083333333333333</v>
          </cell>
          <cell r="I28">
            <v>8.9166666666666679</v>
          </cell>
          <cell r="K28">
            <v>4.6875</v>
          </cell>
          <cell r="L28">
            <v>4.75</v>
          </cell>
          <cell r="N28">
            <v>5.8285714285714292</v>
          </cell>
          <cell r="O28">
            <v>5.8571428571428577</v>
          </cell>
          <cell r="Q28">
            <v>5.168674698795181</v>
          </cell>
          <cell r="R28">
            <v>5.2168674698795181</v>
          </cell>
          <cell r="T28">
            <v>14.48</v>
          </cell>
          <cell r="U28">
            <v>12</v>
          </cell>
          <cell r="W28">
            <v>14.48</v>
          </cell>
          <cell r="X28">
            <v>12</v>
          </cell>
          <cell r="AC28">
            <v>9.9384615384615387</v>
          </cell>
          <cell r="AD28">
            <v>8.9230769230769234</v>
          </cell>
          <cell r="AF28">
            <v>5</v>
          </cell>
        </row>
        <row r="29">
          <cell r="A29">
            <v>21</v>
          </cell>
          <cell r="B29">
            <v>2.75</v>
          </cell>
          <cell r="C29">
            <v>13.5</v>
          </cell>
          <cell r="E29">
            <v>4.2</v>
          </cell>
          <cell r="F29">
            <v>10.8</v>
          </cell>
          <cell r="H29">
            <v>3.5555555555555554</v>
          </cell>
          <cell r="I29">
            <v>12</v>
          </cell>
          <cell r="K29">
            <v>3.2</v>
          </cell>
          <cell r="L29">
            <v>4.9750000000000005</v>
          </cell>
          <cell r="N29">
            <v>4.84375</v>
          </cell>
          <cell r="O29">
            <v>5.53125</v>
          </cell>
          <cell r="Q29">
            <v>3.9305555555555558</v>
          </cell>
          <cell r="R29">
            <v>5.2222222222222223</v>
          </cell>
          <cell r="T29">
            <v>9.6451612903225801</v>
          </cell>
          <cell r="U29">
            <v>10.612903225806452</v>
          </cell>
          <cell r="W29">
            <v>9.6451612903225801</v>
          </cell>
          <cell r="X29">
            <v>10.612903225806452</v>
          </cell>
          <cell r="AC29">
            <v>6.3846153846153841</v>
          </cell>
          <cell r="AD29">
            <v>7.9860139860139858</v>
          </cell>
          <cell r="AF29">
            <v>5</v>
          </cell>
        </row>
        <row r="30">
          <cell r="A30">
            <v>22</v>
          </cell>
          <cell r="B30">
            <v>15</v>
          </cell>
          <cell r="C30">
            <v>9.6666666666666661</v>
          </cell>
          <cell r="E30">
            <v>5</v>
          </cell>
          <cell r="F30">
            <v>9.5</v>
          </cell>
          <cell r="H30">
            <v>8.3333333333333321</v>
          </cell>
          <cell r="I30">
            <v>9.5555555555555554</v>
          </cell>
          <cell r="K30">
            <v>3.0285714285714289</v>
          </cell>
          <cell r="L30">
            <v>6</v>
          </cell>
          <cell r="N30">
            <v>4.125</v>
          </cell>
          <cell r="O30">
            <v>6.3333333333333339</v>
          </cell>
          <cell r="Q30">
            <v>3.4745762711864407</v>
          </cell>
          <cell r="R30">
            <v>6.1355932203389827</v>
          </cell>
          <cell r="T30">
            <v>10.82608695652174</v>
          </cell>
          <cell r="U30">
            <v>11.565217391304348</v>
          </cell>
          <cell r="W30">
            <v>10.82608695652174</v>
          </cell>
          <cell r="X30">
            <v>11.565217391304348</v>
          </cell>
          <cell r="AC30">
            <v>6.8245614035087723</v>
          </cell>
          <cell r="AD30">
            <v>8.5964912280701764</v>
          </cell>
          <cell r="AF30">
            <v>5</v>
          </cell>
        </row>
        <row r="31">
          <cell r="A31">
            <v>23</v>
          </cell>
          <cell r="B31">
            <v>6.4</v>
          </cell>
          <cell r="C31">
            <v>9.1999999999999993</v>
          </cell>
          <cell r="E31">
            <v>5</v>
          </cell>
          <cell r="F31">
            <v>9.1666666666666661</v>
          </cell>
          <cell r="H31">
            <v>5.6363636363636367</v>
          </cell>
          <cell r="I31">
            <v>9.1818181818181817</v>
          </cell>
          <cell r="K31">
            <v>3.5135135135135136</v>
          </cell>
          <cell r="L31">
            <v>5.243243243243243</v>
          </cell>
          <cell r="N31">
            <v>4.1764705882352944</v>
          </cell>
          <cell r="O31">
            <v>5.1176470588235299</v>
          </cell>
          <cell r="Q31">
            <v>3.7222222222222219</v>
          </cell>
          <cell r="R31">
            <v>5.2037037037037033</v>
          </cell>
          <cell r="T31">
            <v>12.333333333333334</v>
          </cell>
          <cell r="U31">
            <v>10.777777777777779</v>
          </cell>
          <cell r="W31">
            <v>12.333333333333334</v>
          </cell>
          <cell r="X31">
            <v>10.777777777777779</v>
          </cell>
          <cell r="AC31">
            <v>5.8433734939759034</v>
          </cell>
          <cell r="AD31">
            <v>6.9397590361445785</v>
          </cell>
          <cell r="AF31">
            <v>5</v>
          </cell>
        </row>
        <row r="32">
          <cell r="A32">
            <v>24</v>
          </cell>
          <cell r="B32">
            <v>8.5</v>
          </cell>
          <cell r="C32">
            <v>8.5</v>
          </cell>
          <cell r="E32">
            <v>6.4</v>
          </cell>
          <cell r="F32">
            <v>8</v>
          </cell>
          <cell r="H32">
            <v>7.0000000000000009</v>
          </cell>
          <cell r="I32">
            <v>8.1428571428571441</v>
          </cell>
          <cell r="K32">
            <v>11.5</v>
          </cell>
          <cell r="L32">
            <v>14.833333333333334</v>
          </cell>
          <cell r="N32">
            <v>19.285714285714288</v>
          </cell>
          <cell r="O32">
            <v>12</v>
          </cell>
          <cell r="Q32">
            <v>15.692307692307692</v>
          </cell>
          <cell r="R32">
            <v>13.307692307692307</v>
          </cell>
          <cell r="T32">
            <v>13.5</v>
          </cell>
          <cell r="U32">
            <v>12.125</v>
          </cell>
          <cell r="W32">
            <v>13.5</v>
          </cell>
          <cell r="X32">
            <v>12.125</v>
          </cell>
          <cell r="AC32">
            <v>13.173076923076923</v>
          </cell>
          <cell r="AD32">
            <v>11.884615384615385</v>
          </cell>
          <cell r="AF32">
            <v>5</v>
          </cell>
        </row>
        <row r="33">
          <cell r="A33">
            <v>25</v>
          </cell>
          <cell r="B33">
            <v>7.0000000000000009</v>
          </cell>
          <cell r="C33">
            <v>7.6666666666666661</v>
          </cell>
          <cell r="E33">
            <v>7.1999999999999993</v>
          </cell>
          <cell r="F33">
            <v>8.2000000000000011</v>
          </cell>
          <cell r="H33">
            <v>7.1249999999999991</v>
          </cell>
          <cell r="I33">
            <v>8</v>
          </cell>
          <cell r="K33">
            <v>2</v>
          </cell>
          <cell r="L33">
            <v>4.0526315789473681</v>
          </cell>
          <cell r="N33">
            <v>1</v>
          </cell>
          <cell r="O33">
            <v>6.25</v>
          </cell>
          <cell r="Q33">
            <v>1.7037037037037037</v>
          </cell>
          <cell r="R33">
            <v>4.7037037037037033</v>
          </cell>
          <cell r="T33">
            <v>3</v>
          </cell>
          <cell r="U33">
            <v>23.857142857142858</v>
          </cell>
          <cell r="W33">
            <v>3</v>
          </cell>
          <cell r="X33">
            <v>23.857142857142858</v>
          </cell>
          <cell r="AC33">
            <v>2.9591836734693877</v>
          </cell>
          <cell r="AD33">
            <v>10.714285714285714</v>
          </cell>
          <cell r="AF33">
            <v>5</v>
          </cell>
        </row>
        <row r="34">
          <cell r="A34">
            <v>26</v>
          </cell>
          <cell r="B34">
            <v>0</v>
          </cell>
          <cell r="C34">
            <v>0</v>
          </cell>
          <cell r="E34">
            <v>0</v>
          </cell>
          <cell r="F34">
            <v>0</v>
          </cell>
          <cell r="H34">
            <v>0</v>
          </cell>
          <cell r="I34">
            <v>0</v>
          </cell>
          <cell r="K34">
            <v>0</v>
          </cell>
          <cell r="L34">
            <v>0</v>
          </cell>
          <cell r="N34">
            <v>0</v>
          </cell>
          <cell r="O34">
            <v>0</v>
          </cell>
          <cell r="Q34">
            <v>0</v>
          </cell>
          <cell r="R34">
            <v>0</v>
          </cell>
          <cell r="T34">
            <v>0</v>
          </cell>
          <cell r="U34">
            <v>0</v>
          </cell>
          <cell r="W34">
            <v>0</v>
          </cell>
          <cell r="X34">
            <v>0</v>
          </cell>
          <cell r="AC34">
            <v>0</v>
          </cell>
          <cell r="AD34">
            <v>0</v>
          </cell>
          <cell r="AF34">
            <v>5</v>
          </cell>
        </row>
        <row r="35">
          <cell r="A35">
            <v>27</v>
          </cell>
          <cell r="B35">
            <v>0</v>
          </cell>
          <cell r="C35">
            <v>0</v>
          </cell>
          <cell r="E35">
            <v>3.4285714285714288</v>
          </cell>
          <cell r="F35">
            <v>7.7142857142857135</v>
          </cell>
          <cell r="H35">
            <v>3.4285714285714288</v>
          </cell>
          <cell r="I35">
            <v>7.7142857142857135</v>
          </cell>
          <cell r="K35">
            <v>2.4444444444444446</v>
          </cell>
          <cell r="L35">
            <v>5.3333333333333339</v>
          </cell>
          <cell r="N35">
            <v>1.5333333333333332</v>
          </cell>
          <cell r="O35">
            <v>6.4666666666666668</v>
          </cell>
          <cell r="Q35">
            <v>2.0303030303030303</v>
          </cell>
          <cell r="R35">
            <v>5.8484848484848486</v>
          </cell>
          <cell r="T35">
            <v>6.9743589743589745</v>
          </cell>
          <cell r="U35">
            <v>10.512820512820513</v>
          </cell>
          <cell r="W35">
            <v>6.9743589743589745</v>
          </cell>
          <cell r="X35">
            <v>10.512820512820513</v>
          </cell>
          <cell r="AC35">
            <v>5.3813559322033893</v>
          </cell>
          <cell r="AD35">
            <v>9.0423728813559325</v>
          </cell>
          <cell r="AF35">
            <v>5</v>
          </cell>
        </row>
        <row r="36">
          <cell r="A36">
            <v>28</v>
          </cell>
          <cell r="B36">
            <v>5</v>
          </cell>
          <cell r="C36">
            <v>7.333333333333333</v>
          </cell>
          <cell r="E36">
            <v>10</v>
          </cell>
          <cell r="F36">
            <v>6.5</v>
          </cell>
          <cell r="H36">
            <v>8.3333333333333321</v>
          </cell>
          <cell r="I36">
            <v>6.7777777777777786</v>
          </cell>
          <cell r="K36">
            <v>2.5294117647058822</v>
          </cell>
          <cell r="L36">
            <v>5.1176470588235299</v>
          </cell>
          <cell r="N36">
            <v>1.5</v>
          </cell>
          <cell r="O36">
            <v>4.3999999999999995</v>
          </cell>
          <cell r="Q36">
            <v>2.1481481481481479</v>
          </cell>
          <cell r="R36">
            <v>4.8518518518518512</v>
          </cell>
          <cell r="T36">
            <v>5.9615384615384617</v>
          </cell>
          <cell r="U36">
            <v>10.730769230769232</v>
          </cell>
          <cell r="W36">
            <v>5.9615384615384617</v>
          </cell>
          <cell r="X36">
            <v>10.730769230769232</v>
          </cell>
          <cell r="AC36">
            <v>5.0340909090909092</v>
          </cell>
          <cell r="AD36">
            <v>8.5227272727272716</v>
          </cell>
          <cell r="AF36">
            <v>5</v>
          </cell>
        </row>
        <row r="37">
          <cell r="A37">
            <v>29</v>
          </cell>
          <cell r="B37">
            <v>4</v>
          </cell>
          <cell r="C37">
            <v>5.25</v>
          </cell>
          <cell r="E37">
            <v>4.375</v>
          </cell>
          <cell r="F37">
            <v>5.375</v>
          </cell>
          <cell r="H37">
            <v>4.25</v>
          </cell>
          <cell r="I37">
            <v>5.3333333333333339</v>
          </cell>
          <cell r="K37">
            <v>5.8666666666666663</v>
          </cell>
          <cell r="L37">
            <v>5.1333333333333337</v>
          </cell>
          <cell r="N37">
            <v>4</v>
          </cell>
          <cell r="O37">
            <v>4.4615384615384617</v>
          </cell>
          <cell r="Q37">
            <v>5</v>
          </cell>
          <cell r="R37">
            <v>4.8214285714285721</v>
          </cell>
          <cell r="T37">
            <v>8.7727272727272716</v>
          </cell>
          <cell r="U37">
            <v>11.454545454545455</v>
          </cell>
          <cell r="W37">
            <v>8.7727272727272716</v>
          </cell>
          <cell r="X37">
            <v>11.454545454545455</v>
          </cell>
          <cell r="AC37">
            <v>6.8690476190476186</v>
          </cell>
          <cell r="AD37">
            <v>8.3690476190476186</v>
          </cell>
          <cell r="AF37">
            <v>5</v>
          </cell>
        </row>
        <row r="38">
          <cell r="A38">
            <v>30</v>
          </cell>
          <cell r="B38">
            <v>0</v>
          </cell>
          <cell r="C38">
            <v>10</v>
          </cell>
          <cell r="E38">
            <v>4.4285714285714279</v>
          </cell>
          <cell r="F38">
            <v>8</v>
          </cell>
          <cell r="H38">
            <v>3.875</v>
          </cell>
          <cell r="I38">
            <v>8.25</v>
          </cell>
          <cell r="K38">
            <v>2.2666666666666666</v>
          </cell>
          <cell r="L38">
            <v>3.2</v>
          </cell>
          <cell r="N38">
            <v>7.5384615384615383</v>
          </cell>
          <cell r="O38">
            <v>4.4615384615384617</v>
          </cell>
          <cell r="Q38">
            <v>4.7142857142857144</v>
          </cell>
          <cell r="R38">
            <v>3.785714285714286</v>
          </cell>
          <cell r="T38">
            <v>20.454545454545457</v>
          </cell>
          <cell r="U38">
            <v>8.3636363636363633</v>
          </cell>
          <cell r="W38">
            <v>20.454545454545457</v>
          </cell>
          <cell r="X38">
            <v>8.3636363636363633</v>
          </cell>
          <cell r="AC38">
            <v>13.2875</v>
          </cell>
          <cell r="AD38">
            <v>6.75</v>
          </cell>
          <cell r="AF38">
            <v>5</v>
          </cell>
        </row>
        <row r="39">
          <cell r="A39">
            <v>31</v>
          </cell>
          <cell r="B39">
            <v>4</v>
          </cell>
          <cell r="C39">
            <v>14.000000000000002</v>
          </cell>
          <cell r="E39">
            <v>5.3333333333333339</v>
          </cell>
          <cell r="F39">
            <v>7.0000000000000009</v>
          </cell>
          <cell r="H39">
            <v>4.8888888888888893</v>
          </cell>
          <cell r="I39">
            <v>9.3333333333333339</v>
          </cell>
          <cell r="K39">
            <v>3.0833333333333335</v>
          </cell>
          <cell r="L39">
            <v>4.3333333333333339</v>
          </cell>
          <cell r="N39">
            <v>3.75</v>
          </cell>
          <cell r="O39">
            <v>4.5</v>
          </cell>
          <cell r="Q39">
            <v>3.4166666666666665</v>
          </cell>
          <cell r="R39">
            <v>4.416666666666667</v>
          </cell>
          <cell r="T39">
            <v>18.391304347826086</v>
          </cell>
          <cell r="U39">
            <v>8.304347826086957</v>
          </cell>
          <cell r="W39">
            <v>18.391304347826086</v>
          </cell>
          <cell r="X39">
            <v>8.304347826086957</v>
          </cell>
          <cell r="AC39">
            <v>12.30379746835443</v>
          </cell>
          <cell r="AD39">
            <v>7.2405063291139244</v>
          </cell>
          <cell r="AF39">
            <v>5</v>
          </cell>
        </row>
        <row r="40">
          <cell r="A40" t="str">
            <v xml:space="preserve">Feb/01 </v>
          </cell>
          <cell r="B40">
            <v>0</v>
          </cell>
          <cell r="C40">
            <v>0</v>
          </cell>
          <cell r="E40">
            <v>0</v>
          </cell>
          <cell r="F40">
            <v>0</v>
          </cell>
          <cell r="H40">
            <v>0</v>
          </cell>
          <cell r="I40">
            <v>0</v>
          </cell>
          <cell r="K40">
            <v>0</v>
          </cell>
          <cell r="L40">
            <v>0</v>
          </cell>
          <cell r="N40">
            <v>0</v>
          </cell>
          <cell r="O40">
            <v>0</v>
          </cell>
          <cell r="Q40">
            <v>0</v>
          </cell>
          <cell r="R40">
            <v>0</v>
          </cell>
          <cell r="T40">
            <v>0</v>
          </cell>
          <cell r="U40">
            <v>0</v>
          </cell>
          <cell r="W40">
            <v>0</v>
          </cell>
          <cell r="X40">
            <v>0</v>
          </cell>
          <cell r="AC40">
            <v>0</v>
          </cell>
          <cell r="AD40">
            <v>0</v>
          </cell>
          <cell r="AF40">
            <v>5</v>
          </cell>
        </row>
        <row r="41">
          <cell r="A41">
            <v>2</v>
          </cell>
          <cell r="B41">
            <v>0</v>
          </cell>
          <cell r="C41">
            <v>0</v>
          </cell>
          <cell r="E41">
            <v>0</v>
          </cell>
          <cell r="F41">
            <v>0</v>
          </cell>
          <cell r="H41">
            <v>0</v>
          </cell>
          <cell r="I41">
            <v>0</v>
          </cell>
          <cell r="K41">
            <v>0</v>
          </cell>
          <cell r="L41">
            <v>0</v>
          </cell>
          <cell r="N41">
            <v>0</v>
          </cell>
          <cell r="O41">
            <v>0</v>
          </cell>
          <cell r="Q41">
            <v>0</v>
          </cell>
          <cell r="R41">
            <v>0</v>
          </cell>
          <cell r="T41">
            <v>0</v>
          </cell>
          <cell r="U41">
            <v>0</v>
          </cell>
          <cell r="W41">
            <v>0</v>
          </cell>
          <cell r="X41">
            <v>0</v>
          </cell>
          <cell r="AC41">
            <v>0</v>
          </cell>
          <cell r="AD41">
            <v>0</v>
          </cell>
          <cell r="AF41">
            <v>5</v>
          </cell>
        </row>
        <row r="42">
          <cell r="A42">
            <v>3</v>
          </cell>
          <cell r="B42">
            <v>13.750000000000002</v>
          </cell>
          <cell r="C42">
            <v>5.5</v>
          </cell>
          <cell r="E42">
            <v>5</v>
          </cell>
          <cell r="F42">
            <v>6.8571428571428577</v>
          </cell>
          <cell r="H42">
            <v>8.1818181818181817</v>
          </cell>
          <cell r="I42">
            <v>6.3636363636363633</v>
          </cell>
          <cell r="K42">
            <v>3.3250000000000002</v>
          </cell>
          <cell r="L42">
            <v>4.6749999999999998</v>
          </cell>
          <cell r="N42">
            <v>4.96</v>
          </cell>
          <cell r="O42">
            <v>4.5199999999999996</v>
          </cell>
          <cell r="Q42">
            <v>3.9538461538461536</v>
          </cell>
          <cell r="R42">
            <v>4.6153846153846159</v>
          </cell>
          <cell r="T42">
            <v>40.157894736842103</v>
          </cell>
          <cell r="U42">
            <v>5.447368421052631</v>
          </cell>
          <cell r="W42">
            <v>40.157894736842103</v>
          </cell>
          <cell r="X42">
            <v>5.447368421052631</v>
          </cell>
          <cell r="AC42">
            <v>22.361842105263158</v>
          </cell>
          <cell r="AD42">
            <v>5.1578947368421053</v>
          </cell>
          <cell r="AF42">
            <v>5</v>
          </cell>
        </row>
        <row r="43">
          <cell r="A43">
            <v>4</v>
          </cell>
          <cell r="B43">
            <v>9</v>
          </cell>
          <cell r="C43">
            <v>9.3333333333333339</v>
          </cell>
          <cell r="E43">
            <v>1.2142857142857142</v>
          </cell>
          <cell r="F43">
            <v>2.9285714285714288</v>
          </cell>
          <cell r="H43">
            <v>2.5882352941176472</v>
          </cell>
          <cell r="I43">
            <v>4.0588235294117645</v>
          </cell>
          <cell r="K43">
            <v>2.4230769230769229</v>
          </cell>
          <cell r="L43">
            <v>5.4615384615384617</v>
          </cell>
          <cell r="N43">
            <v>2.1428571428571428</v>
          </cell>
          <cell r="O43">
            <v>6.8095238095238102</v>
          </cell>
          <cell r="Q43">
            <v>2.2978723404255321</v>
          </cell>
          <cell r="R43">
            <v>6.0638297872340425</v>
          </cell>
          <cell r="T43">
            <v>13.461538461538462</v>
          </cell>
          <cell r="U43">
            <v>11.923076923076923</v>
          </cell>
          <cell r="W43">
            <v>13.461538461538462</v>
          </cell>
          <cell r="X43">
            <v>11.923076923076923</v>
          </cell>
          <cell r="AC43">
            <v>7.3448275862068968</v>
          </cell>
          <cell r="AD43">
            <v>8.3965517241379306</v>
          </cell>
          <cell r="AF43">
            <v>5</v>
          </cell>
        </row>
        <row r="44">
          <cell r="A44">
            <v>5</v>
          </cell>
          <cell r="B44">
            <v>3.6666666666666665</v>
          </cell>
          <cell r="C44">
            <v>7.6666666666666661</v>
          </cell>
          <cell r="E44">
            <v>4.1666666666666661</v>
          </cell>
          <cell r="F44">
            <v>8.8333333333333339</v>
          </cell>
          <cell r="H44">
            <v>4</v>
          </cell>
          <cell r="I44">
            <v>8.4444444444444446</v>
          </cell>
          <cell r="K44">
            <v>3.1176470588235294</v>
          </cell>
          <cell r="L44">
            <v>5.3529411764705879</v>
          </cell>
          <cell r="N44">
            <v>3</v>
          </cell>
          <cell r="O44">
            <v>6.5</v>
          </cell>
          <cell r="Q44">
            <v>3.0689655172413794</v>
          </cell>
          <cell r="R44">
            <v>5.8275862068965516</v>
          </cell>
          <cell r="T44">
            <v>11.25</v>
          </cell>
          <cell r="U44">
            <v>13.200000000000001</v>
          </cell>
          <cell r="W44">
            <v>11.25</v>
          </cell>
          <cell r="X44">
            <v>13.200000000000001</v>
          </cell>
          <cell r="AC44">
            <v>7.3717948717948723</v>
          </cell>
          <cell r="AD44">
            <v>9.9102564102564106</v>
          </cell>
          <cell r="AF44">
            <v>5</v>
          </cell>
        </row>
        <row r="45">
          <cell r="A45">
            <v>6</v>
          </cell>
          <cell r="B45">
            <v>9.5</v>
          </cell>
          <cell r="C45">
            <v>5.5</v>
          </cell>
          <cell r="E45">
            <v>5.5</v>
          </cell>
          <cell r="F45">
            <v>6.5</v>
          </cell>
          <cell r="H45">
            <v>6.833333333333333</v>
          </cell>
          <cell r="I45">
            <v>6.166666666666667</v>
          </cell>
          <cell r="K45">
            <v>3.3529411764705883</v>
          </cell>
          <cell r="L45">
            <v>5.4705882352941178</v>
          </cell>
          <cell r="N45">
            <v>3.2399999999999998</v>
          </cell>
          <cell r="O45">
            <v>5.24</v>
          </cell>
          <cell r="Q45">
            <v>3.2857142857142856</v>
          </cell>
          <cell r="R45">
            <v>5.3333333333333339</v>
          </cell>
          <cell r="T45">
            <v>7.4375</v>
          </cell>
          <cell r="U45">
            <v>15.75</v>
          </cell>
          <cell r="W45">
            <v>7.4375</v>
          </cell>
          <cell r="X45">
            <v>15.75</v>
          </cell>
          <cell r="AC45">
            <v>5.2124999999999995</v>
          </cell>
          <cell r="AD45">
            <v>9.5625</v>
          </cell>
          <cell r="AF45">
            <v>5</v>
          </cell>
        </row>
        <row r="46">
          <cell r="A46">
            <v>7</v>
          </cell>
          <cell r="B46">
            <v>14.666666666666666</v>
          </cell>
          <cell r="C46">
            <v>8.3333333333333321</v>
          </cell>
          <cell r="E46">
            <v>5.875</v>
          </cell>
          <cell r="F46">
            <v>6</v>
          </cell>
          <cell r="H46">
            <v>8.2727272727272734</v>
          </cell>
          <cell r="I46">
            <v>6.6363636363636358</v>
          </cell>
          <cell r="K46">
            <v>13</v>
          </cell>
          <cell r="L46">
            <v>11.200000000000001</v>
          </cell>
          <cell r="N46">
            <v>8.6666666666666679</v>
          </cell>
          <cell r="O46">
            <v>5.6666666666666661</v>
          </cell>
          <cell r="Q46">
            <v>11.375</v>
          </cell>
          <cell r="R46">
            <v>9.125</v>
          </cell>
          <cell r="T46">
            <v>17.041666666666664</v>
          </cell>
          <cell r="U46">
            <v>9.9166666666666661</v>
          </cell>
          <cell r="W46">
            <v>17.041666666666664</v>
          </cell>
          <cell r="X46">
            <v>9.9166666666666661</v>
          </cell>
          <cell r="AC46">
            <v>14.925373134328357</v>
          </cell>
          <cell r="AD46">
            <v>9.2835820895522385</v>
          </cell>
          <cell r="AF46">
            <v>5</v>
          </cell>
        </row>
        <row r="47">
          <cell r="A47">
            <v>8</v>
          </cell>
          <cell r="B47">
            <v>5</v>
          </cell>
          <cell r="C47">
            <v>7.0000000000000009</v>
          </cell>
          <cell r="E47">
            <v>5.875</v>
          </cell>
          <cell r="F47">
            <v>6.75</v>
          </cell>
          <cell r="H47">
            <v>5.7777777777777777</v>
          </cell>
          <cell r="I47">
            <v>6.7777777777777786</v>
          </cell>
          <cell r="K47">
            <v>4.4242424242424239</v>
          </cell>
          <cell r="L47">
            <v>3.4848484848484853</v>
          </cell>
          <cell r="N47">
            <v>5.5185185185185182</v>
          </cell>
          <cell r="O47">
            <v>4.4444444444444446</v>
          </cell>
          <cell r="Q47">
            <v>4.9166666666666661</v>
          </cell>
          <cell r="R47">
            <v>3.916666666666667</v>
          </cell>
          <cell r="T47">
            <v>19.225000000000001</v>
          </cell>
          <cell r="U47">
            <v>13.075000000000001</v>
          </cell>
          <cell r="W47">
            <v>19.225000000000001</v>
          </cell>
          <cell r="X47">
            <v>13.075000000000001</v>
          </cell>
          <cell r="AC47">
            <v>12.651006711409396</v>
          </cell>
          <cell r="AD47">
            <v>9.0067114093959724</v>
          </cell>
          <cell r="AF47">
            <v>5</v>
          </cell>
        </row>
        <row r="48">
          <cell r="A48">
            <v>9</v>
          </cell>
          <cell r="B48">
            <v>0</v>
          </cell>
          <cell r="C48">
            <v>0</v>
          </cell>
          <cell r="E48">
            <v>0</v>
          </cell>
          <cell r="F48">
            <v>0</v>
          </cell>
          <cell r="H48">
            <v>0</v>
          </cell>
          <cell r="I48">
            <v>0</v>
          </cell>
          <cell r="K48">
            <v>0</v>
          </cell>
          <cell r="L48">
            <v>0</v>
          </cell>
          <cell r="N48">
            <v>0</v>
          </cell>
          <cell r="O48">
            <v>0</v>
          </cell>
          <cell r="Q48">
            <v>0</v>
          </cell>
          <cell r="R48">
            <v>0</v>
          </cell>
          <cell r="T48">
            <v>0</v>
          </cell>
          <cell r="U48">
            <v>0</v>
          </cell>
          <cell r="W48">
            <v>0</v>
          </cell>
          <cell r="X48">
            <v>0</v>
          </cell>
          <cell r="AC48">
            <v>0</v>
          </cell>
          <cell r="AD48">
            <v>0</v>
          </cell>
          <cell r="AF48">
            <v>5</v>
          </cell>
        </row>
        <row r="49">
          <cell r="A49">
            <v>10</v>
          </cell>
          <cell r="B49">
            <v>0</v>
          </cell>
          <cell r="C49">
            <v>12</v>
          </cell>
          <cell r="E49">
            <v>15.333333333333332</v>
          </cell>
          <cell r="F49">
            <v>16</v>
          </cell>
          <cell r="H49">
            <v>11.5</v>
          </cell>
          <cell r="I49">
            <v>15</v>
          </cell>
          <cell r="K49">
            <v>5.3571428571428568</v>
          </cell>
          <cell r="L49">
            <v>3.8095238095238098</v>
          </cell>
          <cell r="N49">
            <v>6.1851851851851851</v>
          </cell>
          <cell r="O49">
            <v>5.1851851851851851</v>
          </cell>
          <cell r="Q49">
            <v>5.6811594202898554</v>
          </cell>
          <cell r="R49">
            <v>4.3478260869565215</v>
          </cell>
          <cell r="T49">
            <v>16.95918367346939</v>
          </cell>
          <cell r="U49">
            <v>10.040816326530612</v>
          </cell>
          <cell r="W49">
            <v>16.95918367346939</v>
          </cell>
          <cell r="X49">
            <v>10.040816326530612</v>
          </cell>
          <cell r="AC49">
            <v>12.280701754385964</v>
          </cell>
          <cell r="AD49">
            <v>7.859649122807018</v>
          </cell>
          <cell r="AF49">
            <v>5</v>
          </cell>
        </row>
        <row r="50">
          <cell r="A50">
            <v>11</v>
          </cell>
          <cell r="B50">
            <v>3.833333333333333</v>
          </cell>
          <cell r="C50">
            <v>2.166666666666667</v>
          </cell>
          <cell r="E50">
            <v>11.428571428571429</v>
          </cell>
          <cell r="F50">
            <v>12.857142857142856</v>
          </cell>
          <cell r="H50">
            <v>6.6315789473684212</v>
          </cell>
          <cell r="I50">
            <v>6.1052631578947363</v>
          </cell>
          <cell r="K50">
            <v>5.3529411764705879</v>
          </cell>
          <cell r="L50">
            <v>3.8529411764705883</v>
          </cell>
          <cell r="N50">
            <v>8.7391304347826093</v>
          </cell>
          <cell r="O50">
            <v>5.5652173913043477</v>
          </cell>
          <cell r="Q50">
            <v>6.7192982456140342</v>
          </cell>
          <cell r="R50">
            <v>4.5438596491228074</v>
          </cell>
          <cell r="T50">
            <v>19.571428571428569</v>
          </cell>
          <cell r="U50">
            <v>9.5</v>
          </cell>
          <cell r="W50">
            <v>19.571428571428569</v>
          </cell>
          <cell r="X50">
            <v>9.5</v>
          </cell>
          <cell r="AC50">
            <v>12.15909090909091</v>
          </cell>
          <cell r="AD50">
            <v>6.8712121212121211</v>
          </cell>
          <cell r="AF50">
            <v>5</v>
          </cell>
        </row>
        <row r="51">
          <cell r="A51">
            <v>12</v>
          </cell>
          <cell r="B51">
            <v>0</v>
          </cell>
          <cell r="C51">
            <v>0</v>
          </cell>
          <cell r="E51">
            <v>0</v>
          </cell>
          <cell r="F51">
            <v>0</v>
          </cell>
          <cell r="H51">
            <v>0</v>
          </cell>
          <cell r="I51">
            <v>0</v>
          </cell>
          <cell r="K51">
            <v>0</v>
          </cell>
          <cell r="L51">
            <v>0</v>
          </cell>
          <cell r="N51">
            <v>0</v>
          </cell>
          <cell r="O51">
            <v>0</v>
          </cell>
          <cell r="Q51">
            <v>0</v>
          </cell>
          <cell r="R51">
            <v>0</v>
          </cell>
          <cell r="T51">
            <v>0</v>
          </cell>
          <cell r="U51">
            <v>0</v>
          </cell>
          <cell r="W51">
            <v>0</v>
          </cell>
          <cell r="X51">
            <v>0</v>
          </cell>
          <cell r="AC51">
            <v>0</v>
          </cell>
          <cell r="AD51">
            <v>0</v>
          </cell>
          <cell r="AF51">
            <v>5</v>
          </cell>
        </row>
        <row r="52">
          <cell r="A52">
            <v>13</v>
          </cell>
          <cell r="B52">
            <v>5.5</v>
          </cell>
          <cell r="C52">
            <v>6.25</v>
          </cell>
          <cell r="E52">
            <v>5.8571428571428577</v>
          </cell>
          <cell r="F52">
            <v>11</v>
          </cell>
          <cell r="H52">
            <v>5.7272727272727275</v>
          </cell>
          <cell r="I52">
            <v>9.2727272727272734</v>
          </cell>
          <cell r="K52">
            <v>3.1875</v>
          </cell>
          <cell r="L52">
            <v>7.0624999999999991</v>
          </cell>
          <cell r="N52">
            <v>3.9285714285714284</v>
          </cell>
          <cell r="O52">
            <v>7.4285714285714288</v>
          </cell>
          <cell r="Q52">
            <v>3.5333333333333337</v>
          </cell>
          <cell r="R52">
            <v>7.2333333333333334</v>
          </cell>
          <cell r="T52">
            <v>18.533333333333331</v>
          </cell>
          <cell r="U52">
            <v>9.6666666666666661</v>
          </cell>
          <cell r="W52">
            <v>18.533333333333331</v>
          </cell>
          <cell r="X52">
            <v>9.6666666666666661</v>
          </cell>
          <cell r="AC52">
            <v>10.211267605633804</v>
          </cell>
          <cell r="AD52">
            <v>8.577464788732394</v>
          </cell>
          <cell r="AF52">
            <v>5</v>
          </cell>
        </row>
        <row r="53">
          <cell r="A53">
            <v>14</v>
          </cell>
          <cell r="B53">
            <v>7.0000000000000009</v>
          </cell>
          <cell r="C53">
            <v>13</v>
          </cell>
          <cell r="E53">
            <v>4.5714285714285712</v>
          </cell>
          <cell r="F53">
            <v>10.428571428571429</v>
          </cell>
          <cell r="H53">
            <v>5.3</v>
          </cell>
          <cell r="I53">
            <v>11.200000000000001</v>
          </cell>
          <cell r="K53">
            <v>8.884615384615385</v>
          </cell>
          <cell r="L53">
            <v>4.8461538461538458</v>
          </cell>
          <cell r="N53">
            <v>8.4</v>
          </cell>
          <cell r="O53">
            <v>5.4</v>
          </cell>
          <cell r="Q53">
            <v>8.75</v>
          </cell>
          <cell r="R53">
            <v>5</v>
          </cell>
          <cell r="T53">
            <v>15.285714285714286</v>
          </cell>
          <cell r="U53">
            <v>9.5714285714285712</v>
          </cell>
          <cell r="W53">
            <v>15.285714285714286</v>
          </cell>
          <cell r="X53">
            <v>9.5714285714285712</v>
          </cell>
          <cell r="AC53">
            <v>9.7000000000000011</v>
          </cell>
          <cell r="AD53">
            <v>7.1</v>
          </cell>
          <cell r="AF53">
            <v>5</v>
          </cell>
        </row>
        <row r="54">
          <cell r="A54">
            <v>15</v>
          </cell>
          <cell r="B54">
            <v>4</v>
          </cell>
          <cell r="C54">
            <v>15.333333333333332</v>
          </cell>
          <cell r="E54">
            <v>9.3333333333333339</v>
          </cell>
          <cell r="F54">
            <v>11.833333333333334</v>
          </cell>
          <cell r="H54">
            <v>7.5555555555555554</v>
          </cell>
          <cell r="I54">
            <v>13</v>
          </cell>
          <cell r="K54">
            <v>4.4705882352941178</v>
          </cell>
          <cell r="L54">
            <v>5.4411764705882355</v>
          </cell>
          <cell r="N54">
            <v>4.5454545454545459</v>
          </cell>
          <cell r="O54">
            <v>7.2727272727272725</v>
          </cell>
          <cell r="Q54">
            <v>4.4888888888888889</v>
          </cell>
          <cell r="R54">
            <v>5.8888888888888884</v>
          </cell>
          <cell r="T54">
            <v>11.095238095238095</v>
          </cell>
          <cell r="U54">
            <v>13.523809523809524</v>
          </cell>
          <cell r="W54">
            <v>11.095238095238095</v>
          </cell>
          <cell r="X54">
            <v>13.523809523809524</v>
          </cell>
          <cell r="AC54">
            <v>7.6666666666666661</v>
          </cell>
          <cell r="AD54">
            <v>9.8958333333333321</v>
          </cell>
          <cell r="AF54">
            <v>5</v>
          </cell>
        </row>
        <row r="55">
          <cell r="A55">
            <v>16</v>
          </cell>
          <cell r="B55">
            <v>0</v>
          </cell>
          <cell r="C55">
            <v>0</v>
          </cell>
          <cell r="E55">
            <v>0</v>
          </cell>
          <cell r="F55">
            <v>0</v>
          </cell>
          <cell r="H55">
            <v>0</v>
          </cell>
          <cell r="I55">
            <v>0</v>
          </cell>
          <cell r="K55">
            <v>0</v>
          </cell>
          <cell r="L55">
            <v>0</v>
          </cell>
          <cell r="N55">
            <v>0</v>
          </cell>
          <cell r="O55">
            <v>0</v>
          </cell>
          <cell r="Q55">
            <v>0</v>
          </cell>
          <cell r="R55">
            <v>0</v>
          </cell>
          <cell r="T55">
            <v>0</v>
          </cell>
          <cell r="U55">
            <v>0</v>
          </cell>
          <cell r="W55">
            <v>0</v>
          </cell>
          <cell r="X55">
            <v>0</v>
          </cell>
          <cell r="AC55">
            <v>0</v>
          </cell>
          <cell r="AD55">
            <v>0</v>
          </cell>
          <cell r="AF55">
            <v>5</v>
          </cell>
        </row>
        <row r="56">
          <cell r="A56">
            <v>17</v>
          </cell>
          <cell r="B56">
            <v>12.25</v>
          </cell>
          <cell r="C56">
            <v>3</v>
          </cell>
          <cell r="E56">
            <v>14.2</v>
          </cell>
          <cell r="F56">
            <v>6.7</v>
          </cell>
          <cell r="H56">
            <v>13.642857142857142</v>
          </cell>
          <cell r="I56">
            <v>5.6428571428571423</v>
          </cell>
          <cell r="K56">
            <v>6.3571428571428568</v>
          </cell>
          <cell r="L56">
            <v>4.0714285714285721</v>
          </cell>
          <cell r="N56">
            <v>8.2758620689655178</v>
          </cell>
          <cell r="O56">
            <v>5.2413793103448274</v>
          </cell>
          <cell r="Q56">
            <v>7.333333333333333</v>
          </cell>
          <cell r="R56">
            <v>4.666666666666667</v>
          </cell>
          <cell r="T56">
            <v>17.083333333333332</v>
          </cell>
          <cell r="U56">
            <v>11.833333333333334</v>
          </cell>
          <cell r="W56">
            <v>17.083333333333332</v>
          </cell>
          <cell r="X56">
            <v>11.833333333333334</v>
          </cell>
          <cell r="AC56">
            <v>13.467065868263472</v>
          </cell>
          <cell r="AD56">
            <v>8.8682634730538918</v>
          </cell>
          <cell r="AF56">
            <v>5</v>
          </cell>
        </row>
        <row r="57">
          <cell r="A57">
            <v>18</v>
          </cell>
          <cell r="B57">
            <v>12</v>
          </cell>
          <cell r="C57">
            <v>4</v>
          </cell>
          <cell r="E57">
            <v>11.166666666666666</v>
          </cell>
          <cell r="F57">
            <v>5.166666666666667</v>
          </cell>
          <cell r="H57">
            <v>11.285714285714285</v>
          </cell>
          <cell r="I57">
            <v>5</v>
          </cell>
          <cell r="K57">
            <v>4.9090909090909092</v>
          </cell>
          <cell r="L57">
            <v>5.4545454545454541</v>
          </cell>
          <cell r="N57">
            <v>5.2424242424242422</v>
          </cell>
          <cell r="O57">
            <v>6.3636363636363633</v>
          </cell>
          <cell r="Q57">
            <v>5.0757575757575761</v>
          </cell>
          <cell r="R57">
            <v>5.9090909090909092</v>
          </cell>
          <cell r="T57">
            <v>7.5454545454545459</v>
          </cell>
          <cell r="U57">
            <v>6.0909090909090908</v>
          </cell>
          <cell r="W57">
            <v>7.5454545454545459</v>
          </cell>
          <cell r="X57">
            <v>6.0909090909090908</v>
          </cell>
          <cell r="AC57">
            <v>6.1052631578947363</v>
          </cell>
          <cell r="AD57">
            <v>5.8842105263157896</v>
          </cell>
          <cell r="AF57">
            <v>5</v>
          </cell>
        </row>
        <row r="58">
          <cell r="A58">
            <v>19</v>
          </cell>
          <cell r="B58">
            <v>5.8000000000000007</v>
          </cell>
          <cell r="C58">
            <v>8.4</v>
          </cell>
          <cell r="E58">
            <v>9.4</v>
          </cell>
          <cell r="F58">
            <v>9.6</v>
          </cell>
          <cell r="H58">
            <v>7.6</v>
          </cell>
          <cell r="I58">
            <v>9</v>
          </cell>
          <cell r="K58">
            <v>3.2758620689655173</v>
          </cell>
          <cell r="L58">
            <v>6</v>
          </cell>
          <cell r="N58">
            <v>6.4090909090909083</v>
          </cell>
          <cell r="O58">
            <v>6.3636363636363633</v>
          </cell>
          <cell r="Q58">
            <v>4.6274509803921564</v>
          </cell>
          <cell r="R58">
            <v>6.1568627450980395</v>
          </cell>
          <cell r="T58">
            <v>19.2</v>
          </cell>
          <cell r="U58">
            <v>7.55</v>
          </cell>
          <cell r="W58">
            <v>19.2</v>
          </cell>
          <cell r="X58">
            <v>7.55</v>
          </cell>
          <cell r="AC58">
            <v>10.693069306930694</v>
          </cell>
          <cell r="AD58">
            <v>6.990099009900991</v>
          </cell>
          <cell r="AF58">
            <v>5</v>
          </cell>
        </row>
        <row r="59">
          <cell r="A59">
            <v>20</v>
          </cell>
          <cell r="B59">
            <v>2</v>
          </cell>
          <cell r="C59">
            <v>16</v>
          </cell>
          <cell r="E59">
            <v>15</v>
          </cell>
          <cell r="F59">
            <v>6</v>
          </cell>
          <cell r="H59">
            <v>11.75</v>
          </cell>
          <cell r="I59">
            <v>8.5</v>
          </cell>
          <cell r="K59">
            <v>5.0666666666666664</v>
          </cell>
          <cell r="L59">
            <v>4.5111111111111111</v>
          </cell>
          <cell r="N59">
            <v>8.3103448275862064</v>
          </cell>
          <cell r="O59">
            <v>5.1034482758620694</v>
          </cell>
          <cell r="Q59">
            <v>6.3378378378378386</v>
          </cell>
          <cell r="R59">
            <v>4.743243243243243</v>
          </cell>
          <cell r="T59">
            <v>28.416666666666668</v>
          </cell>
          <cell r="U59">
            <v>12.361111111111111</v>
          </cell>
          <cell r="W59">
            <v>28.416666666666668</v>
          </cell>
          <cell r="X59">
            <v>12.361111111111111</v>
          </cell>
          <cell r="AC59">
            <v>16.941558441558442</v>
          </cell>
          <cell r="AD59">
            <v>8.5</v>
          </cell>
          <cell r="AF59">
            <v>5</v>
          </cell>
        </row>
        <row r="60">
          <cell r="A60">
            <v>21</v>
          </cell>
          <cell r="B60">
            <v>7.0000000000000009</v>
          </cell>
          <cell r="C60">
            <v>14.000000000000002</v>
          </cell>
          <cell r="E60">
            <v>19.400000000000002</v>
          </cell>
          <cell r="F60">
            <v>7.0000000000000009</v>
          </cell>
          <cell r="H60">
            <v>14.75</v>
          </cell>
          <cell r="I60">
            <v>9.625</v>
          </cell>
          <cell r="K60">
            <v>5.6470588235294121</v>
          </cell>
          <cell r="L60">
            <v>6.8235294117647065</v>
          </cell>
          <cell r="N60">
            <v>4.8823529411764701</v>
          </cell>
          <cell r="O60">
            <v>7.882352941176471</v>
          </cell>
          <cell r="Q60">
            <v>5.3921568627450984</v>
          </cell>
          <cell r="R60">
            <v>7.1764705882352935</v>
          </cell>
          <cell r="T60">
            <v>32.513513513513516</v>
          </cell>
          <cell r="U60">
            <v>8.0810810810810807</v>
          </cell>
          <cell r="W60">
            <v>32.513513513513516</v>
          </cell>
          <cell r="X60">
            <v>8.0810810810810807</v>
          </cell>
          <cell r="AC60">
            <v>21.045112781954884</v>
          </cell>
          <cell r="AD60">
            <v>7.8270676691729326</v>
          </cell>
          <cell r="AF60">
            <v>5</v>
          </cell>
        </row>
        <row r="61">
          <cell r="A61">
            <v>22</v>
          </cell>
          <cell r="B61">
            <v>3.5000000000000004</v>
          </cell>
          <cell r="C61">
            <v>8.5</v>
          </cell>
          <cell r="E61">
            <v>8.1666666666666661</v>
          </cell>
          <cell r="F61">
            <v>11</v>
          </cell>
          <cell r="H61">
            <v>7.0000000000000009</v>
          </cell>
          <cell r="I61">
            <v>10.375</v>
          </cell>
          <cell r="K61">
            <v>6.8297872340425529</v>
          </cell>
          <cell r="L61">
            <v>5.5106382978723403</v>
          </cell>
          <cell r="N61">
            <v>6.6571428571428575</v>
          </cell>
          <cell r="O61">
            <v>5.8571428571428577</v>
          </cell>
          <cell r="Q61">
            <v>6.7560975609756104</v>
          </cell>
          <cell r="R61">
            <v>5.6585365853658542</v>
          </cell>
          <cell r="T61">
            <v>27.524999999999999</v>
          </cell>
          <cell r="U61">
            <v>12.25</v>
          </cell>
          <cell r="W61">
            <v>27.524999999999999</v>
          </cell>
          <cell r="X61">
            <v>12.25</v>
          </cell>
          <cell r="AC61">
            <v>16.541176470588233</v>
          </cell>
          <cell r="AD61">
            <v>8.9823529411764707</v>
          </cell>
          <cell r="AF61">
            <v>5</v>
          </cell>
        </row>
        <row r="62">
          <cell r="A62">
            <v>23</v>
          </cell>
          <cell r="B62">
            <v>0</v>
          </cell>
          <cell r="C62">
            <v>0</v>
          </cell>
          <cell r="E62">
            <v>0</v>
          </cell>
          <cell r="F62">
            <v>0</v>
          </cell>
          <cell r="H62">
            <v>0</v>
          </cell>
          <cell r="I62">
            <v>0</v>
          </cell>
          <cell r="K62">
            <v>0</v>
          </cell>
          <cell r="L62">
            <v>0</v>
          </cell>
          <cell r="N62">
            <v>0</v>
          </cell>
          <cell r="O62">
            <v>0</v>
          </cell>
          <cell r="Q62">
            <v>0</v>
          </cell>
          <cell r="R62">
            <v>0</v>
          </cell>
          <cell r="T62">
            <v>0</v>
          </cell>
          <cell r="U62">
            <v>0</v>
          </cell>
          <cell r="W62">
            <v>0</v>
          </cell>
          <cell r="X62">
            <v>0</v>
          </cell>
          <cell r="AC62">
            <v>0</v>
          </cell>
          <cell r="AD62">
            <v>0</v>
          </cell>
          <cell r="AF62">
            <v>5</v>
          </cell>
        </row>
        <row r="63">
          <cell r="A63">
            <v>24</v>
          </cell>
          <cell r="B63">
            <v>6.6000000000000005</v>
          </cell>
          <cell r="C63">
            <v>11.799999999999999</v>
          </cell>
          <cell r="E63">
            <v>11.636363636363637</v>
          </cell>
          <cell r="F63">
            <v>9.7272727272727266</v>
          </cell>
          <cell r="H63">
            <v>10.0625</v>
          </cell>
          <cell r="I63">
            <v>10.375</v>
          </cell>
          <cell r="K63">
            <v>6.4883720930232567</v>
          </cell>
          <cell r="L63">
            <v>5.0697674418604652</v>
          </cell>
          <cell r="N63">
            <v>5.5294117647058822</v>
          </cell>
          <cell r="O63">
            <v>5.0588235294117645</v>
          </cell>
          <cell r="Q63">
            <v>6.2166666666666668</v>
          </cell>
          <cell r="R63">
            <v>5.0666666666666664</v>
          </cell>
          <cell r="T63">
            <v>37.516129032258064</v>
          </cell>
          <cell r="U63">
            <v>11.741935483870968</v>
          </cell>
          <cell r="W63">
            <v>37.516129032258064</v>
          </cell>
          <cell r="X63">
            <v>11.741935483870968</v>
          </cell>
          <cell r="AC63">
            <v>20.724637681159418</v>
          </cell>
          <cell r="AD63">
            <v>8.6811594202898554</v>
          </cell>
          <cell r="AF63">
            <v>5</v>
          </cell>
        </row>
        <row r="64">
          <cell r="A64">
            <v>25</v>
          </cell>
          <cell r="B64">
            <v>2.666666666666667</v>
          </cell>
          <cell r="C64">
            <v>13.333333333333334</v>
          </cell>
          <cell r="E64">
            <v>8</v>
          </cell>
          <cell r="F64">
            <v>9</v>
          </cell>
          <cell r="H64">
            <v>6.666666666666667</v>
          </cell>
          <cell r="I64">
            <v>10.083333333333332</v>
          </cell>
          <cell r="K64">
            <v>4.4761904761904763</v>
          </cell>
          <cell r="L64">
            <v>5.0476190476190474</v>
          </cell>
          <cell r="N64">
            <v>15.461538461538463</v>
          </cell>
          <cell r="O64">
            <v>6</v>
          </cell>
          <cell r="Q64">
            <v>7.0727272727272723</v>
          </cell>
          <cell r="R64">
            <v>5.2727272727272725</v>
          </cell>
          <cell r="T64">
            <v>14.374999999999998</v>
          </cell>
          <cell r="U64">
            <v>20.5</v>
          </cell>
          <cell r="W64">
            <v>14.374999999999998</v>
          </cell>
          <cell r="X64">
            <v>20.5</v>
          </cell>
          <cell r="AC64">
            <v>8.4216867469879517</v>
          </cell>
          <cell r="AD64">
            <v>8.9036144578313259</v>
          </cell>
          <cell r="AF64">
            <v>5</v>
          </cell>
        </row>
        <row r="65">
          <cell r="A65">
            <v>26</v>
          </cell>
          <cell r="B65">
            <v>5</v>
          </cell>
          <cell r="C65">
            <v>16</v>
          </cell>
          <cell r="E65">
            <v>9</v>
          </cell>
          <cell r="F65">
            <v>19.857142857142858</v>
          </cell>
          <cell r="H65">
            <v>8.5</v>
          </cell>
          <cell r="I65">
            <v>19.375</v>
          </cell>
          <cell r="K65">
            <v>5.1111111111111116</v>
          </cell>
          <cell r="L65">
            <v>6</v>
          </cell>
          <cell r="N65">
            <v>3.166666666666667</v>
          </cell>
          <cell r="O65">
            <v>7.0000000000000009</v>
          </cell>
          <cell r="Q65">
            <v>4.3333333333333339</v>
          </cell>
          <cell r="R65">
            <v>6.4</v>
          </cell>
          <cell r="T65">
            <v>10.549999999999999</v>
          </cell>
          <cell r="U65">
            <v>19.2</v>
          </cell>
          <cell r="W65">
            <v>10.549999999999999</v>
          </cell>
          <cell r="X65">
            <v>19.2</v>
          </cell>
          <cell r="AC65">
            <v>8.8095238095238102</v>
          </cell>
          <cell r="AD65">
            <v>16.174603174603174</v>
          </cell>
          <cell r="AF65">
            <v>5</v>
          </cell>
        </row>
        <row r="66">
          <cell r="A66">
            <v>27</v>
          </cell>
          <cell r="B66">
            <v>4.5999999999999996</v>
          </cell>
          <cell r="C66">
            <v>11.200000000000001</v>
          </cell>
          <cell r="E66">
            <v>6.5</v>
          </cell>
          <cell r="F66">
            <v>14.374999999999998</v>
          </cell>
          <cell r="H66">
            <v>5.7692307692307692</v>
          </cell>
          <cell r="I66">
            <v>13.153846153846155</v>
          </cell>
          <cell r="K66">
            <v>1.7000000000000002</v>
          </cell>
          <cell r="L66">
            <v>9.9</v>
          </cell>
          <cell r="N66">
            <v>4.2</v>
          </cell>
          <cell r="O66">
            <v>5.6000000000000005</v>
          </cell>
          <cell r="Q66">
            <v>2.9499999999999997</v>
          </cell>
          <cell r="R66">
            <v>7.75</v>
          </cell>
          <cell r="T66">
            <v>7.6956521739130439</v>
          </cell>
          <cell r="U66">
            <v>17.086956521739129</v>
          </cell>
          <cell r="W66">
            <v>7.6956521739130439</v>
          </cell>
          <cell r="X66">
            <v>17.086956521739129</v>
          </cell>
          <cell r="AC66">
            <v>6.1772151898734178</v>
          </cell>
          <cell r="AD66">
            <v>14.075949367088608</v>
          </cell>
          <cell r="AF66">
            <v>5</v>
          </cell>
        </row>
        <row r="67">
          <cell r="A67">
            <v>28</v>
          </cell>
          <cell r="B67">
            <v>4.666666666666667</v>
          </cell>
          <cell r="C67">
            <v>15.333333333333332</v>
          </cell>
          <cell r="E67">
            <v>3.1428571428571432</v>
          </cell>
          <cell r="F67">
            <v>13</v>
          </cell>
          <cell r="H67">
            <v>3.5999999999999996</v>
          </cell>
          <cell r="I67">
            <v>13.700000000000001</v>
          </cell>
          <cell r="K67">
            <v>2.3043478260869565</v>
          </cell>
          <cell r="L67">
            <v>7.304347826086957</v>
          </cell>
          <cell r="N67">
            <v>1.6363636363636365</v>
          </cell>
          <cell r="O67">
            <v>9</v>
          </cell>
          <cell r="Q67">
            <v>2.0882352941176472</v>
          </cell>
          <cell r="R67">
            <v>7.8529411764705888</v>
          </cell>
          <cell r="T67">
            <v>7.384615384615385</v>
          </cell>
          <cell r="U67">
            <v>16.038461538461537</v>
          </cell>
          <cell r="W67">
            <v>7.384615384615385</v>
          </cell>
          <cell r="X67">
            <v>16.038461538461537</v>
          </cell>
          <cell r="AC67">
            <v>5.1145833333333339</v>
          </cell>
          <cell r="AD67">
            <v>12.895833333333334</v>
          </cell>
          <cell r="AF67">
            <v>5</v>
          </cell>
        </row>
        <row r="68">
          <cell r="A68">
            <v>29</v>
          </cell>
          <cell r="B68">
            <v>0</v>
          </cell>
          <cell r="C68">
            <v>0</v>
          </cell>
          <cell r="E68">
            <v>0</v>
          </cell>
          <cell r="F68">
            <v>0</v>
          </cell>
          <cell r="H68">
            <v>0</v>
          </cell>
          <cell r="I68">
            <v>0</v>
          </cell>
          <cell r="K68">
            <v>0</v>
          </cell>
          <cell r="L68">
            <v>0</v>
          </cell>
          <cell r="N68">
            <v>0</v>
          </cell>
          <cell r="O68">
            <v>0</v>
          </cell>
          <cell r="Q68">
            <v>0</v>
          </cell>
          <cell r="R68">
            <v>0</v>
          </cell>
          <cell r="T68">
            <v>0</v>
          </cell>
          <cell r="U68">
            <v>0</v>
          </cell>
          <cell r="W68">
            <v>0</v>
          </cell>
          <cell r="X68">
            <v>0</v>
          </cell>
          <cell r="AC68">
            <v>0</v>
          </cell>
          <cell r="AD68">
            <v>0</v>
          </cell>
          <cell r="AF68">
            <v>5</v>
          </cell>
        </row>
        <row r="69">
          <cell r="A69">
            <v>30</v>
          </cell>
          <cell r="B69">
            <v>0</v>
          </cell>
          <cell r="C69">
            <v>0</v>
          </cell>
          <cell r="E69">
            <v>0</v>
          </cell>
          <cell r="F69">
            <v>0</v>
          </cell>
          <cell r="H69">
            <v>0</v>
          </cell>
          <cell r="I69">
            <v>0</v>
          </cell>
          <cell r="K69">
            <v>0</v>
          </cell>
          <cell r="L69">
            <v>0</v>
          </cell>
          <cell r="N69">
            <v>0</v>
          </cell>
          <cell r="O69">
            <v>0</v>
          </cell>
          <cell r="Q69">
            <v>0</v>
          </cell>
          <cell r="R69">
            <v>0</v>
          </cell>
          <cell r="T69">
            <v>0</v>
          </cell>
          <cell r="U69">
            <v>0</v>
          </cell>
          <cell r="W69">
            <v>0</v>
          </cell>
          <cell r="X69">
            <v>0</v>
          </cell>
          <cell r="AC69">
            <v>0</v>
          </cell>
          <cell r="AD69">
            <v>0</v>
          </cell>
          <cell r="AF69">
            <v>5</v>
          </cell>
        </row>
        <row r="70">
          <cell r="A70">
            <v>31</v>
          </cell>
          <cell r="B70">
            <v>0</v>
          </cell>
          <cell r="C70">
            <v>0</v>
          </cell>
          <cell r="E70">
            <v>0</v>
          </cell>
          <cell r="F70">
            <v>0</v>
          </cell>
          <cell r="H70">
            <v>0</v>
          </cell>
          <cell r="I70">
            <v>0</v>
          </cell>
          <cell r="K70">
            <v>0</v>
          </cell>
          <cell r="L70">
            <v>0</v>
          </cell>
          <cell r="N70">
            <v>0</v>
          </cell>
          <cell r="O70">
            <v>0</v>
          </cell>
          <cell r="Q70">
            <v>0</v>
          </cell>
          <cell r="R70">
            <v>0</v>
          </cell>
          <cell r="T70">
            <v>0</v>
          </cell>
          <cell r="U70">
            <v>0</v>
          </cell>
          <cell r="W70">
            <v>0</v>
          </cell>
          <cell r="X70">
            <v>0</v>
          </cell>
          <cell r="AC70">
            <v>0</v>
          </cell>
          <cell r="AD70">
            <v>0</v>
          </cell>
          <cell r="AF70">
            <v>5</v>
          </cell>
        </row>
        <row r="71">
          <cell r="A71" t="str">
            <v xml:space="preserve">Mar/01 </v>
          </cell>
          <cell r="B71">
            <v>18</v>
          </cell>
          <cell r="C71">
            <v>2</v>
          </cell>
          <cell r="E71">
            <v>12</v>
          </cell>
          <cell r="F71">
            <v>2.5</v>
          </cell>
          <cell r="H71">
            <v>13.200000000000001</v>
          </cell>
          <cell r="I71">
            <v>2.4</v>
          </cell>
          <cell r="K71">
            <v>5.6923076923076925</v>
          </cell>
          <cell r="L71">
            <v>1.2307692307692308</v>
          </cell>
          <cell r="N71">
            <v>6.166666666666667</v>
          </cell>
          <cell r="O71">
            <v>2.3333333333333335</v>
          </cell>
          <cell r="Q71">
            <v>5.92</v>
          </cell>
          <cell r="R71">
            <v>1.76</v>
          </cell>
          <cell r="T71">
            <v>6</v>
          </cell>
          <cell r="U71">
            <v>17.18181818181818</v>
          </cell>
          <cell r="W71">
            <v>6</v>
          </cell>
          <cell r="X71">
            <v>17.18181818181818</v>
          </cell>
          <cell r="AC71">
            <v>6.4594594594594597</v>
          </cell>
          <cell r="AD71">
            <v>10.972972972972974</v>
          </cell>
          <cell r="AF71">
            <v>5</v>
          </cell>
        </row>
        <row r="72">
          <cell r="A72">
            <v>2</v>
          </cell>
          <cell r="B72">
            <v>0</v>
          </cell>
          <cell r="C72">
            <v>0</v>
          </cell>
          <cell r="E72">
            <v>0</v>
          </cell>
          <cell r="F72">
            <v>0</v>
          </cell>
          <cell r="H72">
            <v>0</v>
          </cell>
          <cell r="I72">
            <v>0</v>
          </cell>
          <cell r="K72">
            <v>0</v>
          </cell>
          <cell r="L72">
            <v>0</v>
          </cell>
          <cell r="N72">
            <v>0</v>
          </cell>
          <cell r="O72">
            <v>0</v>
          </cell>
          <cell r="Q72">
            <v>0</v>
          </cell>
          <cell r="R72">
            <v>0</v>
          </cell>
          <cell r="T72">
            <v>0</v>
          </cell>
          <cell r="U72">
            <v>0</v>
          </cell>
          <cell r="W72">
            <v>0</v>
          </cell>
          <cell r="X72">
            <v>0</v>
          </cell>
          <cell r="AC72">
            <v>0</v>
          </cell>
          <cell r="AD72">
            <v>0</v>
          </cell>
          <cell r="AF72">
            <v>5</v>
          </cell>
        </row>
        <row r="73">
          <cell r="A73">
            <v>3</v>
          </cell>
          <cell r="B73">
            <v>7.333333333333333</v>
          </cell>
          <cell r="C73">
            <v>5.6666666666666661</v>
          </cell>
          <cell r="E73">
            <v>12.625</v>
          </cell>
          <cell r="F73">
            <v>4.125</v>
          </cell>
          <cell r="H73">
            <v>11.181818181818182</v>
          </cell>
          <cell r="I73">
            <v>4.5454545454545459</v>
          </cell>
          <cell r="K73">
            <v>6.68</v>
          </cell>
          <cell r="L73">
            <v>3.7199999999999998</v>
          </cell>
          <cell r="N73">
            <v>8.4666666666666668</v>
          </cell>
          <cell r="O73">
            <v>3.6333333333333337</v>
          </cell>
          <cell r="Q73">
            <v>7.6545454545454543</v>
          </cell>
          <cell r="R73">
            <v>3.6727272727272728</v>
          </cell>
          <cell r="T73">
            <v>10.127659574468085</v>
          </cell>
          <cell r="U73">
            <v>12.553191489361701</v>
          </cell>
          <cell r="W73">
            <v>10.127659574468085</v>
          </cell>
          <cell r="X73">
            <v>12.553191489361701</v>
          </cell>
          <cell r="AC73">
            <v>9.35</v>
          </cell>
          <cell r="AD73">
            <v>8.9499999999999993</v>
          </cell>
          <cell r="AF73">
            <v>5</v>
          </cell>
        </row>
        <row r="74">
          <cell r="A74">
            <v>4</v>
          </cell>
          <cell r="B74">
            <v>0</v>
          </cell>
          <cell r="C74">
            <v>0</v>
          </cell>
          <cell r="E74">
            <v>0</v>
          </cell>
          <cell r="F74">
            <v>0</v>
          </cell>
          <cell r="H74">
            <v>0</v>
          </cell>
          <cell r="I74">
            <v>0</v>
          </cell>
          <cell r="K74">
            <v>0</v>
          </cell>
          <cell r="L74">
            <v>0</v>
          </cell>
          <cell r="N74">
            <v>0</v>
          </cell>
          <cell r="O74">
            <v>0</v>
          </cell>
          <cell r="Q74">
            <v>0</v>
          </cell>
          <cell r="R74">
            <v>0</v>
          </cell>
          <cell r="T74">
            <v>0</v>
          </cell>
          <cell r="U74">
            <v>0</v>
          </cell>
          <cell r="W74">
            <v>0</v>
          </cell>
          <cell r="X74">
            <v>0</v>
          </cell>
          <cell r="AC74">
            <v>0</v>
          </cell>
          <cell r="AD74">
            <v>0</v>
          </cell>
          <cell r="AF74">
            <v>5</v>
          </cell>
        </row>
        <row r="75">
          <cell r="A75">
            <v>5</v>
          </cell>
          <cell r="B75">
            <v>4.3333333333333339</v>
          </cell>
          <cell r="C75">
            <v>4.3333333333333339</v>
          </cell>
          <cell r="E75">
            <v>2</v>
          </cell>
          <cell r="F75">
            <v>16.333333333333332</v>
          </cell>
          <cell r="H75">
            <v>2.7777777777777777</v>
          </cell>
          <cell r="I75">
            <v>12.333333333333334</v>
          </cell>
          <cell r="K75">
            <v>1.6666666666666667</v>
          </cell>
          <cell r="L75">
            <v>6.6333333333333329</v>
          </cell>
          <cell r="N75">
            <v>3.3142857142857141</v>
          </cell>
          <cell r="O75">
            <v>8.8285714285714292</v>
          </cell>
          <cell r="Q75">
            <v>2.5538461538461537</v>
          </cell>
          <cell r="R75">
            <v>7.815384615384616</v>
          </cell>
          <cell r="T75">
            <v>8.3720930232558146</v>
          </cell>
          <cell r="U75">
            <v>17.232558139534884</v>
          </cell>
          <cell r="W75">
            <v>8.3720930232558146</v>
          </cell>
          <cell r="X75">
            <v>17.232558139534884</v>
          </cell>
          <cell r="AC75">
            <v>5.6937500000000005</v>
          </cell>
          <cell r="AD75">
            <v>13.13125</v>
          </cell>
          <cell r="AF75">
            <v>5</v>
          </cell>
        </row>
        <row r="76">
          <cell r="A76">
            <v>6</v>
          </cell>
          <cell r="B76">
            <v>2.5151515151515151</v>
          </cell>
          <cell r="C76">
            <v>6.5151515151515156</v>
          </cell>
          <cell r="E76">
            <v>1.1142857142857143</v>
          </cell>
          <cell r="F76">
            <v>8.742857142857142</v>
          </cell>
          <cell r="H76">
            <v>1.7941176470588234</v>
          </cell>
          <cell r="I76">
            <v>7.6617647058823524</v>
          </cell>
          <cell r="K76">
            <v>0</v>
          </cell>
          <cell r="L76">
            <v>0</v>
          </cell>
          <cell r="N76">
            <v>0</v>
          </cell>
          <cell r="O76">
            <v>0</v>
          </cell>
          <cell r="Q76">
            <v>0</v>
          </cell>
          <cell r="R76">
            <v>0</v>
          </cell>
          <cell r="T76">
            <v>7.8666666666666663</v>
          </cell>
          <cell r="U76">
            <v>16.333333333333332</v>
          </cell>
          <cell r="W76">
            <v>8.2727272727272734</v>
          </cell>
          <cell r="X76">
            <v>16.878787878787879</v>
          </cell>
          <cell r="AC76">
            <v>4.8167938931297716</v>
          </cell>
          <cell r="AD76">
            <v>11.969465648854962</v>
          </cell>
          <cell r="AF76">
            <v>5</v>
          </cell>
        </row>
        <row r="77">
          <cell r="A77">
            <v>7</v>
          </cell>
          <cell r="B77">
            <v>2.0555555555555558</v>
          </cell>
          <cell r="C77">
            <v>8.0555555555555554</v>
          </cell>
          <cell r="E77">
            <v>1.7999999999999998</v>
          </cell>
          <cell r="F77">
            <v>7.1999999999999993</v>
          </cell>
          <cell r="H77">
            <v>1.8958333333333335</v>
          </cell>
          <cell r="I77">
            <v>7.5208333333333339</v>
          </cell>
          <cell r="K77">
            <v>0</v>
          </cell>
          <cell r="L77">
            <v>0</v>
          </cell>
          <cell r="N77">
            <v>0</v>
          </cell>
          <cell r="O77">
            <v>0</v>
          </cell>
          <cell r="Q77">
            <v>0</v>
          </cell>
          <cell r="R77">
            <v>0</v>
          </cell>
          <cell r="T77">
            <v>6.4761904761904754</v>
          </cell>
          <cell r="U77">
            <v>17.571428571428569</v>
          </cell>
          <cell r="W77">
            <v>6.4761904761904754</v>
          </cell>
          <cell r="X77">
            <v>17.571428571428569</v>
          </cell>
          <cell r="AC77">
            <v>4.0333333333333332</v>
          </cell>
          <cell r="AD77">
            <v>12.211111111111112</v>
          </cell>
          <cell r="AF77">
            <v>5</v>
          </cell>
        </row>
        <row r="78">
          <cell r="A78">
            <v>8</v>
          </cell>
          <cell r="B78">
            <v>0</v>
          </cell>
          <cell r="C78">
            <v>6.5</v>
          </cell>
          <cell r="E78">
            <v>4</v>
          </cell>
          <cell r="F78">
            <v>7.3999999999999995</v>
          </cell>
          <cell r="H78">
            <v>2.8571428571428572</v>
          </cell>
          <cell r="I78">
            <v>7.1428571428571423</v>
          </cell>
          <cell r="K78">
            <v>2.1724137931034484</v>
          </cell>
          <cell r="L78">
            <v>6.8275862068965516</v>
          </cell>
          <cell r="N78">
            <v>1.7999999999999998</v>
          </cell>
          <cell r="O78">
            <v>7.3999999999999995</v>
          </cell>
          <cell r="Q78">
            <v>2.0204081632653059</v>
          </cell>
          <cell r="R78">
            <v>7.0612244897959187</v>
          </cell>
          <cell r="T78">
            <v>7.764705882352942</v>
          </cell>
          <cell r="U78">
            <v>22.470588235294116</v>
          </cell>
          <cell r="W78">
            <v>7.764705882352942</v>
          </cell>
          <cell r="X78">
            <v>22.470588235294116</v>
          </cell>
          <cell r="AC78">
            <v>5.217741935483871</v>
          </cell>
          <cell r="AD78">
            <v>15.516129032258064</v>
          </cell>
          <cell r="AF78">
            <v>5</v>
          </cell>
        </row>
        <row r="79">
          <cell r="A79">
            <v>9</v>
          </cell>
          <cell r="B79">
            <v>0</v>
          </cell>
          <cell r="C79">
            <v>0</v>
          </cell>
          <cell r="E79">
            <v>0</v>
          </cell>
          <cell r="F79">
            <v>0</v>
          </cell>
          <cell r="H79">
            <v>0</v>
          </cell>
          <cell r="I79">
            <v>0</v>
          </cell>
          <cell r="K79">
            <v>0</v>
          </cell>
          <cell r="L79">
            <v>0</v>
          </cell>
          <cell r="N79">
            <v>0</v>
          </cell>
          <cell r="O79">
            <v>0</v>
          </cell>
          <cell r="Q79">
            <v>0</v>
          </cell>
          <cell r="R79">
            <v>0</v>
          </cell>
          <cell r="T79">
            <v>0</v>
          </cell>
          <cell r="U79">
            <v>0</v>
          </cell>
          <cell r="W79">
            <v>0</v>
          </cell>
          <cell r="X79">
            <v>0</v>
          </cell>
          <cell r="AC79">
            <v>0</v>
          </cell>
          <cell r="AD79">
            <v>0</v>
          </cell>
          <cell r="AF79">
            <v>5</v>
          </cell>
        </row>
        <row r="80">
          <cell r="A80">
            <v>10</v>
          </cell>
          <cell r="B80">
            <v>5</v>
          </cell>
          <cell r="C80">
            <v>5</v>
          </cell>
          <cell r="E80">
            <v>4.4285714285714279</v>
          </cell>
          <cell r="F80">
            <v>8.7142857142857153</v>
          </cell>
          <cell r="H80">
            <v>4.5999999999999996</v>
          </cell>
          <cell r="I80">
            <v>7.6</v>
          </cell>
          <cell r="K80">
            <v>4</v>
          </cell>
          <cell r="L80">
            <v>6.6470588235294112</v>
          </cell>
          <cell r="N80">
            <v>3.7058823529411762</v>
          </cell>
          <cell r="O80">
            <v>7.2647058823529411</v>
          </cell>
          <cell r="Q80">
            <v>3.8529411764705883</v>
          </cell>
          <cell r="R80">
            <v>6.9558823529411766</v>
          </cell>
          <cell r="T80">
            <v>7.8</v>
          </cell>
          <cell r="U80">
            <v>13.914285714285715</v>
          </cell>
          <cell r="W80">
            <v>7.8</v>
          </cell>
          <cell r="X80">
            <v>13.914285714285715</v>
          </cell>
          <cell r="AC80">
            <v>5.7702702702702702</v>
          </cell>
          <cell r="AD80">
            <v>10.29054054054054</v>
          </cell>
          <cell r="AF80">
            <v>5</v>
          </cell>
        </row>
        <row r="81">
          <cell r="A81">
            <v>11</v>
          </cell>
          <cell r="B81">
            <v>2.2608695652173916</v>
          </cell>
          <cell r="C81">
            <v>9.2173913043478262</v>
          </cell>
          <cell r="E81">
            <v>2.25</v>
          </cell>
          <cell r="F81">
            <v>8.5</v>
          </cell>
          <cell r="H81">
            <v>2.2564102564102564</v>
          </cell>
          <cell r="I81">
            <v>8.9230769230769234</v>
          </cell>
          <cell r="K81">
            <v>2.1052631578947367</v>
          </cell>
          <cell r="L81">
            <v>5.2130325814536338</v>
          </cell>
          <cell r="N81">
            <v>4.1666666666666661</v>
          </cell>
          <cell r="O81">
            <v>5.916666666666667</v>
          </cell>
          <cell r="Q81">
            <v>2.581888246628131</v>
          </cell>
          <cell r="R81">
            <v>5.3757225433526017</v>
          </cell>
          <cell r="T81">
            <v>7.4615384615384608</v>
          </cell>
          <cell r="U81">
            <v>15.153846153846153</v>
          </cell>
          <cell r="W81">
            <v>7.4615384615384608</v>
          </cell>
          <cell r="X81">
            <v>15.153846153846153</v>
          </cell>
          <cell r="AC81">
            <v>4.7866256049274085</v>
          </cell>
          <cell r="AD81">
            <v>10.153981522217334</v>
          </cell>
          <cell r="AF81">
            <v>5</v>
          </cell>
        </row>
        <row r="82">
          <cell r="A82">
            <v>12</v>
          </cell>
          <cell r="B82">
            <v>2.75</v>
          </cell>
          <cell r="C82">
            <v>8.75</v>
          </cell>
          <cell r="E82">
            <v>7.6666666666666661</v>
          </cell>
          <cell r="F82">
            <v>11.333333333333332</v>
          </cell>
          <cell r="H82">
            <v>4.8571428571428568</v>
          </cell>
          <cell r="I82">
            <v>9.8571428571428577</v>
          </cell>
          <cell r="K82">
            <v>1.4848484848484849</v>
          </cell>
          <cell r="L82">
            <v>6.0909090909090908</v>
          </cell>
          <cell r="N82">
            <v>3.4666666666666663</v>
          </cell>
          <cell r="O82">
            <v>7.4666666666666677</v>
          </cell>
          <cell r="Q82">
            <v>2.1041666666666665</v>
          </cell>
          <cell r="R82">
            <v>6.520833333333333</v>
          </cell>
          <cell r="T82">
            <v>8.6190476190476186</v>
          </cell>
          <cell r="U82">
            <v>16.80952380952381</v>
          </cell>
          <cell r="W82">
            <v>8.6190476190476186</v>
          </cell>
          <cell r="X82">
            <v>16.80952380952381</v>
          </cell>
          <cell r="AC82">
            <v>5.123711340206186</v>
          </cell>
          <cell r="AD82">
            <v>11.216494845360824</v>
          </cell>
          <cell r="AF82">
            <v>5</v>
          </cell>
        </row>
        <row r="83">
          <cell r="A83">
            <v>13</v>
          </cell>
          <cell r="B83">
            <v>4</v>
          </cell>
          <cell r="C83">
            <v>12</v>
          </cell>
          <cell r="E83">
            <v>4</v>
          </cell>
          <cell r="F83">
            <v>9.75</v>
          </cell>
          <cell r="H83">
            <v>4</v>
          </cell>
          <cell r="I83">
            <v>10.199999999999999</v>
          </cell>
          <cell r="K83">
            <v>2.2939068100358422</v>
          </cell>
          <cell r="L83">
            <v>5.913978494623656</v>
          </cell>
          <cell r="N83">
            <v>1.7999999999999998</v>
          </cell>
          <cell r="O83">
            <v>8.7999999999999989</v>
          </cell>
          <cell r="Q83">
            <v>2.1635883905013191</v>
          </cell>
          <cell r="R83">
            <v>6.6754617414248028</v>
          </cell>
          <cell r="T83">
            <v>10.285714285714285</v>
          </cell>
          <cell r="U83">
            <v>31.428571428571427</v>
          </cell>
          <cell r="W83">
            <v>10.285714285714285</v>
          </cell>
          <cell r="X83">
            <v>31.428571428571427</v>
          </cell>
          <cell r="AC83">
            <v>4.3233743409490337</v>
          </cell>
          <cell r="AD83">
            <v>13.075571177504393</v>
          </cell>
          <cell r="AF83">
            <v>5</v>
          </cell>
        </row>
        <row r="84">
          <cell r="A84">
            <v>14</v>
          </cell>
          <cell r="B84">
            <v>2</v>
          </cell>
          <cell r="C84">
            <v>7.0000000000000009</v>
          </cell>
          <cell r="E84">
            <v>3.6666666666666665</v>
          </cell>
          <cell r="F84">
            <v>6.833333333333333</v>
          </cell>
          <cell r="H84">
            <v>3.25</v>
          </cell>
          <cell r="I84">
            <v>6.8750000000000009</v>
          </cell>
          <cell r="K84">
            <v>2.8214285714285712</v>
          </cell>
          <cell r="L84">
            <v>4.9285714285714288</v>
          </cell>
          <cell r="N84">
            <v>2.7272727272727271</v>
          </cell>
          <cell r="O84">
            <v>8.9090909090909101</v>
          </cell>
          <cell r="Q84">
            <v>2.7948717948717947</v>
          </cell>
          <cell r="R84">
            <v>6.0512820512820511</v>
          </cell>
          <cell r="T84">
            <v>6.583333333333333</v>
          </cell>
          <cell r="U84">
            <v>19.416666666666664</v>
          </cell>
          <cell r="W84">
            <v>6.583333333333333</v>
          </cell>
          <cell r="X84">
            <v>19.416666666666664</v>
          </cell>
          <cell r="AC84">
            <v>4.1267605633802811</v>
          </cell>
          <cell r="AD84">
            <v>10.661971830985916</v>
          </cell>
          <cell r="AF84">
            <v>5</v>
          </cell>
        </row>
        <row r="85">
          <cell r="A85">
            <v>15</v>
          </cell>
          <cell r="B85">
            <v>4.3999999999999995</v>
          </cell>
          <cell r="C85">
            <v>6.4</v>
          </cell>
          <cell r="E85">
            <v>3.3333333333333335</v>
          </cell>
          <cell r="F85">
            <v>4</v>
          </cell>
          <cell r="H85">
            <v>3.8181818181818183</v>
          </cell>
          <cell r="I85">
            <v>5.0909090909090908</v>
          </cell>
          <cell r="K85">
            <v>3.4000000000000004</v>
          </cell>
          <cell r="L85">
            <v>4.1333333333333329</v>
          </cell>
          <cell r="N85">
            <v>4.833333333333333</v>
          </cell>
          <cell r="O85">
            <v>6.25</v>
          </cell>
          <cell r="Q85">
            <v>3.8095238095238098</v>
          </cell>
          <cell r="R85">
            <v>4.7380952380952381</v>
          </cell>
          <cell r="T85">
            <v>19.777777777777779</v>
          </cell>
          <cell r="U85">
            <v>14.333333333333334</v>
          </cell>
          <cell r="W85">
            <v>19.777777777777779</v>
          </cell>
          <cell r="X85">
            <v>14.333333333333334</v>
          </cell>
          <cell r="AC85">
            <v>10.269662921348315</v>
          </cell>
          <cell r="AD85">
            <v>8.6629213483146064</v>
          </cell>
          <cell r="AF85">
            <v>5</v>
          </cell>
        </row>
        <row r="86">
          <cell r="A86">
            <v>16</v>
          </cell>
          <cell r="B86">
            <v>8</v>
          </cell>
          <cell r="C86">
            <v>4</v>
          </cell>
          <cell r="E86">
            <v>7.0000000000000009</v>
          </cell>
          <cell r="F86">
            <v>9</v>
          </cell>
          <cell r="H86">
            <v>7.333333333333333</v>
          </cell>
          <cell r="I86">
            <v>7.333333333333333</v>
          </cell>
          <cell r="K86">
            <v>0</v>
          </cell>
          <cell r="L86">
            <v>0</v>
          </cell>
          <cell r="N86">
            <v>0</v>
          </cell>
          <cell r="O86">
            <v>0</v>
          </cell>
          <cell r="Q86">
            <v>0</v>
          </cell>
          <cell r="R86">
            <v>0</v>
          </cell>
          <cell r="T86">
            <v>0</v>
          </cell>
          <cell r="U86">
            <v>0</v>
          </cell>
          <cell r="W86">
            <v>0</v>
          </cell>
          <cell r="X86">
            <v>0</v>
          </cell>
          <cell r="AC86">
            <v>7.333333333333333</v>
          </cell>
          <cell r="AD86">
            <v>7.333333333333333</v>
          </cell>
          <cell r="AF86">
            <v>5</v>
          </cell>
        </row>
        <row r="87">
          <cell r="A87">
            <v>17</v>
          </cell>
          <cell r="B87">
            <v>3</v>
          </cell>
          <cell r="C87">
            <v>5</v>
          </cell>
          <cell r="E87">
            <v>3.3333333333333335</v>
          </cell>
          <cell r="F87">
            <v>6.666666666666667</v>
          </cell>
          <cell r="H87">
            <v>3.2857142857142856</v>
          </cell>
          <cell r="I87">
            <v>6.4285714285714279</v>
          </cell>
          <cell r="K87">
            <v>3.4285714285714288</v>
          </cell>
          <cell r="L87">
            <v>5</v>
          </cell>
          <cell r="N87">
            <v>2.3513513513513513</v>
          </cell>
          <cell r="O87">
            <v>6.756756756756757</v>
          </cell>
          <cell r="Q87">
            <v>2.8153846153846156</v>
          </cell>
          <cell r="R87">
            <v>6</v>
          </cell>
          <cell r="T87">
            <v>2.9333333333333331</v>
          </cell>
          <cell r="U87">
            <v>5.6666666666666661</v>
          </cell>
          <cell r="W87">
            <v>2.9333333333333331</v>
          </cell>
          <cell r="X87">
            <v>5.6666666666666661</v>
          </cell>
          <cell r="AC87">
            <v>2.90625</v>
          </cell>
          <cell r="AD87">
            <v>5.807291666666667</v>
          </cell>
          <cell r="AF87">
            <v>5</v>
          </cell>
        </row>
        <row r="88">
          <cell r="A88">
            <v>18</v>
          </cell>
          <cell r="B88">
            <v>2.666666666666667</v>
          </cell>
          <cell r="C88">
            <v>6.666666666666667</v>
          </cell>
          <cell r="E88">
            <v>4.1666666666666661</v>
          </cell>
          <cell r="F88">
            <v>6.3333333333333339</v>
          </cell>
          <cell r="H88">
            <v>3.6666666666666665</v>
          </cell>
          <cell r="I88">
            <v>6.4444444444444446</v>
          </cell>
          <cell r="K88">
            <v>2.8000000000000003</v>
          </cell>
          <cell r="L88">
            <v>4.1666666666666661</v>
          </cell>
          <cell r="N88">
            <v>3.0909090909090908</v>
          </cell>
          <cell r="O88">
            <v>5.3030303030303028</v>
          </cell>
          <cell r="Q88">
            <v>2.9523809523809526</v>
          </cell>
          <cell r="R88">
            <v>4.7619047619047619</v>
          </cell>
          <cell r="T88">
            <v>8.545454545454545</v>
          </cell>
          <cell r="U88">
            <v>10.151515151515152</v>
          </cell>
          <cell r="W88">
            <v>8.545454545454545</v>
          </cell>
          <cell r="X88">
            <v>10.151515151515152</v>
          </cell>
          <cell r="AC88">
            <v>5.6739130434782608</v>
          </cell>
          <cell r="AD88">
            <v>7.4492753623188417</v>
          </cell>
          <cell r="AF88">
            <v>5</v>
          </cell>
        </row>
        <row r="89">
          <cell r="A89">
            <v>19</v>
          </cell>
          <cell r="B89">
            <v>0</v>
          </cell>
          <cell r="C89">
            <v>0</v>
          </cell>
          <cell r="E89">
            <v>6</v>
          </cell>
          <cell r="F89">
            <v>7.5</v>
          </cell>
          <cell r="H89">
            <v>6</v>
          </cell>
          <cell r="I89">
            <v>7.5</v>
          </cell>
          <cell r="K89">
            <v>3.7370242214532867</v>
          </cell>
          <cell r="L89">
            <v>4.8788927335640135</v>
          </cell>
          <cell r="N89">
            <v>4.3571428571428577</v>
          </cell>
          <cell r="O89">
            <v>4.5357142857142856</v>
          </cell>
          <cell r="Q89">
            <v>4.0421792618629171</v>
          </cell>
          <cell r="R89">
            <v>4.7100175746924426</v>
          </cell>
          <cell r="T89">
            <v>16.71875</v>
          </cell>
          <cell r="U89">
            <v>8.375</v>
          </cell>
          <cell r="W89">
            <v>16.71875</v>
          </cell>
          <cell r="X89">
            <v>8.375</v>
          </cell>
          <cell r="AC89">
            <v>10.527974783293931</v>
          </cell>
          <cell r="AD89">
            <v>6.6903073286052006</v>
          </cell>
          <cell r="AF89">
            <v>5</v>
          </cell>
        </row>
        <row r="90">
          <cell r="A90">
            <v>20</v>
          </cell>
          <cell r="B90">
            <v>4.2</v>
          </cell>
          <cell r="C90">
            <v>4.2</v>
          </cell>
          <cell r="E90">
            <v>2.833333333333333</v>
          </cell>
          <cell r="F90">
            <v>4.5</v>
          </cell>
          <cell r="H90">
            <v>3.4545454545454546</v>
          </cell>
          <cell r="I90">
            <v>4.3636363636363642</v>
          </cell>
          <cell r="K90">
            <v>3.0789473684210527</v>
          </cell>
          <cell r="L90">
            <v>4.7368421052631584</v>
          </cell>
          <cell r="N90">
            <v>2.52</v>
          </cell>
          <cell r="O90">
            <v>4.92</v>
          </cell>
          <cell r="Q90">
            <v>2.8571428571428572</v>
          </cell>
          <cell r="R90">
            <v>4.8095238095238093</v>
          </cell>
          <cell r="T90">
            <v>14.875</v>
          </cell>
          <cell r="U90">
            <v>9.1999999999999993</v>
          </cell>
          <cell r="W90">
            <v>14.875</v>
          </cell>
          <cell r="X90">
            <v>9.1999999999999993</v>
          </cell>
          <cell r="AC90">
            <v>9.1428571428571423</v>
          </cell>
          <cell r="AD90">
            <v>7.0584415584415581</v>
          </cell>
          <cell r="AF90">
            <v>5</v>
          </cell>
        </row>
        <row r="91">
          <cell r="A91">
            <v>21</v>
          </cell>
          <cell r="B91">
            <v>0</v>
          </cell>
          <cell r="C91">
            <v>9</v>
          </cell>
          <cell r="E91">
            <v>7.5</v>
          </cell>
          <cell r="F91">
            <v>8.5</v>
          </cell>
          <cell r="H91">
            <v>5</v>
          </cell>
          <cell r="I91">
            <v>8.6666666666666679</v>
          </cell>
          <cell r="K91">
            <v>4.9444444444444446</v>
          </cell>
          <cell r="L91">
            <v>4.833333333333333</v>
          </cell>
          <cell r="N91">
            <v>5.9411764705882355</v>
          </cell>
          <cell r="O91">
            <v>4.9411764705882346</v>
          </cell>
          <cell r="Q91">
            <v>5.2641509433962268</v>
          </cell>
          <cell r="R91">
            <v>4.867924528301887</v>
          </cell>
          <cell r="T91">
            <v>11.62962962962963</v>
          </cell>
          <cell r="U91">
            <v>10.333333333333334</v>
          </cell>
          <cell r="W91">
            <v>11.62962962962963</v>
          </cell>
          <cell r="X91">
            <v>10.333333333333334</v>
          </cell>
          <cell r="AC91">
            <v>8.2920353982300874</v>
          </cell>
          <cell r="AD91">
            <v>7.6814159292035402</v>
          </cell>
          <cell r="AF91">
            <v>5</v>
          </cell>
        </row>
        <row r="92">
          <cell r="A92">
            <v>22</v>
          </cell>
          <cell r="B92">
            <v>5</v>
          </cell>
          <cell r="C92">
            <v>5.3333333333333339</v>
          </cell>
          <cell r="E92">
            <v>3.8</v>
          </cell>
          <cell r="F92">
            <v>5.8000000000000007</v>
          </cell>
          <cell r="H92">
            <v>4.25</v>
          </cell>
          <cell r="I92">
            <v>5.625</v>
          </cell>
          <cell r="K92">
            <v>4</v>
          </cell>
          <cell r="L92">
            <v>4.8205128205128203</v>
          </cell>
          <cell r="N92">
            <v>4.16</v>
          </cell>
          <cell r="O92">
            <v>5.64</v>
          </cell>
          <cell r="Q92">
            <v>4.0625</v>
          </cell>
          <cell r="R92">
            <v>5.140625</v>
          </cell>
          <cell r="T92">
            <v>14.636363636363637</v>
          </cell>
          <cell r="U92">
            <v>9.0303030303030294</v>
          </cell>
          <cell r="W92">
            <v>14.636363636363637</v>
          </cell>
          <cell r="X92">
            <v>9.0303030303030294</v>
          </cell>
          <cell r="AC92">
            <v>9.1304347826086953</v>
          </cell>
          <cell r="AD92">
            <v>7.0289855072463769</v>
          </cell>
          <cell r="AF92">
            <v>5</v>
          </cell>
        </row>
        <row r="93">
          <cell r="A93">
            <v>23</v>
          </cell>
          <cell r="B93">
            <v>0</v>
          </cell>
          <cell r="C93">
            <v>0</v>
          </cell>
          <cell r="E93">
            <v>4.75</v>
          </cell>
          <cell r="F93">
            <v>5.25</v>
          </cell>
          <cell r="H93">
            <v>4.75</v>
          </cell>
          <cell r="I93">
            <v>5.25</v>
          </cell>
          <cell r="K93">
            <v>0</v>
          </cell>
          <cell r="L93">
            <v>0</v>
          </cell>
          <cell r="N93">
            <v>0</v>
          </cell>
          <cell r="O93">
            <v>0</v>
          </cell>
          <cell r="Q93">
            <v>0</v>
          </cell>
          <cell r="R93">
            <v>0</v>
          </cell>
          <cell r="T93">
            <v>0</v>
          </cell>
          <cell r="U93">
            <v>0</v>
          </cell>
          <cell r="W93">
            <v>0</v>
          </cell>
          <cell r="X93">
            <v>0</v>
          </cell>
          <cell r="AC93">
            <v>4.75</v>
          </cell>
          <cell r="AD93">
            <v>5.25</v>
          </cell>
          <cell r="AF93">
            <v>5</v>
          </cell>
        </row>
        <row r="94">
          <cell r="A94">
            <v>24</v>
          </cell>
          <cell r="B94">
            <v>0</v>
          </cell>
          <cell r="C94">
            <v>0</v>
          </cell>
          <cell r="E94">
            <v>4</v>
          </cell>
          <cell r="F94">
            <v>2.6</v>
          </cell>
          <cell r="H94">
            <v>4</v>
          </cell>
          <cell r="I94">
            <v>2.6</v>
          </cell>
          <cell r="K94">
            <v>6.583333333333333</v>
          </cell>
          <cell r="L94">
            <v>4.2291666666666661</v>
          </cell>
          <cell r="N94">
            <v>10.24</v>
          </cell>
          <cell r="O94">
            <v>4.96</v>
          </cell>
          <cell r="Q94">
            <v>7.8356164383561646</v>
          </cell>
          <cell r="R94">
            <v>4.4794520547945211</v>
          </cell>
          <cell r="T94">
            <v>18.285714285714285</v>
          </cell>
          <cell r="U94">
            <v>15.333333333333332</v>
          </cell>
          <cell r="W94">
            <v>18.285714285714285</v>
          </cell>
          <cell r="X94">
            <v>15.333333333333332</v>
          </cell>
          <cell r="AC94">
            <v>11.333333333333332</v>
          </cell>
          <cell r="AD94">
            <v>8.2000000000000011</v>
          </cell>
          <cell r="AF94">
            <v>5</v>
          </cell>
        </row>
        <row r="95">
          <cell r="A95">
            <v>25</v>
          </cell>
          <cell r="B95">
            <v>4.5</v>
          </cell>
          <cell r="C95">
            <v>6</v>
          </cell>
          <cell r="E95">
            <v>6.4</v>
          </cell>
          <cell r="F95">
            <v>4.8</v>
          </cell>
          <cell r="H95">
            <v>5.8571428571428577</v>
          </cell>
          <cell r="I95">
            <v>5.1428571428571423</v>
          </cell>
          <cell r="K95">
            <v>6.1153846153846159</v>
          </cell>
          <cell r="L95">
            <v>4.365384615384615</v>
          </cell>
          <cell r="N95">
            <v>9.6666666666666661</v>
          </cell>
          <cell r="O95">
            <v>4.666666666666667</v>
          </cell>
          <cell r="Q95">
            <v>7.0285714285714285</v>
          </cell>
          <cell r="R95">
            <v>4.4428571428571431</v>
          </cell>
          <cell r="T95">
            <v>6.5</v>
          </cell>
          <cell r="U95">
            <v>12.5</v>
          </cell>
          <cell r="W95">
            <v>6.5</v>
          </cell>
          <cell r="X95">
            <v>12.5</v>
          </cell>
          <cell r="AC95">
            <v>6.849462365591398</v>
          </cell>
          <cell r="AD95">
            <v>5.881720430107527</v>
          </cell>
          <cell r="AF95">
            <v>5</v>
          </cell>
        </row>
        <row r="96">
          <cell r="A96">
            <v>26</v>
          </cell>
          <cell r="B96">
            <v>10.75</v>
          </cell>
          <cell r="C96">
            <v>4</v>
          </cell>
          <cell r="E96">
            <v>10.285714285714285</v>
          </cell>
          <cell r="F96">
            <v>5.5714285714285712</v>
          </cell>
          <cell r="H96">
            <v>10.454545454545453</v>
          </cell>
          <cell r="I96">
            <v>5</v>
          </cell>
          <cell r="K96">
            <v>3.4444444444444446</v>
          </cell>
          <cell r="L96">
            <v>5.2222222222222223</v>
          </cell>
          <cell r="N96">
            <v>4.6428571428571432</v>
          </cell>
          <cell r="O96">
            <v>6.0714285714285712</v>
          </cell>
          <cell r="Q96">
            <v>4.1739130434782616</v>
          </cell>
          <cell r="R96">
            <v>5.7391304347826084</v>
          </cell>
          <cell r="T96">
            <v>8.9166666666666679</v>
          </cell>
          <cell r="U96">
            <v>12.75</v>
          </cell>
          <cell r="W96">
            <v>8.9166666666666679</v>
          </cell>
          <cell r="X96">
            <v>12.75</v>
          </cell>
          <cell r="AC96">
            <v>7.3275862068965507</v>
          </cell>
          <cell r="AD96">
            <v>8.5</v>
          </cell>
          <cell r="AF96">
            <v>5</v>
          </cell>
        </row>
        <row r="97">
          <cell r="A97">
            <v>27</v>
          </cell>
          <cell r="B97">
            <v>0</v>
          </cell>
          <cell r="C97">
            <v>0</v>
          </cell>
          <cell r="E97">
            <v>9.625</v>
          </cell>
          <cell r="F97">
            <v>6.75</v>
          </cell>
          <cell r="H97">
            <v>9.625</v>
          </cell>
          <cell r="I97">
            <v>6.75</v>
          </cell>
          <cell r="K97">
            <v>3.7058823529411762</v>
          </cell>
          <cell r="L97">
            <v>6.9411764705882355</v>
          </cell>
          <cell r="N97">
            <v>1.7142857142857144</v>
          </cell>
          <cell r="O97">
            <v>7.4285714285714288</v>
          </cell>
          <cell r="Q97">
            <v>3.125</v>
          </cell>
          <cell r="R97">
            <v>7.083333333333333</v>
          </cell>
          <cell r="T97">
            <v>12.173913043478262</v>
          </cell>
          <cell r="U97">
            <v>16.608695652173914</v>
          </cell>
          <cell r="W97">
            <v>12.173913043478262</v>
          </cell>
          <cell r="X97">
            <v>16.608695652173914</v>
          </cell>
          <cell r="AC97">
            <v>9.1282051282051295</v>
          </cell>
          <cell r="AD97">
            <v>12.666666666666668</v>
          </cell>
          <cell r="AF97">
            <v>5</v>
          </cell>
        </row>
        <row r="98">
          <cell r="A98">
            <v>28</v>
          </cell>
          <cell r="B98">
            <v>8</v>
          </cell>
          <cell r="C98">
            <v>5</v>
          </cell>
          <cell r="E98">
            <v>10</v>
          </cell>
          <cell r="F98">
            <v>5.75</v>
          </cell>
          <cell r="H98">
            <v>9.1428571428571423</v>
          </cell>
          <cell r="I98">
            <v>5.4285714285714288</v>
          </cell>
          <cell r="K98">
            <v>2.5</v>
          </cell>
          <cell r="L98">
            <v>5.3125</v>
          </cell>
          <cell r="N98">
            <v>3.5000000000000004</v>
          </cell>
          <cell r="O98">
            <v>8.5833333333333339</v>
          </cell>
          <cell r="Q98">
            <v>2.9285714285714288</v>
          </cell>
          <cell r="R98">
            <v>6.7142857142857144</v>
          </cell>
          <cell r="T98">
            <v>7.3684210526315779</v>
          </cell>
          <cell r="U98">
            <v>17.842105263157894</v>
          </cell>
          <cell r="W98">
            <v>7.3684210526315779</v>
          </cell>
          <cell r="X98">
            <v>17.842105263157894</v>
          </cell>
          <cell r="AC98">
            <v>5.8356164383561646</v>
          </cell>
          <cell r="AD98">
            <v>12.383561643835616</v>
          </cell>
          <cell r="AF98">
            <v>5</v>
          </cell>
        </row>
        <row r="99">
          <cell r="A99">
            <v>29</v>
          </cell>
          <cell r="B99">
            <v>10</v>
          </cell>
          <cell r="C99">
            <v>10.333333333333334</v>
          </cell>
          <cell r="E99">
            <v>11.333333333333332</v>
          </cell>
          <cell r="F99">
            <v>7.333333333333333</v>
          </cell>
          <cell r="H99">
            <v>10.888888888888888</v>
          </cell>
          <cell r="I99">
            <v>8.3333333333333321</v>
          </cell>
          <cell r="K99">
            <v>4.0851063829787231</v>
          </cell>
          <cell r="L99">
            <v>5.7021276595744679</v>
          </cell>
          <cell r="N99">
            <v>3.3000000000000003</v>
          </cell>
          <cell r="O99">
            <v>6.9</v>
          </cell>
          <cell r="Q99">
            <v>3.7241379310344822</v>
          </cell>
          <cell r="R99">
            <v>6.2528735632183903</v>
          </cell>
          <cell r="T99">
            <v>12.2</v>
          </cell>
          <cell r="U99">
            <v>13.8</v>
          </cell>
          <cell r="W99">
            <v>12.2</v>
          </cell>
          <cell r="X99">
            <v>13.8</v>
          </cell>
          <cell r="AC99">
            <v>8.9711934156378597</v>
          </cell>
          <cell r="AD99">
            <v>10.2880658436214</v>
          </cell>
          <cell r="AF99">
            <v>5</v>
          </cell>
        </row>
        <row r="100">
          <cell r="A100">
            <v>30</v>
          </cell>
          <cell r="B100">
            <v>0</v>
          </cell>
          <cell r="C100">
            <v>0</v>
          </cell>
          <cell r="E100">
            <v>0</v>
          </cell>
          <cell r="F100">
            <v>0</v>
          </cell>
          <cell r="H100">
            <v>0</v>
          </cell>
          <cell r="I100">
            <v>0</v>
          </cell>
          <cell r="K100">
            <v>0</v>
          </cell>
          <cell r="L100">
            <v>0</v>
          </cell>
          <cell r="N100">
            <v>0</v>
          </cell>
          <cell r="O100">
            <v>0</v>
          </cell>
          <cell r="Q100">
            <v>0</v>
          </cell>
          <cell r="R100">
            <v>0</v>
          </cell>
          <cell r="T100">
            <v>0</v>
          </cell>
          <cell r="U100">
            <v>0</v>
          </cell>
          <cell r="W100">
            <v>0</v>
          </cell>
          <cell r="X100">
            <v>0</v>
          </cell>
          <cell r="AC100">
            <v>0</v>
          </cell>
          <cell r="AD100">
            <v>0</v>
          </cell>
          <cell r="AF100">
            <v>5</v>
          </cell>
        </row>
        <row r="101">
          <cell r="A101">
            <v>31</v>
          </cell>
          <cell r="B101">
            <v>12.333333333333334</v>
          </cell>
          <cell r="C101">
            <v>4.666666666666667</v>
          </cell>
          <cell r="E101">
            <v>7.0000000000000009</v>
          </cell>
          <cell r="F101">
            <v>6.25</v>
          </cell>
          <cell r="H101">
            <v>8.454545454545455</v>
          </cell>
          <cell r="I101">
            <v>5.8181818181818183</v>
          </cell>
          <cell r="K101">
            <v>3.3157894736842106</v>
          </cell>
          <cell r="L101">
            <v>5.2105263157894735</v>
          </cell>
          <cell r="N101">
            <v>4.2</v>
          </cell>
          <cell r="O101">
            <v>6.6000000000000005</v>
          </cell>
          <cell r="Q101">
            <v>3.6206896551724141</v>
          </cell>
          <cell r="R101">
            <v>5.6896551724137936</v>
          </cell>
          <cell r="T101">
            <v>10.62962962962963</v>
          </cell>
          <cell r="U101">
            <v>11.74074074074074</v>
          </cell>
          <cell r="W101">
            <v>10.62962962962963</v>
          </cell>
          <cell r="X101">
            <v>11.74074074074074</v>
          </cell>
          <cell r="AC101">
            <v>8.212765957446809</v>
          </cell>
          <cell r="AD101">
            <v>9.1808510638297864</v>
          </cell>
          <cell r="AF101">
            <v>5</v>
          </cell>
        </row>
        <row r="102">
          <cell r="A102" t="str">
            <v xml:space="preserve">Apr/01 </v>
          </cell>
          <cell r="B102">
            <v>0</v>
          </cell>
          <cell r="C102">
            <v>0</v>
          </cell>
          <cell r="E102">
            <v>6.833333333333333</v>
          </cell>
          <cell r="F102">
            <v>6.5</v>
          </cell>
          <cell r="H102">
            <v>6.833333333333333</v>
          </cell>
          <cell r="I102">
            <v>6.5</v>
          </cell>
          <cell r="K102">
            <v>3.7058823529411762</v>
          </cell>
          <cell r="L102">
            <v>4.6470588235294121</v>
          </cell>
          <cell r="N102">
            <v>4.5</v>
          </cell>
          <cell r="O102">
            <v>5.3333333333333339</v>
          </cell>
          <cell r="Q102">
            <v>4.0344827586206895</v>
          </cell>
          <cell r="R102">
            <v>4.931034482758621</v>
          </cell>
          <cell r="T102">
            <v>13.714285714285715</v>
          </cell>
          <cell r="U102">
            <v>10.285714285714285</v>
          </cell>
          <cell r="W102">
            <v>13.714285714285715</v>
          </cell>
          <cell r="X102">
            <v>10.285714285714285</v>
          </cell>
          <cell r="AC102">
            <v>9.5324675324675319</v>
          </cell>
          <cell r="AD102">
            <v>7.9740259740259738</v>
          </cell>
          <cell r="AF102">
            <v>5</v>
          </cell>
        </row>
        <row r="103">
          <cell r="A103">
            <v>2</v>
          </cell>
          <cell r="B103">
            <v>0</v>
          </cell>
          <cell r="C103">
            <v>0</v>
          </cell>
          <cell r="E103">
            <v>0</v>
          </cell>
          <cell r="F103">
            <v>0</v>
          </cell>
          <cell r="H103">
            <v>0</v>
          </cell>
          <cell r="I103">
            <v>0</v>
          </cell>
          <cell r="K103">
            <v>0</v>
          </cell>
          <cell r="L103">
            <v>0</v>
          </cell>
          <cell r="N103">
            <v>0</v>
          </cell>
          <cell r="O103">
            <v>0</v>
          </cell>
          <cell r="Q103">
            <v>0</v>
          </cell>
          <cell r="R103">
            <v>0</v>
          </cell>
          <cell r="T103">
            <v>0</v>
          </cell>
          <cell r="U103">
            <v>0</v>
          </cell>
          <cell r="W103">
            <v>0</v>
          </cell>
          <cell r="X103">
            <v>0</v>
          </cell>
          <cell r="AC103">
            <v>0</v>
          </cell>
          <cell r="AD103">
            <v>0</v>
          </cell>
          <cell r="AF103">
            <v>5</v>
          </cell>
        </row>
        <row r="104">
          <cell r="A104">
            <v>3</v>
          </cell>
          <cell r="B104">
            <v>12</v>
          </cell>
          <cell r="C104">
            <v>4</v>
          </cell>
          <cell r="E104">
            <v>9.75</v>
          </cell>
          <cell r="F104">
            <v>4.75</v>
          </cell>
          <cell r="H104">
            <v>10.199999999999999</v>
          </cell>
          <cell r="I104">
            <v>4.5999999999999996</v>
          </cell>
          <cell r="K104">
            <v>3.6296296296296298</v>
          </cell>
          <cell r="L104">
            <v>5.4444444444444438</v>
          </cell>
          <cell r="N104">
            <v>5.9130434782608692</v>
          </cell>
          <cell r="O104">
            <v>7.4782608695652177</v>
          </cell>
          <cell r="Q104">
            <v>4.68</v>
          </cell>
          <cell r="R104">
            <v>6.38</v>
          </cell>
          <cell r="T104">
            <v>7.88</v>
          </cell>
          <cell r="U104">
            <v>11.52</v>
          </cell>
          <cell r="W104">
            <v>7.88</v>
          </cell>
          <cell r="X104">
            <v>11.52</v>
          </cell>
          <cell r="AC104">
            <v>6.4666666666666668</v>
          </cell>
          <cell r="AD104">
            <v>8.742857142857142</v>
          </cell>
          <cell r="AF104">
            <v>5</v>
          </cell>
        </row>
        <row r="105">
          <cell r="A105">
            <v>4</v>
          </cell>
          <cell r="B105">
            <v>16.600000000000001</v>
          </cell>
          <cell r="C105">
            <v>3</v>
          </cell>
          <cell r="E105">
            <v>9.5714285714285712</v>
          </cell>
          <cell r="F105">
            <v>7.7142857142857135</v>
          </cell>
          <cell r="H105">
            <v>12.5</v>
          </cell>
          <cell r="I105">
            <v>5.75</v>
          </cell>
          <cell r="K105">
            <v>3.7391304347826089</v>
          </cell>
          <cell r="L105">
            <v>8.6086956521739122</v>
          </cell>
          <cell r="N105">
            <v>5.8181818181818183</v>
          </cell>
          <cell r="O105">
            <v>6.3181818181818183</v>
          </cell>
          <cell r="Q105">
            <v>4.7555555555555555</v>
          </cell>
          <cell r="R105">
            <v>7.4888888888888889</v>
          </cell>
          <cell r="T105">
            <v>10.791666666666666</v>
          </cell>
          <cell r="U105">
            <v>14.916666666666668</v>
          </cell>
          <cell r="W105">
            <v>10.791666666666666</v>
          </cell>
          <cell r="X105">
            <v>14.916666666666668</v>
          </cell>
          <cell r="AC105">
            <v>8.4</v>
          </cell>
          <cell r="AD105">
            <v>10.685714285714285</v>
          </cell>
          <cell r="AF105">
            <v>5</v>
          </cell>
        </row>
        <row r="106">
          <cell r="A106">
            <v>5</v>
          </cell>
          <cell r="B106">
            <v>5.5</v>
          </cell>
          <cell r="C106">
            <v>3</v>
          </cell>
          <cell r="E106">
            <v>9</v>
          </cell>
          <cell r="F106">
            <v>9.4</v>
          </cell>
          <cell r="H106">
            <v>8</v>
          </cell>
          <cell r="I106">
            <v>7.5714285714285721</v>
          </cell>
          <cell r="K106">
            <v>3.25</v>
          </cell>
          <cell r="L106">
            <v>4.3999999999999995</v>
          </cell>
          <cell r="N106">
            <v>3.2380952380952377</v>
          </cell>
          <cell r="O106">
            <v>7.2857142857142856</v>
          </cell>
          <cell r="Q106">
            <v>3.2439024390243905</v>
          </cell>
          <cell r="R106">
            <v>5.8780487804878048</v>
          </cell>
          <cell r="T106">
            <v>9.4285714285714288</v>
          </cell>
          <cell r="U106">
            <v>15.857142857142856</v>
          </cell>
          <cell r="W106">
            <v>9.4285714285714288</v>
          </cell>
          <cell r="X106">
            <v>15.857142857142856</v>
          </cell>
          <cell r="AC106">
            <v>6.5</v>
          </cell>
          <cell r="AD106">
            <v>10.666666666666668</v>
          </cell>
          <cell r="AF106">
            <v>5</v>
          </cell>
        </row>
        <row r="107">
          <cell r="A107">
            <v>6</v>
          </cell>
          <cell r="B107">
            <v>0</v>
          </cell>
          <cell r="C107">
            <v>0</v>
          </cell>
          <cell r="E107">
            <v>0</v>
          </cell>
          <cell r="F107">
            <v>0</v>
          </cell>
          <cell r="H107">
            <v>0</v>
          </cell>
          <cell r="I107">
            <v>0</v>
          </cell>
          <cell r="K107">
            <v>0</v>
          </cell>
          <cell r="L107">
            <v>0</v>
          </cell>
          <cell r="N107">
            <v>0</v>
          </cell>
          <cell r="O107">
            <v>0</v>
          </cell>
          <cell r="Q107">
            <v>0</v>
          </cell>
          <cell r="R107">
            <v>0</v>
          </cell>
          <cell r="T107">
            <v>13.605263157894736</v>
          </cell>
          <cell r="U107">
            <v>10.710526315789473</v>
          </cell>
          <cell r="W107">
            <v>13.605263157894736</v>
          </cell>
          <cell r="X107">
            <v>10.710526315789473</v>
          </cell>
          <cell r="AC107">
            <v>13.605263157894736</v>
          </cell>
          <cell r="AD107">
            <v>10.710526315789473</v>
          </cell>
          <cell r="AF107">
            <v>5</v>
          </cell>
        </row>
        <row r="108">
          <cell r="A108">
            <v>7</v>
          </cell>
          <cell r="B108">
            <v>6</v>
          </cell>
          <cell r="C108">
            <v>9</v>
          </cell>
          <cell r="E108">
            <v>9.3333333333333339</v>
          </cell>
          <cell r="F108">
            <v>13.333333333333334</v>
          </cell>
          <cell r="H108">
            <v>8.5</v>
          </cell>
          <cell r="I108">
            <v>12.25</v>
          </cell>
          <cell r="K108">
            <v>7.2857142857142856</v>
          </cell>
          <cell r="L108">
            <v>4.4642857142857144</v>
          </cell>
          <cell r="N108">
            <v>6.870967741935484</v>
          </cell>
          <cell r="O108">
            <v>4.67741935483871</v>
          </cell>
          <cell r="Q108">
            <v>7.0677966101694913</v>
          </cell>
          <cell r="R108">
            <v>4.5762711864406782</v>
          </cell>
          <cell r="T108">
            <v>0</v>
          </cell>
          <cell r="U108">
            <v>0</v>
          </cell>
          <cell r="W108">
            <v>0</v>
          </cell>
          <cell r="X108">
            <v>0</v>
          </cell>
          <cell r="AC108">
            <v>7.1587301587301591</v>
          </cell>
          <cell r="AD108">
            <v>5.0634920634920633</v>
          </cell>
          <cell r="AF108">
            <v>5</v>
          </cell>
        </row>
        <row r="109">
          <cell r="A109">
            <v>8</v>
          </cell>
          <cell r="B109">
            <v>7.0000000000000009</v>
          </cell>
          <cell r="C109">
            <v>5.5</v>
          </cell>
          <cell r="E109">
            <v>5.8571428571428577</v>
          </cell>
          <cell r="F109">
            <v>5</v>
          </cell>
          <cell r="H109">
            <v>6.1111111111111107</v>
          </cell>
          <cell r="I109">
            <v>5.1111111111111116</v>
          </cell>
          <cell r="K109">
            <v>4.5</v>
          </cell>
          <cell r="L109">
            <v>4.0789473684210531</v>
          </cell>
          <cell r="N109">
            <v>6.5151515151515156</v>
          </cell>
          <cell r="O109">
            <v>4.6363636363636367</v>
          </cell>
          <cell r="Q109">
            <v>5.436619718309859</v>
          </cell>
          <cell r="R109">
            <v>4.3380281690140849</v>
          </cell>
          <cell r="T109">
            <v>11.105263157894738</v>
          </cell>
          <cell r="U109">
            <v>12.763157894736842</v>
          </cell>
          <cell r="W109">
            <v>11.105263157894738</v>
          </cell>
          <cell r="X109">
            <v>12.763157894736842</v>
          </cell>
          <cell r="AC109">
            <v>8.2371794871794872</v>
          </cell>
          <cell r="AD109">
            <v>8.4871794871794872</v>
          </cell>
          <cell r="AF109">
            <v>5</v>
          </cell>
        </row>
        <row r="110">
          <cell r="A110">
            <v>9</v>
          </cell>
          <cell r="B110">
            <v>14.000000000000002</v>
          </cell>
          <cell r="C110">
            <v>7.333333333333333</v>
          </cell>
          <cell r="E110">
            <v>5.8000000000000007</v>
          </cell>
          <cell r="F110">
            <v>5</v>
          </cell>
          <cell r="H110">
            <v>8.875</v>
          </cell>
          <cell r="I110">
            <v>5.875</v>
          </cell>
          <cell r="K110">
            <v>6.5555555555555562</v>
          </cell>
          <cell r="L110">
            <v>3.7037037037037033</v>
          </cell>
          <cell r="N110">
            <v>5.375</v>
          </cell>
          <cell r="O110">
            <v>4.84375</v>
          </cell>
          <cell r="Q110">
            <v>5.9152542372881349</v>
          </cell>
          <cell r="R110">
            <v>4.3220338983050848</v>
          </cell>
          <cell r="T110">
            <v>10.6875</v>
          </cell>
          <cell r="U110">
            <v>12.65625</v>
          </cell>
          <cell r="W110">
            <v>10.6875</v>
          </cell>
          <cell r="X110">
            <v>12.65625</v>
          </cell>
          <cell r="AC110">
            <v>8.4274809160305342</v>
          </cell>
          <cell r="AD110">
            <v>8.4885496183206115</v>
          </cell>
          <cell r="AF110">
            <v>5</v>
          </cell>
        </row>
        <row r="111">
          <cell r="A111">
            <v>10</v>
          </cell>
          <cell r="B111">
            <v>3.5000000000000004</v>
          </cell>
          <cell r="C111">
            <v>6.5</v>
          </cell>
          <cell r="E111">
            <v>5.6666666666666661</v>
          </cell>
          <cell r="F111">
            <v>4.1666666666666661</v>
          </cell>
          <cell r="H111">
            <v>5.125</v>
          </cell>
          <cell r="I111">
            <v>4.75</v>
          </cell>
          <cell r="K111">
            <v>5.9655172413793105</v>
          </cell>
          <cell r="L111">
            <v>4.4137931034482758</v>
          </cell>
          <cell r="N111">
            <v>5.458333333333333</v>
          </cell>
          <cell r="O111">
            <v>4.625</v>
          </cell>
          <cell r="Q111">
            <v>5.7358490566037732</v>
          </cell>
          <cell r="R111">
            <v>4.5094339622641515</v>
          </cell>
          <cell r="T111">
            <v>8.4090909090909083</v>
          </cell>
          <cell r="U111">
            <v>12.954545454545455</v>
          </cell>
          <cell r="W111">
            <v>8.4090909090909083</v>
          </cell>
          <cell r="X111">
            <v>12.954545454545455</v>
          </cell>
          <cell r="AC111">
            <v>6.8095238095238102</v>
          </cell>
          <cell r="AD111">
            <v>8.0666666666666664</v>
          </cell>
          <cell r="AF111">
            <v>5</v>
          </cell>
        </row>
        <row r="112">
          <cell r="A112">
            <v>11</v>
          </cell>
          <cell r="B112">
            <v>5.8000000000000007</v>
          </cell>
          <cell r="C112">
            <v>5</v>
          </cell>
          <cell r="E112">
            <v>7.5</v>
          </cell>
          <cell r="F112">
            <v>5.3333333333333339</v>
          </cell>
          <cell r="H112">
            <v>6.7272727272727275</v>
          </cell>
          <cell r="I112">
            <v>5.1818181818181817</v>
          </cell>
          <cell r="K112">
            <v>8.25</v>
          </cell>
          <cell r="L112">
            <v>3.3333333333333335</v>
          </cell>
          <cell r="N112">
            <v>8.3636363636363633</v>
          </cell>
          <cell r="O112">
            <v>3.8181818181818183</v>
          </cell>
          <cell r="Q112">
            <v>8.2857142857142847</v>
          </cell>
          <cell r="R112">
            <v>3.4857142857142858</v>
          </cell>
          <cell r="T112">
            <v>11.888888888888889</v>
          </cell>
          <cell r="U112">
            <v>10.888888888888888</v>
          </cell>
          <cell r="W112">
            <v>11.888888888888889</v>
          </cell>
          <cell r="X112">
            <v>10.888888888888888</v>
          </cell>
          <cell r="AC112">
            <v>9.6585365853658534</v>
          </cell>
          <cell r="AD112">
            <v>6.9634146341463419</v>
          </cell>
          <cell r="AF112">
            <v>5</v>
          </cell>
        </row>
        <row r="113">
          <cell r="A113">
            <v>12</v>
          </cell>
          <cell r="B113">
            <v>2</v>
          </cell>
          <cell r="C113">
            <v>8.5</v>
          </cell>
          <cell r="E113">
            <v>7.0000000000000009</v>
          </cell>
          <cell r="F113">
            <v>5.1428571428571423</v>
          </cell>
          <cell r="H113">
            <v>5.8888888888888884</v>
          </cell>
          <cell r="I113">
            <v>5.8888888888888884</v>
          </cell>
          <cell r="K113">
            <v>5.5744680851063828</v>
          </cell>
          <cell r="L113">
            <v>3.4680851063829787</v>
          </cell>
          <cell r="N113">
            <v>5.6111111111111107</v>
          </cell>
          <cell r="O113">
            <v>3.7777777777777777</v>
          </cell>
          <cell r="Q113">
            <v>5.5846153846153843</v>
          </cell>
          <cell r="R113">
            <v>3.5538461538461541</v>
          </cell>
          <cell r="T113">
            <v>0</v>
          </cell>
          <cell r="U113">
            <v>0</v>
          </cell>
          <cell r="W113">
            <v>0</v>
          </cell>
          <cell r="X113">
            <v>0</v>
          </cell>
          <cell r="AC113">
            <v>5.6216216216216219</v>
          </cell>
          <cell r="AD113">
            <v>3.8378378378378377</v>
          </cell>
          <cell r="AF113">
            <v>5</v>
          </cell>
        </row>
        <row r="114">
          <cell r="A114">
            <v>13</v>
          </cell>
          <cell r="B114">
            <v>0</v>
          </cell>
          <cell r="C114">
            <v>0</v>
          </cell>
          <cell r="E114">
            <v>0</v>
          </cell>
          <cell r="F114">
            <v>0</v>
          </cell>
          <cell r="H114">
            <v>0</v>
          </cell>
          <cell r="I114">
            <v>0</v>
          </cell>
          <cell r="K114">
            <v>0</v>
          </cell>
          <cell r="L114">
            <v>0</v>
          </cell>
          <cell r="N114">
            <v>0</v>
          </cell>
          <cell r="O114">
            <v>0</v>
          </cell>
          <cell r="Q114">
            <v>0</v>
          </cell>
          <cell r="R114">
            <v>0</v>
          </cell>
          <cell r="T114">
            <v>0</v>
          </cell>
          <cell r="U114">
            <v>0</v>
          </cell>
          <cell r="W114">
            <v>0</v>
          </cell>
          <cell r="X114">
            <v>0</v>
          </cell>
          <cell r="AC114">
            <v>0</v>
          </cell>
          <cell r="AD114">
            <v>0</v>
          </cell>
          <cell r="AF114">
            <v>5</v>
          </cell>
        </row>
        <row r="115">
          <cell r="A115">
            <v>14</v>
          </cell>
          <cell r="B115">
            <v>4</v>
          </cell>
          <cell r="C115">
            <v>6</v>
          </cell>
          <cell r="E115">
            <v>6.2857142857142865</v>
          </cell>
          <cell r="F115">
            <v>5.8571428571428577</v>
          </cell>
          <cell r="H115">
            <v>6</v>
          </cell>
          <cell r="I115">
            <v>5.875</v>
          </cell>
          <cell r="K115">
            <v>6.2962962962962958</v>
          </cell>
          <cell r="L115">
            <v>3.7592592592592595</v>
          </cell>
          <cell r="N115">
            <v>8.3157894736842106</v>
          </cell>
          <cell r="O115">
            <v>3.8947368421052633</v>
          </cell>
          <cell r="Q115">
            <v>6.8219178082191787</v>
          </cell>
          <cell r="R115">
            <v>3.7945205479452055</v>
          </cell>
          <cell r="T115">
            <v>14.142857142857142</v>
          </cell>
          <cell r="U115">
            <v>12.523809523809524</v>
          </cell>
          <cell r="W115">
            <v>14.142857142857142</v>
          </cell>
          <cell r="X115">
            <v>12.523809523809524</v>
          </cell>
          <cell r="AC115">
            <v>9.2682926829268286</v>
          </cell>
          <cell r="AD115">
            <v>6.9105691056910574</v>
          </cell>
          <cell r="AF115">
            <v>5</v>
          </cell>
        </row>
        <row r="116">
          <cell r="A116">
            <v>15</v>
          </cell>
          <cell r="B116">
            <v>6</v>
          </cell>
          <cell r="C116">
            <v>2.5</v>
          </cell>
          <cell r="E116">
            <v>7.0000000000000009</v>
          </cell>
          <cell r="F116">
            <v>4.2</v>
          </cell>
          <cell r="H116">
            <v>6.7142857142857144</v>
          </cell>
          <cell r="I116">
            <v>3.7142857142857144</v>
          </cell>
          <cell r="K116">
            <v>6.0882352941176467</v>
          </cell>
          <cell r="L116">
            <v>2.8823529411764706</v>
          </cell>
          <cell r="N116">
            <v>3.6999999999999997</v>
          </cell>
          <cell r="O116">
            <v>4.1000000000000005</v>
          </cell>
          <cell r="Q116">
            <v>5.5454545454545459</v>
          </cell>
          <cell r="R116">
            <v>3.1590909090909092</v>
          </cell>
          <cell r="T116">
            <v>6.1333333333333329</v>
          </cell>
          <cell r="U116">
            <v>9.8666666666666671</v>
          </cell>
          <cell r="W116">
            <v>6.1333333333333329</v>
          </cell>
          <cell r="X116">
            <v>9.8666666666666671</v>
          </cell>
          <cell r="AC116">
            <v>5.8641975308641969</v>
          </cell>
          <cell r="AD116">
            <v>5.6913580246913575</v>
          </cell>
          <cell r="AF116">
            <v>5</v>
          </cell>
        </row>
        <row r="117">
          <cell r="A117">
            <v>16</v>
          </cell>
          <cell r="B117">
            <v>8</v>
          </cell>
          <cell r="C117">
            <v>4.25</v>
          </cell>
          <cell r="E117">
            <v>4.875</v>
          </cell>
          <cell r="F117">
            <v>5</v>
          </cell>
          <cell r="H117">
            <v>5.916666666666667</v>
          </cell>
          <cell r="I117">
            <v>4.75</v>
          </cell>
          <cell r="K117">
            <v>4</v>
          </cell>
          <cell r="L117">
            <v>3.2692307692307696</v>
          </cell>
          <cell r="N117">
            <v>3.5172413793103452</v>
          </cell>
          <cell r="O117">
            <v>5.7586206896551726</v>
          </cell>
          <cell r="Q117">
            <v>3.7454545454545456</v>
          </cell>
          <cell r="R117">
            <v>4.581818181818182</v>
          </cell>
          <cell r="T117">
            <v>7.3666666666666671</v>
          </cell>
          <cell r="U117">
            <v>13.566666666666666</v>
          </cell>
          <cell r="W117">
            <v>7.3666666666666671</v>
          </cell>
          <cell r="X117">
            <v>13.566666666666666</v>
          </cell>
          <cell r="AC117">
            <v>5.6614173228346454</v>
          </cell>
          <cell r="AD117">
            <v>8.8425196850393704</v>
          </cell>
          <cell r="AF117">
            <v>5</v>
          </cell>
        </row>
        <row r="118">
          <cell r="A118">
            <v>17</v>
          </cell>
          <cell r="B118">
            <v>1.3333333333333335</v>
          </cell>
          <cell r="C118">
            <v>6.666666666666667</v>
          </cell>
          <cell r="E118">
            <v>5.125</v>
          </cell>
          <cell r="F118">
            <v>4.875</v>
          </cell>
          <cell r="H118">
            <v>4.0909090909090908</v>
          </cell>
          <cell r="I118">
            <v>5.3636363636363633</v>
          </cell>
          <cell r="K118">
            <v>4.3589743589743586</v>
          </cell>
          <cell r="L118">
            <v>3.7948717948717952</v>
          </cell>
          <cell r="N118">
            <v>3.3333333333333335</v>
          </cell>
          <cell r="O118">
            <v>5.0333333333333332</v>
          </cell>
          <cell r="Q118">
            <v>3.9130434782608701</v>
          </cell>
          <cell r="R118">
            <v>4.3333333333333339</v>
          </cell>
          <cell r="T118">
            <v>7.5526315789473681</v>
          </cell>
          <cell r="U118">
            <v>14.000000000000002</v>
          </cell>
          <cell r="W118">
            <v>7.5526315789473681</v>
          </cell>
          <cell r="X118">
            <v>14.000000000000002</v>
          </cell>
          <cell r="AC118">
            <v>5.6987179487179489</v>
          </cell>
          <cell r="AD118">
            <v>9.115384615384615</v>
          </cell>
          <cell r="AF118">
            <v>5</v>
          </cell>
        </row>
        <row r="119">
          <cell r="A119">
            <v>18</v>
          </cell>
          <cell r="B119">
            <v>0</v>
          </cell>
          <cell r="C119">
            <v>0</v>
          </cell>
          <cell r="E119">
            <v>0</v>
          </cell>
          <cell r="F119">
            <v>0</v>
          </cell>
          <cell r="H119">
            <v>0</v>
          </cell>
          <cell r="I119">
            <v>0</v>
          </cell>
          <cell r="K119">
            <v>0</v>
          </cell>
          <cell r="L119">
            <v>0</v>
          </cell>
          <cell r="N119">
            <v>0</v>
          </cell>
          <cell r="O119">
            <v>0</v>
          </cell>
          <cell r="Q119">
            <v>0</v>
          </cell>
          <cell r="R119">
            <v>0</v>
          </cell>
          <cell r="T119">
            <v>0</v>
          </cell>
          <cell r="U119">
            <v>0</v>
          </cell>
          <cell r="W119">
            <v>0</v>
          </cell>
          <cell r="X119">
            <v>0</v>
          </cell>
          <cell r="AC119">
            <v>0</v>
          </cell>
          <cell r="AD119">
            <v>0</v>
          </cell>
          <cell r="AF119">
            <v>5</v>
          </cell>
        </row>
        <row r="120">
          <cell r="A120">
            <v>19</v>
          </cell>
          <cell r="B120">
            <v>0</v>
          </cell>
          <cell r="C120">
            <v>0</v>
          </cell>
          <cell r="E120">
            <v>4.2222222222222223</v>
          </cell>
          <cell r="F120">
            <v>6.2222222222222223</v>
          </cell>
          <cell r="H120">
            <v>4.2222222222222223</v>
          </cell>
          <cell r="I120">
            <v>6.2222222222222223</v>
          </cell>
          <cell r="K120">
            <v>2.975609756097561</v>
          </cell>
          <cell r="L120">
            <v>4.1463414634146343</v>
          </cell>
          <cell r="N120">
            <v>3.7777777777777777</v>
          </cell>
          <cell r="O120">
            <v>5.8888888888888884</v>
          </cell>
          <cell r="Q120">
            <v>3.3506493506493507</v>
          </cell>
          <cell r="R120">
            <v>4.9610389610389616</v>
          </cell>
          <cell r="T120">
            <v>11.799999999999999</v>
          </cell>
          <cell r="U120">
            <v>11.181818181818182</v>
          </cell>
          <cell r="W120">
            <v>11.799999999999999</v>
          </cell>
          <cell r="X120">
            <v>11.181818181818182</v>
          </cell>
          <cell r="AC120">
            <v>8.1326530612244898</v>
          </cell>
          <cell r="AD120">
            <v>8.5102040816326525</v>
          </cell>
          <cell r="AF120">
            <v>5</v>
          </cell>
        </row>
        <row r="121">
          <cell r="A121">
            <v>20</v>
          </cell>
          <cell r="B121">
            <v>0</v>
          </cell>
          <cell r="C121">
            <v>0</v>
          </cell>
          <cell r="E121">
            <v>0</v>
          </cell>
          <cell r="F121">
            <v>0</v>
          </cell>
          <cell r="H121">
            <v>0</v>
          </cell>
          <cell r="I121">
            <v>0</v>
          </cell>
          <cell r="K121">
            <v>0</v>
          </cell>
          <cell r="L121">
            <v>0</v>
          </cell>
          <cell r="N121">
            <v>0</v>
          </cell>
          <cell r="O121">
            <v>0</v>
          </cell>
          <cell r="Q121">
            <v>0</v>
          </cell>
          <cell r="R121">
            <v>0</v>
          </cell>
          <cell r="T121">
            <v>0</v>
          </cell>
          <cell r="U121">
            <v>0</v>
          </cell>
          <cell r="W121">
            <v>0</v>
          </cell>
          <cell r="X121">
            <v>0</v>
          </cell>
          <cell r="AC121">
            <v>0</v>
          </cell>
          <cell r="AD121">
            <v>0</v>
          </cell>
          <cell r="AF121">
            <v>5</v>
          </cell>
        </row>
        <row r="122">
          <cell r="A122">
            <v>21</v>
          </cell>
          <cell r="B122">
            <v>2</v>
          </cell>
          <cell r="C122">
            <v>8.5</v>
          </cell>
          <cell r="E122">
            <v>3.7777777777777777</v>
          </cell>
          <cell r="F122">
            <v>3.7777777777777777</v>
          </cell>
          <cell r="H122">
            <v>3.4545454545454546</v>
          </cell>
          <cell r="I122">
            <v>4.6363636363636367</v>
          </cell>
          <cell r="K122">
            <v>2.7244582043343657</v>
          </cell>
          <cell r="L122">
            <v>4.4788441692466456</v>
          </cell>
          <cell r="N122">
            <v>3.8918918918918917</v>
          </cell>
          <cell r="O122">
            <v>5.756756756756757</v>
          </cell>
          <cell r="Q122">
            <v>3.2299590403744882</v>
          </cell>
          <cell r="R122">
            <v>5.0321825629022818</v>
          </cell>
          <cell r="T122">
            <v>8.2926829268292686</v>
          </cell>
          <cell r="U122">
            <v>12.195121951219512</v>
          </cell>
          <cell r="W122">
            <v>8.2926829268292686</v>
          </cell>
          <cell r="X122">
            <v>12.195121951219512</v>
          </cell>
          <cell r="AC122">
            <v>5.5701877276548055</v>
          </cell>
          <cell r="AD122">
            <v>8.2992434855701873</v>
          </cell>
          <cell r="AF122">
            <v>5</v>
          </cell>
        </row>
        <row r="123">
          <cell r="A123">
            <v>22</v>
          </cell>
          <cell r="B123">
            <v>8.5</v>
          </cell>
          <cell r="C123">
            <v>5</v>
          </cell>
          <cell r="E123">
            <v>4</v>
          </cell>
          <cell r="F123">
            <v>3.5999999999999996</v>
          </cell>
          <cell r="H123">
            <v>6</v>
          </cell>
          <cell r="I123">
            <v>4.2222222222222223</v>
          </cell>
          <cell r="K123">
            <v>2.4259259259259256</v>
          </cell>
          <cell r="L123">
            <v>4.6481481481481488</v>
          </cell>
          <cell r="N123">
            <v>3.5151515151515147</v>
          </cell>
          <cell r="O123">
            <v>4.8181818181818183</v>
          </cell>
          <cell r="Q123">
            <v>2.8390804597701149</v>
          </cell>
          <cell r="R123">
            <v>4.7126436781609193</v>
          </cell>
          <cell r="T123">
            <v>11.952380952380953</v>
          </cell>
          <cell r="U123">
            <v>10.523809523809524</v>
          </cell>
          <cell r="W123">
            <v>11.952380952380953</v>
          </cell>
          <cell r="X123">
            <v>10.523809523809524</v>
          </cell>
          <cell r="AC123">
            <v>5.8188405797101446</v>
          </cell>
          <cell r="AD123">
            <v>6.4492753623188399</v>
          </cell>
          <cell r="AF123">
            <v>5</v>
          </cell>
        </row>
        <row r="124">
          <cell r="A124">
            <v>23</v>
          </cell>
          <cell r="B124">
            <v>1.5</v>
          </cell>
          <cell r="C124">
            <v>4</v>
          </cell>
          <cell r="E124">
            <v>11</v>
          </cell>
          <cell r="F124">
            <v>4.666666666666667</v>
          </cell>
          <cell r="H124">
            <v>8.625</v>
          </cell>
          <cell r="I124">
            <v>4.5</v>
          </cell>
          <cell r="K124">
            <v>3.4683544303797471</v>
          </cell>
          <cell r="L124">
            <v>5.924050632911392</v>
          </cell>
          <cell r="N124">
            <v>3.6190476190476191</v>
          </cell>
          <cell r="O124">
            <v>5.1428571428571423</v>
          </cell>
          <cell r="Q124">
            <v>3.5206611570247932</v>
          </cell>
          <cell r="R124">
            <v>5.6528925619834709</v>
          </cell>
          <cell r="T124">
            <v>17.625</v>
          </cell>
          <cell r="U124">
            <v>11.8125</v>
          </cell>
          <cell r="W124">
            <v>17.625</v>
          </cell>
          <cell r="X124">
            <v>11.8125</v>
          </cell>
          <cell r="AC124">
            <v>8.4179104477611943</v>
          </cell>
          <cell r="AD124">
            <v>7.5223880597014929</v>
          </cell>
          <cell r="AF124">
            <v>5</v>
          </cell>
        </row>
        <row r="125">
          <cell r="A125">
            <v>24</v>
          </cell>
          <cell r="B125">
            <v>3</v>
          </cell>
          <cell r="C125">
            <v>4</v>
          </cell>
          <cell r="E125">
            <v>5.833333333333333</v>
          </cell>
          <cell r="F125">
            <v>4.1666666666666661</v>
          </cell>
          <cell r="H125">
            <v>5.125</v>
          </cell>
          <cell r="I125">
            <v>4.125</v>
          </cell>
          <cell r="K125">
            <v>1.978723404255319</v>
          </cell>
          <cell r="L125">
            <v>4.1702127659574471</v>
          </cell>
          <cell r="N125">
            <v>4.5789473684210522</v>
          </cell>
          <cell r="O125">
            <v>3.7894736842105265</v>
          </cell>
          <cell r="Q125">
            <v>2.7272727272727271</v>
          </cell>
          <cell r="R125">
            <v>4.0606060606060606</v>
          </cell>
          <cell r="T125">
            <v>12.2</v>
          </cell>
          <cell r="U125">
            <v>15.866666666666667</v>
          </cell>
          <cell r="W125">
            <v>12.2</v>
          </cell>
          <cell r="X125">
            <v>15.866666666666667</v>
          </cell>
          <cell r="AC125">
            <v>5.6442307692307692</v>
          </cell>
          <cell r="AD125">
            <v>7.4711538461538467</v>
          </cell>
          <cell r="AF125">
            <v>5</v>
          </cell>
        </row>
        <row r="126">
          <cell r="A126">
            <v>25</v>
          </cell>
          <cell r="B126">
            <v>3</v>
          </cell>
          <cell r="C126">
            <v>4.2</v>
          </cell>
          <cell r="E126">
            <v>9.8148148148148149</v>
          </cell>
          <cell r="F126">
            <v>6.1111111111111107</v>
          </cell>
          <cell r="H126">
            <v>6.5384615384615392</v>
          </cell>
          <cell r="I126">
            <v>5.1923076923076925</v>
          </cell>
          <cell r="K126">
            <v>1.6961130742049468</v>
          </cell>
          <cell r="L126">
            <v>3.1802120141342751</v>
          </cell>
          <cell r="N126">
            <v>1.8333333333333333</v>
          </cell>
          <cell r="O126">
            <v>5.3333333333333339</v>
          </cell>
          <cell r="Q126">
            <v>1.7201166180758016</v>
          </cell>
          <cell r="R126">
            <v>3.5568513119533525</v>
          </cell>
          <cell r="T126">
            <v>4</v>
          </cell>
          <cell r="U126">
            <v>9.5</v>
          </cell>
          <cell r="W126">
            <v>4</v>
          </cell>
          <cell r="X126">
            <v>9.5</v>
          </cell>
          <cell r="AC126">
            <v>2.9363449691991788</v>
          </cell>
          <cell r="AD126">
            <v>4.3942505133470231</v>
          </cell>
          <cell r="AF126">
            <v>5</v>
          </cell>
        </row>
        <row r="127">
          <cell r="A127">
            <v>26</v>
          </cell>
          <cell r="B127">
            <v>2.3333333333333335</v>
          </cell>
          <cell r="C127">
            <v>5.6666666666666661</v>
          </cell>
          <cell r="E127">
            <v>7.8333333333333339</v>
          </cell>
          <cell r="F127">
            <v>4</v>
          </cell>
          <cell r="H127">
            <v>6</v>
          </cell>
          <cell r="I127">
            <v>4.5555555555555554</v>
          </cell>
          <cell r="K127">
            <v>3.1818181818181817</v>
          </cell>
          <cell r="L127">
            <v>3.5454545454545454</v>
          </cell>
          <cell r="N127">
            <v>2.0909090909090908</v>
          </cell>
          <cell r="O127">
            <v>4.1818181818181817</v>
          </cell>
          <cell r="Q127">
            <v>2.6363636363636362</v>
          </cell>
          <cell r="R127">
            <v>3.8636363636363633</v>
          </cell>
          <cell r="T127">
            <v>0</v>
          </cell>
          <cell r="U127">
            <v>0</v>
          </cell>
          <cell r="W127">
            <v>0</v>
          </cell>
          <cell r="X127">
            <v>0</v>
          </cell>
          <cell r="AC127">
            <v>3.612903225806452</v>
          </cell>
          <cell r="AD127">
            <v>4.064516129032258</v>
          </cell>
          <cell r="AF127">
            <v>5</v>
          </cell>
        </row>
        <row r="128">
          <cell r="A128">
            <v>27</v>
          </cell>
          <cell r="B128">
            <v>0</v>
          </cell>
          <cell r="C128">
            <v>0</v>
          </cell>
          <cell r="E128">
            <v>0</v>
          </cell>
          <cell r="F128">
            <v>0</v>
          </cell>
          <cell r="H128">
            <v>0</v>
          </cell>
          <cell r="I128">
            <v>0</v>
          </cell>
          <cell r="K128">
            <v>0</v>
          </cell>
          <cell r="L128">
            <v>0</v>
          </cell>
          <cell r="N128">
            <v>0</v>
          </cell>
          <cell r="O128">
            <v>0</v>
          </cell>
          <cell r="Q128">
            <v>0</v>
          </cell>
          <cell r="R128">
            <v>0</v>
          </cell>
          <cell r="T128">
            <v>0</v>
          </cell>
          <cell r="U128">
            <v>0</v>
          </cell>
          <cell r="W128">
            <v>0</v>
          </cell>
          <cell r="X128">
            <v>0</v>
          </cell>
          <cell r="AC128">
            <v>0</v>
          </cell>
          <cell r="AD128">
            <v>0</v>
          </cell>
          <cell r="AF128">
            <v>5</v>
          </cell>
        </row>
        <row r="129">
          <cell r="A129">
            <v>28</v>
          </cell>
          <cell r="B129">
            <v>1</v>
          </cell>
          <cell r="C129">
            <v>8</v>
          </cell>
          <cell r="E129">
            <v>0.32075471698113206</v>
          </cell>
          <cell r="F129">
            <v>0.79245283018867918</v>
          </cell>
          <cell r="H129">
            <v>0.34545454545454546</v>
          </cell>
          <cell r="I129">
            <v>1.0545454545454545</v>
          </cell>
          <cell r="K129">
            <v>1.1199999999999999</v>
          </cell>
          <cell r="L129">
            <v>4.3600000000000003</v>
          </cell>
          <cell r="N129">
            <v>2.25</v>
          </cell>
          <cell r="O129">
            <v>5.3125</v>
          </cell>
          <cell r="Q129">
            <v>1.5609756097560976</v>
          </cell>
          <cell r="R129">
            <v>4.7317073170731705</v>
          </cell>
          <cell r="T129">
            <v>0</v>
          </cell>
          <cell r="U129">
            <v>0</v>
          </cell>
          <cell r="W129">
            <v>0</v>
          </cell>
          <cell r="X129">
            <v>0</v>
          </cell>
          <cell r="AC129">
            <v>0.86458333333333337</v>
          </cell>
          <cell r="AD129">
            <v>2.625</v>
          </cell>
          <cell r="AF129">
            <v>5</v>
          </cell>
        </row>
        <row r="130">
          <cell r="A130">
            <v>29</v>
          </cell>
          <cell r="B130">
            <v>5.6666666666666661</v>
          </cell>
          <cell r="C130">
            <v>5.6666666666666661</v>
          </cell>
          <cell r="E130">
            <v>3.6666666666666665</v>
          </cell>
          <cell r="F130">
            <v>7.0000000000000009</v>
          </cell>
          <cell r="H130">
            <v>4.3333333333333339</v>
          </cell>
          <cell r="I130">
            <v>6.5555555555555562</v>
          </cell>
          <cell r="K130">
            <v>1.6949152542372881</v>
          </cell>
          <cell r="L130">
            <v>4.9931287219422815</v>
          </cell>
          <cell r="N130">
            <v>3.7692307692307692</v>
          </cell>
          <cell r="O130">
            <v>3.9230769230769229</v>
          </cell>
          <cell r="Q130">
            <v>2.4691358024691357</v>
          </cell>
          <cell r="R130">
            <v>4.5937410278495552</v>
          </cell>
          <cell r="T130">
            <v>6.6363636363636358</v>
          </cell>
          <cell r="U130">
            <v>15.454545454545453</v>
          </cell>
          <cell r="W130">
            <v>6.6363636363636358</v>
          </cell>
          <cell r="X130">
            <v>15.454545454545453</v>
          </cell>
          <cell r="AC130">
            <v>4.7478082659683478</v>
          </cell>
          <cell r="AD130">
            <v>10.235682568598428</v>
          </cell>
          <cell r="AF130">
            <v>5</v>
          </cell>
        </row>
        <row r="131">
          <cell r="A131">
            <v>30</v>
          </cell>
          <cell r="B131">
            <v>7.166666666666667</v>
          </cell>
          <cell r="C131">
            <v>5.6666666666666661</v>
          </cell>
          <cell r="E131">
            <v>2.4</v>
          </cell>
          <cell r="F131">
            <v>6.2</v>
          </cell>
          <cell r="H131">
            <v>5</v>
          </cell>
          <cell r="I131">
            <v>5.9090909090909092</v>
          </cell>
          <cell r="K131">
            <v>1.9123505976095616</v>
          </cell>
          <cell r="L131">
            <v>4.2231075697211153</v>
          </cell>
          <cell r="N131">
            <v>5.6923076923076925</v>
          </cell>
          <cell r="O131">
            <v>5.6923076923076925</v>
          </cell>
          <cell r="Q131">
            <v>3.8356164383561646</v>
          </cell>
          <cell r="R131">
            <v>4.9706457925636007</v>
          </cell>
          <cell r="T131">
            <v>0</v>
          </cell>
          <cell r="U131">
            <v>0</v>
          </cell>
          <cell r="W131">
            <v>0</v>
          </cell>
          <cell r="X131">
            <v>0</v>
          </cell>
          <cell r="AC131">
            <v>4.1860465116279073</v>
          </cell>
          <cell r="AD131">
            <v>5.2530779753761969</v>
          </cell>
          <cell r="AF131">
            <v>5</v>
          </cell>
        </row>
        <row r="132">
          <cell r="A132">
            <v>31</v>
          </cell>
          <cell r="B132">
            <v>0</v>
          </cell>
          <cell r="C132">
            <v>0</v>
          </cell>
          <cell r="E132">
            <v>0</v>
          </cell>
          <cell r="F132">
            <v>0</v>
          </cell>
          <cell r="H132">
            <v>0</v>
          </cell>
          <cell r="I132">
            <v>0</v>
          </cell>
          <cell r="K132">
            <v>0</v>
          </cell>
          <cell r="L132">
            <v>0</v>
          </cell>
          <cell r="N132">
            <v>0</v>
          </cell>
          <cell r="O132">
            <v>0</v>
          </cell>
          <cell r="Q132">
            <v>0</v>
          </cell>
          <cell r="R132">
            <v>0</v>
          </cell>
          <cell r="T132">
            <v>0</v>
          </cell>
          <cell r="U132">
            <v>0</v>
          </cell>
          <cell r="W132">
            <v>0</v>
          </cell>
          <cell r="X132">
            <v>0</v>
          </cell>
          <cell r="AC132">
            <v>0</v>
          </cell>
          <cell r="AD132">
            <v>0</v>
          </cell>
          <cell r="AF132">
            <v>5</v>
          </cell>
        </row>
        <row r="133">
          <cell r="A133" t="str">
            <v xml:space="preserve">Mei/01 </v>
          </cell>
          <cell r="B133">
            <v>3.5000000000000004</v>
          </cell>
          <cell r="C133">
            <v>11</v>
          </cell>
          <cell r="E133">
            <v>5.5714285714285712</v>
          </cell>
          <cell r="F133">
            <v>7.1428571428571423</v>
          </cell>
          <cell r="H133">
            <v>5.1111111111111116</v>
          </cell>
          <cell r="I133">
            <v>8</v>
          </cell>
          <cell r="K133">
            <v>1.7777777777777777</v>
          </cell>
          <cell r="L133">
            <v>3.6111111111111107</v>
          </cell>
          <cell r="N133">
            <v>2.125</v>
          </cell>
          <cell r="O133">
            <v>6.5</v>
          </cell>
          <cell r="Q133">
            <v>1.8846153846153846</v>
          </cell>
          <cell r="R133">
            <v>4.5</v>
          </cell>
          <cell r="T133">
            <v>6.7647058823529411</v>
          </cell>
          <cell r="U133">
            <v>15.470588235294116</v>
          </cell>
          <cell r="W133">
            <v>6.7647058823529411</v>
          </cell>
          <cell r="X133">
            <v>15.470588235294116</v>
          </cell>
          <cell r="AC133">
            <v>4.7101449275362324</v>
          </cell>
          <cell r="AD133">
            <v>10.362318840579709</v>
          </cell>
          <cell r="AF133">
            <v>5</v>
          </cell>
        </row>
        <row r="134">
          <cell r="A134">
            <v>2</v>
          </cell>
          <cell r="B134">
            <v>0</v>
          </cell>
          <cell r="C134">
            <v>5</v>
          </cell>
          <cell r="E134">
            <v>5</v>
          </cell>
          <cell r="F134">
            <v>6.75</v>
          </cell>
          <cell r="H134">
            <v>3.3333333333333335</v>
          </cell>
          <cell r="I134">
            <v>6.166666666666667</v>
          </cell>
          <cell r="K134">
            <v>21.8125</v>
          </cell>
          <cell r="L134">
            <v>4.1875</v>
          </cell>
          <cell r="N134">
            <v>3.4210526315789478</v>
          </cell>
          <cell r="O134">
            <v>4.5789473684210522</v>
          </cell>
          <cell r="Q134">
            <v>11.828571428571429</v>
          </cell>
          <cell r="R134">
            <v>4.3999999999999995</v>
          </cell>
          <cell r="T134">
            <v>9</v>
          </cell>
          <cell r="U134">
            <v>13.647058823529413</v>
          </cell>
          <cell r="W134">
            <v>9</v>
          </cell>
          <cell r="X134">
            <v>13.647058823529413</v>
          </cell>
          <cell r="AC134">
            <v>9.8666666666666671</v>
          </cell>
          <cell r="AD134">
            <v>8.7333333333333325</v>
          </cell>
          <cell r="AF134">
            <v>5</v>
          </cell>
        </row>
        <row r="135">
          <cell r="A135">
            <v>3</v>
          </cell>
          <cell r="B135">
            <v>1</v>
          </cell>
          <cell r="C135">
            <v>5</v>
          </cell>
          <cell r="E135">
            <v>4.5999999999999996</v>
          </cell>
          <cell r="F135">
            <v>4.5999999999999996</v>
          </cell>
          <cell r="H135">
            <v>3.5714285714285712</v>
          </cell>
          <cell r="I135">
            <v>4.7142857142857144</v>
          </cell>
          <cell r="K135">
            <v>3.201970443349754</v>
          </cell>
          <cell r="L135">
            <v>4.7290640394088674</v>
          </cell>
          <cell r="N135">
            <v>4</v>
          </cell>
          <cell r="O135">
            <v>5.1818181818181817</v>
          </cell>
          <cell r="Q135">
            <v>3.4824281150159746</v>
          </cell>
          <cell r="R135">
            <v>4.8881789137380194</v>
          </cell>
          <cell r="T135">
            <v>38.411764705882348</v>
          </cell>
          <cell r="U135">
            <v>13.647058823529413</v>
          </cell>
          <cell r="W135">
            <v>38.411764705882348</v>
          </cell>
          <cell r="X135">
            <v>13.647058823529413</v>
          </cell>
          <cell r="AC135">
            <v>19.91701244813278</v>
          </cell>
          <cell r="AD135">
            <v>8.9903181189488244</v>
          </cell>
          <cell r="AF135">
            <v>5</v>
          </cell>
        </row>
        <row r="136">
          <cell r="A136">
            <v>4</v>
          </cell>
          <cell r="B136">
            <v>0</v>
          </cell>
          <cell r="C136">
            <v>0</v>
          </cell>
          <cell r="E136">
            <v>0</v>
          </cell>
          <cell r="F136">
            <v>0</v>
          </cell>
          <cell r="H136">
            <v>0</v>
          </cell>
          <cell r="I136">
            <v>0</v>
          </cell>
          <cell r="K136">
            <v>0</v>
          </cell>
          <cell r="L136">
            <v>0</v>
          </cell>
          <cell r="N136">
            <v>0</v>
          </cell>
          <cell r="O136">
            <v>0</v>
          </cell>
          <cell r="Q136">
            <v>0</v>
          </cell>
          <cell r="R136">
            <v>0</v>
          </cell>
          <cell r="T136">
            <v>0</v>
          </cell>
          <cell r="U136">
            <v>0</v>
          </cell>
          <cell r="W136">
            <v>0</v>
          </cell>
          <cell r="X136">
            <v>0</v>
          </cell>
          <cell r="AC136">
            <v>0</v>
          </cell>
          <cell r="AD136">
            <v>0</v>
          </cell>
          <cell r="AF136">
            <v>5</v>
          </cell>
        </row>
        <row r="137">
          <cell r="A137">
            <v>5</v>
          </cell>
          <cell r="B137">
            <v>2.666666666666667</v>
          </cell>
          <cell r="C137">
            <v>3.6666666666666665</v>
          </cell>
          <cell r="E137">
            <v>10</v>
          </cell>
          <cell r="F137">
            <v>5.3333333333333339</v>
          </cell>
          <cell r="H137">
            <v>6.3333333333333339</v>
          </cell>
          <cell r="I137">
            <v>4.5</v>
          </cell>
          <cell r="K137">
            <v>5.3714285714285719</v>
          </cell>
          <cell r="L137">
            <v>3.2</v>
          </cell>
          <cell r="N137">
            <v>5.8620689655172411</v>
          </cell>
          <cell r="O137">
            <v>4.4482758620689653</v>
          </cell>
          <cell r="Q137">
            <v>5.59375</v>
          </cell>
          <cell r="R137">
            <v>3.765625</v>
          </cell>
          <cell r="T137">
            <v>17.357142857142858</v>
          </cell>
          <cell r="U137">
            <v>9.5</v>
          </cell>
          <cell r="W137">
            <v>17.357142857142858</v>
          </cell>
          <cell r="X137">
            <v>9.5</v>
          </cell>
          <cell r="AC137">
            <v>9</v>
          </cell>
          <cell r="AD137">
            <v>5.4489795918367347</v>
          </cell>
          <cell r="AF137">
            <v>5</v>
          </cell>
        </row>
        <row r="138">
          <cell r="A138">
            <v>6</v>
          </cell>
          <cell r="B138">
            <v>4.666666666666667</v>
          </cell>
          <cell r="C138">
            <v>4.666666666666667</v>
          </cell>
          <cell r="E138">
            <v>6.833333333333333</v>
          </cell>
          <cell r="F138">
            <v>4.3333333333333339</v>
          </cell>
          <cell r="H138">
            <v>6.1111111111111107</v>
          </cell>
          <cell r="I138">
            <v>4.4444444444444446</v>
          </cell>
          <cell r="K138">
            <v>5.3103448275862064</v>
          </cell>
          <cell r="L138">
            <v>2.896551724137931</v>
          </cell>
          <cell r="N138">
            <v>4.16</v>
          </cell>
          <cell r="O138">
            <v>3.4799999999999995</v>
          </cell>
          <cell r="Q138">
            <v>4.7777777777777777</v>
          </cell>
          <cell r="R138">
            <v>3.166666666666667</v>
          </cell>
          <cell r="T138">
            <v>0</v>
          </cell>
          <cell r="U138">
            <v>0</v>
          </cell>
          <cell r="W138">
            <v>0</v>
          </cell>
          <cell r="X138">
            <v>0</v>
          </cell>
          <cell r="AC138">
            <v>4.9682539682539684</v>
          </cell>
          <cell r="AD138">
            <v>3.3492063492063489</v>
          </cell>
          <cell r="AF138">
            <v>5</v>
          </cell>
        </row>
        <row r="139">
          <cell r="A139">
            <v>7</v>
          </cell>
          <cell r="B139">
            <v>3.6666666666666665</v>
          </cell>
          <cell r="C139">
            <v>4.3333333333333339</v>
          </cell>
          <cell r="E139">
            <v>7.0000000000000009</v>
          </cell>
          <cell r="F139">
            <v>2.1999999999999997</v>
          </cell>
          <cell r="H139">
            <v>5.75</v>
          </cell>
          <cell r="I139">
            <v>3</v>
          </cell>
          <cell r="K139">
            <v>1.8275862068965518</v>
          </cell>
          <cell r="L139">
            <v>2.7586206896551726</v>
          </cell>
          <cell r="N139">
            <v>1.8800000000000001</v>
          </cell>
          <cell r="O139">
            <v>3.4799999999999995</v>
          </cell>
          <cell r="Q139">
            <v>1.8518518518518516</v>
          </cell>
          <cell r="R139">
            <v>3.0925925925925926</v>
          </cell>
          <cell r="T139">
            <v>13.625000000000002</v>
          </cell>
          <cell r="U139">
            <v>9.4583333333333339</v>
          </cell>
          <cell r="W139">
            <v>13.625000000000002</v>
          </cell>
          <cell r="X139">
            <v>9.4583333333333339</v>
          </cell>
          <cell r="AC139">
            <v>7.2727272727272725</v>
          </cell>
          <cell r="AD139">
            <v>5.8636363636363642</v>
          </cell>
          <cell r="AF139">
            <v>5</v>
          </cell>
        </row>
        <row r="140">
          <cell r="A140">
            <v>8</v>
          </cell>
          <cell r="B140">
            <v>5</v>
          </cell>
          <cell r="C140">
            <v>6</v>
          </cell>
          <cell r="E140">
            <v>12</v>
          </cell>
          <cell r="F140">
            <v>3</v>
          </cell>
          <cell r="H140">
            <v>10</v>
          </cell>
          <cell r="I140">
            <v>3.8571428571428568</v>
          </cell>
          <cell r="K140">
            <v>3.5094339622641511</v>
          </cell>
          <cell r="L140">
            <v>2.2641509433962264</v>
          </cell>
          <cell r="N140">
            <v>3.64</v>
          </cell>
          <cell r="O140">
            <v>3.88</v>
          </cell>
          <cell r="Q140">
            <v>3.5728155339805827</v>
          </cell>
          <cell r="R140">
            <v>3.0485436893203883</v>
          </cell>
          <cell r="T140">
            <v>8.1363636363636367</v>
          </cell>
          <cell r="U140">
            <v>9.8636363636363633</v>
          </cell>
          <cell r="W140">
            <v>8.1363636363636367</v>
          </cell>
          <cell r="X140">
            <v>9.8636363636363633</v>
          </cell>
          <cell r="AC140">
            <v>5.9707317073170731</v>
          </cell>
          <cell r="AD140">
            <v>6.0292682926829269</v>
          </cell>
          <cell r="AF140">
            <v>5</v>
          </cell>
        </row>
        <row r="141">
          <cell r="A141">
            <v>9</v>
          </cell>
          <cell r="B141">
            <v>4.5</v>
          </cell>
          <cell r="C141">
            <v>5</v>
          </cell>
          <cell r="E141">
            <v>7.2499999999999991</v>
          </cell>
          <cell r="F141">
            <v>1.25</v>
          </cell>
          <cell r="H141">
            <v>6.3333333333333339</v>
          </cell>
          <cell r="I141">
            <v>2.5</v>
          </cell>
          <cell r="K141">
            <v>6.6153846153846159</v>
          </cell>
          <cell r="L141">
            <v>2.9615384615384617</v>
          </cell>
          <cell r="N141">
            <v>4.7894736842105257</v>
          </cell>
          <cell r="O141">
            <v>4.9473684210526319</v>
          </cell>
          <cell r="Q141">
            <v>5.8444444444444441</v>
          </cell>
          <cell r="R141">
            <v>3.8</v>
          </cell>
          <cell r="T141">
            <v>17.383500000000002</v>
          </cell>
          <cell r="U141">
            <v>9.7000000000000011</v>
          </cell>
          <cell r="W141">
            <v>17.383500000000002</v>
          </cell>
          <cell r="X141">
            <v>9.7000000000000011</v>
          </cell>
          <cell r="AC141">
            <v>10.948791208791208</v>
          </cell>
          <cell r="AD141">
            <v>6.3076923076923075</v>
          </cell>
          <cell r="AF141">
            <v>5</v>
          </cell>
        </row>
        <row r="142">
          <cell r="A142">
            <v>10</v>
          </cell>
          <cell r="B142">
            <v>6.5</v>
          </cell>
          <cell r="C142">
            <v>2</v>
          </cell>
          <cell r="E142">
            <v>6.8750000000000009</v>
          </cell>
          <cell r="F142">
            <v>3.5000000000000004</v>
          </cell>
          <cell r="H142">
            <v>6.75</v>
          </cell>
          <cell r="I142">
            <v>3</v>
          </cell>
          <cell r="K142">
            <v>5.096774193548387</v>
          </cell>
          <cell r="L142">
            <v>1.9677419354838708</v>
          </cell>
          <cell r="N142">
            <v>5.083333333333333</v>
          </cell>
          <cell r="O142">
            <v>3.208333333333333</v>
          </cell>
          <cell r="Q142">
            <v>5.0909090909090908</v>
          </cell>
          <cell r="R142">
            <v>2.5090909090909093</v>
          </cell>
          <cell r="T142">
            <v>0</v>
          </cell>
          <cell r="U142">
            <v>0</v>
          </cell>
          <cell r="W142">
            <v>0</v>
          </cell>
          <cell r="X142">
            <v>0</v>
          </cell>
          <cell r="AC142">
            <v>5.388059701492538</v>
          </cell>
          <cell r="AD142">
            <v>2.5970149253731343</v>
          </cell>
          <cell r="AF142">
            <v>5</v>
          </cell>
        </row>
        <row r="143">
          <cell r="A143">
            <v>11</v>
          </cell>
          <cell r="B143">
            <v>0</v>
          </cell>
          <cell r="C143">
            <v>0</v>
          </cell>
          <cell r="E143">
            <v>0</v>
          </cell>
          <cell r="F143">
            <v>0</v>
          </cell>
          <cell r="H143">
            <v>0</v>
          </cell>
          <cell r="I143">
            <v>0</v>
          </cell>
          <cell r="K143">
            <v>0</v>
          </cell>
          <cell r="L143">
            <v>0</v>
          </cell>
          <cell r="N143">
            <v>0</v>
          </cell>
          <cell r="O143">
            <v>0</v>
          </cell>
          <cell r="Q143">
            <v>0</v>
          </cell>
          <cell r="R143">
            <v>0</v>
          </cell>
          <cell r="T143">
            <v>0</v>
          </cell>
          <cell r="U143">
            <v>0</v>
          </cell>
          <cell r="W143">
            <v>0</v>
          </cell>
          <cell r="X143">
            <v>0</v>
          </cell>
          <cell r="AC143">
            <v>0</v>
          </cell>
          <cell r="AD143">
            <v>0</v>
          </cell>
          <cell r="AF143">
            <v>5</v>
          </cell>
        </row>
        <row r="144">
          <cell r="A144">
            <v>12</v>
          </cell>
          <cell r="B144">
            <v>24.333333333333336</v>
          </cell>
          <cell r="C144">
            <v>3.3333333333333335</v>
          </cell>
          <cell r="E144">
            <v>7.6666666666666661</v>
          </cell>
          <cell r="F144">
            <v>2.666666666666667</v>
          </cell>
          <cell r="H144">
            <v>13.222222222222221</v>
          </cell>
          <cell r="I144">
            <v>2.8888888888888888</v>
          </cell>
          <cell r="K144">
            <v>7.8175895765472303</v>
          </cell>
          <cell r="L144">
            <v>2.225841476655809</v>
          </cell>
          <cell r="N144">
            <v>5.8999999999999995</v>
          </cell>
          <cell r="O144">
            <v>3.6999999999999997</v>
          </cell>
          <cell r="Q144">
            <v>7.1428571428571423</v>
          </cell>
          <cell r="R144">
            <v>2.744546094299789</v>
          </cell>
          <cell r="T144">
            <v>0</v>
          </cell>
          <cell r="U144">
            <v>0</v>
          </cell>
          <cell r="W144">
            <v>0</v>
          </cell>
          <cell r="X144">
            <v>0</v>
          </cell>
          <cell r="AC144">
            <v>7.973876063183476</v>
          </cell>
          <cell r="AD144">
            <v>2.7642770352369381</v>
          </cell>
          <cell r="AF144">
            <v>5</v>
          </cell>
        </row>
        <row r="145">
          <cell r="A145">
            <v>13</v>
          </cell>
          <cell r="B145">
            <v>14.249999999999998</v>
          </cell>
          <cell r="C145">
            <v>3.5000000000000004</v>
          </cell>
          <cell r="E145">
            <v>7.2727272727272725</v>
          </cell>
          <cell r="F145">
            <v>3.0909090909090908</v>
          </cell>
          <cell r="H145">
            <v>9.1333333333333329</v>
          </cell>
          <cell r="I145">
            <v>3.2</v>
          </cell>
          <cell r="K145">
            <v>9.0769230769230766</v>
          </cell>
          <cell r="L145">
            <v>2.2115384615384617</v>
          </cell>
          <cell r="N145">
            <v>7.1818181818181825</v>
          </cell>
          <cell r="O145">
            <v>4.2727272727272725</v>
          </cell>
          <cell r="Q145">
            <v>8.513513513513514</v>
          </cell>
          <cell r="R145">
            <v>2.8243243243243241</v>
          </cell>
          <cell r="T145">
            <v>32.1875</v>
          </cell>
          <cell r="U145">
            <v>6.375</v>
          </cell>
          <cell r="W145">
            <v>32.1875</v>
          </cell>
          <cell r="X145">
            <v>6.375</v>
          </cell>
          <cell r="AC145">
            <v>14.851239669421487</v>
          </cell>
          <cell r="AD145">
            <v>3.8099173553719008</v>
          </cell>
          <cell r="AF145">
            <v>5</v>
          </cell>
        </row>
        <row r="146">
          <cell r="A146">
            <v>14</v>
          </cell>
          <cell r="B146">
            <v>1.65625</v>
          </cell>
          <cell r="C146">
            <v>4</v>
          </cell>
          <cell r="E146">
            <v>1.125</v>
          </cell>
          <cell r="F146">
            <v>5.875</v>
          </cell>
          <cell r="H146">
            <v>1.55</v>
          </cell>
          <cell r="I146">
            <v>4.375</v>
          </cell>
          <cell r="K146">
            <v>0</v>
          </cell>
          <cell r="L146">
            <v>0</v>
          </cell>
          <cell r="N146">
            <v>0</v>
          </cell>
          <cell r="O146">
            <v>0</v>
          </cell>
          <cell r="Q146">
            <v>0</v>
          </cell>
          <cell r="R146">
            <v>0</v>
          </cell>
          <cell r="T146">
            <v>0</v>
          </cell>
          <cell r="U146">
            <v>0</v>
          </cell>
          <cell r="W146">
            <v>0</v>
          </cell>
          <cell r="X146">
            <v>0</v>
          </cell>
          <cell r="AC146">
            <v>1.55</v>
          </cell>
          <cell r="AD146">
            <v>4.375</v>
          </cell>
          <cell r="AF146">
            <v>5</v>
          </cell>
        </row>
        <row r="147">
          <cell r="A147">
            <v>15</v>
          </cell>
          <cell r="B147">
            <v>0</v>
          </cell>
          <cell r="C147">
            <v>0</v>
          </cell>
          <cell r="E147">
            <v>0</v>
          </cell>
          <cell r="F147">
            <v>0</v>
          </cell>
          <cell r="H147">
            <v>0</v>
          </cell>
          <cell r="I147">
            <v>0</v>
          </cell>
          <cell r="K147">
            <v>0</v>
          </cell>
          <cell r="L147">
            <v>0</v>
          </cell>
          <cell r="N147">
            <v>0</v>
          </cell>
          <cell r="O147">
            <v>0</v>
          </cell>
          <cell r="Q147">
            <v>0</v>
          </cell>
          <cell r="R147">
            <v>0</v>
          </cell>
          <cell r="T147">
            <v>0</v>
          </cell>
          <cell r="U147">
            <v>0</v>
          </cell>
          <cell r="W147">
            <v>0</v>
          </cell>
          <cell r="X147">
            <v>0</v>
          </cell>
          <cell r="AC147">
            <v>0</v>
          </cell>
          <cell r="AD147">
            <v>0</v>
          </cell>
          <cell r="AF147">
            <v>5</v>
          </cell>
        </row>
        <row r="148">
          <cell r="A148">
            <v>16</v>
          </cell>
          <cell r="B148">
            <v>1.5</v>
          </cell>
          <cell r="C148">
            <v>6</v>
          </cell>
          <cell r="E148">
            <v>7.5789473684210531</v>
          </cell>
          <cell r="F148">
            <v>1.5789473684210527</v>
          </cell>
          <cell r="H148">
            <v>7.0000000000000009</v>
          </cell>
          <cell r="I148">
            <v>2</v>
          </cell>
          <cell r="K148">
            <v>8.0227272727272734</v>
          </cell>
          <cell r="L148">
            <v>1.8636363636363635</v>
          </cell>
          <cell r="N148">
            <v>7.5937500000000009</v>
          </cell>
          <cell r="O148">
            <v>3.96875</v>
          </cell>
          <cell r="Q148">
            <v>7.8421052631578947</v>
          </cell>
          <cell r="R148">
            <v>2.75</v>
          </cell>
          <cell r="T148">
            <v>26.5</v>
          </cell>
          <cell r="U148">
            <v>6.2142857142857144</v>
          </cell>
          <cell r="W148">
            <v>26.5</v>
          </cell>
          <cell r="X148">
            <v>6.2142857142857144</v>
          </cell>
          <cell r="AC148">
            <v>14.555555555555555</v>
          </cell>
          <cell r="AD148">
            <v>3.9150326797385624</v>
          </cell>
          <cell r="AF148">
            <v>5</v>
          </cell>
        </row>
        <row r="149">
          <cell r="A149">
            <v>17</v>
          </cell>
          <cell r="B149">
            <v>8.3333333333333321</v>
          </cell>
          <cell r="C149">
            <v>5.3333333333333339</v>
          </cell>
          <cell r="E149">
            <v>4.666666666666667</v>
          </cell>
          <cell r="F149">
            <v>4.666666666666667</v>
          </cell>
          <cell r="H149">
            <v>5.583333333333333</v>
          </cell>
          <cell r="I149">
            <v>4.833333333333333</v>
          </cell>
          <cell r="K149">
            <v>11.813953488372093</v>
          </cell>
          <cell r="L149">
            <v>1.8837209302325582</v>
          </cell>
          <cell r="N149">
            <v>5.8611111111111116</v>
          </cell>
          <cell r="O149">
            <v>4.083333333333333</v>
          </cell>
          <cell r="Q149">
            <v>9.1012658227848107</v>
          </cell>
          <cell r="R149">
            <v>2.8860759493670884</v>
          </cell>
          <cell r="T149">
            <v>0</v>
          </cell>
          <cell r="U149">
            <v>0</v>
          </cell>
          <cell r="W149">
            <v>12.724137931034482</v>
          </cell>
          <cell r="X149">
            <v>10.827586206896552</v>
          </cell>
          <cell r="AC149">
            <v>9.625</v>
          </cell>
          <cell r="AD149">
            <v>5</v>
          </cell>
          <cell r="AF149">
            <v>5</v>
          </cell>
        </row>
        <row r="150">
          <cell r="A150">
            <v>18</v>
          </cell>
          <cell r="B150">
            <v>0</v>
          </cell>
          <cell r="C150">
            <v>0</v>
          </cell>
          <cell r="E150">
            <v>0</v>
          </cell>
          <cell r="F150">
            <v>0</v>
          </cell>
          <cell r="H150">
            <v>0</v>
          </cell>
          <cell r="I150">
            <v>0</v>
          </cell>
          <cell r="K150">
            <v>0</v>
          </cell>
          <cell r="L150">
            <v>0</v>
          </cell>
          <cell r="N150">
            <v>0</v>
          </cell>
          <cell r="O150">
            <v>0</v>
          </cell>
          <cell r="Q150">
            <v>0</v>
          </cell>
          <cell r="R150">
            <v>0</v>
          </cell>
          <cell r="T150">
            <v>0</v>
          </cell>
          <cell r="U150">
            <v>0</v>
          </cell>
          <cell r="W150">
            <v>0</v>
          </cell>
          <cell r="X150">
            <v>0</v>
          </cell>
          <cell r="AC150">
            <v>0</v>
          </cell>
          <cell r="AD150">
            <v>0</v>
          </cell>
          <cell r="AF150">
            <v>5</v>
          </cell>
        </row>
        <row r="151">
          <cell r="A151">
            <v>19</v>
          </cell>
          <cell r="B151">
            <v>3</v>
          </cell>
          <cell r="C151">
            <v>5</v>
          </cell>
          <cell r="E151">
            <v>6.8888888888888893</v>
          </cell>
          <cell r="F151">
            <v>5.1111111111111116</v>
          </cell>
          <cell r="H151">
            <v>6.5</v>
          </cell>
          <cell r="I151">
            <v>5.0999999999999996</v>
          </cell>
          <cell r="K151">
            <v>7.7916666666666661</v>
          </cell>
          <cell r="L151">
            <v>2.6875</v>
          </cell>
          <cell r="N151">
            <v>6.0487804878048781</v>
          </cell>
          <cell r="O151">
            <v>4.5365853658536581</v>
          </cell>
          <cell r="Q151">
            <v>6.98876404494382</v>
          </cell>
          <cell r="R151">
            <v>3.5393258426966292</v>
          </cell>
          <cell r="T151">
            <v>0</v>
          </cell>
          <cell r="U151">
            <v>0</v>
          </cell>
          <cell r="W151">
            <v>0</v>
          </cell>
          <cell r="X151">
            <v>0</v>
          </cell>
          <cell r="AC151">
            <v>6.9393939393939394</v>
          </cell>
          <cell r="AD151">
            <v>3.6969696969696972</v>
          </cell>
          <cell r="AF151">
            <v>5</v>
          </cell>
        </row>
        <row r="152">
          <cell r="A152">
            <v>20</v>
          </cell>
          <cell r="B152">
            <v>5</v>
          </cell>
          <cell r="C152">
            <v>5.6666666666666661</v>
          </cell>
          <cell r="E152">
            <v>6</v>
          </cell>
          <cell r="F152">
            <v>4.75</v>
          </cell>
          <cell r="H152">
            <v>5.7272727272727275</v>
          </cell>
          <cell r="I152">
            <v>5</v>
          </cell>
          <cell r="K152">
            <v>4.1578947368421053</v>
          </cell>
          <cell r="L152">
            <v>3.8596491228070176</v>
          </cell>
          <cell r="N152">
            <v>4.8421052631578947</v>
          </cell>
          <cell r="O152">
            <v>4.526315789473685</v>
          </cell>
          <cell r="Q152">
            <v>4.4315789473684211</v>
          </cell>
          <cell r="R152">
            <v>4.1263157894736846</v>
          </cell>
          <cell r="T152">
            <v>9.0857142857142854</v>
          </cell>
          <cell r="U152">
            <v>13.685714285714285</v>
          </cell>
          <cell r="W152">
            <v>9.0857142857142854</v>
          </cell>
          <cell r="X152">
            <v>13.685714285714285</v>
          </cell>
          <cell r="AC152">
            <v>6.3636363636363633</v>
          </cell>
          <cell r="AD152">
            <v>7.9829545454545459</v>
          </cell>
          <cell r="AF152">
            <v>5</v>
          </cell>
        </row>
        <row r="153">
          <cell r="A153">
            <v>21</v>
          </cell>
          <cell r="B153">
            <v>5</v>
          </cell>
          <cell r="C153">
            <v>4.3999999999999995</v>
          </cell>
          <cell r="E153">
            <v>3.5714285714285712</v>
          </cell>
          <cell r="F153">
            <v>5.7142857142857144</v>
          </cell>
          <cell r="H153">
            <v>4.1666666666666661</v>
          </cell>
          <cell r="I153">
            <v>5.166666666666667</v>
          </cell>
          <cell r="K153">
            <v>6.2727272727272725</v>
          </cell>
          <cell r="L153">
            <v>4.5999999999999996</v>
          </cell>
          <cell r="N153">
            <v>3.2647058823529411</v>
          </cell>
          <cell r="O153">
            <v>5.4705882352941178</v>
          </cell>
          <cell r="Q153">
            <v>5.1235955056179776</v>
          </cell>
          <cell r="R153">
            <v>4.9325842696629216</v>
          </cell>
          <cell r="T153">
            <v>0</v>
          </cell>
          <cell r="U153">
            <v>0</v>
          </cell>
          <cell r="W153">
            <v>8.5555555555555554</v>
          </cell>
          <cell r="X153">
            <v>15.194444444444443</v>
          </cell>
          <cell r="AC153">
            <v>5.9416058394160585</v>
          </cell>
          <cell r="AD153">
            <v>7.6496350364963508</v>
          </cell>
          <cell r="AF153">
            <v>5</v>
          </cell>
        </row>
        <row r="154">
          <cell r="A154">
            <v>22</v>
          </cell>
          <cell r="B154">
            <v>1</v>
          </cell>
          <cell r="C154">
            <v>7.0000000000000009</v>
          </cell>
          <cell r="E154">
            <v>3.4285714285714288</v>
          </cell>
          <cell r="F154">
            <v>4.4285714285714279</v>
          </cell>
          <cell r="H154">
            <v>2.7</v>
          </cell>
          <cell r="I154">
            <v>5.2</v>
          </cell>
          <cell r="K154">
            <v>3.1875</v>
          </cell>
          <cell r="L154">
            <v>5.3125</v>
          </cell>
          <cell r="N154">
            <v>3.25</v>
          </cell>
          <cell r="O154">
            <v>6.5</v>
          </cell>
          <cell r="Q154">
            <v>3.208333333333333</v>
          </cell>
          <cell r="R154">
            <v>5.708333333333333</v>
          </cell>
          <cell r="T154">
            <v>0</v>
          </cell>
          <cell r="U154">
            <v>0</v>
          </cell>
          <cell r="W154">
            <v>10.52</v>
          </cell>
          <cell r="X154">
            <v>10.4</v>
          </cell>
          <cell r="AC154">
            <v>4.8691588785046731</v>
          </cell>
          <cell r="AD154">
            <v>6.7570093457943932</v>
          </cell>
          <cell r="AF154">
            <v>5</v>
          </cell>
        </row>
        <row r="155">
          <cell r="A155">
            <v>23</v>
          </cell>
          <cell r="B155">
            <v>5.6666666666666661</v>
          </cell>
          <cell r="C155">
            <v>6</v>
          </cell>
          <cell r="E155">
            <v>5.125</v>
          </cell>
          <cell r="F155">
            <v>4.625</v>
          </cell>
          <cell r="H155">
            <v>5.2727272727272725</v>
          </cell>
          <cell r="I155">
            <v>5</v>
          </cell>
          <cell r="K155">
            <v>3.2380952380952377</v>
          </cell>
          <cell r="L155">
            <v>4.1666666666666661</v>
          </cell>
          <cell r="N155">
            <v>1.7826086956521738</v>
          </cell>
          <cell r="O155">
            <v>5.6521739130434785</v>
          </cell>
          <cell r="Q155">
            <v>2.7230769230769232</v>
          </cell>
          <cell r="R155">
            <v>4.6923076923076925</v>
          </cell>
          <cell r="T155">
            <v>11.058823529411764</v>
          </cell>
          <cell r="U155">
            <v>16.588235294117649</v>
          </cell>
          <cell r="W155">
            <v>11.058823529411764</v>
          </cell>
          <cell r="X155">
            <v>16.588235294117649</v>
          </cell>
          <cell r="AC155">
            <v>5.5545454545454547</v>
          </cell>
          <cell r="AD155">
            <v>8.4</v>
          </cell>
          <cell r="AF155">
            <v>5</v>
          </cell>
        </row>
        <row r="156">
          <cell r="A156">
            <v>24</v>
          </cell>
          <cell r="B156">
            <v>2.3333333333333335</v>
          </cell>
          <cell r="C156">
            <v>7.0000000000000009</v>
          </cell>
          <cell r="E156">
            <v>5.5</v>
          </cell>
          <cell r="F156">
            <v>4.5</v>
          </cell>
          <cell r="H156">
            <v>4.7692307692307692</v>
          </cell>
          <cell r="I156">
            <v>5.0769230769230766</v>
          </cell>
          <cell r="K156">
            <v>2.3272727272727272</v>
          </cell>
          <cell r="L156">
            <v>4.2727272727272725</v>
          </cell>
          <cell r="N156">
            <v>2.3571428571428572</v>
          </cell>
          <cell r="O156">
            <v>3.5000000000000004</v>
          </cell>
          <cell r="Q156">
            <v>2.3333333333333335</v>
          </cell>
          <cell r="R156">
            <v>4.1159420289855069</v>
          </cell>
          <cell r="T156">
            <v>16.545454545454547</v>
          </cell>
          <cell r="U156">
            <v>15</v>
          </cell>
          <cell r="W156">
            <v>16.545454545454547</v>
          </cell>
          <cell r="X156">
            <v>15</v>
          </cell>
          <cell r="AC156">
            <v>5.6442307692307692</v>
          </cell>
          <cell r="AD156">
            <v>6.5384615384615392</v>
          </cell>
          <cell r="AF156">
            <v>5</v>
          </cell>
        </row>
        <row r="157">
          <cell r="A157">
            <v>25</v>
          </cell>
          <cell r="B157">
            <v>0</v>
          </cell>
          <cell r="C157">
            <v>0</v>
          </cell>
          <cell r="E157">
            <v>0</v>
          </cell>
          <cell r="F157">
            <v>0</v>
          </cell>
          <cell r="H157">
            <v>0</v>
          </cell>
          <cell r="I157">
            <v>0</v>
          </cell>
          <cell r="K157">
            <v>0</v>
          </cell>
          <cell r="L157">
            <v>0</v>
          </cell>
          <cell r="N157">
            <v>0</v>
          </cell>
          <cell r="O157">
            <v>0</v>
          </cell>
          <cell r="Q157">
            <v>0</v>
          </cell>
          <cell r="R157">
            <v>0</v>
          </cell>
          <cell r="T157">
            <v>0</v>
          </cell>
          <cell r="U157">
            <v>0</v>
          </cell>
          <cell r="W157">
            <v>0</v>
          </cell>
          <cell r="X157">
            <v>0</v>
          </cell>
          <cell r="AC157">
            <v>0</v>
          </cell>
          <cell r="AD157">
            <v>0</v>
          </cell>
          <cell r="AF157">
            <v>5</v>
          </cell>
        </row>
        <row r="158">
          <cell r="A158">
            <v>26</v>
          </cell>
          <cell r="B158">
            <v>2.5</v>
          </cell>
          <cell r="C158">
            <v>4.25</v>
          </cell>
          <cell r="E158">
            <v>4.7777777777777777</v>
          </cell>
          <cell r="F158">
            <v>5.5555555555555554</v>
          </cell>
          <cell r="H158">
            <v>4.0769230769230766</v>
          </cell>
          <cell r="I158">
            <v>5.1538461538461542</v>
          </cell>
          <cell r="K158">
            <v>2.9378531073446328</v>
          </cell>
          <cell r="L158">
            <v>5.2542372881355925</v>
          </cell>
          <cell r="N158">
            <v>1.2857142857142856</v>
          </cell>
          <cell r="O158">
            <v>7.9285714285714279</v>
          </cell>
          <cell r="Q158">
            <v>2.2082018927444795</v>
          </cell>
          <cell r="R158">
            <v>6.4353312302839107</v>
          </cell>
          <cell r="T158">
            <v>0</v>
          </cell>
          <cell r="U158">
            <v>0</v>
          </cell>
          <cell r="W158">
            <v>4.1111111111111116</v>
          </cell>
          <cell r="X158">
            <v>12.555555555555555</v>
          </cell>
          <cell r="AC158">
            <v>2.9795158286778398</v>
          </cell>
          <cell r="AD158">
            <v>7.1508379888268152</v>
          </cell>
          <cell r="AF158">
            <v>5</v>
          </cell>
        </row>
        <row r="159">
          <cell r="A159">
            <v>27</v>
          </cell>
          <cell r="B159">
            <v>2</v>
          </cell>
          <cell r="C159">
            <v>9</v>
          </cell>
          <cell r="E159">
            <v>4.1428571428571423</v>
          </cell>
          <cell r="F159">
            <v>5.5714285714285712</v>
          </cell>
          <cell r="H159">
            <v>3.6666666666666665</v>
          </cell>
          <cell r="I159">
            <v>6.3333333333333339</v>
          </cell>
          <cell r="K159">
            <v>1.6875</v>
          </cell>
          <cell r="L159">
            <v>6.25</v>
          </cell>
          <cell r="N159">
            <v>3.3333333333333335</v>
          </cell>
          <cell r="O159">
            <v>6.8421052631578956</v>
          </cell>
          <cell r="Q159">
            <v>2.1198156682027647</v>
          </cell>
          <cell r="R159">
            <v>6.4055299539170507</v>
          </cell>
          <cell r="T159">
            <v>0</v>
          </cell>
          <cell r="U159">
            <v>0</v>
          </cell>
          <cell r="W159">
            <v>6.666666666666667</v>
          </cell>
          <cell r="X159">
            <v>9</v>
          </cell>
          <cell r="AC159">
            <v>3.242506811989101</v>
          </cell>
          <cell r="AD159">
            <v>6.8119891008174394</v>
          </cell>
          <cell r="AF159">
            <v>5</v>
          </cell>
        </row>
        <row r="160">
          <cell r="A160">
            <v>28</v>
          </cell>
          <cell r="B160">
            <v>0</v>
          </cell>
          <cell r="C160">
            <v>0</v>
          </cell>
          <cell r="E160">
            <v>0</v>
          </cell>
          <cell r="F160">
            <v>0</v>
          </cell>
          <cell r="H160">
            <v>0</v>
          </cell>
          <cell r="I160">
            <v>0</v>
          </cell>
          <cell r="K160">
            <v>0</v>
          </cell>
          <cell r="L160">
            <v>0</v>
          </cell>
          <cell r="N160">
            <v>0</v>
          </cell>
          <cell r="O160">
            <v>0</v>
          </cell>
          <cell r="Q160">
            <v>0</v>
          </cell>
          <cell r="R160">
            <v>0</v>
          </cell>
          <cell r="T160">
            <v>0</v>
          </cell>
          <cell r="U160">
            <v>0</v>
          </cell>
          <cell r="W160">
            <v>5</v>
          </cell>
          <cell r="X160">
            <v>12.6</v>
          </cell>
          <cell r="AC160">
            <v>5</v>
          </cell>
          <cell r="AD160">
            <v>12.6</v>
          </cell>
          <cell r="AF160">
            <v>5</v>
          </cell>
        </row>
        <row r="161">
          <cell r="A161">
            <v>29</v>
          </cell>
          <cell r="B161">
            <v>0</v>
          </cell>
          <cell r="C161">
            <v>0</v>
          </cell>
          <cell r="E161">
            <v>0</v>
          </cell>
          <cell r="F161">
            <v>0</v>
          </cell>
          <cell r="H161">
            <v>0</v>
          </cell>
          <cell r="I161">
            <v>0</v>
          </cell>
          <cell r="K161">
            <v>0</v>
          </cell>
          <cell r="L161">
            <v>0</v>
          </cell>
          <cell r="N161">
            <v>0</v>
          </cell>
          <cell r="O161">
            <v>0</v>
          </cell>
          <cell r="Q161">
            <v>0</v>
          </cell>
          <cell r="R161">
            <v>0</v>
          </cell>
          <cell r="T161">
            <v>0</v>
          </cell>
          <cell r="U161">
            <v>0</v>
          </cell>
          <cell r="W161">
            <v>0</v>
          </cell>
          <cell r="X161">
            <v>0</v>
          </cell>
          <cell r="AC161">
            <v>0</v>
          </cell>
          <cell r="AD161">
            <v>0</v>
          </cell>
          <cell r="AF161">
            <v>5</v>
          </cell>
        </row>
        <row r="162">
          <cell r="A162">
            <v>30</v>
          </cell>
          <cell r="B162">
            <v>0</v>
          </cell>
          <cell r="C162">
            <v>4.5</v>
          </cell>
          <cell r="E162">
            <v>3.833333333333333</v>
          </cell>
          <cell r="F162">
            <v>3.3333333333333335</v>
          </cell>
          <cell r="H162">
            <v>2.875</v>
          </cell>
          <cell r="I162">
            <v>3.6249999999999996</v>
          </cell>
          <cell r="K162">
            <v>1.7333333333333332</v>
          </cell>
          <cell r="L162">
            <v>3.5999999999999996</v>
          </cell>
          <cell r="N162">
            <v>0.84615384615384615</v>
          </cell>
          <cell r="O162">
            <v>4.8461538461538458</v>
          </cell>
          <cell r="Q162">
            <v>1.4651162790697674</v>
          </cell>
          <cell r="R162">
            <v>3.9767441860465116</v>
          </cell>
          <cell r="T162">
            <v>0</v>
          </cell>
          <cell r="U162">
            <v>0</v>
          </cell>
          <cell r="W162">
            <v>8.2083333333333321</v>
          </cell>
          <cell r="X162">
            <v>9.75</v>
          </cell>
          <cell r="AC162">
            <v>3.7733333333333334</v>
          </cell>
          <cell r="AD162">
            <v>5.7866666666666662</v>
          </cell>
          <cell r="AF162">
            <v>5</v>
          </cell>
        </row>
        <row r="163">
          <cell r="A163">
            <v>31</v>
          </cell>
          <cell r="B163">
            <v>3.4000000000000004</v>
          </cell>
          <cell r="C163">
            <v>3.8</v>
          </cell>
          <cell r="E163">
            <v>2.4444444444444446</v>
          </cell>
          <cell r="F163">
            <v>3</v>
          </cell>
          <cell r="H163">
            <v>2.7857142857142856</v>
          </cell>
          <cell r="I163">
            <v>3.2857142857142856</v>
          </cell>
          <cell r="K163">
            <v>1.0483870967741937</v>
          </cell>
          <cell r="L163">
            <v>4.032258064516129</v>
          </cell>
          <cell r="N163">
            <v>2.875</v>
          </cell>
          <cell r="O163">
            <v>2.125</v>
          </cell>
          <cell r="Q163">
            <v>1.7647058823529411</v>
          </cell>
          <cell r="R163">
            <v>3.2843137254901964</v>
          </cell>
          <cell r="T163">
            <v>10.125</v>
          </cell>
          <cell r="U163">
            <v>12.25</v>
          </cell>
          <cell r="W163">
            <v>0</v>
          </cell>
          <cell r="X163">
            <v>0</v>
          </cell>
          <cell r="AC163">
            <v>3.6792452830188678</v>
          </cell>
          <cell r="AD163">
            <v>4.9764150943396226</v>
          </cell>
          <cell r="AF163">
            <v>5</v>
          </cell>
        </row>
        <row r="164">
          <cell r="A164" t="str">
            <v xml:space="preserve">Jun/01 </v>
          </cell>
          <cell r="B164">
            <v>0</v>
          </cell>
          <cell r="C164">
            <v>0</v>
          </cell>
          <cell r="E164">
            <v>0</v>
          </cell>
          <cell r="F164">
            <v>0</v>
          </cell>
          <cell r="H164">
            <v>0</v>
          </cell>
          <cell r="I164">
            <v>0</v>
          </cell>
          <cell r="K164">
            <v>0</v>
          </cell>
          <cell r="L164">
            <v>0</v>
          </cell>
          <cell r="N164">
            <v>0</v>
          </cell>
          <cell r="O164">
            <v>0</v>
          </cell>
          <cell r="Q164">
            <v>0</v>
          </cell>
          <cell r="R164">
            <v>0</v>
          </cell>
          <cell r="T164">
            <v>0</v>
          </cell>
          <cell r="U164">
            <v>0</v>
          </cell>
          <cell r="W164">
            <v>0</v>
          </cell>
          <cell r="X164">
            <v>0</v>
          </cell>
          <cell r="AC164">
            <v>0</v>
          </cell>
          <cell r="AD164">
            <v>0</v>
          </cell>
          <cell r="AF164">
            <v>5</v>
          </cell>
        </row>
        <row r="165">
          <cell r="A165">
            <v>2</v>
          </cell>
          <cell r="B165">
            <v>0.66666666666666674</v>
          </cell>
          <cell r="C165">
            <v>6.666666666666667</v>
          </cell>
          <cell r="E165">
            <v>2.8571428571428572</v>
          </cell>
          <cell r="F165">
            <v>4.1428571428571423</v>
          </cell>
          <cell r="H165">
            <v>2.1999999999999997</v>
          </cell>
          <cell r="I165">
            <v>4.9000000000000004</v>
          </cell>
          <cell r="K165">
            <v>2.2916666666666665</v>
          </cell>
          <cell r="L165">
            <v>4.416666666666667</v>
          </cell>
          <cell r="N165">
            <v>2.2631578947368425</v>
          </cell>
          <cell r="O165">
            <v>4.1578947368421053</v>
          </cell>
          <cell r="Q165">
            <v>2.2790697674418601</v>
          </cell>
          <cell r="R165">
            <v>4.3023255813953494</v>
          </cell>
          <cell r="T165">
            <v>0</v>
          </cell>
          <cell r="U165">
            <v>0</v>
          </cell>
          <cell r="W165">
            <v>10.823529411764705</v>
          </cell>
          <cell r="X165">
            <v>9.8823529411764692</v>
          </cell>
          <cell r="AC165">
            <v>4.3428571428571425</v>
          </cell>
          <cell r="AD165">
            <v>5.7428571428571429</v>
          </cell>
          <cell r="AF165">
            <v>5</v>
          </cell>
        </row>
        <row r="166">
          <cell r="A166">
            <v>3</v>
          </cell>
          <cell r="B166">
            <v>1.3333333333333335</v>
          </cell>
          <cell r="C166">
            <v>4.3333333333333339</v>
          </cell>
          <cell r="E166">
            <v>1.875</v>
          </cell>
          <cell r="F166">
            <v>4.75</v>
          </cell>
          <cell r="H166">
            <v>1.7272727272727273</v>
          </cell>
          <cell r="I166">
            <v>4.6363636363636367</v>
          </cell>
          <cell r="K166">
            <v>1</v>
          </cell>
          <cell r="L166">
            <v>4.0434782608695654</v>
          </cell>
          <cell r="N166">
            <v>2.2352941176470589</v>
          </cell>
          <cell r="O166">
            <v>4.6470588235294121</v>
          </cell>
          <cell r="Q166">
            <v>1.5249999999999999</v>
          </cell>
          <cell r="R166">
            <v>4.3</v>
          </cell>
          <cell r="T166">
            <v>0</v>
          </cell>
          <cell r="U166">
            <v>0</v>
          </cell>
          <cell r="W166">
            <v>9.6363636363636367</v>
          </cell>
          <cell r="X166">
            <v>10.818181818181818</v>
          </cell>
          <cell r="AC166">
            <v>3</v>
          </cell>
          <cell r="AD166">
            <v>5.5161290322580641</v>
          </cell>
          <cell r="AF166">
            <v>5</v>
          </cell>
        </row>
        <row r="167">
          <cell r="A167">
            <v>4</v>
          </cell>
          <cell r="B167">
            <v>3.7313432835820892</v>
          </cell>
          <cell r="C167">
            <v>5.9701492537313428</v>
          </cell>
          <cell r="E167">
            <v>3.2857142857142856</v>
          </cell>
          <cell r="F167">
            <v>4.5714285714285712</v>
          </cell>
          <cell r="H167">
            <v>3.4090909090909087</v>
          </cell>
          <cell r="I167">
            <v>4.9586776859504136</v>
          </cell>
          <cell r="K167">
            <v>1.7376681614349778</v>
          </cell>
          <cell r="L167">
            <v>2.9708520179372195</v>
          </cell>
          <cell r="N167">
            <v>1.3333333333333335</v>
          </cell>
          <cell r="O167">
            <v>5.833333333333333</v>
          </cell>
          <cell r="Q167">
            <v>1.6359060402684564</v>
          </cell>
          <cell r="R167">
            <v>3.6912751677852351</v>
          </cell>
          <cell r="T167">
            <v>0</v>
          </cell>
          <cell r="U167">
            <v>0</v>
          </cell>
          <cell r="W167">
            <v>10.571428571428571</v>
          </cell>
          <cell r="X167">
            <v>12.857142857142856</v>
          </cell>
          <cell r="AC167">
            <v>4.6296296296296298</v>
          </cell>
          <cell r="AD167">
            <v>6.6498316498316505</v>
          </cell>
          <cell r="AF167">
            <v>5</v>
          </cell>
        </row>
        <row r="168">
          <cell r="A168">
            <v>5</v>
          </cell>
          <cell r="B168">
            <v>5</v>
          </cell>
          <cell r="C168">
            <v>8</v>
          </cell>
          <cell r="E168">
            <v>2</v>
          </cell>
          <cell r="F168">
            <v>6.2</v>
          </cell>
          <cell r="H168">
            <v>2.5</v>
          </cell>
          <cell r="I168">
            <v>6.5</v>
          </cell>
          <cell r="K168">
            <v>2.5294117647058822</v>
          </cell>
          <cell r="L168">
            <v>3.882352941176471</v>
          </cell>
          <cell r="N168">
            <v>2.1818181818181821</v>
          </cell>
          <cell r="O168">
            <v>4.3636363636363642</v>
          </cell>
          <cell r="Q168">
            <v>2.3928571428571428</v>
          </cell>
          <cell r="R168">
            <v>4.0714285714285721</v>
          </cell>
          <cell r="T168">
            <v>7.1818181818181825</v>
          </cell>
          <cell r="U168">
            <v>12.363636363636363</v>
          </cell>
          <cell r="W168">
            <v>0</v>
          </cell>
          <cell r="X168">
            <v>0</v>
          </cell>
          <cell r="AC168">
            <v>3.5777777777777775</v>
          </cell>
          <cell r="AD168">
            <v>6.4222222222222225</v>
          </cell>
          <cell r="AF168">
            <v>5</v>
          </cell>
        </row>
        <row r="169">
          <cell r="A169">
            <v>6</v>
          </cell>
          <cell r="B169">
            <v>0</v>
          </cell>
          <cell r="C169">
            <v>0</v>
          </cell>
          <cell r="E169">
            <v>5</v>
          </cell>
          <cell r="F169">
            <v>4</v>
          </cell>
          <cell r="H169">
            <v>5</v>
          </cell>
          <cell r="I169">
            <v>4</v>
          </cell>
          <cell r="K169">
            <v>1.7142857142857144</v>
          </cell>
          <cell r="L169">
            <v>3</v>
          </cell>
          <cell r="N169">
            <v>1.2083333333333333</v>
          </cell>
          <cell r="O169">
            <v>4.1666666666666661</v>
          </cell>
          <cell r="Q169">
            <v>1.4807692307692308</v>
          </cell>
          <cell r="R169">
            <v>3.5384615384615383</v>
          </cell>
          <cell r="T169">
            <v>4.3333333333333339</v>
          </cell>
          <cell r="U169">
            <v>11.111111111111111</v>
          </cell>
          <cell r="W169">
            <v>4.3333333333333339</v>
          </cell>
          <cell r="X169">
            <v>11.111111111111111</v>
          </cell>
          <cell r="AC169">
            <v>2.7</v>
          </cell>
          <cell r="AD169">
            <v>6.5777777777777784</v>
          </cell>
          <cell r="AF169">
            <v>5</v>
          </cell>
        </row>
        <row r="170">
          <cell r="A170">
            <v>7</v>
          </cell>
          <cell r="B170">
            <v>1.2</v>
          </cell>
          <cell r="C170">
            <v>6.6000000000000005</v>
          </cell>
          <cell r="E170">
            <v>3</v>
          </cell>
          <cell r="F170">
            <v>4.8888888888888893</v>
          </cell>
          <cell r="H170">
            <v>2.3571428571428572</v>
          </cell>
          <cell r="I170">
            <v>5.5</v>
          </cell>
          <cell r="K170">
            <v>1.0380622837370241</v>
          </cell>
          <cell r="L170">
            <v>4.6020761245674739</v>
          </cell>
          <cell r="N170">
            <v>1.7500000000000002</v>
          </cell>
          <cell r="O170">
            <v>4.8611111111111116</v>
          </cell>
          <cell r="Q170">
            <v>1.4329738058551618</v>
          </cell>
          <cell r="R170">
            <v>4.7457627118644066</v>
          </cell>
          <cell r="T170">
            <v>4.7777777777777777</v>
          </cell>
          <cell r="U170">
            <v>9.7222222222222232</v>
          </cell>
          <cell r="W170">
            <v>4.7777777777777777</v>
          </cell>
          <cell r="X170">
            <v>9.7222222222222232</v>
          </cell>
          <cell r="AC170">
            <v>2.5935596170583115</v>
          </cell>
          <cell r="AD170">
            <v>6.3968668407310707</v>
          </cell>
          <cell r="AF170">
            <v>5</v>
          </cell>
        </row>
        <row r="171">
          <cell r="A171">
            <v>8</v>
          </cell>
          <cell r="B171">
            <v>0</v>
          </cell>
          <cell r="C171">
            <v>0</v>
          </cell>
          <cell r="E171">
            <v>0</v>
          </cell>
          <cell r="F171">
            <v>0</v>
          </cell>
          <cell r="H171">
            <v>0</v>
          </cell>
          <cell r="I171">
            <v>0</v>
          </cell>
          <cell r="K171">
            <v>0</v>
          </cell>
          <cell r="L171">
            <v>0</v>
          </cell>
          <cell r="N171">
            <v>0</v>
          </cell>
          <cell r="O171">
            <v>0</v>
          </cell>
          <cell r="Q171">
            <v>0</v>
          </cell>
          <cell r="R171">
            <v>0</v>
          </cell>
          <cell r="T171">
            <v>0</v>
          </cell>
          <cell r="U171">
            <v>0</v>
          </cell>
          <cell r="W171">
            <v>0</v>
          </cell>
          <cell r="X171">
            <v>0</v>
          </cell>
          <cell r="AC171">
            <v>0</v>
          </cell>
          <cell r="AD171">
            <v>0</v>
          </cell>
          <cell r="AF171">
            <v>5</v>
          </cell>
        </row>
        <row r="172">
          <cell r="A172">
            <v>9</v>
          </cell>
          <cell r="B172">
            <v>3.3333333333333335</v>
          </cell>
          <cell r="C172">
            <v>4.666666666666667</v>
          </cell>
          <cell r="E172">
            <v>3.6249999999999996</v>
          </cell>
          <cell r="F172">
            <v>11.375</v>
          </cell>
          <cell r="H172">
            <v>3.5454545454545454</v>
          </cell>
          <cell r="I172">
            <v>9.5454545454545467</v>
          </cell>
          <cell r="K172">
            <v>2.0681818181818183</v>
          </cell>
          <cell r="L172">
            <v>3.0454545454545454</v>
          </cell>
          <cell r="N172">
            <v>2.09375</v>
          </cell>
          <cell r="O172">
            <v>4.28125</v>
          </cell>
          <cell r="Q172">
            <v>2.0789473684210527</v>
          </cell>
          <cell r="R172">
            <v>3.5657894736842102</v>
          </cell>
          <cell r="T172">
            <v>7.7826086956521738</v>
          </cell>
          <cell r="U172">
            <v>8.2173913043478262</v>
          </cell>
          <cell r="W172">
            <v>7.7826086956521738</v>
          </cell>
          <cell r="X172">
            <v>8.2173913043478262</v>
          </cell>
          <cell r="AC172">
            <v>4.1729323308270683</v>
          </cell>
          <cell r="AD172">
            <v>5.6691729323308273</v>
          </cell>
          <cell r="AF172">
            <v>5</v>
          </cell>
        </row>
        <row r="173">
          <cell r="A173">
            <v>10</v>
          </cell>
          <cell r="B173">
            <v>2</v>
          </cell>
          <cell r="C173">
            <v>5.3333333333333339</v>
          </cell>
          <cell r="E173">
            <v>2.25</v>
          </cell>
          <cell r="F173">
            <v>5.75</v>
          </cell>
          <cell r="H173">
            <v>2.1818181818181821</v>
          </cell>
          <cell r="I173">
            <v>5.6363636363636367</v>
          </cell>
          <cell r="K173">
            <v>2.4827586206896552</v>
          </cell>
          <cell r="L173">
            <v>3.0344827586206895</v>
          </cell>
          <cell r="N173">
            <v>2.7586206896551726</v>
          </cell>
          <cell r="O173">
            <v>4.1724137931034484</v>
          </cell>
          <cell r="Q173">
            <v>2.6206896551724137</v>
          </cell>
          <cell r="R173">
            <v>3.6034482758620685</v>
          </cell>
          <cell r="T173">
            <v>8.1304347826086953</v>
          </cell>
          <cell r="U173">
            <v>9</v>
          </cell>
          <cell r="W173">
            <v>8.1304347826086953</v>
          </cell>
          <cell r="X173">
            <v>9</v>
          </cell>
          <cell r="AC173">
            <v>4.7826086956521738</v>
          </cell>
          <cell r="AD173">
            <v>5.9565217391304346</v>
          </cell>
          <cell r="AF173">
            <v>5</v>
          </cell>
        </row>
        <row r="174">
          <cell r="A174">
            <v>11</v>
          </cell>
          <cell r="B174">
            <v>1.3333333333333335</v>
          </cell>
          <cell r="C174">
            <v>6.3333333333333339</v>
          </cell>
          <cell r="E174">
            <v>3</v>
          </cell>
          <cell r="F174">
            <v>6.5714285714285712</v>
          </cell>
          <cell r="H174">
            <v>2.5</v>
          </cell>
          <cell r="I174">
            <v>6.5</v>
          </cell>
          <cell r="K174">
            <v>0</v>
          </cell>
          <cell r="L174">
            <v>0</v>
          </cell>
          <cell r="N174">
            <v>0</v>
          </cell>
          <cell r="O174">
            <v>0</v>
          </cell>
          <cell r="Q174">
            <v>0</v>
          </cell>
          <cell r="R174">
            <v>0</v>
          </cell>
          <cell r="T174">
            <v>9.9444444444444446</v>
          </cell>
          <cell r="U174">
            <v>11</v>
          </cell>
          <cell r="W174">
            <v>9.9444444444444446</v>
          </cell>
          <cell r="X174">
            <v>11</v>
          </cell>
          <cell r="AC174">
            <v>8.3260869565217384</v>
          </cell>
          <cell r="AD174">
            <v>10.021739130434783</v>
          </cell>
          <cell r="AF174">
            <v>5</v>
          </cell>
        </row>
        <row r="175">
          <cell r="A175">
            <v>12</v>
          </cell>
          <cell r="B175">
            <v>3.6666666666666665</v>
          </cell>
          <cell r="C175">
            <v>5.3333333333333339</v>
          </cell>
          <cell r="E175">
            <v>2.1428571428571428</v>
          </cell>
          <cell r="F175">
            <v>6</v>
          </cell>
          <cell r="H175">
            <v>2.6</v>
          </cell>
          <cell r="I175">
            <v>5.8000000000000007</v>
          </cell>
          <cell r="K175">
            <v>1.9444444444444444</v>
          </cell>
          <cell r="L175">
            <v>3.7777777777777777</v>
          </cell>
          <cell r="N175">
            <v>2</v>
          </cell>
          <cell r="O175">
            <v>4.3999999999999995</v>
          </cell>
          <cell r="Q175">
            <v>1.9642857142857142</v>
          </cell>
          <cell r="R175">
            <v>4</v>
          </cell>
          <cell r="T175">
            <v>11.4375</v>
          </cell>
          <cell r="U175">
            <v>8.5</v>
          </cell>
          <cell r="W175">
            <v>0</v>
          </cell>
          <cell r="X175">
            <v>0</v>
          </cell>
          <cell r="AC175">
            <v>3.8902439024390243</v>
          </cell>
          <cell r="AD175">
            <v>5.0975609756097562</v>
          </cell>
          <cell r="AF175">
            <v>5</v>
          </cell>
        </row>
        <row r="176">
          <cell r="A176">
            <v>13</v>
          </cell>
          <cell r="B176">
            <v>0</v>
          </cell>
          <cell r="C176">
            <v>7.2222222222222214</v>
          </cell>
          <cell r="E176">
            <v>2.3333333333333335</v>
          </cell>
          <cell r="F176">
            <v>9</v>
          </cell>
          <cell r="H176">
            <v>1.4583333333333333</v>
          </cell>
          <cell r="I176">
            <v>8.3333333333333321</v>
          </cell>
          <cell r="K176">
            <v>2.3333333333333335</v>
          </cell>
          <cell r="L176">
            <v>3.6666666666666665</v>
          </cell>
          <cell r="N176">
            <v>2.4</v>
          </cell>
          <cell r="O176">
            <v>3.9</v>
          </cell>
          <cell r="Q176">
            <v>2.3636363636363638</v>
          </cell>
          <cell r="R176">
            <v>3.7727272727272729</v>
          </cell>
          <cell r="T176">
            <v>10.4</v>
          </cell>
          <cell r="U176">
            <v>8.7999999999999989</v>
          </cell>
          <cell r="W176">
            <v>10.4</v>
          </cell>
          <cell r="X176">
            <v>8.7999999999999989</v>
          </cell>
          <cell r="AC176">
            <v>5.7051282051282053</v>
          </cell>
          <cell r="AD176">
            <v>6.3888888888888884</v>
          </cell>
          <cell r="AF176">
            <v>5</v>
          </cell>
        </row>
        <row r="177">
          <cell r="A177">
            <v>14</v>
          </cell>
          <cell r="B177">
            <v>0</v>
          </cell>
          <cell r="C177">
            <v>10</v>
          </cell>
          <cell r="E177">
            <v>2.014388489208633</v>
          </cell>
          <cell r="F177">
            <v>7.0503597122302155</v>
          </cell>
          <cell r="H177">
            <v>1.564245810055866</v>
          </cell>
          <cell r="I177">
            <v>7.7094972067039107</v>
          </cell>
          <cell r="K177">
            <v>1.53125</v>
          </cell>
          <cell r="L177">
            <v>4.09375</v>
          </cell>
          <cell r="N177">
            <v>1.625</v>
          </cell>
          <cell r="O177">
            <v>5.5</v>
          </cell>
          <cell r="Q177">
            <v>1.55</v>
          </cell>
          <cell r="R177">
            <v>4.375</v>
          </cell>
          <cell r="T177">
            <v>7.7272727272727266</v>
          </cell>
          <cell r="U177">
            <v>10.181818181818182</v>
          </cell>
          <cell r="W177">
            <v>7.7272727272727266</v>
          </cell>
          <cell r="X177">
            <v>10.181818181818182</v>
          </cell>
          <cell r="AC177">
            <v>3.4672304439746302</v>
          </cell>
          <cell r="AD177">
            <v>6.5961945031712474</v>
          </cell>
          <cell r="AF177">
            <v>5</v>
          </cell>
        </row>
        <row r="178">
          <cell r="A178">
            <v>15</v>
          </cell>
          <cell r="B178">
            <v>0</v>
          </cell>
          <cell r="C178">
            <v>0</v>
          </cell>
          <cell r="E178">
            <v>0</v>
          </cell>
          <cell r="F178">
            <v>0</v>
          </cell>
          <cell r="H178">
            <v>0</v>
          </cell>
          <cell r="I178">
            <v>0</v>
          </cell>
          <cell r="K178">
            <v>0</v>
          </cell>
          <cell r="L178">
            <v>0</v>
          </cell>
          <cell r="N178">
            <v>0</v>
          </cell>
          <cell r="O178">
            <v>0</v>
          </cell>
          <cell r="Q178">
            <v>0</v>
          </cell>
          <cell r="R178">
            <v>0</v>
          </cell>
          <cell r="T178">
            <v>0</v>
          </cell>
          <cell r="U178">
            <v>0</v>
          </cell>
          <cell r="W178">
            <v>0</v>
          </cell>
          <cell r="X178">
            <v>0</v>
          </cell>
          <cell r="AC178">
            <v>0</v>
          </cell>
          <cell r="AD178">
            <v>0</v>
          </cell>
          <cell r="AF178">
            <v>5</v>
          </cell>
        </row>
        <row r="179">
          <cell r="A179">
            <v>16</v>
          </cell>
          <cell r="B179">
            <v>0.5</v>
          </cell>
          <cell r="C179">
            <v>7.5</v>
          </cell>
          <cell r="E179">
            <v>1.625</v>
          </cell>
          <cell r="F179">
            <v>9.25</v>
          </cell>
          <cell r="H179">
            <v>1.25</v>
          </cell>
          <cell r="I179">
            <v>8.6666666666666679</v>
          </cell>
          <cell r="K179">
            <v>1.145975443383356</v>
          </cell>
          <cell r="L179">
            <v>4.1746248294679402</v>
          </cell>
          <cell r="N179">
            <v>1.3478260869565217</v>
          </cell>
          <cell r="O179">
            <v>5.6521739130434785</v>
          </cell>
          <cell r="Q179">
            <v>1.2238055322715844</v>
          </cell>
          <cell r="R179">
            <v>4.7443419949706618</v>
          </cell>
          <cell r="T179">
            <v>5.8260869565217392</v>
          </cell>
          <cell r="U179">
            <v>10.956521739130434</v>
          </cell>
          <cell r="W179">
            <v>5.8260869565217392</v>
          </cell>
          <cell r="X179">
            <v>10.956521739130434</v>
          </cell>
          <cell r="AC179">
            <v>3.0259243518912027</v>
          </cell>
          <cell r="AD179">
            <v>7.5733106672333195</v>
          </cell>
          <cell r="AF179">
            <v>5</v>
          </cell>
        </row>
        <row r="180">
          <cell r="A180">
            <v>17</v>
          </cell>
          <cell r="B180">
            <v>0</v>
          </cell>
          <cell r="C180">
            <v>3.75</v>
          </cell>
          <cell r="E180">
            <v>3.6666666666666665</v>
          </cell>
          <cell r="F180">
            <v>5.3333333333333339</v>
          </cell>
          <cell r="H180">
            <v>1.5714285714285716</v>
          </cell>
          <cell r="I180">
            <v>4.4285714285714279</v>
          </cell>
          <cell r="K180">
            <v>1.2285714285714284</v>
          </cell>
          <cell r="L180">
            <v>4.6857142857142851</v>
          </cell>
          <cell r="N180">
            <v>2.4444444444444446</v>
          </cell>
          <cell r="O180">
            <v>5.3333333333333339</v>
          </cell>
          <cell r="Q180">
            <v>1.641509433962264</v>
          </cell>
          <cell r="R180">
            <v>4.9056603773584913</v>
          </cell>
          <cell r="T180">
            <v>6.4137931034482758</v>
          </cell>
          <cell r="U180">
            <v>10.241379310344827</v>
          </cell>
          <cell r="W180">
            <v>6.4137931034482758</v>
          </cell>
          <cell r="X180">
            <v>10.241379310344827</v>
          </cell>
          <cell r="AC180">
            <v>3.9830508474576267</v>
          </cell>
          <cell r="AD180">
            <v>7.5</v>
          </cell>
          <cell r="AF180">
            <v>5</v>
          </cell>
        </row>
        <row r="181">
          <cell r="A181">
            <v>18</v>
          </cell>
          <cell r="B181">
            <v>3</v>
          </cell>
          <cell r="C181">
            <v>3.5000000000000004</v>
          </cell>
          <cell r="E181">
            <v>1.4285714285714286</v>
          </cell>
          <cell r="F181">
            <v>6</v>
          </cell>
          <cell r="H181">
            <v>1.7777777777777777</v>
          </cell>
          <cell r="I181">
            <v>5.4444444444444438</v>
          </cell>
          <cell r="K181">
            <v>1.7407407407407407</v>
          </cell>
          <cell r="L181">
            <v>4.1851851851851851</v>
          </cell>
          <cell r="N181">
            <v>1.4243323442136497</v>
          </cell>
          <cell r="O181">
            <v>4.2729970326409497</v>
          </cell>
          <cell r="Q181">
            <v>1.619156214367161</v>
          </cell>
          <cell r="R181">
            <v>4.2189281641961234</v>
          </cell>
          <cell r="T181">
            <v>7.48</v>
          </cell>
          <cell r="U181">
            <v>8.5599999999999987</v>
          </cell>
          <cell r="W181">
            <v>7.48</v>
          </cell>
          <cell r="X181">
            <v>8.5599999999999987</v>
          </cell>
          <cell r="AC181">
            <v>4.4822557122022362</v>
          </cell>
          <cell r="AD181">
            <v>6.4365580943121046</v>
          </cell>
          <cell r="AF181">
            <v>5</v>
          </cell>
        </row>
        <row r="182">
          <cell r="A182">
            <v>19</v>
          </cell>
          <cell r="B182">
            <v>3.5000000000000004</v>
          </cell>
          <cell r="C182">
            <v>2</v>
          </cell>
          <cell r="E182">
            <v>2.6</v>
          </cell>
          <cell r="F182">
            <v>4</v>
          </cell>
          <cell r="H182">
            <v>2.8571428571428572</v>
          </cell>
          <cell r="I182">
            <v>3.4285714285714288</v>
          </cell>
          <cell r="K182">
            <v>1.9444444444444444</v>
          </cell>
          <cell r="L182">
            <v>3.9930555555555554</v>
          </cell>
          <cell r="N182">
            <v>12.879999999999999</v>
          </cell>
          <cell r="O182">
            <v>4.84</v>
          </cell>
          <cell r="Q182">
            <v>7.0260223048327131</v>
          </cell>
          <cell r="R182">
            <v>4.3866171003717476</v>
          </cell>
          <cell r="T182">
            <v>6.9556144850671648</v>
          </cell>
          <cell r="U182">
            <v>10.085641003347389</v>
          </cell>
          <cell r="W182">
            <v>6.9556144850671648</v>
          </cell>
          <cell r="X182">
            <v>10.085641003347389</v>
          </cell>
          <cell r="AC182">
            <v>6.7224687751624437</v>
          </cell>
          <cell r="AD182">
            <v>6.7786453944534948</v>
          </cell>
          <cell r="AF182">
            <v>5</v>
          </cell>
        </row>
        <row r="183">
          <cell r="A183">
            <v>20</v>
          </cell>
          <cell r="B183">
            <v>5</v>
          </cell>
          <cell r="C183">
            <v>4.5</v>
          </cell>
          <cell r="E183">
            <v>2.5</v>
          </cell>
          <cell r="F183">
            <v>5.5</v>
          </cell>
          <cell r="H183">
            <v>3.3333333333333335</v>
          </cell>
          <cell r="I183">
            <v>5.166666666666667</v>
          </cell>
          <cell r="K183">
            <v>2</v>
          </cell>
          <cell r="L183">
            <v>3.258064516129032</v>
          </cell>
          <cell r="N183">
            <v>2.25</v>
          </cell>
          <cell r="O183">
            <v>4.75</v>
          </cell>
          <cell r="Q183">
            <v>2.1090909090909089</v>
          </cell>
          <cell r="R183">
            <v>3.9090909090909092</v>
          </cell>
          <cell r="T183">
            <v>10.913043478260869</v>
          </cell>
          <cell r="U183">
            <v>8.9130434782608692</v>
          </cell>
          <cell r="W183">
            <v>0</v>
          </cell>
          <cell r="X183">
            <v>0</v>
          </cell>
          <cell r="AC183">
            <v>4.6071428571428568</v>
          </cell>
          <cell r="AD183">
            <v>5.3690476190476195</v>
          </cell>
          <cell r="AF183">
            <v>5</v>
          </cell>
        </row>
        <row r="184">
          <cell r="A184">
            <v>21</v>
          </cell>
          <cell r="B184">
            <v>5</v>
          </cell>
          <cell r="C184">
            <v>3</v>
          </cell>
          <cell r="E184">
            <v>2.5</v>
          </cell>
          <cell r="F184">
            <v>6</v>
          </cell>
          <cell r="H184">
            <v>3</v>
          </cell>
          <cell r="I184">
            <v>5.4</v>
          </cell>
          <cell r="K184">
            <v>2.7508090614886731</v>
          </cell>
          <cell r="L184">
            <v>3.5275080906148863</v>
          </cell>
          <cell r="N184">
            <v>2.7333333333333334</v>
          </cell>
          <cell r="O184">
            <v>4.2</v>
          </cell>
          <cell r="Q184">
            <v>2.7422003284072249</v>
          </cell>
          <cell r="R184">
            <v>3.8587848932676518</v>
          </cell>
          <cell r="T184">
            <v>3.7777777777777777</v>
          </cell>
          <cell r="U184">
            <v>6.1111111111111107</v>
          </cell>
          <cell r="W184">
            <v>3.7777777777777777</v>
          </cell>
          <cell r="X184">
            <v>6.1111111111111107</v>
          </cell>
          <cell r="AC184">
            <v>2.9797377830750893</v>
          </cell>
          <cell r="AD184">
            <v>4.4338498212157331</v>
          </cell>
          <cell r="AF184">
            <v>5</v>
          </cell>
        </row>
        <row r="185">
          <cell r="A185">
            <v>22</v>
          </cell>
          <cell r="B185">
            <v>0</v>
          </cell>
          <cell r="C185">
            <v>0</v>
          </cell>
          <cell r="E185">
            <v>0</v>
          </cell>
          <cell r="F185">
            <v>0</v>
          </cell>
          <cell r="H185">
            <v>0</v>
          </cell>
          <cell r="I185">
            <v>0</v>
          </cell>
          <cell r="K185">
            <v>0</v>
          </cell>
          <cell r="L185">
            <v>0</v>
          </cell>
          <cell r="N185">
            <v>0</v>
          </cell>
          <cell r="O185">
            <v>0</v>
          </cell>
          <cell r="Q185">
            <v>0</v>
          </cell>
          <cell r="R185">
            <v>0</v>
          </cell>
          <cell r="T185">
            <v>0</v>
          </cell>
          <cell r="U185">
            <v>0</v>
          </cell>
          <cell r="W185">
            <v>0</v>
          </cell>
          <cell r="X185">
            <v>0</v>
          </cell>
          <cell r="AC185">
            <v>0</v>
          </cell>
          <cell r="AD185">
            <v>0</v>
          </cell>
          <cell r="AF185">
            <v>5</v>
          </cell>
        </row>
        <row r="186">
          <cell r="A186">
            <v>23</v>
          </cell>
          <cell r="B186">
            <v>4</v>
          </cell>
          <cell r="C186">
            <v>5</v>
          </cell>
          <cell r="E186">
            <v>6.666666666666667</v>
          </cell>
          <cell r="F186">
            <v>3.1111111111111112</v>
          </cell>
          <cell r="H186">
            <v>6.1818181818181817</v>
          </cell>
          <cell r="I186">
            <v>3.4545454545454546</v>
          </cell>
          <cell r="K186">
            <v>5.2549019607843137</v>
          </cell>
          <cell r="L186">
            <v>2.9607843137254903</v>
          </cell>
          <cell r="N186">
            <v>5.5777777777777784</v>
          </cell>
          <cell r="O186">
            <v>3.844444444444445</v>
          </cell>
          <cell r="Q186">
            <v>5.40625</v>
          </cell>
          <cell r="R186">
            <v>3.375</v>
          </cell>
          <cell r="T186">
            <v>14.516129032258066</v>
          </cell>
          <cell r="U186">
            <v>8.2903225806451619</v>
          </cell>
          <cell r="W186">
            <v>14.516129032258066</v>
          </cell>
          <cell r="X186">
            <v>8.2903225806451619</v>
          </cell>
          <cell r="AC186">
            <v>8.7988165680473376</v>
          </cell>
          <cell r="AD186">
            <v>5.1834319526627217</v>
          </cell>
          <cell r="AF186">
            <v>5</v>
          </cell>
        </row>
        <row r="187">
          <cell r="A187">
            <v>24</v>
          </cell>
          <cell r="B187">
            <v>3.5000000000000004</v>
          </cell>
          <cell r="C187">
            <v>4.5</v>
          </cell>
          <cell r="E187">
            <v>2.9530201342281881</v>
          </cell>
          <cell r="F187">
            <v>3.8926174496644297</v>
          </cell>
          <cell r="H187">
            <v>3.14410480349345</v>
          </cell>
          <cell r="I187">
            <v>4.1048034934497819</v>
          </cell>
          <cell r="K187">
            <v>4.78</v>
          </cell>
          <cell r="L187">
            <v>2.58</v>
          </cell>
          <cell r="N187">
            <v>4.5999999999999996</v>
          </cell>
          <cell r="O187">
            <v>3.9</v>
          </cell>
          <cell r="Q187">
            <v>4.7125000000000004</v>
          </cell>
          <cell r="R187">
            <v>3.0750000000000002</v>
          </cell>
          <cell r="T187">
            <v>16.260869565217391</v>
          </cell>
          <cell r="U187">
            <v>7.9130434782608701</v>
          </cell>
          <cell r="W187">
            <v>16.260869565217391</v>
          </cell>
          <cell r="X187">
            <v>7.9130434782608701</v>
          </cell>
          <cell r="AC187">
            <v>8.446707893779557</v>
          </cell>
          <cell r="AD187">
            <v>4.7799199708985087</v>
          </cell>
          <cell r="AF187">
            <v>5</v>
          </cell>
        </row>
        <row r="188">
          <cell r="A188">
            <v>25</v>
          </cell>
          <cell r="B188">
            <v>2.666666666666667</v>
          </cell>
          <cell r="C188">
            <v>4</v>
          </cell>
          <cell r="E188">
            <v>3.4615384615384617</v>
          </cell>
          <cell r="F188">
            <v>3.1538461538461537</v>
          </cell>
          <cell r="H188">
            <v>3.3125</v>
          </cell>
          <cell r="I188">
            <v>3.3125</v>
          </cell>
          <cell r="K188">
            <v>4.8510638297872344</v>
          </cell>
          <cell r="L188">
            <v>2.4468085106382977</v>
          </cell>
          <cell r="N188">
            <v>8.2222222222222232</v>
          </cell>
          <cell r="O188">
            <v>3.1111111111111112</v>
          </cell>
          <cell r="Q188">
            <v>5.3928571428571432</v>
          </cell>
          <cell r="R188">
            <v>2.5535714285714288</v>
          </cell>
          <cell r="T188">
            <v>11.285714285714285</v>
          </cell>
          <cell r="U188">
            <v>8.5714285714285712</v>
          </cell>
          <cell r="W188">
            <v>11.285714285714285</v>
          </cell>
          <cell r="X188">
            <v>8.5714285714285712</v>
          </cell>
          <cell r="AC188">
            <v>5.9651162790697674</v>
          </cell>
          <cell r="AD188">
            <v>3.6744186046511627</v>
          </cell>
          <cell r="AF188">
            <v>5</v>
          </cell>
        </row>
        <row r="189">
          <cell r="A189">
            <v>26</v>
          </cell>
          <cell r="B189">
            <v>3.5999999999999996</v>
          </cell>
          <cell r="C189">
            <v>3.8</v>
          </cell>
          <cell r="E189">
            <v>3.5999999999999996</v>
          </cell>
          <cell r="F189">
            <v>2.8000000000000003</v>
          </cell>
          <cell r="H189">
            <v>3.5999999999999996</v>
          </cell>
          <cell r="I189">
            <v>3.3000000000000003</v>
          </cell>
          <cell r="K189">
            <v>2.5</v>
          </cell>
          <cell r="L189">
            <v>2.3333333333333335</v>
          </cell>
          <cell r="N189">
            <v>3.5000000000000004</v>
          </cell>
          <cell r="O189">
            <v>4.3999999999999995</v>
          </cell>
          <cell r="Q189">
            <v>2.9545454545454546</v>
          </cell>
          <cell r="R189">
            <v>3.2727272727272729</v>
          </cell>
          <cell r="T189">
            <v>11.600000000000001</v>
          </cell>
          <cell r="U189">
            <v>6</v>
          </cell>
          <cell r="W189">
            <v>11.600000000000001</v>
          </cell>
          <cell r="X189">
            <v>6</v>
          </cell>
          <cell r="AC189">
            <v>5.166666666666667</v>
          </cell>
          <cell r="AD189">
            <v>3.9285714285714284</v>
          </cell>
          <cell r="AF189">
            <v>5</v>
          </cell>
        </row>
        <row r="190">
          <cell r="A190">
            <v>27</v>
          </cell>
          <cell r="B190">
            <v>6</v>
          </cell>
          <cell r="C190">
            <v>4</v>
          </cell>
          <cell r="E190">
            <v>5.7777777777777777</v>
          </cell>
          <cell r="F190">
            <v>2.8888888888888888</v>
          </cell>
          <cell r="H190">
            <v>5.8181818181818183</v>
          </cell>
          <cell r="I190">
            <v>3.0909090909090908</v>
          </cell>
          <cell r="K190">
            <v>3.9545454545454541</v>
          </cell>
          <cell r="L190">
            <v>1.5909090909090908</v>
          </cell>
          <cell r="N190">
            <v>4.3571428571428577</v>
          </cell>
          <cell r="O190">
            <v>4.2857142857142856</v>
          </cell>
          <cell r="Q190">
            <v>4.1111111111111116</v>
          </cell>
          <cell r="R190">
            <v>2.6388888888888888</v>
          </cell>
          <cell r="T190">
            <v>9.384615384615385</v>
          </cell>
          <cell r="U190">
            <v>8.3076923076923084</v>
          </cell>
          <cell r="W190">
            <v>0</v>
          </cell>
          <cell r="X190">
            <v>0</v>
          </cell>
          <cell r="AC190">
            <v>5.5666666666666673</v>
          </cell>
          <cell r="AD190">
            <v>3.95</v>
          </cell>
          <cell r="AF190">
            <v>5</v>
          </cell>
        </row>
        <row r="191">
          <cell r="A191">
            <v>28</v>
          </cell>
          <cell r="B191">
            <v>4.5</v>
          </cell>
          <cell r="C191">
            <v>3</v>
          </cell>
          <cell r="E191">
            <v>5.0999999999999996</v>
          </cell>
          <cell r="F191">
            <v>3.5000000000000004</v>
          </cell>
          <cell r="H191">
            <v>5</v>
          </cell>
          <cell r="I191">
            <v>3.4166666666666665</v>
          </cell>
          <cell r="K191">
            <v>3.8695652173913042</v>
          </cell>
          <cell r="L191">
            <v>2.9130434782608696</v>
          </cell>
          <cell r="N191">
            <v>6.166666666666667</v>
          </cell>
          <cell r="O191">
            <v>9.8333333333333321</v>
          </cell>
          <cell r="Q191">
            <v>4.3448275862068968</v>
          </cell>
          <cell r="R191">
            <v>4.3448275862068968</v>
          </cell>
          <cell r="T191">
            <v>8.75</v>
          </cell>
          <cell r="U191">
            <v>9.5</v>
          </cell>
          <cell r="W191">
            <v>0</v>
          </cell>
          <cell r="X191">
            <v>0</v>
          </cell>
          <cell r="AC191">
            <v>5.7192982456140351</v>
          </cell>
          <cell r="AD191">
            <v>5.5964912280701755</v>
          </cell>
          <cell r="AF191">
            <v>5</v>
          </cell>
        </row>
        <row r="192">
          <cell r="A192">
            <v>29</v>
          </cell>
          <cell r="B192">
            <v>0</v>
          </cell>
          <cell r="C192">
            <v>0</v>
          </cell>
          <cell r="E192">
            <v>0</v>
          </cell>
          <cell r="F192">
            <v>0</v>
          </cell>
          <cell r="H192">
            <v>0</v>
          </cell>
          <cell r="I192">
            <v>0</v>
          </cell>
          <cell r="K192">
            <v>0</v>
          </cell>
          <cell r="L192">
            <v>0</v>
          </cell>
          <cell r="N192">
            <v>0</v>
          </cell>
          <cell r="O192">
            <v>0</v>
          </cell>
          <cell r="Q192">
            <v>0</v>
          </cell>
          <cell r="R192">
            <v>0</v>
          </cell>
          <cell r="T192">
            <v>0</v>
          </cell>
          <cell r="U192">
            <v>0</v>
          </cell>
          <cell r="W192">
            <v>0</v>
          </cell>
          <cell r="X192">
            <v>0</v>
          </cell>
          <cell r="AC192">
            <v>0</v>
          </cell>
          <cell r="AD192">
            <v>0</v>
          </cell>
          <cell r="AF192">
            <v>5</v>
          </cell>
        </row>
        <row r="193">
          <cell r="A193">
            <v>30</v>
          </cell>
          <cell r="B193">
            <v>3</v>
          </cell>
          <cell r="C193">
            <v>3.5000000000000004</v>
          </cell>
          <cell r="E193">
            <v>8.25</v>
          </cell>
          <cell r="F193">
            <v>3.5833333333333335</v>
          </cell>
          <cell r="H193">
            <v>6.9375000000000009</v>
          </cell>
          <cell r="I193">
            <v>3.5624999999999996</v>
          </cell>
          <cell r="K193">
            <v>6.5251989389920428</v>
          </cell>
          <cell r="L193">
            <v>2.5198938992042441</v>
          </cell>
          <cell r="N193">
            <v>5.9444444444444446</v>
          </cell>
          <cell r="O193">
            <v>5.5555555555555554</v>
          </cell>
          <cell r="Q193">
            <v>6.3375224416517053</v>
          </cell>
          <cell r="R193">
            <v>3.5008976660682229</v>
          </cell>
          <cell r="T193">
            <v>10.434782608695652</v>
          </cell>
          <cell r="U193">
            <v>9.304347826086957</v>
          </cell>
          <cell r="W193">
            <v>10.434782608695652</v>
          </cell>
          <cell r="X193">
            <v>9.304347826086957</v>
          </cell>
          <cell r="AC193">
            <v>8.0203908241291426</v>
          </cell>
          <cell r="AD193">
            <v>5.777400169923534</v>
          </cell>
          <cell r="AF193">
            <v>5</v>
          </cell>
        </row>
        <row r="194">
          <cell r="A194">
            <v>31</v>
          </cell>
          <cell r="B194">
            <v>0</v>
          </cell>
          <cell r="C194">
            <v>0</v>
          </cell>
          <cell r="E194">
            <v>0</v>
          </cell>
          <cell r="F194">
            <v>0</v>
          </cell>
          <cell r="H194">
            <v>0</v>
          </cell>
          <cell r="I194">
            <v>0</v>
          </cell>
          <cell r="K194">
            <v>0</v>
          </cell>
          <cell r="L194">
            <v>0</v>
          </cell>
          <cell r="N194">
            <v>0</v>
          </cell>
          <cell r="O194">
            <v>0</v>
          </cell>
          <cell r="Q194">
            <v>0</v>
          </cell>
          <cell r="R194">
            <v>0</v>
          </cell>
          <cell r="T194">
            <v>0</v>
          </cell>
          <cell r="U194">
            <v>0</v>
          </cell>
          <cell r="W194">
            <v>0</v>
          </cell>
          <cell r="X194">
            <v>0</v>
          </cell>
          <cell r="AC194">
            <v>0</v>
          </cell>
          <cell r="AD194">
            <v>0</v>
          </cell>
          <cell r="AF194">
            <v>5</v>
          </cell>
        </row>
        <row r="195">
          <cell r="A195" t="str">
            <v xml:space="preserve">Jul/01 </v>
          </cell>
          <cell r="B195">
            <v>0</v>
          </cell>
          <cell r="C195">
            <v>4</v>
          </cell>
          <cell r="E195">
            <v>2.25</v>
          </cell>
          <cell r="F195">
            <v>5.75</v>
          </cell>
          <cell r="H195">
            <v>1.7999999999999998</v>
          </cell>
          <cell r="I195">
            <v>5.4</v>
          </cell>
          <cell r="K195">
            <v>5.045454545454545</v>
          </cell>
          <cell r="L195">
            <v>2.2727272727272729</v>
          </cell>
          <cell r="N195">
            <v>3.5714285714285712</v>
          </cell>
          <cell r="O195">
            <v>3.1904761904761907</v>
          </cell>
          <cell r="Q195">
            <v>4.3255813953488369</v>
          </cell>
          <cell r="R195">
            <v>2.7209302325581395</v>
          </cell>
          <cell r="T195">
            <v>9.1052631578947363</v>
          </cell>
          <cell r="U195">
            <v>8.7894736842105257</v>
          </cell>
          <cell r="W195">
            <v>9.1052631578947363</v>
          </cell>
          <cell r="X195">
            <v>8.7894736842105257</v>
          </cell>
          <cell r="AC195">
            <v>6.2906976744186052</v>
          </cell>
          <cell r="AD195">
            <v>5.558139534883721</v>
          </cell>
          <cell r="AF195">
            <v>5</v>
          </cell>
        </row>
        <row r="196">
          <cell r="A196">
            <v>2</v>
          </cell>
          <cell r="B196">
            <v>5.2</v>
          </cell>
          <cell r="C196">
            <v>3</v>
          </cell>
          <cell r="E196">
            <v>4.2</v>
          </cell>
          <cell r="F196">
            <v>5</v>
          </cell>
          <cell r="H196">
            <v>4.7</v>
          </cell>
          <cell r="I196">
            <v>4</v>
          </cell>
          <cell r="K196">
            <v>3.4444444444444446</v>
          </cell>
          <cell r="L196">
            <v>2</v>
          </cell>
          <cell r="N196">
            <v>2.6315789473684208</v>
          </cell>
          <cell r="O196">
            <v>3.5789473684210522</v>
          </cell>
          <cell r="Q196">
            <v>3.0270270270270272</v>
          </cell>
          <cell r="R196">
            <v>2.810810810810811</v>
          </cell>
          <cell r="T196">
            <v>8.4375</v>
          </cell>
          <cell r="U196">
            <v>9.125</v>
          </cell>
          <cell r="W196">
            <v>8.4375</v>
          </cell>
          <cell r="X196">
            <v>9.125</v>
          </cell>
          <cell r="AC196">
            <v>5.4303797468354436</v>
          </cell>
          <cell r="AD196">
            <v>5.518987341772152</v>
          </cell>
          <cell r="AF196">
            <v>5</v>
          </cell>
        </row>
        <row r="197">
          <cell r="A197">
            <v>3</v>
          </cell>
          <cell r="B197">
            <v>3.25</v>
          </cell>
          <cell r="C197">
            <v>4.25</v>
          </cell>
          <cell r="E197">
            <v>2.833333333333333</v>
          </cell>
          <cell r="F197">
            <v>3.6666666666666665</v>
          </cell>
          <cell r="H197">
            <v>3</v>
          </cell>
          <cell r="I197">
            <v>3.9</v>
          </cell>
          <cell r="K197">
            <v>4.8097030531158511</v>
          </cell>
          <cell r="L197">
            <v>2.9276453366792135</v>
          </cell>
          <cell r="N197">
            <v>6.4782608695652177</v>
          </cell>
          <cell r="O197">
            <v>3.9130434782608701</v>
          </cell>
          <cell r="Q197">
            <v>5.6277979108931993</v>
          </cell>
          <cell r="R197">
            <v>3.4107866126625455</v>
          </cell>
          <cell r="T197">
            <v>16.454545454545453</v>
          </cell>
          <cell r="U197">
            <v>6.7272727272727275</v>
          </cell>
          <cell r="W197">
            <v>16.454545454545453</v>
          </cell>
          <cell r="X197">
            <v>6.7272727272727275</v>
          </cell>
          <cell r="AC197">
            <v>10.088197403626994</v>
          </cell>
          <cell r="AD197">
            <v>4.9053612129620454</v>
          </cell>
          <cell r="AF197">
            <v>5</v>
          </cell>
        </row>
        <row r="198">
          <cell r="A198">
            <v>4</v>
          </cell>
          <cell r="B198">
            <v>2.5</v>
          </cell>
          <cell r="C198">
            <v>6.25</v>
          </cell>
          <cell r="E198">
            <v>3.25</v>
          </cell>
          <cell r="F198">
            <v>3.25</v>
          </cell>
          <cell r="H198">
            <v>2.875</v>
          </cell>
          <cell r="I198">
            <v>4.75</v>
          </cell>
          <cell r="K198">
            <v>8</v>
          </cell>
          <cell r="L198">
            <v>2.0476190476190479</v>
          </cell>
          <cell r="N198">
            <v>1</v>
          </cell>
          <cell r="O198">
            <v>7.2499999999999991</v>
          </cell>
          <cell r="Q198">
            <v>6.88</v>
          </cell>
          <cell r="R198">
            <v>2.88</v>
          </cell>
          <cell r="T198">
            <v>11.047619047619047</v>
          </cell>
          <cell r="U198">
            <v>7.2857142857142856</v>
          </cell>
          <cell r="W198">
            <v>11.047619047619047</v>
          </cell>
          <cell r="X198">
            <v>7.2857142857142856</v>
          </cell>
          <cell r="AC198">
            <v>8.7866666666666671</v>
          </cell>
          <cell r="AD198">
            <v>5.5466666666666669</v>
          </cell>
          <cell r="AF198">
            <v>5</v>
          </cell>
        </row>
        <row r="199">
          <cell r="A199">
            <v>5</v>
          </cell>
          <cell r="B199">
            <v>0</v>
          </cell>
          <cell r="C199">
            <v>1</v>
          </cell>
          <cell r="E199">
            <v>6.75</v>
          </cell>
          <cell r="F199">
            <v>2.875</v>
          </cell>
          <cell r="H199">
            <v>6</v>
          </cell>
          <cell r="I199">
            <v>2.666666666666667</v>
          </cell>
          <cell r="K199">
            <v>3.1954887218045109</v>
          </cell>
          <cell r="L199">
            <v>2.3684210526315792</v>
          </cell>
          <cell r="N199">
            <v>3.875</v>
          </cell>
          <cell r="O199">
            <v>3.5000000000000004</v>
          </cell>
          <cell r="Q199">
            <v>3.352601156069364</v>
          </cell>
          <cell r="R199">
            <v>2.6300578034682083</v>
          </cell>
          <cell r="T199">
            <v>12</v>
          </cell>
          <cell r="U199">
            <v>9</v>
          </cell>
          <cell r="W199">
            <v>12</v>
          </cell>
          <cell r="X199">
            <v>9</v>
          </cell>
          <cell r="AC199">
            <v>7.4484536082474229</v>
          </cell>
          <cell r="AD199">
            <v>5.4252577319587632</v>
          </cell>
          <cell r="AF199">
            <v>5</v>
          </cell>
        </row>
        <row r="200">
          <cell r="A200">
            <v>6</v>
          </cell>
          <cell r="B200">
            <v>0</v>
          </cell>
          <cell r="C200">
            <v>0</v>
          </cell>
          <cell r="E200">
            <v>0</v>
          </cell>
          <cell r="F200">
            <v>0</v>
          </cell>
          <cell r="H200">
            <v>0</v>
          </cell>
          <cell r="I200">
            <v>0</v>
          </cell>
          <cell r="K200">
            <v>0</v>
          </cell>
          <cell r="L200">
            <v>0</v>
          </cell>
          <cell r="N200">
            <v>0</v>
          </cell>
          <cell r="O200">
            <v>0</v>
          </cell>
          <cell r="Q200">
            <v>0</v>
          </cell>
          <cell r="R200">
            <v>0</v>
          </cell>
          <cell r="T200">
            <v>0</v>
          </cell>
          <cell r="U200">
            <v>0</v>
          </cell>
          <cell r="W200">
            <v>0</v>
          </cell>
          <cell r="X200">
            <v>0</v>
          </cell>
          <cell r="AC200">
            <v>0</v>
          </cell>
          <cell r="AD200">
            <v>0</v>
          </cell>
          <cell r="AF200">
            <v>5</v>
          </cell>
        </row>
        <row r="201">
          <cell r="A201">
            <v>7</v>
          </cell>
          <cell r="B201">
            <v>7.2519083969465647</v>
          </cell>
          <cell r="C201">
            <v>3.8167938931297711</v>
          </cell>
          <cell r="E201">
            <v>8</v>
          </cell>
          <cell r="F201">
            <v>2.75</v>
          </cell>
          <cell r="H201">
            <v>7.7039274924471295</v>
          </cell>
          <cell r="I201">
            <v>3.1722054380664653</v>
          </cell>
          <cell r="K201">
            <v>3.8536585365853657</v>
          </cell>
          <cell r="L201">
            <v>2.4390243902439024</v>
          </cell>
          <cell r="N201">
            <v>3.52</v>
          </cell>
          <cell r="O201">
            <v>4.68</v>
          </cell>
          <cell r="Q201">
            <v>3.7272727272727271</v>
          </cell>
          <cell r="R201">
            <v>3.2878787878787876</v>
          </cell>
          <cell r="T201">
            <v>11.3125</v>
          </cell>
          <cell r="U201">
            <v>9.21875</v>
          </cell>
          <cell r="W201">
            <v>11.3125</v>
          </cell>
          <cell r="X201">
            <v>9.21875</v>
          </cell>
          <cell r="AC201">
            <v>7.4732835602400822</v>
          </cell>
          <cell r="AD201">
            <v>6.0606060606060606</v>
          </cell>
          <cell r="AF201">
            <v>5</v>
          </cell>
        </row>
        <row r="202">
          <cell r="A202">
            <v>8</v>
          </cell>
          <cell r="B202">
            <v>0</v>
          </cell>
          <cell r="C202">
            <v>7.0000000000000009</v>
          </cell>
          <cell r="E202">
            <v>7.0000000000000009</v>
          </cell>
          <cell r="F202">
            <v>4.3999999999999995</v>
          </cell>
          <cell r="H202">
            <v>5.833333333333333</v>
          </cell>
          <cell r="I202">
            <v>4.833333333333333</v>
          </cell>
          <cell r="K202">
            <v>3.125</v>
          </cell>
          <cell r="L202">
            <v>2.4500000000000002</v>
          </cell>
          <cell r="N202">
            <v>4.4583333333333339</v>
          </cell>
          <cell r="O202">
            <v>3.4583333333333335</v>
          </cell>
          <cell r="Q202">
            <v>3.6249999999999996</v>
          </cell>
          <cell r="R202">
            <v>2.828125</v>
          </cell>
          <cell r="T202">
            <v>20.150000000000002</v>
          </cell>
          <cell r="U202">
            <v>8.35</v>
          </cell>
          <cell r="W202">
            <v>20.150000000000002</v>
          </cell>
          <cell r="X202">
            <v>8.35</v>
          </cell>
          <cell r="AC202">
            <v>9.754545454545454</v>
          </cell>
          <cell r="AD202">
            <v>4.9454545454545453</v>
          </cell>
          <cell r="AF202">
            <v>5</v>
          </cell>
        </row>
        <row r="203">
          <cell r="A203">
            <v>9</v>
          </cell>
          <cell r="B203">
            <v>13</v>
          </cell>
          <cell r="C203">
            <v>2.3333333333333335</v>
          </cell>
          <cell r="E203">
            <v>1.6666666666666667</v>
          </cell>
          <cell r="F203">
            <v>3</v>
          </cell>
          <cell r="H203">
            <v>7.333333333333333</v>
          </cell>
          <cell r="I203">
            <v>2.666666666666667</v>
          </cell>
          <cell r="K203">
            <v>6.4004876562023778</v>
          </cell>
          <cell r="L203">
            <v>2.0725388601036272</v>
          </cell>
          <cell r="N203">
            <v>5.6785714285714288</v>
          </cell>
          <cell r="O203">
            <v>3.25</v>
          </cell>
          <cell r="Q203">
            <v>6.0680809077454363</v>
          </cell>
          <cell r="R203">
            <v>2.6147015293537246</v>
          </cell>
          <cell r="T203">
            <v>13.103448275862069</v>
          </cell>
          <cell r="U203">
            <v>7.3793103448275863</v>
          </cell>
          <cell r="W203">
            <v>13.103448275862069</v>
          </cell>
          <cell r="X203">
            <v>7.3793103448275863</v>
          </cell>
          <cell r="AC203">
            <v>9.3982853937985738</v>
          </cell>
          <cell r="AD203">
            <v>4.8313436423363516</v>
          </cell>
          <cell r="AF203">
            <v>5</v>
          </cell>
        </row>
        <row r="204">
          <cell r="A204">
            <v>10</v>
          </cell>
          <cell r="B204">
            <v>16</v>
          </cell>
          <cell r="C204">
            <v>4.5</v>
          </cell>
          <cell r="E204">
            <v>6.7142857142857144</v>
          </cell>
          <cell r="F204">
            <v>3.8571428571428568</v>
          </cell>
          <cell r="H204">
            <v>8.7777777777777768</v>
          </cell>
          <cell r="I204">
            <v>4</v>
          </cell>
          <cell r="K204">
            <v>5.6000000000000005</v>
          </cell>
          <cell r="L204">
            <v>2.4666666666666668</v>
          </cell>
          <cell r="N204">
            <v>6.32</v>
          </cell>
          <cell r="O204">
            <v>3</v>
          </cell>
          <cell r="Q204">
            <v>5.9272727272727277</v>
          </cell>
          <cell r="R204">
            <v>2.7090909090909094</v>
          </cell>
          <cell r="T204">
            <v>19.578947368421051</v>
          </cell>
          <cell r="U204">
            <v>7.9473684210526319</v>
          </cell>
          <cell r="W204">
            <v>19.578947368421051</v>
          </cell>
          <cell r="X204">
            <v>7.9473684210526319</v>
          </cell>
          <cell r="AC204">
            <v>11.26470588235294</v>
          </cell>
          <cell r="AD204">
            <v>4.7745098039215685</v>
          </cell>
          <cell r="AF204">
            <v>5</v>
          </cell>
        </row>
        <row r="205">
          <cell r="A205">
            <v>11</v>
          </cell>
          <cell r="B205">
            <v>8</v>
          </cell>
          <cell r="C205">
            <v>1.6666666666666667</v>
          </cell>
          <cell r="E205">
            <v>12.857142857142856</v>
          </cell>
          <cell r="F205">
            <v>2.7142857142857144</v>
          </cell>
          <cell r="H205">
            <v>11.4</v>
          </cell>
          <cell r="I205">
            <v>2.4</v>
          </cell>
          <cell r="K205">
            <v>15.495495495495495</v>
          </cell>
          <cell r="L205">
            <v>3.5135135135135136</v>
          </cell>
          <cell r="N205">
            <v>5.695652173913043</v>
          </cell>
          <cell r="O205">
            <v>3.0869565217391304</v>
          </cell>
          <cell r="Q205">
            <v>8.8856304985337236</v>
          </cell>
          <cell r="R205">
            <v>3.225806451612903</v>
          </cell>
          <cell r="T205">
            <v>23.277777777777779</v>
          </cell>
          <cell r="U205">
            <v>5.0555555555555554</v>
          </cell>
          <cell r="W205">
            <v>23.277777777777779</v>
          </cell>
          <cell r="X205">
            <v>5.0555555555555554</v>
          </cell>
          <cell r="AC205">
            <v>15.667915106117352</v>
          </cell>
          <cell r="AD205">
            <v>3.9450686641697881</v>
          </cell>
          <cell r="AF205">
            <v>5</v>
          </cell>
        </row>
        <row r="206">
          <cell r="A206">
            <v>12</v>
          </cell>
          <cell r="B206">
            <v>17.2</v>
          </cell>
          <cell r="C206">
            <v>3.4000000000000004</v>
          </cell>
          <cell r="E206">
            <v>6.2222222222222223</v>
          </cell>
          <cell r="F206">
            <v>4.8888888888888893</v>
          </cell>
          <cell r="H206">
            <v>10.142857142857142</v>
          </cell>
          <cell r="I206">
            <v>4.3571428571428577</v>
          </cell>
          <cell r="K206">
            <v>7.1730769230769234</v>
          </cell>
          <cell r="L206">
            <v>1.903846153846154</v>
          </cell>
          <cell r="N206">
            <v>7.8</v>
          </cell>
          <cell r="O206">
            <v>3.16</v>
          </cell>
          <cell r="Q206">
            <v>7.3766233766233773</v>
          </cell>
          <cell r="R206">
            <v>2.3116883116883113</v>
          </cell>
          <cell r="T206">
            <v>20.115384615384617</v>
          </cell>
          <cell r="U206">
            <v>6.3846153846153841</v>
          </cell>
          <cell r="W206">
            <v>20.115384615384617</v>
          </cell>
          <cell r="X206">
            <v>6.3846153846153841</v>
          </cell>
          <cell r="AC206">
            <v>12.27972027972028</v>
          </cell>
          <cell r="AD206">
            <v>3.9930069930069929</v>
          </cell>
          <cell r="AF206">
            <v>5</v>
          </cell>
        </row>
        <row r="207">
          <cell r="A207">
            <v>13</v>
          </cell>
          <cell r="B207">
            <v>0</v>
          </cell>
          <cell r="C207">
            <v>0</v>
          </cell>
          <cell r="E207">
            <v>0</v>
          </cell>
          <cell r="F207">
            <v>0</v>
          </cell>
          <cell r="H207">
            <v>0</v>
          </cell>
          <cell r="I207">
            <v>0</v>
          </cell>
          <cell r="K207">
            <v>0</v>
          </cell>
          <cell r="L207">
            <v>0</v>
          </cell>
          <cell r="N207">
            <v>0</v>
          </cell>
          <cell r="O207">
            <v>0</v>
          </cell>
          <cell r="Q207">
            <v>0</v>
          </cell>
          <cell r="R207">
            <v>0</v>
          </cell>
          <cell r="T207">
            <v>0</v>
          </cell>
          <cell r="U207">
            <v>0</v>
          </cell>
          <cell r="W207">
            <v>0</v>
          </cell>
          <cell r="X207">
            <v>0</v>
          </cell>
          <cell r="AC207">
            <v>0</v>
          </cell>
          <cell r="AD207">
            <v>0</v>
          </cell>
          <cell r="AF207">
            <v>5</v>
          </cell>
        </row>
        <row r="208">
          <cell r="A208">
            <v>14</v>
          </cell>
          <cell r="B208">
            <v>0</v>
          </cell>
          <cell r="C208">
            <v>0</v>
          </cell>
          <cell r="E208">
            <v>3.166666666666667</v>
          </cell>
          <cell r="F208">
            <v>2.666666666666667</v>
          </cell>
          <cell r="H208">
            <v>3.166666666666667</v>
          </cell>
          <cell r="I208">
            <v>2.666666666666667</v>
          </cell>
          <cell r="K208">
            <v>9.375</v>
          </cell>
          <cell r="L208">
            <v>1.7812499999999998</v>
          </cell>
          <cell r="N208">
            <v>5.3103448275862064</v>
          </cell>
          <cell r="O208">
            <v>3.5517241379310347</v>
          </cell>
          <cell r="Q208">
            <v>7.442622950819672</v>
          </cell>
          <cell r="R208">
            <v>2.622950819672131</v>
          </cell>
          <cell r="T208">
            <v>23.111111111111111</v>
          </cell>
          <cell r="U208">
            <v>7.7407407407407414</v>
          </cell>
          <cell r="W208">
            <v>8.7222222222222232</v>
          </cell>
          <cell r="X208">
            <v>2.0555555555555558</v>
          </cell>
          <cell r="AC208">
            <v>11.196428571428571</v>
          </cell>
          <cell r="AD208">
            <v>3.7678571428571428</v>
          </cell>
          <cell r="AF208">
            <v>5</v>
          </cell>
        </row>
        <row r="209">
          <cell r="A209">
            <v>15</v>
          </cell>
          <cell r="B209">
            <v>8.25</v>
          </cell>
          <cell r="C209">
            <v>3.75</v>
          </cell>
          <cell r="E209">
            <v>6.5</v>
          </cell>
          <cell r="F209">
            <v>3.833333333333333</v>
          </cell>
          <cell r="H209">
            <v>7.1999999999999993</v>
          </cell>
          <cell r="I209">
            <v>3.8</v>
          </cell>
          <cell r="K209">
            <v>5.5681818181818183</v>
          </cell>
          <cell r="L209">
            <v>3.3636363636363638</v>
          </cell>
          <cell r="N209">
            <v>3.4347826086956523</v>
          </cell>
          <cell r="O209">
            <v>3.7391304347826089</v>
          </cell>
          <cell r="Q209">
            <v>4.8358208955223878</v>
          </cell>
          <cell r="R209">
            <v>3.4925373134328357</v>
          </cell>
          <cell r="T209">
            <v>25.352941176470591</v>
          </cell>
          <cell r="U209">
            <v>7.4117647058823524</v>
          </cell>
          <cell r="W209">
            <v>25.352941176470591</v>
          </cell>
          <cell r="X209">
            <v>7.4117647058823524</v>
          </cell>
          <cell r="AC209">
            <v>11.333333333333332</v>
          </cell>
          <cell r="AD209">
            <v>4.7207207207207205</v>
          </cell>
          <cell r="AF209">
            <v>5</v>
          </cell>
        </row>
        <row r="210">
          <cell r="A210">
            <v>16</v>
          </cell>
          <cell r="B210">
            <v>2.5</v>
          </cell>
          <cell r="C210">
            <v>7.2499999999999991</v>
          </cell>
          <cell r="E210">
            <v>6</v>
          </cell>
          <cell r="F210">
            <v>3.5714285714285712</v>
          </cell>
          <cell r="H210">
            <v>4.7272727272727275</v>
          </cell>
          <cell r="I210">
            <v>4.9090909090909092</v>
          </cell>
          <cell r="K210">
            <v>2.7608695652173916</v>
          </cell>
          <cell r="L210">
            <v>3.6956521739130435</v>
          </cell>
          <cell r="N210">
            <v>4.4210526315789469</v>
          </cell>
          <cell r="O210">
            <v>5.5</v>
          </cell>
          <cell r="Q210">
            <v>3.5119047619047619</v>
          </cell>
          <cell r="R210">
            <v>4.5119047619047619</v>
          </cell>
          <cell r="T210">
            <v>14.73076923076923</v>
          </cell>
          <cell r="U210">
            <v>10</v>
          </cell>
          <cell r="W210">
            <v>14.73076923076923</v>
          </cell>
          <cell r="X210">
            <v>10</v>
          </cell>
          <cell r="AC210">
            <v>7.5714285714285721</v>
          </cell>
          <cell r="AD210">
            <v>6.4829931972789119</v>
          </cell>
          <cell r="AF210">
            <v>5</v>
          </cell>
        </row>
        <row r="211">
          <cell r="A211">
            <v>17</v>
          </cell>
          <cell r="B211">
            <v>5</v>
          </cell>
          <cell r="C211">
            <v>6.75</v>
          </cell>
          <cell r="E211">
            <v>6</v>
          </cell>
          <cell r="F211">
            <v>4.75</v>
          </cell>
          <cell r="H211">
            <v>5.6666666666666661</v>
          </cell>
          <cell r="I211">
            <v>5.416666666666667</v>
          </cell>
          <cell r="K211">
            <v>2.6304347826086958</v>
          </cell>
          <cell r="L211">
            <v>4.195652173913043</v>
          </cell>
          <cell r="N211">
            <v>2.4210526315789473</v>
          </cell>
          <cell r="O211">
            <v>6.0789473684210522</v>
          </cell>
          <cell r="Q211">
            <v>2.5357142857142856</v>
          </cell>
          <cell r="R211">
            <v>5.0476190476190474</v>
          </cell>
          <cell r="T211">
            <v>7.88</v>
          </cell>
          <cell r="U211">
            <v>9.9599999999999991</v>
          </cell>
          <cell r="W211">
            <v>7.88</v>
          </cell>
          <cell r="X211">
            <v>9.9599999999999991</v>
          </cell>
          <cell r="AC211">
            <v>4.6232876712328768</v>
          </cell>
          <cell r="AD211">
            <v>6.7602739726027403</v>
          </cell>
          <cell r="AF211">
            <v>5</v>
          </cell>
        </row>
        <row r="212">
          <cell r="A212">
            <v>18</v>
          </cell>
          <cell r="B212">
            <v>3.25</v>
          </cell>
          <cell r="C212">
            <v>6.25</v>
          </cell>
          <cell r="E212">
            <v>3.5000000000000004</v>
          </cell>
          <cell r="F212">
            <v>6.5</v>
          </cell>
          <cell r="H212">
            <v>3.375</v>
          </cell>
          <cell r="I212">
            <v>6.375</v>
          </cell>
          <cell r="K212">
            <v>3.1818181818181817</v>
          </cell>
          <cell r="L212">
            <v>3.939393939393939</v>
          </cell>
          <cell r="N212">
            <v>3.6708860759493671</v>
          </cell>
          <cell r="O212">
            <v>5.2531645569620258</v>
          </cell>
          <cell r="Q212">
            <v>3.3401639344262297</v>
          </cell>
          <cell r="R212">
            <v>4.3647540983606552</v>
          </cell>
          <cell r="T212">
            <v>12</v>
          </cell>
          <cell r="U212">
            <v>11.5</v>
          </cell>
          <cell r="W212">
            <v>12</v>
          </cell>
          <cell r="X212">
            <v>11.5</v>
          </cell>
          <cell r="AC212">
            <v>8.4064327485380126</v>
          </cell>
          <cell r="AD212">
            <v>8.654970760233919</v>
          </cell>
          <cell r="AF212">
            <v>5</v>
          </cell>
        </row>
        <row r="213">
          <cell r="A213">
            <v>19</v>
          </cell>
          <cell r="B213">
            <v>4.6153846153846159</v>
          </cell>
          <cell r="C213">
            <v>4.6153846153846159</v>
          </cell>
          <cell r="E213">
            <v>5.3333333333333339</v>
          </cell>
          <cell r="F213">
            <v>5.3333333333333339</v>
          </cell>
          <cell r="H213">
            <v>5.0505050505050502</v>
          </cell>
          <cell r="I213">
            <v>5.0505050505050502</v>
          </cell>
          <cell r="K213">
            <v>2.7777777777777777</v>
          </cell>
          <cell r="L213">
            <v>5.6666666666666661</v>
          </cell>
          <cell r="N213">
            <v>2.4482758620689657</v>
          </cell>
          <cell r="O213">
            <v>7.4137931034482758</v>
          </cell>
          <cell r="Q213">
            <v>2.6307692307692307</v>
          </cell>
          <cell r="R213">
            <v>6.4461538461538463</v>
          </cell>
          <cell r="T213">
            <v>11.076923076923077</v>
          </cell>
          <cell r="U213">
            <v>13.358974358974359</v>
          </cell>
          <cell r="W213">
            <v>11.076923076923077</v>
          </cell>
          <cell r="X213">
            <v>13.358974358974359</v>
          </cell>
          <cell r="AC213">
            <v>7.09614126880314</v>
          </cell>
          <cell r="AD213">
            <v>9.8822759973839123</v>
          </cell>
          <cell r="AF213">
            <v>5</v>
          </cell>
        </row>
        <row r="214">
          <cell r="A214">
            <v>20</v>
          </cell>
          <cell r="B214">
            <v>0</v>
          </cell>
          <cell r="C214">
            <v>0</v>
          </cell>
          <cell r="E214">
            <v>0</v>
          </cell>
          <cell r="F214">
            <v>0</v>
          </cell>
          <cell r="H214">
            <v>0</v>
          </cell>
          <cell r="I214">
            <v>0</v>
          </cell>
          <cell r="K214">
            <v>0</v>
          </cell>
          <cell r="L214">
            <v>0</v>
          </cell>
          <cell r="N214">
            <v>0</v>
          </cell>
          <cell r="O214">
            <v>0</v>
          </cell>
          <cell r="Q214">
            <v>0</v>
          </cell>
          <cell r="R214">
            <v>0</v>
          </cell>
          <cell r="T214">
            <v>0</v>
          </cell>
          <cell r="U214">
            <v>0</v>
          </cell>
          <cell r="W214">
            <v>0</v>
          </cell>
          <cell r="X214">
            <v>0</v>
          </cell>
          <cell r="AC214">
            <v>0</v>
          </cell>
          <cell r="AD214">
            <v>0</v>
          </cell>
          <cell r="AF214">
            <v>5</v>
          </cell>
        </row>
        <row r="215">
          <cell r="A215">
            <v>21</v>
          </cell>
          <cell r="B215">
            <v>4</v>
          </cell>
          <cell r="C215">
            <v>6</v>
          </cell>
          <cell r="E215">
            <v>5.5</v>
          </cell>
          <cell r="F215">
            <v>4.5</v>
          </cell>
          <cell r="H215">
            <v>5.2</v>
          </cell>
          <cell r="I215">
            <v>4.8</v>
          </cell>
          <cell r="K215">
            <v>3.3389830508474576</v>
          </cell>
          <cell r="L215">
            <v>5.9152542372881349</v>
          </cell>
          <cell r="N215">
            <v>3.2</v>
          </cell>
          <cell r="O215">
            <v>7.166666666666667</v>
          </cell>
          <cell r="Q215">
            <v>3.292134831460674</v>
          </cell>
          <cell r="R215">
            <v>6.3370786516853936</v>
          </cell>
          <cell r="T215">
            <v>13.027777777777777</v>
          </cell>
          <cell r="U215">
            <v>13</v>
          </cell>
          <cell r="W215">
            <v>13.027777777777777</v>
          </cell>
          <cell r="X215">
            <v>13</v>
          </cell>
          <cell r="AC215">
            <v>7.572289156626506</v>
          </cell>
          <cell r="AD215">
            <v>9.1807228915662655</v>
          </cell>
          <cell r="AF215">
            <v>5</v>
          </cell>
        </row>
        <row r="216">
          <cell r="A216">
            <v>22</v>
          </cell>
          <cell r="B216">
            <v>3</v>
          </cell>
          <cell r="C216">
            <v>4.5</v>
          </cell>
          <cell r="E216">
            <v>4.833333333333333</v>
          </cell>
          <cell r="F216">
            <v>4.833333333333333</v>
          </cell>
          <cell r="H216">
            <v>4.375</v>
          </cell>
          <cell r="I216">
            <v>4.75</v>
          </cell>
          <cell r="K216">
            <v>3.716981132075472</v>
          </cell>
          <cell r="L216">
            <v>3.5283018867924532</v>
          </cell>
          <cell r="N216">
            <v>2.4333333333333331</v>
          </cell>
          <cell r="O216">
            <v>7.333333333333333</v>
          </cell>
          <cell r="Q216">
            <v>3.2530120481927707</v>
          </cell>
          <cell r="R216">
            <v>4.9036144578313259</v>
          </cell>
          <cell r="T216">
            <v>8.6052631578947363</v>
          </cell>
          <cell r="U216">
            <v>14.000000000000002</v>
          </cell>
          <cell r="W216">
            <v>8.6052631578947363</v>
          </cell>
          <cell r="X216">
            <v>14.000000000000002</v>
          </cell>
          <cell r="AC216">
            <v>5.7425149700598803</v>
          </cell>
          <cell r="AD216">
            <v>9.0359281437125745</v>
          </cell>
          <cell r="AF216">
            <v>5</v>
          </cell>
        </row>
        <row r="217">
          <cell r="A217">
            <v>23</v>
          </cell>
          <cell r="B217">
            <v>3</v>
          </cell>
          <cell r="C217">
            <v>10</v>
          </cell>
          <cell r="E217">
            <v>5</v>
          </cell>
          <cell r="F217">
            <v>11.200000000000001</v>
          </cell>
          <cell r="H217">
            <v>4.25</v>
          </cell>
          <cell r="I217">
            <v>10.75</v>
          </cell>
          <cell r="K217">
            <v>5.3</v>
          </cell>
          <cell r="L217">
            <v>13.066666666666665</v>
          </cell>
          <cell r="N217">
            <v>5.0666666666666664</v>
          </cell>
          <cell r="O217">
            <v>19.866666666666667</v>
          </cell>
          <cell r="Q217">
            <v>5.2222222222222223</v>
          </cell>
          <cell r="R217">
            <v>15.333333333333332</v>
          </cell>
          <cell r="T217">
            <v>18.74285714285714</v>
          </cell>
          <cell r="U217">
            <v>15.857142857142856</v>
          </cell>
          <cell r="W217">
            <v>18.74285714285714</v>
          </cell>
          <cell r="X217">
            <v>15.857142857142856</v>
          </cell>
          <cell r="AC217">
            <v>12.853658536585366</v>
          </cell>
          <cell r="AD217">
            <v>15.333333333333332</v>
          </cell>
          <cell r="AF217">
            <v>5</v>
          </cell>
        </row>
        <row r="218">
          <cell r="A218">
            <v>24</v>
          </cell>
          <cell r="B218">
            <v>16.333333333333332</v>
          </cell>
          <cell r="C218">
            <v>4.666666666666667</v>
          </cell>
          <cell r="E218">
            <v>4.833333333333333</v>
          </cell>
          <cell r="F218">
            <v>6.5</v>
          </cell>
          <cell r="H218">
            <v>8.6666666666666679</v>
          </cell>
          <cell r="I218">
            <v>5.8888888888888884</v>
          </cell>
          <cell r="K218">
            <v>2.875</v>
          </cell>
          <cell r="L218">
            <v>8.8125</v>
          </cell>
          <cell r="N218">
            <v>4.7857142857142856</v>
          </cell>
          <cell r="O218">
            <v>17.071428571428569</v>
          </cell>
          <cell r="Q218">
            <v>3.4565217391304346</v>
          </cell>
          <cell r="R218">
            <v>11.326086956521738</v>
          </cell>
          <cell r="T218">
            <v>13.913043478260869</v>
          </cell>
          <cell r="U218">
            <v>24.565217391304348</v>
          </cell>
          <cell r="W218">
            <v>13.913043478260869</v>
          </cell>
          <cell r="X218">
            <v>24.565217391304348</v>
          </cell>
          <cell r="AC218">
            <v>8.6831683168316829</v>
          </cell>
          <cell r="AD218">
            <v>16.871287128712872</v>
          </cell>
          <cell r="AF218">
            <v>5</v>
          </cell>
        </row>
        <row r="219">
          <cell r="A219">
            <v>25</v>
          </cell>
          <cell r="B219">
            <v>10.1010101010101</v>
          </cell>
          <cell r="C219">
            <v>5.0505050505050502</v>
          </cell>
          <cell r="E219">
            <v>6</v>
          </cell>
          <cell r="F219">
            <v>3</v>
          </cell>
          <cell r="H219">
            <v>8.0402010050251249</v>
          </cell>
          <cell r="I219">
            <v>4.0201005025125625</v>
          </cell>
          <cell r="K219">
            <v>1.2839506172839505</v>
          </cell>
          <cell r="L219">
            <v>2.1234567901234569</v>
          </cell>
          <cell r="N219">
            <v>2.3333333333333335</v>
          </cell>
          <cell r="O219">
            <v>24.333333333333336</v>
          </cell>
          <cell r="Q219">
            <v>1.3563218390804597</v>
          </cell>
          <cell r="R219">
            <v>3.6551724137931036</v>
          </cell>
          <cell r="T219">
            <v>3.1111111111111112</v>
          </cell>
          <cell r="U219">
            <v>28.333333333333332</v>
          </cell>
          <cell r="W219">
            <v>3.1111111111111112</v>
          </cell>
          <cell r="X219">
            <v>28.333333333333332</v>
          </cell>
          <cell r="AC219">
            <v>2.4158885430561732</v>
          </cell>
          <cell r="AD219">
            <v>10.271231658514896</v>
          </cell>
          <cell r="AF219">
            <v>5</v>
          </cell>
        </row>
        <row r="220">
          <cell r="A220">
            <v>26</v>
          </cell>
          <cell r="B220">
            <v>2</v>
          </cell>
          <cell r="C220">
            <v>14.000000000000002</v>
          </cell>
          <cell r="E220">
            <v>5.166666666666667</v>
          </cell>
          <cell r="F220">
            <v>3.5000000000000004</v>
          </cell>
          <cell r="H220">
            <v>4.7142857142857144</v>
          </cell>
          <cell r="I220">
            <v>5</v>
          </cell>
          <cell r="K220">
            <v>1.76</v>
          </cell>
          <cell r="L220">
            <v>7.08</v>
          </cell>
          <cell r="N220">
            <v>0.83333333333333337</v>
          </cell>
          <cell r="O220">
            <v>12.666666666666668</v>
          </cell>
          <cell r="Q220">
            <v>1.4594594594594594</v>
          </cell>
          <cell r="R220">
            <v>8.8918918918918912</v>
          </cell>
          <cell r="T220">
            <v>6</v>
          </cell>
          <cell r="U220">
            <v>20.111111111111111</v>
          </cell>
          <cell r="W220">
            <v>6</v>
          </cell>
          <cell r="X220">
            <v>20.111111111111111</v>
          </cell>
          <cell r="AC220">
            <v>3.1451612903225805</v>
          </cell>
          <cell r="AD220">
            <v>11.709677419354838</v>
          </cell>
          <cell r="AF220">
            <v>5</v>
          </cell>
        </row>
        <row r="221">
          <cell r="A221">
            <v>27</v>
          </cell>
          <cell r="B221">
            <v>0</v>
          </cell>
          <cell r="C221">
            <v>0</v>
          </cell>
          <cell r="E221">
            <v>0</v>
          </cell>
          <cell r="F221">
            <v>0</v>
          </cell>
          <cell r="H221">
            <v>0</v>
          </cell>
          <cell r="I221">
            <v>0</v>
          </cell>
          <cell r="K221">
            <v>0</v>
          </cell>
          <cell r="L221">
            <v>0</v>
          </cell>
          <cell r="N221">
            <v>0</v>
          </cell>
          <cell r="O221">
            <v>0</v>
          </cell>
          <cell r="Q221">
            <v>0</v>
          </cell>
          <cell r="R221">
            <v>0</v>
          </cell>
          <cell r="T221">
            <v>0</v>
          </cell>
          <cell r="U221">
            <v>0</v>
          </cell>
          <cell r="W221">
            <v>0</v>
          </cell>
          <cell r="X221">
            <v>0</v>
          </cell>
          <cell r="AC221">
            <v>0</v>
          </cell>
          <cell r="AD221">
            <v>0</v>
          </cell>
          <cell r="AF221">
            <v>5</v>
          </cell>
        </row>
        <row r="222">
          <cell r="A222">
            <v>28</v>
          </cell>
          <cell r="B222">
            <v>11</v>
          </cell>
          <cell r="C222">
            <v>5.6666666666666661</v>
          </cell>
          <cell r="E222">
            <v>11.5</v>
          </cell>
          <cell r="F222">
            <v>2</v>
          </cell>
          <cell r="H222">
            <v>11.200000000000001</v>
          </cell>
          <cell r="I222">
            <v>4.2</v>
          </cell>
          <cell r="K222">
            <v>2.4827586206896552</v>
          </cell>
          <cell r="L222">
            <v>3.9655172413793105</v>
          </cell>
          <cell r="N222">
            <v>3.0384615384615383</v>
          </cell>
          <cell r="O222">
            <v>6.6923076923076916</v>
          </cell>
          <cell r="Q222">
            <v>2.7454545454545451</v>
          </cell>
          <cell r="R222">
            <v>5.2545454545454549</v>
          </cell>
          <cell r="T222">
            <v>9.5384615384615383</v>
          </cell>
          <cell r="U222">
            <v>13.615384615384615</v>
          </cell>
          <cell r="W222">
            <v>9.5384615384615383</v>
          </cell>
          <cell r="X222">
            <v>13.615384615384615</v>
          </cell>
          <cell r="AC222">
            <v>6.2767857142857135</v>
          </cell>
          <cell r="AD222">
            <v>9.0892857142857135</v>
          </cell>
          <cell r="AF222">
            <v>5</v>
          </cell>
        </row>
        <row r="223">
          <cell r="A223">
            <v>29</v>
          </cell>
          <cell r="B223">
            <v>6</v>
          </cell>
          <cell r="C223">
            <v>5.5</v>
          </cell>
          <cell r="E223">
            <v>2.3333333333333335</v>
          </cell>
          <cell r="F223">
            <v>4.666666666666667</v>
          </cell>
          <cell r="H223">
            <v>3.8</v>
          </cell>
          <cell r="I223">
            <v>5</v>
          </cell>
          <cell r="K223">
            <v>5</v>
          </cell>
          <cell r="L223">
            <v>3.0869565217391304</v>
          </cell>
          <cell r="N223">
            <v>2.666666666666667</v>
          </cell>
          <cell r="O223">
            <v>7.1999999999999993</v>
          </cell>
          <cell r="Q223">
            <v>4.0789473684210531</v>
          </cell>
          <cell r="R223">
            <v>4.7105263157894735</v>
          </cell>
          <cell r="T223">
            <v>12.392857142857142</v>
          </cell>
          <cell r="U223">
            <v>16.464285714285715</v>
          </cell>
          <cell r="W223">
            <v>12.392857142857142</v>
          </cell>
          <cell r="X223">
            <v>16.464285714285715</v>
          </cell>
          <cell r="AC223">
            <v>8.7676767676767664</v>
          </cell>
          <cell r="AD223">
            <v>11.373737373737374</v>
          </cell>
          <cell r="AF223">
            <v>5</v>
          </cell>
        </row>
        <row r="224">
          <cell r="A224">
            <v>30</v>
          </cell>
          <cell r="B224">
            <v>0</v>
          </cell>
          <cell r="C224">
            <v>0</v>
          </cell>
          <cell r="E224">
            <v>0</v>
          </cell>
          <cell r="F224">
            <v>0</v>
          </cell>
          <cell r="H224">
            <v>0</v>
          </cell>
          <cell r="I224">
            <v>0</v>
          </cell>
          <cell r="K224">
            <v>0</v>
          </cell>
          <cell r="L224">
            <v>0</v>
          </cell>
          <cell r="N224">
            <v>0</v>
          </cell>
          <cell r="O224">
            <v>0</v>
          </cell>
          <cell r="Q224">
            <v>0</v>
          </cell>
          <cell r="R224">
            <v>0</v>
          </cell>
          <cell r="T224">
            <v>0</v>
          </cell>
          <cell r="U224">
            <v>0</v>
          </cell>
          <cell r="W224">
            <v>0</v>
          </cell>
          <cell r="X224">
            <v>0</v>
          </cell>
          <cell r="AC224">
            <v>0</v>
          </cell>
          <cell r="AD224">
            <v>0</v>
          </cell>
          <cell r="AF224">
            <v>5</v>
          </cell>
        </row>
        <row r="225">
          <cell r="A225">
            <v>31</v>
          </cell>
          <cell r="B225">
            <v>0</v>
          </cell>
          <cell r="C225">
            <v>0</v>
          </cell>
          <cell r="E225">
            <v>0</v>
          </cell>
          <cell r="F225">
            <v>0</v>
          </cell>
          <cell r="H225">
            <v>0</v>
          </cell>
          <cell r="I225">
            <v>0</v>
          </cell>
          <cell r="K225">
            <v>0</v>
          </cell>
          <cell r="L225">
            <v>0</v>
          </cell>
          <cell r="N225">
            <v>0</v>
          </cell>
          <cell r="O225">
            <v>0</v>
          </cell>
          <cell r="Q225">
            <v>0</v>
          </cell>
          <cell r="R225">
            <v>0</v>
          </cell>
          <cell r="T225">
            <v>0</v>
          </cell>
          <cell r="U225">
            <v>0</v>
          </cell>
          <cell r="W225">
            <v>0</v>
          </cell>
          <cell r="X225">
            <v>0</v>
          </cell>
          <cell r="AC225">
            <v>0</v>
          </cell>
          <cell r="AD225">
            <v>0</v>
          </cell>
          <cell r="AF225">
            <v>5</v>
          </cell>
        </row>
        <row r="226">
          <cell r="A226" t="str">
            <v xml:space="preserve">Ags/01 </v>
          </cell>
          <cell r="B226">
            <v>0</v>
          </cell>
          <cell r="C226">
            <v>0</v>
          </cell>
          <cell r="E226">
            <v>0</v>
          </cell>
          <cell r="F226">
            <v>0</v>
          </cell>
          <cell r="H226">
            <v>0</v>
          </cell>
          <cell r="I226">
            <v>0</v>
          </cell>
          <cell r="K226">
            <v>0</v>
          </cell>
          <cell r="L226">
            <v>0</v>
          </cell>
          <cell r="N226">
            <v>0</v>
          </cell>
          <cell r="O226">
            <v>0</v>
          </cell>
          <cell r="Q226">
            <v>0</v>
          </cell>
          <cell r="R226">
            <v>0</v>
          </cell>
          <cell r="T226">
            <v>0</v>
          </cell>
          <cell r="U226">
            <v>0</v>
          </cell>
          <cell r="W226">
            <v>0</v>
          </cell>
          <cell r="X226">
            <v>0</v>
          </cell>
          <cell r="AC226">
            <v>0</v>
          </cell>
          <cell r="AD226">
            <v>0</v>
          </cell>
          <cell r="AF226">
            <v>5</v>
          </cell>
        </row>
        <row r="227">
          <cell r="A227">
            <v>2</v>
          </cell>
          <cell r="B227">
            <v>13.142857142857142</v>
          </cell>
          <cell r="C227">
            <v>1.7142857142857144</v>
          </cell>
          <cell r="E227">
            <v>3.8571428571428568</v>
          </cell>
          <cell r="F227">
            <v>4</v>
          </cell>
          <cell r="H227">
            <v>5.7142857142857144</v>
          </cell>
          <cell r="I227">
            <v>3.5428571428571427</v>
          </cell>
          <cell r="K227">
            <v>1.5357142857142858</v>
          </cell>
          <cell r="L227">
            <v>4.6428571428571432</v>
          </cell>
          <cell r="N227">
            <v>2.7058823529411762</v>
          </cell>
          <cell r="O227">
            <v>8.4117647058823533</v>
          </cell>
          <cell r="Q227">
            <v>1.9777777777777776</v>
          </cell>
          <cell r="R227">
            <v>6.0666666666666664</v>
          </cell>
          <cell r="T227">
            <v>12.192307692307693</v>
          </cell>
          <cell r="U227">
            <v>14.692307692307693</v>
          </cell>
          <cell r="W227">
            <v>12.192307692307693</v>
          </cell>
          <cell r="X227">
            <v>14.692307692307693</v>
          </cell>
          <cell r="AC227">
            <v>7.3096926713947994</v>
          </cell>
          <cell r="AD227">
            <v>10.099290780141844</v>
          </cell>
          <cell r="AF227">
            <v>5</v>
          </cell>
        </row>
        <row r="228">
          <cell r="A228">
            <v>3</v>
          </cell>
          <cell r="B228">
            <v>0</v>
          </cell>
          <cell r="C228">
            <v>0</v>
          </cell>
          <cell r="E228">
            <v>0</v>
          </cell>
          <cell r="F228">
            <v>0</v>
          </cell>
          <cell r="H228">
            <v>0</v>
          </cell>
          <cell r="I228">
            <v>0</v>
          </cell>
          <cell r="K228">
            <v>0</v>
          </cell>
          <cell r="L228">
            <v>0</v>
          </cell>
          <cell r="N228">
            <v>0</v>
          </cell>
          <cell r="O228">
            <v>0</v>
          </cell>
          <cell r="Q228">
            <v>0</v>
          </cell>
          <cell r="R228">
            <v>0</v>
          </cell>
          <cell r="T228">
            <v>0</v>
          </cell>
          <cell r="U228">
            <v>0</v>
          </cell>
          <cell r="W228">
            <v>0</v>
          </cell>
          <cell r="X228">
            <v>0</v>
          </cell>
          <cell r="AC228">
            <v>0</v>
          </cell>
          <cell r="AD228">
            <v>0</v>
          </cell>
          <cell r="AF228">
            <v>5</v>
          </cell>
        </row>
        <row r="229">
          <cell r="A229">
            <v>4</v>
          </cell>
          <cell r="B229">
            <v>2.5</v>
          </cell>
          <cell r="C229">
            <v>2.5</v>
          </cell>
          <cell r="E229">
            <v>4.1666666666666661</v>
          </cell>
          <cell r="F229">
            <v>5.833333333333333</v>
          </cell>
          <cell r="H229">
            <v>3.75</v>
          </cell>
          <cell r="I229">
            <v>5</v>
          </cell>
          <cell r="K229">
            <v>4.7391304347826093</v>
          </cell>
          <cell r="L229">
            <v>8.6521739130434785</v>
          </cell>
          <cell r="N229">
            <v>5.3</v>
          </cell>
          <cell r="O229">
            <v>11.600000000000001</v>
          </cell>
          <cell r="Q229">
            <v>5</v>
          </cell>
          <cell r="R229">
            <v>10.023255813953488</v>
          </cell>
          <cell r="T229">
            <v>14.75</v>
          </cell>
          <cell r="U229">
            <v>24.714285714285715</v>
          </cell>
          <cell r="W229">
            <v>14.75</v>
          </cell>
          <cell r="X229">
            <v>24.714285714285715</v>
          </cell>
          <cell r="AC229">
            <v>10.009345794392525</v>
          </cell>
          <cell r="AD229">
            <v>17.33644859813084</v>
          </cell>
          <cell r="AF229">
            <v>5</v>
          </cell>
        </row>
        <row r="230">
          <cell r="A230">
            <v>5</v>
          </cell>
          <cell r="B230">
            <v>8.3333333333333321</v>
          </cell>
          <cell r="C230">
            <v>4.666666666666667</v>
          </cell>
          <cell r="E230">
            <v>3</v>
          </cell>
          <cell r="F230">
            <v>6.833333333333333</v>
          </cell>
          <cell r="H230">
            <v>4.7777777777777777</v>
          </cell>
          <cell r="I230">
            <v>6.1111111111111107</v>
          </cell>
          <cell r="K230">
            <v>2.1052631578947367</v>
          </cell>
          <cell r="L230">
            <v>4.1578947368421053</v>
          </cell>
          <cell r="N230">
            <v>4.3333333333333339</v>
          </cell>
          <cell r="O230">
            <v>12</v>
          </cell>
          <cell r="Q230">
            <v>2.4090909090909092</v>
          </cell>
          <cell r="R230">
            <v>5.2272727272727266</v>
          </cell>
          <cell r="T230">
            <v>15.181818181818182</v>
          </cell>
          <cell r="U230">
            <v>15.272727272727273</v>
          </cell>
          <cell r="W230">
            <v>15.181818181818182</v>
          </cell>
          <cell r="X230">
            <v>15.272727272727273</v>
          </cell>
          <cell r="AC230">
            <v>11.319587628865978</v>
          </cell>
          <cell r="AD230">
            <v>12.144329896907216</v>
          </cell>
          <cell r="AF230">
            <v>5</v>
          </cell>
        </row>
        <row r="231">
          <cell r="A231">
            <v>6</v>
          </cell>
          <cell r="B231">
            <v>0.5</v>
          </cell>
          <cell r="C231">
            <v>3</v>
          </cell>
          <cell r="E231">
            <v>5.5</v>
          </cell>
          <cell r="F231">
            <v>4</v>
          </cell>
          <cell r="H231">
            <v>4.25</v>
          </cell>
          <cell r="I231">
            <v>3.75</v>
          </cell>
          <cell r="K231">
            <v>3.4594594594594597</v>
          </cell>
          <cell r="L231">
            <v>6.1621621621621623</v>
          </cell>
          <cell r="N231">
            <v>2.0952380952380953</v>
          </cell>
          <cell r="O231">
            <v>7.7142857142857135</v>
          </cell>
          <cell r="Q231">
            <v>2.9655172413793105</v>
          </cell>
          <cell r="R231">
            <v>6.7241379310344822</v>
          </cell>
          <cell r="T231">
            <v>7.764705882352942</v>
          </cell>
          <cell r="U231">
            <v>16.382352941176471</v>
          </cell>
          <cell r="W231">
            <v>7.764705882352942</v>
          </cell>
          <cell r="X231">
            <v>16.382352941176471</v>
          </cell>
          <cell r="AC231">
            <v>5.4776119402985071</v>
          </cell>
          <cell r="AD231">
            <v>11.447761194029852</v>
          </cell>
          <cell r="AF231">
            <v>5</v>
          </cell>
        </row>
        <row r="232">
          <cell r="A232">
            <v>7</v>
          </cell>
          <cell r="B232">
            <v>3.5000000000000004</v>
          </cell>
          <cell r="C232">
            <v>3.5000000000000004</v>
          </cell>
          <cell r="E232">
            <v>4.8</v>
          </cell>
          <cell r="F232">
            <v>5.6000000000000005</v>
          </cell>
          <cell r="H232">
            <v>4.4285714285714279</v>
          </cell>
          <cell r="I232">
            <v>5</v>
          </cell>
          <cell r="K232">
            <v>2.7142857142857144</v>
          </cell>
          <cell r="L232">
            <v>4.7714285714285714</v>
          </cell>
          <cell r="N232">
            <v>2.5789473684210527</v>
          </cell>
          <cell r="O232">
            <v>7.1052631578947363</v>
          </cell>
          <cell r="Q232">
            <v>2.666666666666667</v>
          </cell>
          <cell r="R232">
            <v>5.5925925925925926</v>
          </cell>
          <cell r="T232">
            <v>6.9333333333333327</v>
          </cell>
          <cell r="U232">
            <v>19.166666666666668</v>
          </cell>
          <cell r="W232">
            <v>6.9333333333333327</v>
          </cell>
          <cell r="X232">
            <v>19.166666666666668</v>
          </cell>
          <cell r="AC232">
            <v>4.884297520661157</v>
          </cell>
          <cell r="AD232">
            <v>12.289256198347108</v>
          </cell>
          <cell r="AF232">
            <v>5</v>
          </cell>
        </row>
        <row r="233">
          <cell r="A233">
            <v>8</v>
          </cell>
          <cell r="B233">
            <v>1.5</v>
          </cell>
          <cell r="C233">
            <v>4.5</v>
          </cell>
          <cell r="E233">
            <v>7.0000000000000009</v>
          </cell>
          <cell r="F233">
            <v>3</v>
          </cell>
          <cell r="H233">
            <v>4.8</v>
          </cell>
          <cell r="I233">
            <v>3.5999999999999996</v>
          </cell>
          <cell r="K233">
            <v>3.2857142857142856</v>
          </cell>
          <cell r="L233">
            <v>4.3571428571428577</v>
          </cell>
          <cell r="N233">
            <v>2.6262626262626263</v>
          </cell>
          <cell r="O233">
            <v>4.9831649831649827</v>
          </cell>
          <cell r="Q233">
            <v>3.057176196032672</v>
          </cell>
          <cell r="R233">
            <v>4.5740956826137689</v>
          </cell>
          <cell r="T233">
            <v>7.9687499999999991</v>
          </cell>
          <cell r="U233">
            <v>16.59375</v>
          </cell>
          <cell r="W233">
            <v>7.9687499999999991</v>
          </cell>
          <cell r="X233">
            <v>16.59375</v>
          </cell>
          <cell r="AC233">
            <v>5.9454626732230667</v>
          </cell>
          <cell r="AD233">
            <v>11.408135896289675</v>
          </cell>
          <cell r="AF233">
            <v>5</v>
          </cell>
        </row>
        <row r="234">
          <cell r="A234">
            <v>9</v>
          </cell>
          <cell r="B234">
            <v>8.5</v>
          </cell>
          <cell r="C234">
            <v>3.5000000000000004</v>
          </cell>
          <cell r="E234">
            <v>12.333333333333334</v>
          </cell>
          <cell r="F234">
            <v>4.666666666666667</v>
          </cell>
          <cell r="H234">
            <v>10.142857142857142</v>
          </cell>
          <cell r="I234">
            <v>4</v>
          </cell>
          <cell r="K234">
            <v>3.5789473684210522</v>
          </cell>
          <cell r="L234">
            <v>6.2631578947368425</v>
          </cell>
          <cell r="N234">
            <v>3.9696969696969697</v>
          </cell>
          <cell r="O234">
            <v>6.5757575757575752</v>
          </cell>
          <cell r="Q234">
            <v>3.8269230769230771</v>
          </cell>
          <cell r="R234">
            <v>6.4615384615384617</v>
          </cell>
          <cell r="T234">
            <v>10.586956521739129</v>
          </cell>
          <cell r="U234">
            <v>15.67391304347826</v>
          </cell>
          <cell r="W234">
            <v>10.586956521739129</v>
          </cell>
          <cell r="X234">
            <v>15.67391304347826</v>
          </cell>
          <cell r="AC234">
            <v>8.2384105960264886</v>
          </cell>
          <cell r="AD234">
            <v>11.960264900662251</v>
          </cell>
          <cell r="AF234">
            <v>5</v>
          </cell>
        </row>
        <row r="235">
          <cell r="A235">
            <v>10</v>
          </cell>
          <cell r="B235">
            <v>0</v>
          </cell>
          <cell r="C235">
            <v>0</v>
          </cell>
          <cell r="E235">
            <v>0</v>
          </cell>
          <cell r="F235">
            <v>0</v>
          </cell>
          <cell r="H235">
            <v>0</v>
          </cell>
          <cell r="I235">
            <v>0</v>
          </cell>
          <cell r="K235">
            <v>0</v>
          </cell>
          <cell r="L235">
            <v>0</v>
          </cell>
          <cell r="N235">
            <v>0</v>
          </cell>
          <cell r="O235">
            <v>0</v>
          </cell>
          <cell r="Q235">
            <v>0</v>
          </cell>
          <cell r="R235">
            <v>0</v>
          </cell>
          <cell r="T235">
            <v>0</v>
          </cell>
          <cell r="U235">
            <v>0</v>
          </cell>
          <cell r="W235">
            <v>0</v>
          </cell>
          <cell r="X235">
            <v>0</v>
          </cell>
          <cell r="AC235">
            <v>0</v>
          </cell>
          <cell r="AD235">
            <v>0</v>
          </cell>
          <cell r="AF235">
            <v>5</v>
          </cell>
        </row>
        <row r="236">
          <cell r="A236">
            <v>11</v>
          </cell>
          <cell r="B236">
            <v>6.5</v>
          </cell>
          <cell r="C236">
            <v>5.5</v>
          </cell>
          <cell r="E236">
            <v>5.625</v>
          </cell>
          <cell r="F236">
            <v>2.375</v>
          </cell>
          <cell r="H236">
            <v>5.916666666666667</v>
          </cell>
          <cell r="I236">
            <v>3.4166666666666665</v>
          </cell>
          <cell r="K236">
            <v>3.024390243902439</v>
          </cell>
          <cell r="L236">
            <v>4.2682926829268295</v>
          </cell>
          <cell r="N236">
            <v>3.7352941176470589</v>
          </cell>
          <cell r="O236">
            <v>5.5588235294117645</v>
          </cell>
          <cell r="Q236">
            <v>3.3466666666666667</v>
          </cell>
          <cell r="R236">
            <v>4.8533333333333335</v>
          </cell>
          <cell r="T236">
            <v>11.795918367346939</v>
          </cell>
          <cell r="U236">
            <v>14.020408163265305</v>
          </cell>
          <cell r="W236">
            <v>11.795918367346939</v>
          </cell>
          <cell r="X236">
            <v>14.020408163265305</v>
          </cell>
          <cell r="AC236">
            <v>7.9891891891891884</v>
          </cell>
          <cell r="AD236">
            <v>9.6162162162162161</v>
          </cell>
          <cell r="AF236">
            <v>5</v>
          </cell>
        </row>
        <row r="237">
          <cell r="A237">
            <v>12</v>
          </cell>
          <cell r="B237">
            <v>8.5</v>
          </cell>
          <cell r="C237">
            <v>4</v>
          </cell>
          <cell r="E237">
            <v>3.5000000000000004</v>
          </cell>
          <cell r="F237">
            <v>3.6666666666666665</v>
          </cell>
          <cell r="H237">
            <v>4.75</v>
          </cell>
          <cell r="I237">
            <v>3.75</v>
          </cell>
          <cell r="K237">
            <v>2.6451612903225805</v>
          </cell>
          <cell r="L237">
            <v>5.3548387096774199</v>
          </cell>
          <cell r="N237">
            <v>12</v>
          </cell>
          <cell r="O237">
            <v>10.875</v>
          </cell>
          <cell r="Q237">
            <v>4.5641025641025648</v>
          </cell>
          <cell r="R237">
            <v>6.4871794871794872</v>
          </cell>
          <cell r="T237">
            <v>13.714285714285715</v>
          </cell>
          <cell r="U237">
            <v>12.142857142857142</v>
          </cell>
          <cell r="W237">
            <v>13.714285714285715</v>
          </cell>
          <cell r="X237">
            <v>12.142857142857142</v>
          </cell>
          <cell r="AC237">
            <v>10.442748091603054</v>
          </cell>
          <cell r="AD237">
            <v>9.9465648854961835</v>
          </cell>
          <cell r="AF237">
            <v>5</v>
          </cell>
        </row>
        <row r="238">
          <cell r="A238">
            <v>13</v>
          </cell>
          <cell r="B238">
            <v>6</v>
          </cell>
          <cell r="C238">
            <v>4</v>
          </cell>
          <cell r="E238">
            <v>2.25</v>
          </cell>
          <cell r="F238">
            <v>4.25</v>
          </cell>
          <cell r="H238">
            <v>3.2727272727272729</v>
          </cell>
          <cell r="I238">
            <v>4.1818181818181817</v>
          </cell>
          <cell r="K238">
            <v>3.6666666666666665</v>
          </cell>
          <cell r="L238">
            <v>3.3703703703703702</v>
          </cell>
          <cell r="N238">
            <v>3.9545454545454541</v>
          </cell>
          <cell r="O238">
            <v>6.2727272727272725</v>
          </cell>
          <cell r="Q238">
            <v>3.7959183673469385</v>
          </cell>
          <cell r="R238">
            <v>4.6734693877551017</v>
          </cell>
          <cell r="T238">
            <v>11.607142857142858</v>
          </cell>
          <cell r="U238">
            <v>15.785714285714286</v>
          </cell>
          <cell r="W238">
            <v>11.607142857142858</v>
          </cell>
          <cell r="X238">
            <v>15.785714285714286</v>
          </cell>
          <cell r="AC238">
            <v>7.5172413793103452</v>
          </cell>
          <cell r="AD238">
            <v>9.9913793103448274</v>
          </cell>
          <cell r="AF238">
            <v>5</v>
          </cell>
        </row>
        <row r="239">
          <cell r="A239">
            <v>14</v>
          </cell>
          <cell r="B239">
            <v>5</v>
          </cell>
          <cell r="C239">
            <v>6.5</v>
          </cell>
          <cell r="E239">
            <v>3.8571428571428568</v>
          </cell>
          <cell r="F239">
            <v>3.8571428571428568</v>
          </cell>
          <cell r="H239">
            <v>4.1111111111111116</v>
          </cell>
          <cell r="I239">
            <v>4.4444444444444446</v>
          </cell>
          <cell r="K239">
            <v>4.0769230769230766</v>
          </cell>
          <cell r="L239">
            <v>4.3076923076923075</v>
          </cell>
          <cell r="N239">
            <v>5.0476190476190474</v>
          </cell>
          <cell r="O239">
            <v>1.9523809523809523</v>
          </cell>
          <cell r="Q239">
            <v>4.416666666666667</v>
          </cell>
          <cell r="R239">
            <v>3.4833333333333334</v>
          </cell>
          <cell r="T239">
            <v>11.294117647058824</v>
          </cell>
          <cell r="U239">
            <v>15.941176470588236</v>
          </cell>
          <cell r="W239">
            <v>11.294117647058824</v>
          </cell>
          <cell r="X239">
            <v>15.941176470588236</v>
          </cell>
          <cell r="AC239">
            <v>7.8102189781021902</v>
          </cell>
          <cell r="AD239">
            <v>9.7299270072992705</v>
          </cell>
          <cell r="AF239">
            <v>5</v>
          </cell>
        </row>
        <row r="240">
          <cell r="A240">
            <v>15</v>
          </cell>
          <cell r="B240">
            <v>1</v>
          </cell>
          <cell r="C240">
            <v>2</v>
          </cell>
          <cell r="E240">
            <v>4.2</v>
          </cell>
          <cell r="F240">
            <v>2.8000000000000003</v>
          </cell>
          <cell r="H240">
            <v>3.6666666666666665</v>
          </cell>
          <cell r="I240">
            <v>2.666666666666667</v>
          </cell>
          <cell r="K240">
            <v>2.3333333333333335</v>
          </cell>
          <cell r="L240">
            <v>4.8571428571428568</v>
          </cell>
          <cell r="N240">
            <v>3.0909090909090908</v>
          </cell>
          <cell r="O240">
            <v>5.5454545454545459</v>
          </cell>
          <cell r="Q240">
            <v>2.59375</v>
          </cell>
          <cell r="R240">
            <v>5.09375</v>
          </cell>
          <cell r="T240">
            <v>7.4444444444444438</v>
          </cell>
          <cell r="U240">
            <v>14.814814814814813</v>
          </cell>
          <cell r="W240">
            <v>7.4444444444444438</v>
          </cell>
          <cell r="X240">
            <v>14.814814814814813</v>
          </cell>
          <cell r="AC240">
            <v>5.5108695652173907</v>
          </cell>
          <cell r="AD240">
            <v>10.641304347826088</v>
          </cell>
          <cell r="AF240">
            <v>5</v>
          </cell>
        </row>
        <row r="241">
          <cell r="A241">
            <v>16</v>
          </cell>
          <cell r="B241">
            <v>1.25</v>
          </cell>
          <cell r="C241">
            <v>4.25</v>
          </cell>
          <cell r="E241">
            <v>4.8163636363636364</v>
          </cell>
          <cell r="F241">
            <v>4.8163636363636364</v>
          </cell>
          <cell r="H241">
            <v>3.865333333333334</v>
          </cell>
          <cell r="I241">
            <v>4.6653333333333329</v>
          </cell>
          <cell r="K241">
            <v>3.693877551020408</v>
          </cell>
          <cell r="L241">
            <v>3.7551020408163263</v>
          </cell>
          <cell r="N241">
            <v>5.0588235294117645</v>
          </cell>
          <cell r="O241">
            <v>11.058823529411764</v>
          </cell>
          <cell r="Q241">
            <v>4.045454545454545</v>
          </cell>
          <cell r="R241">
            <v>5.6363636363636367</v>
          </cell>
          <cell r="T241">
            <v>6.2641509433962268</v>
          </cell>
          <cell r="U241">
            <v>12.471698113207546</v>
          </cell>
          <cell r="W241">
            <v>6.2641509433962268</v>
          </cell>
          <cell r="X241">
            <v>12.471698113207546</v>
          </cell>
          <cell r="AC241">
            <v>5.2886631016042784</v>
          </cell>
          <cell r="AD241">
            <v>9.4330481283422465</v>
          </cell>
          <cell r="AF241">
            <v>5</v>
          </cell>
        </row>
        <row r="242">
          <cell r="A242">
            <v>17</v>
          </cell>
          <cell r="B242">
            <v>0</v>
          </cell>
          <cell r="C242">
            <v>0</v>
          </cell>
          <cell r="E242">
            <v>0</v>
          </cell>
          <cell r="F242">
            <v>0</v>
          </cell>
          <cell r="H242">
            <v>0</v>
          </cell>
          <cell r="I242">
            <v>0</v>
          </cell>
          <cell r="K242">
            <v>0</v>
          </cell>
          <cell r="L242">
            <v>0</v>
          </cell>
          <cell r="N242">
            <v>0</v>
          </cell>
          <cell r="O242">
            <v>0</v>
          </cell>
          <cell r="Q242">
            <v>0</v>
          </cell>
          <cell r="R242">
            <v>0</v>
          </cell>
          <cell r="T242">
            <v>0</v>
          </cell>
          <cell r="U242">
            <v>0</v>
          </cell>
          <cell r="W242">
            <v>0</v>
          </cell>
          <cell r="X242">
            <v>0</v>
          </cell>
          <cell r="AC242">
            <v>0</v>
          </cell>
          <cell r="AD242">
            <v>0</v>
          </cell>
          <cell r="AF242">
            <v>5</v>
          </cell>
        </row>
        <row r="243">
          <cell r="A243">
            <v>18</v>
          </cell>
          <cell r="B243">
            <v>0</v>
          </cell>
          <cell r="C243">
            <v>0</v>
          </cell>
          <cell r="E243">
            <v>0</v>
          </cell>
          <cell r="F243">
            <v>0</v>
          </cell>
          <cell r="H243">
            <v>0</v>
          </cell>
          <cell r="I243">
            <v>0</v>
          </cell>
          <cell r="K243">
            <v>0</v>
          </cell>
          <cell r="L243">
            <v>0</v>
          </cell>
          <cell r="N243">
            <v>0</v>
          </cell>
          <cell r="O243">
            <v>0</v>
          </cell>
          <cell r="Q243">
            <v>0</v>
          </cell>
          <cell r="R243">
            <v>0</v>
          </cell>
          <cell r="T243">
            <v>0</v>
          </cell>
          <cell r="U243">
            <v>0</v>
          </cell>
          <cell r="W243">
            <v>0</v>
          </cell>
          <cell r="X243">
            <v>0</v>
          </cell>
          <cell r="AC243">
            <v>0</v>
          </cell>
          <cell r="AD243">
            <v>0</v>
          </cell>
          <cell r="AF243">
            <v>5</v>
          </cell>
        </row>
        <row r="244">
          <cell r="A244">
            <v>19</v>
          </cell>
          <cell r="B244">
            <v>0</v>
          </cell>
          <cell r="C244">
            <v>0</v>
          </cell>
          <cell r="E244">
            <v>13.875000000000002</v>
          </cell>
          <cell r="F244">
            <v>5.25</v>
          </cell>
          <cell r="H244">
            <v>13.875000000000002</v>
          </cell>
          <cell r="I244">
            <v>5.25</v>
          </cell>
          <cell r="K244">
            <v>7.3703703703703702</v>
          </cell>
          <cell r="L244">
            <v>3.4814814814814814</v>
          </cell>
          <cell r="N244">
            <v>10.918918918918919</v>
          </cell>
          <cell r="O244">
            <v>5.0540540540540535</v>
          </cell>
          <cell r="Q244">
            <v>8.8131868131868139</v>
          </cell>
          <cell r="R244">
            <v>4.1208791208791204</v>
          </cell>
          <cell r="T244">
            <v>13.969230769230769</v>
          </cell>
          <cell r="U244">
            <v>12.492307692307692</v>
          </cell>
          <cell r="W244">
            <v>13.969230769230769</v>
          </cell>
          <cell r="X244">
            <v>12.492307692307692</v>
          </cell>
          <cell r="AC244">
            <v>11.91703056768559</v>
          </cell>
          <cell r="AD244">
            <v>8.9126637554585155</v>
          </cell>
          <cell r="AF244">
            <v>5</v>
          </cell>
        </row>
        <row r="245">
          <cell r="A245">
            <v>20</v>
          </cell>
          <cell r="B245">
            <v>10</v>
          </cell>
          <cell r="C245">
            <v>5</v>
          </cell>
          <cell r="E245">
            <v>15.428571428571427</v>
          </cell>
          <cell r="F245">
            <v>3.7142857142857144</v>
          </cell>
          <cell r="H245">
            <v>14.75</v>
          </cell>
          <cell r="I245">
            <v>3.875</v>
          </cell>
          <cell r="K245">
            <v>8.212765957446809</v>
          </cell>
          <cell r="L245">
            <v>3.4042553191489362</v>
          </cell>
          <cell r="N245">
            <v>9.0606060606060606</v>
          </cell>
          <cell r="O245">
            <v>4</v>
          </cell>
          <cell r="Q245">
            <v>8.5625</v>
          </cell>
          <cell r="R245">
            <v>3.65</v>
          </cell>
          <cell r="T245">
            <v>20.704918032786885</v>
          </cell>
          <cell r="U245">
            <v>9.3770491803278695</v>
          </cell>
          <cell r="W245">
            <v>20.704918032786885</v>
          </cell>
          <cell r="X245">
            <v>9.3770491803278695</v>
          </cell>
          <cell r="AC245">
            <v>15.852380952380951</v>
          </cell>
          <cell r="AD245">
            <v>6.9857142857142858</v>
          </cell>
          <cell r="AF245">
            <v>5</v>
          </cell>
        </row>
        <row r="246">
          <cell r="A246">
            <v>21</v>
          </cell>
          <cell r="B246">
            <v>16.5</v>
          </cell>
          <cell r="C246">
            <v>1</v>
          </cell>
          <cell r="E246">
            <v>9.8000000000000007</v>
          </cell>
          <cell r="F246">
            <v>2.8000000000000003</v>
          </cell>
          <cell r="H246">
            <v>13.454545454545455</v>
          </cell>
          <cell r="I246">
            <v>1.8181818181818181</v>
          </cell>
          <cell r="K246">
            <v>9.6086956521739122</v>
          </cell>
          <cell r="L246">
            <v>3.4782608695652173</v>
          </cell>
          <cell r="N246">
            <v>12.214285714285714</v>
          </cell>
          <cell r="O246">
            <v>4.0714285714285721</v>
          </cell>
          <cell r="Q246">
            <v>10.594594594594595</v>
          </cell>
          <cell r="R246">
            <v>3.7027027027027031</v>
          </cell>
          <cell r="T246">
            <v>18</v>
          </cell>
          <cell r="U246">
            <v>10.444444444444445</v>
          </cell>
          <cell r="W246">
            <v>18</v>
          </cell>
          <cell r="X246">
            <v>10.444444444444445</v>
          </cell>
          <cell r="AC246">
            <v>15.165876777251185</v>
          </cell>
          <cell r="AD246">
            <v>7.6303317535545023</v>
          </cell>
          <cell r="AF246">
            <v>5</v>
          </cell>
        </row>
        <row r="247">
          <cell r="A247">
            <v>22</v>
          </cell>
          <cell r="B247">
            <v>0</v>
          </cell>
          <cell r="C247">
            <v>0</v>
          </cell>
          <cell r="E247">
            <v>17.5</v>
          </cell>
          <cell r="F247">
            <v>2.5</v>
          </cell>
          <cell r="H247">
            <v>17.5</v>
          </cell>
          <cell r="I247">
            <v>2.5</v>
          </cell>
          <cell r="K247">
            <v>13.722222222222221</v>
          </cell>
          <cell r="L247">
            <v>4.3333333333333339</v>
          </cell>
          <cell r="N247">
            <v>15.666666666666668</v>
          </cell>
          <cell r="O247">
            <v>4.3333333333333339</v>
          </cell>
          <cell r="Q247">
            <v>14.43859649122807</v>
          </cell>
          <cell r="R247">
            <v>4.3333333333333339</v>
          </cell>
          <cell r="T247">
            <v>27.586956521739133</v>
          </cell>
          <cell r="U247">
            <v>10.978260869565219</v>
          </cell>
          <cell r="W247">
            <v>27.586956521739133</v>
          </cell>
          <cell r="X247">
            <v>10.978260869565219</v>
          </cell>
          <cell r="AC247">
            <v>22.424836601307192</v>
          </cell>
          <cell r="AD247">
            <v>8.2810457516339859</v>
          </cell>
          <cell r="AF247">
            <v>5</v>
          </cell>
        </row>
        <row r="248">
          <cell r="A248">
            <v>23</v>
          </cell>
          <cell r="B248">
            <v>14.857142857142858</v>
          </cell>
          <cell r="C248">
            <v>0.7142857142857143</v>
          </cell>
          <cell r="E248">
            <v>20.599999999999998</v>
          </cell>
          <cell r="F248">
            <v>2.1999999999999997</v>
          </cell>
          <cell r="H248">
            <v>18.235294117647058</v>
          </cell>
          <cell r="I248">
            <v>1.588235294117647</v>
          </cell>
          <cell r="K248">
            <v>13.136986301369863</v>
          </cell>
          <cell r="L248">
            <v>3.4794520547945207</v>
          </cell>
          <cell r="N248">
            <v>12.35</v>
          </cell>
          <cell r="O248">
            <v>5.3250000000000002</v>
          </cell>
          <cell r="Q248">
            <v>12.858407079646017</v>
          </cell>
          <cell r="R248">
            <v>4.1327433628318584</v>
          </cell>
          <cell r="T248">
            <v>34.876543209876544</v>
          </cell>
          <cell r="U248">
            <v>9.0864197530864192</v>
          </cell>
          <cell r="W248">
            <v>34.876543209876544</v>
          </cell>
          <cell r="X248">
            <v>9.0864197530864192</v>
          </cell>
          <cell r="AC248">
            <v>25.386986301369863</v>
          </cell>
          <cell r="AD248">
            <v>6.7328767123287667</v>
          </cell>
          <cell r="AF248">
            <v>5</v>
          </cell>
        </row>
        <row r="249">
          <cell r="A249">
            <v>24</v>
          </cell>
          <cell r="B249">
            <v>0</v>
          </cell>
          <cell r="C249">
            <v>0</v>
          </cell>
          <cell r="E249">
            <v>0</v>
          </cell>
          <cell r="F249">
            <v>0</v>
          </cell>
          <cell r="H249">
            <v>0</v>
          </cell>
          <cell r="I249">
            <v>0</v>
          </cell>
          <cell r="K249">
            <v>0</v>
          </cell>
          <cell r="L249">
            <v>0</v>
          </cell>
          <cell r="N249">
            <v>0</v>
          </cell>
          <cell r="O249">
            <v>0</v>
          </cell>
          <cell r="Q249">
            <v>0</v>
          </cell>
          <cell r="R249">
            <v>0</v>
          </cell>
          <cell r="T249">
            <v>0</v>
          </cell>
          <cell r="U249">
            <v>0</v>
          </cell>
          <cell r="W249">
            <v>0</v>
          </cell>
          <cell r="X249">
            <v>0</v>
          </cell>
          <cell r="AC249">
            <v>0</v>
          </cell>
          <cell r="AD249">
            <v>0</v>
          </cell>
          <cell r="AF249">
            <v>5</v>
          </cell>
        </row>
        <row r="250">
          <cell r="A250">
            <v>25</v>
          </cell>
          <cell r="B250">
            <v>6.75</v>
          </cell>
          <cell r="C250">
            <v>2.25</v>
          </cell>
          <cell r="E250">
            <v>8.6666666666666679</v>
          </cell>
          <cell r="F250">
            <v>2.7777777777777777</v>
          </cell>
          <cell r="H250">
            <v>8.0769230769230766</v>
          </cell>
          <cell r="I250">
            <v>2.6153846153846154</v>
          </cell>
          <cell r="K250">
            <v>15.808510638297873</v>
          </cell>
          <cell r="L250">
            <v>3.042553191489362</v>
          </cell>
          <cell r="N250">
            <v>17.869158878504674</v>
          </cell>
          <cell r="O250">
            <v>3.7383177570093453</v>
          </cell>
          <cell r="Q250">
            <v>16.55593220338983</v>
          </cell>
          <cell r="R250">
            <v>3.2949152542372877</v>
          </cell>
          <cell r="T250">
            <v>51.449999999999996</v>
          </cell>
          <cell r="U250">
            <v>6.4750000000000005</v>
          </cell>
          <cell r="W250">
            <v>51.449999999999996</v>
          </cell>
          <cell r="X250">
            <v>6.4750000000000005</v>
          </cell>
          <cell r="AC250">
            <v>32.635682158920538</v>
          </cell>
          <cell r="AD250">
            <v>4.7676161919040476</v>
          </cell>
          <cell r="AF250">
            <v>5</v>
          </cell>
        </row>
        <row r="251">
          <cell r="A251">
            <v>26</v>
          </cell>
          <cell r="B251">
            <v>6</v>
          </cell>
          <cell r="C251">
            <v>5.6666666666666661</v>
          </cell>
          <cell r="E251">
            <v>7.333333333333333</v>
          </cell>
          <cell r="F251">
            <v>5.833333333333333</v>
          </cell>
          <cell r="H251">
            <v>6.8888888888888893</v>
          </cell>
          <cell r="I251">
            <v>5.7777777777777777</v>
          </cell>
          <cell r="K251">
            <v>6.0526315789473681</v>
          </cell>
          <cell r="L251">
            <v>4.6315789473684212</v>
          </cell>
          <cell r="N251">
            <v>4.2222222222222223</v>
          </cell>
          <cell r="O251">
            <v>12.388888888888889</v>
          </cell>
          <cell r="Q251">
            <v>5.1621621621621623</v>
          </cell>
          <cell r="R251">
            <v>8.4054054054054053</v>
          </cell>
          <cell r="T251">
            <v>19.033333333333331</v>
          </cell>
          <cell r="U251">
            <v>10.4</v>
          </cell>
          <cell r="W251">
            <v>19.033333333333331</v>
          </cell>
          <cell r="X251">
            <v>10.4</v>
          </cell>
          <cell r="AC251">
            <v>13.160377358490566</v>
          </cell>
          <cell r="AD251">
            <v>9.3113207547169807</v>
          </cell>
          <cell r="AF251">
            <v>5</v>
          </cell>
        </row>
        <row r="252">
          <cell r="A252">
            <v>27</v>
          </cell>
          <cell r="B252">
            <v>5</v>
          </cell>
          <cell r="C252">
            <v>4</v>
          </cell>
          <cell r="E252">
            <v>12.625</v>
          </cell>
          <cell r="F252">
            <v>4.75</v>
          </cell>
          <cell r="H252">
            <v>11.1</v>
          </cell>
          <cell r="I252">
            <v>4.5999999999999996</v>
          </cell>
          <cell r="K252">
            <v>5.0370370370370372</v>
          </cell>
          <cell r="L252">
            <v>4.3333333333333339</v>
          </cell>
          <cell r="N252">
            <v>5.4</v>
          </cell>
          <cell r="O252">
            <v>7.3999999999999995</v>
          </cell>
          <cell r="Q252">
            <v>5.1351351351351351</v>
          </cell>
          <cell r="R252">
            <v>5.1621621621621623</v>
          </cell>
          <cell r="T252">
            <v>13.892857142857142</v>
          </cell>
          <cell r="U252">
            <v>13.392857142857142</v>
          </cell>
          <cell r="W252">
            <v>13.892857142857142</v>
          </cell>
          <cell r="X252">
            <v>13.392857142857142</v>
          </cell>
          <cell r="AC252">
            <v>10.475728155339805</v>
          </cell>
          <cell r="AD252">
            <v>9.5825242718446599</v>
          </cell>
          <cell r="AF252">
            <v>5</v>
          </cell>
        </row>
        <row r="253">
          <cell r="A253">
            <v>28</v>
          </cell>
          <cell r="B253">
            <v>12</v>
          </cell>
          <cell r="C253">
            <v>4.25</v>
          </cell>
          <cell r="E253">
            <v>13.600000000000001</v>
          </cell>
          <cell r="F253">
            <v>6.8000000000000007</v>
          </cell>
          <cell r="H253">
            <v>12.888888888888889</v>
          </cell>
          <cell r="I253">
            <v>5.6666666666666661</v>
          </cell>
          <cell r="K253">
            <v>4.666666666666667</v>
          </cell>
          <cell r="L253">
            <v>4.5</v>
          </cell>
          <cell r="N253">
            <v>3.7142857142857144</v>
          </cell>
          <cell r="O253">
            <v>11.190476190476192</v>
          </cell>
          <cell r="Q253">
            <v>4.2745098039215685</v>
          </cell>
          <cell r="R253">
            <v>7.2549019607843146</v>
          </cell>
          <cell r="T253">
            <v>11.971428571428572</v>
          </cell>
          <cell r="U253">
            <v>16.942857142857143</v>
          </cell>
          <cell r="W253">
            <v>11.971428571428572</v>
          </cell>
          <cell r="X253">
            <v>16.942857142857143</v>
          </cell>
          <cell r="AC253">
            <v>9.0153846153846153</v>
          </cell>
          <cell r="AD253">
            <v>12.361538461538462</v>
          </cell>
          <cell r="AF253">
            <v>5</v>
          </cell>
        </row>
        <row r="254">
          <cell r="A254">
            <v>29</v>
          </cell>
          <cell r="B254">
            <v>8.6666666666666679</v>
          </cell>
          <cell r="C254">
            <v>3.3333333333333335</v>
          </cell>
          <cell r="E254">
            <v>9.5</v>
          </cell>
          <cell r="F254">
            <v>4.875</v>
          </cell>
          <cell r="H254">
            <v>9.2727272727272734</v>
          </cell>
          <cell r="I254">
            <v>4.454545454545455</v>
          </cell>
          <cell r="K254">
            <v>4.16</v>
          </cell>
          <cell r="L254">
            <v>5.48</v>
          </cell>
          <cell r="N254">
            <v>2.7333333333333334</v>
          </cell>
          <cell r="O254">
            <v>9.8000000000000007</v>
          </cell>
          <cell r="Q254">
            <v>3.6249999999999996</v>
          </cell>
          <cell r="R254">
            <v>7.1</v>
          </cell>
          <cell r="T254">
            <v>9.7560975609756095</v>
          </cell>
          <cell r="U254">
            <v>16.341463414634148</v>
          </cell>
          <cell r="W254">
            <v>9.7560975609756095</v>
          </cell>
          <cell r="X254">
            <v>16.341463414634148</v>
          </cell>
          <cell r="AC254">
            <v>7.8721804511278197</v>
          </cell>
          <cell r="AD254">
            <v>12.578947368421053</v>
          </cell>
          <cell r="AF254">
            <v>5</v>
          </cell>
        </row>
        <row r="255">
          <cell r="A255">
            <v>30</v>
          </cell>
          <cell r="B255">
            <v>3</v>
          </cell>
          <cell r="C255">
            <v>6.5</v>
          </cell>
          <cell r="E255">
            <v>9.5555555555555554</v>
          </cell>
          <cell r="F255">
            <v>3.4444444444444446</v>
          </cell>
          <cell r="H255">
            <v>7.5384615384615383</v>
          </cell>
          <cell r="I255">
            <v>4.384615384615385</v>
          </cell>
          <cell r="K255">
            <v>3.8636363636363633</v>
          </cell>
          <cell r="L255">
            <v>3.4090909090909087</v>
          </cell>
          <cell r="N255">
            <v>4.4117647058823533</v>
          </cell>
          <cell r="O255">
            <v>6.7058823529411766</v>
          </cell>
          <cell r="Q255">
            <v>4.1025641025641022</v>
          </cell>
          <cell r="R255">
            <v>4.8461538461538458</v>
          </cell>
          <cell r="T255">
            <v>10.489795918367346</v>
          </cell>
          <cell r="U255">
            <v>18.142857142857142</v>
          </cell>
          <cell r="W255">
            <v>10.489795918367346</v>
          </cell>
          <cell r="X255">
            <v>18.142857142857142</v>
          </cell>
          <cell r="AC255">
            <v>8.5733333333333324</v>
          </cell>
          <cell r="AD255">
            <v>13.493333333333332</v>
          </cell>
          <cell r="AF255">
            <v>5</v>
          </cell>
        </row>
        <row r="256">
          <cell r="A256">
            <v>31</v>
          </cell>
          <cell r="B256">
            <v>0</v>
          </cell>
          <cell r="C256">
            <v>0</v>
          </cell>
          <cell r="E256">
            <v>0</v>
          </cell>
          <cell r="F256">
            <v>0</v>
          </cell>
          <cell r="H256">
            <v>0</v>
          </cell>
          <cell r="I256">
            <v>0</v>
          </cell>
          <cell r="K256">
            <v>0</v>
          </cell>
          <cell r="L256">
            <v>0</v>
          </cell>
          <cell r="N256">
            <v>0</v>
          </cell>
          <cell r="O256">
            <v>0</v>
          </cell>
          <cell r="Q256">
            <v>0</v>
          </cell>
          <cell r="R256">
            <v>0</v>
          </cell>
          <cell r="T256">
            <v>0</v>
          </cell>
          <cell r="U256">
            <v>0</v>
          </cell>
          <cell r="W256">
            <v>0</v>
          </cell>
          <cell r="X256">
            <v>0</v>
          </cell>
          <cell r="AC256">
            <v>0</v>
          </cell>
          <cell r="AD256">
            <v>0</v>
          </cell>
          <cell r="AF256">
            <v>5</v>
          </cell>
        </row>
        <row r="257">
          <cell r="A257" t="str">
            <v xml:space="preserve">Sep/01 </v>
          </cell>
          <cell r="B257">
            <v>6</v>
          </cell>
          <cell r="C257">
            <v>3</v>
          </cell>
          <cell r="E257">
            <v>4.2233333333333336</v>
          </cell>
          <cell r="F257">
            <v>15.00111111111111</v>
          </cell>
          <cell r="H257">
            <v>4.5463636363636368</v>
          </cell>
          <cell r="I257">
            <v>12.819090909090908</v>
          </cell>
          <cell r="K257">
            <v>7.3444827586206891</v>
          </cell>
          <cell r="L257">
            <v>3.584827586206897</v>
          </cell>
          <cell r="N257">
            <v>12.913478260869566</v>
          </cell>
          <cell r="O257">
            <v>6.2621739130434779</v>
          </cell>
          <cell r="Q257">
            <v>9.8076923076923084</v>
          </cell>
          <cell r="R257">
            <v>4.7690384615384618</v>
          </cell>
          <cell r="T257">
            <v>16.097903225806451</v>
          </cell>
          <cell r="U257">
            <v>15.872419354838707</v>
          </cell>
          <cell r="W257">
            <v>16.097903225806451</v>
          </cell>
          <cell r="X257">
            <v>15.872419354838707</v>
          </cell>
          <cell r="AC257">
            <v>13.669251336898395</v>
          </cell>
          <cell r="AD257">
            <v>12.60524064171123</v>
          </cell>
          <cell r="AF257">
            <v>5</v>
          </cell>
        </row>
        <row r="258">
          <cell r="A258">
            <v>2</v>
          </cell>
          <cell r="B258">
            <v>4.5</v>
          </cell>
          <cell r="C258">
            <v>10.5</v>
          </cell>
          <cell r="E258">
            <v>5.4285714285714288</v>
          </cell>
          <cell r="F258">
            <v>7.1442857142857159</v>
          </cell>
          <cell r="H258">
            <v>5.0909090909090908</v>
          </cell>
          <cell r="I258">
            <v>8.3645454545454552</v>
          </cell>
          <cell r="K258">
            <v>6.289677419354839</v>
          </cell>
          <cell r="L258">
            <v>3.6783870967741938</v>
          </cell>
          <cell r="N258">
            <v>8.2796000000000003</v>
          </cell>
          <cell r="O258">
            <v>5.0407999999999999</v>
          </cell>
          <cell r="Q258">
            <v>7.1780357142857145</v>
          </cell>
          <cell r="R258">
            <v>4.2866071428571431</v>
          </cell>
          <cell r="T258">
            <v>14.424249999999999</v>
          </cell>
          <cell r="U258">
            <v>10.600999999999999</v>
          </cell>
          <cell r="W258">
            <v>14.424249999999999</v>
          </cell>
          <cell r="X258">
            <v>10.600999999999999</v>
          </cell>
          <cell r="AC258">
            <v>10.965374149659866</v>
          </cell>
          <cell r="AD258">
            <v>8.028163265306123</v>
          </cell>
          <cell r="AF258">
            <v>5</v>
          </cell>
        </row>
        <row r="259">
          <cell r="A259">
            <v>3</v>
          </cell>
          <cell r="B259">
            <v>4.25</v>
          </cell>
          <cell r="C259">
            <v>6.75</v>
          </cell>
          <cell r="E259">
            <v>4.33</v>
          </cell>
          <cell r="F259">
            <v>6.660000000000001</v>
          </cell>
          <cell r="H259">
            <v>4.2842857142857147</v>
          </cell>
          <cell r="I259">
            <v>6.7114285714285726</v>
          </cell>
          <cell r="K259">
            <v>3.7882142857142855</v>
          </cell>
          <cell r="L259">
            <v>3.4278571428571429</v>
          </cell>
          <cell r="N259">
            <v>7.44</v>
          </cell>
          <cell r="O259">
            <v>5.5612499999999994</v>
          </cell>
          <cell r="Q259">
            <v>5.1161363636363637</v>
          </cell>
          <cell r="R259">
            <v>4.2036363636363632</v>
          </cell>
          <cell r="T259">
            <v>15.416666666666668</v>
          </cell>
          <cell r="U259">
            <v>13.639166666666666</v>
          </cell>
          <cell r="W259">
            <v>15.416666666666668</v>
          </cell>
          <cell r="X259">
            <v>13.639166666666666</v>
          </cell>
          <cell r="AC259">
            <v>11.098373983739837</v>
          </cell>
          <cell r="AD259">
            <v>9.8695934959349607</v>
          </cell>
          <cell r="AF259">
            <v>5</v>
          </cell>
        </row>
        <row r="260">
          <cell r="A260">
            <v>4</v>
          </cell>
          <cell r="B260">
            <v>8.6666666666666679</v>
          </cell>
          <cell r="C260">
            <v>5.6666666666666661</v>
          </cell>
          <cell r="E260">
            <v>5.833333333333333</v>
          </cell>
          <cell r="F260">
            <v>4.5</v>
          </cell>
          <cell r="H260">
            <v>6.7777777777777786</v>
          </cell>
          <cell r="I260">
            <v>4.8888888888888893</v>
          </cell>
          <cell r="K260">
            <v>4.2512499999999998</v>
          </cell>
          <cell r="L260">
            <v>4.3774999999999995</v>
          </cell>
          <cell r="N260">
            <v>9.2506249999999994</v>
          </cell>
          <cell r="O260">
            <v>3.4387499999999993</v>
          </cell>
          <cell r="Q260">
            <v>5.9177083333333327</v>
          </cell>
          <cell r="R260">
            <v>4.0645833333333323</v>
          </cell>
          <cell r="T260">
            <v>13.685937500000001</v>
          </cell>
          <cell r="U260">
            <v>14.686250000000001</v>
          </cell>
          <cell r="W260">
            <v>13.685937500000001</v>
          </cell>
          <cell r="X260">
            <v>14.686250000000001</v>
          </cell>
          <cell r="AC260">
            <v>10.090495867768595</v>
          </cell>
          <cell r="AD260">
            <v>9.7439669421487594</v>
          </cell>
          <cell r="AF260">
            <v>5</v>
          </cell>
        </row>
        <row r="261">
          <cell r="A261">
            <v>5</v>
          </cell>
          <cell r="B261">
            <v>9</v>
          </cell>
          <cell r="C261">
            <v>1</v>
          </cell>
          <cell r="E261">
            <v>3.4009999999999998</v>
          </cell>
          <cell r="F261">
            <v>12.3</v>
          </cell>
          <cell r="H261">
            <v>4.3341666666666665</v>
          </cell>
          <cell r="I261">
            <v>10.416666666666668</v>
          </cell>
          <cell r="K261">
            <v>5.2871428571428574</v>
          </cell>
          <cell r="L261">
            <v>4.0961904761904773</v>
          </cell>
          <cell r="N261">
            <v>7.0909090909090908</v>
          </cell>
          <cell r="O261">
            <v>2.3636363636363638</v>
          </cell>
          <cell r="Q261">
            <v>5.9071875</v>
          </cell>
          <cell r="R261">
            <v>3.5006250000000003</v>
          </cell>
          <cell r="T261">
            <v>13.731951219512196</v>
          </cell>
          <cell r="U261">
            <v>11.121463414634148</v>
          </cell>
          <cell r="W261">
            <v>13.731951219512196</v>
          </cell>
          <cell r="X261">
            <v>11.121463414634148</v>
          </cell>
          <cell r="AC261">
            <v>10.84968253968254</v>
          </cell>
          <cell r="AD261">
            <v>9.1188888888888897</v>
          </cell>
          <cell r="AF261">
            <v>5</v>
          </cell>
        </row>
        <row r="262">
          <cell r="A262">
            <v>6</v>
          </cell>
          <cell r="B262">
            <v>8.6666666666666679</v>
          </cell>
          <cell r="C262">
            <v>6</v>
          </cell>
          <cell r="E262">
            <v>4.7777777777777777</v>
          </cell>
          <cell r="F262">
            <v>5.2222222222222223</v>
          </cell>
          <cell r="H262">
            <v>5.75</v>
          </cell>
          <cell r="I262">
            <v>5.416666666666667</v>
          </cell>
          <cell r="K262">
            <v>6.0865217391304345</v>
          </cell>
          <cell r="L262">
            <v>3.2604347826086952</v>
          </cell>
          <cell r="N262">
            <v>7.177142857142857</v>
          </cell>
          <cell r="O262">
            <v>3.5035714285714281</v>
          </cell>
          <cell r="Q262">
            <v>6.4991891891891891</v>
          </cell>
          <cell r="R262">
            <v>3.3524324324324324</v>
          </cell>
          <cell r="T262">
            <v>14.593333333333334</v>
          </cell>
          <cell r="U262">
            <v>10.259074074074075</v>
          </cell>
          <cell r="W262">
            <v>14.593333333333334</v>
          </cell>
          <cell r="X262">
            <v>10.259074074074075</v>
          </cell>
          <cell r="AC262">
            <v>10.958865979381443</v>
          </cell>
          <cell r="AD262">
            <v>7.3250515463917516</v>
          </cell>
          <cell r="AF262">
            <v>5</v>
          </cell>
        </row>
        <row r="263">
          <cell r="A263">
            <v>7</v>
          </cell>
          <cell r="B263">
            <v>0</v>
          </cell>
          <cell r="C263">
            <v>0</v>
          </cell>
          <cell r="E263">
            <v>0</v>
          </cell>
          <cell r="F263">
            <v>0</v>
          </cell>
          <cell r="H263">
            <v>0</v>
          </cell>
          <cell r="I263">
            <v>0</v>
          </cell>
          <cell r="K263">
            <v>0</v>
          </cell>
          <cell r="L263">
            <v>0</v>
          </cell>
          <cell r="N263">
            <v>0</v>
          </cell>
          <cell r="O263">
            <v>0</v>
          </cell>
          <cell r="Q263">
            <v>0</v>
          </cell>
          <cell r="R263">
            <v>0</v>
          </cell>
          <cell r="T263">
            <v>0</v>
          </cell>
          <cell r="U263">
            <v>0</v>
          </cell>
          <cell r="W263">
            <v>0</v>
          </cell>
          <cell r="X263">
            <v>0</v>
          </cell>
          <cell r="AC263">
            <v>0</v>
          </cell>
          <cell r="AD263">
            <v>0</v>
          </cell>
          <cell r="AF263">
            <v>5</v>
          </cell>
        </row>
        <row r="264">
          <cell r="A264">
            <v>8</v>
          </cell>
          <cell r="B264">
            <v>4</v>
          </cell>
          <cell r="C264">
            <v>4</v>
          </cell>
          <cell r="E264">
            <v>5.5714285714285712</v>
          </cell>
          <cell r="F264">
            <v>6</v>
          </cell>
          <cell r="H264">
            <v>5.2222222222222223</v>
          </cell>
          <cell r="I264">
            <v>5.5555555555555554</v>
          </cell>
          <cell r="K264">
            <v>4.5367441860465121</v>
          </cell>
          <cell r="L264">
            <v>4.7209302325581399</v>
          </cell>
          <cell r="N264">
            <v>7.0632258064516122</v>
          </cell>
          <cell r="O264">
            <v>4.7109677419354838</v>
          </cell>
          <cell r="Q264">
            <v>5.5951351351351351</v>
          </cell>
          <cell r="R264">
            <v>4.7167567567567561</v>
          </cell>
          <cell r="T264">
            <v>12.241612903225807</v>
          </cell>
          <cell r="U264">
            <v>14.499838709677421</v>
          </cell>
          <cell r="W264">
            <v>12.241612903225807</v>
          </cell>
          <cell r="X264">
            <v>14.499838709677421</v>
          </cell>
          <cell r="AC264">
            <v>9.5603864734299524</v>
          </cell>
          <cell r="AD264">
            <v>10.613623188405796</v>
          </cell>
          <cell r="AF264">
            <v>5</v>
          </cell>
        </row>
        <row r="265">
          <cell r="A265">
            <v>9</v>
          </cell>
          <cell r="B265">
            <v>8</v>
          </cell>
          <cell r="C265">
            <v>2</v>
          </cell>
          <cell r="E265">
            <v>6.375</v>
          </cell>
          <cell r="F265">
            <v>8</v>
          </cell>
          <cell r="H265">
            <v>6.5555555555555562</v>
          </cell>
          <cell r="I265">
            <v>7.333333333333333</v>
          </cell>
          <cell r="K265">
            <v>4.8273913043478265</v>
          </cell>
          <cell r="L265">
            <v>5.45695652173913</v>
          </cell>
          <cell r="N265">
            <v>6.2107894736842102</v>
          </cell>
          <cell r="O265">
            <v>4.6057894736842107</v>
          </cell>
          <cell r="Q265">
            <v>5.4532142857142851</v>
          </cell>
          <cell r="R265">
            <v>5.0719047619047615</v>
          </cell>
          <cell r="T265">
            <v>13.702592592592595</v>
          </cell>
          <cell r="U265">
            <v>10.759444444444444</v>
          </cell>
          <cell r="W265">
            <v>13.702592592592595</v>
          </cell>
          <cell r="X265">
            <v>10.759444444444444</v>
          </cell>
          <cell r="AC265">
            <v>9.9350746268656724</v>
          </cell>
          <cell r="AD265">
            <v>8.2291542288557213</v>
          </cell>
          <cell r="AF265">
            <v>5</v>
          </cell>
        </row>
        <row r="266">
          <cell r="A266">
            <v>10</v>
          </cell>
          <cell r="B266">
            <v>4.666666666666667</v>
          </cell>
          <cell r="C266">
            <v>9.6666666666666661</v>
          </cell>
          <cell r="E266">
            <v>4.1666666666666661</v>
          </cell>
          <cell r="F266">
            <v>8.1666666666666661</v>
          </cell>
          <cell r="H266">
            <v>4.3333333333333339</v>
          </cell>
          <cell r="I266">
            <v>8.6666666666666679</v>
          </cell>
          <cell r="K266">
            <v>4.3578571428571431</v>
          </cell>
          <cell r="L266">
            <v>5.286428571428571</v>
          </cell>
          <cell r="N266">
            <v>5.6071428571428568</v>
          </cell>
          <cell r="O266">
            <v>5.5371428571428574</v>
          </cell>
          <cell r="Q266">
            <v>4.982499999999999</v>
          </cell>
          <cell r="R266">
            <v>5.4117857142857133</v>
          </cell>
          <cell r="T266">
            <v>11.999622641509434</v>
          </cell>
          <cell r="U266">
            <v>12.583018867924531</v>
          </cell>
          <cell r="W266">
            <v>11.999622641509434</v>
          </cell>
          <cell r="X266">
            <v>12.583018867924531</v>
          </cell>
          <cell r="AC266">
            <v>9.2981286549707605</v>
          </cell>
          <cell r="AD266">
            <v>10.028421052631579</v>
          </cell>
          <cell r="AF266">
            <v>5</v>
          </cell>
        </row>
        <row r="267">
          <cell r="A267">
            <v>11</v>
          </cell>
          <cell r="B267">
            <v>3</v>
          </cell>
          <cell r="C267">
            <v>6</v>
          </cell>
          <cell r="E267">
            <v>5.665</v>
          </cell>
          <cell r="F267">
            <v>6.5</v>
          </cell>
          <cell r="H267">
            <v>4.9381818181818176</v>
          </cell>
          <cell r="I267">
            <v>6.3636363636363633</v>
          </cell>
          <cell r="K267">
            <v>4.2681081081081071</v>
          </cell>
          <cell r="L267">
            <v>5.4608108108108109</v>
          </cell>
          <cell r="N267">
            <v>5.7692307692307692</v>
          </cell>
          <cell r="O267">
            <v>5.1896153846153847</v>
          </cell>
          <cell r="Q267">
            <v>4.8876190476190473</v>
          </cell>
          <cell r="R267">
            <v>5.3488888888888892</v>
          </cell>
          <cell r="T267">
            <v>13.857959183673469</v>
          </cell>
          <cell r="U267">
            <v>12.163040816326532</v>
          </cell>
          <cell r="W267">
            <v>13.857959183673469</v>
          </cell>
          <cell r="X267">
            <v>12.163040816326532</v>
          </cell>
          <cell r="AC267">
            <v>10.001860465116279</v>
          </cell>
          <cell r="AD267">
            <v>9.2962674418604667</v>
          </cell>
          <cell r="AF267">
            <v>5</v>
          </cell>
        </row>
        <row r="268">
          <cell r="A268">
            <v>12</v>
          </cell>
          <cell r="B268">
            <v>4</v>
          </cell>
          <cell r="C268">
            <v>3</v>
          </cell>
          <cell r="E268">
            <v>5.7474999999999996</v>
          </cell>
          <cell r="F268">
            <v>7.7525000000000013</v>
          </cell>
          <cell r="H268">
            <v>5.3979999999999997</v>
          </cell>
          <cell r="I268">
            <v>6.8020000000000014</v>
          </cell>
          <cell r="K268">
            <v>4.7512499999999998</v>
          </cell>
          <cell r="L268">
            <v>4.6556249999999997</v>
          </cell>
          <cell r="N268">
            <v>5.3888888888888893</v>
          </cell>
          <cell r="O268">
            <v>7.4455555555555568</v>
          </cell>
          <cell r="Q268">
            <v>4.9807999999999995</v>
          </cell>
          <cell r="R268">
            <v>5.66</v>
          </cell>
          <cell r="T268">
            <v>13.202727272727275</v>
          </cell>
          <cell r="U268">
            <v>9.1820454545454542</v>
          </cell>
          <cell r="W268">
            <v>13.202727272727275</v>
          </cell>
          <cell r="X268">
            <v>9.1820454545454542</v>
          </cell>
          <cell r="AC268">
            <v>10.055034965034967</v>
          </cell>
          <cell r="AD268">
            <v>7.8673426573426575</v>
          </cell>
          <cell r="AF268">
            <v>5</v>
          </cell>
        </row>
        <row r="269">
          <cell r="A269">
            <v>13</v>
          </cell>
          <cell r="B269">
            <v>3.7142857142857144</v>
          </cell>
          <cell r="C269">
            <v>9.5699999999999985</v>
          </cell>
          <cell r="E269">
            <v>4.3999999999999995</v>
          </cell>
          <cell r="F269">
            <v>11.600000000000001</v>
          </cell>
          <cell r="H269">
            <v>4.117647058823529</v>
          </cell>
          <cell r="I269">
            <v>10.764117647058825</v>
          </cell>
          <cell r="K269">
            <v>4.6927777777777777</v>
          </cell>
          <cell r="L269">
            <v>6.1380555555555558</v>
          </cell>
          <cell r="N269">
            <v>5.1543749999999999</v>
          </cell>
          <cell r="O269">
            <v>6.9678124999999991</v>
          </cell>
          <cell r="Q269">
            <v>4.91</v>
          </cell>
          <cell r="R269">
            <v>6.5285294117647048</v>
          </cell>
          <cell r="T269">
            <v>13.407272727272728</v>
          </cell>
          <cell r="U269">
            <v>10.454545454545453</v>
          </cell>
          <cell r="W269">
            <v>13.407272727272728</v>
          </cell>
          <cell r="X269">
            <v>10.454545454545453</v>
          </cell>
          <cell r="AC269">
            <v>9.1544508670520255</v>
          </cell>
          <cell r="AD269">
            <v>8.9417919075144514</v>
          </cell>
          <cell r="AF269">
            <v>5</v>
          </cell>
        </row>
        <row r="270">
          <cell r="A270">
            <v>14</v>
          </cell>
          <cell r="B270">
            <v>0</v>
          </cell>
          <cell r="C270">
            <v>0</v>
          </cell>
          <cell r="E270">
            <v>0</v>
          </cell>
          <cell r="F270">
            <v>0</v>
          </cell>
          <cell r="H270">
            <v>0</v>
          </cell>
          <cell r="I270">
            <v>0</v>
          </cell>
          <cell r="K270">
            <v>0</v>
          </cell>
          <cell r="L270">
            <v>0</v>
          </cell>
          <cell r="N270">
            <v>0</v>
          </cell>
          <cell r="O270">
            <v>0</v>
          </cell>
          <cell r="Q270">
            <v>0</v>
          </cell>
          <cell r="R270">
            <v>0</v>
          </cell>
          <cell r="T270">
            <v>0</v>
          </cell>
          <cell r="U270">
            <v>0</v>
          </cell>
          <cell r="W270">
            <v>0</v>
          </cell>
          <cell r="X270">
            <v>0</v>
          </cell>
          <cell r="AC270">
            <v>0</v>
          </cell>
          <cell r="AD270">
            <v>0</v>
          </cell>
          <cell r="AF270">
            <v>5</v>
          </cell>
        </row>
        <row r="271">
          <cell r="A271">
            <v>15</v>
          </cell>
          <cell r="B271">
            <v>4</v>
          </cell>
          <cell r="C271">
            <v>10</v>
          </cell>
          <cell r="E271">
            <v>3.8571428571428568</v>
          </cell>
          <cell r="F271">
            <v>11.857142857142858</v>
          </cell>
          <cell r="H271">
            <v>3.875</v>
          </cell>
          <cell r="I271">
            <v>11.625</v>
          </cell>
          <cell r="K271">
            <v>3.7344444444444442</v>
          </cell>
          <cell r="L271">
            <v>7.7339999999999991</v>
          </cell>
          <cell r="N271">
            <v>5.5264705882352949</v>
          </cell>
          <cell r="O271">
            <v>5.7088235294117649</v>
          </cell>
          <cell r="Q271">
            <v>4.225806451612903</v>
          </cell>
          <cell r="R271">
            <v>7.1787096774193548</v>
          </cell>
          <cell r="T271">
            <v>15.144354838709678</v>
          </cell>
          <cell r="U271">
            <v>11.371129032258064</v>
          </cell>
          <cell r="W271">
            <v>15.144354838709678</v>
          </cell>
          <cell r="X271">
            <v>11.371129032258064</v>
          </cell>
          <cell r="AC271">
            <v>11.190206185567011</v>
          </cell>
          <cell r="AD271">
            <v>10.041752577319588</v>
          </cell>
          <cell r="AF271">
            <v>5</v>
          </cell>
        </row>
        <row r="272">
          <cell r="A272">
            <v>16</v>
          </cell>
          <cell r="B272">
            <v>6</v>
          </cell>
          <cell r="C272">
            <v>6.4</v>
          </cell>
          <cell r="E272">
            <v>3.1414285714285715</v>
          </cell>
          <cell r="F272">
            <v>9.855714285714285</v>
          </cell>
          <cell r="H272">
            <v>4.3325000000000005</v>
          </cell>
          <cell r="I272">
            <v>8.4158333333333335</v>
          </cell>
          <cell r="K272">
            <v>4.0618749999999997</v>
          </cell>
          <cell r="L272">
            <v>6.897708333333334</v>
          </cell>
          <cell r="N272">
            <v>7.7407407407407396</v>
          </cell>
          <cell r="O272">
            <v>4.5166666666666666</v>
          </cell>
          <cell r="Q272">
            <v>5.3862666666666659</v>
          </cell>
          <cell r="R272">
            <v>6.0405333333333342</v>
          </cell>
          <cell r="T272">
            <v>15.833166666666667</v>
          </cell>
          <cell r="U272">
            <v>6.3169999999999993</v>
          </cell>
          <cell r="W272">
            <v>15.833166666666667</v>
          </cell>
          <cell r="X272">
            <v>6.3169999999999993</v>
          </cell>
          <cell r="AC272">
            <v>11.381352657004831</v>
          </cell>
          <cell r="AD272">
            <v>6.3385024154589367</v>
          </cell>
          <cell r="AF272">
            <v>5</v>
          </cell>
        </row>
        <row r="273">
          <cell r="A273">
            <v>17</v>
          </cell>
          <cell r="B273">
            <v>6</v>
          </cell>
          <cell r="C273">
            <v>17.5</v>
          </cell>
          <cell r="E273">
            <v>4.1275000000000004</v>
          </cell>
          <cell r="F273">
            <v>15.625</v>
          </cell>
          <cell r="H273">
            <v>4.5020000000000007</v>
          </cell>
          <cell r="I273">
            <v>16</v>
          </cell>
          <cell r="K273">
            <v>4.6409523809523803</v>
          </cell>
          <cell r="L273">
            <v>4.8826190476190474</v>
          </cell>
          <cell r="N273">
            <v>7.2139285714285712</v>
          </cell>
          <cell r="O273">
            <v>5.3225000000000007</v>
          </cell>
          <cell r="Q273">
            <v>5.6701428571428565</v>
          </cell>
          <cell r="R273">
            <v>5.0585714285714287</v>
          </cell>
          <cell r="T273">
            <v>16.467833333333331</v>
          </cell>
          <cell r="U273">
            <v>6.2350000000000003</v>
          </cell>
          <cell r="W273">
            <v>16.467833333333331</v>
          </cell>
          <cell r="X273">
            <v>6.2350000000000003</v>
          </cell>
          <cell r="AC273">
            <v>12.090349999999999</v>
          </cell>
          <cell r="AD273">
            <v>6.3115000000000006</v>
          </cell>
          <cell r="AF273">
            <v>5</v>
          </cell>
        </row>
        <row r="274">
          <cell r="A274">
            <v>18</v>
          </cell>
          <cell r="B274">
            <v>4.5</v>
          </cell>
          <cell r="C274">
            <v>7.0000000000000009</v>
          </cell>
          <cell r="E274">
            <v>3.4000000000000004</v>
          </cell>
          <cell r="F274">
            <v>16.5</v>
          </cell>
          <cell r="H274">
            <v>3.7142857142857144</v>
          </cell>
          <cell r="I274">
            <v>13.785714285714285</v>
          </cell>
          <cell r="K274">
            <v>5.1097222222222216</v>
          </cell>
          <cell r="L274">
            <v>5.0825000000000005</v>
          </cell>
          <cell r="N274">
            <v>7.3134285714285703</v>
          </cell>
          <cell r="O274">
            <v>4.0294285714285714</v>
          </cell>
          <cell r="Q274">
            <v>6.1960563380281686</v>
          </cell>
          <cell r="R274">
            <v>4.563380281690141</v>
          </cell>
          <cell r="T274">
            <v>13.472105263157896</v>
          </cell>
          <cell r="U274">
            <v>6.8243859649122811</v>
          </cell>
          <cell r="W274">
            <v>13.472105263157896</v>
          </cell>
          <cell r="X274">
            <v>6.8243859649122811</v>
          </cell>
          <cell r="AC274">
            <v>10.189648241206031</v>
          </cell>
          <cell r="AD274">
            <v>6.5074371859296489</v>
          </cell>
          <cell r="AF274">
            <v>5</v>
          </cell>
        </row>
        <row r="275">
          <cell r="A275">
            <v>19</v>
          </cell>
          <cell r="B275">
            <v>8</v>
          </cell>
          <cell r="C275">
            <v>4.5</v>
          </cell>
          <cell r="E275">
            <v>5.25</v>
          </cell>
          <cell r="F275">
            <v>8.75</v>
          </cell>
          <cell r="H275">
            <v>5.8000000000000007</v>
          </cell>
          <cell r="I275">
            <v>7.9</v>
          </cell>
          <cell r="K275">
            <v>3.7935294117647067</v>
          </cell>
          <cell r="L275">
            <v>6.6491176470588238</v>
          </cell>
          <cell r="N275">
            <v>6.2707692307692309</v>
          </cell>
          <cell r="O275">
            <v>5.2692307692307692</v>
          </cell>
          <cell r="Q275">
            <v>4.8670000000000009</v>
          </cell>
          <cell r="R275">
            <v>6.0511666666666661</v>
          </cell>
          <cell r="T275">
            <v>12.7190625</v>
          </cell>
          <cell r="U275">
            <v>7.015625</v>
          </cell>
          <cell r="W275">
            <v>12.7190625</v>
          </cell>
          <cell r="X275">
            <v>7.015625</v>
          </cell>
          <cell r="AC275">
            <v>9.9902020202020196</v>
          </cell>
          <cell r="AD275">
            <v>6.7680303030303017</v>
          </cell>
          <cell r="AF275">
            <v>5</v>
          </cell>
        </row>
        <row r="276">
          <cell r="A276">
            <v>20</v>
          </cell>
          <cell r="B276">
            <v>2.5024999999999999</v>
          </cell>
          <cell r="C276">
            <v>8.2475000000000005</v>
          </cell>
          <cell r="E276">
            <v>5.3333333333333339</v>
          </cell>
          <cell r="F276">
            <v>7.0816666666666652</v>
          </cell>
          <cell r="H276">
            <v>4.6256250000000003</v>
          </cell>
          <cell r="I276">
            <v>7.3731249999999999</v>
          </cell>
          <cell r="K276">
            <v>5.2186666666666666</v>
          </cell>
          <cell r="L276">
            <v>7.0696666666666674</v>
          </cell>
          <cell r="N276">
            <v>6.9099999999999993</v>
          </cell>
          <cell r="O276">
            <v>4.1233333333333331</v>
          </cell>
          <cell r="Q276">
            <v>5.8188172043010749</v>
          </cell>
          <cell r="R276">
            <v>6.024193548387097</v>
          </cell>
          <cell r="T276">
            <v>12.794565217391307</v>
          </cell>
          <cell r="U276">
            <v>8.436195652173911</v>
          </cell>
          <cell r="W276">
            <v>12.794565217391307</v>
          </cell>
          <cell r="X276">
            <v>8.436195652173911</v>
          </cell>
          <cell r="AC276">
            <v>10.134334470989762</v>
          </cell>
          <cell r="AD276">
            <v>7.6125597269624565</v>
          </cell>
          <cell r="AF276">
            <v>5</v>
          </cell>
        </row>
        <row r="277">
          <cell r="A277">
            <v>21</v>
          </cell>
          <cell r="B277">
            <v>0</v>
          </cell>
          <cell r="C277">
            <v>0</v>
          </cell>
          <cell r="E277">
            <v>0</v>
          </cell>
          <cell r="F277">
            <v>0</v>
          </cell>
          <cell r="H277">
            <v>0</v>
          </cell>
          <cell r="I277">
            <v>0</v>
          </cell>
          <cell r="K277">
            <v>0</v>
          </cell>
          <cell r="L277">
            <v>0</v>
          </cell>
          <cell r="N277">
            <v>0</v>
          </cell>
          <cell r="O277">
            <v>0</v>
          </cell>
          <cell r="Q277">
            <v>0</v>
          </cell>
          <cell r="R277">
            <v>0</v>
          </cell>
          <cell r="T277">
            <v>0</v>
          </cell>
          <cell r="U277">
            <v>0</v>
          </cell>
          <cell r="W277">
            <v>0</v>
          </cell>
          <cell r="X277">
            <v>0</v>
          </cell>
          <cell r="AC277">
            <v>0</v>
          </cell>
          <cell r="AD277">
            <v>0</v>
          </cell>
          <cell r="AF277">
            <v>5</v>
          </cell>
        </row>
        <row r="278">
          <cell r="A278">
            <v>22</v>
          </cell>
          <cell r="B278">
            <v>0</v>
          </cell>
          <cell r="C278">
            <v>0</v>
          </cell>
          <cell r="E278">
            <v>0</v>
          </cell>
          <cell r="F278">
            <v>0</v>
          </cell>
          <cell r="H278">
            <v>0</v>
          </cell>
          <cell r="I278">
            <v>0</v>
          </cell>
          <cell r="K278">
            <v>0</v>
          </cell>
          <cell r="L278">
            <v>0</v>
          </cell>
          <cell r="N278">
            <v>0</v>
          </cell>
          <cell r="O278">
            <v>0</v>
          </cell>
          <cell r="Q278">
            <v>0</v>
          </cell>
          <cell r="R278">
            <v>0</v>
          </cell>
          <cell r="T278">
            <v>0</v>
          </cell>
          <cell r="U278">
            <v>0</v>
          </cell>
          <cell r="W278">
            <v>0</v>
          </cell>
          <cell r="X278">
            <v>0</v>
          </cell>
          <cell r="AC278">
            <v>0</v>
          </cell>
          <cell r="AD278">
            <v>0</v>
          </cell>
          <cell r="AF278">
            <v>5</v>
          </cell>
        </row>
        <row r="279">
          <cell r="A279">
            <v>23</v>
          </cell>
          <cell r="B279">
            <v>3</v>
          </cell>
          <cell r="C279">
            <v>14.000000000000002</v>
          </cell>
          <cell r="E279">
            <v>4</v>
          </cell>
          <cell r="F279">
            <v>12.25</v>
          </cell>
          <cell r="H279">
            <v>3.8</v>
          </cell>
          <cell r="I279">
            <v>12.6</v>
          </cell>
          <cell r="K279">
            <v>4.1584210526315797</v>
          </cell>
          <cell r="L279">
            <v>11.018596491228069</v>
          </cell>
          <cell r="N279">
            <v>4.0847222222222221</v>
          </cell>
          <cell r="O279">
            <v>14.693055555555556</v>
          </cell>
          <cell r="Q279">
            <v>4.1298924731182804</v>
          </cell>
          <cell r="R279">
            <v>12.440967741935484</v>
          </cell>
          <cell r="T279">
            <v>9.480649350649351</v>
          </cell>
          <cell r="U279">
            <v>22.581818181818182</v>
          </cell>
          <cell r="W279">
            <v>9.480649350649351</v>
          </cell>
          <cell r="X279">
            <v>22.581818181818182</v>
          </cell>
          <cell r="AC279">
            <v>7.3932539682539682</v>
          </cell>
          <cell r="AD279">
            <v>18.641309523809525</v>
          </cell>
          <cell r="AF279">
            <v>5</v>
          </cell>
        </row>
        <row r="280">
          <cell r="A280">
            <v>24</v>
          </cell>
          <cell r="B280">
            <v>4</v>
          </cell>
          <cell r="C280">
            <v>5</v>
          </cell>
          <cell r="E280">
            <v>4.168333333333333</v>
          </cell>
          <cell r="F280">
            <v>8.25</v>
          </cell>
          <cell r="H280">
            <v>4.134666666666666</v>
          </cell>
          <cell r="I280">
            <v>7.6</v>
          </cell>
          <cell r="K280">
            <v>3.8174999999999999</v>
          </cell>
          <cell r="L280">
            <v>9.6377272727272736</v>
          </cell>
          <cell r="N280">
            <v>5.0012499999999998</v>
          </cell>
          <cell r="O280">
            <v>11.8125</v>
          </cell>
          <cell r="Q280">
            <v>4.3159210526315785</v>
          </cell>
          <cell r="R280">
            <v>10.553421052631579</v>
          </cell>
          <cell r="T280">
            <v>8.1584313725490194</v>
          </cell>
          <cell r="U280">
            <v>27.255098039215685</v>
          </cell>
          <cell r="W280">
            <v>8.1584313725490194</v>
          </cell>
          <cell r="X280">
            <v>27.255098039215685</v>
          </cell>
          <cell r="AC280">
            <v>6.3325906735751296</v>
          </cell>
          <cell r="AD280">
            <v>19.150673575129534</v>
          </cell>
          <cell r="AF280">
            <v>5</v>
          </cell>
        </row>
        <row r="281">
          <cell r="A281">
            <v>25</v>
          </cell>
          <cell r="B281">
            <v>6.666666666666667</v>
          </cell>
          <cell r="C281">
            <v>5.6666666666666661</v>
          </cell>
          <cell r="E281">
            <v>5.2745454545454535</v>
          </cell>
          <cell r="F281">
            <v>7.5454545454545459</v>
          </cell>
          <cell r="H281">
            <v>5.572857142857143</v>
          </cell>
          <cell r="I281">
            <v>7.1428571428571423</v>
          </cell>
          <cell r="K281">
            <v>3.0228888888888887</v>
          </cell>
          <cell r="L281">
            <v>9.0471111111111124</v>
          </cell>
          <cell r="N281">
            <v>4.0975000000000001</v>
          </cell>
          <cell r="O281">
            <v>10.297499999999999</v>
          </cell>
          <cell r="Q281">
            <v>3.353538461538462</v>
          </cell>
          <cell r="R281">
            <v>9.4318461538461538</v>
          </cell>
          <cell r="T281">
            <v>11.001428571428571</v>
          </cell>
          <cell r="U281">
            <v>6.2842857142857147</v>
          </cell>
          <cell r="W281">
            <v>11.001428571428571</v>
          </cell>
          <cell r="X281">
            <v>6.2842857142857147</v>
          </cell>
          <cell r="AC281">
            <v>5.6452336448598128</v>
          </cell>
          <cell r="AD281">
            <v>8.308691588785047</v>
          </cell>
          <cell r="AF281">
            <v>5</v>
          </cell>
        </row>
        <row r="282">
          <cell r="A282">
            <v>26</v>
          </cell>
          <cell r="B282">
            <v>3.4975000000000001</v>
          </cell>
          <cell r="C282">
            <v>9.2525000000000013</v>
          </cell>
          <cell r="E282">
            <v>6.666666666666667</v>
          </cell>
          <cell r="F282">
            <v>5.5</v>
          </cell>
          <cell r="H282">
            <v>5.399</v>
          </cell>
          <cell r="I282">
            <v>7.0010000000000003</v>
          </cell>
          <cell r="K282">
            <v>3.6185714285714288</v>
          </cell>
          <cell r="L282">
            <v>5.7633333333333336</v>
          </cell>
          <cell r="N282">
            <v>7.0000000000000009</v>
          </cell>
          <cell r="O282">
            <v>3.6249999999999996</v>
          </cell>
          <cell r="Q282">
            <v>4.5513793103448279</v>
          </cell>
          <cell r="R282">
            <v>5.1734482758620697</v>
          </cell>
          <cell r="T282">
            <v>10.000243902439024</v>
          </cell>
          <cell r="U282">
            <v>9.4890243902439018</v>
          </cell>
          <cell r="W282">
            <v>10.000243902439024</v>
          </cell>
          <cell r="X282">
            <v>9.4890243902439018</v>
          </cell>
          <cell r="AC282">
            <v>8.3140495867768607</v>
          </cell>
          <cell r="AD282">
            <v>8.2490909090909081</v>
          </cell>
          <cell r="AF282">
            <v>5</v>
          </cell>
        </row>
        <row r="283">
          <cell r="A283">
            <v>27</v>
          </cell>
          <cell r="B283">
            <v>3</v>
          </cell>
          <cell r="C283">
            <v>10</v>
          </cell>
          <cell r="E283">
            <v>5.165</v>
          </cell>
          <cell r="F283">
            <v>5.5</v>
          </cell>
          <cell r="H283">
            <v>4.8557142857142859</v>
          </cell>
          <cell r="I283">
            <v>6.1428571428571432</v>
          </cell>
          <cell r="K283">
            <v>4.0033333333333339</v>
          </cell>
          <cell r="L283">
            <v>5.888148148148149</v>
          </cell>
          <cell r="N283">
            <v>5.2371428571428567</v>
          </cell>
          <cell r="O283">
            <v>6.1466666666666665</v>
          </cell>
          <cell r="Q283">
            <v>4.5431249999999999</v>
          </cell>
          <cell r="R283">
            <v>6.0012500000000006</v>
          </cell>
          <cell r="T283">
            <v>12.763529411764708</v>
          </cell>
          <cell r="U283">
            <v>6.4133333333333349</v>
          </cell>
          <cell r="W283">
            <v>12.763529411764708</v>
          </cell>
          <cell r="X283">
            <v>6.4133333333333349</v>
          </cell>
          <cell r="AC283">
            <v>9.682500000000001</v>
          </cell>
          <cell r="AD283">
            <v>6.269634146341466</v>
          </cell>
          <cell r="AF283">
            <v>5</v>
          </cell>
        </row>
        <row r="284">
          <cell r="A284">
            <v>28</v>
          </cell>
          <cell r="B284">
            <v>9.33</v>
          </cell>
          <cell r="C284">
            <v>3</v>
          </cell>
          <cell r="E284">
            <v>5.9974999999999996</v>
          </cell>
          <cell r="F284">
            <v>5.2524999999999995</v>
          </cell>
          <cell r="H284">
            <v>7.4257142857142853</v>
          </cell>
          <cell r="I284">
            <v>4.2871428571428565</v>
          </cell>
          <cell r="K284">
            <v>3.8</v>
          </cell>
          <cell r="L284">
            <v>4.1333333333333329</v>
          </cell>
          <cell r="N284">
            <v>6.6677777777777782</v>
          </cell>
          <cell r="O284">
            <v>6</v>
          </cell>
          <cell r="Q284">
            <v>4.8754166666666672</v>
          </cell>
          <cell r="R284">
            <v>4.833333333333333</v>
          </cell>
          <cell r="T284">
            <v>12.658780487804878</v>
          </cell>
          <cell r="U284">
            <v>7.4373170731707319</v>
          </cell>
          <cell r="W284">
            <v>12.658780487804878</v>
          </cell>
          <cell r="X284">
            <v>7.4373170731707319</v>
          </cell>
          <cell r="AC284">
            <v>10.68150442477876</v>
          </cell>
          <cell r="AD284">
            <v>6.6891150442477869</v>
          </cell>
          <cell r="AF284">
            <v>5</v>
          </cell>
        </row>
        <row r="285">
          <cell r="A285">
            <v>29</v>
          </cell>
          <cell r="B285">
            <v>10.798</v>
          </cell>
          <cell r="C285">
            <v>5.8000000000000007</v>
          </cell>
          <cell r="E285">
            <v>7.7979999999999992</v>
          </cell>
          <cell r="F285">
            <v>6.4</v>
          </cell>
          <cell r="H285">
            <v>9.298</v>
          </cell>
          <cell r="I285">
            <v>6.1</v>
          </cell>
          <cell r="K285">
            <v>3.6925641025641034</v>
          </cell>
          <cell r="L285">
            <v>5.7982051282051277</v>
          </cell>
          <cell r="N285">
            <v>5.5192000000000005</v>
          </cell>
          <cell r="O285">
            <v>5.5972</v>
          </cell>
          <cell r="Q285">
            <v>4.4060937500000001</v>
          </cell>
          <cell r="R285">
            <v>5.7196875</v>
          </cell>
          <cell r="T285">
            <v>13.696071428571429</v>
          </cell>
          <cell r="U285">
            <v>6.1794642857142863</v>
          </cell>
          <cell r="W285">
            <v>13.696071428571429</v>
          </cell>
          <cell r="X285">
            <v>6.1794642857142863</v>
          </cell>
          <cell r="AC285">
            <v>10.263064516129033</v>
          </cell>
          <cell r="AD285">
            <v>6.0169892473118285</v>
          </cell>
          <cell r="AF285">
            <v>5</v>
          </cell>
        </row>
        <row r="286">
          <cell r="A286">
            <v>30</v>
          </cell>
          <cell r="B286">
            <v>7.0000000000000009</v>
          </cell>
          <cell r="C286">
            <v>8.1666666666666661</v>
          </cell>
          <cell r="E286">
            <v>7.6989999999999998</v>
          </cell>
          <cell r="F286">
            <v>5.5990000000000002</v>
          </cell>
          <cell r="H286">
            <v>7.4368750000000015</v>
          </cell>
          <cell r="I286">
            <v>6.5618750000000006</v>
          </cell>
          <cell r="K286">
            <v>3.6919230769230769</v>
          </cell>
          <cell r="L286">
            <v>4.9626923076923077</v>
          </cell>
          <cell r="N286">
            <v>5.7296153846153848</v>
          </cell>
          <cell r="O286">
            <v>4.3084615384615388</v>
          </cell>
          <cell r="Q286">
            <v>4.7107692307692304</v>
          </cell>
          <cell r="R286">
            <v>4.6355769230769237</v>
          </cell>
          <cell r="T286">
            <v>13.397499999999999</v>
          </cell>
          <cell r="U286">
            <v>6.1454166666666667</v>
          </cell>
          <cell r="W286">
            <v>13.397499999999999</v>
          </cell>
          <cell r="X286">
            <v>6.1454166666666667</v>
          </cell>
          <cell r="AC286">
            <v>10.061646341463414</v>
          </cell>
          <cell r="AD286">
            <v>5.7073170731707323</v>
          </cell>
          <cell r="AF286">
            <v>5</v>
          </cell>
        </row>
        <row r="287">
          <cell r="A287">
            <v>31</v>
          </cell>
          <cell r="B287">
            <v>15.5</v>
          </cell>
          <cell r="C287">
            <v>2.5</v>
          </cell>
          <cell r="E287">
            <v>5.25</v>
          </cell>
          <cell r="F287">
            <v>4.5</v>
          </cell>
          <cell r="H287">
            <v>8.6666666666666679</v>
          </cell>
          <cell r="I287">
            <v>3.833333333333333</v>
          </cell>
          <cell r="K287">
            <v>0</v>
          </cell>
          <cell r="L287">
            <v>0</v>
          </cell>
          <cell r="N287">
            <v>0</v>
          </cell>
          <cell r="O287">
            <v>0</v>
          </cell>
          <cell r="Q287">
            <v>0</v>
          </cell>
          <cell r="R287">
            <v>0</v>
          </cell>
          <cell r="T287">
            <v>0</v>
          </cell>
          <cell r="U287">
            <v>0</v>
          </cell>
          <cell r="W287">
            <v>0</v>
          </cell>
          <cell r="X287">
            <v>0</v>
          </cell>
          <cell r="AC287">
            <v>8.6666666666666679</v>
          </cell>
          <cell r="AD287">
            <v>3.833333333333333</v>
          </cell>
          <cell r="AF287">
            <v>5</v>
          </cell>
        </row>
        <row r="288">
          <cell r="A288" t="str">
            <v xml:space="preserve">Okt/01 </v>
          </cell>
        </row>
        <row r="289">
          <cell r="A289">
            <v>2</v>
          </cell>
        </row>
        <row r="290">
          <cell r="A290">
            <v>3</v>
          </cell>
        </row>
        <row r="291">
          <cell r="A291">
            <v>4</v>
          </cell>
        </row>
        <row r="292">
          <cell r="A292">
            <v>5</v>
          </cell>
        </row>
        <row r="293">
          <cell r="A293">
            <v>6</v>
          </cell>
        </row>
        <row r="294">
          <cell r="A294">
            <v>7</v>
          </cell>
        </row>
        <row r="295">
          <cell r="A295">
            <v>8</v>
          </cell>
        </row>
        <row r="296">
          <cell r="A296">
            <v>9</v>
          </cell>
        </row>
        <row r="297">
          <cell r="A297">
            <v>10</v>
          </cell>
        </row>
        <row r="298">
          <cell r="A298">
            <v>11</v>
          </cell>
        </row>
        <row r="299">
          <cell r="A299">
            <v>12</v>
          </cell>
        </row>
        <row r="300">
          <cell r="A300">
            <v>13</v>
          </cell>
        </row>
        <row r="301">
          <cell r="A301">
            <v>14</v>
          </cell>
        </row>
        <row r="302">
          <cell r="A302">
            <v>15</v>
          </cell>
        </row>
        <row r="303">
          <cell r="A303">
            <v>16</v>
          </cell>
        </row>
        <row r="304">
          <cell r="A304">
            <v>17</v>
          </cell>
        </row>
        <row r="305">
          <cell r="A305">
            <v>18</v>
          </cell>
        </row>
        <row r="306">
          <cell r="A306">
            <v>19</v>
          </cell>
        </row>
        <row r="307">
          <cell r="A307">
            <v>20</v>
          </cell>
        </row>
        <row r="308">
          <cell r="A308">
            <v>21</v>
          </cell>
        </row>
        <row r="309">
          <cell r="A309">
            <v>22</v>
          </cell>
        </row>
        <row r="310">
          <cell r="A310">
            <v>23</v>
          </cell>
        </row>
        <row r="311">
          <cell r="A311">
            <v>24</v>
          </cell>
        </row>
        <row r="312">
          <cell r="A312">
            <v>25</v>
          </cell>
        </row>
        <row r="313">
          <cell r="A313">
            <v>26</v>
          </cell>
        </row>
        <row r="314">
          <cell r="A314">
            <v>27</v>
          </cell>
        </row>
        <row r="315">
          <cell r="A315">
            <v>28</v>
          </cell>
        </row>
        <row r="316">
          <cell r="A316">
            <v>29</v>
          </cell>
        </row>
        <row r="317">
          <cell r="A317">
            <v>30</v>
          </cell>
        </row>
        <row r="318">
          <cell r="A318">
            <v>31</v>
          </cell>
        </row>
        <row r="319">
          <cell r="A319" t="str">
            <v xml:space="preserve">Nov/01 </v>
          </cell>
        </row>
        <row r="320">
          <cell r="A320">
            <v>2</v>
          </cell>
        </row>
        <row r="321">
          <cell r="A321">
            <v>3</v>
          </cell>
        </row>
        <row r="322">
          <cell r="A322">
            <v>4</v>
          </cell>
        </row>
        <row r="323">
          <cell r="A323">
            <v>5</v>
          </cell>
        </row>
        <row r="324">
          <cell r="A324">
            <v>6</v>
          </cell>
        </row>
        <row r="325">
          <cell r="A325">
            <v>7</v>
          </cell>
        </row>
        <row r="326">
          <cell r="A326">
            <v>8</v>
          </cell>
        </row>
        <row r="327">
          <cell r="A327">
            <v>9</v>
          </cell>
        </row>
        <row r="328">
          <cell r="A328">
            <v>10</v>
          </cell>
        </row>
        <row r="329">
          <cell r="A329">
            <v>11</v>
          </cell>
        </row>
        <row r="330">
          <cell r="A330">
            <v>12</v>
          </cell>
        </row>
        <row r="331">
          <cell r="A331">
            <v>13</v>
          </cell>
        </row>
        <row r="332">
          <cell r="A332">
            <v>14</v>
          </cell>
        </row>
        <row r="333">
          <cell r="A333">
            <v>15</v>
          </cell>
        </row>
        <row r="334">
          <cell r="A334">
            <v>16</v>
          </cell>
        </row>
        <row r="335">
          <cell r="A335">
            <v>17</v>
          </cell>
        </row>
        <row r="336">
          <cell r="A336">
            <v>18</v>
          </cell>
        </row>
        <row r="337">
          <cell r="A337">
            <v>19</v>
          </cell>
        </row>
        <row r="338">
          <cell r="A338">
            <v>20</v>
          </cell>
        </row>
        <row r="339">
          <cell r="A339">
            <v>21</v>
          </cell>
        </row>
        <row r="340">
          <cell r="A340">
            <v>22</v>
          </cell>
        </row>
        <row r="341">
          <cell r="A341">
            <v>23</v>
          </cell>
        </row>
        <row r="342">
          <cell r="A342">
            <v>24</v>
          </cell>
        </row>
        <row r="343">
          <cell r="A343">
            <v>25</v>
          </cell>
        </row>
        <row r="344">
          <cell r="A344">
            <v>26</v>
          </cell>
        </row>
        <row r="345">
          <cell r="A345">
            <v>27</v>
          </cell>
        </row>
        <row r="346">
          <cell r="A346">
            <v>28</v>
          </cell>
        </row>
        <row r="347">
          <cell r="A347">
            <v>29</v>
          </cell>
        </row>
        <row r="348">
          <cell r="A348">
            <v>30</v>
          </cell>
        </row>
        <row r="349">
          <cell r="A349">
            <v>31</v>
          </cell>
        </row>
        <row r="350">
          <cell r="A350" t="str">
            <v xml:space="preserve">Des/01 </v>
          </cell>
        </row>
        <row r="351">
          <cell r="A351">
            <v>2</v>
          </cell>
        </row>
        <row r="352">
          <cell r="A352">
            <v>3</v>
          </cell>
        </row>
        <row r="353">
          <cell r="A353">
            <v>4</v>
          </cell>
        </row>
        <row r="354">
          <cell r="A354">
            <v>5</v>
          </cell>
        </row>
        <row r="355">
          <cell r="A355">
            <v>6</v>
          </cell>
        </row>
        <row r="356">
          <cell r="A356">
            <v>7</v>
          </cell>
        </row>
        <row r="357">
          <cell r="A357">
            <v>8</v>
          </cell>
        </row>
        <row r="358">
          <cell r="A358">
            <v>9</v>
          </cell>
        </row>
        <row r="359">
          <cell r="A359">
            <v>10</v>
          </cell>
        </row>
        <row r="360">
          <cell r="A360">
            <v>11</v>
          </cell>
        </row>
        <row r="361">
          <cell r="A361">
            <v>12</v>
          </cell>
        </row>
        <row r="362">
          <cell r="A362">
            <v>13</v>
          </cell>
        </row>
        <row r="363">
          <cell r="A363">
            <v>14</v>
          </cell>
        </row>
        <row r="364">
          <cell r="A364">
            <v>15</v>
          </cell>
        </row>
        <row r="365">
          <cell r="A365">
            <v>16</v>
          </cell>
        </row>
        <row r="366">
          <cell r="A366">
            <v>17</v>
          </cell>
        </row>
        <row r="367">
          <cell r="A367">
            <v>18</v>
          </cell>
        </row>
        <row r="368">
          <cell r="A368">
            <v>19</v>
          </cell>
        </row>
        <row r="369">
          <cell r="A369">
            <v>20</v>
          </cell>
        </row>
        <row r="370">
          <cell r="A370">
            <v>21</v>
          </cell>
        </row>
        <row r="371">
          <cell r="A371">
            <v>22</v>
          </cell>
        </row>
        <row r="372">
          <cell r="A372">
            <v>23</v>
          </cell>
        </row>
        <row r="373">
          <cell r="A373">
            <v>24</v>
          </cell>
        </row>
        <row r="374">
          <cell r="A374">
            <v>25</v>
          </cell>
        </row>
        <row r="375">
          <cell r="A375">
            <v>26</v>
          </cell>
        </row>
        <row r="376">
          <cell r="A376">
            <v>27</v>
          </cell>
        </row>
        <row r="377">
          <cell r="A377">
            <v>28</v>
          </cell>
        </row>
        <row r="378">
          <cell r="A378">
            <v>29</v>
          </cell>
        </row>
        <row r="379">
          <cell r="A379">
            <v>30</v>
          </cell>
        </row>
        <row r="380">
          <cell r="A380">
            <v>31</v>
          </cell>
        </row>
      </sheetData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9">
          <cell r="A9" t="str">
            <v xml:space="preserve">Jan/01 </v>
          </cell>
        </row>
      </sheetData>
      <sheetData sheetId="70">
        <row r="9">
          <cell r="A9" t="str">
            <v xml:space="preserve">Jan/01 </v>
          </cell>
        </row>
      </sheetData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LTW"/>
      <sheetName val="REKAP"/>
      <sheetName val="FIXED"/>
      <sheetName val="VARIABLE"/>
      <sheetName val="PKRAWAT"/>
      <sheetName val="PORAWAT"/>
      <sheetName val="PK RM KEBUN"/>
      <sheetName val="PO RM KEBUN"/>
      <sheetName val="PK UMUM"/>
      <sheetName val="OVERHEAD"/>
      <sheetName val="PK PANEN"/>
      <sheetName val="PO PANEN"/>
      <sheetName val="TRANSPOR"/>
      <sheetName val="PK OLAH"/>
      <sheetName val="PO OLAH"/>
      <sheetName val="PK RM PAB"/>
      <sheetName val="PO RM PAB"/>
    </sheetNames>
    <sheetDataSet>
      <sheetData sheetId="0">
        <row r="4">
          <cell r="E4" t="str">
            <v>JAN</v>
          </cell>
          <cell r="F4" t="str">
            <v>FEB</v>
          </cell>
          <cell r="G4" t="str">
            <v>MAR</v>
          </cell>
          <cell r="H4" t="str">
            <v>APR</v>
          </cell>
          <cell r="I4" t="str">
            <v>MAY</v>
          </cell>
          <cell r="J4" t="str">
            <v>JUN</v>
          </cell>
          <cell r="K4" t="str">
            <v>JUL</v>
          </cell>
          <cell r="L4" t="str">
            <v>AUG</v>
          </cell>
          <cell r="M4" t="str">
            <v>SEP</v>
          </cell>
          <cell r="N4" t="str">
            <v>OCT</v>
          </cell>
          <cell r="O4" t="str">
            <v>NOV</v>
          </cell>
          <cell r="P4" t="str">
            <v>DEC</v>
          </cell>
          <cell r="R4" t="str">
            <v>JAN</v>
          </cell>
          <cell r="S4" t="str">
            <v>FEB</v>
          </cell>
          <cell r="T4" t="str">
            <v>MAR</v>
          </cell>
          <cell r="U4" t="str">
            <v>APR</v>
          </cell>
          <cell r="V4" t="str">
            <v>MAY</v>
          </cell>
          <cell r="W4" t="str">
            <v>JUN</v>
          </cell>
          <cell r="X4" t="str">
            <v>JUL</v>
          </cell>
          <cell r="Y4" t="str">
            <v>AUG</v>
          </cell>
          <cell r="Z4" t="str">
            <v>SEP</v>
          </cell>
          <cell r="AA4" t="str">
            <v>OCT</v>
          </cell>
          <cell r="AB4" t="str">
            <v>NOV</v>
          </cell>
          <cell r="AC4" t="str">
            <v>DEC</v>
          </cell>
        </row>
        <row r="39">
          <cell r="E39">
            <v>245.89081100000001</v>
          </cell>
          <cell r="F39">
            <v>346.33610700000003</v>
          </cell>
          <cell r="G39">
            <v>284.11378000000002</v>
          </cell>
          <cell r="H39">
            <v>292.79484200000002</v>
          </cell>
          <cell r="I39">
            <v>343.34488486647001</v>
          </cell>
          <cell r="J39">
            <v>345.67265635485785</v>
          </cell>
          <cell r="K39">
            <v>336.3616028075304</v>
          </cell>
          <cell r="L39">
            <v>334.03383131914245</v>
          </cell>
          <cell r="M39">
            <v>373.60578459061651</v>
          </cell>
          <cell r="N39">
            <v>393.00379391058505</v>
          </cell>
          <cell r="O39">
            <v>542.06128938852737</v>
          </cell>
          <cell r="P39">
            <v>798.28424286227062</v>
          </cell>
          <cell r="AE39">
            <v>245.89081100000001</v>
          </cell>
          <cell r="AF39">
            <v>346.33610700000003</v>
          </cell>
          <cell r="AG39">
            <v>284.11378000000002</v>
          </cell>
          <cell r="AH39">
            <v>292.79484200000002</v>
          </cell>
          <cell r="AI39">
            <v>265.61528800000002</v>
          </cell>
          <cell r="AJ39">
            <v>262.68983100000003</v>
          </cell>
          <cell r="AK39">
            <v>286.64793400000002</v>
          </cell>
          <cell r="AL39">
            <v>319.24912799999998</v>
          </cell>
          <cell r="AM39">
            <v>358.62071800000001</v>
          </cell>
          <cell r="AN39">
            <v>0</v>
          </cell>
          <cell r="AO39">
            <v>0</v>
          </cell>
          <cell r="AP39">
            <v>0</v>
          </cell>
          <cell r="BE39">
            <v>306.09375499999999</v>
          </cell>
          <cell r="BF39">
            <v>265.40304900000001</v>
          </cell>
          <cell r="BG39">
            <v>255.51337050000001</v>
          </cell>
          <cell r="BH39">
            <v>270.15665100000001</v>
          </cell>
          <cell r="BI39">
            <v>249.785121</v>
          </cell>
          <cell r="BJ39">
            <v>286.24304599999999</v>
          </cell>
          <cell r="BK39">
            <v>268.74688200000003</v>
          </cell>
          <cell r="BL39">
            <v>312.89266600000002</v>
          </cell>
          <cell r="BM39">
            <v>323.11842300000001</v>
          </cell>
          <cell r="BN39">
            <v>278.88033000000001</v>
          </cell>
          <cell r="BO39">
            <v>559.7769037999999</v>
          </cell>
          <cell r="BP39">
            <v>774.44940899999995</v>
          </cell>
        </row>
        <row r="61">
          <cell r="R61">
            <v>48.374479745875313</v>
          </cell>
          <cell r="S61">
            <v>58.073112380309631</v>
          </cell>
          <cell r="T61">
            <v>59.936188171236211</v>
          </cell>
          <cell r="U61">
            <v>60.032439415959075</v>
          </cell>
          <cell r="V61">
            <v>57.692397004187953</v>
          </cell>
          <cell r="W61">
            <v>55.993657023969774</v>
          </cell>
          <cell r="X61">
            <v>54.461896952375326</v>
          </cell>
          <cell r="Y61">
            <v>53.489056711294687</v>
          </cell>
          <cell r="Z61">
            <v>53.510279973527936</v>
          </cell>
          <cell r="AA61">
            <v>51.816586636192916</v>
          </cell>
          <cell r="AB61">
            <v>55.036511786277771</v>
          </cell>
          <cell r="AC61">
            <v>64.751178812600301</v>
          </cell>
          <cell r="AR61">
            <v>58.059225138509888</v>
          </cell>
          <cell r="AS61">
            <v>61.392601951918564</v>
          </cell>
          <cell r="AT61">
            <v>64.34237945505609</v>
          </cell>
          <cell r="AU61">
            <v>62.639517321055635</v>
          </cell>
          <cell r="AV61">
            <v>63.478955839997518</v>
          </cell>
          <cell r="AW61">
            <v>62.675983264319015</v>
          </cell>
          <cell r="AX61">
            <v>61.309408566014227</v>
          </cell>
          <cell r="AY61">
            <v>60.480605615766649</v>
          </cell>
          <cell r="AZ61">
            <v>58.168639698480618</v>
          </cell>
          <cell r="BA61">
            <v>58.168639698480618</v>
          </cell>
          <cell r="BB61">
            <v>58.168639698480618</v>
          </cell>
          <cell r="BC61">
            <v>58.168639698480618</v>
          </cell>
          <cell r="BR61">
            <v>46.811662864031945</v>
          </cell>
          <cell r="BS61">
            <v>51.902896545026778</v>
          </cell>
          <cell r="BT61">
            <v>50.713545592296008</v>
          </cell>
          <cell r="BU61">
            <v>49.48586695294523</v>
          </cell>
          <cell r="BV61">
            <v>48.368850538660119</v>
          </cell>
          <cell r="BW61">
            <v>48.004543843235787</v>
          </cell>
          <cell r="BX61">
            <v>46.726185877903767</v>
          </cell>
          <cell r="BY61">
            <v>45.56883289764329</v>
          </cell>
          <cell r="BZ61">
            <v>47.202575061432675</v>
          </cell>
          <cell r="CA61">
            <v>46.328233598196746</v>
          </cell>
          <cell r="CB61">
            <v>47.430379271090352</v>
          </cell>
          <cell r="CC61">
            <v>54.290566622482892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TW"/>
      <sheetName val="Langsir"/>
      <sheetName val="Prod_Restan"/>
      <sheetName val="Circus"/>
      <sheetName val="Cost_TBS"/>
      <sheetName val="Cost_Jalan"/>
      <sheetName val="Mingguan Perkerasan"/>
    </sheetNames>
    <sheetDataSet>
      <sheetData sheetId="0"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</row>
        <row r="27">
          <cell r="C27">
            <v>4.0256243103849405</v>
          </cell>
          <cell r="D27">
            <v>2.7124751583308382</v>
          </cell>
          <cell r="E27">
            <v>6.9833720316190178</v>
          </cell>
          <cell r="F27">
            <v>3.5044610443291622</v>
          </cell>
          <cell r="G27">
            <v>2.9625718301007109</v>
          </cell>
          <cell r="H27">
            <v>1.5864528835676239</v>
          </cell>
          <cell r="I27">
            <v>3.5737717154732813</v>
          </cell>
          <cell r="J27">
            <v>19.675337061676338</v>
          </cell>
          <cell r="K27">
            <v>11.407703816779266</v>
          </cell>
          <cell r="L27">
            <v>10.391168117185444</v>
          </cell>
          <cell r="M27" t="e">
            <v>#DIV/0!</v>
          </cell>
          <cell r="N27" t="e">
            <v>#DIV/0!</v>
          </cell>
        </row>
      </sheetData>
      <sheetData sheetId="1">
        <row r="384">
          <cell r="F384">
            <v>0</v>
          </cell>
          <cell r="G384">
            <v>0</v>
          </cell>
        </row>
        <row r="385">
          <cell r="F385">
            <v>0</v>
          </cell>
          <cell r="G385">
            <v>0</v>
          </cell>
        </row>
        <row r="386">
          <cell r="F386">
            <v>0</v>
          </cell>
          <cell r="G386">
            <v>0</v>
          </cell>
        </row>
        <row r="387">
          <cell r="F387">
            <v>0</v>
          </cell>
          <cell r="G387">
            <v>0</v>
          </cell>
        </row>
        <row r="388">
          <cell r="F388">
            <v>0</v>
          </cell>
          <cell r="G388">
            <v>0</v>
          </cell>
        </row>
        <row r="389">
          <cell r="F389">
            <v>0</v>
          </cell>
          <cell r="G389">
            <v>0</v>
          </cell>
        </row>
        <row r="390">
          <cell r="F390">
            <v>0</v>
          </cell>
          <cell r="G390">
            <v>0</v>
          </cell>
        </row>
        <row r="391">
          <cell r="F391">
            <v>0</v>
          </cell>
          <cell r="G391">
            <v>0</v>
          </cell>
        </row>
        <row r="392">
          <cell r="F392">
            <v>0</v>
          </cell>
          <cell r="G392">
            <v>0</v>
          </cell>
        </row>
        <row r="393">
          <cell r="F393">
            <v>3334</v>
          </cell>
          <cell r="G393">
            <v>0</v>
          </cell>
        </row>
        <row r="394">
          <cell r="F394">
            <v>0</v>
          </cell>
          <cell r="G394">
            <v>0</v>
          </cell>
        </row>
        <row r="395">
          <cell r="F395">
            <v>0</v>
          </cell>
          <cell r="G395">
            <v>0</v>
          </cell>
        </row>
        <row r="402">
          <cell r="U402">
            <v>0</v>
          </cell>
          <cell r="V402">
            <v>0</v>
          </cell>
        </row>
        <row r="403">
          <cell r="U403">
            <v>0</v>
          </cell>
          <cell r="V403">
            <v>0</v>
          </cell>
        </row>
        <row r="404">
          <cell r="U404">
            <v>0</v>
          </cell>
          <cell r="V404">
            <v>0</v>
          </cell>
        </row>
        <row r="405">
          <cell r="U405">
            <v>0</v>
          </cell>
          <cell r="V405">
            <v>0</v>
          </cell>
        </row>
        <row r="406">
          <cell r="U406">
            <v>0</v>
          </cell>
          <cell r="V406">
            <v>0</v>
          </cell>
        </row>
        <row r="407">
          <cell r="U407">
            <v>0</v>
          </cell>
          <cell r="V407">
            <v>0</v>
          </cell>
        </row>
        <row r="408">
          <cell r="U408">
            <v>0</v>
          </cell>
          <cell r="V408">
            <v>0</v>
          </cell>
        </row>
        <row r="409">
          <cell r="U409">
            <v>0</v>
          </cell>
          <cell r="V409">
            <v>0</v>
          </cell>
        </row>
        <row r="410">
          <cell r="U410">
            <v>0</v>
          </cell>
          <cell r="V410">
            <v>0</v>
          </cell>
        </row>
        <row r="411">
          <cell r="U411">
            <v>12000</v>
          </cell>
          <cell r="V411">
            <v>0</v>
          </cell>
        </row>
        <row r="412">
          <cell r="U412">
            <v>0</v>
          </cell>
          <cell r="V412">
            <v>0</v>
          </cell>
        </row>
        <row r="413">
          <cell r="U413">
            <v>0</v>
          </cell>
          <cell r="V413">
            <v>0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LTW"/>
      <sheetName val="REKAP"/>
      <sheetName val="FIXED"/>
      <sheetName val="VARIABLE"/>
      <sheetName val="PKRAWAT"/>
      <sheetName val="PORAWAT"/>
      <sheetName val="PK RM KEBUN"/>
      <sheetName val="PO RM KEBUN"/>
      <sheetName val="PK UMUM"/>
      <sheetName val="OVERHEAD"/>
      <sheetName val="PK PANEN"/>
      <sheetName val="PO PANEN"/>
      <sheetName val="TRANSPOR"/>
      <sheetName val="PK OLAH"/>
      <sheetName val="PO OLAH"/>
      <sheetName val="PK RM PAB"/>
      <sheetName val="PO RM PABR"/>
      <sheetName val="PK O"/>
      <sheetName val="PO O"/>
      <sheetName val="PK RM"/>
      <sheetName val="PO RM PAB"/>
    </sheetNames>
    <sheetDataSet>
      <sheetData sheetId="0">
        <row r="4">
          <cell r="E4" t="str">
            <v>JAN</v>
          </cell>
          <cell r="F4" t="str">
            <v>FEB</v>
          </cell>
          <cell r="G4" t="str">
            <v>MAR</v>
          </cell>
          <cell r="H4" t="str">
            <v>APR</v>
          </cell>
          <cell r="I4" t="str">
            <v>MAY</v>
          </cell>
          <cell r="J4" t="str">
            <v>JUN</v>
          </cell>
          <cell r="K4" t="str">
            <v>JUL</v>
          </cell>
          <cell r="L4" t="str">
            <v>AUG</v>
          </cell>
          <cell r="M4" t="str">
            <v>SEP</v>
          </cell>
          <cell r="N4" t="str">
            <v>OCT</v>
          </cell>
          <cell r="O4" t="str">
            <v>NOV</v>
          </cell>
          <cell r="P4" t="str">
            <v>DEC</v>
          </cell>
          <cell r="R4" t="str">
            <v>JAN</v>
          </cell>
          <cell r="S4" t="str">
            <v>FEB</v>
          </cell>
          <cell r="T4" t="str">
            <v>MAR</v>
          </cell>
          <cell r="U4" t="str">
            <v>APR</v>
          </cell>
          <cell r="V4" t="str">
            <v>MAY</v>
          </cell>
          <cell r="W4" t="str">
            <v>JUN</v>
          </cell>
          <cell r="X4" t="str">
            <v>JUL</v>
          </cell>
          <cell r="Y4" t="str">
            <v>AUG</v>
          </cell>
          <cell r="Z4" t="str">
            <v>SEP</v>
          </cell>
          <cell r="AA4" t="str">
            <v>OCT</v>
          </cell>
          <cell r="AB4" t="str">
            <v>NOV</v>
          </cell>
          <cell r="AC4" t="str">
            <v>DEC</v>
          </cell>
        </row>
        <row r="25">
          <cell r="E25">
            <v>2041.2278913432192</v>
          </cell>
          <cell r="F25">
            <v>2908.4032899270233</v>
          </cell>
          <cell r="G25">
            <v>2850.6330707980633</v>
          </cell>
          <cell r="H25">
            <v>3127.2056903505018</v>
          </cell>
          <cell r="I25">
            <v>2733.2919567857057</v>
          </cell>
          <cell r="J25">
            <v>2789.8447601203907</v>
          </cell>
          <cell r="K25">
            <v>3006.5975710857542</v>
          </cell>
          <cell r="L25">
            <v>3103.537441940487</v>
          </cell>
          <cell r="M25">
            <v>3067.7046610742555</v>
          </cell>
          <cell r="N25">
            <v>2651.727388161552</v>
          </cell>
          <cell r="O25">
            <v>3042.5386117760413</v>
          </cell>
          <cell r="P25">
            <v>4253.3832829951307</v>
          </cell>
          <cell r="R25">
            <v>2041.2278913432192</v>
          </cell>
          <cell r="S25">
            <v>4949.6311812702425</v>
          </cell>
          <cell r="T25">
            <v>7800.2642520683057</v>
          </cell>
          <cell r="U25">
            <v>10927.469942418807</v>
          </cell>
          <cell r="V25">
            <v>13660.761899204514</v>
          </cell>
          <cell r="W25">
            <v>16450.606659324905</v>
          </cell>
          <cell r="X25">
            <v>19457.204230410658</v>
          </cell>
          <cell r="Y25">
            <v>22560.741672351145</v>
          </cell>
          <cell r="Z25">
            <v>25628.4463334254</v>
          </cell>
          <cell r="AA25">
            <v>28280.173721586951</v>
          </cell>
          <cell r="AB25">
            <v>31322.712333362993</v>
          </cell>
          <cell r="AC25">
            <v>35576.095616358121</v>
          </cell>
          <cell r="AE25">
            <v>2041.2278913432192</v>
          </cell>
          <cell r="AF25">
            <v>2908.4032899270233</v>
          </cell>
          <cell r="AG25">
            <v>2850.6330707980633</v>
          </cell>
          <cell r="AH25">
            <v>3127.2056903505018</v>
          </cell>
          <cell r="AI25">
            <v>2258.4875224505977</v>
          </cell>
          <cell r="AJ25">
            <v>2181.7059771982836</v>
          </cell>
          <cell r="AK25">
            <v>2433.6371069749457</v>
          </cell>
          <cell r="AL25">
            <v>2465.5585274128671</v>
          </cell>
          <cell r="AM25">
            <v>2395.3419579061824</v>
          </cell>
          <cell r="AN25">
            <v>0</v>
          </cell>
          <cell r="AO25">
            <v>0</v>
          </cell>
          <cell r="AP25">
            <v>0</v>
          </cell>
          <cell r="AR25">
            <v>2041.2278913432192</v>
          </cell>
          <cell r="AS25">
            <v>4949.6311812702425</v>
          </cell>
          <cell r="AT25">
            <v>7800.2642520683057</v>
          </cell>
          <cell r="AU25">
            <v>10927.469942418807</v>
          </cell>
          <cell r="AV25">
            <v>13185.957464869405</v>
          </cell>
          <cell r="AW25">
            <v>15367.663442067689</v>
          </cell>
          <cell r="AX25">
            <v>17801.300549042637</v>
          </cell>
          <cell r="AY25">
            <v>20266.859076455505</v>
          </cell>
          <cell r="AZ25">
            <v>22662.201034361686</v>
          </cell>
          <cell r="BA25">
            <v>22662.201034361686</v>
          </cell>
          <cell r="BB25">
            <v>22662.201034361686</v>
          </cell>
          <cell r="BC25">
            <v>22662.201034361686</v>
          </cell>
          <cell r="BE25">
            <v>1813.0063079179113</v>
          </cell>
          <cell r="BF25">
            <v>1928.5970514316639</v>
          </cell>
          <cell r="BG25">
            <v>2188.5036506338265</v>
          </cell>
          <cell r="BH25">
            <v>2355.2614158549786</v>
          </cell>
          <cell r="BI25">
            <v>2162.2384756026358</v>
          </cell>
          <cell r="BJ25">
            <v>2178.7387095772024</v>
          </cell>
          <cell r="BK25">
            <v>2068.6612679909517</v>
          </cell>
          <cell r="BL25">
            <v>2399.1973828735836</v>
          </cell>
          <cell r="BM25">
            <v>3053.0904375765549</v>
          </cell>
          <cell r="BN25">
            <v>2707.3313882240809</v>
          </cell>
          <cell r="BO25">
            <v>3344.9518022587436</v>
          </cell>
          <cell r="BP25">
            <v>4329.0978286493855</v>
          </cell>
          <cell r="BR25">
            <v>1813.0063079179113</v>
          </cell>
          <cell r="BS25">
            <v>3741.6033593495749</v>
          </cell>
          <cell r="BT25">
            <v>5930.1070099834014</v>
          </cell>
          <cell r="BU25">
            <v>8285.3684258383801</v>
          </cell>
          <cell r="BV25">
            <v>10447.606901441017</v>
          </cell>
          <cell r="BW25">
            <v>12626.34561101822</v>
          </cell>
          <cell r="BX25">
            <v>14695.006879009172</v>
          </cell>
          <cell r="BY25">
            <v>17094.204261882755</v>
          </cell>
          <cell r="BZ25">
            <v>20147.294699459308</v>
          </cell>
          <cell r="CA25">
            <v>22854.626087683388</v>
          </cell>
          <cell r="CB25">
            <v>26199.577889942131</v>
          </cell>
          <cell r="CC25">
            <v>30528.675718591516</v>
          </cell>
        </row>
        <row r="26">
          <cell r="E26">
            <v>1219.5694910832192</v>
          </cell>
          <cell r="F26">
            <v>1867.957397027023</v>
          </cell>
          <cell r="G26">
            <v>1906.0144667980635</v>
          </cell>
          <cell r="H26">
            <v>2133.2711448505015</v>
          </cell>
          <cell r="I26">
            <v>1708.047216990386</v>
          </cell>
          <cell r="J26">
            <v>1668.7655261306206</v>
          </cell>
          <cell r="K26">
            <v>1890.9441147237194</v>
          </cell>
          <cell r="L26">
            <v>1978.4675815972873</v>
          </cell>
          <cell r="M26">
            <v>1886.5531152472872</v>
          </cell>
          <cell r="N26">
            <v>1484.537170490386</v>
          </cell>
          <cell r="O26">
            <v>1736.0485671148308</v>
          </cell>
          <cell r="P26">
            <v>2457.2628998403861</v>
          </cell>
          <cell r="R26">
            <v>1219.5694910832192</v>
          </cell>
          <cell r="S26">
            <v>3087.526888110242</v>
          </cell>
          <cell r="T26">
            <v>4993.5413549083059</v>
          </cell>
          <cell r="U26">
            <v>7126.8124997588075</v>
          </cell>
          <cell r="V26">
            <v>8834.8597167491935</v>
          </cell>
          <cell r="W26">
            <v>10503.625242879814</v>
          </cell>
          <cell r="X26">
            <v>12394.569357603534</v>
          </cell>
          <cell r="Y26">
            <v>14373.036939200822</v>
          </cell>
          <cell r="Z26">
            <v>16259.590054448108</v>
          </cell>
          <cell r="AA26">
            <v>17744.127224938493</v>
          </cell>
          <cell r="AB26">
            <v>19480.175792053324</v>
          </cell>
          <cell r="AC26">
            <v>21937.438691893709</v>
          </cell>
          <cell r="AE26">
            <v>1219.5694910832192</v>
          </cell>
          <cell r="AF26">
            <v>1867.957397027023</v>
          </cell>
          <cell r="AG26">
            <v>1906.0144667980635</v>
          </cell>
          <cell r="AH26">
            <v>2133.2711448505015</v>
          </cell>
          <cell r="AI26">
            <v>1371.5809911766846</v>
          </cell>
          <cell r="AJ26">
            <v>1354.1348005882837</v>
          </cell>
          <cell r="AK26">
            <v>1494.736087014946</v>
          </cell>
          <cell r="AL26">
            <v>1468.425286182867</v>
          </cell>
          <cell r="AM26">
            <v>1353.8572884505177</v>
          </cell>
          <cell r="AN26">
            <v>0</v>
          </cell>
          <cell r="AO26">
            <v>0</v>
          </cell>
          <cell r="AP26">
            <v>0</v>
          </cell>
          <cell r="AR26">
            <v>1219.5694910832192</v>
          </cell>
          <cell r="AS26">
            <v>3087.526888110242</v>
          </cell>
          <cell r="AT26">
            <v>4993.5413549083059</v>
          </cell>
          <cell r="AU26">
            <v>7126.8124997588075</v>
          </cell>
          <cell r="AV26">
            <v>8498.3934909354921</v>
          </cell>
          <cell r="AW26">
            <v>9852.5282915237767</v>
          </cell>
          <cell r="AX26">
            <v>11347.264378538723</v>
          </cell>
          <cell r="AY26">
            <v>12815.689664721589</v>
          </cell>
          <cell r="AZ26">
            <v>14169.546953172106</v>
          </cell>
          <cell r="BA26">
            <v>14169.546953172106</v>
          </cell>
          <cell r="BB26">
            <v>14169.546953172106</v>
          </cell>
          <cell r="BC26">
            <v>14169.546953172106</v>
          </cell>
          <cell r="BE26">
            <v>863.83070251791128</v>
          </cell>
          <cell r="BF26">
            <v>1070.8930827291638</v>
          </cell>
          <cell r="BG26">
            <v>1296.0196284338267</v>
          </cell>
          <cell r="BH26">
            <v>1293.4326572849789</v>
          </cell>
          <cell r="BI26">
            <v>1294.0568736026357</v>
          </cell>
          <cell r="BJ26">
            <v>1125.7932465772024</v>
          </cell>
          <cell r="BK26">
            <v>1097.8517857709517</v>
          </cell>
          <cell r="BL26">
            <v>1211.9942906535839</v>
          </cell>
          <cell r="BM26">
            <v>1957.501304576555</v>
          </cell>
          <cell r="BN26">
            <v>1748.2628912240807</v>
          </cell>
          <cell r="BO26">
            <v>1940.1990518587436</v>
          </cell>
          <cell r="BP26">
            <v>2217.9590326493853</v>
          </cell>
          <cell r="BR26">
            <v>863.83070251791128</v>
          </cell>
          <cell r="BS26">
            <v>1934.7237852470751</v>
          </cell>
          <cell r="BT26">
            <v>3230.7434136809015</v>
          </cell>
          <cell r="BU26">
            <v>4524.1760709658802</v>
          </cell>
          <cell r="BV26">
            <v>5818.2329445685154</v>
          </cell>
          <cell r="BW26">
            <v>6944.0261911457183</v>
          </cell>
          <cell r="BX26">
            <v>8041.8779769166704</v>
          </cell>
          <cell r="BY26">
            <v>9253.8722675702538</v>
          </cell>
          <cell r="BZ26">
            <v>11211.373572146809</v>
          </cell>
          <cell r="CA26">
            <v>12959.636463370891</v>
          </cell>
          <cell r="CB26">
            <v>14899.835515229635</v>
          </cell>
          <cell r="CC26">
            <v>17117.794547879021</v>
          </cell>
        </row>
        <row r="37">
          <cell r="E37">
            <v>821.65840026000001</v>
          </cell>
          <cell r="F37">
            <v>1040.4458929000002</v>
          </cell>
          <cell r="G37">
            <v>944.618604</v>
          </cell>
          <cell r="H37">
            <v>993.93454550000001</v>
          </cell>
          <cell r="I37">
            <v>1025.2447397953197</v>
          </cell>
          <cell r="J37">
            <v>1121.0792339897698</v>
          </cell>
          <cell r="K37">
            <v>1115.6534563620348</v>
          </cell>
          <cell r="L37">
            <v>1125.0698603431997</v>
          </cell>
          <cell r="M37">
            <v>1181.1515458269685</v>
          </cell>
          <cell r="N37">
            <v>1167.190217671166</v>
          </cell>
          <cell r="O37">
            <v>1306.4900446612105</v>
          </cell>
          <cell r="P37">
            <v>1796.1203831547443</v>
          </cell>
          <cell r="R37">
            <v>821.65840026000001</v>
          </cell>
          <cell r="S37">
            <v>1862.1042931600002</v>
          </cell>
          <cell r="T37">
            <v>2806.7228971600002</v>
          </cell>
          <cell r="U37">
            <v>3800.65744266</v>
          </cell>
          <cell r="V37">
            <v>4825.9021824553201</v>
          </cell>
          <cell r="W37">
            <v>5946.98141644509</v>
          </cell>
          <cell r="X37">
            <v>7062.6348728071243</v>
          </cell>
          <cell r="Y37">
            <v>8187.7047331503236</v>
          </cell>
          <cell r="Z37">
            <v>9368.8562789772914</v>
          </cell>
          <cell r="AA37">
            <v>10536.046496648458</v>
          </cell>
          <cell r="AB37">
            <v>11842.536541309668</v>
          </cell>
          <cell r="AC37">
            <v>13638.656924464412</v>
          </cell>
          <cell r="AE37">
            <v>821.65840026000001</v>
          </cell>
          <cell r="AF37">
            <v>1040.4458929000002</v>
          </cell>
          <cell r="AG37">
            <v>944.618604</v>
          </cell>
          <cell r="AH37">
            <v>993.93454550000001</v>
          </cell>
          <cell r="AI37">
            <v>886.90653127391306</v>
          </cell>
          <cell r="AJ37">
            <v>827.57117660999995</v>
          </cell>
          <cell r="AK37">
            <v>938.90101995999999</v>
          </cell>
          <cell r="AL37">
            <v>996.97087923000004</v>
          </cell>
          <cell r="AM37">
            <v>1041.4846694556647</v>
          </cell>
          <cell r="AN37">
            <v>0</v>
          </cell>
          <cell r="AO37">
            <v>0</v>
          </cell>
          <cell r="AP37">
            <v>0</v>
          </cell>
          <cell r="AR37">
            <v>821.65840026000001</v>
          </cell>
          <cell r="AS37">
            <v>1862.1042931600002</v>
          </cell>
          <cell r="AT37">
            <v>2806.7228971600002</v>
          </cell>
          <cell r="AU37">
            <v>3800.65744266</v>
          </cell>
          <cell r="AV37">
            <v>4687.5639739339131</v>
          </cell>
          <cell r="AW37">
            <v>5515.1351505439134</v>
          </cell>
          <cell r="AX37">
            <v>6454.0361705039131</v>
          </cell>
          <cell r="AY37">
            <v>7451.0070497339129</v>
          </cell>
          <cell r="AZ37">
            <v>8492.4917191895784</v>
          </cell>
          <cell r="BA37">
            <v>8492.4917191895784</v>
          </cell>
          <cell r="BB37">
            <v>8492.4917191895784</v>
          </cell>
          <cell r="BC37">
            <v>8492.4917191895784</v>
          </cell>
          <cell r="BE37">
            <v>949.17560539999999</v>
          </cell>
          <cell r="BF37">
            <v>857.70396870250011</v>
          </cell>
          <cell r="BG37">
            <v>892.48402220000003</v>
          </cell>
          <cell r="BH37">
            <v>1061.82875857</v>
          </cell>
          <cell r="BI37">
            <v>868.18160199999988</v>
          </cell>
          <cell r="BJ37">
            <v>1052.945463</v>
          </cell>
          <cell r="BK37">
            <v>970.80948222000006</v>
          </cell>
          <cell r="BL37">
            <v>1187.2030922199999</v>
          </cell>
          <cell r="BM37">
            <v>1095.5891329999999</v>
          </cell>
          <cell r="BN37">
            <v>959.06849699999998</v>
          </cell>
          <cell r="BO37">
            <v>1404.7527504</v>
          </cell>
          <cell r="BP37">
            <v>2111.1387960000002</v>
          </cell>
          <cell r="BR37">
            <v>949.17560539999999</v>
          </cell>
          <cell r="BS37">
            <v>1806.8795741025001</v>
          </cell>
          <cell r="BT37">
            <v>2699.3635963024999</v>
          </cell>
          <cell r="BU37">
            <v>3761.1923548724999</v>
          </cell>
          <cell r="BV37">
            <v>4629.3739568724995</v>
          </cell>
          <cell r="BW37">
            <v>5682.3194198724996</v>
          </cell>
          <cell r="BX37">
            <v>6653.1289020924996</v>
          </cell>
          <cell r="BY37">
            <v>7840.3319943124998</v>
          </cell>
          <cell r="BZ37">
            <v>8935.9211273125002</v>
          </cell>
          <cell r="CA37">
            <v>9894.9896243125004</v>
          </cell>
          <cell r="CB37">
            <v>11299.742374712499</v>
          </cell>
          <cell r="CC37">
            <v>13410.881170712499</v>
          </cell>
        </row>
        <row r="40">
          <cell r="R40">
            <v>28.466999999999999</v>
          </cell>
          <cell r="S40">
            <v>49.231499999999997</v>
          </cell>
          <cell r="T40">
            <v>69.193899999999999</v>
          </cell>
          <cell r="U40">
            <v>86.014899999999997</v>
          </cell>
          <cell r="V40">
            <v>98.496899999999997</v>
          </cell>
          <cell r="W40">
            <v>111.5749</v>
          </cell>
          <cell r="X40">
            <v>129.70339999999999</v>
          </cell>
          <cell r="Y40">
            <v>144.70439999999999</v>
          </cell>
          <cell r="Z40">
            <v>159.91239999999999</v>
          </cell>
          <cell r="AA40">
            <v>175.34289999999999</v>
          </cell>
          <cell r="AB40">
            <v>190.6069</v>
          </cell>
          <cell r="AC40">
            <v>204.2739</v>
          </cell>
          <cell r="AR40">
            <v>28.466999999999999</v>
          </cell>
          <cell r="AS40">
            <v>49.231499999999997</v>
          </cell>
          <cell r="AT40">
            <v>69.193899999999999</v>
          </cell>
          <cell r="AU40">
            <v>86.014899999999997</v>
          </cell>
          <cell r="AV40">
            <v>96.056248999999994</v>
          </cell>
          <cell r="AW40">
            <v>105.97174899999999</v>
          </cell>
          <cell r="AX40">
            <v>115.88891499999998</v>
          </cell>
          <cell r="AY40">
            <v>130.88108099999999</v>
          </cell>
          <cell r="AZ40">
            <v>140.15402</v>
          </cell>
          <cell r="BA40">
            <v>140.15402</v>
          </cell>
          <cell r="BB40">
            <v>140.15402</v>
          </cell>
          <cell r="BC40">
            <v>140.15402</v>
          </cell>
          <cell r="BR40">
            <v>16.89425</v>
          </cell>
          <cell r="BS40">
            <v>25.405749999999998</v>
          </cell>
          <cell r="BT40">
            <v>35.433749999999996</v>
          </cell>
          <cell r="BU40">
            <v>46.463249999999995</v>
          </cell>
          <cell r="BV40">
            <v>61.232749999999996</v>
          </cell>
          <cell r="BW40">
            <v>81.431349999999995</v>
          </cell>
          <cell r="BX40">
            <v>102.41295</v>
          </cell>
          <cell r="BY40">
            <v>117.41395</v>
          </cell>
          <cell r="BZ40">
            <v>137.83244999999999</v>
          </cell>
          <cell r="CA40">
            <v>162.74564999999998</v>
          </cell>
          <cell r="CB40">
            <v>202.90914999999998</v>
          </cell>
          <cell r="CC40">
            <v>210.44444999999999</v>
          </cell>
        </row>
        <row r="41">
          <cell r="E41">
            <v>158.63320300000001</v>
          </cell>
          <cell r="F41">
            <v>186.86236700000001</v>
          </cell>
          <cell r="G41">
            <v>166.50575599999999</v>
          </cell>
          <cell r="H41">
            <v>197.112853</v>
          </cell>
          <cell r="I41">
            <v>231.76577162884956</v>
          </cell>
          <cell r="J41">
            <v>234.68195633491194</v>
          </cell>
          <cell r="K41">
            <v>242.47700535450443</v>
          </cell>
          <cell r="L41">
            <v>240.79895692405722</v>
          </cell>
          <cell r="M41">
            <v>269.32566343635187</v>
          </cell>
          <cell r="N41">
            <v>283.30933806058101</v>
          </cell>
          <cell r="O41">
            <v>265.41023267268281</v>
          </cell>
          <cell r="P41">
            <v>233.80713129247363</v>
          </cell>
          <cell r="R41">
            <v>158.63320300000001</v>
          </cell>
          <cell r="S41">
            <v>345.49557000000004</v>
          </cell>
          <cell r="T41">
            <v>512.00132600000006</v>
          </cell>
          <cell r="U41">
            <v>709.11417900000004</v>
          </cell>
          <cell r="V41">
            <v>940.87995062884966</v>
          </cell>
          <cell r="W41">
            <v>1175.5619069637617</v>
          </cell>
          <cell r="X41">
            <v>1418.0389123182661</v>
          </cell>
          <cell r="Y41">
            <v>1658.8378692423232</v>
          </cell>
          <cell r="Z41">
            <v>1928.163532678675</v>
          </cell>
          <cell r="AA41">
            <v>2211.472870739256</v>
          </cell>
          <cell r="AB41">
            <v>2476.8831034119389</v>
          </cell>
          <cell r="AC41">
            <v>2710.6902347044124</v>
          </cell>
          <cell r="AE41">
            <v>158.63320300000001</v>
          </cell>
          <cell r="AF41">
            <v>186.86236700000001</v>
          </cell>
          <cell r="AG41">
            <v>166.50575599999999</v>
          </cell>
          <cell r="AH41">
            <v>197.112853</v>
          </cell>
          <cell r="AI41">
            <v>185.34134</v>
          </cell>
          <cell r="AJ41">
            <v>195.62101799999999</v>
          </cell>
          <cell r="AK41">
            <v>221.065428</v>
          </cell>
          <cell r="AL41">
            <v>234.83930699999999</v>
          </cell>
          <cell r="AM41">
            <v>234.46255500000001</v>
          </cell>
          <cell r="AN41">
            <v>0</v>
          </cell>
          <cell r="AO41">
            <v>0</v>
          </cell>
          <cell r="AP41">
            <v>0</v>
          </cell>
          <cell r="AR41">
            <v>158.63320300000001</v>
          </cell>
          <cell r="AS41">
            <v>345.49557000000004</v>
          </cell>
          <cell r="AT41">
            <v>512.00132600000006</v>
          </cell>
          <cell r="AU41">
            <v>709.11417900000004</v>
          </cell>
          <cell r="AV41">
            <v>894.45551900000009</v>
          </cell>
          <cell r="AW41">
            <v>1090.0765370000001</v>
          </cell>
          <cell r="AX41">
            <v>1311.1419650000003</v>
          </cell>
          <cell r="AY41">
            <v>1545.9812720000002</v>
          </cell>
          <cell r="AZ41">
            <v>1780.4438270000003</v>
          </cell>
          <cell r="BA41">
            <v>1780.4438270000003</v>
          </cell>
          <cell r="BB41">
            <v>1780.4438270000003</v>
          </cell>
          <cell r="BC41">
            <v>1780.4438270000003</v>
          </cell>
          <cell r="BE41">
            <v>229.79770600000001</v>
          </cell>
          <cell r="BF41">
            <v>143.05550820249999</v>
          </cell>
          <cell r="BG41">
            <v>159.65114269999998</v>
          </cell>
          <cell r="BH41">
            <v>172.50759932</v>
          </cell>
          <cell r="BI41">
            <v>175.002925</v>
          </cell>
          <cell r="BJ41">
            <v>196.34795800000001</v>
          </cell>
          <cell r="BK41">
            <v>178.81147540000001</v>
          </cell>
          <cell r="BL41">
            <v>228.85843</v>
          </cell>
          <cell r="BM41">
            <v>256.04476199999999</v>
          </cell>
          <cell r="BN41">
            <v>202.133871</v>
          </cell>
          <cell r="BO41">
            <v>252.4287716</v>
          </cell>
          <cell r="BP41">
            <v>184.9663615</v>
          </cell>
          <cell r="BR41">
            <v>229.79770600000001</v>
          </cell>
          <cell r="BS41">
            <v>372.8532142025</v>
          </cell>
          <cell r="BT41">
            <v>532.50435690249992</v>
          </cell>
          <cell r="BU41">
            <v>705.01195622249998</v>
          </cell>
          <cell r="BV41">
            <v>880.01488122249998</v>
          </cell>
          <cell r="BW41">
            <v>1076.3628392225</v>
          </cell>
          <cell r="BX41">
            <v>1255.1743146225001</v>
          </cell>
          <cell r="BY41">
            <v>1484.0327446225001</v>
          </cell>
          <cell r="BZ41">
            <v>1740.0775066225001</v>
          </cell>
          <cell r="CA41">
            <v>1942.2113776225001</v>
          </cell>
          <cell r="CB41">
            <v>2194.6401492225</v>
          </cell>
          <cell r="CC41">
            <v>2379.6065107224999</v>
          </cell>
        </row>
        <row r="43">
          <cell r="E43">
            <v>116.12847816</v>
          </cell>
          <cell r="F43">
            <v>164.372446</v>
          </cell>
          <cell r="G43">
            <v>138.633377</v>
          </cell>
          <cell r="H43">
            <v>160.52124950000001</v>
          </cell>
          <cell r="I43">
            <v>125.602542</v>
          </cell>
          <cell r="J43">
            <v>120.142628</v>
          </cell>
          <cell r="K43">
            <v>116.625214</v>
          </cell>
          <cell r="L43">
            <v>120.142628</v>
          </cell>
          <cell r="M43">
            <v>122.872585</v>
          </cell>
          <cell r="N43">
            <v>122.872585</v>
          </cell>
          <cell r="O43">
            <v>114.682714</v>
          </cell>
          <cell r="P43">
            <v>396.56467900000001</v>
          </cell>
          <cell r="R43">
            <v>116.12847816</v>
          </cell>
          <cell r="S43">
            <v>280.50092416000001</v>
          </cell>
          <cell r="T43">
            <v>419.13430116000001</v>
          </cell>
          <cell r="U43">
            <v>579.65555066000002</v>
          </cell>
          <cell r="V43">
            <v>705.25809265999999</v>
          </cell>
          <cell r="W43">
            <v>825.40072065999993</v>
          </cell>
          <cell r="X43">
            <v>942.02593465999996</v>
          </cell>
          <cell r="Y43">
            <v>1062.1685626599999</v>
          </cell>
          <cell r="Z43">
            <v>1185.04114766</v>
          </cell>
          <cell r="AA43">
            <v>1307.9137326600001</v>
          </cell>
          <cell r="AB43">
            <v>1422.5964466600001</v>
          </cell>
          <cell r="AC43">
            <v>1819.1611256600002</v>
          </cell>
          <cell r="AE43">
            <v>116.12847816</v>
          </cell>
          <cell r="AF43">
            <v>164.372446</v>
          </cell>
          <cell r="AG43">
            <v>138.633377</v>
          </cell>
          <cell r="AH43">
            <v>160.52124950000001</v>
          </cell>
          <cell r="AI43">
            <v>123.01498142391304</v>
          </cell>
          <cell r="AJ43">
            <v>128.41841024999999</v>
          </cell>
          <cell r="AK43">
            <v>148.92450249999999</v>
          </cell>
          <cell r="AL43">
            <v>169.949579</v>
          </cell>
          <cell r="AM43">
            <v>172.03356136092489</v>
          </cell>
          <cell r="AN43">
            <v>0</v>
          </cell>
          <cell r="AO43">
            <v>0</v>
          </cell>
          <cell r="AP43">
            <v>0</v>
          </cell>
          <cell r="AR43">
            <v>116.12847816</v>
          </cell>
          <cell r="AS43">
            <v>280.50092416000001</v>
          </cell>
          <cell r="AT43">
            <v>419.13430116000001</v>
          </cell>
          <cell r="AU43">
            <v>579.65555066000002</v>
          </cell>
          <cell r="AV43">
            <v>702.67053208391303</v>
          </cell>
          <cell r="AW43">
            <v>831.088942333913</v>
          </cell>
          <cell r="AX43">
            <v>980.01344483391301</v>
          </cell>
          <cell r="AY43">
            <v>1149.963023833913</v>
          </cell>
          <cell r="AZ43">
            <v>1321.996585194838</v>
          </cell>
          <cell r="BA43">
            <v>1321.996585194838</v>
          </cell>
          <cell r="BB43">
            <v>1321.996585194838</v>
          </cell>
          <cell r="BC43">
            <v>1321.996585194838</v>
          </cell>
          <cell r="BE43">
            <v>153.69823740000001</v>
          </cell>
          <cell r="BF43">
            <v>136.98499150000001</v>
          </cell>
          <cell r="BG43">
            <v>130.991038</v>
          </cell>
          <cell r="BH43">
            <v>140.59312825000001</v>
          </cell>
          <cell r="BI43">
            <v>167.24027100000001</v>
          </cell>
          <cell r="BJ43">
            <v>171.24872999999999</v>
          </cell>
          <cell r="BK43">
            <v>155.13786300000001</v>
          </cell>
          <cell r="BL43">
            <v>160.60107221999999</v>
          </cell>
          <cell r="BM43">
            <v>129.43560600000001</v>
          </cell>
          <cell r="BN43">
            <v>135.34983700000001</v>
          </cell>
          <cell r="BO43">
            <v>211.011438</v>
          </cell>
          <cell r="BP43">
            <v>336.97599699999995</v>
          </cell>
          <cell r="BR43">
            <v>153.69823740000001</v>
          </cell>
          <cell r="BS43">
            <v>290.68322890000002</v>
          </cell>
          <cell r="BT43">
            <v>421.67426690000002</v>
          </cell>
          <cell r="BU43">
            <v>562.26739515000008</v>
          </cell>
          <cell r="BV43">
            <v>729.50766615000009</v>
          </cell>
          <cell r="BW43">
            <v>900.75639615000011</v>
          </cell>
          <cell r="BX43">
            <v>1055.8942591500002</v>
          </cell>
          <cell r="BY43">
            <v>1216.4953313700003</v>
          </cell>
          <cell r="BZ43">
            <v>1345.9309373700003</v>
          </cell>
          <cell r="CA43">
            <v>1481.2807743700002</v>
          </cell>
          <cell r="CB43">
            <v>1692.2922123700002</v>
          </cell>
          <cell r="CC43">
            <v>2029.2682093700002</v>
          </cell>
        </row>
        <row r="44">
          <cell r="E44">
            <v>84.545042099999989</v>
          </cell>
          <cell r="F44">
            <v>103.4621029</v>
          </cell>
          <cell r="G44">
            <v>89.943706000000006</v>
          </cell>
          <cell r="H44">
            <v>104.750848</v>
          </cell>
          <cell r="I44">
            <v>109.35901930000001</v>
          </cell>
          <cell r="J44">
            <v>109.94612830000003</v>
          </cell>
          <cell r="K44">
            <v>108.47762420000002</v>
          </cell>
          <cell r="L44">
            <v>112.20530910000005</v>
          </cell>
          <cell r="M44">
            <v>117.30328080000001</v>
          </cell>
          <cell r="N44">
            <v>103.35916770000003</v>
          </cell>
          <cell r="O44">
            <v>99.576978600000089</v>
          </cell>
          <cell r="P44">
            <v>103.57992800000007</v>
          </cell>
          <cell r="R44">
            <v>84.545042099999989</v>
          </cell>
          <cell r="S44">
            <v>188.00714499999998</v>
          </cell>
          <cell r="T44">
            <v>277.950851</v>
          </cell>
          <cell r="U44">
            <v>382.70169900000002</v>
          </cell>
          <cell r="V44">
            <v>492.06071830000002</v>
          </cell>
          <cell r="W44">
            <v>602.00684660000002</v>
          </cell>
          <cell r="X44">
            <v>710.48447080000005</v>
          </cell>
          <cell r="Y44">
            <v>822.68977990000008</v>
          </cell>
          <cell r="Z44">
            <v>939.99306070000011</v>
          </cell>
          <cell r="AA44">
            <v>1043.3522284000001</v>
          </cell>
          <cell r="AB44">
            <v>1142.9292070000001</v>
          </cell>
          <cell r="AC44">
            <v>1246.5091350000002</v>
          </cell>
          <cell r="AE44">
            <v>84.545042099999989</v>
          </cell>
          <cell r="AF44">
            <v>103.4621029</v>
          </cell>
          <cell r="AG44">
            <v>89.943706000000006</v>
          </cell>
          <cell r="AH44">
            <v>104.750848</v>
          </cell>
          <cell r="AI44">
            <v>101.05834985</v>
          </cell>
          <cell r="AJ44">
            <v>102.36397969999999</v>
          </cell>
          <cell r="AK44">
            <v>91.524487460000003</v>
          </cell>
          <cell r="AL44">
            <v>91.249956209999993</v>
          </cell>
          <cell r="AM44">
            <v>85.561301329999992</v>
          </cell>
          <cell r="AN44">
            <v>0</v>
          </cell>
          <cell r="AO44">
            <v>0</v>
          </cell>
          <cell r="AP44">
            <v>0</v>
          </cell>
          <cell r="AR44">
            <v>84.545042099999989</v>
          </cell>
          <cell r="AS44">
            <v>188.00714499999998</v>
          </cell>
          <cell r="AT44">
            <v>277.950851</v>
          </cell>
          <cell r="AU44">
            <v>382.70169900000002</v>
          </cell>
          <cell r="AV44">
            <v>483.76004885000003</v>
          </cell>
          <cell r="AW44">
            <v>586.12402855000005</v>
          </cell>
          <cell r="AX44">
            <v>677.64851601000009</v>
          </cell>
          <cell r="AY44">
            <v>768.89847222000003</v>
          </cell>
          <cell r="AZ44">
            <v>854.45977355000002</v>
          </cell>
          <cell r="BA44">
            <v>854.45977355000002</v>
          </cell>
          <cell r="BB44">
            <v>854.45977355000002</v>
          </cell>
          <cell r="BC44">
            <v>854.45977355000002</v>
          </cell>
          <cell r="BE44">
            <v>58.941766999999999</v>
          </cell>
          <cell r="BF44">
            <v>97.312569999999994</v>
          </cell>
          <cell r="BG44">
            <v>124.80298999999999</v>
          </cell>
          <cell r="BH44">
            <v>99.632470999999995</v>
          </cell>
          <cell r="BI44">
            <v>85.836213000000001</v>
          </cell>
          <cell r="BJ44">
            <v>116.338536</v>
          </cell>
          <cell r="BK44">
            <v>111.311072</v>
          </cell>
          <cell r="BL44">
            <v>108.391825</v>
          </cell>
          <cell r="BM44">
            <v>101.14614400000001</v>
          </cell>
          <cell r="BN44">
            <v>102.509815</v>
          </cell>
          <cell r="BO44">
            <v>94.270302000000001</v>
          </cell>
          <cell r="BP44">
            <v>102.27960299999999</v>
          </cell>
          <cell r="BR44">
            <v>58.941766999999999</v>
          </cell>
          <cell r="BS44">
            <v>156.25433699999999</v>
          </cell>
          <cell r="BT44">
            <v>281.05732699999999</v>
          </cell>
          <cell r="BU44">
            <v>380.689798</v>
          </cell>
          <cell r="BV44">
            <v>466.52601099999998</v>
          </cell>
          <cell r="BW44">
            <v>582.86454700000002</v>
          </cell>
          <cell r="BX44">
            <v>694.17561899999998</v>
          </cell>
          <cell r="BY44">
            <v>802.56744400000002</v>
          </cell>
          <cell r="BZ44">
            <v>903.71358800000007</v>
          </cell>
          <cell r="CA44">
            <v>1006.2234030000001</v>
          </cell>
          <cell r="CB44">
            <v>1100.4937050000001</v>
          </cell>
          <cell r="CC44">
            <v>1202.773308</v>
          </cell>
        </row>
        <row r="46">
          <cell r="E46">
            <v>42.785366000000003</v>
          </cell>
          <cell r="F46">
            <v>65.829044999999994</v>
          </cell>
          <cell r="G46">
            <v>60.834662999999999</v>
          </cell>
          <cell r="H46">
            <v>63.344298000000002</v>
          </cell>
          <cell r="I46">
            <v>45.872464999999998</v>
          </cell>
          <cell r="J46">
            <v>66.12397</v>
          </cell>
          <cell r="K46">
            <v>65.240780000000001</v>
          </cell>
          <cell r="L46">
            <v>66.698719999999994</v>
          </cell>
          <cell r="M46">
            <v>70.548720000000003</v>
          </cell>
          <cell r="N46">
            <v>62.162430000000001</v>
          </cell>
          <cell r="O46">
            <v>59.887740000000001</v>
          </cell>
          <cell r="P46">
            <v>62.759481999999998</v>
          </cell>
          <cell r="R46">
            <v>42.785366000000003</v>
          </cell>
          <cell r="S46">
            <v>108.61441099999999</v>
          </cell>
          <cell r="T46">
            <v>169.449074</v>
          </cell>
          <cell r="U46">
            <v>232.79337200000001</v>
          </cell>
          <cell r="V46">
            <v>278.66583700000001</v>
          </cell>
          <cell r="W46">
            <v>344.789807</v>
          </cell>
          <cell r="X46">
            <v>410.03058699999997</v>
          </cell>
          <cell r="Y46">
            <v>476.72930699999995</v>
          </cell>
          <cell r="Z46">
            <v>547.27802699999995</v>
          </cell>
          <cell r="AA46">
            <v>609.44045699999992</v>
          </cell>
          <cell r="AB46">
            <v>669.32819699999993</v>
          </cell>
          <cell r="AC46">
            <v>732.08767899999998</v>
          </cell>
          <cell r="AE46">
            <v>42.785366000000003</v>
          </cell>
          <cell r="AF46">
            <v>65.829044999999994</v>
          </cell>
          <cell r="AG46">
            <v>60.834662999999999</v>
          </cell>
          <cell r="AH46">
            <v>63.344298000000002</v>
          </cell>
          <cell r="AI46">
            <v>45.017166000000003</v>
          </cell>
          <cell r="AJ46">
            <v>33.895305999999998</v>
          </cell>
          <cell r="AK46">
            <v>42.507269000000001</v>
          </cell>
          <cell r="AL46">
            <v>35.346921000000002</v>
          </cell>
          <cell r="AM46">
            <v>39.879167764739876</v>
          </cell>
          <cell r="AN46">
            <v>0</v>
          </cell>
          <cell r="AO46">
            <v>0</v>
          </cell>
          <cell r="AP46">
            <v>0</v>
          </cell>
          <cell r="AR46">
            <v>42.785366000000003</v>
          </cell>
          <cell r="AS46">
            <v>108.61441099999999</v>
          </cell>
          <cell r="AT46">
            <v>169.449074</v>
          </cell>
          <cell r="AU46">
            <v>232.79337200000001</v>
          </cell>
          <cell r="AV46">
            <v>277.81053800000001</v>
          </cell>
          <cell r="AW46">
            <v>311.70584400000001</v>
          </cell>
          <cell r="AX46">
            <v>354.21311300000002</v>
          </cell>
          <cell r="AY46">
            <v>389.56003400000003</v>
          </cell>
          <cell r="AZ46">
            <v>429.43920176473989</v>
          </cell>
          <cell r="BA46">
            <v>429.43920176473989</v>
          </cell>
          <cell r="BB46">
            <v>429.43920176473989</v>
          </cell>
          <cell r="BC46">
            <v>429.43920176473989</v>
          </cell>
          <cell r="BE46">
            <v>56.016530000000003</v>
          </cell>
          <cell r="BF46">
            <v>79.524238999999994</v>
          </cell>
          <cell r="BG46">
            <v>66.041261000000006</v>
          </cell>
          <cell r="BH46">
            <v>64.844740999999999</v>
          </cell>
          <cell r="BI46">
            <v>51.342095999999998</v>
          </cell>
          <cell r="BJ46">
            <v>49.399766999999997</v>
          </cell>
          <cell r="BK46">
            <v>42.183020820000003</v>
          </cell>
          <cell r="BL46">
            <v>65.635493999999994</v>
          </cell>
          <cell r="BM46">
            <v>68.272053999999997</v>
          </cell>
          <cell r="BN46">
            <v>57.878036999999999</v>
          </cell>
          <cell r="BO46">
            <v>64.543093999999996</v>
          </cell>
          <cell r="BP46">
            <v>119.5648475</v>
          </cell>
          <cell r="BR46">
            <v>56.016530000000003</v>
          </cell>
          <cell r="BS46">
            <v>135.54076900000001</v>
          </cell>
          <cell r="BT46">
            <v>201.58203000000003</v>
          </cell>
          <cell r="BU46">
            <v>266.42677100000003</v>
          </cell>
          <cell r="BV46">
            <v>317.768867</v>
          </cell>
          <cell r="BW46">
            <v>367.168634</v>
          </cell>
          <cell r="BX46">
            <v>409.35165482000002</v>
          </cell>
          <cell r="BY46">
            <v>474.98714882000002</v>
          </cell>
          <cell r="BZ46">
            <v>543.25920282000004</v>
          </cell>
          <cell r="CA46">
            <v>601.13723981999999</v>
          </cell>
          <cell r="CB46">
            <v>665.68033381999999</v>
          </cell>
          <cell r="CC46">
            <v>785.24518132000003</v>
          </cell>
        </row>
        <row r="47">
          <cell r="E47">
            <v>145.20849999999999</v>
          </cell>
          <cell r="F47">
            <v>152.81932499999999</v>
          </cell>
          <cell r="G47">
            <v>184.624922</v>
          </cell>
          <cell r="H47">
            <v>158.58945499999999</v>
          </cell>
          <cell r="I47">
            <v>156.81805700000001</v>
          </cell>
          <cell r="J47">
            <v>231.43389500000004</v>
          </cell>
          <cell r="K47">
            <v>228.34272999999996</v>
          </cell>
          <cell r="L47">
            <v>236.189415</v>
          </cell>
          <cell r="M47">
            <v>212.28751199999999</v>
          </cell>
          <cell r="N47">
            <v>187.052403</v>
          </cell>
          <cell r="O47">
            <v>209.60708999999997</v>
          </cell>
          <cell r="P47">
            <v>187.45792000000003</v>
          </cell>
          <cell r="R47">
            <v>145.20849999999999</v>
          </cell>
          <cell r="S47">
            <v>298.02782500000001</v>
          </cell>
          <cell r="T47">
            <v>482.65274699999998</v>
          </cell>
          <cell r="U47">
            <v>641.24220199999991</v>
          </cell>
          <cell r="V47">
            <v>798.06025899999986</v>
          </cell>
          <cell r="W47">
            <v>1029.494154</v>
          </cell>
          <cell r="X47">
            <v>1257.8368839999998</v>
          </cell>
          <cell r="Y47">
            <v>1494.0262989999999</v>
          </cell>
          <cell r="Z47">
            <v>1706.313811</v>
          </cell>
          <cell r="AA47">
            <v>1893.3662139999999</v>
          </cell>
          <cell r="AB47">
            <v>2102.9733040000001</v>
          </cell>
          <cell r="AC47">
            <v>2290.4312239999999</v>
          </cell>
          <cell r="AE47">
            <v>145.20849999999999</v>
          </cell>
          <cell r="AF47">
            <v>152.81932499999999</v>
          </cell>
          <cell r="AG47">
            <v>184.624922</v>
          </cell>
          <cell r="AH47">
            <v>158.58945499999999</v>
          </cell>
          <cell r="AI47">
            <v>156.81805700000001</v>
          </cell>
          <cell r="AJ47">
            <v>94.667131659999995</v>
          </cell>
          <cell r="AK47">
            <v>138.314233</v>
          </cell>
          <cell r="AL47">
            <v>131.50618402000001</v>
          </cell>
          <cell r="AM47">
            <v>141.654427</v>
          </cell>
          <cell r="AN47">
            <v>0</v>
          </cell>
          <cell r="AO47">
            <v>0</v>
          </cell>
          <cell r="AP47">
            <v>0</v>
          </cell>
          <cell r="AR47">
            <v>145.20849999999999</v>
          </cell>
          <cell r="AS47">
            <v>298.02782500000001</v>
          </cell>
          <cell r="AT47">
            <v>482.65274699999998</v>
          </cell>
          <cell r="AU47">
            <v>641.24220199999991</v>
          </cell>
          <cell r="AV47">
            <v>798.06025899999986</v>
          </cell>
          <cell r="AW47">
            <v>892.72739065999986</v>
          </cell>
          <cell r="AX47">
            <v>1031.0416236599999</v>
          </cell>
          <cell r="AY47">
            <v>1162.54780768</v>
          </cell>
          <cell r="AZ47">
            <v>1304.2022346799999</v>
          </cell>
          <cell r="BA47">
            <v>1304.2022346799999</v>
          </cell>
          <cell r="BB47">
            <v>1304.2022346799999</v>
          </cell>
          <cell r="BC47">
            <v>1304.2022346799999</v>
          </cell>
          <cell r="BE47">
            <v>127.73336</v>
          </cell>
          <cell r="BF47">
            <v>126.912111</v>
          </cell>
          <cell r="BG47">
            <v>145.45622</v>
          </cell>
          <cell r="BH47">
            <v>303.06466799999998</v>
          </cell>
          <cell r="BI47">
            <v>124.205476</v>
          </cell>
          <cell r="BJ47">
            <v>213.168826</v>
          </cell>
          <cell r="BK47">
            <v>193.63756900000001</v>
          </cell>
          <cell r="BL47">
            <v>295.82260500000001</v>
          </cell>
          <cell r="BM47">
            <v>197.15364400000001</v>
          </cell>
          <cell r="BN47">
            <v>157.40340699999999</v>
          </cell>
          <cell r="BO47">
            <v>182.558741</v>
          </cell>
          <cell r="BP47">
            <v>585.36727800000006</v>
          </cell>
          <cell r="BR47">
            <v>127.73336</v>
          </cell>
          <cell r="BS47">
            <v>254.64547099999999</v>
          </cell>
          <cell r="BT47">
            <v>400.10169099999996</v>
          </cell>
          <cell r="BU47">
            <v>703.16635899999994</v>
          </cell>
          <cell r="BV47">
            <v>827.37183499999992</v>
          </cell>
          <cell r="BW47">
            <v>1040.540661</v>
          </cell>
          <cell r="BX47">
            <v>1234.17823</v>
          </cell>
          <cell r="BY47">
            <v>1530.0008350000001</v>
          </cell>
          <cell r="BZ47">
            <v>1727.154479</v>
          </cell>
          <cell r="CA47">
            <v>1884.5578860000001</v>
          </cell>
          <cell r="CB47">
            <v>2067.1166269999999</v>
          </cell>
          <cell r="CC47">
            <v>2652.483905</v>
          </cell>
        </row>
        <row r="53">
          <cell r="E53">
            <v>766.01448337940406</v>
          </cell>
          <cell r="F53">
            <v>1198.9096953044466</v>
          </cell>
          <cell r="G53">
            <v>1135.0449532933978</v>
          </cell>
          <cell r="H53">
            <v>1231.2667562389213</v>
          </cell>
          <cell r="I53">
            <v>919.79861926703779</v>
          </cell>
          <cell r="J53">
            <v>896.29362140620822</v>
          </cell>
          <cell r="K53">
            <v>945.06486887851111</v>
          </cell>
          <cell r="L53">
            <v>978.67268597730663</v>
          </cell>
          <cell r="M53">
            <v>871.305680439978</v>
          </cell>
          <cell r="N53">
            <v>712.54952050619784</v>
          </cell>
          <cell r="O53">
            <v>894.80141175117956</v>
          </cell>
          <cell r="P53">
            <v>1384.8915362447026</v>
          </cell>
          <cell r="R53">
            <v>766.01448337940406</v>
          </cell>
          <cell r="S53">
            <v>973.87698797143071</v>
          </cell>
          <cell r="T53">
            <v>1027.4097097060699</v>
          </cell>
          <cell r="U53">
            <v>1078.8917321372883</v>
          </cell>
          <cell r="V53">
            <v>1042.6885024818926</v>
          </cell>
          <cell r="W53">
            <v>1014.825235374688</v>
          </cell>
          <cell r="X53">
            <v>1003.3730745027437</v>
          </cell>
          <cell r="Y53">
            <v>999.90462403166805</v>
          </cell>
          <cell r="Z53">
            <v>982.51326741547848</v>
          </cell>
          <cell r="AA53">
            <v>948.90011130264566</v>
          </cell>
          <cell r="AB53">
            <v>943.18621611057119</v>
          </cell>
          <cell r="AC53">
            <v>980.46297546770097</v>
          </cell>
          <cell r="AE53">
            <v>918.3693075665692</v>
          </cell>
          <cell r="AF53">
            <v>1123.8696596748835</v>
          </cell>
          <cell r="AG53">
            <v>1257.0986233422568</v>
          </cell>
          <cell r="AH53">
            <v>1188.0300943658983</v>
          </cell>
          <cell r="AI53">
            <v>920.31311835290489</v>
          </cell>
          <cell r="AJ53">
            <v>831.49934214283462</v>
          </cell>
          <cell r="AK53">
            <v>848.02723047032748</v>
          </cell>
          <cell r="AL53">
            <v>778.61539878786277</v>
          </cell>
          <cell r="AM53">
            <v>609.65634002429431</v>
          </cell>
          <cell r="AN53">
            <v>0</v>
          </cell>
          <cell r="AO53">
            <v>0</v>
          </cell>
          <cell r="AP53">
            <v>0</v>
          </cell>
          <cell r="AR53">
            <v>918.3693075665692</v>
          </cell>
          <cell r="AS53">
            <v>1029.7374266980478</v>
          </cell>
          <cell r="AT53">
            <v>1102.9251692580274</v>
          </cell>
          <cell r="AU53">
            <v>1126.209775641466</v>
          </cell>
          <cell r="AV53">
            <v>1085.0600180192625</v>
          </cell>
          <cell r="AW53">
            <v>1039.8795023614086</v>
          </cell>
          <cell r="AX53">
            <v>1008.5580496426511</v>
          </cell>
          <cell r="AY53">
            <v>973.59913583656464</v>
          </cell>
          <cell r="AZ53">
            <v>916.13033142763197</v>
          </cell>
          <cell r="BA53">
            <v>916.13033142763197</v>
          </cell>
          <cell r="BB53">
            <v>916.13033142763197</v>
          </cell>
          <cell r="BC53">
            <v>916.13033142763197</v>
          </cell>
          <cell r="BE53">
            <v>639.77822929259912</v>
          </cell>
          <cell r="BF53">
            <v>976.90030526900273</v>
          </cell>
          <cell r="BG53">
            <v>946.79716398937489</v>
          </cell>
          <cell r="BH53">
            <v>892.08741474205681</v>
          </cell>
          <cell r="BI53">
            <v>836.53941487861653</v>
          </cell>
          <cell r="BJ53">
            <v>787.64221565155526</v>
          </cell>
          <cell r="BK53">
            <v>706.78531287737064</v>
          </cell>
          <cell r="BL53">
            <v>694.81113195435523</v>
          </cell>
          <cell r="BM53">
            <v>867.12857726837717</v>
          </cell>
          <cell r="BN53">
            <v>952.77519461014072</v>
          </cell>
          <cell r="BO53">
            <v>975.23070732201472</v>
          </cell>
          <cell r="BP53">
            <v>1978.2193357719957</v>
          </cell>
          <cell r="BR53">
            <v>639.77822929259912</v>
          </cell>
          <cell r="BS53">
            <v>777.62604030685907</v>
          </cell>
          <cell r="BT53">
            <v>832.7946765296108</v>
          </cell>
          <cell r="BU53">
            <v>848.35571438100919</v>
          </cell>
          <cell r="BV53">
            <v>845.83071900017944</v>
          </cell>
          <cell r="BW53">
            <v>835.42556414823741</v>
          </cell>
          <cell r="BX53">
            <v>814.62189843539772</v>
          </cell>
          <cell r="BY53">
            <v>795.29646900481589</v>
          </cell>
          <cell r="BZ53">
            <v>806.25269057924402</v>
          </cell>
          <cell r="CA53">
            <v>821.91161365754988</v>
          </cell>
          <cell r="CB53">
            <v>839.44856236185262</v>
          </cell>
          <cell r="CC53">
            <v>911.60587071626037</v>
          </cell>
        </row>
        <row r="54">
          <cell r="E54">
            <v>509.99954732903188</v>
          </cell>
          <cell r="F54">
            <v>841.59950785094782</v>
          </cell>
          <cell r="G54">
            <v>830.52128586494155</v>
          </cell>
          <cell r="H54">
            <v>914.24726881144545</v>
          </cell>
          <cell r="I54">
            <v>626.05207474506415</v>
          </cell>
          <cell r="J54">
            <v>593.26696559955349</v>
          </cell>
          <cell r="K54">
            <v>650.64287918613309</v>
          </cell>
          <cell r="L54">
            <v>685.50224934255414</v>
          </cell>
          <cell r="M54">
            <v>584.42104412623212</v>
          </cell>
          <cell r="N54">
            <v>437.18447762100482</v>
          </cell>
          <cell r="O54">
            <v>545.73116415209347</v>
          </cell>
          <cell r="P54">
            <v>876.85628129631141</v>
          </cell>
          <cell r="R54">
            <v>509.99954732903188</v>
          </cell>
          <cell r="S54">
            <v>669.62245841046183</v>
          </cell>
          <cell r="T54">
            <v>723.09289730365026</v>
          </cell>
          <cell r="U54">
            <v>771.36915030963041</v>
          </cell>
          <cell r="V54">
            <v>738.24046141422878</v>
          </cell>
          <cell r="W54">
            <v>710.65052942593888</v>
          </cell>
          <cell r="X54">
            <v>700.79002565104804</v>
          </cell>
          <cell r="Y54">
            <v>698.64529592445967</v>
          </cell>
          <cell r="Z54">
            <v>683.15320519320437</v>
          </cell>
          <cell r="AA54">
            <v>652.44222659928801</v>
          </cell>
          <cell r="AB54">
            <v>641.26744913088692</v>
          </cell>
          <cell r="AC54">
            <v>661.16510473420988</v>
          </cell>
          <cell r="AE54">
            <v>612.10329691326808</v>
          </cell>
          <cell r="AF54">
            <v>788.46207644420974</v>
          </cell>
          <cell r="AG54">
            <v>920.1767091875688</v>
          </cell>
          <cell r="AH54">
            <v>880.88420513477695</v>
          </cell>
          <cell r="AI54">
            <v>620.46064037709118</v>
          </cell>
          <cell r="AJ54">
            <v>561.39244730162147</v>
          </cell>
          <cell r="AK54">
            <v>565.92577690061671</v>
          </cell>
          <cell r="AL54">
            <v>507.06569420337428</v>
          </cell>
          <cell r="AM54">
            <v>379.4862883237011</v>
          </cell>
          <cell r="AN54">
            <v>0</v>
          </cell>
          <cell r="AO54">
            <v>0</v>
          </cell>
          <cell r="AP54">
            <v>0</v>
          </cell>
          <cell r="AR54">
            <v>612.10329691326808</v>
          </cell>
          <cell r="AS54">
            <v>707.89842944938164</v>
          </cell>
          <cell r="AT54">
            <v>776.25085944146349</v>
          </cell>
          <cell r="AU54">
            <v>804.86803004881904</v>
          </cell>
          <cell r="AV54">
            <v>768.02753189667226</v>
          </cell>
          <cell r="AW54">
            <v>731.04506677568941</v>
          </cell>
          <cell r="AX54">
            <v>703.98822645235339</v>
          </cell>
          <cell r="AY54">
            <v>673.99668316031716</v>
          </cell>
          <cell r="AZ54">
            <v>627.46876969209825</v>
          </cell>
          <cell r="BA54">
            <v>627.46876969209825</v>
          </cell>
          <cell r="BB54">
            <v>627.46876969209825</v>
          </cell>
          <cell r="BC54">
            <v>627.46876969209825</v>
          </cell>
          <cell r="BE54">
            <v>349.06326537438571</v>
          </cell>
          <cell r="BF54">
            <v>630.38416295562081</v>
          </cell>
          <cell r="BG54">
            <v>640.16775916711617</v>
          </cell>
          <cell r="BH54">
            <v>574.77650509686714</v>
          </cell>
          <cell r="BI54">
            <v>566.47360282876571</v>
          </cell>
          <cell r="BJ54">
            <v>481.08965713564294</v>
          </cell>
          <cell r="BK54">
            <v>434.50087001223847</v>
          </cell>
          <cell r="BL54">
            <v>407.82749000314249</v>
          </cell>
          <cell r="BM54">
            <v>605.02474791473071</v>
          </cell>
          <cell r="BN54">
            <v>671.90865028801932</v>
          </cell>
          <cell r="BO54">
            <v>615.12250546697578</v>
          </cell>
          <cell r="BP54">
            <v>1177.3401083705662</v>
          </cell>
          <cell r="BR54">
            <v>349.06326537438571</v>
          </cell>
          <cell r="BS54">
            <v>463.57284875262121</v>
          </cell>
          <cell r="BT54">
            <v>521.25534067530441</v>
          </cell>
          <cell r="BU54">
            <v>535.5114032519939</v>
          </cell>
          <cell r="BV54">
            <v>542.10154924953622</v>
          </cell>
          <cell r="BW54">
            <v>531.18016685875307</v>
          </cell>
          <cell r="BX54">
            <v>515.52076289423769</v>
          </cell>
          <cell r="BY54">
            <v>498.28743740193892</v>
          </cell>
          <cell r="BZ54">
            <v>514.12374824169444</v>
          </cell>
          <cell r="CA54">
            <v>530.9434143694034</v>
          </cell>
          <cell r="CB54">
            <v>540.57648126864865</v>
          </cell>
          <cell r="CC54">
            <v>581.31382128913299</v>
          </cell>
        </row>
        <row r="65">
          <cell r="BE65">
            <v>290.71496391821341</v>
          </cell>
          <cell r="BF65">
            <v>346.51614231338192</v>
          </cell>
          <cell r="BG65">
            <v>306.62940482225866</v>
          </cell>
          <cell r="BH65">
            <v>317.31090964518961</v>
          </cell>
          <cell r="BI65">
            <v>270.06581204985076</v>
          </cell>
          <cell r="BJ65">
            <v>306.55255851591232</v>
          </cell>
          <cell r="BK65">
            <v>272.28444286513223</v>
          </cell>
          <cell r="BL65">
            <v>286.98364195121269</v>
          </cell>
          <cell r="BM65">
            <v>262.10382935364646</v>
          </cell>
          <cell r="BN65">
            <v>280.8665443221214</v>
          </cell>
          <cell r="BO65">
            <v>360.10820185503889</v>
          </cell>
          <cell r="BP65">
            <v>800.87922740142949</v>
          </cell>
        </row>
        <row r="68">
          <cell r="E68">
            <v>11.904329535925463</v>
          </cell>
          <cell r="F68">
            <v>9.3553487935989548</v>
          </cell>
          <cell r="G68">
            <v>8.698359013403449</v>
          </cell>
          <cell r="H68">
            <v>7.2089070092189571</v>
          </cell>
          <cell r="I68">
            <v>4.5750386284619173</v>
          </cell>
          <cell r="J68">
            <v>4.6493921732079526</v>
          </cell>
          <cell r="K68">
            <v>6.2377197419444483</v>
          </cell>
          <cell r="L68">
            <v>5.197567722633921</v>
          </cell>
          <cell r="M68">
            <v>4.7111714837176617</v>
          </cell>
          <cell r="N68">
            <v>4.5441604400531928</v>
          </cell>
          <cell r="O68">
            <v>4.7982761815594781</v>
          </cell>
          <cell r="P68">
            <v>4.8769689223139778</v>
          </cell>
          <cell r="R68">
            <v>11.904329535925463</v>
          </cell>
          <cell r="S68">
            <v>10.677321771086568</v>
          </cell>
          <cell r="T68">
            <v>10.019666218956907</v>
          </cell>
          <cell r="U68">
            <v>9.3098057973621842</v>
          </cell>
          <cell r="V68">
            <v>8.2303963203873689</v>
          </cell>
          <cell r="W68">
            <v>7.548894778914141</v>
          </cell>
          <cell r="X68">
            <v>7.3334414767115765</v>
          </cell>
          <cell r="Y68">
            <v>7.0337986875856906</v>
          </cell>
          <cell r="Z68">
            <v>6.7187836989931924</v>
          </cell>
          <cell r="AA68">
            <v>6.4472662218962888</v>
          </cell>
          <cell r="AB68">
            <v>6.2745840619984614</v>
          </cell>
          <cell r="AC68">
            <v>6.1565425382987957</v>
          </cell>
          <cell r="AE68">
            <v>14.287619262887088</v>
          </cell>
          <cell r="AF68">
            <v>8.7646649823935707</v>
          </cell>
          <cell r="AG68">
            <v>9.6373536819707972</v>
          </cell>
          <cell r="AH68">
            <v>6.9458367963864616</v>
          </cell>
          <cell r="AI68">
            <v>4.5423944126295446</v>
          </cell>
          <cell r="AJ68">
            <v>4.110733147690282</v>
          </cell>
          <cell r="AK68">
            <v>3.7547630795551026</v>
          </cell>
          <cell r="AL68">
            <v>5.1769832159206794</v>
          </cell>
          <cell r="AM68">
            <v>2.5992054206758488</v>
          </cell>
          <cell r="AN68">
            <v>0</v>
          </cell>
          <cell r="AO68">
            <v>0</v>
          </cell>
          <cell r="AP68">
            <v>0</v>
          </cell>
          <cell r="AR68">
            <v>14.287619262887088</v>
          </cell>
          <cell r="AS68">
            <v>11.287643085358891</v>
          </cell>
          <cell r="AT68">
            <v>10.756259040552788</v>
          </cell>
          <cell r="AU68">
            <v>9.7141103572163754</v>
          </cell>
          <cell r="AV68">
            <v>8.6809164486688477</v>
          </cell>
          <cell r="AW68">
            <v>7.8629689793116224</v>
          </cell>
          <cell r="AX68">
            <v>7.1897885705950033</v>
          </cell>
          <cell r="AY68">
            <v>6.8832358452987839</v>
          </cell>
          <cell r="AZ68">
            <v>6.2064278263402262</v>
          </cell>
          <cell r="BA68">
            <v>6.2064278263402262</v>
          </cell>
          <cell r="BB68">
            <v>6.2064278263402262</v>
          </cell>
          <cell r="BC68">
            <v>6.2064278263402262</v>
          </cell>
          <cell r="BE68">
            <v>6.8267567404840408</v>
          </cell>
          <cell r="BF68">
            <v>5.0103179201818993</v>
          </cell>
          <cell r="BG68">
            <v>4.9533218078537908</v>
          </cell>
          <cell r="BH68">
            <v>4.9012968918482551</v>
          </cell>
          <cell r="BI68">
            <v>6.4653509808167469</v>
          </cell>
          <cell r="BJ68">
            <v>8.6315472029735805</v>
          </cell>
          <cell r="BK68">
            <v>8.3039655920829301</v>
          </cell>
          <cell r="BL68">
            <v>5.0477301953609253</v>
          </cell>
          <cell r="BM68">
            <v>6.3109525324016431</v>
          </cell>
          <cell r="BN68">
            <v>9.5748726752617053</v>
          </cell>
          <cell r="BO68">
            <v>12.733473261238128</v>
          </cell>
          <cell r="BP68">
            <v>3.9998984598049399</v>
          </cell>
          <cell r="BR68">
            <v>6.8267567404840408</v>
          </cell>
          <cell r="BS68">
            <v>6.0873888004084575</v>
          </cell>
          <cell r="BT68">
            <v>5.7169601737607501</v>
          </cell>
          <cell r="BU68">
            <v>5.499697584014708</v>
          </cell>
          <cell r="BV68">
            <v>5.7052319761101025</v>
          </cell>
          <cell r="BW68">
            <v>6.2290545700543758</v>
          </cell>
          <cell r="BX68">
            <v>6.5651334508922616</v>
          </cell>
          <cell r="BY68">
            <v>6.3223150881140269</v>
          </cell>
          <cell r="BZ68">
            <v>6.3206292580764245</v>
          </cell>
          <cell r="CA68">
            <v>6.6675273900617107</v>
          </cell>
          <cell r="CB68">
            <v>7.3616862556701808</v>
          </cell>
          <cell r="CC68">
            <v>7.1466138383900448</v>
          </cell>
        </row>
        <row r="69">
          <cell r="E69">
            <v>66.337229910119078</v>
          </cell>
          <cell r="F69">
            <v>84.189969403669494</v>
          </cell>
          <cell r="G69">
            <v>72.552741328004416</v>
          </cell>
          <cell r="H69">
            <v>84.475847309841612</v>
          </cell>
          <cell r="I69">
            <v>84.949315651119193</v>
          </cell>
          <cell r="J69">
            <v>83.432363585920655</v>
          </cell>
          <cell r="K69">
            <v>83.432363585920626</v>
          </cell>
          <cell r="L69">
            <v>83.432363585920655</v>
          </cell>
          <cell r="M69">
            <v>83.432363585920655</v>
          </cell>
          <cell r="N69">
            <v>83.432363585920655</v>
          </cell>
          <cell r="O69">
            <v>83.432363585920669</v>
          </cell>
          <cell r="P69">
            <v>83.432363585920683</v>
          </cell>
          <cell r="R69">
            <v>66.337229910119078</v>
          </cell>
          <cell r="S69">
            <v>74.931037473466446</v>
          </cell>
          <cell r="T69">
            <v>74.140674108315082</v>
          </cell>
          <cell r="U69">
            <v>76.750833804909689</v>
          </cell>
          <cell r="V69">
            <v>78.619884316987978</v>
          </cell>
          <cell r="W69">
            <v>79.535748109736971</v>
          </cell>
          <cell r="X69">
            <v>80.176042996449937</v>
          </cell>
          <cell r="Y69">
            <v>80.632873828260216</v>
          </cell>
          <cell r="Z69">
            <v>81.012565081598481</v>
          </cell>
          <cell r="AA69">
            <v>81.314694465286166</v>
          </cell>
          <cell r="AB69">
            <v>81.536456676551794</v>
          </cell>
          <cell r="AC69">
            <v>81.696583548406622</v>
          </cell>
          <cell r="AE69">
            <v>79.618182699837632</v>
          </cell>
          <cell r="AF69">
            <v>78.874330928848565</v>
          </cell>
          <cell r="AG69">
            <v>80.384866581970655</v>
          </cell>
          <cell r="AH69">
            <v>81.39312213353044</v>
          </cell>
          <cell r="AI69">
            <v>83.842665686181476</v>
          </cell>
          <cell r="AJ69">
            <v>81.099874245123019</v>
          </cell>
          <cell r="AK69">
            <v>83.698135860632647</v>
          </cell>
          <cell r="AL69">
            <v>81.092962202889424</v>
          </cell>
          <cell r="AM69">
            <v>65.71986981705686</v>
          </cell>
          <cell r="AN69">
            <v>0</v>
          </cell>
          <cell r="AO69">
            <v>0</v>
          </cell>
          <cell r="AP69">
            <v>0</v>
          </cell>
          <cell r="AR69">
            <v>79.618182699837632</v>
          </cell>
          <cell r="AS69">
            <v>79.214134887879283</v>
          </cell>
          <cell r="AT69">
            <v>79.591104007181499</v>
          </cell>
          <cell r="AU69">
            <v>80.083955113275579</v>
          </cell>
          <cell r="AV69">
            <v>80.834861951456503</v>
          </cell>
          <cell r="AW69">
            <v>80.882292463687094</v>
          </cell>
          <cell r="AX69">
            <v>81.34370327295305</v>
          </cell>
          <cell r="AY69">
            <v>81.305515100314693</v>
          </cell>
          <cell r="AZ69">
            <v>78.843233402284753</v>
          </cell>
          <cell r="BA69">
            <v>78.843233402284753</v>
          </cell>
          <cell r="BB69">
            <v>78.843233402284753</v>
          </cell>
          <cell r="BC69">
            <v>78.843233402284753</v>
          </cell>
          <cell r="BE69">
            <v>92.858400839532379</v>
          </cell>
          <cell r="BF69">
            <v>84.210018954087346</v>
          </cell>
          <cell r="BG69">
            <v>78.859541960978007</v>
          </cell>
          <cell r="BH69">
            <v>76.65904713425995</v>
          </cell>
          <cell r="BI69">
            <v>76.607558332682189</v>
          </cell>
          <cell r="BJ69">
            <v>83.906145360791058</v>
          </cell>
          <cell r="BK69">
            <v>70.768880313759837</v>
          </cell>
          <cell r="BL69">
            <v>77.009239888933706</v>
          </cell>
          <cell r="BM69">
            <v>79.138347045673086</v>
          </cell>
          <cell r="BN69">
            <v>77.68596881102286</v>
          </cell>
          <cell r="BO69">
            <v>80.030251684633726</v>
          </cell>
          <cell r="BP69">
            <v>98.184102090105725</v>
          </cell>
          <cell r="BR69">
            <v>92.858400839532379</v>
          </cell>
          <cell r="BS69">
            <v>89.338141181921202</v>
          </cell>
          <cell r="BT69">
            <v>85.91543939790941</v>
          </cell>
          <cell r="BU69">
            <v>83.44987817981665</v>
          </cell>
          <cell r="BV69">
            <v>81.993525356991825</v>
          </cell>
          <cell r="BW69">
            <v>82.335892290814485</v>
          </cell>
          <cell r="BX69">
            <v>80.462352462544473</v>
          </cell>
          <cell r="BY69">
            <v>79.90977743770739</v>
          </cell>
          <cell r="BZ69">
            <v>79.795322506991994</v>
          </cell>
          <cell r="CA69">
            <v>79.570468135937944</v>
          </cell>
          <cell r="CB69">
            <v>79.623083644444975</v>
          </cell>
          <cell r="CC69">
            <v>80.810536079485416</v>
          </cell>
        </row>
        <row r="71">
          <cell r="E71">
            <v>22.393063315948396</v>
          </cell>
          <cell r="F71">
            <v>36.397948972770251</v>
          </cell>
          <cell r="G71">
            <v>29.091350659434095</v>
          </cell>
          <cell r="H71">
            <v>32.898833043288072</v>
          </cell>
          <cell r="I71">
            <v>22.493175089169483</v>
          </cell>
          <cell r="J71">
            <v>20.960248695395244</v>
          </cell>
          <cell r="K71">
            <v>20.014868553053198</v>
          </cell>
          <cell r="L71">
            <v>19.933530910001693</v>
          </cell>
          <cell r="M71">
            <v>19.500482177248497</v>
          </cell>
          <cell r="N71">
            <v>18.517468023490633</v>
          </cell>
          <cell r="O71">
            <v>21.440737469131534</v>
          </cell>
          <cell r="P71">
            <v>71.275346160156133</v>
          </cell>
          <cell r="R71">
            <v>22.393063315948396</v>
          </cell>
          <cell r="S71">
            <v>28.911975760609206</v>
          </cell>
          <cell r="T71">
            <v>28.971060697803281</v>
          </cell>
          <cell r="U71">
            <v>29.961651038686814</v>
          </cell>
          <cell r="V71">
            <v>28.288840628272755</v>
          </cell>
          <cell r="W71">
            <v>26.918864111677113</v>
          </cell>
          <cell r="X71">
            <v>25.816379121320036</v>
          </cell>
          <cell r="Y71">
            <v>24.982425880496987</v>
          </cell>
          <cell r="Z71">
            <v>24.274858991421059</v>
          </cell>
          <cell r="AA71">
            <v>23.58593222204599</v>
          </cell>
          <cell r="AB71">
            <v>23.397216775860144</v>
          </cell>
          <cell r="AC71">
            <v>27.411126340710652</v>
          </cell>
          <cell r="AE71">
            <v>26.576242217027279</v>
          </cell>
          <cell r="AF71">
            <v>34.321977410933222</v>
          </cell>
          <cell r="AG71">
            <v>32.092775562767358</v>
          </cell>
          <cell r="AH71">
            <v>32.256798752661084</v>
          </cell>
          <cell r="AI71">
            <v>26.373406114479025</v>
          </cell>
          <cell r="AJ71">
            <v>27.156859099284524</v>
          </cell>
          <cell r="AK71">
            <v>30.444542400184798</v>
          </cell>
          <cell r="AL71">
            <v>29.792716159838928</v>
          </cell>
          <cell r="AM71">
            <v>24.026553849682177</v>
          </cell>
          <cell r="AN71">
            <v>0</v>
          </cell>
          <cell r="AO71">
            <v>0</v>
          </cell>
          <cell r="AP71">
            <v>0</v>
          </cell>
          <cell r="AR71">
            <v>26.576242217027279</v>
          </cell>
          <cell r="AS71">
            <v>30.626497517241955</v>
          </cell>
          <cell r="AT71">
            <v>31.0964285925733</v>
          </cell>
          <cell r="AU71">
            <v>31.40932197749876</v>
          </cell>
          <cell r="AV71">
            <v>30.393315252751457</v>
          </cell>
          <cell r="AW71">
            <v>29.843744903905847</v>
          </cell>
          <cell r="AX71">
            <v>29.933510607961143</v>
          </cell>
          <cell r="AY71">
            <v>29.9126192778727</v>
          </cell>
          <cell r="AZ71">
            <v>28.988470796980479</v>
          </cell>
          <cell r="BA71">
            <v>28.988470796980479</v>
          </cell>
          <cell r="BB71">
            <v>28.988470796980479</v>
          </cell>
          <cell r="BC71">
            <v>28.988470796980479</v>
          </cell>
          <cell r="BE71">
            <v>26.11118862823459</v>
          </cell>
          <cell r="BF71">
            <v>31.412300776610913</v>
          </cell>
          <cell r="BG71">
            <v>27.080551546601686</v>
          </cell>
          <cell r="BH71">
            <v>26.747953519829839</v>
          </cell>
          <cell r="BI71">
            <v>30.297205429719984</v>
          </cell>
          <cell r="BJ71">
            <v>28.541721389399637</v>
          </cell>
          <cell r="BK71">
            <v>26.825265930682175</v>
          </cell>
          <cell r="BL71">
            <v>25.382420471054115</v>
          </cell>
          <cell r="BM71">
            <v>20.037439269512706</v>
          </cell>
          <cell r="BN71">
            <v>25.814145367666537</v>
          </cell>
          <cell r="BO71">
            <v>34.33136266808237</v>
          </cell>
          <cell r="BP71">
            <v>84.701663513378662</v>
          </cell>
          <cell r="BR71">
            <v>26.11118862823459</v>
          </cell>
          <cell r="BS71">
            <v>28.367174280037737</v>
          </cell>
          <cell r="BT71">
            <v>27.954591263289185</v>
          </cell>
          <cell r="BU71">
            <v>27.64278180434108</v>
          </cell>
          <cell r="BV71">
            <v>28.209376031013829</v>
          </cell>
          <cell r="BW71">
            <v>28.27196321723649</v>
          </cell>
          <cell r="BX71">
            <v>28.049704249206631</v>
          </cell>
          <cell r="BY71">
            <v>27.665891974067787</v>
          </cell>
          <cell r="BZ71">
            <v>26.688759140427159</v>
          </cell>
          <cell r="CA71">
            <v>26.606389937520603</v>
          </cell>
          <cell r="CB71">
            <v>27.374425933825183</v>
          </cell>
          <cell r="CC71">
            <v>30.84060935497131</v>
          </cell>
        </row>
        <row r="72">
          <cell r="E72">
            <v>16.302826927486041</v>
          </cell>
          <cell r="F72">
            <v>22.910216606314329</v>
          </cell>
          <cell r="G72">
            <v>18.874126472840999</v>
          </cell>
          <cell r="H72">
            <v>21.468688228064444</v>
          </cell>
          <cell r="I72">
            <v>19.584249884805399</v>
          </cell>
          <cell r="J72">
            <v>19.181353285062428</v>
          </cell>
          <cell r="K72">
            <v>18.616603690094863</v>
          </cell>
          <cell r="L72">
            <v>18.616606232478496</v>
          </cell>
          <cell r="M72">
            <v>18.61660627204332</v>
          </cell>
          <cell r="N72">
            <v>15.57670559970197</v>
          </cell>
          <cell r="O72">
            <v>18.616614323689014</v>
          </cell>
          <cell r="P72">
            <v>18.616623250614946</v>
          </cell>
          <cell r="R72">
            <v>16.302826927486041</v>
          </cell>
          <cell r="S72">
            <v>19.37839611523275</v>
          </cell>
          <cell r="T72">
            <v>19.212292940570158</v>
          </cell>
          <cell r="U72">
            <v>19.781359368153833</v>
          </cell>
          <cell r="V72">
            <v>19.737210227423464</v>
          </cell>
          <cell r="W72">
            <v>19.633300640889523</v>
          </cell>
          <cell r="X72">
            <v>19.470946375381224</v>
          </cell>
          <cell r="Y72">
            <v>19.349835018204239</v>
          </cell>
          <cell r="Z72">
            <v>19.255195523348668</v>
          </cell>
          <cell r="AA72">
            <v>18.815029101892726</v>
          </cell>
          <cell r="AB72">
            <v>18.797574307474783</v>
          </cell>
          <cell r="AC72">
            <v>18.782404099548121</v>
          </cell>
          <cell r="AE72">
            <v>19.348307604639743</v>
          </cell>
          <cell r="AF72">
            <v>21.603523248789816</v>
          </cell>
          <cell r="AG72">
            <v>20.821415682181154</v>
          </cell>
          <cell r="AH72">
            <v>21.049717926015713</v>
          </cell>
          <cell r="AI72">
            <v>21.666083846069245</v>
          </cell>
          <cell r="AJ72">
            <v>21.647084465094604</v>
          </cell>
          <cell r="AK72">
            <v>18.710293419520756</v>
          </cell>
          <cell r="AL72">
            <v>15.99641529539924</v>
          </cell>
          <cell r="AM72">
            <v>11.949663760905333</v>
          </cell>
          <cell r="AN72">
            <v>0</v>
          </cell>
          <cell r="AO72">
            <v>0</v>
          </cell>
          <cell r="AP72">
            <v>0</v>
          </cell>
          <cell r="AR72">
            <v>19.348307604639743</v>
          </cell>
          <cell r="AS72">
            <v>20.527562883471418</v>
          </cell>
          <cell r="AT72">
            <v>20.621740493310288</v>
          </cell>
          <cell r="AU72">
            <v>20.737144449907017</v>
          </cell>
          <cell r="AV72">
            <v>20.924559946721448</v>
          </cell>
          <cell r="AW72">
            <v>21.047249095834896</v>
          </cell>
          <cell r="AX72">
            <v>20.698082408340987</v>
          </cell>
          <cell r="AY72">
            <v>20.000440697801647</v>
          </cell>
          <cell r="AZ72">
            <v>18.736419193623082</v>
          </cell>
          <cell r="BA72">
            <v>18.736419193623082</v>
          </cell>
          <cell r="BB72">
            <v>18.736419193623082</v>
          </cell>
          <cell r="BC72">
            <v>18.736419193623082</v>
          </cell>
          <cell r="BE72">
            <v>10.013384813341085</v>
          </cell>
          <cell r="BF72">
            <v>22.314938919312219</v>
          </cell>
          <cell r="BG72">
            <v>25.801259807293189</v>
          </cell>
          <cell r="BH72">
            <v>18.95515617687235</v>
          </cell>
          <cell r="BI72">
            <v>15.550066757367315</v>
          </cell>
          <cell r="BJ72">
            <v>19.389936972745083</v>
          </cell>
          <cell r="BK72">
            <v>19.247068701915211</v>
          </cell>
          <cell r="BL72">
            <v>17.130937170868382</v>
          </cell>
          <cell r="BM72">
            <v>15.658054073199823</v>
          </cell>
          <cell r="BN72">
            <v>19.55084191215246</v>
          </cell>
          <cell r="BO72">
            <v>15.337689546438952</v>
          </cell>
          <cell r="BP72">
            <v>25.708811887832933</v>
          </cell>
          <cell r="BR72">
            <v>10.013384813341085</v>
          </cell>
          <cell r="BS72">
            <v>15.248537132548512</v>
          </cell>
          <cell r="BT72">
            <v>18.632492695364931</v>
          </cell>
          <cell r="BU72">
            <v>18.715872753826137</v>
          </cell>
          <cell r="BV72">
            <v>18.040122514410797</v>
          </cell>
          <cell r="BW72">
            <v>18.294319200894201</v>
          </cell>
          <cell r="BX72">
            <v>18.440691992808567</v>
          </cell>
          <cell r="BY72">
            <v>18.252223115893216</v>
          </cell>
          <cell r="BZ72">
            <v>17.919934531850977</v>
          </cell>
          <cell r="CA72">
            <v>18.073529804545842</v>
          </cell>
          <cell r="CB72">
            <v>17.801525763670412</v>
          </cell>
          <cell r="CC72">
            <v>18.279624922587612</v>
          </cell>
        </row>
        <row r="74">
          <cell r="E74">
            <v>8.250305394633493</v>
          </cell>
          <cell r="F74">
            <v>14.576909203116662</v>
          </cell>
          <cell r="G74">
            <v>12.765775110430305</v>
          </cell>
          <cell r="H74">
            <v>12.982415042478761</v>
          </cell>
          <cell r="I74">
            <v>8.2149403235549094</v>
          </cell>
          <cell r="J74">
            <v>11.536079067014034</v>
          </cell>
          <cell r="K74">
            <v>11.196426494862955</v>
          </cell>
          <cell r="L74">
            <v>11.066355205560745</v>
          </cell>
          <cell r="M74">
            <v>11.196428047702378</v>
          </cell>
          <cell r="N74">
            <v>9.3681662983445388</v>
          </cell>
          <cell r="O74">
            <v>11.196432890135537</v>
          </cell>
          <cell r="P74">
            <v>11.27988457182312</v>
          </cell>
          <cell r="R74">
            <v>8.250305394633493</v>
          </cell>
          <cell r="S74">
            <v>11.19517601408549</v>
          </cell>
          <cell r="T74">
            <v>11.712521247853097</v>
          </cell>
          <cell r="U74">
            <v>12.032790452953593</v>
          </cell>
          <cell r="V74">
            <v>11.177657560375755</v>
          </cell>
          <cell r="W74">
            <v>11.244659387143379</v>
          </cell>
          <cell r="X74">
            <v>11.236957174804285</v>
          </cell>
          <cell r="Y74">
            <v>11.212772619971181</v>
          </cell>
          <cell r="Z74">
            <v>11.210662989011883</v>
          </cell>
          <cell r="AA74">
            <v>10.990190677898015</v>
          </cell>
          <cell r="AB74">
            <v>11.008334061407547</v>
          </cell>
          <cell r="AC74">
            <v>11.031099762681054</v>
          </cell>
          <cell r="AE74">
            <v>9.7915194289683232</v>
          </cell>
          <cell r="AF74">
            <v>13.745509362763308</v>
          </cell>
          <cell r="AG74">
            <v>14.082850958002615</v>
          </cell>
          <cell r="AH74">
            <v>12.729057860433562</v>
          </cell>
          <cell r="AI74">
            <v>9.6513122816285293</v>
          </cell>
          <cell r="AJ74">
            <v>7.167897868982795</v>
          </cell>
          <cell r="AK74">
            <v>8.6897342724818625</v>
          </cell>
          <cell r="AL74">
            <v>6.1964306747547164</v>
          </cell>
          <cell r="AM74">
            <v>5.5696049317366816</v>
          </cell>
          <cell r="AN74">
            <v>0</v>
          </cell>
          <cell r="AO74">
            <v>0</v>
          </cell>
          <cell r="AP74">
            <v>0</v>
          </cell>
          <cell r="AR74">
            <v>9.7915194289683232</v>
          </cell>
          <cell r="AS74">
            <v>11.859066057588981</v>
          </cell>
          <cell r="AT74">
            <v>12.571772377339228</v>
          </cell>
          <cell r="AU74">
            <v>12.614184349740603</v>
          </cell>
          <cell r="AV74">
            <v>12.016418615036148</v>
          </cell>
          <cell r="AW74">
            <v>11.193109689642755</v>
          </cell>
          <cell r="AX74">
            <v>10.819078076282258</v>
          </cell>
          <cell r="AY74">
            <v>10.133161450763422</v>
          </cell>
          <cell r="AZ74">
            <v>9.416655004143637</v>
          </cell>
          <cell r="BA74">
            <v>9.416655004143637</v>
          </cell>
          <cell r="BB74">
            <v>9.416655004143637</v>
          </cell>
          <cell r="BC74">
            <v>9.416655004143637</v>
          </cell>
          <cell r="BE74">
            <v>9.5164278125232542</v>
          </cell>
          <cell r="BF74">
            <v>18.235861368061563</v>
          </cell>
          <cell r="BG74">
            <v>13.653100242728634</v>
          </cell>
          <cell r="BH74">
            <v>12.336763111133095</v>
          </cell>
          <cell r="BI74">
            <v>9.3011211976833295</v>
          </cell>
          <cell r="BJ74">
            <v>8.2333713447992185</v>
          </cell>
          <cell r="BK74">
            <v>7.2939689214102614</v>
          </cell>
          <cell r="BL74">
            <v>10.373453199933746</v>
          </cell>
          <cell r="BM74">
            <v>10.568939862110986</v>
          </cell>
          <cell r="BN74">
            <v>11.038595197666785</v>
          </cell>
          <cell r="BO74">
            <v>10.501100740492234</v>
          </cell>
          <cell r="BP74">
            <v>30.053598983708728</v>
          </cell>
          <cell r="BR74">
            <v>9.5164278125232542</v>
          </cell>
          <cell r="BS74">
            <v>13.22714293089145</v>
          </cell>
          <cell r="BT74">
            <v>13.363735226485787</v>
          </cell>
          <cell r="BU74">
            <v>13.09835349002123</v>
          </cell>
          <cell r="BV74">
            <v>12.287823522760686</v>
          </cell>
          <cell r="BW74">
            <v>11.524290206918856</v>
          </cell>
          <cell r="BX74">
            <v>10.87437757343954</v>
          </cell>
          <cell r="BY74">
            <v>10.80229640793231</v>
          </cell>
          <cell r="BZ74">
            <v>10.772405635622636</v>
          </cell>
          <cell r="CA74">
            <v>10.797474783548829</v>
          </cell>
          <cell r="CB74">
            <v>10.768008539281423</v>
          </cell>
          <cell r="CC74">
            <v>11.934075433272666</v>
          </cell>
        </row>
        <row r="75">
          <cell r="E75">
            <v>28.000566149104287</v>
          </cell>
          <cell r="F75">
            <v>33.839674037601121</v>
          </cell>
          <cell r="G75">
            <v>38.742389910711537</v>
          </cell>
          <cell r="H75">
            <v>32.502911724911819</v>
          </cell>
          <cell r="I75">
            <v>28.083317081626902</v>
          </cell>
          <cell r="J75">
            <v>40.376276734549123</v>
          </cell>
          <cell r="K75">
            <v>39.187492732020338</v>
          </cell>
          <cell r="L75">
            <v>39.187498083675322</v>
          </cell>
          <cell r="M75">
            <v>33.691069852631699</v>
          </cell>
          <cell r="N75">
            <v>28.189664043200388</v>
          </cell>
          <cell r="O75">
            <v>39.187515115474369</v>
          </cell>
          <cell r="P75">
            <v>33.692178971044612</v>
          </cell>
          <cell r="R75">
            <v>28.000566149104287</v>
          </cell>
          <cell r="S75">
            <v>30.718520012690291</v>
          </cell>
          <cell r="T75">
            <v>33.361531114487917</v>
          </cell>
          <cell r="U75">
            <v>33.144985958863721</v>
          </cell>
          <cell r="V75">
            <v>32.011259017899569</v>
          </cell>
          <cell r="W75">
            <v>33.574980662886389</v>
          </cell>
          <cell r="X75">
            <v>34.471231284990118</v>
          </cell>
          <cell r="Y75">
            <v>35.139809810232791</v>
          </cell>
          <cell r="Z75">
            <v>34.952817662854052</v>
          </cell>
          <cell r="AA75">
            <v>34.143541794682427</v>
          </cell>
          <cell r="AB75">
            <v>34.587266391010829</v>
          </cell>
          <cell r="AC75">
            <v>34.512225866191187</v>
          </cell>
          <cell r="AE75">
            <v>33.231265311633578</v>
          </cell>
          <cell r="AF75">
            <v>31.909614708806252</v>
          </cell>
          <cell r="AG75">
            <v>42.739535840921121</v>
          </cell>
          <cell r="AH75">
            <v>31.868604002046474</v>
          </cell>
          <cell r="AI75">
            <v>33.620509107686225</v>
          </cell>
          <cell r="AJ75">
            <v>20.019418951061475</v>
          </cell>
          <cell r="AK75">
            <v>28.275491678191369</v>
          </cell>
          <cell r="AL75">
            <v>23.05346348502226</v>
          </cell>
          <cell r="AM75">
            <v>19.783742726925986</v>
          </cell>
          <cell r="AN75">
            <v>0</v>
          </cell>
          <cell r="AO75">
            <v>0</v>
          </cell>
          <cell r="AP75">
            <v>0</v>
          </cell>
          <cell r="AR75">
            <v>33.231265311633578</v>
          </cell>
          <cell r="AS75">
            <v>32.540172442444764</v>
          </cell>
          <cell r="AT75">
            <v>35.808991630025069</v>
          </cell>
          <cell r="AU75">
            <v>34.746467562064446</v>
          </cell>
          <cell r="AV75">
            <v>34.519303051665261</v>
          </cell>
          <cell r="AW75">
            <v>32.057132706841195</v>
          </cell>
          <cell r="AX75">
            <v>31.492114257990124</v>
          </cell>
          <cell r="AY75">
            <v>30.239972279734694</v>
          </cell>
          <cell r="AZ75">
            <v>28.598279917497539</v>
          </cell>
          <cell r="BA75">
            <v>28.598279917497539</v>
          </cell>
          <cell r="BB75">
            <v>28.598279917497539</v>
          </cell>
          <cell r="BC75">
            <v>28.598279917497539</v>
          </cell>
          <cell r="BE75">
            <v>21.700117798996924</v>
          </cell>
          <cell r="BF75">
            <v>29.102468520623518</v>
          </cell>
          <cell r="BG75">
            <v>30.071024122152807</v>
          </cell>
          <cell r="BH75">
            <v>57.658292080620669</v>
          </cell>
          <cell r="BI75">
            <v>22.501032791726075</v>
          </cell>
          <cell r="BJ75">
            <v>35.528469265713149</v>
          </cell>
          <cell r="BK75">
            <v>33.482343911078743</v>
          </cell>
          <cell r="BL75">
            <v>46.753696231036017</v>
          </cell>
          <cell r="BM75">
            <v>30.520613998694675</v>
          </cell>
          <cell r="BN75">
            <v>30.020238810217258</v>
          </cell>
          <cell r="BO75">
            <v>29.70213560413497</v>
          </cell>
          <cell r="BP75">
            <v>147.13683661242609</v>
          </cell>
          <cell r="BR75">
            <v>21.700117798996924</v>
          </cell>
          <cell r="BS75">
            <v>24.850324123667715</v>
          </cell>
          <cell r="BT75">
            <v>26.524452909781836</v>
          </cell>
          <cell r="BU75">
            <v>34.569805045879448</v>
          </cell>
          <cell r="BV75">
            <v>31.993691490811376</v>
          </cell>
          <cell r="BW75">
            <v>32.65935986640725</v>
          </cell>
          <cell r="BX75">
            <v>32.785796534377639</v>
          </cell>
          <cell r="BY75">
            <v>34.795725663552993</v>
          </cell>
          <cell r="BZ75">
            <v>34.248124185638765</v>
          </cell>
          <cell r="CA75">
            <v>33.849951232959839</v>
          </cell>
          <cell r="CB75">
            <v>33.437565089981113</v>
          </cell>
          <cell r="CC75">
            <v>40.312177343896053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FIK"/>
      <sheetName val="Karung"/>
      <sheetName val="Grd LTW"/>
      <sheetName val="Grd LTT"/>
      <sheetName val="Grd MMG"/>
      <sheetName val="Losses"/>
      <sheetName val="Ton per jam"/>
      <sheetName val="GRAD"/>
      <sheetName val="% OT"/>
      <sheetName val="Grafik loading"/>
      <sheetName val="Ton Jam  kanban"/>
      <sheetName val="Monitor problem"/>
      <sheetName val="Loading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RL"/>
      <sheetName val="Data Prod_Graf"/>
    </sheetNames>
    <sheetDataSet>
      <sheetData sheetId="0" refreshError="1"/>
      <sheetData sheetId="1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il"/>
      <sheetName val="Data Prod_Graf"/>
      <sheetName val="GRAFTANKOS"/>
      <sheetName val="Data SRL"/>
      <sheetName val="Data Cost1"/>
      <sheetName val="land"/>
      <sheetName val="Dt Breakdown"/>
      <sheetName val="PK Olah"/>
      <sheetName val="PK RM"/>
      <sheetName val="Graf SRL"/>
      <sheetName val="KPI"/>
      <sheetName val="PCr"/>
      <sheetName val="Janload"/>
      <sheetName val="Feb"/>
      <sheetName val="Mar"/>
      <sheetName val="GRAF COST"/>
      <sheetName val="DATA COST"/>
      <sheetName val="CPO"/>
      <sheetName val="PABRIK"/>
      <sheetName val="LA02"/>
      <sheetName val="LA03"/>
      <sheetName val="LAJan"/>
      <sheetName val="LAFeb"/>
      <sheetName val="LAMar"/>
      <sheetName val="Peta"/>
      <sheetName val="Slow"/>
      <sheetName val="Fast"/>
      <sheetName val="Insurance"/>
      <sheetName val="Dead"/>
      <sheetName val="Olah"/>
      <sheetName val="Sheet1"/>
      <sheetName val="Bagan"/>
      <sheetName val="REKAP"/>
      <sheetName val="MONITOR"/>
      <sheetName val="BBM"/>
      <sheetName val="SOlar"/>
      <sheetName val="po-ho"/>
      <sheetName val="SPB-HO"/>
      <sheetName val="LAY"/>
    </sheetNames>
    <sheetDataSet>
      <sheetData sheetId="0"/>
      <sheetData sheetId="1">
        <row r="3">
          <cell r="B3">
            <v>20.010000000000002</v>
          </cell>
          <cell r="C3">
            <v>21.69</v>
          </cell>
          <cell r="D3">
            <v>21.87</v>
          </cell>
          <cell r="E3">
            <v>22.58</v>
          </cell>
          <cell r="F3">
            <v>22.95</v>
          </cell>
          <cell r="G3">
            <v>23.4</v>
          </cell>
          <cell r="H3">
            <v>21.86</v>
          </cell>
          <cell r="I3">
            <v>22.8</v>
          </cell>
          <cell r="J3">
            <v>23.92</v>
          </cell>
          <cell r="K3">
            <v>23.65</v>
          </cell>
          <cell r="L3">
            <v>23.79</v>
          </cell>
          <cell r="M3">
            <v>23.65</v>
          </cell>
        </row>
        <row r="4">
          <cell r="B4">
            <v>23.28</v>
          </cell>
          <cell r="C4">
            <v>24.01</v>
          </cell>
          <cell r="D4">
            <v>23.49</v>
          </cell>
          <cell r="E4">
            <v>21.08</v>
          </cell>
          <cell r="F4">
            <v>19.649999999999999</v>
          </cell>
          <cell r="G4">
            <v>19.28</v>
          </cell>
          <cell r="H4">
            <v>18.649999999999999</v>
          </cell>
          <cell r="I4">
            <v>17.489999999999998</v>
          </cell>
          <cell r="J4">
            <v>20.5</v>
          </cell>
          <cell r="K4">
            <v>19.04</v>
          </cell>
          <cell r="L4">
            <v>19.239999999999998</v>
          </cell>
          <cell r="M4">
            <v>19.29</v>
          </cell>
        </row>
        <row r="5">
          <cell r="B5">
            <v>16.309999999999999</v>
          </cell>
          <cell r="C5">
            <v>16.72</v>
          </cell>
          <cell r="D5">
            <v>18.14</v>
          </cell>
          <cell r="E5">
            <v>20.14</v>
          </cell>
          <cell r="F5">
            <v>19.149999999999999</v>
          </cell>
          <cell r="G5">
            <v>21.02</v>
          </cell>
          <cell r="H5">
            <v>20.100000000000001</v>
          </cell>
          <cell r="I5">
            <v>22.01</v>
          </cell>
          <cell r="J5">
            <v>21.53</v>
          </cell>
          <cell r="K5">
            <v>21.6</v>
          </cell>
          <cell r="L5">
            <v>21.84</v>
          </cell>
          <cell r="M5">
            <v>22.67</v>
          </cell>
        </row>
        <row r="6">
          <cell r="B6">
            <v>21.52</v>
          </cell>
          <cell r="C6">
            <v>22.66</v>
          </cell>
          <cell r="D6">
            <v>21.93</v>
          </cell>
          <cell r="E6">
            <v>20.83</v>
          </cell>
          <cell r="F6">
            <v>22.03</v>
          </cell>
          <cell r="G6">
            <v>20.55</v>
          </cell>
          <cell r="H6">
            <v>18.38</v>
          </cell>
          <cell r="I6">
            <v>20.7</v>
          </cell>
          <cell r="J6">
            <v>20.96</v>
          </cell>
          <cell r="K6">
            <v>19.739999999999998</v>
          </cell>
          <cell r="L6">
            <v>20.64</v>
          </cell>
          <cell r="M6">
            <v>20.53</v>
          </cell>
        </row>
        <row r="7">
          <cell r="B7">
            <v>21.64</v>
          </cell>
          <cell r="C7">
            <v>20.77</v>
          </cell>
          <cell r="D7">
            <v>21.7</v>
          </cell>
          <cell r="E7">
            <v>20.84</v>
          </cell>
          <cell r="F7">
            <v>21.43</v>
          </cell>
          <cell r="G7">
            <v>21.01</v>
          </cell>
          <cell r="H7">
            <v>21.38</v>
          </cell>
          <cell r="I7">
            <v>20.99</v>
          </cell>
        </row>
        <row r="11">
          <cell r="B11">
            <v>1</v>
          </cell>
          <cell r="C11">
            <v>2</v>
          </cell>
          <cell r="D11">
            <v>3</v>
          </cell>
          <cell r="E11">
            <v>4</v>
          </cell>
          <cell r="F11">
            <v>5</v>
          </cell>
          <cell r="G11">
            <v>6</v>
          </cell>
          <cell r="H11">
            <v>7</v>
          </cell>
          <cell r="I11">
            <v>8</v>
          </cell>
          <cell r="J11">
            <v>9</v>
          </cell>
          <cell r="K11">
            <v>10</v>
          </cell>
          <cell r="L11">
            <v>11</v>
          </cell>
          <cell r="M11">
            <v>12</v>
          </cell>
        </row>
        <row r="12">
          <cell r="F12">
            <v>1.58</v>
          </cell>
          <cell r="G12">
            <v>3.84</v>
          </cell>
          <cell r="H12">
            <v>4.21</v>
          </cell>
          <cell r="I12">
            <v>4.1500000000000004</v>
          </cell>
          <cell r="J12">
            <v>4.8099999999999996</v>
          </cell>
          <cell r="K12">
            <v>4.83</v>
          </cell>
          <cell r="L12">
            <v>4.8600000000000003</v>
          </cell>
          <cell r="M12">
            <v>4.32</v>
          </cell>
        </row>
        <row r="13">
          <cell r="B13">
            <v>5.62</v>
          </cell>
          <cell r="C13">
            <v>4.91</v>
          </cell>
          <cell r="D13">
            <v>4.6500000000000004</v>
          </cell>
          <cell r="E13">
            <v>4.17</v>
          </cell>
          <cell r="F13">
            <v>3.79</v>
          </cell>
          <cell r="G13">
            <v>3.4</v>
          </cell>
          <cell r="H13">
            <v>4.0599999999999996</v>
          </cell>
          <cell r="I13">
            <v>4.04</v>
          </cell>
          <cell r="J13">
            <v>4.3</v>
          </cell>
          <cell r="K13">
            <v>4.2</v>
          </cell>
          <cell r="L13">
            <v>4.3899999999999997</v>
          </cell>
          <cell r="M13">
            <v>3.84</v>
          </cell>
        </row>
        <row r="14">
          <cell r="B14">
            <v>4.01</v>
          </cell>
          <cell r="C14">
            <v>4.1900000000000004</v>
          </cell>
          <cell r="D14">
            <v>3.68</v>
          </cell>
          <cell r="E14">
            <v>3.79</v>
          </cell>
          <cell r="F14">
            <v>3.34</v>
          </cell>
          <cell r="G14">
            <v>3.11</v>
          </cell>
          <cell r="H14">
            <v>3.17</v>
          </cell>
          <cell r="I14">
            <v>3.49</v>
          </cell>
          <cell r="J14">
            <v>4.1900000000000004</v>
          </cell>
          <cell r="K14">
            <v>3.68</v>
          </cell>
          <cell r="L14">
            <v>3.78</v>
          </cell>
          <cell r="M14">
            <v>3.44</v>
          </cell>
        </row>
        <row r="15">
          <cell r="B15">
            <v>3.28</v>
          </cell>
          <cell r="C15">
            <v>3.57</v>
          </cell>
          <cell r="D15">
            <v>4.45</v>
          </cell>
          <cell r="E15">
            <v>4.3499999999999996</v>
          </cell>
          <cell r="F15">
            <v>4</v>
          </cell>
          <cell r="G15">
            <v>3.6</v>
          </cell>
          <cell r="H15">
            <v>3.41</v>
          </cell>
          <cell r="I15">
            <v>3.42</v>
          </cell>
          <cell r="J15">
            <v>3.59</v>
          </cell>
          <cell r="K15">
            <v>3.53</v>
          </cell>
          <cell r="L15">
            <v>3.26</v>
          </cell>
          <cell r="M15">
            <v>3.92</v>
          </cell>
        </row>
        <row r="16">
          <cell r="B16">
            <v>3.35</v>
          </cell>
          <cell r="C16">
            <v>4.03</v>
          </cell>
          <cell r="D16">
            <v>3.76</v>
          </cell>
          <cell r="E16">
            <v>3.49</v>
          </cell>
          <cell r="F16">
            <v>3.46</v>
          </cell>
          <cell r="G16">
            <v>3.58</v>
          </cell>
          <cell r="H16">
            <v>3.84</v>
          </cell>
          <cell r="I16">
            <v>3.8</v>
          </cell>
        </row>
        <row r="20">
          <cell r="B20">
            <v>1</v>
          </cell>
          <cell r="C20">
            <v>2</v>
          </cell>
          <cell r="D20">
            <v>3</v>
          </cell>
          <cell r="E20">
            <v>4</v>
          </cell>
          <cell r="F20">
            <v>5</v>
          </cell>
          <cell r="G20">
            <v>6</v>
          </cell>
          <cell r="H20">
            <v>7</v>
          </cell>
          <cell r="I20">
            <v>8</v>
          </cell>
          <cell r="J20">
            <v>9</v>
          </cell>
          <cell r="K20">
            <v>10</v>
          </cell>
          <cell r="L20">
            <v>11</v>
          </cell>
          <cell r="M20">
            <v>12</v>
          </cell>
        </row>
        <row r="21">
          <cell r="B21">
            <v>21.97</v>
          </cell>
          <cell r="C21">
            <v>16.59</v>
          </cell>
          <cell r="D21">
            <v>16.55</v>
          </cell>
          <cell r="E21">
            <v>14.82</v>
          </cell>
          <cell r="F21">
            <v>19.670000000000002</v>
          </cell>
          <cell r="G21">
            <v>22.93</v>
          </cell>
          <cell r="H21">
            <v>22.76</v>
          </cell>
          <cell r="I21">
            <v>20.99</v>
          </cell>
          <cell r="J21">
            <v>21.71</v>
          </cell>
          <cell r="K21">
            <v>22.12</v>
          </cell>
          <cell r="L21">
            <v>21.22</v>
          </cell>
          <cell r="M21">
            <v>21.81</v>
          </cell>
        </row>
        <row r="22">
          <cell r="B22">
            <v>21.96</v>
          </cell>
          <cell r="C22">
            <v>22.98</v>
          </cell>
          <cell r="D22">
            <v>22.43</v>
          </cell>
          <cell r="E22">
            <v>22.2</v>
          </cell>
          <cell r="F22">
            <v>20.63</v>
          </cell>
          <cell r="G22">
            <v>21.07</v>
          </cell>
          <cell r="H22">
            <v>24.45</v>
          </cell>
          <cell r="I22">
            <v>26.07</v>
          </cell>
          <cell r="J22">
            <v>25.24</v>
          </cell>
          <cell r="K22">
            <v>27.6</v>
          </cell>
          <cell r="L22">
            <v>27.42</v>
          </cell>
          <cell r="M22">
            <v>26.37</v>
          </cell>
        </row>
        <row r="23">
          <cell r="B23">
            <v>27.95</v>
          </cell>
          <cell r="C23">
            <v>28.67</v>
          </cell>
          <cell r="D23">
            <v>28.03</v>
          </cell>
          <cell r="E23">
            <v>22.25</v>
          </cell>
          <cell r="F23">
            <v>20.48</v>
          </cell>
          <cell r="G23">
            <v>19.78</v>
          </cell>
          <cell r="H23">
            <v>20.3</v>
          </cell>
          <cell r="I23">
            <v>21.18</v>
          </cell>
          <cell r="J23">
            <v>21.81</v>
          </cell>
          <cell r="K23">
            <v>20.49</v>
          </cell>
          <cell r="L23">
            <v>21.03</v>
          </cell>
          <cell r="M23">
            <v>21.15</v>
          </cell>
        </row>
        <row r="24">
          <cell r="B24">
            <v>19.79</v>
          </cell>
          <cell r="C24">
            <v>17.940000000000001</v>
          </cell>
          <cell r="D24">
            <v>20.72</v>
          </cell>
          <cell r="E24">
            <v>20.149999999999999</v>
          </cell>
          <cell r="F24">
            <v>20.3</v>
          </cell>
          <cell r="G24">
            <v>19.07</v>
          </cell>
          <cell r="H24">
            <v>18.75</v>
          </cell>
          <cell r="I24">
            <v>21.79</v>
          </cell>
          <cell r="J24">
            <v>20.59</v>
          </cell>
          <cell r="K24">
            <v>18.760000000000002</v>
          </cell>
          <cell r="L24">
            <v>20.29</v>
          </cell>
          <cell r="M24">
            <v>20.59</v>
          </cell>
        </row>
        <row r="25">
          <cell r="B25">
            <v>21.14</v>
          </cell>
          <cell r="C25">
            <v>24.11</v>
          </cell>
          <cell r="D25">
            <v>24.35</v>
          </cell>
          <cell r="E25">
            <v>24.3</v>
          </cell>
          <cell r="F25">
            <v>24.03</v>
          </cell>
          <cell r="G25">
            <v>24.82</v>
          </cell>
          <cell r="H25">
            <v>25.08</v>
          </cell>
          <cell r="I25">
            <v>25.81</v>
          </cell>
        </row>
        <row r="28">
          <cell r="B28" t="str">
            <v>JAN</v>
          </cell>
          <cell r="C28" t="str">
            <v>FEB</v>
          </cell>
          <cell r="D28" t="str">
            <v>MAR</v>
          </cell>
          <cell r="E28" t="str">
            <v>APR</v>
          </cell>
          <cell r="F28" t="str">
            <v>MEI</v>
          </cell>
          <cell r="G28" t="str">
            <v>JUNI</v>
          </cell>
          <cell r="H28" t="str">
            <v>JULI</v>
          </cell>
          <cell r="I28" t="str">
            <v>AGT</v>
          </cell>
          <cell r="J28" t="str">
            <v>SEP</v>
          </cell>
          <cell r="K28" t="str">
            <v>OKT</v>
          </cell>
          <cell r="L28" t="str">
            <v>NOV</v>
          </cell>
          <cell r="M28" t="str">
            <v>DES</v>
          </cell>
        </row>
        <row r="29">
          <cell r="B29">
            <v>21.52</v>
          </cell>
          <cell r="C29">
            <v>22.66</v>
          </cell>
          <cell r="D29">
            <v>21.93</v>
          </cell>
          <cell r="E29">
            <v>20.83</v>
          </cell>
          <cell r="F29">
            <v>22.03</v>
          </cell>
          <cell r="G29">
            <v>20.55</v>
          </cell>
          <cell r="H29">
            <v>18.38</v>
          </cell>
          <cell r="I29">
            <v>20.7</v>
          </cell>
          <cell r="J29">
            <v>21.01</v>
          </cell>
          <cell r="K29">
            <v>19.739999999999998</v>
          </cell>
          <cell r="L29">
            <v>20.64</v>
          </cell>
          <cell r="M29">
            <v>20.53</v>
          </cell>
        </row>
        <row r="30">
          <cell r="B30">
            <v>21.64</v>
          </cell>
          <cell r="C30">
            <v>20.77</v>
          </cell>
          <cell r="D30">
            <v>21.7</v>
          </cell>
          <cell r="E30">
            <v>20.84</v>
          </cell>
          <cell r="F30">
            <v>21.43</v>
          </cell>
          <cell r="G30">
            <v>21.01</v>
          </cell>
          <cell r="H30">
            <v>21.38</v>
          </cell>
          <cell r="I30">
            <v>20.99</v>
          </cell>
        </row>
        <row r="31">
          <cell r="B31">
            <v>5.8</v>
          </cell>
          <cell r="C31">
            <v>4.47</v>
          </cell>
          <cell r="D31">
            <v>3.14</v>
          </cell>
          <cell r="E31">
            <v>4.45</v>
          </cell>
          <cell r="F31">
            <v>3.32</v>
          </cell>
          <cell r="G31">
            <v>6.12</v>
          </cell>
          <cell r="H31">
            <v>8.67</v>
          </cell>
          <cell r="I31">
            <v>5.93</v>
          </cell>
          <cell r="J31">
            <v>3.05</v>
          </cell>
          <cell r="K31">
            <v>4.4400000000000004</v>
          </cell>
          <cell r="L31">
            <v>4.25</v>
          </cell>
          <cell r="M31">
            <v>4.49</v>
          </cell>
        </row>
        <row r="32">
          <cell r="B32">
            <v>5.75</v>
          </cell>
          <cell r="C32">
            <v>4.49</v>
          </cell>
          <cell r="D32">
            <v>3.56</v>
          </cell>
          <cell r="E32">
            <v>3.56</v>
          </cell>
          <cell r="F32">
            <v>3.12</v>
          </cell>
          <cell r="G32">
            <v>3.14</v>
          </cell>
          <cell r="H32">
            <v>2.58</v>
          </cell>
          <cell r="I32">
            <v>2.63</v>
          </cell>
        </row>
      </sheetData>
      <sheetData sheetId="2"/>
      <sheetData sheetId="3">
        <row r="8">
          <cell r="B8" t="str">
            <v>JAN/1</v>
          </cell>
          <cell r="S8">
            <v>227.49700000000001</v>
          </cell>
          <cell r="AQ8">
            <v>36.159999999999997</v>
          </cell>
          <cell r="CS8">
            <v>40</v>
          </cell>
          <cell r="CT8">
            <v>3</v>
          </cell>
        </row>
        <row r="9">
          <cell r="B9">
            <v>2</v>
          </cell>
          <cell r="C9">
            <v>370.59</v>
          </cell>
          <cell r="D9">
            <v>233</v>
          </cell>
          <cell r="F9">
            <v>4.8099999999999996</v>
          </cell>
          <cell r="H9">
            <v>5.14</v>
          </cell>
          <cell r="J9">
            <v>45.330739299610897</v>
          </cell>
          <cell r="L9">
            <v>7.53</v>
          </cell>
          <cell r="M9">
            <v>52.122999999999998</v>
          </cell>
          <cell r="N9">
            <v>22.370386266094417</v>
          </cell>
          <cell r="S9">
            <v>124</v>
          </cell>
          <cell r="U9">
            <v>124</v>
          </cell>
          <cell r="V9">
            <v>7.7590000000000003</v>
          </cell>
          <cell r="W9">
            <v>3.3300429184549354</v>
          </cell>
          <cell r="Y9">
            <v>12.8</v>
          </cell>
          <cell r="AC9">
            <v>2.88</v>
          </cell>
          <cell r="AE9">
            <v>2.79</v>
          </cell>
          <cell r="AH9">
            <v>10.199999999999999</v>
          </cell>
          <cell r="AI9">
            <v>7.68</v>
          </cell>
          <cell r="AK9">
            <v>2.5</v>
          </cell>
          <cell r="AL9">
            <v>4.7</v>
          </cell>
          <cell r="AM9">
            <v>8.25</v>
          </cell>
          <cell r="AN9">
            <v>51.57</v>
          </cell>
          <cell r="AO9">
            <v>87.73</v>
          </cell>
          <cell r="AQ9">
            <v>0</v>
          </cell>
          <cell r="AS9">
            <v>6.76</v>
          </cell>
          <cell r="AT9">
            <v>5.96</v>
          </cell>
          <cell r="AU9">
            <v>1.71</v>
          </cell>
          <cell r="AX9">
            <v>6.92</v>
          </cell>
          <cell r="AY9">
            <v>92.7</v>
          </cell>
          <cell r="AZ9">
            <v>0.06</v>
          </cell>
          <cell r="BA9">
            <v>0.45</v>
          </cell>
          <cell r="BB9">
            <v>1.6</v>
          </cell>
          <cell r="BC9">
            <v>2.1100000000000003</v>
          </cell>
          <cell r="BD9">
            <v>4.5599999999999996</v>
          </cell>
          <cell r="BE9">
            <v>145.63999999999999</v>
          </cell>
          <cell r="BH9">
            <v>1.82</v>
          </cell>
          <cell r="BJ9">
            <v>12.15</v>
          </cell>
          <cell r="BL9">
            <v>5.17</v>
          </cell>
          <cell r="BM9">
            <v>5.62</v>
          </cell>
          <cell r="BN9">
            <v>4.29</v>
          </cell>
          <cell r="BO9">
            <v>9.52</v>
          </cell>
          <cell r="BP9">
            <v>7.53</v>
          </cell>
          <cell r="CS9">
            <v>40</v>
          </cell>
          <cell r="CT9">
            <v>3</v>
          </cell>
          <cell r="CV9">
            <v>12.54</v>
          </cell>
          <cell r="CW9">
            <v>3.79</v>
          </cell>
        </row>
        <row r="10">
          <cell r="B10">
            <v>3</v>
          </cell>
          <cell r="C10">
            <v>337.55</v>
          </cell>
          <cell r="D10">
            <v>320</v>
          </cell>
          <cell r="F10">
            <v>7.67</v>
          </cell>
          <cell r="H10">
            <v>8.09</v>
          </cell>
          <cell r="J10">
            <v>39.555006180469718</v>
          </cell>
          <cell r="L10">
            <v>8.08</v>
          </cell>
          <cell r="M10">
            <v>73.679000000000002</v>
          </cell>
          <cell r="N10">
            <v>23.024687500000002</v>
          </cell>
          <cell r="S10">
            <v>99.859000000000009</v>
          </cell>
          <cell r="U10">
            <v>99.859000000000009</v>
          </cell>
          <cell r="V10">
            <v>11.85</v>
          </cell>
          <cell r="W10">
            <v>3.703125</v>
          </cell>
          <cell r="Y10">
            <v>12.94</v>
          </cell>
          <cell r="AC10">
            <v>2.4700000000000002</v>
          </cell>
          <cell r="AE10">
            <v>2.4500000000000002</v>
          </cell>
          <cell r="AH10">
            <v>5</v>
          </cell>
          <cell r="AI10">
            <v>7.35</v>
          </cell>
          <cell r="AK10">
            <v>2.73</v>
          </cell>
          <cell r="AL10">
            <v>11</v>
          </cell>
          <cell r="AM10">
            <v>7.68</v>
          </cell>
          <cell r="AN10">
            <v>82.71</v>
          </cell>
          <cell r="AO10">
            <v>82.71</v>
          </cell>
          <cell r="AQ10">
            <v>0</v>
          </cell>
          <cell r="AS10">
            <v>6.93</v>
          </cell>
          <cell r="AT10">
            <v>6.66</v>
          </cell>
          <cell r="AU10">
            <v>1.01</v>
          </cell>
          <cell r="AX10">
            <v>4.47</v>
          </cell>
          <cell r="AY10">
            <v>96.2</v>
          </cell>
          <cell r="AZ10">
            <v>0.14000000000000001</v>
          </cell>
          <cell r="BA10">
            <v>0.5</v>
          </cell>
          <cell r="BB10">
            <v>1.4</v>
          </cell>
          <cell r="BC10">
            <v>2.04</v>
          </cell>
          <cell r="BD10">
            <v>4.78</v>
          </cell>
          <cell r="BE10">
            <v>197.32</v>
          </cell>
          <cell r="BH10">
            <v>1.51</v>
          </cell>
          <cell r="BJ10">
            <v>10.61</v>
          </cell>
          <cell r="BL10">
            <v>5.92</v>
          </cell>
          <cell r="BM10">
            <v>5.8</v>
          </cell>
          <cell r="BN10">
            <v>3.52</v>
          </cell>
          <cell r="BO10">
            <v>12.49</v>
          </cell>
          <cell r="BP10">
            <v>15.48</v>
          </cell>
          <cell r="CS10">
            <v>40</v>
          </cell>
          <cell r="CT10">
            <v>3</v>
          </cell>
          <cell r="CV10">
            <v>6.86</v>
          </cell>
          <cell r="CW10">
            <v>4.0599999999999996</v>
          </cell>
        </row>
        <row r="11">
          <cell r="B11">
            <v>4</v>
          </cell>
          <cell r="C11">
            <v>369.55</v>
          </cell>
          <cell r="D11">
            <v>408</v>
          </cell>
          <cell r="F11">
            <v>8.8000000000000007</v>
          </cell>
          <cell r="H11">
            <v>10.74</v>
          </cell>
          <cell r="J11">
            <v>37.988826815642454</v>
          </cell>
          <cell r="L11">
            <v>8.48</v>
          </cell>
          <cell r="M11">
            <v>97.977999999999994</v>
          </cell>
          <cell r="N11">
            <v>24.014215686274511</v>
          </cell>
          <cell r="S11">
            <v>120.89699999999999</v>
          </cell>
          <cell r="U11">
            <v>120.89699999999999</v>
          </cell>
          <cell r="V11">
            <v>14.972</v>
          </cell>
          <cell r="W11">
            <v>3.6696078431372547</v>
          </cell>
          <cell r="Y11">
            <v>12.56</v>
          </cell>
          <cell r="AC11">
            <v>2.16</v>
          </cell>
          <cell r="AE11">
            <v>2.35</v>
          </cell>
          <cell r="AH11">
            <v>6.6</v>
          </cell>
          <cell r="AI11">
            <v>7.41</v>
          </cell>
          <cell r="AK11">
            <v>2.56</v>
          </cell>
          <cell r="AL11">
            <v>4.9000000000000004</v>
          </cell>
          <cell r="AM11">
            <v>7.35</v>
          </cell>
          <cell r="AN11">
            <v>92.74</v>
          </cell>
          <cell r="AO11">
            <v>92.74</v>
          </cell>
          <cell r="AQ11">
            <v>0</v>
          </cell>
          <cell r="AS11">
            <v>6.58</v>
          </cell>
          <cell r="AT11">
            <v>6.95</v>
          </cell>
          <cell r="AU11">
            <v>1.24</v>
          </cell>
          <cell r="AX11">
            <v>3.77</v>
          </cell>
          <cell r="AY11">
            <v>95.93</v>
          </cell>
          <cell r="AZ11">
            <v>0.18</v>
          </cell>
          <cell r="BA11">
            <v>0.59</v>
          </cell>
          <cell r="BB11">
            <v>0.82</v>
          </cell>
          <cell r="BC11">
            <v>1.5899999999999999</v>
          </cell>
          <cell r="BD11">
            <v>7.11</v>
          </cell>
          <cell r="BE11">
            <v>114.69</v>
          </cell>
          <cell r="BH11">
            <v>1.48</v>
          </cell>
          <cell r="BJ11">
            <v>8</v>
          </cell>
          <cell r="BL11">
            <v>4.13</v>
          </cell>
          <cell r="BM11">
            <v>5.29</v>
          </cell>
          <cell r="BN11">
            <v>4.18</v>
          </cell>
          <cell r="BO11">
            <v>18.170000000000002</v>
          </cell>
          <cell r="BP11">
            <v>14.77</v>
          </cell>
          <cell r="CS11">
            <v>40</v>
          </cell>
          <cell r="CT11">
            <v>3</v>
          </cell>
          <cell r="CV11">
            <v>6.76</v>
          </cell>
          <cell r="CW11">
            <v>5.89</v>
          </cell>
        </row>
        <row r="12">
          <cell r="B12">
            <v>5</v>
          </cell>
          <cell r="J12" t="e">
            <v>#DIV/0!</v>
          </cell>
          <cell r="N12" t="e">
            <v>#DIV/0!</v>
          </cell>
          <cell r="S12">
            <v>33.326999999999998</v>
          </cell>
          <cell r="U12">
            <v>33.326999999999998</v>
          </cell>
          <cell r="W12" t="e">
            <v>#DIV/0!</v>
          </cell>
          <cell r="AE12">
            <v>2.35</v>
          </cell>
          <cell r="AK12">
            <v>2.34</v>
          </cell>
          <cell r="AQ12">
            <v>0</v>
          </cell>
          <cell r="BC12">
            <v>0</v>
          </cell>
          <cell r="CS12">
            <v>40</v>
          </cell>
          <cell r="CT12">
            <v>3</v>
          </cell>
          <cell r="CV12">
            <v>6</v>
          </cell>
          <cell r="CW12">
            <v>5.82</v>
          </cell>
        </row>
        <row r="13">
          <cell r="B13">
            <v>6</v>
          </cell>
          <cell r="C13">
            <v>508.19</v>
          </cell>
          <cell r="D13">
            <v>500</v>
          </cell>
          <cell r="F13">
            <v>8.4499999999999993</v>
          </cell>
          <cell r="H13">
            <v>11.02</v>
          </cell>
          <cell r="J13">
            <v>45.37205081669692</v>
          </cell>
          <cell r="L13">
            <v>10.029999999999999</v>
          </cell>
          <cell r="M13">
            <v>115.056</v>
          </cell>
          <cell r="N13">
            <v>23.011199999999999</v>
          </cell>
          <cell r="S13">
            <v>105.89299999999997</v>
          </cell>
          <cell r="U13">
            <v>105.89299999999997</v>
          </cell>
          <cell r="V13">
            <v>17.088000000000001</v>
          </cell>
          <cell r="W13">
            <v>3.4176000000000006</v>
          </cell>
          <cell r="Y13">
            <v>25.15</v>
          </cell>
          <cell r="AC13">
            <v>2.44</v>
          </cell>
          <cell r="AE13">
            <v>2.4500000000000002</v>
          </cell>
          <cell r="AH13">
            <v>6.8</v>
          </cell>
          <cell r="AI13">
            <v>7.39</v>
          </cell>
          <cell r="AK13">
            <v>2.5099999999999998</v>
          </cell>
          <cell r="AL13">
            <v>6.33</v>
          </cell>
          <cell r="AM13">
            <v>7.44</v>
          </cell>
          <cell r="AN13">
            <v>109.18</v>
          </cell>
          <cell r="AO13">
            <v>109.18</v>
          </cell>
          <cell r="AQ13">
            <v>0</v>
          </cell>
          <cell r="AS13">
            <v>7.32</v>
          </cell>
          <cell r="AT13">
            <v>7.25</v>
          </cell>
          <cell r="AU13">
            <v>2.06</v>
          </cell>
          <cell r="AX13">
            <v>4.9800000000000004</v>
          </cell>
          <cell r="AY13">
            <v>97.2</v>
          </cell>
          <cell r="AZ13">
            <v>0.11</v>
          </cell>
          <cell r="BA13">
            <v>0.16</v>
          </cell>
          <cell r="BB13">
            <v>1.29</v>
          </cell>
          <cell r="BC13">
            <v>1.56</v>
          </cell>
          <cell r="BD13">
            <v>7.41</v>
          </cell>
          <cell r="BE13">
            <v>60.97</v>
          </cell>
          <cell r="BH13">
            <v>1.19</v>
          </cell>
          <cell r="BJ13">
            <v>12.11</v>
          </cell>
          <cell r="BL13">
            <v>7.65</v>
          </cell>
          <cell r="BM13">
            <v>5.62</v>
          </cell>
          <cell r="BN13">
            <v>5.19</v>
          </cell>
          <cell r="BO13">
            <v>14.77</v>
          </cell>
          <cell r="BP13">
            <v>12.76</v>
          </cell>
          <cell r="CS13">
            <v>40</v>
          </cell>
          <cell r="CT13">
            <v>3</v>
          </cell>
        </row>
        <row r="14">
          <cell r="B14">
            <v>7</v>
          </cell>
          <cell r="C14">
            <v>512.04</v>
          </cell>
          <cell r="D14">
            <v>480</v>
          </cell>
          <cell r="F14">
            <v>10.79</v>
          </cell>
          <cell r="H14">
            <v>10.82</v>
          </cell>
          <cell r="J14">
            <v>44.362292051756008</v>
          </cell>
          <cell r="L14">
            <v>6.33</v>
          </cell>
          <cell r="M14">
            <v>110.44799999999999</v>
          </cell>
          <cell r="N14">
            <v>23.01</v>
          </cell>
          <cell r="S14">
            <v>135.71099999999996</v>
          </cell>
          <cell r="U14">
            <v>135.71099999999996</v>
          </cell>
          <cell r="V14">
            <v>17.38</v>
          </cell>
          <cell r="W14">
            <v>3.6208333333333327</v>
          </cell>
          <cell r="Y14">
            <v>11.92</v>
          </cell>
          <cell r="AC14">
            <v>2.4500000000000002</v>
          </cell>
          <cell r="AE14">
            <v>2.46</v>
          </cell>
          <cell r="AH14">
            <v>3</v>
          </cell>
          <cell r="AI14">
            <v>7.16</v>
          </cell>
          <cell r="AK14">
            <v>2.46</v>
          </cell>
          <cell r="AL14">
            <v>5.2</v>
          </cell>
          <cell r="AM14">
            <v>7.39</v>
          </cell>
          <cell r="AN14">
            <v>107.98</v>
          </cell>
          <cell r="AO14">
            <v>107.98</v>
          </cell>
          <cell r="AQ14">
            <v>0</v>
          </cell>
          <cell r="AS14">
            <v>7.03</v>
          </cell>
          <cell r="AT14">
            <v>6.8</v>
          </cell>
          <cell r="AU14">
            <v>1.03</v>
          </cell>
          <cell r="AX14">
            <v>4.9000000000000004</v>
          </cell>
          <cell r="AY14">
            <v>94.87</v>
          </cell>
          <cell r="AZ14">
            <v>0.11</v>
          </cell>
          <cell r="BA14">
            <v>0.33</v>
          </cell>
          <cell r="BB14">
            <v>1.41</v>
          </cell>
          <cell r="BC14">
            <v>1.8499999999999999</v>
          </cell>
          <cell r="BD14">
            <v>6.67</v>
          </cell>
          <cell r="BE14">
            <v>62.44</v>
          </cell>
          <cell r="BH14">
            <v>1.3</v>
          </cell>
          <cell r="BJ14">
            <v>8.32</v>
          </cell>
          <cell r="BL14">
            <v>5.56</v>
          </cell>
          <cell r="BM14">
            <v>4.12</v>
          </cell>
          <cell r="BN14">
            <v>5.83</v>
          </cell>
          <cell r="BO14">
            <v>10.63</v>
          </cell>
          <cell r="BP14">
            <v>9.7200000000000006</v>
          </cell>
          <cell r="CS14">
            <v>40</v>
          </cell>
          <cell r="CT14">
            <v>3</v>
          </cell>
          <cell r="CV14">
            <v>7</v>
          </cell>
          <cell r="CW14">
            <v>5.13</v>
          </cell>
        </row>
        <row r="15">
          <cell r="B15">
            <v>8</v>
          </cell>
          <cell r="C15">
            <v>550.87</v>
          </cell>
          <cell r="D15">
            <v>536</v>
          </cell>
          <cell r="F15">
            <v>9.86</v>
          </cell>
          <cell r="H15">
            <v>12.91</v>
          </cell>
          <cell r="J15">
            <v>41.518202943454689</v>
          </cell>
          <cell r="L15">
            <v>6.82</v>
          </cell>
          <cell r="M15">
            <v>125.72</v>
          </cell>
          <cell r="N15">
            <v>23.455223880597014</v>
          </cell>
          <cell r="S15">
            <v>158.80099999999993</v>
          </cell>
          <cell r="U15">
            <v>158.80099999999993</v>
          </cell>
          <cell r="V15">
            <v>20.07</v>
          </cell>
          <cell r="W15">
            <v>3.7444029850746268</v>
          </cell>
          <cell r="Y15">
            <v>25.92</v>
          </cell>
          <cell r="AC15">
            <v>2.4500000000000002</v>
          </cell>
          <cell r="AE15">
            <v>2.41</v>
          </cell>
          <cell r="AH15">
            <v>5.6</v>
          </cell>
          <cell r="AI15">
            <v>7.85</v>
          </cell>
          <cell r="AK15">
            <v>2.39</v>
          </cell>
          <cell r="AL15">
            <v>3.47</v>
          </cell>
          <cell r="AM15">
            <v>7.17</v>
          </cell>
          <cell r="AN15">
            <v>122.64</v>
          </cell>
          <cell r="AO15">
            <v>122.64</v>
          </cell>
          <cell r="AQ15">
            <v>0</v>
          </cell>
          <cell r="AS15">
            <v>7.6</v>
          </cell>
          <cell r="AT15">
            <v>7.89</v>
          </cell>
          <cell r="AU15">
            <v>2.17</v>
          </cell>
          <cell r="AX15">
            <v>5.27</v>
          </cell>
          <cell r="AY15">
            <v>91.2</v>
          </cell>
          <cell r="AZ15">
            <v>0.19</v>
          </cell>
          <cell r="BA15">
            <v>0.26</v>
          </cell>
          <cell r="BB15">
            <v>2.56</v>
          </cell>
          <cell r="BC15">
            <v>3.0100000000000002</v>
          </cell>
          <cell r="BD15">
            <v>6.42</v>
          </cell>
          <cell r="BE15">
            <v>65.569999999999993</v>
          </cell>
          <cell r="BH15">
            <v>1.21</v>
          </cell>
          <cell r="BJ15">
            <v>7.29</v>
          </cell>
          <cell r="BL15">
            <v>5.17</v>
          </cell>
          <cell r="BM15">
            <v>4.76</v>
          </cell>
          <cell r="BN15">
            <v>4.01</v>
          </cell>
          <cell r="BO15">
            <v>10.09</v>
          </cell>
          <cell r="BP15">
            <v>11.1</v>
          </cell>
          <cell r="CS15">
            <v>40</v>
          </cell>
          <cell r="CT15">
            <v>3</v>
          </cell>
          <cell r="CV15">
            <v>7.67</v>
          </cell>
          <cell r="CW15">
            <v>4.4800000000000004</v>
          </cell>
        </row>
        <row r="16">
          <cell r="B16">
            <v>9</v>
          </cell>
          <cell r="C16">
            <v>537.20000000000005</v>
          </cell>
          <cell r="D16">
            <v>575</v>
          </cell>
          <cell r="F16">
            <v>11.08</v>
          </cell>
          <cell r="H16">
            <v>13.08</v>
          </cell>
          <cell r="J16">
            <v>43.960244648318046</v>
          </cell>
          <cell r="L16">
            <v>6.93</v>
          </cell>
          <cell r="M16">
            <v>134.56399999999999</v>
          </cell>
          <cell r="N16">
            <v>23.402434782608694</v>
          </cell>
          <cell r="S16">
            <v>183.62499999999989</v>
          </cell>
          <cell r="U16">
            <v>183.62499999999989</v>
          </cell>
          <cell r="V16">
            <v>21.678000000000001</v>
          </cell>
          <cell r="W16">
            <v>3.7700869565217392</v>
          </cell>
          <cell r="Y16">
            <v>19.739999999999998</v>
          </cell>
          <cell r="AC16">
            <v>2.33</v>
          </cell>
          <cell r="AE16">
            <v>2.36</v>
          </cell>
          <cell r="AH16">
            <v>4.2</v>
          </cell>
          <cell r="AI16">
            <v>7.74</v>
          </cell>
          <cell r="AK16">
            <v>2.31</v>
          </cell>
          <cell r="AL16">
            <v>5</v>
          </cell>
          <cell r="AM16">
            <v>7.12</v>
          </cell>
          <cell r="AN16">
            <v>127.05</v>
          </cell>
          <cell r="AO16">
            <v>127.05</v>
          </cell>
          <cell r="AQ16">
            <v>0</v>
          </cell>
          <cell r="AS16">
            <v>6.88</v>
          </cell>
          <cell r="AT16">
            <v>7.98</v>
          </cell>
          <cell r="AU16">
            <v>1.19</v>
          </cell>
          <cell r="AX16">
            <v>4.41</v>
          </cell>
          <cell r="AY16">
            <v>92.5</v>
          </cell>
          <cell r="AZ16">
            <v>0.25</v>
          </cell>
          <cell r="BA16">
            <v>0.28999999999999998</v>
          </cell>
          <cell r="BB16">
            <v>1.1299999999999999</v>
          </cell>
          <cell r="BC16">
            <v>1.67</v>
          </cell>
          <cell r="BD16">
            <v>7.21</v>
          </cell>
          <cell r="BE16">
            <v>81.19</v>
          </cell>
          <cell r="BH16">
            <v>1.24</v>
          </cell>
          <cell r="BJ16">
            <v>11.44</v>
          </cell>
          <cell r="BL16">
            <v>6.93</v>
          </cell>
          <cell r="BM16">
            <v>4.8099999999999996</v>
          </cell>
          <cell r="BN16">
            <v>3.61</v>
          </cell>
          <cell r="BO16">
            <v>9.84</v>
          </cell>
          <cell r="BP16">
            <v>9.11</v>
          </cell>
          <cell r="CS16">
            <v>40</v>
          </cell>
          <cell r="CT16">
            <v>3</v>
          </cell>
          <cell r="CV16">
            <v>8.32</v>
          </cell>
          <cell r="CW16">
            <v>3.47</v>
          </cell>
        </row>
        <row r="17">
          <cell r="B17">
            <v>10</v>
          </cell>
          <cell r="C17">
            <v>427.61</v>
          </cell>
          <cell r="D17">
            <v>292</v>
          </cell>
          <cell r="F17">
            <v>7.1</v>
          </cell>
          <cell r="H17">
            <v>7.56</v>
          </cell>
          <cell r="J17">
            <v>38.624338624338627</v>
          </cell>
          <cell r="L17">
            <v>7.68</v>
          </cell>
          <cell r="M17">
            <v>70.637</v>
          </cell>
          <cell r="N17">
            <v>24.190753424657537</v>
          </cell>
          <cell r="S17">
            <v>127.20199999999988</v>
          </cell>
          <cell r="U17">
            <v>127.20199999999988</v>
          </cell>
          <cell r="V17">
            <v>11.252000000000001</v>
          </cell>
          <cell r="W17">
            <v>3.853424657534247</v>
          </cell>
          <cell r="Y17">
            <v>18.260000000000002</v>
          </cell>
          <cell r="AC17">
            <v>2.31</v>
          </cell>
          <cell r="AE17">
            <v>2.36</v>
          </cell>
          <cell r="AH17">
            <v>5.8</v>
          </cell>
          <cell r="AI17">
            <v>7.64</v>
          </cell>
          <cell r="AK17">
            <v>2.34</v>
          </cell>
          <cell r="AL17">
            <v>4.2</v>
          </cell>
          <cell r="AM17">
            <v>7.35</v>
          </cell>
          <cell r="AN17">
            <v>71.62</v>
          </cell>
          <cell r="AO17">
            <v>71.62</v>
          </cell>
          <cell r="AQ17">
            <v>0</v>
          </cell>
          <cell r="AS17">
            <v>5.72</v>
          </cell>
          <cell r="AT17">
            <v>7.77</v>
          </cell>
          <cell r="AU17">
            <v>2.96</v>
          </cell>
          <cell r="AX17">
            <v>5.86</v>
          </cell>
          <cell r="AY17">
            <v>91.2</v>
          </cell>
          <cell r="AZ17">
            <v>0.38</v>
          </cell>
          <cell r="BA17">
            <v>0.2</v>
          </cell>
          <cell r="BB17">
            <v>1.62</v>
          </cell>
          <cell r="BC17">
            <v>2.2000000000000002</v>
          </cell>
          <cell r="BD17">
            <v>4</v>
          </cell>
          <cell r="BE17">
            <v>118.74</v>
          </cell>
          <cell r="BH17">
            <v>1.79</v>
          </cell>
          <cell r="BJ17">
            <v>10.4</v>
          </cell>
          <cell r="BL17">
            <v>5.96</v>
          </cell>
          <cell r="BM17">
            <v>5.71</v>
          </cell>
          <cell r="BN17">
            <v>3.81</v>
          </cell>
          <cell r="BO17">
            <v>11.63</v>
          </cell>
          <cell r="BP17">
            <v>8.1</v>
          </cell>
          <cell r="CS17">
            <v>40</v>
          </cell>
          <cell r="CT17">
            <v>3</v>
          </cell>
          <cell r="CV17">
            <v>8.44</v>
          </cell>
          <cell r="CW17">
            <v>3.13</v>
          </cell>
        </row>
        <row r="18">
          <cell r="B18">
            <v>11</v>
          </cell>
          <cell r="C18">
            <v>468.11</v>
          </cell>
          <cell r="D18">
            <v>622</v>
          </cell>
          <cell r="F18">
            <v>13.48</v>
          </cell>
          <cell r="H18">
            <v>13.88</v>
          </cell>
          <cell r="J18">
            <v>44.812680115273771</v>
          </cell>
          <cell r="L18">
            <v>8.83</v>
          </cell>
          <cell r="M18">
            <v>149.90199999999999</v>
          </cell>
          <cell r="N18">
            <v>24.099999999999998</v>
          </cell>
          <cell r="S18">
            <v>149.93399999999986</v>
          </cell>
          <cell r="U18">
            <v>149.93399999999986</v>
          </cell>
          <cell r="V18">
            <v>24.024999999999999</v>
          </cell>
          <cell r="W18">
            <v>3.862540192926045</v>
          </cell>
          <cell r="Y18">
            <v>20.54</v>
          </cell>
          <cell r="AC18">
            <v>2.14</v>
          </cell>
          <cell r="AE18">
            <v>2.21</v>
          </cell>
          <cell r="AH18">
            <v>5.4</v>
          </cell>
          <cell r="AI18">
            <v>7.16</v>
          </cell>
          <cell r="AK18">
            <v>2.33</v>
          </cell>
          <cell r="AL18">
            <v>6.27</v>
          </cell>
          <cell r="AM18">
            <v>7.03</v>
          </cell>
          <cell r="AN18">
            <v>137.94</v>
          </cell>
          <cell r="AO18">
            <v>137.94</v>
          </cell>
          <cell r="AQ18">
            <v>0</v>
          </cell>
          <cell r="AS18">
            <v>7.4</v>
          </cell>
          <cell r="AT18">
            <v>7.86</v>
          </cell>
          <cell r="AU18">
            <v>1.47</v>
          </cell>
          <cell r="AX18">
            <v>4.9800000000000004</v>
          </cell>
          <cell r="AY18">
            <v>96.2</v>
          </cell>
          <cell r="AZ18">
            <v>0.17</v>
          </cell>
          <cell r="BA18">
            <v>0.22</v>
          </cell>
          <cell r="BB18">
            <v>0.94</v>
          </cell>
          <cell r="BC18">
            <v>1.33</v>
          </cell>
          <cell r="BD18">
            <v>4.87</v>
          </cell>
          <cell r="BE18">
            <v>120.49</v>
          </cell>
          <cell r="BH18">
            <v>1.24</v>
          </cell>
          <cell r="BJ18">
            <v>8.82</v>
          </cell>
          <cell r="BL18">
            <v>4.33</v>
          </cell>
          <cell r="BM18">
            <v>5.46</v>
          </cell>
          <cell r="BN18">
            <v>2.8</v>
          </cell>
          <cell r="BO18">
            <v>12.23</v>
          </cell>
          <cell r="BP18">
            <v>9.76</v>
          </cell>
          <cell r="CS18">
            <v>40</v>
          </cell>
          <cell r="CT18">
            <v>3</v>
          </cell>
          <cell r="CV18">
            <v>8.67</v>
          </cell>
          <cell r="CW18">
            <v>4.08</v>
          </cell>
        </row>
        <row r="19">
          <cell r="B19">
            <v>12</v>
          </cell>
          <cell r="J19" t="e">
            <v>#DIV/0!</v>
          </cell>
          <cell r="N19" t="e">
            <v>#DIV/0!</v>
          </cell>
          <cell r="S19">
            <v>149.93399999999986</v>
          </cell>
          <cell r="U19">
            <v>149.93399999999986</v>
          </cell>
          <cell r="W19" t="e">
            <v>#DIV/0!</v>
          </cell>
          <cell r="AE19">
            <v>2.21</v>
          </cell>
          <cell r="AQ19">
            <v>0</v>
          </cell>
          <cell r="BC19">
            <v>0</v>
          </cell>
          <cell r="CS19">
            <v>40</v>
          </cell>
          <cell r="CT19">
            <v>3</v>
          </cell>
          <cell r="CV19">
            <v>4.09</v>
          </cell>
          <cell r="CW19">
            <v>4.8600000000000003</v>
          </cell>
        </row>
        <row r="20">
          <cell r="B20">
            <v>13</v>
          </cell>
          <cell r="C20">
            <v>490.48</v>
          </cell>
          <cell r="D20">
            <v>472</v>
          </cell>
          <cell r="F20">
            <v>9.34</v>
          </cell>
          <cell r="H20">
            <v>11.71</v>
          </cell>
          <cell r="J20">
            <v>40.307429547395387</v>
          </cell>
          <cell r="L20">
            <v>6.71</v>
          </cell>
          <cell r="M20">
            <v>113.85</v>
          </cell>
          <cell r="N20">
            <v>24.120762711864405</v>
          </cell>
          <cell r="S20">
            <v>129.94399999999987</v>
          </cell>
          <cell r="U20">
            <v>129.94399999999987</v>
          </cell>
          <cell r="V20">
            <v>18.43</v>
          </cell>
          <cell r="W20">
            <v>3.9046610169491527</v>
          </cell>
          <cell r="Y20">
            <v>19.190000000000001</v>
          </cell>
          <cell r="AC20">
            <v>2.54</v>
          </cell>
          <cell r="AE20">
            <v>2.5</v>
          </cell>
          <cell r="AH20">
            <v>7.8</v>
          </cell>
          <cell r="AI20">
            <v>7.24</v>
          </cell>
          <cell r="AK20">
            <v>2.2400000000000002</v>
          </cell>
          <cell r="AL20">
            <v>5.4</v>
          </cell>
          <cell r="AM20">
            <v>7.22</v>
          </cell>
          <cell r="AN20">
            <v>107.51</v>
          </cell>
          <cell r="AO20">
            <v>107.51</v>
          </cell>
          <cell r="AQ20">
            <v>0</v>
          </cell>
          <cell r="AS20">
            <v>6.84</v>
          </cell>
          <cell r="AT20">
            <v>6.15</v>
          </cell>
          <cell r="AU20">
            <v>1.21</v>
          </cell>
          <cell r="AX20">
            <v>5.24</v>
          </cell>
          <cell r="AY20">
            <v>94.7</v>
          </cell>
          <cell r="AZ20">
            <v>0.22</v>
          </cell>
          <cell r="BA20">
            <v>0.37</v>
          </cell>
          <cell r="BB20">
            <v>0.53</v>
          </cell>
          <cell r="BC20">
            <v>1.1200000000000001</v>
          </cell>
          <cell r="BD20">
            <v>6.33</v>
          </cell>
          <cell r="BE20">
            <v>105.88</v>
          </cell>
          <cell r="BH20">
            <v>1.49</v>
          </cell>
          <cell r="BJ20">
            <v>13.93</v>
          </cell>
          <cell r="BL20">
            <v>4.75</v>
          </cell>
          <cell r="BM20">
            <v>4.6900000000000004</v>
          </cell>
          <cell r="BN20">
            <v>4.71</v>
          </cell>
          <cell r="BO20">
            <v>10.51</v>
          </cell>
          <cell r="BP20">
            <v>18.329999999999998</v>
          </cell>
          <cell r="CS20">
            <v>40</v>
          </cell>
          <cell r="CT20">
            <v>3</v>
          </cell>
        </row>
        <row r="21">
          <cell r="B21">
            <v>14</v>
          </cell>
          <cell r="C21">
            <v>357.14</v>
          </cell>
          <cell r="D21">
            <v>352</v>
          </cell>
          <cell r="H21">
            <v>9.19</v>
          </cell>
          <cell r="J21">
            <v>38.302502720348208</v>
          </cell>
          <cell r="L21">
            <v>8.39</v>
          </cell>
          <cell r="M21">
            <v>85.078000000000003</v>
          </cell>
          <cell r="N21">
            <v>24.169886363636365</v>
          </cell>
          <cell r="S21">
            <v>119.34199999999987</v>
          </cell>
          <cell r="U21">
            <v>119.34199999999987</v>
          </cell>
          <cell r="V21">
            <v>14.19</v>
          </cell>
          <cell r="W21">
            <v>4.03125</v>
          </cell>
          <cell r="Y21">
            <v>13.38</v>
          </cell>
          <cell r="AC21">
            <v>2.36</v>
          </cell>
          <cell r="AE21">
            <v>2.35</v>
          </cell>
          <cell r="AH21">
            <v>6.8</v>
          </cell>
          <cell r="AI21">
            <v>7.54</v>
          </cell>
          <cell r="AK21">
            <v>2.52</v>
          </cell>
          <cell r="AL21">
            <v>7.4</v>
          </cell>
          <cell r="AM21">
            <v>7.34</v>
          </cell>
          <cell r="AN21">
            <v>81.55</v>
          </cell>
          <cell r="AO21">
            <v>81.55</v>
          </cell>
          <cell r="AQ21">
            <v>0</v>
          </cell>
          <cell r="AS21">
            <v>6.14</v>
          </cell>
          <cell r="AT21">
            <v>6.04</v>
          </cell>
          <cell r="AU21">
            <v>2.2200000000000002</v>
          </cell>
          <cell r="AX21">
            <v>4.87</v>
          </cell>
          <cell r="AY21">
            <v>89</v>
          </cell>
          <cell r="AZ21">
            <v>7.0000000000000007E-2</v>
          </cell>
          <cell r="BA21">
            <v>0.14000000000000001</v>
          </cell>
          <cell r="BB21">
            <v>1.44</v>
          </cell>
          <cell r="BC21">
            <v>1.65</v>
          </cell>
          <cell r="BD21">
            <v>5.05</v>
          </cell>
          <cell r="BE21">
            <v>144.01</v>
          </cell>
          <cell r="BH21">
            <v>1.23</v>
          </cell>
          <cell r="BJ21">
            <v>11.12</v>
          </cell>
          <cell r="BL21">
            <v>7.96</v>
          </cell>
          <cell r="BM21">
            <v>4.38</v>
          </cell>
          <cell r="BN21">
            <v>3.75</v>
          </cell>
          <cell r="BO21">
            <v>16.95</v>
          </cell>
          <cell r="BP21">
            <v>9.4499999999999993</v>
          </cell>
          <cell r="CS21">
            <v>40</v>
          </cell>
          <cell r="CT21">
            <v>3</v>
          </cell>
          <cell r="CV21">
            <v>5.81</v>
          </cell>
          <cell r="CW21">
            <v>4.49</v>
          </cell>
        </row>
        <row r="22">
          <cell r="B22">
            <v>15</v>
          </cell>
          <cell r="C22">
            <v>279.57</v>
          </cell>
          <cell r="D22">
            <v>293</v>
          </cell>
          <cell r="F22">
            <v>6.35</v>
          </cell>
          <cell r="H22">
            <v>6.66</v>
          </cell>
          <cell r="J22">
            <v>43.993993993993996</v>
          </cell>
          <cell r="L22">
            <v>10.210000000000001</v>
          </cell>
          <cell r="M22">
            <v>70.643000000000001</v>
          </cell>
          <cell r="N22">
            <v>24.11023890784983</v>
          </cell>
          <cell r="S22">
            <v>121.35499999999988</v>
          </cell>
          <cell r="U22">
            <v>121.35499999999988</v>
          </cell>
          <cell r="V22">
            <v>11.895</v>
          </cell>
          <cell r="W22">
            <v>4.0597269624573373</v>
          </cell>
          <cell r="Y22">
            <v>14</v>
          </cell>
          <cell r="AC22">
            <v>2.39</v>
          </cell>
          <cell r="AE22">
            <v>2.37</v>
          </cell>
          <cell r="AH22">
            <v>5</v>
          </cell>
          <cell r="AI22">
            <v>8.76</v>
          </cell>
          <cell r="AK22">
            <v>2.38</v>
          </cell>
          <cell r="AL22">
            <v>6.8</v>
          </cell>
          <cell r="AM22">
            <v>7.54</v>
          </cell>
          <cell r="AN22">
            <v>66.930000000000007</v>
          </cell>
          <cell r="AO22">
            <v>66.930000000000007</v>
          </cell>
          <cell r="AQ22">
            <v>0</v>
          </cell>
          <cell r="AS22">
            <v>6.69</v>
          </cell>
          <cell r="AT22">
            <v>6.6</v>
          </cell>
          <cell r="AU22">
            <v>1.18</v>
          </cell>
          <cell r="AX22">
            <v>4.9000000000000004</v>
          </cell>
          <cell r="AY22">
            <v>92.1</v>
          </cell>
          <cell r="AZ22">
            <v>0.24</v>
          </cell>
          <cell r="BA22">
            <v>0.14000000000000001</v>
          </cell>
          <cell r="BB22">
            <v>2.91</v>
          </cell>
          <cell r="BC22">
            <v>3.29</v>
          </cell>
          <cell r="BD22">
            <v>6</v>
          </cell>
          <cell r="BE22">
            <v>95.74</v>
          </cell>
          <cell r="BH22">
            <v>1.42</v>
          </cell>
          <cell r="BJ22">
            <v>10.97</v>
          </cell>
          <cell r="BL22">
            <v>6.31</v>
          </cell>
          <cell r="BM22">
            <v>5.07</v>
          </cell>
          <cell r="BN22">
            <v>2.85</v>
          </cell>
          <cell r="BO22">
            <v>14.97</v>
          </cell>
          <cell r="BP22">
            <v>4</v>
          </cell>
          <cell r="CS22">
            <v>40</v>
          </cell>
          <cell r="CT22">
            <v>3</v>
          </cell>
          <cell r="CV22">
            <v>2.78</v>
          </cell>
          <cell r="CW22">
            <v>5.42</v>
          </cell>
        </row>
        <row r="23">
          <cell r="B23">
            <v>16</v>
          </cell>
          <cell r="C23">
            <v>375.65</v>
          </cell>
          <cell r="D23">
            <v>352</v>
          </cell>
          <cell r="F23">
            <v>7.79</v>
          </cell>
          <cell r="H23">
            <v>7.85</v>
          </cell>
          <cell r="J23">
            <v>44.840764331210195</v>
          </cell>
          <cell r="L23">
            <v>7.56</v>
          </cell>
          <cell r="M23">
            <v>84.484999999999999</v>
          </cell>
          <cell r="N23">
            <v>24.001420454545457</v>
          </cell>
          <cell r="S23">
            <v>131.03999999999985</v>
          </cell>
          <cell r="U23">
            <v>131.03999999999985</v>
          </cell>
          <cell r="V23">
            <v>14.57</v>
          </cell>
          <cell r="W23">
            <v>4.139204545454545</v>
          </cell>
          <cell r="Y23">
            <v>13.48</v>
          </cell>
          <cell r="AC23">
            <v>2.5499999999999998</v>
          </cell>
          <cell r="AE23">
            <v>2.48</v>
          </cell>
          <cell r="AH23">
            <v>8</v>
          </cell>
          <cell r="AI23">
            <v>6.55</v>
          </cell>
          <cell r="AK23">
            <v>2.39</v>
          </cell>
          <cell r="AL23">
            <v>5.3</v>
          </cell>
          <cell r="AM23">
            <v>7.78</v>
          </cell>
          <cell r="AN23">
            <v>77.03</v>
          </cell>
          <cell r="AO23">
            <v>77.03</v>
          </cell>
          <cell r="AQ23">
            <v>0</v>
          </cell>
          <cell r="AS23">
            <v>6.61</v>
          </cell>
          <cell r="AT23">
            <v>8.6199999999999992</v>
          </cell>
          <cell r="AU23">
            <v>1.84</v>
          </cell>
          <cell r="AX23">
            <v>4.49</v>
          </cell>
          <cell r="AY23">
            <v>94.3</v>
          </cell>
          <cell r="AZ23">
            <v>0.1</v>
          </cell>
          <cell r="BA23">
            <v>0.13</v>
          </cell>
          <cell r="BB23">
            <v>2.89</v>
          </cell>
          <cell r="BC23">
            <v>3.12</v>
          </cell>
          <cell r="BD23">
            <v>5.78</v>
          </cell>
          <cell r="BE23">
            <v>81.99</v>
          </cell>
          <cell r="BH23">
            <v>1.38</v>
          </cell>
          <cell r="BJ23">
            <v>15.36</v>
          </cell>
          <cell r="BL23">
            <v>4.5</v>
          </cell>
          <cell r="BM23">
            <v>6.02</v>
          </cell>
          <cell r="BN23">
            <v>4.08</v>
          </cell>
          <cell r="BO23">
            <v>10.76</v>
          </cell>
          <cell r="BP23">
            <v>8.98</v>
          </cell>
          <cell r="CS23">
            <v>40</v>
          </cell>
          <cell r="CT23">
            <v>3</v>
          </cell>
          <cell r="CV23">
            <v>1.32</v>
          </cell>
          <cell r="CW23">
            <v>5.64</v>
          </cell>
        </row>
        <row r="24">
          <cell r="B24">
            <v>17</v>
          </cell>
          <cell r="C24">
            <v>452.76</v>
          </cell>
          <cell r="D24">
            <v>359</v>
          </cell>
          <cell r="F24">
            <v>7.92</v>
          </cell>
          <cell r="H24">
            <v>8.24</v>
          </cell>
          <cell r="J24">
            <v>43.567961165048544</v>
          </cell>
          <cell r="L24">
            <v>8.0500000000000007</v>
          </cell>
          <cell r="M24">
            <v>84.840999999999994</v>
          </cell>
          <cell r="N24">
            <v>23.63259052924791</v>
          </cell>
          <cell r="S24">
            <v>139.90099999999984</v>
          </cell>
          <cell r="U24">
            <v>139.90099999999984</v>
          </cell>
          <cell r="V24">
            <v>14.432</v>
          </cell>
          <cell r="W24">
            <v>4.0200557103064067</v>
          </cell>
          <cell r="Y24">
            <v>7.12</v>
          </cell>
          <cell r="AC24">
            <v>2.41</v>
          </cell>
          <cell r="AE24">
            <v>2.4500000000000002</v>
          </cell>
          <cell r="AH24">
            <v>6.2</v>
          </cell>
          <cell r="AI24">
            <v>6.4</v>
          </cell>
          <cell r="AK24">
            <v>2.4300000000000002</v>
          </cell>
          <cell r="AL24">
            <v>6.2</v>
          </cell>
          <cell r="AM24">
            <v>6.55</v>
          </cell>
          <cell r="AN24">
            <v>75.959999999999994</v>
          </cell>
          <cell r="AO24">
            <v>75.959999999999994</v>
          </cell>
          <cell r="AQ24">
            <v>0</v>
          </cell>
          <cell r="AS24">
            <v>7.93</v>
          </cell>
          <cell r="AT24">
            <v>8.75</v>
          </cell>
          <cell r="AU24">
            <v>1.64</v>
          </cell>
          <cell r="AX24">
            <v>4.91</v>
          </cell>
          <cell r="AY24">
            <v>93.2</v>
          </cell>
          <cell r="AZ24">
            <v>0.18</v>
          </cell>
          <cell r="BA24">
            <v>0.09</v>
          </cell>
          <cell r="BB24">
            <v>2.19</v>
          </cell>
          <cell r="BC24">
            <v>2.46</v>
          </cell>
          <cell r="BD24">
            <v>7.52</v>
          </cell>
          <cell r="BE24">
            <v>85.66</v>
          </cell>
          <cell r="BH24">
            <v>1.28</v>
          </cell>
          <cell r="BJ24">
            <v>9.35</v>
          </cell>
          <cell r="BL24">
            <v>6.08</v>
          </cell>
          <cell r="BM24">
            <v>4.16</v>
          </cell>
          <cell r="BN24">
            <v>4.3499999999999996</v>
          </cell>
          <cell r="BO24">
            <v>9.9700000000000006</v>
          </cell>
          <cell r="BP24">
            <v>11.07</v>
          </cell>
          <cell r="CS24">
            <v>40</v>
          </cell>
          <cell r="CT24">
            <v>3</v>
          </cell>
          <cell r="CV24">
            <v>2.81</v>
          </cell>
          <cell r="CW24">
            <v>5.69</v>
          </cell>
        </row>
        <row r="25">
          <cell r="B25">
            <v>18</v>
          </cell>
          <cell r="C25">
            <v>501.09</v>
          </cell>
          <cell r="D25">
            <v>598</v>
          </cell>
          <cell r="F25">
            <v>11.37</v>
          </cell>
          <cell r="H25">
            <v>11.37</v>
          </cell>
          <cell r="J25">
            <v>52.594547053649961</v>
          </cell>
          <cell r="L25">
            <v>10.63</v>
          </cell>
          <cell r="M25">
            <v>138.85499999999999</v>
          </cell>
          <cell r="N25">
            <v>23.219899665551839</v>
          </cell>
          <cell r="S25">
            <v>136.10599999999985</v>
          </cell>
          <cell r="U25">
            <v>136.10599999999985</v>
          </cell>
          <cell r="V25">
            <v>23.943999999999999</v>
          </cell>
          <cell r="W25">
            <v>4.0040133779264213</v>
          </cell>
          <cell r="Y25">
            <v>19.079999999999998</v>
          </cell>
          <cell r="AC25">
            <v>2.2999999999999998</v>
          </cell>
          <cell r="AE25">
            <v>2.29</v>
          </cell>
          <cell r="AH25">
            <v>9.1999999999999993</v>
          </cell>
          <cell r="AI25">
            <v>8.4700000000000006</v>
          </cell>
          <cell r="AK25">
            <v>2.48</v>
          </cell>
          <cell r="AL25">
            <v>7.7</v>
          </cell>
          <cell r="AM25">
            <v>6.4</v>
          </cell>
          <cell r="AN25">
            <v>131.51</v>
          </cell>
          <cell r="AO25">
            <v>131.51</v>
          </cell>
          <cell r="AQ25">
            <v>0</v>
          </cell>
          <cell r="AS25">
            <v>8.27</v>
          </cell>
          <cell r="AT25">
            <v>9.01</v>
          </cell>
          <cell r="AU25">
            <v>1.67</v>
          </cell>
          <cell r="AX25">
            <v>4.4000000000000004</v>
          </cell>
          <cell r="AY25">
            <v>96.6</v>
          </cell>
          <cell r="AZ25">
            <v>0.04</v>
          </cell>
          <cell r="BA25">
            <v>0.12</v>
          </cell>
          <cell r="BB25">
            <v>0.88</v>
          </cell>
          <cell r="BC25">
            <v>1.04</v>
          </cell>
          <cell r="BD25">
            <v>3.6</v>
          </cell>
          <cell r="BE25">
            <v>106.28</v>
          </cell>
          <cell r="BH25">
            <v>1.18</v>
          </cell>
          <cell r="BJ25">
            <v>8.82</v>
          </cell>
          <cell r="BL25">
            <v>3.92</v>
          </cell>
          <cell r="BM25">
            <v>5.17</v>
          </cell>
          <cell r="BN25">
            <v>3.44</v>
          </cell>
          <cell r="BO25">
            <v>15.03</v>
          </cell>
          <cell r="BP25">
            <v>12.42</v>
          </cell>
          <cell r="CS25">
            <v>40</v>
          </cell>
          <cell r="CT25">
            <v>3</v>
          </cell>
          <cell r="CV25">
            <v>4.54</v>
          </cell>
          <cell r="CW25">
            <v>4.42</v>
          </cell>
        </row>
        <row r="26">
          <cell r="B26">
            <v>19</v>
          </cell>
          <cell r="J26" t="e">
            <v>#DIV/0!</v>
          </cell>
          <cell r="N26" t="e">
            <v>#DIV/0!</v>
          </cell>
          <cell r="S26">
            <v>136.10599999999985</v>
          </cell>
          <cell r="U26">
            <v>136.10599999999985</v>
          </cell>
          <cell r="W26" t="e">
            <v>#DIV/0!</v>
          </cell>
          <cell r="AE26">
            <v>2.29</v>
          </cell>
          <cell r="AQ26">
            <v>0</v>
          </cell>
          <cell r="BC26">
            <v>0</v>
          </cell>
          <cell r="CS26">
            <v>40</v>
          </cell>
          <cell r="CT26">
            <v>3</v>
          </cell>
          <cell r="CV26">
            <v>6.29</v>
          </cell>
          <cell r="CW26">
            <v>4.47</v>
          </cell>
        </row>
        <row r="27">
          <cell r="B27">
            <v>20</v>
          </cell>
          <cell r="C27">
            <v>798.19</v>
          </cell>
          <cell r="D27">
            <v>746</v>
          </cell>
          <cell r="F27">
            <v>15.24</v>
          </cell>
          <cell r="H27">
            <v>16.14</v>
          </cell>
          <cell r="J27">
            <v>46.220570012391569</v>
          </cell>
          <cell r="L27">
            <v>7.91</v>
          </cell>
          <cell r="M27">
            <v>175.51300000000001</v>
          </cell>
          <cell r="N27">
            <v>23.52721179624665</v>
          </cell>
          <cell r="S27">
            <v>221.52899999999985</v>
          </cell>
          <cell r="U27">
            <v>221.52899999999985</v>
          </cell>
          <cell r="V27">
            <v>28.699000000000002</v>
          </cell>
          <cell r="W27">
            <v>3.8470509383378015</v>
          </cell>
          <cell r="Y27">
            <v>13.51</v>
          </cell>
          <cell r="AC27">
            <v>2.4700000000000002</v>
          </cell>
          <cell r="AE27">
            <v>2.46</v>
          </cell>
          <cell r="AH27">
            <v>6</v>
          </cell>
          <cell r="AI27">
            <v>7.48</v>
          </cell>
          <cell r="AK27">
            <v>2.31</v>
          </cell>
          <cell r="AL27">
            <v>5</v>
          </cell>
          <cell r="AM27">
            <v>8.4700000000000006</v>
          </cell>
          <cell r="AN27">
            <v>168.81</v>
          </cell>
          <cell r="AO27">
            <v>168.81</v>
          </cell>
          <cell r="AQ27">
            <v>0</v>
          </cell>
          <cell r="AS27">
            <v>8.75</v>
          </cell>
          <cell r="AT27">
            <v>9.09</v>
          </cell>
          <cell r="AU27">
            <v>1.07</v>
          </cell>
          <cell r="AX27">
            <v>6.27</v>
          </cell>
          <cell r="AY27">
            <v>94</v>
          </cell>
          <cell r="AZ27">
            <v>0.34</v>
          </cell>
          <cell r="BA27">
            <v>0.33</v>
          </cell>
          <cell r="BB27">
            <v>1.06</v>
          </cell>
          <cell r="BC27">
            <v>1.73</v>
          </cell>
          <cell r="BD27">
            <v>8.1999999999999993</v>
          </cell>
          <cell r="BE27">
            <v>61.18</v>
          </cell>
          <cell r="BH27">
            <v>1.32</v>
          </cell>
          <cell r="BJ27">
            <v>11.88</v>
          </cell>
          <cell r="BL27">
            <v>5.2</v>
          </cell>
          <cell r="BM27">
            <v>5.0999999999999996</v>
          </cell>
          <cell r="BN27">
            <v>5.94</v>
          </cell>
          <cell r="BO27">
            <v>11.7</v>
          </cell>
          <cell r="BP27">
            <v>13.97</v>
          </cell>
          <cell r="CS27">
            <v>40</v>
          </cell>
          <cell r="CT27">
            <v>3</v>
          </cell>
        </row>
        <row r="28">
          <cell r="B28">
            <v>21</v>
          </cell>
          <cell r="C28">
            <v>578.51</v>
          </cell>
          <cell r="D28">
            <v>561</v>
          </cell>
          <cell r="F28">
            <v>9.6999999999999993</v>
          </cell>
          <cell r="H28">
            <v>13.07</v>
          </cell>
          <cell r="J28">
            <v>42.922723794950265</v>
          </cell>
          <cell r="L28">
            <v>7.67</v>
          </cell>
          <cell r="M28">
            <v>134.75399999999999</v>
          </cell>
          <cell r="N28">
            <v>24.020320855614973</v>
          </cell>
          <cell r="S28">
            <v>202.66299999999984</v>
          </cell>
          <cell r="U28">
            <v>202.66299999999984</v>
          </cell>
          <cell r="V28">
            <v>21.995000000000001</v>
          </cell>
          <cell r="W28">
            <v>3.9206773618538326</v>
          </cell>
          <cell r="Y28">
            <v>21.07</v>
          </cell>
          <cell r="AC28">
            <v>2.4900000000000002</v>
          </cell>
          <cell r="AE28">
            <v>2.44</v>
          </cell>
          <cell r="AH28">
            <v>4.5999999999999996</v>
          </cell>
          <cell r="AI28">
            <v>7.55</v>
          </cell>
          <cell r="AK28">
            <v>2.34</v>
          </cell>
          <cell r="AL28">
            <v>5.2</v>
          </cell>
          <cell r="AM28">
            <v>7.53</v>
          </cell>
          <cell r="AN28">
            <v>133.69999999999999</v>
          </cell>
          <cell r="AO28">
            <v>133.69999999999999</v>
          </cell>
          <cell r="AQ28">
            <v>0</v>
          </cell>
          <cell r="AS28">
            <v>7</v>
          </cell>
          <cell r="AT28">
            <v>7.18</v>
          </cell>
          <cell r="AU28">
            <v>1.39</v>
          </cell>
          <cell r="AX28">
            <v>3.96</v>
          </cell>
          <cell r="AY28">
            <v>94</v>
          </cell>
          <cell r="AZ28">
            <v>0.38</v>
          </cell>
          <cell r="BA28">
            <v>0.6</v>
          </cell>
          <cell r="BB28">
            <v>1.64</v>
          </cell>
          <cell r="BC28">
            <v>2.62</v>
          </cell>
          <cell r="BD28">
            <v>8.61</v>
          </cell>
          <cell r="BE28">
            <v>73.2</v>
          </cell>
          <cell r="BH28">
            <v>1.45</v>
          </cell>
          <cell r="BJ28">
            <v>10.199999999999999</v>
          </cell>
          <cell r="BL28">
            <v>4.7699999999999996</v>
          </cell>
          <cell r="BM28">
            <v>5.86</v>
          </cell>
          <cell r="BN28">
            <v>4.8499999999999996</v>
          </cell>
          <cell r="BO28">
            <v>9.9700000000000006</v>
          </cell>
          <cell r="BP28">
            <v>10.19</v>
          </cell>
          <cell r="CS28">
            <v>40</v>
          </cell>
          <cell r="CT28">
            <v>3</v>
          </cell>
          <cell r="CV28">
            <v>11</v>
          </cell>
          <cell r="CW28">
            <v>3.72</v>
          </cell>
        </row>
        <row r="29">
          <cell r="B29">
            <v>22</v>
          </cell>
          <cell r="C29">
            <v>483.96</v>
          </cell>
          <cell r="D29">
            <v>444</v>
          </cell>
          <cell r="F29">
            <v>10.94</v>
          </cell>
          <cell r="H29">
            <v>11.58</v>
          </cell>
          <cell r="J29">
            <v>38.3419689119171</v>
          </cell>
          <cell r="L29">
            <v>8.1</v>
          </cell>
          <cell r="M29">
            <v>106.604</v>
          </cell>
          <cell r="N29">
            <v>24.009909909909911</v>
          </cell>
          <cell r="S29">
            <v>165.81699999999984</v>
          </cell>
          <cell r="U29">
            <v>165.81699999999984</v>
          </cell>
          <cell r="V29">
            <v>17.893999999999998</v>
          </cell>
          <cell r="W29">
            <v>4.0301801801801798</v>
          </cell>
          <cell r="Y29">
            <v>21.41</v>
          </cell>
          <cell r="AC29">
            <v>2.2999999999999998</v>
          </cell>
          <cell r="AE29">
            <v>2.2799999999999998</v>
          </cell>
          <cell r="AH29">
            <v>5.2</v>
          </cell>
          <cell r="AI29">
            <v>7.28</v>
          </cell>
          <cell r="AK29">
            <v>2.39</v>
          </cell>
          <cell r="AL29">
            <v>4.5</v>
          </cell>
          <cell r="AM29">
            <v>7.38</v>
          </cell>
          <cell r="AN29">
            <v>99.87</v>
          </cell>
          <cell r="AO29">
            <v>99.87</v>
          </cell>
          <cell r="AQ29">
            <v>0</v>
          </cell>
          <cell r="AS29">
            <v>6.68</v>
          </cell>
          <cell r="AT29">
            <v>5.35</v>
          </cell>
          <cell r="AU29">
            <v>2.02</v>
          </cell>
          <cell r="AX29">
            <v>5.7</v>
          </cell>
          <cell r="AY29">
            <v>94.75</v>
          </cell>
          <cell r="AZ29">
            <v>0.3</v>
          </cell>
          <cell r="BA29">
            <v>0.22</v>
          </cell>
          <cell r="BB29">
            <v>2.31</v>
          </cell>
          <cell r="BC29">
            <v>2.83</v>
          </cell>
          <cell r="BD29">
            <v>6.67</v>
          </cell>
          <cell r="BE29">
            <v>59.69</v>
          </cell>
          <cell r="BH29">
            <v>1.56</v>
          </cell>
          <cell r="BJ29">
            <v>8.48</v>
          </cell>
          <cell r="BL29">
            <v>7.27</v>
          </cell>
          <cell r="BM29">
            <v>5.6</v>
          </cell>
          <cell r="BN29">
            <v>4.2</v>
          </cell>
          <cell r="BO29">
            <v>13.5</v>
          </cell>
          <cell r="BP29">
            <v>10.11</v>
          </cell>
          <cell r="CS29">
            <v>40</v>
          </cell>
          <cell r="CT29">
            <v>3</v>
          </cell>
          <cell r="CV29">
            <v>14.21</v>
          </cell>
          <cell r="CW29">
            <v>2.52</v>
          </cell>
        </row>
        <row r="30">
          <cell r="B30">
            <v>23</v>
          </cell>
          <cell r="C30">
            <v>365.11</v>
          </cell>
          <cell r="D30">
            <v>500</v>
          </cell>
          <cell r="F30">
            <v>12</v>
          </cell>
          <cell r="H30">
            <v>12.2</v>
          </cell>
          <cell r="J30">
            <v>40.983606557377051</v>
          </cell>
          <cell r="L30">
            <v>7.04</v>
          </cell>
          <cell r="M30">
            <v>120.03700000000001</v>
          </cell>
          <cell r="N30">
            <v>24.007400000000001</v>
          </cell>
          <cell r="S30">
            <v>185.02399999999983</v>
          </cell>
          <cell r="U30">
            <v>185.02399999999983</v>
          </cell>
          <cell r="V30">
            <v>20.170999999999999</v>
          </cell>
          <cell r="W30">
            <v>4.0341999999999993</v>
          </cell>
          <cell r="Y30">
            <v>27.57</v>
          </cell>
          <cell r="AC30">
            <v>2.36</v>
          </cell>
          <cell r="AE30">
            <v>2.2799999999999998</v>
          </cell>
          <cell r="AH30">
            <v>2.8</v>
          </cell>
          <cell r="AI30">
            <v>8.32</v>
          </cell>
          <cell r="AK30">
            <v>2.27</v>
          </cell>
          <cell r="AL30">
            <v>4.8</v>
          </cell>
          <cell r="AM30">
            <v>7.37</v>
          </cell>
          <cell r="AN30">
            <v>105.87</v>
          </cell>
          <cell r="AO30">
            <v>105.87</v>
          </cell>
          <cell r="AQ30">
            <v>0</v>
          </cell>
          <cell r="AS30">
            <v>7.49</v>
          </cell>
          <cell r="AT30">
            <v>7.95</v>
          </cell>
          <cell r="AU30">
            <v>1.27</v>
          </cell>
          <cell r="AX30">
            <v>4.41</v>
          </cell>
          <cell r="AY30">
            <v>93.7</v>
          </cell>
          <cell r="AZ30">
            <v>0.21</v>
          </cell>
          <cell r="BA30">
            <v>0.31</v>
          </cell>
          <cell r="BB30">
            <v>2.06</v>
          </cell>
          <cell r="BC30">
            <v>2.58</v>
          </cell>
          <cell r="BD30">
            <v>6.53</v>
          </cell>
          <cell r="BE30">
            <v>98.42</v>
          </cell>
          <cell r="BH30">
            <v>1.32</v>
          </cell>
          <cell r="BJ30">
            <v>14.03</v>
          </cell>
          <cell r="BL30">
            <v>5.07</v>
          </cell>
          <cell r="BM30">
            <v>5.27</v>
          </cell>
          <cell r="BN30">
            <v>3.76</v>
          </cell>
          <cell r="BO30">
            <v>12.29</v>
          </cell>
          <cell r="BP30">
            <v>10.17</v>
          </cell>
          <cell r="CS30">
            <v>40</v>
          </cell>
          <cell r="CT30">
            <v>3</v>
          </cell>
          <cell r="CV30">
            <v>14.1</v>
          </cell>
          <cell r="CW30">
            <v>2.95</v>
          </cell>
        </row>
        <row r="31">
          <cell r="B31">
            <v>24</v>
          </cell>
          <cell r="C31">
            <v>292.95</v>
          </cell>
          <cell r="D31">
            <v>238</v>
          </cell>
          <cell r="F31">
            <v>3.75</v>
          </cell>
          <cell r="H31">
            <v>6.28</v>
          </cell>
          <cell r="J31">
            <v>37.898089171974519</v>
          </cell>
          <cell r="L31">
            <v>6.88</v>
          </cell>
          <cell r="M31">
            <v>57.326000000000001</v>
          </cell>
          <cell r="N31">
            <v>24.086554621848741</v>
          </cell>
          <cell r="S31">
            <v>129.43999999999983</v>
          </cell>
          <cell r="U31">
            <v>129.43999999999983</v>
          </cell>
          <cell r="V31">
            <v>9.8770000000000007</v>
          </cell>
          <cell r="W31">
            <v>4.1500000000000004</v>
          </cell>
          <cell r="Y31">
            <v>20.73</v>
          </cell>
          <cell r="AC31">
            <v>2.58</v>
          </cell>
          <cell r="AE31">
            <v>2.58</v>
          </cell>
          <cell r="AH31">
            <v>5.8</v>
          </cell>
          <cell r="AI31">
            <v>7.9</v>
          </cell>
          <cell r="AK31">
            <v>2.23</v>
          </cell>
          <cell r="AL31">
            <v>4.87</v>
          </cell>
          <cell r="AM31">
            <v>7.95</v>
          </cell>
          <cell r="AN31">
            <v>59.82</v>
          </cell>
          <cell r="AO31">
            <v>59.82</v>
          </cell>
          <cell r="AQ31">
            <v>0</v>
          </cell>
          <cell r="AS31">
            <v>7.04</v>
          </cell>
          <cell r="AT31">
            <v>6.94</v>
          </cell>
          <cell r="AU31">
            <v>0.92</v>
          </cell>
          <cell r="AX31">
            <v>6.95</v>
          </cell>
          <cell r="AY31">
            <v>95.2</v>
          </cell>
          <cell r="AZ31">
            <v>7.0000000000000007E-2</v>
          </cell>
          <cell r="BA31">
            <v>0.02</v>
          </cell>
          <cell r="BB31">
            <v>0.23</v>
          </cell>
          <cell r="BC31">
            <v>0.32</v>
          </cell>
          <cell r="BD31">
            <v>8</v>
          </cell>
          <cell r="BE31">
            <v>87.73</v>
          </cell>
          <cell r="BH31">
            <v>1.61</v>
          </cell>
          <cell r="BJ31">
            <v>14.4</v>
          </cell>
          <cell r="BL31">
            <v>5.8</v>
          </cell>
          <cell r="BM31">
            <v>4.8499999999999996</v>
          </cell>
          <cell r="BN31">
            <v>3.66</v>
          </cell>
          <cell r="BO31">
            <v>13.5</v>
          </cell>
          <cell r="BP31">
            <v>17.829999999999998</v>
          </cell>
          <cell r="CS31">
            <v>40</v>
          </cell>
          <cell r="CT31">
            <v>3</v>
          </cell>
          <cell r="CV31">
            <v>16.010000000000002</v>
          </cell>
          <cell r="CW31">
            <v>2.5499999999999998</v>
          </cell>
        </row>
        <row r="32">
          <cell r="B32">
            <v>25</v>
          </cell>
          <cell r="C32">
            <v>162.59</v>
          </cell>
          <cell r="D32">
            <v>232</v>
          </cell>
          <cell r="H32">
            <v>6.17</v>
          </cell>
          <cell r="J32">
            <v>37.601296596434359</v>
          </cell>
          <cell r="L32">
            <v>9.67</v>
          </cell>
          <cell r="M32">
            <v>55.68</v>
          </cell>
          <cell r="N32">
            <v>24</v>
          </cell>
          <cell r="S32">
            <v>122.36999999999983</v>
          </cell>
          <cell r="U32">
            <v>122.36999999999983</v>
          </cell>
          <cell r="V32">
            <v>9.3030000000000008</v>
          </cell>
          <cell r="W32">
            <v>4.0099137931034488</v>
          </cell>
          <cell r="Y32">
            <v>14.38</v>
          </cell>
          <cell r="AC32">
            <v>2.35</v>
          </cell>
          <cell r="AE32">
            <v>2.4300000000000002</v>
          </cell>
          <cell r="AH32">
            <v>15.2</v>
          </cell>
          <cell r="AI32">
            <v>7.02</v>
          </cell>
          <cell r="AK32">
            <v>2.48</v>
          </cell>
          <cell r="AL32">
            <v>6.4</v>
          </cell>
          <cell r="AM32">
            <v>7.9</v>
          </cell>
          <cell r="AN32">
            <v>55.82</v>
          </cell>
          <cell r="AO32">
            <v>55.82</v>
          </cell>
          <cell r="AQ32">
            <v>0</v>
          </cell>
          <cell r="AS32">
            <v>5.39</v>
          </cell>
          <cell r="AT32">
            <v>6.48</v>
          </cell>
          <cell r="AU32">
            <v>1.63</v>
          </cell>
          <cell r="AX32">
            <v>3.82</v>
          </cell>
          <cell r="AY32">
            <v>93.6</v>
          </cell>
          <cell r="AZ32">
            <v>0.02</v>
          </cell>
          <cell r="BA32">
            <v>0.14000000000000001</v>
          </cell>
          <cell r="BB32">
            <v>0.89</v>
          </cell>
          <cell r="BC32">
            <v>1.05</v>
          </cell>
          <cell r="BD32">
            <v>7.78</v>
          </cell>
          <cell r="BE32">
            <v>125.7</v>
          </cell>
          <cell r="BH32">
            <v>1.45</v>
          </cell>
          <cell r="BJ32">
            <v>9.39</v>
          </cell>
          <cell r="BL32">
            <v>7.13</v>
          </cell>
          <cell r="BM32">
            <v>4.66</v>
          </cell>
          <cell r="BN32">
            <v>1.45</v>
          </cell>
          <cell r="BO32">
            <v>23.38</v>
          </cell>
          <cell r="BP32">
            <v>2.63</v>
          </cell>
          <cell r="CS32">
            <v>40</v>
          </cell>
          <cell r="CT32">
            <v>3</v>
          </cell>
          <cell r="CV32">
            <v>14.84</v>
          </cell>
          <cell r="CW32">
            <v>3.04</v>
          </cell>
        </row>
        <row r="33">
          <cell r="B33">
            <v>26</v>
          </cell>
          <cell r="J33" t="e">
            <v>#DIV/0!</v>
          </cell>
          <cell r="N33" t="e">
            <v>#DIV/0!</v>
          </cell>
          <cell r="S33">
            <v>122.36999999999983</v>
          </cell>
          <cell r="U33">
            <v>122.36999999999983</v>
          </cell>
          <cell r="W33" t="e">
            <v>#DIV/0!</v>
          </cell>
          <cell r="AE33">
            <v>2.4300000000000002</v>
          </cell>
          <cell r="AQ33">
            <v>0</v>
          </cell>
          <cell r="BC33">
            <v>0</v>
          </cell>
          <cell r="CS33">
            <v>40</v>
          </cell>
          <cell r="CT33">
            <v>3</v>
          </cell>
          <cell r="CV33">
            <v>16.940000000000001</v>
          </cell>
          <cell r="CW33">
            <v>3.08</v>
          </cell>
        </row>
        <row r="34">
          <cell r="B34">
            <v>27</v>
          </cell>
          <cell r="C34">
            <v>393.72</v>
          </cell>
          <cell r="D34">
            <v>378</v>
          </cell>
          <cell r="F34">
            <v>6.35</v>
          </cell>
          <cell r="H34">
            <v>8.85</v>
          </cell>
          <cell r="J34">
            <v>42.711864406779661</v>
          </cell>
          <cell r="L34">
            <v>8.51</v>
          </cell>
          <cell r="M34">
            <v>89.51</v>
          </cell>
          <cell r="N34">
            <v>23.67989417989418</v>
          </cell>
          <cell r="S34">
            <v>158.14999999999984</v>
          </cell>
          <cell r="U34">
            <v>158.14999999999984</v>
          </cell>
          <cell r="V34">
            <v>15.12</v>
          </cell>
          <cell r="W34">
            <v>4</v>
          </cell>
          <cell r="Y34">
            <v>6.55</v>
          </cell>
          <cell r="AC34">
            <v>2.4300000000000002</v>
          </cell>
          <cell r="AE34">
            <v>2.4700000000000002</v>
          </cell>
          <cell r="AH34">
            <v>9.6</v>
          </cell>
          <cell r="AI34">
            <v>7.12</v>
          </cell>
          <cell r="AK34">
            <v>2.4300000000000002</v>
          </cell>
          <cell r="AL34">
            <v>9.1999999999999993</v>
          </cell>
          <cell r="AM34">
            <v>7.02</v>
          </cell>
          <cell r="AN34">
            <v>77.540000000000006</v>
          </cell>
          <cell r="AO34">
            <v>77.540000000000006</v>
          </cell>
          <cell r="AQ34">
            <v>0</v>
          </cell>
          <cell r="AS34">
            <v>6.94</v>
          </cell>
          <cell r="AT34">
            <v>5.79</v>
          </cell>
          <cell r="AU34">
            <v>1.1299999999999999</v>
          </cell>
          <cell r="AX34">
            <v>3.85</v>
          </cell>
          <cell r="AY34">
            <v>92.9</v>
          </cell>
          <cell r="AZ34">
            <v>7.0000000000000007E-2</v>
          </cell>
          <cell r="BA34">
            <v>0.18</v>
          </cell>
          <cell r="BB34">
            <v>1.24</v>
          </cell>
          <cell r="BC34">
            <v>1.49</v>
          </cell>
          <cell r="BD34">
            <v>7.9</v>
          </cell>
          <cell r="BE34">
            <v>95.32</v>
          </cell>
          <cell r="BH34">
            <v>1.38</v>
          </cell>
          <cell r="BJ34">
            <v>9.19</v>
          </cell>
          <cell r="BL34">
            <v>4.4400000000000004</v>
          </cell>
          <cell r="BM34">
            <v>5.32</v>
          </cell>
          <cell r="BN34">
            <v>2.2599999999999998</v>
          </cell>
          <cell r="BO34">
            <v>11.08</v>
          </cell>
          <cell r="BP34">
            <v>5.33</v>
          </cell>
          <cell r="CS34">
            <v>40</v>
          </cell>
          <cell r="CT34">
            <v>3</v>
          </cell>
          <cell r="CV34">
            <v>32.869999999999997</v>
          </cell>
          <cell r="CW34">
            <v>4.04</v>
          </cell>
        </row>
        <row r="35">
          <cell r="B35">
            <v>28</v>
          </cell>
          <cell r="C35">
            <v>291.44</v>
          </cell>
          <cell r="D35">
            <v>296</v>
          </cell>
          <cell r="F35">
            <v>6.16</v>
          </cell>
          <cell r="H35">
            <v>6.3</v>
          </cell>
          <cell r="J35">
            <v>46.984126984126988</v>
          </cell>
          <cell r="L35">
            <v>8.0299999999999994</v>
          </cell>
          <cell r="M35">
            <v>70.167000000000002</v>
          </cell>
          <cell r="N35">
            <v>23.705067567567568</v>
          </cell>
          <cell r="S35">
            <v>157.09699999999984</v>
          </cell>
          <cell r="U35">
            <v>157.09699999999984</v>
          </cell>
          <cell r="V35">
            <v>11.625</v>
          </cell>
          <cell r="W35">
            <v>3.9273648648648649</v>
          </cell>
          <cell r="Y35">
            <v>13.05</v>
          </cell>
          <cell r="AC35">
            <v>2.1</v>
          </cell>
          <cell r="AE35">
            <v>2.16</v>
          </cell>
          <cell r="AH35">
            <v>6.2</v>
          </cell>
          <cell r="AI35">
            <v>6.78</v>
          </cell>
          <cell r="AK35">
            <v>2.4</v>
          </cell>
          <cell r="AL35">
            <v>7.2</v>
          </cell>
          <cell r="AM35">
            <v>7.12</v>
          </cell>
          <cell r="AN35">
            <v>73.95</v>
          </cell>
          <cell r="AO35">
            <v>73.95</v>
          </cell>
          <cell r="AQ35">
            <v>0</v>
          </cell>
          <cell r="AS35">
            <v>8.18</v>
          </cell>
          <cell r="AT35">
            <v>7.7</v>
          </cell>
          <cell r="AU35">
            <v>0.43</v>
          </cell>
          <cell r="AX35">
            <v>3.62</v>
          </cell>
          <cell r="AY35">
            <v>93.6</v>
          </cell>
          <cell r="AZ35">
            <v>0.03</v>
          </cell>
          <cell r="BA35">
            <v>0.21</v>
          </cell>
          <cell r="BB35">
            <v>0.81</v>
          </cell>
          <cell r="BC35">
            <v>1.05</v>
          </cell>
          <cell r="BD35">
            <v>5.6</v>
          </cell>
          <cell r="BE35">
            <v>154.80000000000001</v>
          </cell>
          <cell r="BH35">
            <v>1.58</v>
          </cell>
          <cell r="BJ35">
            <v>10.59</v>
          </cell>
          <cell r="BL35">
            <v>8.92</v>
          </cell>
          <cell r="BM35">
            <v>4.6900000000000004</v>
          </cell>
          <cell r="BN35">
            <v>2.04</v>
          </cell>
          <cell r="BO35">
            <v>11.5</v>
          </cell>
          <cell r="BP35">
            <v>5.14</v>
          </cell>
          <cell r="CS35">
            <v>40</v>
          </cell>
          <cell r="CT35">
            <v>3</v>
          </cell>
          <cell r="CV35">
            <v>12.86</v>
          </cell>
          <cell r="CW35">
            <v>4.16</v>
          </cell>
        </row>
        <row r="36">
          <cell r="B36">
            <v>29</v>
          </cell>
          <cell r="C36">
            <v>292.01</v>
          </cell>
          <cell r="D36">
            <v>266</v>
          </cell>
          <cell r="F36">
            <v>5.15</v>
          </cell>
          <cell r="H36">
            <v>5.67</v>
          </cell>
          <cell r="J36">
            <v>46.913580246913583</v>
          </cell>
          <cell r="L36">
            <v>7.25</v>
          </cell>
          <cell r="M36">
            <v>62.023000000000003</v>
          </cell>
          <cell r="N36">
            <v>23.316917293233082</v>
          </cell>
          <cell r="S36">
            <v>137.23999999999984</v>
          </cell>
          <cell r="U36">
            <v>137.23999999999984</v>
          </cell>
          <cell r="V36">
            <v>10.35</v>
          </cell>
          <cell r="W36">
            <v>3.8909774436090228</v>
          </cell>
          <cell r="Y36">
            <v>13.35</v>
          </cell>
          <cell r="AC36">
            <v>2.29</v>
          </cell>
          <cell r="AE36">
            <v>2.23</v>
          </cell>
          <cell r="AH36">
            <v>7.4</v>
          </cell>
          <cell r="AI36">
            <v>7.28</v>
          </cell>
          <cell r="AK36">
            <v>2.19</v>
          </cell>
          <cell r="AL36">
            <v>7.05</v>
          </cell>
          <cell r="AM36">
            <v>6.89</v>
          </cell>
          <cell r="AN36">
            <v>61.66</v>
          </cell>
          <cell r="AO36">
            <v>61.66</v>
          </cell>
          <cell r="AQ36">
            <v>0</v>
          </cell>
          <cell r="AS36">
            <v>8.39</v>
          </cell>
          <cell r="AT36">
            <v>7.94</v>
          </cell>
          <cell r="AU36">
            <v>0.62</v>
          </cell>
          <cell r="AX36">
            <v>4.21</v>
          </cell>
          <cell r="AY36">
            <v>94.3</v>
          </cell>
          <cell r="AZ36">
            <v>0.02</v>
          </cell>
          <cell r="BA36">
            <v>0.28000000000000003</v>
          </cell>
          <cell r="BB36">
            <v>1.1200000000000001</v>
          </cell>
          <cell r="BC36">
            <v>1.4200000000000002</v>
          </cell>
          <cell r="BD36">
            <v>5</v>
          </cell>
          <cell r="BE36">
            <v>153.49</v>
          </cell>
          <cell r="BH36">
            <v>1.38</v>
          </cell>
          <cell r="BJ36">
            <v>12.05</v>
          </cell>
          <cell r="BL36">
            <v>3.97</v>
          </cell>
          <cell r="BM36">
            <v>4.41</v>
          </cell>
          <cell r="BN36">
            <v>4.2</v>
          </cell>
          <cell r="BO36">
            <v>10.51</v>
          </cell>
          <cell r="BP36">
            <v>8.74</v>
          </cell>
          <cell r="CS36">
            <v>40</v>
          </cell>
          <cell r="CT36">
            <v>3</v>
          </cell>
          <cell r="CV36">
            <v>8.6300000000000008</v>
          </cell>
          <cell r="CW36">
            <v>3.35</v>
          </cell>
        </row>
        <row r="37">
          <cell r="B37">
            <v>30</v>
          </cell>
          <cell r="C37">
            <v>269.88</v>
          </cell>
          <cell r="D37">
            <v>270</v>
          </cell>
          <cell r="F37">
            <v>5.49</v>
          </cell>
          <cell r="H37">
            <v>5.78</v>
          </cell>
          <cell r="J37">
            <v>46.712802768166085</v>
          </cell>
          <cell r="L37">
            <v>6.93</v>
          </cell>
          <cell r="M37">
            <v>62.381999999999998</v>
          </cell>
          <cell r="N37">
            <v>23.104444444444443</v>
          </cell>
          <cell r="S37">
            <v>117.44199999999984</v>
          </cell>
          <cell r="U37">
            <v>117.44199999999984</v>
          </cell>
          <cell r="V37">
            <v>10.58</v>
          </cell>
          <cell r="W37">
            <v>3.9185185185185185</v>
          </cell>
          <cell r="Y37">
            <v>7.03</v>
          </cell>
          <cell r="AC37">
            <v>2.33</v>
          </cell>
          <cell r="AE37">
            <v>2.2999999999999998</v>
          </cell>
          <cell r="AH37">
            <v>5</v>
          </cell>
          <cell r="AI37">
            <v>6.08</v>
          </cell>
          <cell r="AK37">
            <v>2.2200000000000002</v>
          </cell>
          <cell r="AL37">
            <v>3.8</v>
          </cell>
          <cell r="AM37">
            <v>7.28</v>
          </cell>
          <cell r="AN37">
            <v>57.52</v>
          </cell>
          <cell r="AO37">
            <v>57.52</v>
          </cell>
          <cell r="AQ37">
            <v>0</v>
          </cell>
          <cell r="AS37">
            <v>9.35</v>
          </cell>
          <cell r="AT37">
            <v>8.0500000000000007</v>
          </cell>
          <cell r="AU37">
            <v>0.97</v>
          </cell>
          <cell r="AX37">
            <v>6.06</v>
          </cell>
          <cell r="AY37">
            <v>95.4</v>
          </cell>
          <cell r="AZ37">
            <v>0.01</v>
          </cell>
          <cell r="BA37">
            <v>0.22</v>
          </cell>
          <cell r="BB37">
            <v>1.2</v>
          </cell>
          <cell r="BC37">
            <v>1.43</v>
          </cell>
          <cell r="BD37">
            <v>5.5</v>
          </cell>
          <cell r="BE37">
            <v>129.09</v>
          </cell>
          <cell r="BH37">
            <v>1.53</v>
          </cell>
          <cell r="BJ37">
            <v>13.22</v>
          </cell>
          <cell r="BL37">
            <v>3.75</v>
          </cell>
          <cell r="BM37">
            <v>4.43</v>
          </cell>
          <cell r="BN37">
            <v>4.13</v>
          </cell>
          <cell r="BO37">
            <v>8.9600000000000009</v>
          </cell>
          <cell r="BP37">
            <v>16.37</v>
          </cell>
          <cell r="CS37">
            <v>40</v>
          </cell>
          <cell r="CT37">
            <v>3</v>
          </cell>
          <cell r="CV37">
            <v>7.03</v>
          </cell>
          <cell r="CW37">
            <v>4.68</v>
          </cell>
        </row>
        <row r="38">
          <cell r="B38">
            <v>31</v>
          </cell>
          <cell r="C38">
            <v>268.31</v>
          </cell>
          <cell r="D38">
            <v>329</v>
          </cell>
          <cell r="F38">
            <v>5.78</v>
          </cell>
          <cell r="H38">
            <v>6.28</v>
          </cell>
          <cell r="J38">
            <v>52.388535031847134</v>
          </cell>
          <cell r="L38">
            <v>7.04</v>
          </cell>
          <cell r="M38">
            <v>74.054000000000002</v>
          </cell>
          <cell r="N38">
            <v>22.508814589665654</v>
          </cell>
          <cell r="S38">
            <v>136.18599999999984</v>
          </cell>
          <cell r="U38">
            <v>136.18599999999984</v>
          </cell>
          <cell r="V38">
            <v>12.4</v>
          </cell>
          <cell r="W38">
            <v>3.7689969604863225</v>
          </cell>
          <cell r="Y38">
            <v>12.3</v>
          </cell>
          <cell r="AC38">
            <v>2.42</v>
          </cell>
          <cell r="AE38">
            <v>2.48</v>
          </cell>
          <cell r="AH38">
            <v>8.6</v>
          </cell>
          <cell r="AI38">
            <v>7.5</v>
          </cell>
          <cell r="AK38">
            <v>2.34</v>
          </cell>
          <cell r="AL38">
            <v>5.9</v>
          </cell>
          <cell r="AM38">
            <v>6.08</v>
          </cell>
          <cell r="AN38">
            <v>65.56</v>
          </cell>
          <cell r="AO38">
            <v>65.56</v>
          </cell>
          <cell r="AQ38">
            <v>0</v>
          </cell>
          <cell r="AS38">
            <v>7.11</v>
          </cell>
          <cell r="AT38">
            <v>8.64</v>
          </cell>
          <cell r="AU38">
            <v>1.28</v>
          </cell>
          <cell r="AX38">
            <v>4.3600000000000003</v>
          </cell>
          <cell r="AY38">
            <v>95.7</v>
          </cell>
          <cell r="AZ38">
            <v>0.12</v>
          </cell>
          <cell r="BA38">
            <v>0.1</v>
          </cell>
          <cell r="BB38">
            <v>0.4</v>
          </cell>
          <cell r="BC38">
            <v>0.62</v>
          </cell>
          <cell r="BD38">
            <v>6.13</v>
          </cell>
          <cell r="BE38">
            <v>108.86</v>
          </cell>
          <cell r="BH38">
            <v>1.24</v>
          </cell>
          <cell r="BJ38">
            <v>6.14</v>
          </cell>
          <cell r="BL38">
            <v>5</v>
          </cell>
          <cell r="BM38">
            <v>5</v>
          </cell>
          <cell r="BN38">
            <v>3.47</v>
          </cell>
          <cell r="BO38">
            <v>7.72</v>
          </cell>
          <cell r="BP38">
            <v>18.14</v>
          </cell>
          <cell r="CS38">
            <v>40</v>
          </cell>
          <cell r="CT38">
            <v>3</v>
          </cell>
          <cell r="CV38">
            <v>9.73</v>
          </cell>
          <cell r="CW38">
            <v>5.58</v>
          </cell>
        </row>
        <row r="39">
          <cell r="B39" t="str">
            <v>FEB/1</v>
          </cell>
          <cell r="Q39">
            <v>0</v>
          </cell>
          <cell r="S39">
            <v>136.18599999999984</v>
          </cell>
          <cell r="U39">
            <v>136.18599999999984</v>
          </cell>
          <cell r="AQ39">
            <v>0</v>
          </cell>
          <cell r="CS39">
            <v>40</v>
          </cell>
          <cell r="CT39">
            <v>3</v>
          </cell>
          <cell r="CV39">
            <v>7.59</v>
          </cell>
          <cell r="CW39">
            <v>3.73</v>
          </cell>
        </row>
        <row r="40">
          <cell r="B40">
            <v>2</v>
          </cell>
          <cell r="Q40">
            <v>0</v>
          </cell>
          <cell r="S40">
            <v>136.18599999999984</v>
          </cell>
          <cell r="U40">
            <v>136.18599999999984</v>
          </cell>
          <cell r="AQ40">
            <v>0</v>
          </cell>
          <cell r="CS40">
            <v>40</v>
          </cell>
          <cell r="CT40">
            <v>3</v>
          </cell>
          <cell r="CV40">
            <v>10.86</v>
          </cell>
          <cell r="CW40">
            <v>4.8600000000000003</v>
          </cell>
        </row>
        <row r="41">
          <cell r="B41">
            <v>3</v>
          </cell>
          <cell r="C41">
            <v>563.94000000000005</v>
          </cell>
          <cell r="D41">
            <v>464</v>
          </cell>
          <cell r="F41">
            <v>11.37</v>
          </cell>
          <cell r="H41">
            <v>11.37</v>
          </cell>
          <cell r="J41">
            <v>40.809146877748461</v>
          </cell>
          <cell r="L41">
            <v>5.1100000000000003</v>
          </cell>
          <cell r="M41">
            <v>107.68600000000001</v>
          </cell>
          <cell r="N41">
            <v>23.208189655172415</v>
          </cell>
          <cell r="Q41">
            <v>77.56</v>
          </cell>
          <cell r="S41">
            <v>166.31199999999984</v>
          </cell>
          <cell r="U41">
            <v>166.31199999999984</v>
          </cell>
          <cell r="V41">
            <v>17.43</v>
          </cell>
          <cell r="W41">
            <v>3.7564655172413794</v>
          </cell>
          <cell r="Y41">
            <v>28.23</v>
          </cell>
          <cell r="AC41">
            <v>2.56</v>
          </cell>
          <cell r="AE41">
            <v>2.46</v>
          </cell>
          <cell r="AH41">
            <v>6</v>
          </cell>
          <cell r="AI41">
            <v>6.35</v>
          </cell>
          <cell r="AK41">
            <v>2.41</v>
          </cell>
          <cell r="AL41">
            <v>5.53</v>
          </cell>
          <cell r="AM41">
            <v>7.58</v>
          </cell>
          <cell r="AN41">
            <v>106.38</v>
          </cell>
          <cell r="AO41">
            <v>106.38</v>
          </cell>
          <cell r="AQ41">
            <v>0</v>
          </cell>
          <cell r="AS41">
            <v>7.09</v>
          </cell>
          <cell r="AT41">
            <v>8.02</v>
          </cell>
          <cell r="AU41">
            <v>1.53</v>
          </cell>
          <cell r="AX41">
            <v>5.82</v>
          </cell>
          <cell r="AY41">
            <v>96.7</v>
          </cell>
          <cell r="AZ41">
            <v>0.56000000000000005</v>
          </cell>
          <cell r="BA41">
            <v>0.12</v>
          </cell>
          <cell r="BB41">
            <v>1.27</v>
          </cell>
          <cell r="BC41">
            <v>1.9500000000000002</v>
          </cell>
          <cell r="BD41">
            <v>5.7</v>
          </cell>
          <cell r="BE41">
            <v>101.84</v>
          </cell>
          <cell r="BH41">
            <v>1.52</v>
          </cell>
          <cell r="BJ41">
            <v>9.75</v>
          </cell>
          <cell r="BL41">
            <v>12.9</v>
          </cell>
          <cell r="BM41">
            <v>4.42</v>
          </cell>
          <cell r="BN41">
            <v>3.97</v>
          </cell>
          <cell r="BO41">
            <v>5.85</v>
          </cell>
          <cell r="BP41">
            <v>37.56</v>
          </cell>
          <cell r="CS41">
            <v>40</v>
          </cell>
          <cell r="CT41">
            <v>3</v>
          </cell>
        </row>
        <row r="42">
          <cell r="B42">
            <v>4</v>
          </cell>
          <cell r="C42">
            <v>382.2</v>
          </cell>
          <cell r="D42">
            <v>401</v>
          </cell>
          <cell r="F42">
            <v>9.07</v>
          </cell>
          <cell r="H42">
            <v>9.07</v>
          </cell>
          <cell r="J42">
            <v>44.211686879823596</v>
          </cell>
          <cell r="L42">
            <v>9.17</v>
          </cell>
          <cell r="M42">
            <v>92.286000000000001</v>
          </cell>
          <cell r="N42">
            <v>23.013965087281797</v>
          </cell>
          <cell r="Q42">
            <v>89.63</v>
          </cell>
          <cell r="S42">
            <v>168.96799999999985</v>
          </cell>
          <cell r="U42">
            <v>168.96799999999985</v>
          </cell>
          <cell r="V42">
            <v>14.9</v>
          </cell>
          <cell r="W42">
            <v>3.7157107231920201</v>
          </cell>
          <cell r="Y42">
            <v>6.75</v>
          </cell>
          <cell r="AC42">
            <v>2.39</v>
          </cell>
          <cell r="AE42">
            <v>2.42</v>
          </cell>
          <cell r="AH42">
            <v>8.1999999999999993</v>
          </cell>
          <cell r="AI42">
            <v>7.29</v>
          </cell>
          <cell r="AK42">
            <v>2.4700000000000002</v>
          </cell>
          <cell r="AL42">
            <v>7.4</v>
          </cell>
          <cell r="AM42">
            <v>6.35</v>
          </cell>
          <cell r="AN42">
            <v>100.41</v>
          </cell>
          <cell r="AO42">
            <v>100.41</v>
          </cell>
          <cell r="AQ42">
            <v>0</v>
          </cell>
          <cell r="AS42">
            <v>5.32</v>
          </cell>
          <cell r="AT42">
            <v>5.22</v>
          </cell>
          <cell r="AU42">
            <v>1.94</v>
          </cell>
          <cell r="AX42">
            <v>4.2699999999999996</v>
          </cell>
          <cell r="AY42">
            <v>93.4</v>
          </cell>
          <cell r="AZ42">
            <v>0.39</v>
          </cell>
          <cell r="BA42">
            <v>0.15</v>
          </cell>
          <cell r="BB42">
            <v>1.02</v>
          </cell>
          <cell r="BC42">
            <v>1.56</v>
          </cell>
          <cell r="BD42">
            <v>6.92</v>
          </cell>
          <cell r="BE42">
            <v>105.07</v>
          </cell>
          <cell r="BH42">
            <v>1.29</v>
          </cell>
          <cell r="BJ42">
            <v>9.26</v>
          </cell>
          <cell r="BL42">
            <v>5.6</v>
          </cell>
          <cell r="BM42">
            <v>5.8</v>
          </cell>
          <cell r="BN42">
            <v>1.52</v>
          </cell>
          <cell r="BO42">
            <v>13.87</v>
          </cell>
          <cell r="BP42">
            <v>13.08</v>
          </cell>
          <cell r="CS42">
            <v>40</v>
          </cell>
          <cell r="CT42">
            <v>3</v>
          </cell>
          <cell r="CV42">
            <v>7.12</v>
          </cell>
          <cell r="CW42">
            <v>5.27</v>
          </cell>
        </row>
        <row r="43">
          <cell r="B43">
            <v>5</v>
          </cell>
          <cell r="C43">
            <v>268.24</v>
          </cell>
          <cell r="D43">
            <v>334</v>
          </cell>
          <cell r="H43">
            <v>8.56</v>
          </cell>
          <cell r="J43">
            <v>39.018691588785046</v>
          </cell>
          <cell r="L43">
            <v>9.6300000000000008</v>
          </cell>
          <cell r="M43">
            <v>77.153999999999996</v>
          </cell>
          <cell r="N43">
            <v>23.099999999999998</v>
          </cell>
          <cell r="Q43">
            <v>88.19</v>
          </cell>
          <cell r="S43">
            <v>157.93199999999985</v>
          </cell>
          <cell r="U43">
            <v>157.93199999999985</v>
          </cell>
          <cell r="V43">
            <v>12.75</v>
          </cell>
          <cell r="W43">
            <v>3.817365269461078</v>
          </cell>
          <cell r="Y43">
            <v>20</v>
          </cell>
          <cell r="AC43">
            <v>2.2400000000000002</v>
          </cell>
          <cell r="AE43">
            <v>2.21</v>
          </cell>
          <cell r="AH43">
            <v>4.5999999999999996</v>
          </cell>
          <cell r="AI43">
            <v>7.73</v>
          </cell>
          <cell r="AK43">
            <v>2.39</v>
          </cell>
          <cell r="AL43">
            <v>6.7</v>
          </cell>
          <cell r="AM43">
            <v>7.29</v>
          </cell>
          <cell r="AN43">
            <v>77.760000000000005</v>
          </cell>
          <cell r="AO43">
            <v>77.760000000000005</v>
          </cell>
          <cell r="AQ43">
            <v>0</v>
          </cell>
          <cell r="AS43">
            <v>4.75</v>
          </cell>
          <cell r="AT43">
            <v>5.75</v>
          </cell>
          <cell r="AU43">
            <v>1.68</v>
          </cell>
          <cell r="AX43">
            <v>4.47</v>
          </cell>
          <cell r="AY43">
            <v>91.4</v>
          </cell>
          <cell r="AZ43">
            <v>0.11</v>
          </cell>
          <cell r="BA43">
            <v>0.5</v>
          </cell>
          <cell r="BB43">
            <v>0.73</v>
          </cell>
          <cell r="BC43">
            <v>1.3399999999999999</v>
          </cell>
          <cell r="BD43">
            <v>5.25</v>
          </cell>
          <cell r="BE43">
            <v>170.51</v>
          </cell>
          <cell r="BH43">
            <v>1.38</v>
          </cell>
          <cell r="BJ43">
            <v>14.32</v>
          </cell>
          <cell r="BL43">
            <v>4.09</v>
          </cell>
          <cell r="BM43">
            <v>5.98</v>
          </cell>
          <cell r="BN43">
            <v>2.52</v>
          </cell>
          <cell r="BO43">
            <v>14.24</v>
          </cell>
          <cell r="BP43">
            <v>9.68</v>
          </cell>
          <cell r="CS43">
            <v>40</v>
          </cell>
          <cell r="CT43">
            <v>3</v>
          </cell>
          <cell r="CV43">
            <v>4.33</v>
          </cell>
          <cell r="CW43">
            <v>4.68</v>
          </cell>
        </row>
        <row r="44">
          <cell r="B44">
            <v>6</v>
          </cell>
          <cell r="C44">
            <v>306.92</v>
          </cell>
          <cell r="D44">
            <v>247</v>
          </cell>
          <cell r="F44">
            <v>3.1</v>
          </cell>
          <cell r="H44">
            <v>6.28</v>
          </cell>
          <cell r="J44">
            <v>39.331210191082803</v>
          </cell>
          <cell r="L44">
            <v>7.95</v>
          </cell>
          <cell r="M44">
            <v>56.81</v>
          </cell>
          <cell r="N44">
            <v>23</v>
          </cell>
          <cell r="Q44">
            <v>95.38</v>
          </cell>
          <cell r="S44">
            <v>119.36199999999985</v>
          </cell>
          <cell r="U44">
            <v>119.36199999999985</v>
          </cell>
          <cell r="V44">
            <v>8.6999999999999993</v>
          </cell>
          <cell r="W44">
            <v>3.5222672064777325</v>
          </cell>
          <cell r="AC44">
            <v>2.54</v>
          </cell>
          <cell r="AE44">
            <v>2.36</v>
          </cell>
          <cell r="AH44">
            <v>7.2</v>
          </cell>
          <cell r="AI44">
            <v>8.5399999999999991</v>
          </cell>
          <cell r="AK44">
            <v>2.2200000000000002</v>
          </cell>
          <cell r="AN44">
            <v>57.2</v>
          </cell>
          <cell r="AO44">
            <v>57.2</v>
          </cell>
          <cell r="AQ44">
            <v>0</v>
          </cell>
          <cell r="AS44">
            <v>5.56</v>
          </cell>
          <cell r="AT44">
            <v>5.39</v>
          </cell>
          <cell r="AU44">
            <v>1.1499999999999999</v>
          </cell>
          <cell r="AX44">
            <v>3.62</v>
          </cell>
          <cell r="AY44">
            <v>90.73</v>
          </cell>
          <cell r="AZ44">
            <v>0.56000000000000005</v>
          </cell>
          <cell r="BA44">
            <v>0.3</v>
          </cell>
          <cell r="BB44">
            <v>0.71</v>
          </cell>
          <cell r="BC44">
            <v>1.57</v>
          </cell>
          <cell r="BD44">
            <v>8</v>
          </cell>
          <cell r="BE44">
            <v>115.68</v>
          </cell>
          <cell r="BH44">
            <v>1.56</v>
          </cell>
          <cell r="BJ44">
            <v>7.7</v>
          </cell>
          <cell r="BL44">
            <v>7.2</v>
          </cell>
          <cell r="BM44">
            <v>5.48</v>
          </cell>
          <cell r="BN44">
            <v>3.32</v>
          </cell>
          <cell r="BO44">
            <v>13.67</v>
          </cell>
          <cell r="BP44">
            <v>7.07</v>
          </cell>
          <cell r="CS44">
            <v>40</v>
          </cell>
          <cell r="CT44">
            <v>3</v>
          </cell>
          <cell r="CV44">
            <v>3.27</v>
          </cell>
          <cell r="CW44">
            <v>4.79</v>
          </cell>
        </row>
        <row r="45">
          <cell r="B45">
            <v>7</v>
          </cell>
          <cell r="C45">
            <v>395.84</v>
          </cell>
          <cell r="D45">
            <v>317</v>
          </cell>
          <cell r="F45">
            <v>5.13</v>
          </cell>
          <cell r="H45">
            <v>5.44</v>
          </cell>
          <cell r="J45">
            <v>58.272058823529406</v>
          </cell>
          <cell r="L45">
            <v>5.8</v>
          </cell>
          <cell r="M45">
            <v>70.221000000000004</v>
          </cell>
          <cell r="N45">
            <v>22.151735015772871</v>
          </cell>
          <cell r="Q45">
            <v>82.06</v>
          </cell>
          <cell r="S45">
            <v>107.52299999999985</v>
          </cell>
          <cell r="U45">
            <v>37.30199999999985</v>
          </cell>
          <cell r="V45">
            <v>11.7</v>
          </cell>
          <cell r="W45">
            <v>3.6908517350157726</v>
          </cell>
          <cell r="Y45">
            <v>13.95</v>
          </cell>
          <cell r="AC45">
            <v>2.63</v>
          </cell>
          <cell r="AD45">
            <v>2.61</v>
          </cell>
          <cell r="AH45">
            <v>3.2</v>
          </cell>
          <cell r="AI45">
            <v>6.43</v>
          </cell>
          <cell r="AK45">
            <v>2.33</v>
          </cell>
          <cell r="AL45">
            <v>6.8</v>
          </cell>
          <cell r="AM45">
            <v>8.5399999999999991</v>
          </cell>
          <cell r="AN45">
            <v>79.03</v>
          </cell>
          <cell r="AO45">
            <v>79.03</v>
          </cell>
          <cell r="AQ45">
            <v>0</v>
          </cell>
          <cell r="AS45">
            <v>6.52</v>
          </cell>
          <cell r="AT45">
            <v>5.7</v>
          </cell>
          <cell r="AU45">
            <v>2.58</v>
          </cell>
          <cell r="AX45">
            <v>3.51</v>
          </cell>
          <cell r="AY45">
            <v>94.7</v>
          </cell>
          <cell r="AZ45">
            <v>0.69</v>
          </cell>
          <cell r="BA45">
            <v>0.21</v>
          </cell>
          <cell r="BB45">
            <v>0.94</v>
          </cell>
          <cell r="BC45">
            <v>1.8399999999999999</v>
          </cell>
          <cell r="BD45">
            <v>8.8000000000000007</v>
          </cell>
          <cell r="BE45">
            <v>67.400000000000006</v>
          </cell>
          <cell r="BH45">
            <v>1.39</v>
          </cell>
          <cell r="BJ45">
            <v>9.56</v>
          </cell>
          <cell r="BL45">
            <v>11.62</v>
          </cell>
          <cell r="BM45">
            <v>4.09</v>
          </cell>
          <cell r="BN45">
            <v>5.86</v>
          </cell>
          <cell r="BO45">
            <v>8.18</v>
          </cell>
          <cell r="BP45">
            <v>18.68</v>
          </cell>
          <cell r="CS45">
            <v>40</v>
          </cell>
          <cell r="CT45">
            <v>3</v>
          </cell>
          <cell r="CV45">
            <v>3.92</v>
          </cell>
          <cell r="CW45">
            <v>5.13</v>
          </cell>
        </row>
        <row r="46">
          <cell r="B46">
            <v>8</v>
          </cell>
          <cell r="C46">
            <v>569.77</v>
          </cell>
          <cell r="D46">
            <v>651</v>
          </cell>
          <cell r="F46">
            <v>11.47</v>
          </cell>
          <cell r="H46">
            <v>13.36</v>
          </cell>
          <cell r="J46">
            <v>48.727544910179645</v>
          </cell>
          <cell r="L46">
            <v>6.89</v>
          </cell>
          <cell r="M46">
            <v>150.15299999999999</v>
          </cell>
          <cell r="N46">
            <v>23.064976958525342</v>
          </cell>
          <cell r="Q46">
            <v>0</v>
          </cell>
          <cell r="S46">
            <v>257.67599999999982</v>
          </cell>
          <cell r="U46">
            <v>37.301999999999822</v>
          </cell>
          <cell r="V46">
            <v>25.6</v>
          </cell>
          <cell r="W46">
            <v>3.9324116743471582</v>
          </cell>
          <cell r="Y46">
            <v>13.3</v>
          </cell>
          <cell r="AC46">
            <v>2.4900000000000002</v>
          </cell>
          <cell r="AD46">
            <v>2.5299999999999998</v>
          </cell>
          <cell r="AH46">
            <v>4</v>
          </cell>
          <cell r="AI46">
            <v>7.52</v>
          </cell>
          <cell r="AL46">
            <v>4.3</v>
          </cell>
          <cell r="AM46">
            <v>6.43</v>
          </cell>
          <cell r="AN46">
            <v>132.30000000000001</v>
          </cell>
          <cell r="AO46">
            <v>132.30000000000001</v>
          </cell>
          <cell r="AQ46">
            <v>0</v>
          </cell>
          <cell r="AS46">
            <v>5.92</v>
          </cell>
          <cell r="AT46">
            <v>5.99</v>
          </cell>
          <cell r="AU46">
            <v>0.87</v>
          </cell>
          <cell r="AX46">
            <v>2.59</v>
          </cell>
          <cell r="AY46">
            <v>95.65</v>
          </cell>
          <cell r="AZ46">
            <v>0.31</v>
          </cell>
          <cell r="BA46">
            <v>0.15</v>
          </cell>
          <cell r="BB46">
            <v>0.98</v>
          </cell>
          <cell r="BC46">
            <v>1.44</v>
          </cell>
          <cell r="BD46">
            <v>5.83</v>
          </cell>
          <cell r="BE46">
            <v>39.01</v>
          </cell>
          <cell r="BH46">
            <v>1.1299999999999999</v>
          </cell>
          <cell r="BJ46">
            <v>8.39</v>
          </cell>
          <cell r="BL46">
            <v>5.63</v>
          </cell>
          <cell r="BM46">
            <v>3.5</v>
          </cell>
          <cell r="BN46">
            <v>4.91</v>
          </cell>
          <cell r="BO46">
            <v>10.08</v>
          </cell>
          <cell r="BP46">
            <v>14.91</v>
          </cell>
          <cell r="CS46">
            <v>40</v>
          </cell>
          <cell r="CT46">
            <v>3</v>
          </cell>
          <cell r="CV46">
            <v>4.2</v>
          </cell>
          <cell r="CW46">
            <v>5.2</v>
          </cell>
        </row>
        <row r="47">
          <cell r="B47">
            <v>9</v>
          </cell>
          <cell r="Q47">
            <v>0</v>
          </cell>
          <cell r="S47">
            <v>257.67599999999982</v>
          </cell>
          <cell r="U47">
            <v>37.301999999999822</v>
          </cell>
          <cell r="AQ47">
            <v>0</v>
          </cell>
          <cell r="BC47">
            <v>0</v>
          </cell>
          <cell r="CS47">
            <v>40</v>
          </cell>
          <cell r="CT47">
            <v>3</v>
          </cell>
          <cell r="CV47">
            <v>4.95</v>
          </cell>
          <cell r="CW47">
            <v>5.65</v>
          </cell>
        </row>
        <row r="48">
          <cell r="B48">
            <v>10</v>
          </cell>
          <cell r="C48">
            <v>660.91</v>
          </cell>
          <cell r="D48">
            <v>556</v>
          </cell>
          <cell r="F48">
            <v>8.1199999999999992</v>
          </cell>
          <cell r="H48">
            <v>13.42</v>
          </cell>
          <cell r="J48">
            <v>41.430700447093891</v>
          </cell>
          <cell r="L48">
            <v>7.25</v>
          </cell>
          <cell r="M48">
            <v>125.51900000000001</v>
          </cell>
          <cell r="N48">
            <v>22.575359712230217</v>
          </cell>
          <cell r="Q48">
            <v>166</v>
          </cell>
          <cell r="S48">
            <v>217.19499999999982</v>
          </cell>
          <cell r="U48">
            <v>37.301999999999822</v>
          </cell>
          <cell r="V48">
            <v>19.47</v>
          </cell>
          <cell r="W48">
            <v>3.5017985611510789</v>
          </cell>
          <cell r="Y48">
            <v>18.57</v>
          </cell>
          <cell r="AC48">
            <v>2.56</v>
          </cell>
          <cell r="AD48">
            <v>2.52</v>
          </cell>
          <cell r="AH48">
            <v>6</v>
          </cell>
          <cell r="AI48">
            <v>7.14</v>
          </cell>
          <cell r="AK48">
            <v>2.48</v>
          </cell>
          <cell r="AL48">
            <v>7.8</v>
          </cell>
          <cell r="AM48">
            <v>7.02</v>
          </cell>
          <cell r="AN48">
            <v>137.38999999999999</v>
          </cell>
          <cell r="AO48">
            <v>137.38999999999999</v>
          </cell>
          <cell r="AQ48">
            <v>0</v>
          </cell>
          <cell r="AS48">
            <v>7.24</v>
          </cell>
          <cell r="AT48">
            <v>6.31</v>
          </cell>
          <cell r="AU48">
            <v>1.74</v>
          </cell>
          <cell r="AX48">
            <v>2.91</v>
          </cell>
          <cell r="AY48">
            <v>94.3</v>
          </cell>
          <cell r="AZ48">
            <v>0.23</v>
          </cell>
          <cell r="BA48">
            <v>0.59</v>
          </cell>
          <cell r="BB48">
            <v>0.87</v>
          </cell>
          <cell r="BC48">
            <v>1.69</v>
          </cell>
          <cell r="BD48">
            <v>7.85</v>
          </cell>
          <cell r="BE48">
            <v>80.709999999999994</v>
          </cell>
          <cell r="BH48">
            <v>1.47</v>
          </cell>
          <cell r="BJ48">
            <v>9.3699999999999992</v>
          </cell>
          <cell r="BL48">
            <v>8.83</v>
          </cell>
          <cell r="BM48">
            <v>4.26</v>
          </cell>
          <cell r="BN48">
            <v>6</v>
          </cell>
          <cell r="BO48">
            <v>10.93</v>
          </cell>
          <cell r="BP48">
            <v>16.79</v>
          </cell>
          <cell r="CS48">
            <v>40</v>
          </cell>
          <cell r="CT48">
            <v>3</v>
          </cell>
        </row>
        <row r="49">
          <cell r="B49">
            <v>11</v>
          </cell>
          <cell r="C49">
            <v>492.43</v>
          </cell>
          <cell r="D49">
            <v>580</v>
          </cell>
          <cell r="F49">
            <v>10.97</v>
          </cell>
          <cell r="H49">
            <v>13.77</v>
          </cell>
          <cell r="J49">
            <v>42.120551924473496</v>
          </cell>
          <cell r="L49">
            <v>6.18</v>
          </cell>
          <cell r="M49">
            <v>134.607</v>
          </cell>
          <cell r="N49">
            <v>23.208103448275864</v>
          </cell>
          <cell r="Q49">
            <v>117.26</v>
          </cell>
          <cell r="S49">
            <v>234.5419999999998</v>
          </cell>
          <cell r="U49">
            <v>37.301999999999794</v>
          </cell>
          <cell r="V49">
            <v>20.28</v>
          </cell>
          <cell r="W49">
            <v>3.4965517241379316</v>
          </cell>
          <cell r="Y49">
            <v>7.08</v>
          </cell>
          <cell r="AC49">
            <v>2.4700000000000002</v>
          </cell>
          <cell r="AD49">
            <v>2.5</v>
          </cell>
          <cell r="AH49">
            <v>6</v>
          </cell>
          <cell r="AI49">
            <v>6.91</v>
          </cell>
          <cell r="AK49">
            <v>2.5099999999999998</v>
          </cell>
          <cell r="AL49">
            <v>6</v>
          </cell>
          <cell r="AM49">
            <v>7.14</v>
          </cell>
          <cell r="AN49">
            <v>123.73</v>
          </cell>
          <cell r="AO49">
            <v>123.73</v>
          </cell>
          <cell r="AQ49">
            <v>0</v>
          </cell>
          <cell r="AS49">
            <v>7.29</v>
          </cell>
          <cell r="AT49">
            <v>7.73</v>
          </cell>
          <cell r="AU49">
            <v>1.03</v>
          </cell>
          <cell r="AX49">
            <v>4.5599999999999996</v>
          </cell>
          <cell r="AY49">
            <v>95.2</v>
          </cell>
          <cell r="AZ49">
            <v>0.21</v>
          </cell>
          <cell r="BA49">
            <v>0.06</v>
          </cell>
          <cell r="BB49">
            <v>0.73</v>
          </cell>
          <cell r="BC49">
            <v>1</v>
          </cell>
          <cell r="BD49">
            <v>5.52</v>
          </cell>
          <cell r="BE49">
            <v>101.22</v>
          </cell>
          <cell r="BH49">
            <v>1.21</v>
          </cell>
          <cell r="BJ49">
            <v>8.1999999999999993</v>
          </cell>
          <cell r="BL49">
            <v>14.97</v>
          </cell>
          <cell r="BM49">
            <v>3.69</v>
          </cell>
          <cell r="BN49">
            <v>7.37</v>
          </cell>
          <cell r="BO49">
            <v>9.84</v>
          </cell>
          <cell r="BP49">
            <v>21.05</v>
          </cell>
          <cell r="CS49">
            <v>40</v>
          </cell>
          <cell r="CT49">
            <v>3</v>
          </cell>
          <cell r="CV49">
            <v>5.29</v>
          </cell>
          <cell r="CW49">
            <v>5.36</v>
          </cell>
        </row>
        <row r="50">
          <cell r="B50">
            <v>12</v>
          </cell>
          <cell r="Q50">
            <v>0</v>
          </cell>
          <cell r="S50">
            <v>234.5419999999998</v>
          </cell>
          <cell r="U50">
            <v>37.301999999999794</v>
          </cell>
          <cell r="AQ50">
            <v>0</v>
          </cell>
          <cell r="BC50">
            <v>0</v>
          </cell>
          <cell r="CS50">
            <v>40</v>
          </cell>
          <cell r="CT50">
            <v>3</v>
          </cell>
          <cell r="CV50">
            <v>3.74</v>
          </cell>
          <cell r="CW50">
            <v>4.72</v>
          </cell>
        </row>
        <row r="51">
          <cell r="B51">
            <v>13</v>
          </cell>
          <cell r="C51">
            <v>258.52999999999997</v>
          </cell>
          <cell r="D51">
            <v>301</v>
          </cell>
          <cell r="H51">
            <v>9.19</v>
          </cell>
          <cell r="J51">
            <v>32.752992383025031</v>
          </cell>
          <cell r="L51">
            <v>8.25</v>
          </cell>
          <cell r="M51">
            <v>70.581000000000003</v>
          </cell>
          <cell r="N51">
            <v>23.448837209302326</v>
          </cell>
          <cell r="Q51">
            <v>89.69</v>
          </cell>
          <cell r="S51">
            <v>215.43299999999982</v>
          </cell>
          <cell r="U51">
            <v>37.301999999999822</v>
          </cell>
          <cell r="V51">
            <v>11.15</v>
          </cell>
          <cell r="W51">
            <v>3.704318936877077</v>
          </cell>
          <cell r="Y51">
            <v>33.9</v>
          </cell>
          <cell r="AC51">
            <v>2.62</v>
          </cell>
          <cell r="AD51">
            <v>2.62</v>
          </cell>
          <cell r="AH51">
            <v>8.4</v>
          </cell>
          <cell r="AI51">
            <v>6.86</v>
          </cell>
          <cell r="AK51">
            <v>2.4900000000000002</v>
          </cell>
          <cell r="AL51">
            <v>6.4</v>
          </cell>
          <cell r="AM51">
            <v>6.91</v>
          </cell>
          <cell r="AN51">
            <v>68.3</v>
          </cell>
          <cell r="AO51">
            <v>68.3</v>
          </cell>
          <cell r="AQ51">
            <v>0</v>
          </cell>
          <cell r="AS51">
            <v>5.45</v>
          </cell>
          <cell r="AT51">
            <v>6.13</v>
          </cell>
          <cell r="AU51">
            <v>1.27</v>
          </cell>
          <cell r="AX51">
            <v>3.51</v>
          </cell>
          <cell r="AY51">
            <v>95.4</v>
          </cell>
          <cell r="AZ51">
            <v>0.19</v>
          </cell>
          <cell r="BA51">
            <v>7.0000000000000007E-2</v>
          </cell>
          <cell r="BB51">
            <v>0.74</v>
          </cell>
          <cell r="BC51">
            <v>1</v>
          </cell>
          <cell r="BD51">
            <v>4.76</v>
          </cell>
          <cell r="BE51">
            <v>142.07</v>
          </cell>
          <cell r="BH51">
            <v>1.52</v>
          </cell>
          <cell r="BJ51">
            <v>11.68</v>
          </cell>
          <cell r="BL51">
            <v>5.8</v>
          </cell>
          <cell r="BM51">
            <v>7.01</v>
          </cell>
          <cell r="BN51">
            <v>4.26</v>
          </cell>
          <cell r="BO51">
            <v>9.0500000000000007</v>
          </cell>
          <cell r="BP51">
            <v>21.69</v>
          </cell>
          <cell r="CS51">
            <v>40</v>
          </cell>
          <cell r="CT51">
            <v>3</v>
          </cell>
          <cell r="CV51">
            <v>3.1</v>
          </cell>
          <cell r="CW51">
            <v>4.7</v>
          </cell>
        </row>
        <row r="52">
          <cell r="B52">
            <v>14</v>
          </cell>
          <cell r="C52">
            <v>308.45</v>
          </cell>
          <cell r="D52">
            <v>238</v>
          </cell>
          <cell r="F52">
            <v>4.58</v>
          </cell>
          <cell r="H52">
            <v>6.45</v>
          </cell>
          <cell r="J52">
            <v>36.899224806201552</v>
          </cell>
          <cell r="L52">
            <v>6.62</v>
          </cell>
          <cell r="M52">
            <v>56.331000000000003</v>
          </cell>
          <cell r="N52">
            <v>23.668487394957985</v>
          </cell>
          <cell r="Q52">
            <v>52.91</v>
          </cell>
          <cell r="S52">
            <v>218.85399999999984</v>
          </cell>
          <cell r="U52">
            <v>37.30199999999985</v>
          </cell>
          <cell r="V52">
            <v>9.1300000000000008</v>
          </cell>
          <cell r="W52">
            <v>3.8361344537815132</v>
          </cell>
          <cell r="Y52">
            <v>6.43</v>
          </cell>
          <cell r="AC52">
            <v>2.61</v>
          </cell>
          <cell r="AD52">
            <v>2.63</v>
          </cell>
          <cell r="AH52">
            <v>5.2</v>
          </cell>
          <cell r="AI52">
            <v>6.98</v>
          </cell>
          <cell r="AK52">
            <v>2.57</v>
          </cell>
          <cell r="AL52">
            <v>9.8000000000000007</v>
          </cell>
          <cell r="AM52">
            <v>6.88</v>
          </cell>
          <cell r="AN52">
            <v>62.8</v>
          </cell>
          <cell r="AO52">
            <v>62.8</v>
          </cell>
          <cell r="AQ52">
            <v>0</v>
          </cell>
          <cell r="AS52">
            <v>6.42</v>
          </cell>
          <cell r="AT52">
            <v>7.1</v>
          </cell>
          <cell r="AU52">
            <v>2.31</v>
          </cell>
          <cell r="AX52">
            <v>5.9</v>
          </cell>
          <cell r="AY52">
            <v>93.33</v>
          </cell>
          <cell r="AZ52">
            <v>0.49</v>
          </cell>
          <cell r="BA52">
            <v>0.06</v>
          </cell>
          <cell r="BB52">
            <v>1</v>
          </cell>
          <cell r="BC52">
            <v>1.55</v>
          </cell>
          <cell r="BD52">
            <v>11.33</v>
          </cell>
          <cell r="BE52">
            <v>64.59</v>
          </cell>
          <cell r="BH52">
            <v>1.71</v>
          </cell>
          <cell r="BJ52">
            <v>7.64</v>
          </cell>
          <cell r="BL52">
            <v>6.06</v>
          </cell>
          <cell r="BM52">
            <v>4.75</v>
          </cell>
          <cell r="BN52">
            <v>8.76</v>
          </cell>
          <cell r="BO52">
            <v>8.42</v>
          </cell>
          <cell r="BP52">
            <v>15.46</v>
          </cell>
          <cell r="CS52">
            <v>40</v>
          </cell>
          <cell r="CT52">
            <v>3</v>
          </cell>
          <cell r="CV52">
            <v>4.7</v>
          </cell>
          <cell r="CW52">
            <v>8.9700000000000006</v>
          </cell>
        </row>
        <row r="53">
          <cell r="B53">
            <v>15</v>
          </cell>
          <cell r="C53">
            <v>337.93</v>
          </cell>
          <cell r="D53">
            <v>422</v>
          </cell>
          <cell r="F53">
            <v>4.6500000000000004</v>
          </cell>
          <cell r="H53">
            <v>10.36</v>
          </cell>
          <cell r="J53">
            <v>40.733590733590738</v>
          </cell>
          <cell r="L53">
            <v>9.5</v>
          </cell>
          <cell r="M53">
            <v>97.176000000000002</v>
          </cell>
          <cell r="N53">
            <v>23.027488151658769</v>
          </cell>
          <cell r="Q53">
            <v>111.18</v>
          </cell>
          <cell r="S53">
            <v>204.84999999999985</v>
          </cell>
          <cell r="U53">
            <v>37.30199999999985</v>
          </cell>
          <cell r="V53">
            <v>15.9</v>
          </cell>
          <cell r="W53">
            <v>3.7677725118483414</v>
          </cell>
          <cell r="AC53">
            <v>2.54</v>
          </cell>
          <cell r="AD53">
            <v>2.4700000000000002</v>
          </cell>
          <cell r="AH53">
            <v>12.1</v>
          </cell>
          <cell r="AI53">
            <v>7.7</v>
          </cell>
          <cell r="AK53">
            <v>2.59</v>
          </cell>
          <cell r="AN53">
            <v>84.82</v>
          </cell>
          <cell r="AO53">
            <v>84.82</v>
          </cell>
          <cell r="AQ53">
            <v>0</v>
          </cell>
          <cell r="AS53">
            <v>7.61</v>
          </cell>
          <cell r="AT53">
            <v>8.01</v>
          </cell>
          <cell r="AU53">
            <v>1.6</v>
          </cell>
          <cell r="AX53">
            <v>7.08</v>
          </cell>
          <cell r="AY53">
            <v>95.1</v>
          </cell>
          <cell r="AZ53">
            <v>0.38</v>
          </cell>
          <cell r="BA53">
            <v>0.39</v>
          </cell>
          <cell r="BB53">
            <v>1.07</v>
          </cell>
          <cell r="BC53">
            <v>1.84</v>
          </cell>
          <cell r="BD53">
            <v>6.75</v>
          </cell>
          <cell r="BE53">
            <v>92.85</v>
          </cell>
          <cell r="BH53">
            <v>1.24</v>
          </cell>
          <cell r="BJ53">
            <v>8.7200000000000006</v>
          </cell>
          <cell r="BL53">
            <v>7.33</v>
          </cell>
          <cell r="BM53">
            <v>5.78</v>
          </cell>
          <cell r="BN53">
            <v>4.47</v>
          </cell>
          <cell r="BO53">
            <v>14.25</v>
          </cell>
          <cell r="BP53">
            <v>8.7899999999999991</v>
          </cell>
          <cell r="CS53">
            <v>40</v>
          </cell>
          <cell r="CT53">
            <v>3</v>
          </cell>
          <cell r="CV53">
            <v>2.5</v>
          </cell>
          <cell r="CW53">
            <v>8.06</v>
          </cell>
        </row>
        <row r="54">
          <cell r="B54">
            <v>16</v>
          </cell>
          <cell r="Q54">
            <v>0</v>
          </cell>
          <cell r="S54">
            <v>204.84999999999985</v>
          </cell>
          <cell r="U54">
            <v>37.30199999999985</v>
          </cell>
          <cell r="AQ54">
            <v>0</v>
          </cell>
          <cell r="BC54">
            <v>0</v>
          </cell>
          <cell r="CS54">
            <v>40</v>
          </cell>
          <cell r="CT54">
            <v>3</v>
          </cell>
          <cell r="CV54">
            <v>2.95</v>
          </cell>
          <cell r="CW54">
            <v>9.7899999999999991</v>
          </cell>
        </row>
        <row r="55">
          <cell r="B55">
            <v>17</v>
          </cell>
          <cell r="C55">
            <v>626.94000000000005</v>
          </cell>
          <cell r="D55">
            <v>517</v>
          </cell>
          <cell r="F55">
            <v>11.49</v>
          </cell>
          <cell r="H55">
            <v>11.66</v>
          </cell>
          <cell r="J55">
            <v>44.339622641509436</v>
          </cell>
          <cell r="L55">
            <v>7.73</v>
          </cell>
          <cell r="M55">
            <v>119.292</v>
          </cell>
          <cell r="N55">
            <v>23.073887814313345</v>
          </cell>
          <cell r="Q55">
            <v>66.069999999999993</v>
          </cell>
          <cell r="S55">
            <v>258.07199999999983</v>
          </cell>
          <cell r="U55">
            <v>37.301999999999822</v>
          </cell>
          <cell r="V55">
            <v>17.850000000000001</v>
          </cell>
          <cell r="W55">
            <v>3.4526112185686659</v>
          </cell>
          <cell r="Y55">
            <v>39.299999999999997</v>
          </cell>
          <cell r="AC55">
            <v>2.4300000000000002</v>
          </cell>
          <cell r="AD55">
            <v>2.46</v>
          </cell>
          <cell r="AH55">
            <v>7.6</v>
          </cell>
          <cell r="AI55">
            <v>7.99</v>
          </cell>
          <cell r="AK55">
            <v>2.42</v>
          </cell>
          <cell r="AL55">
            <v>7.1</v>
          </cell>
          <cell r="AM55">
            <v>7.7</v>
          </cell>
          <cell r="AN55">
            <v>122.64</v>
          </cell>
          <cell r="AO55">
            <v>122.64</v>
          </cell>
          <cell r="AQ55">
            <v>0</v>
          </cell>
          <cell r="AS55">
            <v>6.14</v>
          </cell>
          <cell r="AT55">
            <v>6.17</v>
          </cell>
          <cell r="AU55">
            <v>0.83</v>
          </cell>
          <cell r="AX55">
            <v>4.07</v>
          </cell>
          <cell r="AY55">
            <v>90.9</v>
          </cell>
          <cell r="AZ55">
            <v>0.34</v>
          </cell>
          <cell r="BA55">
            <v>0.1</v>
          </cell>
          <cell r="BB55">
            <v>1.22</v>
          </cell>
          <cell r="BC55">
            <v>1.6600000000000001</v>
          </cell>
          <cell r="BD55">
            <v>6.44</v>
          </cell>
          <cell r="BE55">
            <v>78.400000000000006</v>
          </cell>
          <cell r="BH55">
            <v>1.45</v>
          </cell>
          <cell r="BJ55">
            <v>9.58</v>
          </cell>
          <cell r="BL55">
            <v>14.08</v>
          </cell>
          <cell r="BM55">
            <v>4.78</v>
          </cell>
          <cell r="BN55">
            <v>8.68</v>
          </cell>
          <cell r="BO55">
            <v>11.96</v>
          </cell>
          <cell r="BP55">
            <v>16.91</v>
          </cell>
          <cell r="CS55">
            <v>40</v>
          </cell>
          <cell r="CT55">
            <v>3</v>
          </cell>
        </row>
        <row r="56">
          <cell r="B56">
            <v>18</v>
          </cell>
          <cell r="C56">
            <v>516.29</v>
          </cell>
          <cell r="D56">
            <v>486</v>
          </cell>
          <cell r="F56">
            <v>9.06</v>
          </cell>
          <cell r="H56">
            <v>12.78</v>
          </cell>
          <cell r="J56">
            <v>38.028169014084511</v>
          </cell>
          <cell r="L56">
            <v>8.0399999999999991</v>
          </cell>
          <cell r="M56">
            <v>112.352</v>
          </cell>
          <cell r="N56">
            <v>23.117695473251029</v>
          </cell>
          <cell r="Q56">
            <v>160.6</v>
          </cell>
          <cell r="S56">
            <v>209.82399999999987</v>
          </cell>
          <cell r="U56">
            <v>37.301999999999879</v>
          </cell>
          <cell r="V56">
            <v>16.52</v>
          </cell>
          <cell r="W56">
            <v>3.3991769547325101</v>
          </cell>
          <cell r="Y56">
            <v>20.77</v>
          </cell>
          <cell r="AC56">
            <v>2.38</v>
          </cell>
          <cell r="AD56">
            <v>2.38</v>
          </cell>
          <cell r="AH56">
            <v>11.2</v>
          </cell>
          <cell r="AI56">
            <v>7.12</v>
          </cell>
          <cell r="AK56">
            <v>2.4500000000000002</v>
          </cell>
          <cell r="AL56">
            <v>7.4</v>
          </cell>
          <cell r="AM56">
            <v>7.6</v>
          </cell>
          <cell r="AN56">
            <v>115.5</v>
          </cell>
          <cell r="AO56">
            <v>115.5</v>
          </cell>
          <cell r="AQ56">
            <v>0</v>
          </cell>
          <cell r="AS56">
            <v>7.28</v>
          </cell>
          <cell r="AT56">
            <v>6.76</v>
          </cell>
          <cell r="AU56">
            <v>1.23</v>
          </cell>
          <cell r="AX56">
            <v>4.8600000000000003</v>
          </cell>
          <cell r="AY56">
            <v>94.4</v>
          </cell>
          <cell r="AZ56">
            <v>0.55000000000000004</v>
          </cell>
          <cell r="BA56">
            <v>0.06</v>
          </cell>
          <cell r="BB56">
            <v>1.65</v>
          </cell>
          <cell r="BC56">
            <v>2.2599999999999998</v>
          </cell>
          <cell r="BD56">
            <v>6.85</v>
          </cell>
          <cell r="BE56">
            <v>76.959999999999994</v>
          </cell>
          <cell r="BH56">
            <v>1.49</v>
          </cell>
          <cell r="BJ56">
            <v>10.1</v>
          </cell>
          <cell r="BL56">
            <v>11.29</v>
          </cell>
          <cell r="BM56">
            <v>5.38</v>
          </cell>
          <cell r="BN56">
            <v>4.83</v>
          </cell>
          <cell r="BO56">
            <v>12.5</v>
          </cell>
          <cell r="BP56">
            <v>15.72</v>
          </cell>
          <cell r="CS56">
            <v>40</v>
          </cell>
          <cell r="CT56">
            <v>3</v>
          </cell>
          <cell r="CV56">
            <v>3.74</v>
          </cell>
          <cell r="CW56">
            <v>7.45</v>
          </cell>
        </row>
        <row r="57">
          <cell r="B57">
            <v>19</v>
          </cell>
          <cell r="C57">
            <v>360.51</v>
          </cell>
          <cell r="D57">
            <v>406</v>
          </cell>
          <cell r="F57">
            <v>11.71</v>
          </cell>
          <cell r="H57">
            <v>11.71</v>
          </cell>
          <cell r="J57">
            <v>34.671221178479932</v>
          </cell>
          <cell r="L57">
            <v>6.89</v>
          </cell>
          <cell r="M57">
            <v>89.364999999999995</v>
          </cell>
          <cell r="N57">
            <v>22.011083743842363</v>
          </cell>
          <cell r="Q57">
            <v>153.08000000000001</v>
          </cell>
          <cell r="S57">
            <v>146.10899999999984</v>
          </cell>
          <cell r="U57">
            <v>37.301999999999836</v>
          </cell>
          <cell r="V57">
            <v>15.14</v>
          </cell>
          <cell r="W57">
            <v>3.729064039408867</v>
          </cell>
          <cell r="Y57">
            <v>18.34</v>
          </cell>
          <cell r="AC57">
            <v>2.77</v>
          </cell>
          <cell r="AD57">
            <v>2.72</v>
          </cell>
          <cell r="AH57">
            <v>8.6</v>
          </cell>
          <cell r="AI57">
            <v>7.72</v>
          </cell>
          <cell r="AK57">
            <v>2.35</v>
          </cell>
          <cell r="AL57">
            <v>7.7</v>
          </cell>
          <cell r="AM57">
            <v>7.14</v>
          </cell>
          <cell r="AN57">
            <v>88.22</v>
          </cell>
          <cell r="AO57">
            <v>88.22</v>
          </cell>
          <cell r="AQ57">
            <v>0</v>
          </cell>
          <cell r="AS57">
            <v>6.77</v>
          </cell>
          <cell r="AT57">
            <v>5.84</v>
          </cell>
          <cell r="AU57">
            <v>2.1</v>
          </cell>
          <cell r="AX57">
            <v>3.96</v>
          </cell>
          <cell r="AY57">
            <v>91.87</v>
          </cell>
          <cell r="AZ57">
            <v>0.78</v>
          </cell>
          <cell r="BA57">
            <v>0.06</v>
          </cell>
          <cell r="BB57">
            <v>1.03</v>
          </cell>
          <cell r="BC57">
            <v>1.87</v>
          </cell>
          <cell r="BD57">
            <v>7.13</v>
          </cell>
          <cell r="BE57">
            <v>114.82</v>
          </cell>
          <cell r="BH57">
            <v>1.43</v>
          </cell>
          <cell r="BJ57">
            <v>14.17</v>
          </cell>
          <cell r="BL57">
            <v>8.56</v>
          </cell>
          <cell r="BM57">
            <v>6.19</v>
          </cell>
          <cell r="BN57">
            <v>4.88</v>
          </cell>
          <cell r="BO57">
            <v>7.94</v>
          </cell>
          <cell r="BP57">
            <v>17.02</v>
          </cell>
          <cell r="CS57">
            <v>40</v>
          </cell>
          <cell r="CT57">
            <v>3</v>
          </cell>
          <cell r="CV57">
            <v>4</v>
          </cell>
          <cell r="CW57">
            <v>7.59</v>
          </cell>
        </row>
        <row r="58">
          <cell r="B58">
            <v>20</v>
          </cell>
          <cell r="C58">
            <v>539.62</v>
          </cell>
          <cell r="D58">
            <v>563</v>
          </cell>
          <cell r="F58">
            <v>9.57</v>
          </cell>
          <cell r="H58">
            <v>13.82</v>
          </cell>
          <cell r="J58">
            <v>40.738060781476122</v>
          </cell>
          <cell r="L58">
            <v>7.55</v>
          </cell>
          <cell r="M58">
            <v>124.744</v>
          </cell>
          <cell r="N58">
            <v>22.157015985790409</v>
          </cell>
          <cell r="Q58">
            <v>103.8</v>
          </cell>
          <cell r="S58">
            <v>167.05299999999983</v>
          </cell>
          <cell r="U58">
            <v>37.301999999999822</v>
          </cell>
          <cell r="V58">
            <v>21.32</v>
          </cell>
          <cell r="W58">
            <v>3.7868561278863231</v>
          </cell>
          <cell r="Y58">
            <v>13.52</v>
          </cell>
          <cell r="AC58">
            <v>2.95</v>
          </cell>
          <cell r="AD58">
            <v>2.92</v>
          </cell>
          <cell r="AH58">
            <v>7.6</v>
          </cell>
          <cell r="AI58">
            <v>7.5</v>
          </cell>
          <cell r="AK58">
            <v>2.67</v>
          </cell>
          <cell r="AL58">
            <v>5.25</v>
          </cell>
          <cell r="AM58">
            <v>7.74</v>
          </cell>
          <cell r="AN58">
            <v>123.65</v>
          </cell>
          <cell r="AO58">
            <v>111.23</v>
          </cell>
          <cell r="AQ58">
            <v>12.420000000000002</v>
          </cell>
          <cell r="AS58">
            <v>5.99</v>
          </cell>
          <cell r="AT58">
            <v>7.36</v>
          </cell>
          <cell r="AU58">
            <v>1.89</v>
          </cell>
          <cell r="AX58">
            <v>4.49</v>
          </cell>
          <cell r="AY58">
            <v>93.06</v>
          </cell>
          <cell r="AZ58">
            <v>0.3</v>
          </cell>
          <cell r="BA58">
            <v>0.39</v>
          </cell>
          <cell r="BB58">
            <v>0.68</v>
          </cell>
          <cell r="BC58">
            <v>1.37</v>
          </cell>
          <cell r="BD58">
            <v>7.45</v>
          </cell>
          <cell r="BE58">
            <v>93.09</v>
          </cell>
          <cell r="BH58">
            <v>1.31</v>
          </cell>
          <cell r="BJ58">
            <v>8.93</v>
          </cell>
          <cell r="BL58">
            <v>9.92</v>
          </cell>
          <cell r="BM58">
            <v>4.7699999999999996</v>
          </cell>
          <cell r="BN58">
            <v>7.43</v>
          </cell>
          <cell r="BO58">
            <v>11.71</v>
          </cell>
          <cell r="BP58">
            <v>35.299999999999997</v>
          </cell>
          <cell r="CS58">
            <v>40</v>
          </cell>
          <cell r="CT58">
            <v>3</v>
          </cell>
          <cell r="CV58">
            <v>4.1900000000000004</v>
          </cell>
          <cell r="CW58">
            <v>8.26</v>
          </cell>
        </row>
        <row r="59">
          <cell r="B59">
            <v>21</v>
          </cell>
          <cell r="C59">
            <v>494.53</v>
          </cell>
          <cell r="D59">
            <v>589</v>
          </cell>
          <cell r="F59">
            <v>11.75</v>
          </cell>
          <cell r="H59">
            <v>12.42</v>
          </cell>
          <cell r="J59">
            <v>47.423510466988731</v>
          </cell>
          <cell r="L59">
            <v>8.86</v>
          </cell>
          <cell r="M59">
            <v>129.726</v>
          </cell>
          <cell r="N59">
            <v>22.02478777589134</v>
          </cell>
          <cell r="Q59">
            <v>75.03</v>
          </cell>
          <cell r="S59">
            <v>221.74899999999982</v>
          </cell>
          <cell r="U59">
            <v>37.301999999999822</v>
          </cell>
          <cell r="V59">
            <v>21.06</v>
          </cell>
          <cell r="W59">
            <v>3.5755517826825125</v>
          </cell>
          <cell r="Y59">
            <v>20.11</v>
          </cell>
          <cell r="AC59">
            <v>2.97</v>
          </cell>
          <cell r="AD59">
            <v>2.88</v>
          </cell>
          <cell r="AH59">
            <v>5</v>
          </cell>
          <cell r="AI59">
            <v>6.91</v>
          </cell>
          <cell r="AK59">
            <v>2.91</v>
          </cell>
          <cell r="AL59">
            <v>4.3</v>
          </cell>
          <cell r="AM59">
            <v>7.5</v>
          </cell>
          <cell r="AN59">
            <v>137.76</v>
          </cell>
          <cell r="AO59">
            <v>150.18</v>
          </cell>
          <cell r="AQ59">
            <v>0</v>
          </cell>
          <cell r="AS59">
            <v>8.68</v>
          </cell>
          <cell r="AT59">
            <v>7.55</v>
          </cell>
          <cell r="AU59">
            <v>1.79</v>
          </cell>
          <cell r="AX59">
            <v>5.0999999999999996</v>
          </cell>
          <cell r="AY59">
            <v>92.8</v>
          </cell>
          <cell r="AZ59">
            <v>0.51</v>
          </cell>
          <cell r="BA59">
            <v>0.22</v>
          </cell>
          <cell r="BB59">
            <v>0.6</v>
          </cell>
          <cell r="BC59">
            <v>1.33</v>
          </cell>
          <cell r="BD59">
            <v>7.33</v>
          </cell>
          <cell r="BE59">
            <v>63.16</v>
          </cell>
          <cell r="BH59">
            <v>1.25</v>
          </cell>
          <cell r="BJ59">
            <v>14.26</v>
          </cell>
          <cell r="BL59">
            <v>17.11</v>
          </cell>
          <cell r="BM59">
            <v>7</v>
          </cell>
          <cell r="BN59">
            <v>5.34</v>
          </cell>
          <cell r="BO59">
            <v>10.93</v>
          </cell>
          <cell r="BP59">
            <v>31.34</v>
          </cell>
          <cell r="CS59">
            <v>40</v>
          </cell>
          <cell r="CT59">
            <v>3</v>
          </cell>
          <cell r="CV59">
            <v>3.61</v>
          </cell>
          <cell r="CW59">
            <v>8.59</v>
          </cell>
        </row>
        <row r="60">
          <cell r="B60">
            <v>22</v>
          </cell>
          <cell r="C60">
            <v>601.61</v>
          </cell>
          <cell r="D60">
            <v>605</v>
          </cell>
          <cell r="F60">
            <v>9.4600000000000009</v>
          </cell>
          <cell r="H60">
            <v>14.74</v>
          </cell>
          <cell r="J60">
            <v>41.044776119402982</v>
          </cell>
          <cell r="L60">
            <v>9.49</v>
          </cell>
          <cell r="M60">
            <v>137.94</v>
          </cell>
          <cell r="N60">
            <v>22.8</v>
          </cell>
          <cell r="Q60">
            <v>167.05</v>
          </cell>
          <cell r="S60">
            <v>192.63899999999984</v>
          </cell>
          <cell r="U60">
            <v>37.30199999999985</v>
          </cell>
          <cell r="V60">
            <v>22.99</v>
          </cell>
          <cell r="W60">
            <v>3.8</v>
          </cell>
          <cell r="Y60">
            <v>13.45</v>
          </cell>
          <cell r="AC60">
            <v>2.65</v>
          </cell>
          <cell r="AD60">
            <v>2.4700000000000002</v>
          </cell>
          <cell r="AH60">
            <v>4.2</v>
          </cell>
          <cell r="AI60">
            <v>6.39</v>
          </cell>
          <cell r="AK60">
            <v>2.83</v>
          </cell>
          <cell r="AL60">
            <v>5.8</v>
          </cell>
          <cell r="AM60">
            <v>6.91</v>
          </cell>
          <cell r="AN60">
            <v>140</v>
          </cell>
          <cell r="AO60">
            <v>140</v>
          </cell>
          <cell r="AQ60">
            <v>0</v>
          </cell>
          <cell r="AS60">
            <v>6.8</v>
          </cell>
          <cell r="AT60">
            <v>7.32</v>
          </cell>
          <cell r="AU60">
            <v>1.54</v>
          </cell>
          <cell r="AX60">
            <v>4.32</v>
          </cell>
          <cell r="AY60">
            <v>92.6</v>
          </cell>
          <cell r="AZ60">
            <v>0.19</v>
          </cell>
          <cell r="BA60">
            <v>0.44</v>
          </cell>
          <cell r="BB60">
            <v>0.71</v>
          </cell>
          <cell r="BC60">
            <v>1.3399999999999999</v>
          </cell>
          <cell r="BD60">
            <v>7.94</v>
          </cell>
          <cell r="BE60">
            <v>66.09</v>
          </cell>
          <cell r="BH60">
            <v>1.36</v>
          </cell>
          <cell r="BJ60">
            <v>6.5</v>
          </cell>
          <cell r="BL60">
            <v>9.0399999999999991</v>
          </cell>
          <cell r="BM60">
            <v>7.14</v>
          </cell>
          <cell r="BN60">
            <v>6.25</v>
          </cell>
          <cell r="BO60">
            <v>13.37</v>
          </cell>
          <cell r="BP60">
            <v>28.04</v>
          </cell>
          <cell r="CS60">
            <v>40</v>
          </cell>
          <cell r="CT60">
            <v>3</v>
          </cell>
        </row>
        <row r="61">
          <cell r="B61">
            <v>23</v>
          </cell>
          <cell r="Q61">
            <v>0</v>
          </cell>
          <cell r="S61">
            <v>192.63899999999984</v>
          </cell>
          <cell r="U61">
            <v>37.30199999999985</v>
          </cell>
          <cell r="W61" t="e">
            <v>#DIV/0!</v>
          </cell>
          <cell r="AQ61">
            <v>0</v>
          </cell>
          <cell r="CS61">
            <v>40</v>
          </cell>
          <cell r="CT61">
            <v>3</v>
          </cell>
          <cell r="CV61">
            <v>7.13</v>
          </cell>
          <cell r="CW61">
            <v>8.92</v>
          </cell>
        </row>
        <row r="62">
          <cell r="B62">
            <v>24</v>
          </cell>
          <cell r="C62">
            <v>580.03</v>
          </cell>
          <cell r="D62">
            <v>488</v>
          </cell>
          <cell r="F62">
            <v>9.84</v>
          </cell>
          <cell r="H62">
            <v>10.8</v>
          </cell>
          <cell r="I62">
            <v>1.25</v>
          </cell>
          <cell r="J62">
            <v>45.185185185185183</v>
          </cell>
          <cell r="L62">
            <v>7.82</v>
          </cell>
          <cell r="M62">
            <v>113.70699999999999</v>
          </cell>
          <cell r="N62">
            <v>23.300614754098358</v>
          </cell>
          <cell r="Q62">
            <v>111.39</v>
          </cell>
          <cell r="S62">
            <v>194.95599999999985</v>
          </cell>
          <cell r="U62">
            <v>37.30199999999985</v>
          </cell>
          <cell r="V62">
            <v>18.96</v>
          </cell>
          <cell r="W62">
            <v>3.8852459016393439</v>
          </cell>
          <cell r="Y62">
            <v>32.1</v>
          </cell>
          <cell r="AC62">
            <v>2.67</v>
          </cell>
          <cell r="AD62">
            <v>2.65</v>
          </cell>
          <cell r="AH62">
            <v>10.4</v>
          </cell>
          <cell r="AI62">
            <v>7.49</v>
          </cell>
          <cell r="AK62">
            <v>2.7</v>
          </cell>
          <cell r="AL62">
            <v>6.3</v>
          </cell>
          <cell r="AM62">
            <v>7.18</v>
          </cell>
          <cell r="AN62">
            <v>120.64</v>
          </cell>
          <cell r="AO62">
            <v>120.64</v>
          </cell>
          <cell r="AQ62">
            <v>0</v>
          </cell>
          <cell r="AS62">
            <v>7.23</v>
          </cell>
          <cell r="AT62">
            <v>6.15</v>
          </cell>
          <cell r="AU62">
            <v>0.3</v>
          </cell>
          <cell r="AX62">
            <v>2.91</v>
          </cell>
          <cell r="AY62">
            <v>93.67</v>
          </cell>
          <cell r="AZ62">
            <v>0.53</v>
          </cell>
          <cell r="BA62">
            <v>0.24</v>
          </cell>
          <cell r="BB62">
            <v>0.65</v>
          </cell>
          <cell r="BC62">
            <v>1.42</v>
          </cell>
          <cell r="BD62">
            <v>7.5</v>
          </cell>
          <cell r="BE62">
            <v>99.44</v>
          </cell>
          <cell r="BH62">
            <v>1.43</v>
          </cell>
          <cell r="BJ62">
            <v>11.32</v>
          </cell>
          <cell r="BL62">
            <v>5.49</v>
          </cell>
          <cell r="BM62">
            <v>5.46</v>
          </cell>
          <cell r="BN62">
            <v>9.56</v>
          </cell>
          <cell r="BO62">
            <v>19.71</v>
          </cell>
          <cell r="BP62">
            <v>13.86</v>
          </cell>
          <cell r="CS62">
            <v>40</v>
          </cell>
          <cell r="CT62">
            <v>3</v>
          </cell>
          <cell r="CV62">
            <v>6.86</v>
          </cell>
          <cell r="CW62">
            <v>7.1</v>
          </cell>
        </row>
        <row r="63">
          <cell r="B63">
            <v>25</v>
          </cell>
          <cell r="C63">
            <v>320.54000000000002</v>
          </cell>
          <cell r="D63">
            <v>387</v>
          </cell>
          <cell r="F63">
            <v>3.61</v>
          </cell>
          <cell r="H63">
            <v>10.66</v>
          </cell>
          <cell r="J63">
            <v>36.303939962476548</v>
          </cell>
          <cell r="L63">
            <v>9.4499999999999993</v>
          </cell>
          <cell r="M63">
            <v>90.168999999999997</v>
          </cell>
          <cell r="N63">
            <v>23.299483204134365</v>
          </cell>
          <cell r="Q63">
            <v>119.8</v>
          </cell>
          <cell r="S63">
            <v>165.32499999999982</v>
          </cell>
          <cell r="U63">
            <v>37.301999999999822</v>
          </cell>
          <cell r="V63">
            <v>15.247999999999999</v>
          </cell>
          <cell r="W63">
            <v>3.9400516795865634</v>
          </cell>
          <cell r="Y63">
            <v>13.11</v>
          </cell>
          <cell r="AC63">
            <v>2.41</v>
          </cell>
          <cell r="AD63">
            <v>2.4700000000000002</v>
          </cell>
          <cell r="AH63">
            <v>5.6</v>
          </cell>
          <cell r="AI63">
            <v>7.5</v>
          </cell>
          <cell r="AK63">
            <v>2.57</v>
          </cell>
          <cell r="AL63">
            <v>8.8000000000000007</v>
          </cell>
          <cell r="AM63">
            <v>7.49</v>
          </cell>
          <cell r="AN63">
            <v>100.87</v>
          </cell>
          <cell r="AO63">
            <v>100.87</v>
          </cell>
          <cell r="AQ63">
            <v>0</v>
          </cell>
          <cell r="AS63">
            <v>5.35</v>
          </cell>
          <cell r="AT63">
            <v>4.6500000000000004</v>
          </cell>
          <cell r="AU63">
            <v>0.98</v>
          </cell>
          <cell r="AX63">
            <v>2.97</v>
          </cell>
          <cell r="AY63">
            <v>94.57</v>
          </cell>
          <cell r="AZ63">
            <v>0.35</v>
          </cell>
          <cell r="BA63">
            <v>0.74</v>
          </cell>
          <cell r="BB63">
            <v>0.98</v>
          </cell>
          <cell r="BC63">
            <v>2.0699999999999998</v>
          </cell>
          <cell r="BD63">
            <v>8.83</v>
          </cell>
          <cell r="BE63">
            <v>80.81</v>
          </cell>
          <cell r="BH63">
            <v>1.37</v>
          </cell>
          <cell r="BJ63">
            <v>8.98</v>
          </cell>
          <cell r="BL63">
            <v>8.1999999999999993</v>
          </cell>
          <cell r="BM63">
            <v>5.6</v>
          </cell>
          <cell r="BN63">
            <v>6.46</v>
          </cell>
          <cell r="BO63">
            <v>10.4</v>
          </cell>
          <cell r="BP63">
            <v>40.69</v>
          </cell>
          <cell r="CS63">
            <v>40</v>
          </cell>
          <cell r="CT63">
            <v>3</v>
          </cell>
          <cell r="CV63">
            <v>6.06</v>
          </cell>
          <cell r="CW63">
            <v>13.35</v>
          </cell>
        </row>
        <row r="64">
          <cell r="B64">
            <v>26</v>
          </cell>
          <cell r="C64">
            <v>220</v>
          </cell>
          <cell r="D64">
            <v>237</v>
          </cell>
          <cell r="F64">
            <v>3.87</v>
          </cell>
          <cell r="H64">
            <v>6.58</v>
          </cell>
          <cell r="J64">
            <v>36.018237082066868</v>
          </cell>
          <cell r="L64">
            <v>15.81</v>
          </cell>
          <cell r="M64">
            <v>55.457999999999998</v>
          </cell>
          <cell r="N64">
            <v>23.4</v>
          </cell>
          <cell r="Q64">
            <v>0</v>
          </cell>
          <cell r="S64">
            <v>220.78299999999982</v>
          </cell>
          <cell r="U64">
            <v>37.301999999999822</v>
          </cell>
          <cell r="V64">
            <v>9.7170000000000005</v>
          </cell>
          <cell r="W64">
            <v>4.1000000000000005</v>
          </cell>
          <cell r="Y64">
            <v>13.5</v>
          </cell>
          <cell r="AC64">
            <v>2.31</v>
          </cell>
          <cell r="AD64">
            <v>2.44</v>
          </cell>
          <cell r="AH64">
            <v>5.4</v>
          </cell>
          <cell r="AI64">
            <v>6.51</v>
          </cell>
          <cell r="AL64">
            <v>6.3</v>
          </cell>
          <cell r="AM64">
            <v>7.51</v>
          </cell>
          <cell r="AN64">
            <v>52.38</v>
          </cell>
          <cell r="AO64">
            <v>52.38</v>
          </cell>
          <cell r="AQ64">
            <v>0</v>
          </cell>
          <cell r="AS64">
            <v>4.05</v>
          </cell>
          <cell r="AT64">
            <v>4.18</v>
          </cell>
          <cell r="AU64">
            <v>0.83</v>
          </cell>
          <cell r="AX64">
            <v>3.79</v>
          </cell>
          <cell r="AY64">
            <v>91.1</v>
          </cell>
          <cell r="AZ64">
            <v>0.48</v>
          </cell>
          <cell r="BA64">
            <v>0.26</v>
          </cell>
          <cell r="BB64">
            <v>1.01</v>
          </cell>
          <cell r="BC64">
            <v>1.75</v>
          </cell>
          <cell r="BD64">
            <v>6.4</v>
          </cell>
          <cell r="BE64">
            <v>175.28</v>
          </cell>
          <cell r="BH64">
            <v>1.44</v>
          </cell>
          <cell r="BJ64">
            <v>7.41</v>
          </cell>
          <cell r="BL64">
            <v>10.67</v>
          </cell>
          <cell r="BM64">
            <v>5.93</v>
          </cell>
          <cell r="BN64">
            <v>5.6</v>
          </cell>
          <cell r="BO64">
            <v>20.53</v>
          </cell>
          <cell r="BP64">
            <v>6.94</v>
          </cell>
          <cell r="CS64">
            <v>40</v>
          </cell>
          <cell r="CT64">
            <v>3</v>
          </cell>
          <cell r="CV64">
            <v>3.72</v>
          </cell>
          <cell r="CW64">
            <v>8.6199999999999992</v>
          </cell>
        </row>
        <row r="65">
          <cell r="B65">
            <v>27</v>
          </cell>
          <cell r="C65">
            <v>257.02999999999997</v>
          </cell>
          <cell r="D65">
            <v>238</v>
          </cell>
          <cell r="F65">
            <v>2.84</v>
          </cell>
          <cell r="H65">
            <v>6.33</v>
          </cell>
          <cell r="J65">
            <v>37.598736176935226</v>
          </cell>
          <cell r="L65">
            <v>13.87</v>
          </cell>
          <cell r="M65">
            <v>55.976999999999997</v>
          </cell>
          <cell r="N65">
            <v>23.519747899159661</v>
          </cell>
          <cell r="Q65">
            <v>116.25</v>
          </cell>
          <cell r="S65">
            <v>129.20799999999983</v>
          </cell>
          <cell r="V65">
            <v>9.8059999999999992</v>
          </cell>
          <cell r="W65">
            <v>4.1201680672268903</v>
          </cell>
          <cell r="Y65">
            <v>6.84</v>
          </cell>
          <cell r="AC65">
            <v>2.2599999999999998</v>
          </cell>
          <cell r="AD65">
            <v>2.34</v>
          </cell>
          <cell r="AH65">
            <v>6.2</v>
          </cell>
          <cell r="AI65">
            <v>7.41</v>
          </cell>
          <cell r="AK65">
            <v>2.44</v>
          </cell>
          <cell r="AL65">
            <v>3.4</v>
          </cell>
          <cell r="AM65">
            <v>6.51</v>
          </cell>
          <cell r="AN65">
            <v>53.34</v>
          </cell>
          <cell r="AO65">
            <v>53.34</v>
          </cell>
          <cell r="AQ65">
            <v>0</v>
          </cell>
          <cell r="AS65">
            <v>6.83</v>
          </cell>
          <cell r="AT65">
            <v>5.62</v>
          </cell>
          <cell r="AU65">
            <v>1.39</v>
          </cell>
          <cell r="AX65">
            <v>4.88</v>
          </cell>
          <cell r="AY65">
            <v>95</v>
          </cell>
          <cell r="AZ65">
            <v>0.26</v>
          </cell>
          <cell r="BA65">
            <v>0.21</v>
          </cell>
          <cell r="BB65">
            <v>0.54</v>
          </cell>
          <cell r="BC65">
            <v>1.01</v>
          </cell>
          <cell r="BD65">
            <v>5.47</v>
          </cell>
          <cell r="BE65">
            <v>227.81</v>
          </cell>
          <cell r="BH65">
            <v>1.67</v>
          </cell>
          <cell r="BJ65">
            <v>21.11</v>
          </cell>
          <cell r="BL65">
            <v>5.2</v>
          </cell>
          <cell r="BM65">
            <v>7.12</v>
          </cell>
          <cell r="BN65">
            <v>2.75</v>
          </cell>
          <cell r="BO65">
            <v>18.440000000000001</v>
          </cell>
          <cell r="BP65">
            <v>9.02</v>
          </cell>
          <cell r="CS65">
            <v>40</v>
          </cell>
          <cell r="CT65">
            <v>3</v>
          </cell>
          <cell r="CV65">
            <v>5.1100000000000003</v>
          </cell>
          <cell r="CW65">
            <v>8.89</v>
          </cell>
        </row>
        <row r="66">
          <cell r="B66">
            <v>28</v>
          </cell>
          <cell r="C66">
            <v>335.11</v>
          </cell>
          <cell r="D66">
            <v>289</v>
          </cell>
          <cell r="F66">
            <v>5.14</v>
          </cell>
          <cell r="H66">
            <v>6.86</v>
          </cell>
          <cell r="J66">
            <v>42.128279883381921</v>
          </cell>
          <cell r="L66">
            <v>12.67</v>
          </cell>
          <cell r="M66">
            <v>68.481999999999999</v>
          </cell>
          <cell r="N66">
            <v>23.696193771626298</v>
          </cell>
          <cell r="Q66">
            <v>53.85</v>
          </cell>
          <cell r="S66">
            <v>143.83999999999983</v>
          </cell>
          <cell r="V66">
            <v>11.965</v>
          </cell>
          <cell r="W66">
            <v>4.1401384083044981</v>
          </cell>
          <cell r="AC66">
            <v>2.3199999999999998</v>
          </cell>
          <cell r="AD66">
            <v>2.2200000000000002</v>
          </cell>
          <cell r="AH66">
            <v>7.6</v>
          </cell>
          <cell r="AI66">
            <v>7.28</v>
          </cell>
          <cell r="AK66">
            <v>2.3199999999999998</v>
          </cell>
          <cell r="AN66">
            <v>61.66</v>
          </cell>
          <cell r="AO66">
            <v>61.66</v>
          </cell>
          <cell r="AQ66">
            <v>0</v>
          </cell>
          <cell r="AS66">
            <v>4.91</v>
          </cell>
          <cell r="AT66">
            <v>4.87</v>
          </cell>
          <cell r="AU66">
            <v>0.77</v>
          </cell>
          <cell r="AX66">
            <v>4.8600000000000003</v>
          </cell>
          <cell r="AY66">
            <v>94.65</v>
          </cell>
          <cell r="AZ66">
            <v>0.19</v>
          </cell>
          <cell r="BA66">
            <v>0.17</v>
          </cell>
          <cell r="BB66">
            <v>0.97</v>
          </cell>
          <cell r="BC66">
            <v>1.33</v>
          </cell>
          <cell r="BD66">
            <v>5.33</v>
          </cell>
          <cell r="BE66">
            <v>203.81</v>
          </cell>
          <cell r="BH66">
            <v>1.43</v>
          </cell>
          <cell r="BJ66">
            <v>9.42</v>
          </cell>
          <cell r="BL66">
            <v>4.97</v>
          </cell>
          <cell r="BM66">
            <v>9.5</v>
          </cell>
          <cell r="BN66">
            <v>2.4</v>
          </cell>
          <cell r="BO66">
            <v>16</v>
          </cell>
          <cell r="BP66">
            <v>7.36</v>
          </cell>
          <cell r="CS66">
            <v>40</v>
          </cell>
          <cell r="CT66">
            <v>3</v>
          </cell>
          <cell r="CV66">
            <v>4.4800000000000004</v>
          </cell>
          <cell r="CW66">
            <v>10.26</v>
          </cell>
        </row>
        <row r="67">
          <cell r="B67">
            <v>29</v>
          </cell>
          <cell r="J67" t="e">
            <v>#DIV/0!</v>
          </cell>
          <cell r="N67" t="e">
            <v>#DIV/0!</v>
          </cell>
          <cell r="Q67">
            <v>0</v>
          </cell>
          <cell r="S67">
            <v>143.83999999999983</v>
          </cell>
          <cell r="W67" t="e">
            <v>#DIV/0!</v>
          </cell>
          <cell r="AQ67">
            <v>0</v>
          </cell>
          <cell r="BC67">
            <v>0</v>
          </cell>
          <cell r="CS67">
            <v>40</v>
          </cell>
          <cell r="CT67">
            <v>3</v>
          </cell>
        </row>
        <row r="68">
          <cell r="B68">
            <v>30</v>
          </cell>
          <cell r="J68" t="e">
            <v>#DIV/0!</v>
          </cell>
          <cell r="N68" t="e">
            <v>#DIV/0!</v>
          </cell>
          <cell r="Q68">
            <v>0</v>
          </cell>
          <cell r="S68">
            <v>143.83999999999983</v>
          </cell>
          <cell r="W68" t="e">
            <v>#DIV/0!</v>
          </cell>
          <cell r="AQ68">
            <v>0</v>
          </cell>
          <cell r="BC68">
            <v>0</v>
          </cell>
          <cell r="CS68">
            <v>40</v>
          </cell>
          <cell r="CT68">
            <v>3</v>
          </cell>
        </row>
        <row r="69">
          <cell r="B69">
            <v>31</v>
          </cell>
          <cell r="J69" t="e">
            <v>#DIV/0!</v>
          </cell>
          <cell r="N69" t="e">
            <v>#DIV/0!</v>
          </cell>
          <cell r="Q69">
            <v>0</v>
          </cell>
          <cell r="S69">
            <v>143.83999999999983</v>
          </cell>
          <cell r="W69" t="e">
            <v>#DIV/0!</v>
          </cell>
          <cell r="AQ69">
            <v>0</v>
          </cell>
          <cell r="BC69">
            <v>0</v>
          </cell>
          <cell r="CS69">
            <v>40</v>
          </cell>
          <cell r="CT69">
            <v>3</v>
          </cell>
        </row>
        <row r="70">
          <cell r="B70" t="str">
            <v>MAR/1</v>
          </cell>
          <cell r="C70">
            <v>237.67</v>
          </cell>
          <cell r="D70">
            <v>297</v>
          </cell>
          <cell r="F70">
            <v>5.79</v>
          </cell>
          <cell r="H70">
            <v>6.56</v>
          </cell>
          <cell r="J70">
            <v>45.274390243902445</v>
          </cell>
          <cell r="L70">
            <v>12.13</v>
          </cell>
          <cell r="M70">
            <v>68.576999999999998</v>
          </cell>
          <cell r="N70">
            <v>23.089898989898987</v>
          </cell>
          <cell r="Q70">
            <v>74.98</v>
          </cell>
          <cell r="S70">
            <v>137.43699999999984</v>
          </cell>
          <cell r="V70">
            <v>12.148</v>
          </cell>
          <cell r="W70">
            <v>4.0902356902356898</v>
          </cell>
          <cell r="AC70">
            <v>1.87</v>
          </cell>
          <cell r="AD70">
            <v>2.0499999999999998</v>
          </cell>
          <cell r="AH70">
            <v>3.4</v>
          </cell>
          <cell r="AI70">
            <v>6.66</v>
          </cell>
          <cell r="AK70">
            <v>2.2599999999999998</v>
          </cell>
          <cell r="AN70">
            <v>77.67</v>
          </cell>
          <cell r="AO70">
            <v>77.67</v>
          </cell>
          <cell r="AQ70">
            <v>0</v>
          </cell>
          <cell r="AS70">
            <v>5.15</v>
          </cell>
          <cell r="AU70">
            <v>1.56</v>
          </cell>
          <cell r="AX70">
            <v>3.11</v>
          </cell>
          <cell r="AY70">
            <v>90.75</v>
          </cell>
          <cell r="AZ70">
            <v>1.1599999999999999</v>
          </cell>
          <cell r="BA70">
            <v>0.11</v>
          </cell>
          <cell r="BB70">
            <v>1.1499999999999999</v>
          </cell>
          <cell r="BC70">
            <v>2.42</v>
          </cell>
          <cell r="BD70">
            <v>6.27</v>
          </cell>
          <cell r="BE70">
            <v>162.71</v>
          </cell>
          <cell r="BH70">
            <v>1.31</v>
          </cell>
          <cell r="BJ70">
            <v>9.34</v>
          </cell>
          <cell r="BL70">
            <v>2.33</v>
          </cell>
          <cell r="BM70">
            <v>5.74</v>
          </cell>
          <cell r="BN70">
            <v>1.92</v>
          </cell>
          <cell r="BO70">
            <v>17.100000000000001</v>
          </cell>
          <cell r="BP70">
            <v>6.29</v>
          </cell>
          <cell r="CS70">
            <v>40</v>
          </cell>
          <cell r="CT70">
            <v>3</v>
          </cell>
          <cell r="CV70">
            <v>3.62</v>
          </cell>
          <cell r="CW70">
            <v>9.3800000000000008</v>
          </cell>
        </row>
        <row r="71">
          <cell r="B71">
            <v>2</v>
          </cell>
          <cell r="J71" t="e">
            <v>#DIV/0!</v>
          </cell>
          <cell r="N71" t="e">
            <v>#DIV/0!</v>
          </cell>
          <cell r="Q71">
            <v>0</v>
          </cell>
          <cell r="S71">
            <v>137.43699999999984</v>
          </cell>
          <cell r="W71" t="e">
            <v>#DIV/0!</v>
          </cell>
          <cell r="AQ71">
            <v>0</v>
          </cell>
          <cell r="BC71">
            <v>0</v>
          </cell>
          <cell r="CS71">
            <v>40</v>
          </cell>
          <cell r="CT71">
            <v>3</v>
          </cell>
          <cell r="CV71">
            <v>4.4000000000000004</v>
          </cell>
          <cell r="CW71">
            <v>6.21</v>
          </cell>
        </row>
        <row r="72">
          <cell r="B72">
            <v>3</v>
          </cell>
          <cell r="C72">
            <v>532.17999999999995</v>
          </cell>
          <cell r="D72">
            <v>529</v>
          </cell>
          <cell r="H72">
            <v>18.010000000000002</v>
          </cell>
          <cell r="I72">
            <v>2.5</v>
          </cell>
          <cell r="J72">
            <v>29.37257079400333</v>
          </cell>
          <cell r="L72">
            <v>10.28</v>
          </cell>
          <cell r="M72">
            <v>127.015</v>
          </cell>
          <cell r="N72">
            <v>24.01039697542533</v>
          </cell>
          <cell r="Q72">
            <v>0</v>
          </cell>
          <cell r="S72">
            <v>264.45199999999983</v>
          </cell>
          <cell r="V72">
            <v>21.552</v>
          </cell>
          <cell r="W72">
            <v>4.0741020793950851</v>
          </cell>
          <cell r="AC72">
            <v>2.15</v>
          </cell>
          <cell r="AD72">
            <v>2.14</v>
          </cell>
          <cell r="AH72">
            <v>6.4</v>
          </cell>
          <cell r="AI72">
            <v>7.79</v>
          </cell>
          <cell r="AN72">
            <v>122.1</v>
          </cell>
          <cell r="AO72">
            <v>122.1</v>
          </cell>
          <cell r="AQ72">
            <v>0</v>
          </cell>
          <cell r="AS72">
            <v>4.5199999999999996</v>
          </cell>
          <cell r="AU72">
            <v>1.55</v>
          </cell>
          <cell r="AX72">
            <v>6.41</v>
          </cell>
          <cell r="AY72">
            <v>92.7</v>
          </cell>
          <cell r="AZ72">
            <v>0.09</v>
          </cell>
          <cell r="BA72">
            <v>0.24</v>
          </cell>
          <cell r="BB72">
            <v>0.56000000000000005</v>
          </cell>
          <cell r="BC72">
            <v>0.89</v>
          </cell>
          <cell r="BD72">
            <v>6.49</v>
          </cell>
          <cell r="BE72">
            <v>83.32</v>
          </cell>
          <cell r="BH72">
            <v>1.3</v>
          </cell>
          <cell r="BJ72">
            <v>11.94</v>
          </cell>
          <cell r="BL72">
            <v>5.08</v>
          </cell>
          <cell r="BM72">
            <v>7.52</v>
          </cell>
          <cell r="BN72">
            <v>3.69</v>
          </cell>
          <cell r="BO72">
            <v>13.64</v>
          </cell>
          <cell r="BP72">
            <v>10.77</v>
          </cell>
          <cell r="CS72">
            <v>40</v>
          </cell>
          <cell r="CT72">
            <v>3</v>
          </cell>
        </row>
        <row r="73">
          <cell r="B73">
            <v>4</v>
          </cell>
          <cell r="J73" t="e">
            <v>#DIV/0!</v>
          </cell>
          <cell r="N73" t="e">
            <v>#DIV/0!</v>
          </cell>
          <cell r="Q73">
            <v>0</v>
          </cell>
          <cell r="S73">
            <v>264.45199999999983</v>
          </cell>
          <cell r="W73" t="e">
            <v>#DIV/0!</v>
          </cell>
          <cell r="AQ73">
            <v>0</v>
          </cell>
          <cell r="BC73">
            <v>0</v>
          </cell>
          <cell r="CS73">
            <v>40</v>
          </cell>
          <cell r="CT73">
            <v>3</v>
          </cell>
          <cell r="CV73">
            <v>6.21</v>
          </cell>
          <cell r="CW73">
            <v>7.43</v>
          </cell>
        </row>
        <row r="74">
          <cell r="B74">
            <v>5</v>
          </cell>
          <cell r="C74">
            <v>559.59</v>
          </cell>
          <cell r="D74">
            <v>554</v>
          </cell>
          <cell r="H74">
            <v>16.88</v>
          </cell>
          <cell r="J74">
            <v>32.819905213270147</v>
          </cell>
          <cell r="L74">
            <v>12.55</v>
          </cell>
          <cell r="M74">
            <v>134.06800000000001</v>
          </cell>
          <cell r="N74">
            <v>24.200000000000003</v>
          </cell>
          <cell r="Q74">
            <v>109.5</v>
          </cell>
          <cell r="S74">
            <v>289.01999999999987</v>
          </cell>
          <cell r="V74">
            <v>23.367999999999999</v>
          </cell>
          <cell r="W74">
            <v>4.218050541516245</v>
          </cell>
          <cell r="AC74">
            <v>1.98</v>
          </cell>
          <cell r="AD74">
            <v>2.02</v>
          </cell>
          <cell r="AH74">
            <v>10.8</v>
          </cell>
          <cell r="AI74">
            <v>8.07</v>
          </cell>
          <cell r="AK74">
            <v>2.08</v>
          </cell>
          <cell r="AN74">
            <v>122.83</v>
          </cell>
          <cell r="AO74">
            <v>122.83</v>
          </cell>
          <cell r="AQ74">
            <v>0</v>
          </cell>
          <cell r="AS74">
            <v>6.56</v>
          </cell>
          <cell r="AU74">
            <v>0.91</v>
          </cell>
          <cell r="AX74">
            <v>4.88</v>
          </cell>
          <cell r="AY74">
            <v>92.8</v>
          </cell>
          <cell r="AZ74">
            <v>7.0000000000000007E-2</v>
          </cell>
          <cell r="BA74">
            <v>0.3</v>
          </cell>
          <cell r="BB74">
            <v>0.2</v>
          </cell>
          <cell r="BC74">
            <v>0.57000000000000006</v>
          </cell>
          <cell r="BD74">
            <v>5.04</v>
          </cell>
          <cell r="BE74">
            <v>144.88999999999999</v>
          </cell>
          <cell r="BH74">
            <v>1.25</v>
          </cell>
          <cell r="BJ74">
            <v>8.33</v>
          </cell>
          <cell r="BL74">
            <v>2.78</v>
          </cell>
          <cell r="BM74">
            <v>7.08</v>
          </cell>
          <cell r="BN74">
            <v>3.31</v>
          </cell>
          <cell r="BO74">
            <v>18.510000000000002</v>
          </cell>
          <cell r="BP74">
            <v>8.0500000000000007</v>
          </cell>
          <cell r="CS74">
            <v>40</v>
          </cell>
          <cell r="CT74">
            <v>3</v>
          </cell>
          <cell r="CV74">
            <v>3.71</v>
          </cell>
          <cell r="CW74">
            <v>8.23</v>
          </cell>
        </row>
        <row r="75">
          <cell r="B75">
            <v>6</v>
          </cell>
          <cell r="C75">
            <v>511.83</v>
          </cell>
          <cell r="D75">
            <v>404</v>
          </cell>
          <cell r="H75">
            <v>12.92</v>
          </cell>
          <cell r="J75">
            <v>31.269349845201237</v>
          </cell>
          <cell r="L75">
            <v>10.68</v>
          </cell>
          <cell r="M75">
            <v>97.847999999999999</v>
          </cell>
          <cell r="N75">
            <v>24.219801980198021</v>
          </cell>
          <cell r="Q75">
            <v>134.05000000000001</v>
          </cell>
          <cell r="S75">
            <v>252.81799999999987</v>
          </cell>
          <cell r="V75">
            <v>16.175999999999998</v>
          </cell>
          <cell r="W75">
            <v>4.0039603960396031</v>
          </cell>
          <cell r="Y75">
            <v>40.119999999999997</v>
          </cell>
          <cell r="AC75">
            <v>2.12</v>
          </cell>
          <cell r="AD75">
            <v>2.08</v>
          </cell>
          <cell r="AH75">
            <v>4.4000000000000004</v>
          </cell>
          <cell r="AI75">
            <v>7.34</v>
          </cell>
          <cell r="AK75">
            <v>1.97</v>
          </cell>
          <cell r="AL75">
            <v>4.9000000000000004</v>
          </cell>
          <cell r="AM75">
            <v>7.59</v>
          </cell>
          <cell r="AN75">
            <v>90.15</v>
          </cell>
          <cell r="AO75">
            <v>90.15</v>
          </cell>
          <cell r="AQ75">
            <v>0</v>
          </cell>
          <cell r="AS75">
            <v>6.6</v>
          </cell>
          <cell r="AU75">
            <v>1.59</v>
          </cell>
          <cell r="AX75">
            <v>4.9400000000000004</v>
          </cell>
          <cell r="AY75">
            <v>94.4</v>
          </cell>
          <cell r="AZ75">
            <v>0.11</v>
          </cell>
          <cell r="BA75">
            <v>0.46</v>
          </cell>
          <cell r="BB75">
            <v>0.25</v>
          </cell>
          <cell r="BC75">
            <v>0.82000000000000006</v>
          </cell>
          <cell r="BD75">
            <v>6</v>
          </cell>
          <cell r="BE75">
            <v>97.65</v>
          </cell>
          <cell r="BH75">
            <v>1.25</v>
          </cell>
          <cell r="BJ75">
            <v>16.45</v>
          </cell>
          <cell r="BL75">
            <v>3.57</v>
          </cell>
          <cell r="BM75">
            <v>7.66</v>
          </cell>
          <cell r="BN75">
            <v>1.79</v>
          </cell>
          <cell r="BO75">
            <v>16.329999999999998</v>
          </cell>
          <cell r="BP75">
            <v>7.87</v>
          </cell>
          <cell r="CS75">
            <v>40</v>
          </cell>
          <cell r="CT75">
            <v>3</v>
          </cell>
          <cell r="CV75">
            <v>2.74</v>
          </cell>
          <cell r="CW75">
            <v>7.6</v>
          </cell>
        </row>
        <row r="76">
          <cell r="B76">
            <v>7</v>
          </cell>
          <cell r="C76">
            <v>374.39</v>
          </cell>
          <cell r="D76">
            <v>320</v>
          </cell>
          <cell r="H76">
            <v>10.57</v>
          </cell>
          <cell r="J76">
            <v>30.274361400189214</v>
          </cell>
          <cell r="L76">
            <v>12.01</v>
          </cell>
          <cell r="M76">
            <v>76.900000000000006</v>
          </cell>
          <cell r="N76">
            <v>24.03125</v>
          </cell>
          <cell r="Q76">
            <v>151.13</v>
          </cell>
          <cell r="S76">
            <v>178.58799999999985</v>
          </cell>
          <cell r="V76">
            <v>12.96</v>
          </cell>
          <cell r="W76">
            <v>4.05</v>
          </cell>
          <cell r="Y76">
            <v>39.24</v>
          </cell>
          <cell r="AC76">
            <v>2.0499999999999998</v>
          </cell>
          <cell r="AD76">
            <v>2.08</v>
          </cell>
          <cell r="AH76">
            <v>6.4</v>
          </cell>
          <cell r="AI76">
            <v>6.6</v>
          </cell>
          <cell r="AK76">
            <v>2.09</v>
          </cell>
          <cell r="AL76">
            <v>7.55</v>
          </cell>
          <cell r="AM76">
            <v>7.45</v>
          </cell>
          <cell r="AN76">
            <v>69.33</v>
          </cell>
          <cell r="AO76">
            <v>69.33</v>
          </cell>
          <cell r="AQ76">
            <v>0</v>
          </cell>
          <cell r="AS76">
            <v>4.83</v>
          </cell>
          <cell r="AU76">
            <v>0.73</v>
          </cell>
          <cell r="AX76">
            <v>4.25</v>
          </cell>
          <cell r="AY76">
            <v>95.5</v>
          </cell>
          <cell r="AZ76">
            <v>0.06</v>
          </cell>
          <cell r="BA76">
            <v>1.07</v>
          </cell>
          <cell r="BB76">
            <v>0.23</v>
          </cell>
          <cell r="BC76">
            <v>1.36</v>
          </cell>
          <cell r="BD76">
            <v>4.8899999999999997</v>
          </cell>
          <cell r="BE76">
            <v>114.29</v>
          </cell>
          <cell r="BH76">
            <v>1.37</v>
          </cell>
          <cell r="BJ76">
            <v>9.67</v>
          </cell>
          <cell r="BL76">
            <v>2.29</v>
          </cell>
          <cell r="BM76">
            <v>7.52</v>
          </cell>
          <cell r="BN76">
            <v>1.9</v>
          </cell>
          <cell r="BO76">
            <v>20.9</v>
          </cell>
          <cell r="BP76">
            <v>6.29</v>
          </cell>
          <cell r="CS76">
            <v>40</v>
          </cell>
          <cell r="CT76">
            <v>3</v>
          </cell>
          <cell r="CV76">
            <v>2.36</v>
          </cell>
          <cell r="CW76">
            <v>7.43</v>
          </cell>
        </row>
        <row r="77">
          <cell r="B77">
            <v>8</v>
          </cell>
          <cell r="C77">
            <v>434.88</v>
          </cell>
          <cell r="D77">
            <v>605</v>
          </cell>
          <cell r="H77">
            <v>19.27</v>
          </cell>
          <cell r="J77">
            <v>31.395952257394914</v>
          </cell>
          <cell r="L77">
            <v>13.83</v>
          </cell>
          <cell r="M77">
            <v>145.19999999999999</v>
          </cell>
          <cell r="N77">
            <v>24</v>
          </cell>
          <cell r="Q77">
            <v>110.1</v>
          </cell>
          <cell r="S77">
            <v>213.68799999999985</v>
          </cell>
          <cell r="V77">
            <v>24.986000000000001</v>
          </cell>
          <cell r="W77">
            <v>4.1299173553719006</v>
          </cell>
          <cell r="Y77">
            <v>26.06</v>
          </cell>
          <cell r="AC77">
            <v>1.99</v>
          </cell>
          <cell r="AD77">
            <v>2.09</v>
          </cell>
          <cell r="AH77">
            <v>6.6</v>
          </cell>
          <cell r="AI77">
            <v>5.68</v>
          </cell>
          <cell r="AK77">
            <v>2.09</v>
          </cell>
          <cell r="AL77">
            <v>6.93</v>
          </cell>
          <cell r="AM77">
            <v>6.6</v>
          </cell>
          <cell r="AN77">
            <v>142.11000000000001</v>
          </cell>
          <cell r="AO77">
            <v>142.11000000000001</v>
          </cell>
          <cell r="AQ77">
            <v>0</v>
          </cell>
          <cell r="AS77">
            <v>6.5</v>
          </cell>
          <cell r="AU77">
            <v>0.93</v>
          </cell>
          <cell r="AX77">
            <v>3.85</v>
          </cell>
          <cell r="AY77">
            <v>97.4</v>
          </cell>
          <cell r="AZ77">
            <v>0.09</v>
          </cell>
          <cell r="BA77">
            <v>0.28999999999999998</v>
          </cell>
          <cell r="BB77">
            <v>0.21</v>
          </cell>
          <cell r="BC77">
            <v>0.59</v>
          </cell>
          <cell r="BD77">
            <v>5.63</v>
          </cell>
          <cell r="BE77">
            <v>93</v>
          </cell>
          <cell r="BH77">
            <v>1.1599999999999999</v>
          </cell>
          <cell r="BJ77">
            <v>5.8</v>
          </cell>
          <cell r="BL77">
            <v>2.86</v>
          </cell>
          <cell r="BM77">
            <v>7.1</v>
          </cell>
          <cell r="BN77">
            <v>2.02</v>
          </cell>
          <cell r="BO77">
            <v>22.47</v>
          </cell>
          <cell r="BP77">
            <v>7.76</v>
          </cell>
          <cell r="CS77">
            <v>40</v>
          </cell>
          <cell r="CT77">
            <v>3</v>
          </cell>
          <cell r="CV77">
            <v>4.2300000000000004</v>
          </cell>
          <cell r="CW77">
            <v>7.68</v>
          </cell>
        </row>
        <row r="78">
          <cell r="B78">
            <v>9</v>
          </cell>
          <cell r="J78" t="e">
            <v>#DIV/0!</v>
          </cell>
          <cell r="N78" t="e">
            <v>#DIV/0!</v>
          </cell>
          <cell r="Q78">
            <v>0</v>
          </cell>
          <cell r="S78">
            <v>213.68799999999985</v>
          </cell>
          <cell r="W78" t="e">
            <v>#DIV/0!</v>
          </cell>
          <cell r="AQ78">
            <v>0</v>
          </cell>
          <cell r="BC78">
            <v>0</v>
          </cell>
          <cell r="CS78">
            <v>40</v>
          </cell>
          <cell r="CT78">
            <v>3</v>
          </cell>
          <cell r="CV78">
            <v>3.84</v>
          </cell>
          <cell r="CW78">
            <v>6.09</v>
          </cell>
        </row>
        <row r="79">
          <cell r="B79">
            <v>10</v>
          </cell>
          <cell r="C79">
            <v>560.29</v>
          </cell>
          <cell r="D79">
            <v>505</v>
          </cell>
          <cell r="H79">
            <v>14.83</v>
          </cell>
          <cell r="J79">
            <v>34.052596089008766</v>
          </cell>
          <cell r="L79">
            <v>9.4</v>
          </cell>
          <cell r="M79">
            <v>119.65</v>
          </cell>
          <cell r="N79">
            <v>23.693069306930695</v>
          </cell>
          <cell r="Q79">
            <v>135.76</v>
          </cell>
          <cell r="S79">
            <v>197.57799999999986</v>
          </cell>
          <cell r="V79">
            <v>20.704999999999998</v>
          </cell>
          <cell r="W79">
            <v>4.0999999999999996</v>
          </cell>
          <cell r="Y79">
            <v>40.51</v>
          </cell>
          <cell r="AC79">
            <v>2.17</v>
          </cell>
          <cell r="AD79">
            <v>2.04</v>
          </cell>
          <cell r="AH79">
            <v>5.6</v>
          </cell>
          <cell r="AI79">
            <v>8.76</v>
          </cell>
          <cell r="AK79">
            <v>2.04</v>
          </cell>
          <cell r="AL79">
            <v>7.35</v>
          </cell>
          <cell r="AM79">
            <v>5.84</v>
          </cell>
          <cell r="AN79">
            <v>103.34</v>
          </cell>
          <cell r="AO79">
            <v>103.34</v>
          </cell>
          <cell r="AQ79">
            <v>0</v>
          </cell>
          <cell r="AS79">
            <v>5.98</v>
          </cell>
          <cell r="AU79">
            <v>0.95</v>
          </cell>
          <cell r="AX79">
            <v>4.5199999999999996</v>
          </cell>
          <cell r="AY79">
            <v>95.3</v>
          </cell>
          <cell r="AZ79">
            <v>0.15</v>
          </cell>
          <cell r="BA79">
            <v>0.47</v>
          </cell>
          <cell r="BB79">
            <v>0.36</v>
          </cell>
          <cell r="BC79">
            <v>0.98</v>
          </cell>
          <cell r="BD79">
            <v>6.1</v>
          </cell>
          <cell r="BE79">
            <v>95.78</v>
          </cell>
          <cell r="BH79">
            <v>1.18</v>
          </cell>
          <cell r="BJ79">
            <v>12.54</v>
          </cell>
          <cell r="BL79">
            <v>4.5999999999999996</v>
          </cell>
          <cell r="BM79">
            <v>6.96</v>
          </cell>
          <cell r="BN79">
            <v>3.85</v>
          </cell>
          <cell r="BO79">
            <v>13.91</v>
          </cell>
          <cell r="BP79">
            <v>7.8</v>
          </cell>
          <cell r="CS79">
            <v>40</v>
          </cell>
          <cell r="CT79">
            <v>3</v>
          </cell>
        </row>
        <row r="80">
          <cell r="B80">
            <v>11</v>
          </cell>
          <cell r="C80">
            <v>406.51</v>
          </cell>
          <cell r="D80">
            <v>418</v>
          </cell>
          <cell r="H80">
            <v>12.15</v>
          </cell>
          <cell r="J80">
            <v>34.403292181069958</v>
          </cell>
          <cell r="L80">
            <v>8.8800000000000008</v>
          </cell>
          <cell r="M80">
            <v>98.295000000000002</v>
          </cell>
          <cell r="N80">
            <v>23.51555023923445</v>
          </cell>
          <cell r="Q80">
            <v>151.33000000000001</v>
          </cell>
          <cell r="S80">
            <v>144.54299999999986</v>
          </cell>
          <cell r="V80">
            <v>17.64</v>
          </cell>
          <cell r="W80">
            <v>4.2200956937799043</v>
          </cell>
          <cell r="Y80">
            <v>13.12</v>
          </cell>
          <cell r="AC80">
            <v>2.15</v>
          </cell>
          <cell r="AD80">
            <v>2.0299999999999998</v>
          </cell>
          <cell r="AH80">
            <v>4.2</v>
          </cell>
          <cell r="AI80">
            <v>7.06</v>
          </cell>
          <cell r="AK80">
            <v>2.0099999999999998</v>
          </cell>
          <cell r="AL80">
            <v>6.7</v>
          </cell>
          <cell r="AM80">
            <v>7.99</v>
          </cell>
          <cell r="AN80">
            <v>96.55</v>
          </cell>
          <cell r="AO80">
            <v>96.55</v>
          </cell>
          <cell r="AQ80">
            <v>0</v>
          </cell>
          <cell r="AS80">
            <v>6</v>
          </cell>
          <cell r="AU80">
            <v>0.78</v>
          </cell>
          <cell r="AX80">
            <v>2.93</v>
          </cell>
          <cell r="AY80">
            <v>94.6</v>
          </cell>
          <cell r="AZ80">
            <v>0.17</v>
          </cell>
          <cell r="BA80">
            <v>0.38</v>
          </cell>
          <cell r="BB80">
            <v>0.44</v>
          </cell>
          <cell r="BC80">
            <v>0.99</v>
          </cell>
          <cell r="BD80">
            <v>5.73</v>
          </cell>
          <cell r="BE80">
            <v>94.52</v>
          </cell>
          <cell r="BH80">
            <v>1.1000000000000001</v>
          </cell>
          <cell r="BJ80">
            <v>6.97</v>
          </cell>
          <cell r="BL80">
            <v>2.2599999999999998</v>
          </cell>
          <cell r="BM80">
            <v>5.38</v>
          </cell>
          <cell r="BN80">
            <v>2.58</v>
          </cell>
          <cell r="BO80">
            <v>15.15</v>
          </cell>
          <cell r="BP80">
            <v>7.46</v>
          </cell>
          <cell r="CS80">
            <v>40</v>
          </cell>
          <cell r="CT80">
            <v>3</v>
          </cell>
          <cell r="CV80">
            <v>5.87</v>
          </cell>
          <cell r="CW80">
            <v>6.6</v>
          </cell>
        </row>
        <row r="81">
          <cell r="B81">
            <v>12</v>
          </cell>
          <cell r="C81">
            <v>353.92</v>
          </cell>
          <cell r="D81">
            <v>353</v>
          </cell>
          <cell r="F81">
            <v>0.83</v>
          </cell>
          <cell r="H81">
            <v>10.66</v>
          </cell>
          <cell r="J81">
            <v>33.114446529080674</v>
          </cell>
          <cell r="L81">
            <v>9.69</v>
          </cell>
          <cell r="M81">
            <v>84.72</v>
          </cell>
          <cell r="N81">
            <v>24</v>
          </cell>
          <cell r="Q81">
            <v>0</v>
          </cell>
          <cell r="S81">
            <v>229.26299999999986</v>
          </cell>
          <cell r="V81">
            <v>14.65</v>
          </cell>
          <cell r="W81">
            <v>4.1501416430594897</v>
          </cell>
          <cell r="Y81">
            <v>13.23</v>
          </cell>
          <cell r="AC81">
            <v>1.9</v>
          </cell>
          <cell r="AD81">
            <v>2.0099999999999998</v>
          </cell>
          <cell r="AH81">
            <v>7.4</v>
          </cell>
          <cell r="AI81">
            <v>8.3800000000000008</v>
          </cell>
          <cell r="AL81">
            <v>4.2</v>
          </cell>
          <cell r="AM81">
            <v>7.06</v>
          </cell>
          <cell r="AN81">
            <v>75.44</v>
          </cell>
          <cell r="AO81">
            <v>75.44</v>
          </cell>
          <cell r="AQ81">
            <v>0</v>
          </cell>
          <cell r="AS81">
            <v>5.43</v>
          </cell>
          <cell r="AU81">
            <v>1.23</v>
          </cell>
          <cell r="AX81">
            <v>4.2300000000000004</v>
          </cell>
          <cell r="AY81">
            <v>94.8</v>
          </cell>
          <cell r="AZ81">
            <v>0.06</v>
          </cell>
          <cell r="BA81">
            <v>0.55000000000000004</v>
          </cell>
          <cell r="BB81">
            <v>0.37</v>
          </cell>
          <cell r="BC81">
            <v>0.98000000000000009</v>
          </cell>
          <cell r="BD81">
            <v>9.7799999999999994</v>
          </cell>
          <cell r="BE81">
            <v>96.63</v>
          </cell>
          <cell r="BH81">
            <v>1.1599999999999999</v>
          </cell>
          <cell r="BJ81">
            <v>10.28</v>
          </cell>
          <cell r="BL81">
            <v>4.8600000000000003</v>
          </cell>
          <cell r="BM81">
            <v>6.52</v>
          </cell>
          <cell r="BN81">
            <v>2.1</v>
          </cell>
          <cell r="BO81">
            <v>16.809999999999999</v>
          </cell>
          <cell r="BP81">
            <v>8.6199999999999992</v>
          </cell>
          <cell r="CS81">
            <v>40</v>
          </cell>
          <cell r="CT81">
            <v>3</v>
          </cell>
          <cell r="CV81">
            <v>9.3699999999999992</v>
          </cell>
          <cell r="CW81">
            <v>5.16</v>
          </cell>
        </row>
        <row r="82">
          <cell r="B82">
            <v>13</v>
          </cell>
          <cell r="C82">
            <v>236.65</v>
          </cell>
          <cell r="D82">
            <v>266</v>
          </cell>
          <cell r="H82">
            <v>8.33</v>
          </cell>
          <cell r="J82">
            <v>31.932773109243698</v>
          </cell>
          <cell r="L82">
            <v>11.23</v>
          </cell>
          <cell r="M82">
            <v>63.84</v>
          </cell>
          <cell r="N82">
            <v>24.000000000000004</v>
          </cell>
          <cell r="Q82">
            <v>149.57</v>
          </cell>
          <cell r="S82">
            <v>143.53299999999984</v>
          </cell>
          <cell r="V82">
            <v>10.798999999999999</v>
          </cell>
          <cell r="W82">
            <v>4.0597744360902253</v>
          </cell>
          <cell r="Y82">
            <v>6.63</v>
          </cell>
          <cell r="AC82">
            <v>2</v>
          </cell>
          <cell r="AD82">
            <v>2.0099999999999998</v>
          </cell>
          <cell r="AH82">
            <v>6.6</v>
          </cell>
          <cell r="AI82">
            <v>7.67</v>
          </cell>
          <cell r="AK82">
            <v>2</v>
          </cell>
          <cell r="AL82">
            <v>5.8</v>
          </cell>
          <cell r="AM82">
            <v>8.3800000000000008</v>
          </cell>
          <cell r="AN82">
            <v>64.650000000000006</v>
          </cell>
          <cell r="AO82">
            <v>64.650000000000006</v>
          </cell>
          <cell r="AQ82">
            <v>0</v>
          </cell>
          <cell r="AS82">
            <v>5.41</v>
          </cell>
          <cell r="AU82">
            <v>0.88</v>
          </cell>
          <cell r="AX82">
            <v>4.2300000000000004</v>
          </cell>
          <cell r="AY82">
            <v>93.8</v>
          </cell>
          <cell r="AZ82">
            <v>0.03</v>
          </cell>
          <cell r="BA82">
            <v>0.12</v>
          </cell>
          <cell r="BB82">
            <v>0.4</v>
          </cell>
          <cell r="BC82">
            <v>0.55000000000000004</v>
          </cell>
          <cell r="BD82">
            <v>11.33</v>
          </cell>
          <cell r="BE82">
            <v>94.93</v>
          </cell>
          <cell r="BH82">
            <v>1.21</v>
          </cell>
          <cell r="BJ82">
            <v>9.31</v>
          </cell>
          <cell r="BL82">
            <v>4</v>
          </cell>
          <cell r="BM82">
            <v>6.68</v>
          </cell>
          <cell r="BN82">
            <v>2.16</v>
          </cell>
          <cell r="BO82">
            <v>31.43</v>
          </cell>
          <cell r="BP82">
            <v>10.29</v>
          </cell>
          <cell r="CS82">
            <v>40</v>
          </cell>
          <cell r="CT82">
            <v>3</v>
          </cell>
          <cell r="CV82">
            <v>10.14</v>
          </cell>
          <cell r="CW82">
            <v>6.61</v>
          </cell>
        </row>
        <row r="83">
          <cell r="B83">
            <v>14</v>
          </cell>
          <cell r="C83">
            <v>271.13</v>
          </cell>
          <cell r="D83">
            <v>239</v>
          </cell>
          <cell r="F83">
            <v>4.13</v>
          </cell>
          <cell r="H83">
            <v>6.01</v>
          </cell>
          <cell r="J83">
            <v>39.767054908485861</v>
          </cell>
          <cell r="L83">
            <v>9.42</v>
          </cell>
          <cell r="M83">
            <v>55.470999999999997</v>
          </cell>
          <cell r="N83">
            <v>23.209623430962342</v>
          </cell>
          <cell r="Q83">
            <v>97.28</v>
          </cell>
          <cell r="S83">
            <v>101.72399999999985</v>
          </cell>
          <cell r="V83">
            <v>9.83</v>
          </cell>
          <cell r="W83">
            <v>4.1129707112970708</v>
          </cell>
          <cell r="Y83">
            <v>13.67</v>
          </cell>
          <cell r="AC83">
            <v>2.2000000000000002</v>
          </cell>
          <cell r="AD83">
            <v>2.17</v>
          </cell>
          <cell r="AH83">
            <v>7</v>
          </cell>
          <cell r="AI83">
            <v>6.51</v>
          </cell>
          <cell r="AK83">
            <v>1.97</v>
          </cell>
          <cell r="AL83">
            <v>7.4</v>
          </cell>
          <cell r="AM83">
            <v>7.67</v>
          </cell>
          <cell r="AN83">
            <v>52.58</v>
          </cell>
          <cell r="AO83">
            <v>44.87</v>
          </cell>
          <cell r="AQ83">
            <v>7.7100000000000009</v>
          </cell>
          <cell r="AS83">
            <v>4.2699999999999996</v>
          </cell>
          <cell r="AU83">
            <v>0.67</v>
          </cell>
          <cell r="AX83">
            <v>2.88</v>
          </cell>
          <cell r="AY83">
            <v>95.4</v>
          </cell>
          <cell r="AZ83">
            <v>0.32</v>
          </cell>
          <cell r="BA83">
            <v>0.99</v>
          </cell>
          <cell r="BB83">
            <v>1.38</v>
          </cell>
          <cell r="BC83">
            <v>2.69</v>
          </cell>
          <cell r="BD83">
            <v>8.5</v>
          </cell>
          <cell r="BE83">
            <v>94.33</v>
          </cell>
          <cell r="BH83">
            <v>1.21</v>
          </cell>
          <cell r="BJ83">
            <v>8.11</v>
          </cell>
          <cell r="BL83">
            <v>4.5</v>
          </cell>
          <cell r="BM83">
            <v>6.05</v>
          </cell>
          <cell r="BN83">
            <v>2.79</v>
          </cell>
          <cell r="BO83">
            <v>19.420000000000002</v>
          </cell>
          <cell r="BP83">
            <v>7.42</v>
          </cell>
          <cell r="CS83">
            <v>40</v>
          </cell>
          <cell r="CT83">
            <v>3</v>
          </cell>
          <cell r="CV83">
            <v>6.2</v>
          </cell>
          <cell r="CW83">
            <v>5.26</v>
          </cell>
        </row>
        <row r="84">
          <cell r="B84">
            <v>15</v>
          </cell>
          <cell r="C84">
            <v>336.5</v>
          </cell>
          <cell r="D84">
            <v>382</v>
          </cell>
          <cell r="F84">
            <v>6.1</v>
          </cell>
          <cell r="H84">
            <v>9.11</v>
          </cell>
          <cell r="J84">
            <v>41.931942919868277</v>
          </cell>
          <cell r="L84">
            <v>8.02</v>
          </cell>
          <cell r="M84">
            <v>87.86</v>
          </cell>
          <cell r="N84">
            <v>23</v>
          </cell>
          <cell r="Q84">
            <v>33.42</v>
          </cell>
          <cell r="S84">
            <v>156.16399999999982</v>
          </cell>
          <cell r="V84">
            <v>15.853</v>
          </cell>
          <cell r="W84">
            <v>4.1500000000000004</v>
          </cell>
          <cell r="Y84">
            <v>16.27</v>
          </cell>
          <cell r="AC84">
            <v>2.14</v>
          </cell>
          <cell r="AD84">
            <v>2.17</v>
          </cell>
          <cell r="AH84">
            <v>5</v>
          </cell>
          <cell r="AI84">
            <v>6.99</v>
          </cell>
          <cell r="AK84">
            <v>2.13</v>
          </cell>
          <cell r="AL84">
            <v>8.4</v>
          </cell>
          <cell r="AM84">
            <v>6.54</v>
          </cell>
          <cell r="AN84">
            <v>74.23</v>
          </cell>
          <cell r="AO84">
            <v>81.94</v>
          </cell>
          <cell r="AQ84">
            <v>0</v>
          </cell>
          <cell r="AS84">
            <v>4.8499999999999996</v>
          </cell>
          <cell r="AU84">
            <v>1.34</v>
          </cell>
          <cell r="AX84">
            <v>3.23</v>
          </cell>
          <cell r="AY84">
            <v>94.2</v>
          </cell>
          <cell r="AZ84">
            <v>0.48</v>
          </cell>
          <cell r="BA84">
            <v>0.28000000000000003</v>
          </cell>
          <cell r="BB84">
            <v>0.56999999999999995</v>
          </cell>
          <cell r="BC84">
            <v>1.33</v>
          </cell>
          <cell r="BD84">
            <v>8.44</v>
          </cell>
          <cell r="BE84">
            <v>108.38</v>
          </cell>
          <cell r="BH84">
            <v>1.26</v>
          </cell>
          <cell r="BJ84">
            <v>8.86</v>
          </cell>
          <cell r="BL84">
            <v>5.33</v>
          </cell>
          <cell r="BM84">
            <v>4.74</v>
          </cell>
          <cell r="BN84">
            <v>3.81</v>
          </cell>
          <cell r="BO84">
            <v>13.8</v>
          </cell>
          <cell r="BP84">
            <v>8.1999999999999993</v>
          </cell>
          <cell r="CS84">
            <v>40</v>
          </cell>
          <cell r="CT84">
            <v>3</v>
          </cell>
        </row>
        <row r="85">
          <cell r="B85">
            <v>16</v>
          </cell>
          <cell r="J85" t="e">
            <v>#DIV/0!</v>
          </cell>
          <cell r="N85" t="e">
            <v>#DIV/0!</v>
          </cell>
          <cell r="Q85">
            <v>0</v>
          </cell>
          <cell r="S85">
            <v>156.16399999999982</v>
          </cell>
          <cell r="W85" t="e">
            <v>#DIV/0!</v>
          </cell>
          <cell r="AQ85">
            <v>0</v>
          </cell>
          <cell r="BC85">
            <v>0</v>
          </cell>
          <cell r="CS85">
            <v>40</v>
          </cell>
          <cell r="CT85">
            <v>3</v>
          </cell>
          <cell r="CV85">
            <v>6.8</v>
          </cell>
          <cell r="CW85">
            <v>7.45</v>
          </cell>
        </row>
        <row r="86">
          <cell r="B86">
            <v>17</v>
          </cell>
          <cell r="C86">
            <v>688.21</v>
          </cell>
          <cell r="D86">
            <v>580</v>
          </cell>
          <cell r="F86">
            <v>12.95</v>
          </cell>
          <cell r="H86">
            <v>12.95</v>
          </cell>
          <cell r="J86">
            <v>44.787644787644787</v>
          </cell>
          <cell r="L86">
            <v>10.53</v>
          </cell>
          <cell r="M86">
            <v>133.458</v>
          </cell>
          <cell r="N86">
            <v>23.01</v>
          </cell>
          <cell r="Q86">
            <v>70.08</v>
          </cell>
          <cell r="S86">
            <v>219.54199999999986</v>
          </cell>
          <cell r="V86">
            <v>23.529</v>
          </cell>
          <cell r="W86">
            <v>4.0567241379310346</v>
          </cell>
          <cell r="Y86">
            <v>13.08</v>
          </cell>
          <cell r="AC86">
            <v>2.33</v>
          </cell>
          <cell r="AD86">
            <v>2.23</v>
          </cell>
          <cell r="AH86">
            <v>6.8</v>
          </cell>
          <cell r="AI86">
            <v>6.07</v>
          </cell>
          <cell r="AK86">
            <v>2.13</v>
          </cell>
          <cell r="AL86">
            <v>8.1999999999999993</v>
          </cell>
          <cell r="AM86">
            <v>6.99</v>
          </cell>
          <cell r="AN86">
            <v>121.3</v>
          </cell>
          <cell r="AO86">
            <v>121.3</v>
          </cell>
          <cell r="AQ86">
            <v>0</v>
          </cell>
          <cell r="AS86">
            <v>6.58</v>
          </cell>
          <cell r="AU86">
            <v>2.86</v>
          </cell>
          <cell r="AX86">
            <v>5.24</v>
          </cell>
          <cell r="AY86">
            <v>94.8</v>
          </cell>
          <cell r="AZ86">
            <v>0.54</v>
          </cell>
          <cell r="BA86">
            <v>0.13</v>
          </cell>
          <cell r="BB86">
            <v>0.57999999999999996</v>
          </cell>
          <cell r="BC86">
            <v>1.25</v>
          </cell>
          <cell r="BD86">
            <v>7.56</v>
          </cell>
          <cell r="BE86">
            <v>103.46</v>
          </cell>
          <cell r="BH86">
            <v>1.21</v>
          </cell>
          <cell r="BJ86">
            <v>7.68</v>
          </cell>
          <cell r="BL86">
            <v>3.67</v>
          </cell>
          <cell r="BM86">
            <v>4.76</v>
          </cell>
          <cell r="BN86">
            <v>2.95</v>
          </cell>
          <cell r="BO86">
            <v>10.15</v>
          </cell>
          <cell r="BP86">
            <v>10.3</v>
          </cell>
          <cell r="CS86">
            <v>40</v>
          </cell>
          <cell r="CT86">
            <v>3</v>
          </cell>
        </row>
        <row r="87">
          <cell r="B87">
            <v>18</v>
          </cell>
          <cell r="C87">
            <v>530.57000000000005</v>
          </cell>
          <cell r="D87">
            <v>577</v>
          </cell>
          <cell r="F87">
            <v>12.05</v>
          </cell>
          <cell r="H87">
            <v>12.05</v>
          </cell>
          <cell r="J87">
            <v>47.883817427385893</v>
          </cell>
          <cell r="L87">
            <v>6.81</v>
          </cell>
          <cell r="M87">
            <v>126.94</v>
          </cell>
          <cell r="N87">
            <v>22</v>
          </cell>
          <cell r="Q87">
            <v>130.5</v>
          </cell>
          <cell r="S87">
            <v>215.98199999999986</v>
          </cell>
          <cell r="V87">
            <v>22.167999999999999</v>
          </cell>
          <cell r="W87">
            <v>3.8419410745233966</v>
          </cell>
          <cell r="Y87">
            <v>12.28</v>
          </cell>
          <cell r="AC87">
            <v>2.15</v>
          </cell>
          <cell r="AD87">
            <v>2.17</v>
          </cell>
          <cell r="AH87">
            <v>5.4</v>
          </cell>
          <cell r="AI87">
            <v>6.68</v>
          </cell>
          <cell r="AK87">
            <v>2.23</v>
          </cell>
          <cell r="AL87">
            <v>6.6</v>
          </cell>
          <cell r="AM87">
            <v>6.07</v>
          </cell>
          <cell r="AN87">
            <v>126.94</v>
          </cell>
          <cell r="AO87">
            <v>114.65</v>
          </cell>
          <cell r="AQ87">
            <v>12.289999999999992</v>
          </cell>
          <cell r="AS87">
            <v>6.65</v>
          </cell>
          <cell r="AU87">
            <v>1.39</v>
          </cell>
          <cell r="AX87">
            <v>4.87</v>
          </cell>
          <cell r="AY87">
            <v>93.6</v>
          </cell>
          <cell r="AZ87">
            <v>0.65</v>
          </cell>
          <cell r="BA87">
            <v>0.13</v>
          </cell>
          <cell r="BB87">
            <v>0.63</v>
          </cell>
          <cell r="BC87">
            <v>1.4100000000000001</v>
          </cell>
          <cell r="BD87">
            <v>9.1300000000000008</v>
          </cell>
          <cell r="BE87">
            <v>89.35</v>
          </cell>
          <cell r="BH87">
            <v>1.1299999999999999</v>
          </cell>
          <cell r="BJ87">
            <v>9.8000000000000007</v>
          </cell>
          <cell r="CS87">
            <v>40</v>
          </cell>
          <cell r="CT87">
            <v>3</v>
          </cell>
          <cell r="CV87">
            <v>8.25</v>
          </cell>
          <cell r="CW87">
            <v>5.3</v>
          </cell>
        </row>
        <row r="88">
          <cell r="B88">
            <v>19</v>
          </cell>
          <cell r="C88">
            <v>498.63</v>
          </cell>
          <cell r="D88">
            <v>474</v>
          </cell>
          <cell r="F88">
            <v>10.19</v>
          </cell>
          <cell r="H88">
            <v>10.19</v>
          </cell>
          <cell r="J88">
            <v>46.516192345436707</v>
          </cell>
          <cell r="L88">
            <v>5.83</v>
          </cell>
          <cell r="M88">
            <v>104.375</v>
          </cell>
          <cell r="N88">
            <v>22.020042194092827</v>
          </cell>
          <cell r="Q88">
            <v>146.12</v>
          </cell>
          <cell r="S88">
            <v>174.23699999999985</v>
          </cell>
          <cell r="V88">
            <v>19.2</v>
          </cell>
          <cell r="W88">
            <v>4.0506329113924053</v>
          </cell>
          <cell r="AC88">
            <v>2.81</v>
          </cell>
          <cell r="AD88">
            <v>2.4</v>
          </cell>
          <cell r="AH88">
            <v>7.8</v>
          </cell>
          <cell r="AI88">
            <v>5.52</v>
          </cell>
          <cell r="AK88">
            <v>2.17</v>
          </cell>
          <cell r="AN88">
            <v>98.27</v>
          </cell>
          <cell r="AO88">
            <v>110.56</v>
          </cell>
          <cell r="AQ88">
            <v>0</v>
          </cell>
          <cell r="AS88">
            <v>7.02</v>
          </cell>
          <cell r="AU88">
            <v>3.61</v>
          </cell>
          <cell r="AX88">
            <v>5.43</v>
          </cell>
          <cell r="AY88">
            <v>94.6</v>
          </cell>
          <cell r="AZ88">
            <v>0.56000000000000005</v>
          </cell>
          <cell r="BA88">
            <v>7.0000000000000007E-2</v>
          </cell>
          <cell r="BB88">
            <v>0.46</v>
          </cell>
          <cell r="BC88">
            <v>1.0900000000000001</v>
          </cell>
          <cell r="BD88">
            <v>10.08</v>
          </cell>
          <cell r="BE88">
            <v>86.66</v>
          </cell>
          <cell r="BH88">
            <v>1.02</v>
          </cell>
          <cell r="BJ88">
            <v>10.55</v>
          </cell>
          <cell r="CS88">
            <v>40</v>
          </cell>
          <cell r="CT88">
            <v>3</v>
          </cell>
          <cell r="CV88">
            <v>9.92</v>
          </cell>
          <cell r="CW88">
            <v>6.17</v>
          </cell>
        </row>
        <row r="89">
          <cell r="B89">
            <v>20</v>
          </cell>
          <cell r="C89">
            <v>551.04999999999995</v>
          </cell>
          <cell r="D89">
            <v>564</v>
          </cell>
          <cell r="F89">
            <v>12.93</v>
          </cell>
          <cell r="H89">
            <v>12.93</v>
          </cell>
          <cell r="J89">
            <v>43.619489559164734</v>
          </cell>
          <cell r="L89">
            <v>6.68</v>
          </cell>
          <cell r="M89">
            <v>124.64400000000001</v>
          </cell>
          <cell r="N89">
            <v>22.1</v>
          </cell>
          <cell r="Q89">
            <v>106.21</v>
          </cell>
          <cell r="S89">
            <v>192.67099999999988</v>
          </cell>
          <cell r="V89">
            <v>24</v>
          </cell>
          <cell r="W89">
            <v>4.2553191489361701</v>
          </cell>
          <cell r="AC89">
            <v>2.52</v>
          </cell>
          <cell r="AD89">
            <v>2.5299999999999998</v>
          </cell>
          <cell r="AH89">
            <v>4.2</v>
          </cell>
          <cell r="AI89">
            <v>8.4</v>
          </cell>
          <cell r="AK89">
            <v>2.42</v>
          </cell>
          <cell r="AN89">
            <v>132.19999999999999</v>
          </cell>
          <cell r="AO89">
            <v>132.19999999999999</v>
          </cell>
          <cell r="AQ89">
            <v>0</v>
          </cell>
          <cell r="AS89">
            <v>7.58</v>
          </cell>
          <cell r="AU89">
            <v>0.72</v>
          </cell>
          <cell r="AX89">
            <v>4.32</v>
          </cell>
          <cell r="AY89">
            <v>96.4</v>
          </cell>
          <cell r="AZ89">
            <v>0.77</v>
          </cell>
          <cell r="BA89">
            <v>0.11</v>
          </cell>
          <cell r="BB89">
            <v>0.59</v>
          </cell>
          <cell r="BC89">
            <v>1.47</v>
          </cell>
          <cell r="BD89">
            <v>7.2</v>
          </cell>
          <cell r="BE89">
            <v>97.58</v>
          </cell>
          <cell r="BH89">
            <v>1.04</v>
          </cell>
          <cell r="BJ89">
            <v>11.02</v>
          </cell>
          <cell r="CS89">
            <v>40</v>
          </cell>
          <cell r="CT89">
            <v>3</v>
          </cell>
          <cell r="CV89">
            <v>5.6</v>
          </cell>
          <cell r="CW89">
            <v>7.4</v>
          </cell>
        </row>
        <row r="90">
          <cell r="B90">
            <v>21</v>
          </cell>
          <cell r="C90">
            <v>428.55</v>
          </cell>
          <cell r="D90">
            <v>313</v>
          </cell>
          <cell r="F90">
            <v>6.63</v>
          </cell>
          <cell r="H90">
            <v>6.63</v>
          </cell>
          <cell r="J90">
            <v>47.209653092006036</v>
          </cell>
          <cell r="L90">
            <v>6.69</v>
          </cell>
          <cell r="M90">
            <v>71.045000000000002</v>
          </cell>
          <cell r="N90">
            <v>22.698083067092654</v>
          </cell>
          <cell r="Q90">
            <v>128.86000000000001</v>
          </cell>
          <cell r="S90">
            <v>134.85599999999988</v>
          </cell>
          <cell r="V90">
            <v>12.551</v>
          </cell>
          <cell r="W90">
            <v>4.0099041533546327</v>
          </cell>
          <cell r="AC90">
            <v>2.58</v>
          </cell>
          <cell r="AD90">
            <v>2.59</v>
          </cell>
          <cell r="AH90">
            <v>5</v>
          </cell>
          <cell r="AI90">
            <v>6.07</v>
          </cell>
          <cell r="AK90">
            <v>2.56</v>
          </cell>
          <cell r="AN90">
            <v>85.6</v>
          </cell>
          <cell r="AO90">
            <v>85.6</v>
          </cell>
          <cell r="AQ90">
            <v>0</v>
          </cell>
          <cell r="AS90">
            <v>5.72</v>
          </cell>
          <cell r="AU90">
            <v>2.5499999999999998</v>
          </cell>
          <cell r="AX90">
            <v>5.95</v>
          </cell>
          <cell r="AY90">
            <v>97.4</v>
          </cell>
          <cell r="AZ90">
            <v>0.44</v>
          </cell>
          <cell r="BA90">
            <v>0.16</v>
          </cell>
          <cell r="BB90">
            <v>0.85</v>
          </cell>
          <cell r="BC90">
            <v>1.45</v>
          </cell>
          <cell r="BD90">
            <v>6.22</v>
          </cell>
          <cell r="BE90">
            <v>111.89</v>
          </cell>
          <cell r="BH90">
            <v>1.21</v>
          </cell>
          <cell r="BJ90">
            <v>11.3</v>
          </cell>
          <cell r="CS90">
            <v>40</v>
          </cell>
          <cell r="CT90">
            <v>3</v>
          </cell>
          <cell r="CV90">
            <v>7.18</v>
          </cell>
          <cell r="CW90">
            <v>7.61</v>
          </cell>
        </row>
        <row r="91">
          <cell r="B91">
            <v>22</v>
          </cell>
          <cell r="C91">
            <v>517.17999999999995</v>
          </cell>
          <cell r="D91">
            <v>711</v>
          </cell>
          <cell r="F91">
            <v>16.809999999999999</v>
          </cell>
          <cell r="H91">
            <v>16.809999999999999</v>
          </cell>
          <cell r="J91">
            <v>42.296252230814993</v>
          </cell>
          <cell r="L91">
            <v>6.4</v>
          </cell>
          <cell r="M91">
            <v>159.76499999999999</v>
          </cell>
          <cell r="N91">
            <v>22.470464135021096</v>
          </cell>
          <cell r="Q91">
            <v>77.22</v>
          </cell>
          <cell r="S91">
            <v>217.40099999999987</v>
          </cell>
          <cell r="V91">
            <v>29.04</v>
          </cell>
          <cell r="W91">
            <v>4.0843881856540083</v>
          </cell>
          <cell r="AC91">
            <v>2.66</v>
          </cell>
          <cell r="AD91">
            <v>2.5299999999999998</v>
          </cell>
          <cell r="AH91">
            <v>3.5</v>
          </cell>
          <cell r="AI91">
            <v>6.15</v>
          </cell>
          <cell r="AK91">
            <v>2.54</v>
          </cell>
          <cell r="AN91">
            <v>147.36000000000001</v>
          </cell>
          <cell r="AO91">
            <v>147.36000000000001</v>
          </cell>
          <cell r="AQ91">
            <v>0</v>
          </cell>
          <cell r="AS91">
            <v>6.52</v>
          </cell>
          <cell r="AU91">
            <v>2.54</v>
          </cell>
          <cell r="AX91">
            <v>4.32</v>
          </cell>
          <cell r="AY91">
            <v>96.8</v>
          </cell>
          <cell r="AZ91">
            <v>0.27</v>
          </cell>
          <cell r="BA91">
            <v>0.08</v>
          </cell>
          <cell r="BB91">
            <v>0.39</v>
          </cell>
          <cell r="BC91">
            <v>0.74</v>
          </cell>
          <cell r="BD91">
            <v>5.59</v>
          </cell>
          <cell r="BE91">
            <v>107.26</v>
          </cell>
          <cell r="BH91">
            <v>1.06</v>
          </cell>
          <cell r="BJ91">
            <v>11.15</v>
          </cell>
          <cell r="CS91">
            <v>40</v>
          </cell>
          <cell r="CT91">
            <v>3</v>
          </cell>
          <cell r="CV91">
            <v>5.7</v>
          </cell>
          <cell r="CW91">
            <v>6.86</v>
          </cell>
        </row>
        <row r="92">
          <cell r="B92">
            <v>23</v>
          </cell>
          <cell r="J92" t="e">
            <v>#DIV/0!</v>
          </cell>
          <cell r="N92" t="e">
            <v>#DIV/0!</v>
          </cell>
          <cell r="Q92">
            <v>0</v>
          </cell>
          <cell r="S92">
            <v>217.40099999999987</v>
          </cell>
          <cell r="W92" t="e">
            <v>#DIV/0!</v>
          </cell>
          <cell r="AQ92">
            <v>0</v>
          </cell>
          <cell r="BC92">
            <v>0</v>
          </cell>
          <cell r="CS92">
            <v>40</v>
          </cell>
          <cell r="CT92">
            <v>3</v>
          </cell>
          <cell r="CV92">
            <v>6.1</v>
          </cell>
          <cell r="CW92">
            <v>6.09</v>
          </cell>
        </row>
        <row r="93">
          <cell r="B93">
            <v>24</v>
          </cell>
          <cell r="C93">
            <v>523.41</v>
          </cell>
          <cell r="D93">
            <v>457</v>
          </cell>
          <cell r="F93">
            <v>9</v>
          </cell>
          <cell r="H93">
            <v>9.16</v>
          </cell>
          <cell r="J93">
            <v>49.890829694323145</v>
          </cell>
          <cell r="L93">
            <v>6.78</v>
          </cell>
          <cell r="M93">
            <v>103.90900000000001</v>
          </cell>
          <cell r="N93">
            <v>22.73719912472648</v>
          </cell>
          <cell r="Q93">
            <v>149.44999999999999</v>
          </cell>
          <cell r="S93">
            <v>171.8599999999999</v>
          </cell>
          <cell r="V93">
            <v>18.509</v>
          </cell>
          <cell r="W93">
            <v>4.0501094091903722</v>
          </cell>
          <cell r="AC93">
            <v>2.56</v>
          </cell>
          <cell r="AD93">
            <v>2.59</v>
          </cell>
          <cell r="AH93">
            <v>6.8</v>
          </cell>
          <cell r="AI93">
            <v>5.4</v>
          </cell>
          <cell r="AK93">
            <v>2.5</v>
          </cell>
          <cell r="AN93">
            <v>112.53</v>
          </cell>
          <cell r="AO93">
            <v>112.53</v>
          </cell>
          <cell r="AQ93">
            <v>0</v>
          </cell>
          <cell r="AS93">
            <v>6.45</v>
          </cell>
          <cell r="AU93">
            <v>2.06</v>
          </cell>
          <cell r="AX93">
            <v>3.35</v>
          </cell>
          <cell r="AY93">
            <v>93.8</v>
          </cell>
          <cell r="AZ93">
            <v>0.28000000000000003</v>
          </cell>
          <cell r="BA93">
            <v>0.06</v>
          </cell>
          <cell r="BB93">
            <v>0.23</v>
          </cell>
          <cell r="BC93">
            <v>0.57000000000000006</v>
          </cell>
          <cell r="BD93">
            <v>8.89</v>
          </cell>
          <cell r="BE93">
            <v>95.87</v>
          </cell>
          <cell r="BH93">
            <v>1.1599999999999999</v>
          </cell>
          <cell r="BJ93">
            <v>8.1300000000000008</v>
          </cell>
          <cell r="CS93">
            <v>40</v>
          </cell>
          <cell r="CT93">
            <v>3</v>
          </cell>
          <cell r="CV93">
            <v>3.74</v>
          </cell>
          <cell r="CW93">
            <v>5.72</v>
          </cell>
        </row>
        <row r="94">
          <cell r="B94">
            <v>25</v>
          </cell>
          <cell r="C94">
            <v>364.6</v>
          </cell>
          <cell r="D94">
            <v>386</v>
          </cell>
          <cell r="F94">
            <v>8.91</v>
          </cell>
          <cell r="H94">
            <v>8.91</v>
          </cell>
          <cell r="J94">
            <v>43.322109988776653</v>
          </cell>
          <cell r="L94">
            <v>5.26</v>
          </cell>
          <cell r="M94">
            <v>88.87</v>
          </cell>
          <cell r="N94">
            <v>23.023316062176168</v>
          </cell>
          <cell r="Q94">
            <v>97.16</v>
          </cell>
          <cell r="S94">
            <v>163.56999999999991</v>
          </cell>
          <cell r="V94">
            <v>15.787000000000001</v>
          </cell>
          <cell r="W94">
            <v>4.0898963730569946</v>
          </cell>
          <cell r="AC94">
            <v>2.69</v>
          </cell>
          <cell r="AD94">
            <v>2.6</v>
          </cell>
          <cell r="AH94">
            <v>6.2</v>
          </cell>
          <cell r="AI94">
            <v>5.19</v>
          </cell>
          <cell r="AK94">
            <v>2.58</v>
          </cell>
          <cell r="AN94">
            <v>93.93</v>
          </cell>
          <cell r="AO94">
            <v>93.93</v>
          </cell>
          <cell r="AQ94">
            <v>0</v>
          </cell>
          <cell r="AS94">
            <v>6.05</v>
          </cell>
          <cell r="AU94">
            <v>0.86</v>
          </cell>
          <cell r="AX94">
            <v>4.3600000000000003</v>
          </cell>
          <cell r="AY94">
            <v>95</v>
          </cell>
          <cell r="AZ94">
            <v>0.8</v>
          </cell>
          <cell r="BA94">
            <v>0.09</v>
          </cell>
          <cell r="BB94">
            <v>0.28000000000000003</v>
          </cell>
          <cell r="BC94">
            <v>1.17</v>
          </cell>
          <cell r="BD94">
            <v>7.33</v>
          </cell>
          <cell r="BE94">
            <v>96.31</v>
          </cell>
          <cell r="BH94">
            <v>1.25</v>
          </cell>
          <cell r="BJ94">
            <v>8.26</v>
          </cell>
          <cell r="CS94">
            <v>40</v>
          </cell>
          <cell r="CT94">
            <v>3</v>
          </cell>
          <cell r="CV94">
            <v>4.8</v>
          </cell>
          <cell r="CW94">
            <v>7.78</v>
          </cell>
        </row>
        <row r="95">
          <cell r="B95">
            <v>26</v>
          </cell>
          <cell r="C95">
            <v>218.06</v>
          </cell>
          <cell r="D95">
            <v>272</v>
          </cell>
          <cell r="F95">
            <v>7.13</v>
          </cell>
          <cell r="H95">
            <v>7.13</v>
          </cell>
          <cell r="J95">
            <v>38.14866760168303</v>
          </cell>
          <cell r="L95">
            <v>7.39</v>
          </cell>
          <cell r="M95">
            <v>63.140999999999998</v>
          </cell>
          <cell r="N95">
            <v>23.213602941176468</v>
          </cell>
          <cell r="Q95">
            <v>72.459999999999994</v>
          </cell>
          <cell r="S95">
            <v>154.25099999999992</v>
          </cell>
          <cell r="V95">
            <v>11.151999999999999</v>
          </cell>
          <cell r="W95">
            <v>4.0999999999999996</v>
          </cell>
          <cell r="AC95">
            <v>2.35</v>
          </cell>
          <cell r="AD95">
            <v>2.4900000000000002</v>
          </cell>
          <cell r="AH95">
            <v>8.4</v>
          </cell>
          <cell r="AI95">
            <v>7.47</v>
          </cell>
          <cell r="AK95">
            <v>2.54</v>
          </cell>
          <cell r="AN95">
            <v>61.66</v>
          </cell>
          <cell r="AO95">
            <v>61.66</v>
          </cell>
          <cell r="AQ95">
            <v>0</v>
          </cell>
          <cell r="AS95">
            <v>6.25</v>
          </cell>
          <cell r="AU95">
            <v>0.73</v>
          </cell>
          <cell r="AX95">
            <v>4.17</v>
          </cell>
          <cell r="AY95">
            <v>95.5</v>
          </cell>
          <cell r="AZ95">
            <v>0.79</v>
          </cell>
          <cell r="BA95">
            <v>0.02</v>
          </cell>
          <cell r="BB95">
            <v>0.26</v>
          </cell>
          <cell r="BC95">
            <v>1.07</v>
          </cell>
          <cell r="BD95">
            <v>10.93</v>
          </cell>
          <cell r="BE95">
            <v>94.81</v>
          </cell>
          <cell r="BH95">
            <v>1.53</v>
          </cell>
          <cell r="BJ95">
            <v>9.82</v>
          </cell>
          <cell r="CS95">
            <v>40</v>
          </cell>
          <cell r="CT95">
            <v>3</v>
          </cell>
          <cell r="CV95">
            <v>3.85</v>
          </cell>
          <cell r="CW95">
            <v>11.74</v>
          </cell>
        </row>
        <row r="96">
          <cell r="B96">
            <v>27</v>
          </cell>
          <cell r="C96">
            <v>261.64</v>
          </cell>
          <cell r="D96">
            <v>242</v>
          </cell>
          <cell r="F96">
            <v>6.1</v>
          </cell>
          <cell r="H96">
            <v>6.1</v>
          </cell>
          <cell r="J96">
            <v>39.672131147540988</v>
          </cell>
          <cell r="L96">
            <v>11.02</v>
          </cell>
          <cell r="M96">
            <v>56.41</v>
          </cell>
          <cell r="N96">
            <v>23.309917355371901</v>
          </cell>
          <cell r="Q96">
            <v>73.13</v>
          </cell>
          <cell r="S96">
            <v>137.53099999999992</v>
          </cell>
          <cell r="V96">
            <v>9.8010000000000002</v>
          </cell>
          <cell r="W96">
            <v>4.05</v>
          </cell>
          <cell r="AC96">
            <v>2.1800000000000002</v>
          </cell>
          <cell r="AD96">
            <v>2.35</v>
          </cell>
          <cell r="AH96">
            <v>7.8</v>
          </cell>
          <cell r="AI96">
            <v>7.74</v>
          </cell>
          <cell r="AK96">
            <v>2.4700000000000002</v>
          </cell>
          <cell r="AN96">
            <v>50.12</v>
          </cell>
          <cell r="AO96">
            <v>50.12</v>
          </cell>
          <cell r="AQ96">
            <v>0</v>
          </cell>
          <cell r="AS96">
            <v>5.49</v>
          </cell>
          <cell r="AU96">
            <v>1.1299999999999999</v>
          </cell>
          <cell r="AX96">
            <v>5.23</v>
          </cell>
          <cell r="AY96">
            <v>94.8</v>
          </cell>
          <cell r="AZ96">
            <v>0.16</v>
          </cell>
          <cell r="BA96">
            <v>0.01</v>
          </cell>
          <cell r="BB96">
            <v>0.3</v>
          </cell>
          <cell r="BC96">
            <v>0.47</v>
          </cell>
          <cell r="BD96">
            <v>12.33</v>
          </cell>
          <cell r="BE96">
            <v>95.79</v>
          </cell>
          <cell r="BH96">
            <v>1.26</v>
          </cell>
          <cell r="BJ96">
            <v>7.59</v>
          </cell>
          <cell r="CS96">
            <v>40</v>
          </cell>
          <cell r="CT96">
            <v>3</v>
          </cell>
          <cell r="CV96">
            <v>4.24</v>
          </cell>
          <cell r="CW96">
            <v>8.4600000000000009</v>
          </cell>
        </row>
        <row r="97">
          <cell r="B97">
            <v>28</v>
          </cell>
          <cell r="C97">
            <v>271.51</v>
          </cell>
          <cell r="D97">
            <v>237</v>
          </cell>
          <cell r="F97">
            <v>6.28</v>
          </cell>
          <cell r="H97">
            <v>6.28</v>
          </cell>
          <cell r="J97">
            <v>37.738853503184714</v>
          </cell>
          <cell r="L97">
            <v>9.91</v>
          </cell>
          <cell r="M97">
            <v>55.101999999999997</v>
          </cell>
          <cell r="N97">
            <v>23.249789029535865</v>
          </cell>
          <cell r="Q97">
            <v>0</v>
          </cell>
          <cell r="S97">
            <v>192.63299999999992</v>
          </cell>
          <cell r="V97">
            <v>9.6229999999999993</v>
          </cell>
          <cell r="W97">
            <v>4.0603375527426158</v>
          </cell>
          <cell r="AC97">
            <v>2.19</v>
          </cell>
          <cell r="AD97">
            <v>2.3199999999999998</v>
          </cell>
          <cell r="AH97">
            <v>4.8</v>
          </cell>
          <cell r="AI97">
            <v>8.77</v>
          </cell>
          <cell r="AN97">
            <v>53.37</v>
          </cell>
          <cell r="AO97">
            <v>53.37</v>
          </cell>
          <cell r="AQ97">
            <v>0</v>
          </cell>
          <cell r="AS97">
            <v>5.61</v>
          </cell>
          <cell r="AU97">
            <v>1.24</v>
          </cell>
          <cell r="AX97">
            <v>4.92</v>
          </cell>
          <cell r="AY97">
            <v>95.6</v>
          </cell>
          <cell r="AZ97">
            <v>0.28000000000000003</v>
          </cell>
          <cell r="BA97">
            <v>0.01</v>
          </cell>
          <cell r="BB97">
            <v>0.25</v>
          </cell>
          <cell r="BC97">
            <v>0.54</v>
          </cell>
          <cell r="BD97">
            <v>13.33</v>
          </cell>
          <cell r="BE97">
            <v>95.71</v>
          </cell>
          <cell r="BH97">
            <v>1.29</v>
          </cell>
          <cell r="BJ97">
            <v>14.55</v>
          </cell>
          <cell r="CS97">
            <v>40</v>
          </cell>
          <cell r="CT97">
            <v>3</v>
          </cell>
          <cell r="CV97">
            <v>4.71</v>
          </cell>
          <cell r="CW97">
            <v>11.31</v>
          </cell>
        </row>
        <row r="98">
          <cell r="B98">
            <v>29</v>
          </cell>
          <cell r="C98">
            <v>228.71</v>
          </cell>
          <cell r="D98">
            <v>268</v>
          </cell>
          <cell r="F98">
            <v>3.85</v>
          </cell>
          <cell r="H98">
            <v>7.08</v>
          </cell>
          <cell r="J98">
            <v>37.853107344632768</v>
          </cell>
          <cell r="L98">
            <v>8.64</v>
          </cell>
          <cell r="M98">
            <v>60.026000000000003</v>
          </cell>
          <cell r="N98">
            <v>22.397761194029854</v>
          </cell>
          <cell r="Q98">
            <v>0</v>
          </cell>
          <cell r="S98">
            <v>252.65899999999993</v>
          </cell>
          <cell r="V98">
            <v>10.935</v>
          </cell>
          <cell r="W98">
            <v>4.080223880597015</v>
          </cell>
          <cell r="Y98">
            <v>49.88</v>
          </cell>
          <cell r="AC98">
            <v>2.06</v>
          </cell>
          <cell r="AD98">
            <v>2.33</v>
          </cell>
          <cell r="AH98">
            <v>5</v>
          </cell>
          <cell r="AI98">
            <v>5.0999999999999996</v>
          </cell>
          <cell r="AL98">
            <v>5.83</v>
          </cell>
          <cell r="AM98">
            <v>6.88</v>
          </cell>
          <cell r="AN98">
            <v>58.83</v>
          </cell>
          <cell r="AO98">
            <v>58.83</v>
          </cell>
          <cell r="AQ98">
            <v>0</v>
          </cell>
          <cell r="AS98">
            <v>5.32</v>
          </cell>
          <cell r="AU98">
            <v>1.03</v>
          </cell>
          <cell r="AX98">
            <v>3.67</v>
          </cell>
          <cell r="AY98">
            <v>97.6</v>
          </cell>
          <cell r="AZ98">
            <v>0.92</v>
          </cell>
          <cell r="BA98">
            <v>0.21</v>
          </cell>
          <cell r="BB98">
            <v>0.53</v>
          </cell>
          <cell r="BC98">
            <v>1.6600000000000001</v>
          </cell>
          <cell r="BD98">
            <v>9.73</v>
          </cell>
          <cell r="BE98">
            <v>96.42</v>
          </cell>
          <cell r="BH98">
            <v>1.31</v>
          </cell>
          <cell r="BJ98">
            <v>7.29</v>
          </cell>
          <cell r="CS98">
            <v>40</v>
          </cell>
          <cell r="CT98">
            <v>3</v>
          </cell>
        </row>
        <row r="99">
          <cell r="B99">
            <v>30</v>
          </cell>
          <cell r="J99" t="e">
            <v>#DIV/0!</v>
          </cell>
          <cell r="N99" t="e">
            <v>#DIV/0!</v>
          </cell>
          <cell r="Q99">
            <v>0</v>
          </cell>
          <cell r="S99">
            <v>252.65899999999993</v>
          </cell>
          <cell r="W99" t="e">
            <v>#DIV/0!</v>
          </cell>
          <cell r="AQ99">
            <v>0</v>
          </cell>
          <cell r="BC99">
            <v>0</v>
          </cell>
          <cell r="CS99">
            <v>40</v>
          </cell>
          <cell r="CT99">
            <v>3</v>
          </cell>
          <cell r="CV99">
            <v>5.34</v>
          </cell>
          <cell r="CW99">
            <v>13.42</v>
          </cell>
        </row>
        <row r="100">
          <cell r="B100">
            <v>31</v>
          </cell>
          <cell r="C100">
            <v>367.74</v>
          </cell>
          <cell r="D100">
            <v>379</v>
          </cell>
          <cell r="F100">
            <v>9.4</v>
          </cell>
          <cell r="H100">
            <v>9.4</v>
          </cell>
          <cell r="J100">
            <v>40.319148936170208</v>
          </cell>
          <cell r="L100">
            <v>7.94</v>
          </cell>
          <cell r="M100">
            <v>86.777000000000001</v>
          </cell>
          <cell r="N100">
            <v>22.896306068601582</v>
          </cell>
          <cell r="Q100">
            <v>146.79</v>
          </cell>
          <cell r="S100">
            <v>192.64599999999993</v>
          </cell>
          <cell r="V100">
            <v>15.8</v>
          </cell>
          <cell r="W100">
            <v>4.1688654353562002</v>
          </cell>
          <cell r="Y100">
            <v>45.63</v>
          </cell>
          <cell r="AC100">
            <v>2.23</v>
          </cell>
          <cell r="AD100">
            <v>2.2599999999999998</v>
          </cell>
          <cell r="AH100">
            <v>5.8</v>
          </cell>
          <cell r="AI100">
            <v>7.17</v>
          </cell>
          <cell r="AK100">
            <v>2.31</v>
          </cell>
          <cell r="AL100">
            <v>5.92</v>
          </cell>
          <cell r="AM100">
            <v>5.0999999999999996</v>
          </cell>
          <cell r="AN100">
            <v>72.959999999999994</v>
          </cell>
          <cell r="AO100">
            <v>72.959999999999994</v>
          </cell>
          <cell r="AQ100">
            <v>0</v>
          </cell>
          <cell r="AS100">
            <v>7.96</v>
          </cell>
          <cell r="AU100">
            <v>1.03</v>
          </cell>
          <cell r="AX100">
            <v>5.82</v>
          </cell>
          <cell r="AY100">
            <v>96.47</v>
          </cell>
          <cell r="AZ100">
            <v>0.41</v>
          </cell>
          <cell r="BA100">
            <v>0.21</v>
          </cell>
          <cell r="BB100">
            <v>0.35</v>
          </cell>
          <cell r="BC100">
            <v>0.97</v>
          </cell>
          <cell r="BD100">
            <v>7.64</v>
          </cell>
          <cell r="BE100">
            <v>119.67</v>
          </cell>
          <cell r="BH100">
            <v>1.23</v>
          </cell>
          <cell r="BJ100">
            <v>7</v>
          </cell>
          <cell r="CS100">
            <v>40</v>
          </cell>
          <cell r="CT100">
            <v>3</v>
          </cell>
        </row>
        <row r="101">
          <cell r="B101" t="str">
            <v>APR/1</v>
          </cell>
          <cell r="C101">
            <v>275.86</v>
          </cell>
          <cell r="D101">
            <v>267</v>
          </cell>
          <cell r="F101">
            <v>4.5599999999999996</v>
          </cell>
          <cell r="H101">
            <v>6.21</v>
          </cell>
          <cell r="J101" t="e">
            <v>#DIV/0!</v>
          </cell>
          <cell r="M101">
            <v>60.075000000000003</v>
          </cell>
          <cell r="Q101">
            <v>0</v>
          </cell>
          <cell r="S101">
            <v>192.64599999999993</v>
          </cell>
          <cell r="V101">
            <v>11.28</v>
          </cell>
          <cell r="Y101">
            <v>45.79</v>
          </cell>
          <cell r="AC101">
            <v>2.16</v>
          </cell>
          <cell r="AD101">
            <v>2.29</v>
          </cell>
          <cell r="AN101">
            <v>68.900000000000006</v>
          </cell>
          <cell r="AO101">
            <v>68.900000000000006</v>
          </cell>
          <cell r="AQ101">
            <v>0</v>
          </cell>
          <cell r="CS101">
            <v>40</v>
          </cell>
          <cell r="CT101">
            <v>3</v>
          </cell>
        </row>
        <row r="102">
          <cell r="B102">
            <v>2</v>
          </cell>
          <cell r="J102" t="e">
            <v>#DIV/0!</v>
          </cell>
          <cell r="Q102">
            <v>0</v>
          </cell>
          <cell r="S102">
            <v>192.64599999999993</v>
          </cell>
          <cell r="AQ102">
            <v>0</v>
          </cell>
          <cell r="CS102">
            <v>40</v>
          </cell>
          <cell r="CT102">
            <v>3</v>
          </cell>
        </row>
        <row r="103">
          <cell r="B103">
            <v>3</v>
          </cell>
          <cell r="C103">
            <v>382.33</v>
          </cell>
          <cell r="D103">
            <v>301</v>
          </cell>
          <cell r="F103">
            <v>6.16</v>
          </cell>
          <cell r="H103">
            <v>6.16</v>
          </cell>
          <cell r="J103" t="e">
            <v>#DIV/0!</v>
          </cell>
          <cell r="M103">
            <v>66.22</v>
          </cell>
          <cell r="Q103">
            <v>0</v>
          </cell>
          <cell r="S103">
            <v>192.64599999999993</v>
          </cell>
          <cell r="V103">
            <v>12.384</v>
          </cell>
          <cell r="AC103">
            <v>2.31</v>
          </cell>
          <cell r="AD103">
            <v>2.2599999999999998</v>
          </cell>
          <cell r="AN103">
            <v>68.739999999999995</v>
          </cell>
          <cell r="AO103">
            <v>68.739999999999995</v>
          </cell>
          <cell r="AQ103">
            <v>0</v>
          </cell>
          <cell r="CS103">
            <v>40</v>
          </cell>
          <cell r="CT103">
            <v>3</v>
          </cell>
        </row>
        <row r="104">
          <cell r="B104">
            <v>4</v>
          </cell>
          <cell r="C104">
            <v>393.82</v>
          </cell>
          <cell r="D104">
            <v>386</v>
          </cell>
          <cell r="F104">
            <v>8.48</v>
          </cell>
          <cell r="H104">
            <v>8.48</v>
          </cell>
          <cell r="J104" t="e">
            <v>#DIV/0!</v>
          </cell>
          <cell r="M104">
            <v>86.85</v>
          </cell>
          <cell r="Q104">
            <v>0</v>
          </cell>
          <cell r="S104">
            <v>192.64599999999993</v>
          </cell>
          <cell r="V104">
            <v>15.6</v>
          </cell>
          <cell r="AC104">
            <v>2.15</v>
          </cell>
          <cell r="AD104">
            <v>2.16</v>
          </cell>
          <cell r="AN104">
            <v>85.08</v>
          </cell>
          <cell r="AO104">
            <v>85.08</v>
          </cell>
          <cell r="AQ104">
            <v>0</v>
          </cell>
          <cell r="CS104">
            <v>40</v>
          </cell>
          <cell r="CT104">
            <v>3</v>
          </cell>
        </row>
        <row r="105">
          <cell r="B105">
            <v>5</v>
          </cell>
          <cell r="C105">
            <v>323.60000000000002</v>
          </cell>
          <cell r="D105">
            <v>432</v>
          </cell>
          <cell r="F105">
            <v>9.89</v>
          </cell>
          <cell r="H105">
            <v>9.89</v>
          </cell>
          <cell r="J105" t="e">
            <v>#DIV/0!</v>
          </cell>
          <cell r="M105">
            <v>99.436000000000007</v>
          </cell>
          <cell r="Q105">
            <v>0</v>
          </cell>
          <cell r="S105">
            <v>192.64599999999993</v>
          </cell>
          <cell r="V105">
            <v>17.5</v>
          </cell>
          <cell r="AC105">
            <v>2.0699999999999998</v>
          </cell>
          <cell r="AD105">
            <v>2.1</v>
          </cell>
          <cell r="AN105">
            <v>94.91</v>
          </cell>
          <cell r="AO105">
            <v>94.91</v>
          </cell>
          <cell r="AQ105">
            <v>0</v>
          </cell>
          <cell r="CS105">
            <v>40</v>
          </cell>
          <cell r="CT105">
            <v>3</v>
          </cell>
        </row>
        <row r="106">
          <cell r="B106">
            <v>6</v>
          </cell>
          <cell r="J106" t="e">
            <v>#DIV/0!</v>
          </cell>
          <cell r="Q106">
            <v>0</v>
          </cell>
          <cell r="S106">
            <v>192.64599999999993</v>
          </cell>
          <cell r="AQ106">
            <v>0</v>
          </cell>
          <cell r="CS106">
            <v>40</v>
          </cell>
          <cell r="CT106">
            <v>3</v>
          </cell>
        </row>
        <row r="107">
          <cell r="B107">
            <v>7</v>
          </cell>
          <cell r="C107">
            <v>550.25</v>
          </cell>
          <cell r="D107">
            <v>389</v>
          </cell>
          <cell r="F107">
            <v>8.6999999999999993</v>
          </cell>
          <cell r="H107">
            <v>8.6999999999999993</v>
          </cell>
          <cell r="J107" t="e">
            <v>#DIV/0!</v>
          </cell>
          <cell r="M107">
            <v>90.637</v>
          </cell>
          <cell r="Q107">
            <v>0</v>
          </cell>
          <cell r="S107">
            <v>192.64599999999993</v>
          </cell>
          <cell r="V107">
            <v>15.84</v>
          </cell>
          <cell r="Y107">
            <v>40.93</v>
          </cell>
          <cell r="AC107">
            <v>2.33</v>
          </cell>
          <cell r="AD107">
            <v>2.29</v>
          </cell>
          <cell r="AN107">
            <v>98.66</v>
          </cell>
          <cell r="AO107">
            <v>98.66</v>
          </cell>
          <cell r="AQ107">
            <v>0</v>
          </cell>
          <cell r="CS107">
            <v>40</v>
          </cell>
          <cell r="CT107">
            <v>3</v>
          </cell>
        </row>
        <row r="108">
          <cell r="B108">
            <v>8</v>
          </cell>
          <cell r="C108">
            <v>604.04999999999995</v>
          </cell>
          <cell r="D108">
            <v>620</v>
          </cell>
          <cell r="F108">
            <v>13.56</v>
          </cell>
          <cell r="H108">
            <v>13.56</v>
          </cell>
          <cell r="J108" t="e">
            <v>#DIV/0!</v>
          </cell>
          <cell r="M108">
            <v>143.53</v>
          </cell>
          <cell r="Q108">
            <v>0</v>
          </cell>
          <cell r="S108">
            <v>192.64599999999993</v>
          </cell>
          <cell r="V108">
            <v>24.96</v>
          </cell>
          <cell r="Y108">
            <v>46.23</v>
          </cell>
          <cell r="AC108">
            <v>2.15</v>
          </cell>
          <cell r="AD108">
            <v>2.25</v>
          </cell>
          <cell r="AN108">
            <v>127.1</v>
          </cell>
          <cell r="AO108">
            <v>127.1</v>
          </cell>
          <cell r="AQ108">
            <v>0</v>
          </cell>
          <cell r="CS108">
            <v>40</v>
          </cell>
          <cell r="CT108">
            <v>3</v>
          </cell>
        </row>
        <row r="109">
          <cell r="B109">
            <v>9</v>
          </cell>
          <cell r="C109">
            <v>522.80999999999995</v>
          </cell>
          <cell r="D109">
            <v>467</v>
          </cell>
          <cell r="F109">
            <v>8.19</v>
          </cell>
          <cell r="H109">
            <v>11.75</v>
          </cell>
          <cell r="J109" t="e">
            <v>#DIV/0!</v>
          </cell>
          <cell r="M109">
            <v>109.791</v>
          </cell>
          <cell r="Q109">
            <v>0</v>
          </cell>
          <cell r="S109">
            <v>192.64599999999993</v>
          </cell>
          <cell r="V109">
            <v>17.745999999999999</v>
          </cell>
          <cell r="Y109">
            <v>32.79</v>
          </cell>
          <cell r="AC109">
            <v>2.15</v>
          </cell>
          <cell r="AD109">
            <v>2.14</v>
          </cell>
          <cell r="AN109">
            <v>112.37</v>
          </cell>
          <cell r="AO109">
            <v>112.37</v>
          </cell>
          <cell r="AQ109">
            <v>0</v>
          </cell>
          <cell r="CS109">
            <v>40</v>
          </cell>
          <cell r="CT109">
            <v>3</v>
          </cell>
        </row>
        <row r="110">
          <cell r="B110">
            <v>10</v>
          </cell>
          <cell r="C110">
            <v>442</v>
          </cell>
          <cell r="D110">
            <v>595</v>
          </cell>
          <cell r="F110">
            <v>12.55</v>
          </cell>
          <cell r="H110">
            <v>12.55</v>
          </cell>
          <cell r="J110" t="e">
            <v>#DIV/0!</v>
          </cell>
          <cell r="M110">
            <v>137.44499999999999</v>
          </cell>
          <cell r="Q110">
            <v>0</v>
          </cell>
          <cell r="S110">
            <v>192.64599999999993</v>
          </cell>
          <cell r="V110">
            <v>20.943999999999999</v>
          </cell>
          <cell r="Y110">
            <v>39.58</v>
          </cell>
          <cell r="AC110">
            <v>2.2599999999999998</v>
          </cell>
          <cell r="AD110">
            <v>2.2200000000000002</v>
          </cell>
          <cell r="AN110">
            <v>118.14</v>
          </cell>
          <cell r="AO110">
            <v>118.14</v>
          </cell>
          <cell r="AQ110">
            <v>0</v>
          </cell>
          <cell r="CS110">
            <v>40</v>
          </cell>
          <cell r="CT110">
            <v>3</v>
          </cell>
        </row>
        <row r="111">
          <cell r="B111">
            <v>11</v>
          </cell>
          <cell r="C111">
            <v>338.38</v>
          </cell>
          <cell r="D111">
            <v>237</v>
          </cell>
          <cell r="F111">
            <v>5.71</v>
          </cell>
          <cell r="H111">
            <v>5.71</v>
          </cell>
          <cell r="J111" t="e">
            <v>#DIV/0!</v>
          </cell>
          <cell r="M111">
            <v>55.268000000000001</v>
          </cell>
          <cell r="Q111">
            <v>0</v>
          </cell>
          <cell r="S111">
            <v>192.64599999999993</v>
          </cell>
          <cell r="V111">
            <v>8.3249999999999993</v>
          </cell>
          <cell r="Y111">
            <v>25.11</v>
          </cell>
          <cell r="AC111">
            <v>2.4500000000000002</v>
          </cell>
          <cell r="AD111">
            <v>2.2799999999999998</v>
          </cell>
          <cell r="AN111">
            <v>61.58</v>
          </cell>
          <cell r="AO111">
            <v>61.58</v>
          </cell>
          <cell r="AQ111">
            <v>0</v>
          </cell>
          <cell r="CS111">
            <v>40</v>
          </cell>
          <cell r="CT111">
            <v>3</v>
          </cell>
        </row>
        <row r="112">
          <cell r="B112">
            <v>12</v>
          </cell>
          <cell r="C112">
            <v>450.2</v>
          </cell>
          <cell r="D112">
            <v>567</v>
          </cell>
          <cell r="F112">
            <v>13.21</v>
          </cell>
          <cell r="H112">
            <v>13.21</v>
          </cell>
          <cell r="J112" t="e">
            <v>#DIV/0!</v>
          </cell>
          <cell r="M112">
            <v>131.6</v>
          </cell>
          <cell r="Q112">
            <v>0</v>
          </cell>
          <cell r="S112">
            <v>192.64599999999993</v>
          </cell>
          <cell r="V112">
            <v>19.844999999999999</v>
          </cell>
          <cell r="Y112">
            <v>25.96</v>
          </cell>
          <cell r="AC112">
            <v>2.39</v>
          </cell>
          <cell r="AD112">
            <v>2.36</v>
          </cell>
          <cell r="AN112">
            <v>113.4</v>
          </cell>
          <cell r="AO112">
            <v>104.38</v>
          </cell>
          <cell r="AQ112">
            <v>0</v>
          </cell>
          <cell r="CS112">
            <v>40</v>
          </cell>
          <cell r="CT112">
            <v>3</v>
          </cell>
        </row>
        <row r="113">
          <cell r="B113">
            <v>13</v>
          </cell>
          <cell r="J113" t="e">
            <v>#DIV/0!</v>
          </cell>
          <cell r="Q113">
            <v>0</v>
          </cell>
          <cell r="S113">
            <v>192.64599999999993</v>
          </cell>
          <cell r="AQ113">
            <v>0</v>
          </cell>
          <cell r="CS113">
            <v>40</v>
          </cell>
          <cell r="CT113">
            <v>3</v>
          </cell>
        </row>
        <row r="114">
          <cell r="B114">
            <v>14</v>
          </cell>
          <cell r="C114">
            <v>520.48</v>
          </cell>
          <cell r="D114">
            <v>390</v>
          </cell>
          <cell r="F114">
            <v>8.8699999999999992</v>
          </cell>
          <cell r="H114">
            <v>9.0399999999999991</v>
          </cell>
          <cell r="J114" t="e">
            <v>#DIV/0!</v>
          </cell>
          <cell r="M114">
            <v>91.65</v>
          </cell>
          <cell r="Q114">
            <v>0</v>
          </cell>
          <cell r="S114">
            <v>192.64599999999993</v>
          </cell>
          <cell r="V114">
            <v>13.88</v>
          </cell>
          <cell r="Y114">
            <v>12.98</v>
          </cell>
          <cell r="AC114">
            <v>2.4700000000000002</v>
          </cell>
          <cell r="AD114">
            <v>2.4</v>
          </cell>
          <cell r="AN114">
            <v>91.99</v>
          </cell>
          <cell r="AO114">
            <v>101.01</v>
          </cell>
          <cell r="AQ114">
            <v>0</v>
          </cell>
          <cell r="CS114">
            <v>40</v>
          </cell>
          <cell r="CT114">
            <v>3</v>
          </cell>
        </row>
        <row r="115">
          <cell r="B115">
            <v>15</v>
          </cell>
          <cell r="C115">
            <v>310.94</v>
          </cell>
          <cell r="D115">
            <v>442</v>
          </cell>
          <cell r="F115">
            <v>7.75</v>
          </cell>
          <cell r="H115">
            <v>12.47</v>
          </cell>
          <cell r="J115" t="e">
            <v>#DIV/0!</v>
          </cell>
          <cell r="M115">
            <v>105.417</v>
          </cell>
          <cell r="Q115">
            <v>0</v>
          </cell>
          <cell r="S115">
            <v>192.64599999999993</v>
          </cell>
          <cell r="V115">
            <v>15.504</v>
          </cell>
          <cell r="AC115">
            <v>2.36</v>
          </cell>
          <cell r="AD115">
            <v>2.33</v>
          </cell>
          <cell r="AN115">
            <v>88.25</v>
          </cell>
          <cell r="AO115">
            <v>88.25</v>
          </cell>
          <cell r="AQ115">
            <v>0</v>
          </cell>
          <cell r="CS115">
            <v>40</v>
          </cell>
          <cell r="CT115">
            <v>3</v>
          </cell>
        </row>
        <row r="116">
          <cell r="B116">
            <v>16</v>
          </cell>
          <cell r="C116">
            <v>460.01</v>
          </cell>
          <cell r="D116">
            <v>420</v>
          </cell>
          <cell r="F116">
            <v>6.92</v>
          </cell>
          <cell r="H116">
            <v>9.85</v>
          </cell>
          <cell r="J116" t="e">
            <v>#DIV/0!</v>
          </cell>
          <cell r="M116">
            <v>98.49</v>
          </cell>
          <cell r="Q116">
            <v>0</v>
          </cell>
          <cell r="S116">
            <v>192.64599999999993</v>
          </cell>
          <cell r="V116">
            <v>16.13</v>
          </cell>
          <cell r="Y116">
            <v>31.86</v>
          </cell>
          <cell r="AC116">
            <v>2.2599999999999998</v>
          </cell>
          <cell r="AD116">
            <v>2.31</v>
          </cell>
          <cell r="AN116">
            <v>94.25</v>
          </cell>
          <cell r="AO116">
            <v>94.25</v>
          </cell>
          <cell r="AQ116">
            <v>0</v>
          </cell>
          <cell r="CS116">
            <v>40</v>
          </cell>
          <cell r="CT116">
            <v>3</v>
          </cell>
        </row>
        <row r="117">
          <cell r="B117">
            <v>17</v>
          </cell>
          <cell r="C117">
            <v>560.87</v>
          </cell>
          <cell r="D117">
            <v>613</v>
          </cell>
          <cell r="F117">
            <v>11.21</v>
          </cell>
          <cell r="H117">
            <v>14.55</v>
          </cell>
          <cell r="J117" t="e">
            <v>#DIV/0!</v>
          </cell>
          <cell r="M117">
            <v>141.10900000000001</v>
          </cell>
          <cell r="Q117">
            <v>0</v>
          </cell>
          <cell r="S117">
            <v>192.64599999999993</v>
          </cell>
          <cell r="V117">
            <v>22.898</v>
          </cell>
          <cell r="Y117">
            <v>5.87</v>
          </cell>
          <cell r="AC117">
            <v>2.15</v>
          </cell>
          <cell r="AD117">
            <v>2.29</v>
          </cell>
          <cell r="AN117">
            <v>120.16</v>
          </cell>
          <cell r="AO117">
            <v>120.16</v>
          </cell>
          <cell r="AQ117">
            <v>0</v>
          </cell>
          <cell r="CS117">
            <v>40</v>
          </cell>
          <cell r="CT117">
            <v>3</v>
          </cell>
        </row>
        <row r="118">
          <cell r="B118">
            <v>18</v>
          </cell>
          <cell r="J118" t="e">
            <v>#DIV/0!</v>
          </cell>
          <cell r="Q118">
            <v>0</v>
          </cell>
          <cell r="S118">
            <v>192.64599999999993</v>
          </cell>
          <cell r="AQ118">
            <v>0</v>
          </cell>
          <cell r="CS118">
            <v>40</v>
          </cell>
          <cell r="CT118">
            <v>3</v>
          </cell>
        </row>
        <row r="119">
          <cell r="B119">
            <v>19</v>
          </cell>
          <cell r="C119">
            <v>717.38</v>
          </cell>
          <cell r="D119">
            <v>736</v>
          </cell>
          <cell r="F119">
            <v>13.27</v>
          </cell>
          <cell r="H119">
            <v>17.239999999999998</v>
          </cell>
          <cell r="J119" t="e">
            <v>#DIV/0!</v>
          </cell>
          <cell r="M119">
            <v>169.32300000000001</v>
          </cell>
          <cell r="Q119">
            <v>0</v>
          </cell>
          <cell r="S119">
            <v>192.64599999999993</v>
          </cell>
          <cell r="V119">
            <v>27.998000000000001</v>
          </cell>
          <cell r="Y119">
            <v>37.909999999999997</v>
          </cell>
          <cell r="AC119">
            <v>2.13</v>
          </cell>
          <cell r="AD119">
            <v>2.2000000000000002</v>
          </cell>
          <cell r="AN119">
            <v>144.6</v>
          </cell>
          <cell r="AO119">
            <v>144.6</v>
          </cell>
          <cell r="AQ119">
            <v>0</v>
          </cell>
          <cell r="CS119">
            <v>40</v>
          </cell>
          <cell r="CT119">
            <v>3</v>
          </cell>
        </row>
        <row r="120">
          <cell r="B120">
            <v>20</v>
          </cell>
          <cell r="J120" t="e">
            <v>#DIV/0!</v>
          </cell>
          <cell r="Q120">
            <v>0</v>
          </cell>
          <cell r="S120">
            <v>192.64599999999993</v>
          </cell>
          <cell r="AQ120">
            <v>0</v>
          </cell>
          <cell r="CS120">
            <v>40</v>
          </cell>
          <cell r="CT120">
            <v>3</v>
          </cell>
        </row>
        <row r="121">
          <cell r="B121">
            <v>21</v>
          </cell>
          <cell r="C121">
            <v>740.02</v>
          </cell>
          <cell r="D121">
            <v>622</v>
          </cell>
          <cell r="F121">
            <v>12.2</v>
          </cell>
          <cell r="H121">
            <v>13.35</v>
          </cell>
          <cell r="J121" t="e">
            <v>#DIV/0!</v>
          </cell>
          <cell r="M121">
            <v>143.184</v>
          </cell>
          <cell r="Q121">
            <v>0</v>
          </cell>
          <cell r="S121">
            <v>192.64599999999993</v>
          </cell>
          <cell r="V121">
            <v>23.763999999999999</v>
          </cell>
          <cell r="Y121">
            <v>31.2</v>
          </cell>
          <cell r="AC121">
            <v>2.08</v>
          </cell>
          <cell r="AD121">
            <v>2.1800000000000002</v>
          </cell>
          <cell r="AN121">
            <v>150.74</v>
          </cell>
          <cell r="AO121">
            <v>150.74</v>
          </cell>
          <cell r="AQ121">
            <v>0</v>
          </cell>
          <cell r="CS121">
            <v>40</v>
          </cell>
          <cell r="CT121">
            <v>3</v>
          </cell>
        </row>
        <row r="122">
          <cell r="B122">
            <v>22</v>
          </cell>
          <cell r="C122">
            <v>557.38</v>
          </cell>
          <cell r="D122">
            <v>516</v>
          </cell>
          <cell r="F122">
            <v>8.77</v>
          </cell>
          <cell r="H122">
            <v>12.88</v>
          </cell>
          <cell r="J122" t="e">
            <v>#DIV/0!</v>
          </cell>
          <cell r="M122">
            <v>119.29900000000001</v>
          </cell>
          <cell r="Q122">
            <v>0</v>
          </cell>
          <cell r="S122">
            <v>192.64599999999993</v>
          </cell>
          <cell r="V122">
            <v>20.173999999999999</v>
          </cell>
          <cell r="Y122">
            <v>38.53</v>
          </cell>
          <cell r="AC122">
            <v>2.15</v>
          </cell>
          <cell r="AD122">
            <v>2.17</v>
          </cell>
          <cell r="AN122">
            <v>108.43</v>
          </cell>
          <cell r="AO122">
            <v>108.43</v>
          </cell>
          <cell r="AQ122">
            <v>0</v>
          </cell>
          <cell r="CS122">
            <v>40</v>
          </cell>
          <cell r="CT122">
            <v>3</v>
          </cell>
        </row>
        <row r="123">
          <cell r="B123">
            <v>23</v>
          </cell>
          <cell r="C123">
            <v>382.23</v>
          </cell>
          <cell r="D123">
            <v>435</v>
          </cell>
          <cell r="F123">
            <v>9.36</v>
          </cell>
          <cell r="H123">
            <v>10.26</v>
          </cell>
          <cell r="J123" t="e">
            <v>#DIV/0!</v>
          </cell>
          <cell r="M123">
            <v>100.09</v>
          </cell>
          <cell r="Q123">
            <v>0</v>
          </cell>
          <cell r="S123">
            <v>192.64599999999993</v>
          </cell>
          <cell r="V123">
            <v>17.183</v>
          </cell>
          <cell r="Y123">
            <v>12.34</v>
          </cell>
          <cell r="AC123">
            <v>2.1800000000000002</v>
          </cell>
          <cell r="AD123">
            <v>2.14</v>
          </cell>
          <cell r="AN123">
            <v>105.76</v>
          </cell>
          <cell r="AO123">
            <v>105.76</v>
          </cell>
          <cell r="AQ123">
            <v>0</v>
          </cell>
          <cell r="CS123">
            <v>40</v>
          </cell>
          <cell r="CT123">
            <v>3</v>
          </cell>
        </row>
        <row r="124">
          <cell r="B124">
            <v>24</v>
          </cell>
          <cell r="C124">
            <v>381.83</v>
          </cell>
          <cell r="D124">
            <v>449</v>
          </cell>
          <cell r="F124">
            <v>10.119999999999999</v>
          </cell>
          <cell r="H124">
            <v>11.48</v>
          </cell>
          <cell r="J124" t="e">
            <v>#DIV/0!</v>
          </cell>
          <cell r="M124">
            <v>104.164</v>
          </cell>
          <cell r="Q124">
            <v>0</v>
          </cell>
          <cell r="S124">
            <v>192.64599999999993</v>
          </cell>
          <cell r="V124">
            <v>18.004999999999999</v>
          </cell>
          <cell r="Y124">
            <v>20.010000000000002</v>
          </cell>
          <cell r="AC124">
            <v>2.19</v>
          </cell>
          <cell r="AD124">
            <v>2.2200000000000002</v>
          </cell>
          <cell r="AN124">
            <v>88.73</v>
          </cell>
          <cell r="AO124">
            <v>88.73</v>
          </cell>
          <cell r="AQ124">
            <v>0</v>
          </cell>
          <cell r="CS124">
            <v>40</v>
          </cell>
          <cell r="CT124">
            <v>3</v>
          </cell>
        </row>
        <row r="125">
          <cell r="B125">
            <v>25</v>
          </cell>
          <cell r="C125">
            <v>184.78</v>
          </cell>
          <cell r="D125">
            <v>148</v>
          </cell>
          <cell r="H125">
            <v>4.1500000000000004</v>
          </cell>
          <cell r="J125" t="e">
            <v>#DIV/0!</v>
          </cell>
          <cell r="M125">
            <v>34.054000000000002</v>
          </cell>
          <cell r="Q125">
            <v>0</v>
          </cell>
          <cell r="S125">
            <v>192.64599999999993</v>
          </cell>
          <cell r="V125">
            <v>5.9349999999999996</v>
          </cell>
          <cell r="Y125">
            <v>11.11</v>
          </cell>
          <cell r="AC125">
            <v>2.16</v>
          </cell>
          <cell r="AD125">
            <v>2.11</v>
          </cell>
          <cell r="AN125">
            <v>32.21</v>
          </cell>
          <cell r="AO125">
            <v>32.21</v>
          </cell>
          <cell r="AQ125">
            <v>0</v>
          </cell>
          <cell r="CS125">
            <v>40</v>
          </cell>
          <cell r="CT125">
            <v>3</v>
          </cell>
        </row>
        <row r="126">
          <cell r="B126">
            <v>26</v>
          </cell>
          <cell r="C126">
            <v>195.82</v>
          </cell>
          <cell r="D126">
            <v>259</v>
          </cell>
          <cell r="H126">
            <v>7.95</v>
          </cell>
          <cell r="J126" t="e">
            <v>#DIV/0!</v>
          </cell>
          <cell r="M126">
            <v>59.648000000000003</v>
          </cell>
          <cell r="Q126">
            <v>0</v>
          </cell>
          <cell r="S126">
            <v>192.64599999999993</v>
          </cell>
          <cell r="V126">
            <v>10.385</v>
          </cell>
          <cell r="AC126">
            <v>2.2999999999999998</v>
          </cell>
          <cell r="AD126">
            <v>2.29</v>
          </cell>
          <cell r="AN126">
            <v>56.56</v>
          </cell>
          <cell r="AO126">
            <v>56.56</v>
          </cell>
          <cell r="AQ126">
            <v>0</v>
          </cell>
          <cell r="CS126">
            <v>40</v>
          </cell>
          <cell r="CT126">
            <v>3</v>
          </cell>
        </row>
        <row r="127">
          <cell r="B127">
            <v>27</v>
          </cell>
          <cell r="J127" t="e">
            <v>#DIV/0!</v>
          </cell>
          <cell r="Q127">
            <v>0</v>
          </cell>
          <cell r="S127">
            <v>192.64599999999993</v>
          </cell>
          <cell r="AQ127">
            <v>0</v>
          </cell>
          <cell r="CS127">
            <v>40</v>
          </cell>
          <cell r="CT127">
            <v>3</v>
          </cell>
        </row>
        <row r="128">
          <cell r="B128">
            <v>28</v>
          </cell>
          <cell r="C128">
            <v>414.07</v>
          </cell>
          <cell r="D128">
            <v>394</v>
          </cell>
          <cell r="F128">
            <v>7.73</v>
          </cell>
          <cell r="H128">
            <v>10.08</v>
          </cell>
          <cell r="J128" t="e">
            <v>#DIV/0!</v>
          </cell>
          <cell r="M128">
            <v>91.408000000000001</v>
          </cell>
          <cell r="Q128">
            <v>0</v>
          </cell>
          <cell r="S128">
            <v>192.64599999999993</v>
          </cell>
          <cell r="V128">
            <v>16.154</v>
          </cell>
          <cell r="Y128">
            <v>13.98</v>
          </cell>
          <cell r="AC128">
            <v>2.27</v>
          </cell>
          <cell r="AD128">
            <v>2.29</v>
          </cell>
          <cell r="AN128">
            <v>67.180000000000007</v>
          </cell>
          <cell r="AO128">
            <v>67.180000000000007</v>
          </cell>
          <cell r="AQ128">
            <v>0</v>
          </cell>
          <cell r="CS128">
            <v>40</v>
          </cell>
          <cell r="CT128">
            <v>3</v>
          </cell>
        </row>
        <row r="129">
          <cell r="B129">
            <v>29</v>
          </cell>
          <cell r="C129">
            <v>297.75</v>
          </cell>
          <cell r="D129">
            <v>215</v>
          </cell>
          <cell r="H129">
            <v>7.65</v>
          </cell>
          <cell r="J129" t="e">
            <v>#DIV/0!</v>
          </cell>
          <cell r="M129">
            <v>50.155999999999999</v>
          </cell>
          <cell r="Q129">
            <v>0</v>
          </cell>
          <cell r="S129">
            <v>192.64599999999993</v>
          </cell>
          <cell r="V129">
            <v>8.7260000000000009</v>
          </cell>
          <cell r="Y129">
            <v>13.66</v>
          </cell>
          <cell r="AC129">
            <v>2.13</v>
          </cell>
          <cell r="AD129">
            <v>2.16</v>
          </cell>
          <cell r="AN129">
            <v>64.81</v>
          </cell>
          <cell r="AO129">
            <v>64.81</v>
          </cell>
          <cell r="AQ129">
            <v>0</v>
          </cell>
          <cell r="CS129">
            <v>40</v>
          </cell>
          <cell r="CT129">
            <v>3</v>
          </cell>
        </row>
        <row r="130">
          <cell r="B130">
            <v>30</v>
          </cell>
          <cell r="C130">
            <v>190.83</v>
          </cell>
          <cell r="D130">
            <v>296</v>
          </cell>
          <cell r="H130">
            <v>8.9600000000000009</v>
          </cell>
          <cell r="J130" t="e">
            <v>#DIV/0!</v>
          </cell>
          <cell r="M130">
            <v>69.290999999999997</v>
          </cell>
          <cell r="Q130">
            <v>0</v>
          </cell>
          <cell r="S130">
            <v>192.64599999999993</v>
          </cell>
          <cell r="V130">
            <v>11.96</v>
          </cell>
          <cell r="Y130">
            <v>6.84</v>
          </cell>
          <cell r="AC130">
            <v>2.1</v>
          </cell>
          <cell r="AD130">
            <v>2.09</v>
          </cell>
          <cell r="AN130">
            <v>61</v>
          </cell>
          <cell r="AO130">
            <v>61</v>
          </cell>
          <cell r="AQ130">
            <v>0</v>
          </cell>
          <cell r="CS130">
            <v>40</v>
          </cell>
          <cell r="CT130">
            <v>3</v>
          </cell>
        </row>
        <row r="131">
          <cell r="B131">
            <v>31</v>
          </cell>
          <cell r="J131" t="e">
            <v>#DIV/0!</v>
          </cell>
          <cell r="Q131">
            <v>0</v>
          </cell>
          <cell r="S131">
            <v>192.64599999999993</v>
          </cell>
          <cell r="AQ131">
            <v>0</v>
          </cell>
          <cell r="CS131">
            <v>40</v>
          </cell>
          <cell r="CT131">
            <v>3</v>
          </cell>
        </row>
        <row r="132">
          <cell r="B132" t="str">
            <v>MEI/1</v>
          </cell>
          <cell r="D132">
            <v>202</v>
          </cell>
          <cell r="H132">
            <v>7.11</v>
          </cell>
          <cell r="J132">
            <v>28.410689170182838</v>
          </cell>
          <cell r="M132">
            <v>47.292000000000002</v>
          </cell>
          <cell r="Q132">
            <v>51.41</v>
          </cell>
          <cell r="S132">
            <v>137.84299999999985</v>
          </cell>
          <cell r="V132">
            <v>8.1389999999999993</v>
          </cell>
          <cell r="Y132">
            <v>14.1</v>
          </cell>
          <cell r="AN132">
            <v>44.79</v>
          </cell>
          <cell r="AO132">
            <v>44.79</v>
          </cell>
          <cell r="AQ132">
            <v>0</v>
          </cell>
          <cell r="CS132">
            <v>40</v>
          </cell>
          <cell r="CT132">
            <v>3</v>
          </cell>
        </row>
        <row r="133">
          <cell r="B133">
            <v>2</v>
          </cell>
          <cell r="D133">
            <v>203</v>
          </cell>
          <cell r="H133">
            <v>7.77</v>
          </cell>
          <cell r="J133">
            <v>26.126126126126128</v>
          </cell>
          <cell r="M133">
            <v>47.052</v>
          </cell>
          <cell r="Q133">
            <v>74.92</v>
          </cell>
          <cell r="S133">
            <v>109.97499999999984</v>
          </cell>
          <cell r="V133">
            <v>8.1630000000000003</v>
          </cell>
          <cell r="Y133">
            <v>6.52</v>
          </cell>
          <cell r="AN133">
            <v>39.54</v>
          </cell>
          <cell r="AO133">
            <v>39.54</v>
          </cell>
          <cell r="AQ133">
            <v>0</v>
          </cell>
          <cell r="CS133">
            <v>40</v>
          </cell>
          <cell r="CT133">
            <v>3</v>
          </cell>
        </row>
        <row r="134">
          <cell r="B134">
            <v>3</v>
          </cell>
          <cell r="D134">
            <v>352</v>
          </cell>
          <cell r="H134">
            <v>12.62</v>
          </cell>
          <cell r="J134">
            <v>27.892234548335978</v>
          </cell>
          <cell r="M134">
            <v>82.075000000000003</v>
          </cell>
          <cell r="Q134">
            <v>51.69</v>
          </cell>
          <cell r="S134">
            <v>140.35999999999984</v>
          </cell>
          <cell r="V134">
            <v>14.2</v>
          </cell>
          <cell r="AN134">
            <v>78.760000000000005</v>
          </cell>
          <cell r="AO134">
            <v>78.760000000000005</v>
          </cell>
          <cell r="AQ134">
            <v>0</v>
          </cell>
          <cell r="CS134">
            <v>40</v>
          </cell>
          <cell r="CT134">
            <v>3</v>
          </cell>
        </row>
        <row r="135">
          <cell r="B135">
            <v>4</v>
          </cell>
          <cell r="Q135">
            <v>0</v>
          </cell>
          <cell r="S135">
            <v>140.35999999999984</v>
          </cell>
          <cell r="AQ135">
            <v>0</v>
          </cell>
          <cell r="CS135">
            <v>40</v>
          </cell>
          <cell r="CT135">
            <v>3</v>
          </cell>
        </row>
        <row r="136">
          <cell r="B136">
            <v>5</v>
          </cell>
          <cell r="D136">
            <v>297</v>
          </cell>
          <cell r="H136">
            <v>10.17</v>
          </cell>
          <cell r="J136">
            <v>29.20353982300885</v>
          </cell>
          <cell r="M136">
            <v>68.635999999999996</v>
          </cell>
          <cell r="Q136">
            <v>78.44</v>
          </cell>
          <cell r="S136">
            <v>130.55599999999984</v>
          </cell>
          <cell r="V136">
            <v>11.9</v>
          </cell>
          <cell r="AN136">
            <v>60.94</v>
          </cell>
          <cell r="AO136">
            <v>60.94</v>
          </cell>
          <cell r="AQ136">
            <v>0</v>
          </cell>
          <cell r="CS136">
            <v>40</v>
          </cell>
          <cell r="CT136">
            <v>3</v>
          </cell>
        </row>
        <row r="137">
          <cell r="B137">
            <v>6</v>
          </cell>
          <cell r="D137">
            <v>416</v>
          </cell>
          <cell r="H137">
            <v>11.96</v>
          </cell>
          <cell r="J137">
            <v>34.782608695652172</v>
          </cell>
          <cell r="M137">
            <v>95.888000000000005</v>
          </cell>
          <cell r="Q137">
            <v>0</v>
          </cell>
          <cell r="S137">
            <v>226.44399999999985</v>
          </cell>
          <cell r="V137">
            <v>15.43</v>
          </cell>
          <cell r="Y137">
            <v>32.93</v>
          </cell>
          <cell r="AN137">
            <v>85.49</v>
          </cell>
          <cell r="AO137">
            <v>85.49</v>
          </cell>
          <cell r="AQ137">
            <v>0</v>
          </cell>
          <cell r="CS137">
            <v>40</v>
          </cell>
          <cell r="CT137">
            <v>3</v>
          </cell>
        </row>
        <row r="138">
          <cell r="B138">
            <v>7</v>
          </cell>
          <cell r="D138">
            <v>374</v>
          </cell>
          <cell r="H138">
            <v>12.04</v>
          </cell>
          <cell r="J138">
            <v>31.063122923588043</v>
          </cell>
          <cell r="M138">
            <v>86.468999999999994</v>
          </cell>
          <cell r="Q138">
            <v>112.05</v>
          </cell>
          <cell r="S138">
            <v>200.86299999999983</v>
          </cell>
          <cell r="V138">
            <v>15.372</v>
          </cell>
          <cell r="Y138">
            <v>33.01</v>
          </cell>
          <cell r="AN138">
            <v>81.75</v>
          </cell>
          <cell r="AO138">
            <v>81.75</v>
          </cell>
          <cell r="AQ138">
            <v>0</v>
          </cell>
          <cell r="CS138">
            <v>40</v>
          </cell>
          <cell r="CT138">
            <v>3</v>
          </cell>
        </row>
        <row r="139">
          <cell r="B139">
            <v>8</v>
          </cell>
          <cell r="D139">
            <v>446</v>
          </cell>
          <cell r="H139">
            <v>13.23</v>
          </cell>
          <cell r="J139">
            <v>33.711262282690853</v>
          </cell>
          <cell r="M139">
            <v>102.624</v>
          </cell>
          <cell r="Q139">
            <v>126.29</v>
          </cell>
          <cell r="S139">
            <v>177.19699999999983</v>
          </cell>
          <cell r="V139">
            <v>17.928999999999998</v>
          </cell>
          <cell r="Y139">
            <v>6.31</v>
          </cell>
          <cell r="AN139">
            <v>91.73</v>
          </cell>
          <cell r="AO139">
            <v>91.73</v>
          </cell>
          <cell r="AQ139">
            <v>0</v>
          </cell>
          <cell r="CS139">
            <v>40</v>
          </cell>
          <cell r="CT139">
            <v>3</v>
          </cell>
        </row>
        <row r="140">
          <cell r="B140">
            <v>9</v>
          </cell>
          <cell r="D140">
            <v>232</v>
          </cell>
          <cell r="F140">
            <v>2</v>
          </cell>
          <cell r="H140">
            <v>8.5</v>
          </cell>
          <cell r="J140">
            <v>27.294117647058822</v>
          </cell>
          <cell r="M140">
            <v>53.36</v>
          </cell>
          <cell r="Q140">
            <v>121.79</v>
          </cell>
          <cell r="S140">
            <v>108.76699999999984</v>
          </cell>
          <cell r="V140">
            <v>9.3490000000000002</v>
          </cell>
          <cell r="Y140">
            <v>18.88</v>
          </cell>
          <cell r="AN140">
            <v>51.66</v>
          </cell>
          <cell r="AO140">
            <v>51.66</v>
          </cell>
          <cell r="AQ140">
            <v>0</v>
          </cell>
          <cell r="CS140">
            <v>40</v>
          </cell>
          <cell r="CT140">
            <v>3</v>
          </cell>
        </row>
        <row r="141">
          <cell r="B141">
            <v>10</v>
          </cell>
          <cell r="D141">
            <v>525</v>
          </cell>
          <cell r="H141">
            <v>18.62</v>
          </cell>
          <cell r="J141">
            <v>28.195488721804509</v>
          </cell>
          <cell r="M141">
            <v>118.884</v>
          </cell>
          <cell r="Q141">
            <v>109.88</v>
          </cell>
          <cell r="S141">
            <v>117.77099999999984</v>
          </cell>
          <cell r="V141">
            <v>19.309999999999999</v>
          </cell>
          <cell r="Y141">
            <v>13.37</v>
          </cell>
          <cell r="AN141">
            <v>106.08</v>
          </cell>
          <cell r="AO141">
            <v>86.08</v>
          </cell>
          <cell r="AQ141">
            <v>20</v>
          </cell>
          <cell r="CS141">
            <v>40</v>
          </cell>
          <cell r="CT141">
            <v>3</v>
          </cell>
        </row>
        <row r="142">
          <cell r="B142">
            <v>11</v>
          </cell>
          <cell r="Q142">
            <v>0</v>
          </cell>
          <cell r="S142">
            <v>117.77099999999984</v>
          </cell>
          <cell r="AQ142">
            <v>20</v>
          </cell>
          <cell r="CS142">
            <v>40</v>
          </cell>
          <cell r="CT142">
            <v>3</v>
          </cell>
        </row>
        <row r="143">
          <cell r="B143">
            <v>12</v>
          </cell>
          <cell r="D143">
            <v>327</v>
          </cell>
          <cell r="H143">
            <v>11.46</v>
          </cell>
          <cell r="J143">
            <v>28.534031413612563</v>
          </cell>
          <cell r="M143">
            <v>72.593999999999994</v>
          </cell>
          <cell r="Q143">
            <v>65.489999999999995</v>
          </cell>
          <cell r="S143">
            <v>124.87499999999984</v>
          </cell>
          <cell r="V143">
            <v>12.585000000000001</v>
          </cell>
          <cell r="Y143">
            <v>19.63</v>
          </cell>
          <cell r="AN143">
            <v>60.29</v>
          </cell>
          <cell r="AO143">
            <v>80.290000000000006</v>
          </cell>
          <cell r="AQ143">
            <v>0</v>
          </cell>
          <cell r="CS143">
            <v>40</v>
          </cell>
          <cell r="CT143">
            <v>3</v>
          </cell>
        </row>
        <row r="144">
          <cell r="B144">
            <v>13</v>
          </cell>
          <cell r="D144">
            <v>514</v>
          </cell>
          <cell r="H144">
            <v>17.899999999999999</v>
          </cell>
          <cell r="J144">
            <v>28.715083798882684</v>
          </cell>
          <cell r="M144">
            <v>113.33</v>
          </cell>
          <cell r="Q144">
            <v>96.4</v>
          </cell>
          <cell r="S144">
            <v>141.80499999999984</v>
          </cell>
          <cell r="V144">
            <v>19.058</v>
          </cell>
          <cell r="Y144">
            <v>6.68</v>
          </cell>
          <cell r="AN144">
            <v>114.88</v>
          </cell>
          <cell r="AO144">
            <v>114.88</v>
          </cell>
          <cell r="AQ144">
            <v>0</v>
          </cell>
          <cell r="CS144">
            <v>40</v>
          </cell>
          <cell r="CT144">
            <v>3</v>
          </cell>
        </row>
        <row r="145">
          <cell r="B145">
            <v>14</v>
          </cell>
          <cell r="Q145">
            <v>0</v>
          </cell>
          <cell r="S145">
            <v>141.80499999999984</v>
          </cell>
          <cell r="AQ145">
            <v>0</v>
          </cell>
          <cell r="CS145">
            <v>40</v>
          </cell>
          <cell r="CT145">
            <v>3</v>
          </cell>
        </row>
        <row r="146">
          <cell r="B146">
            <v>15</v>
          </cell>
          <cell r="Q146">
            <v>0</v>
          </cell>
          <cell r="S146">
            <v>141.80499999999984</v>
          </cell>
          <cell r="AQ146">
            <v>0</v>
          </cell>
          <cell r="CS146">
            <v>40</v>
          </cell>
          <cell r="CT146">
            <v>3</v>
          </cell>
        </row>
        <row r="147">
          <cell r="B147">
            <v>16</v>
          </cell>
          <cell r="D147">
            <v>302</v>
          </cell>
          <cell r="H147">
            <v>10.47</v>
          </cell>
          <cell r="J147">
            <v>28.844317096466092</v>
          </cell>
          <cell r="M147">
            <v>66.91</v>
          </cell>
          <cell r="Q147">
            <v>0</v>
          </cell>
          <cell r="S147">
            <v>208.71499999999983</v>
          </cell>
          <cell r="V147">
            <v>11.61</v>
          </cell>
          <cell r="Y147">
            <v>6.96</v>
          </cell>
          <cell r="AN147">
            <v>50.78</v>
          </cell>
          <cell r="AO147">
            <v>50.78</v>
          </cell>
          <cell r="AQ147">
            <v>0</v>
          </cell>
          <cell r="CS147">
            <v>40</v>
          </cell>
          <cell r="CT147">
            <v>3</v>
          </cell>
        </row>
        <row r="148">
          <cell r="B148">
            <v>17</v>
          </cell>
          <cell r="D148">
            <v>594</v>
          </cell>
          <cell r="H148">
            <v>21.22</v>
          </cell>
          <cell r="J148">
            <v>27.992459943449578</v>
          </cell>
          <cell r="M148">
            <v>131.673</v>
          </cell>
          <cell r="Q148">
            <v>0</v>
          </cell>
          <cell r="S148">
            <v>340.38799999999981</v>
          </cell>
          <cell r="V148">
            <v>23.004999999999999</v>
          </cell>
          <cell r="Y148">
            <v>13.44</v>
          </cell>
          <cell r="AN148">
            <v>136.38</v>
          </cell>
          <cell r="AO148">
            <v>136.38</v>
          </cell>
          <cell r="AQ148">
            <v>0</v>
          </cell>
          <cell r="CS148">
            <v>40</v>
          </cell>
          <cell r="CT148">
            <v>3</v>
          </cell>
        </row>
        <row r="149">
          <cell r="B149">
            <v>18</v>
          </cell>
          <cell r="Q149">
            <v>0</v>
          </cell>
          <cell r="S149">
            <v>340.38799999999981</v>
          </cell>
          <cell r="AQ149">
            <v>0</v>
          </cell>
          <cell r="CS149">
            <v>40</v>
          </cell>
          <cell r="CT149">
            <v>3</v>
          </cell>
        </row>
        <row r="150">
          <cell r="B150">
            <v>19</v>
          </cell>
          <cell r="D150">
            <v>713</v>
          </cell>
          <cell r="H150">
            <v>21.42</v>
          </cell>
          <cell r="J150">
            <v>33.286647992530341</v>
          </cell>
          <cell r="M150">
            <v>158.286</v>
          </cell>
          <cell r="Q150">
            <v>0</v>
          </cell>
          <cell r="S150">
            <v>498.67399999999981</v>
          </cell>
          <cell r="V150">
            <v>28.805</v>
          </cell>
          <cell r="Y150">
            <v>25.87</v>
          </cell>
          <cell r="AN150">
            <v>139.47999999999999</v>
          </cell>
          <cell r="AO150">
            <v>139.47999999999999</v>
          </cell>
          <cell r="AQ150">
            <v>0</v>
          </cell>
          <cell r="CS150">
            <v>40</v>
          </cell>
          <cell r="CT150">
            <v>3</v>
          </cell>
        </row>
        <row r="151">
          <cell r="B151">
            <v>20</v>
          </cell>
          <cell r="D151">
            <v>800</v>
          </cell>
          <cell r="H151">
            <v>22.78</v>
          </cell>
          <cell r="J151">
            <v>35.118525021949075</v>
          </cell>
          <cell r="M151">
            <v>184.8</v>
          </cell>
          <cell r="Q151">
            <v>229</v>
          </cell>
          <cell r="S151">
            <v>454.47399999999982</v>
          </cell>
          <cell r="V151">
            <v>32.4</v>
          </cell>
          <cell r="Y151">
            <v>38.4</v>
          </cell>
          <cell r="AN151">
            <v>168</v>
          </cell>
          <cell r="AO151">
            <v>130.9</v>
          </cell>
          <cell r="AQ151">
            <v>37.099999999999994</v>
          </cell>
          <cell r="CS151">
            <v>40</v>
          </cell>
          <cell r="CT151">
            <v>3</v>
          </cell>
        </row>
        <row r="152">
          <cell r="B152">
            <v>21</v>
          </cell>
          <cell r="D152">
            <v>426</v>
          </cell>
          <cell r="F152">
            <v>8.83</v>
          </cell>
          <cell r="H152">
            <v>12.8</v>
          </cell>
          <cell r="J152">
            <v>33.28125</v>
          </cell>
          <cell r="M152">
            <v>100.11</v>
          </cell>
          <cell r="Q152">
            <v>115.12</v>
          </cell>
          <cell r="S152">
            <v>439.46399999999983</v>
          </cell>
          <cell r="V152">
            <v>17.113</v>
          </cell>
          <cell r="Y152">
            <v>32.72</v>
          </cell>
          <cell r="AN152">
            <v>89.46</v>
          </cell>
          <cell r="AO152">
            <v>113.7</v>
          </cell>
          <cell r="AQ152">
            <v>12.859999999999985</v>
          </cell>
          <cell r="CS152">
            <v>40</v>
          </cell>
          <cell r="CT152">
            <v>3</v>
          </cell>
        </row>
        <row r="153">
          <cell r="B153">
            <v>22</v>
          </cell>
          <cell r="D153">
            <v>676</v>
          </cell>
          <cell r="F153">
            <v>2.61</v>
          </cell>
          <cell r="H153">
            <v>20.71</v>
          </cell>
          <cell r="I153">
            <v>1.43</v>
          </cell>
          <cell r="J153">
            <v>32.641236117817478</v>
          </cell>
          <cell r="M153">
            <v>160.21199999999999</v>
          </cell>
          <cell r="Q153">
            <v>172.91</v>
          </cell>
          <cell r="S153">
            <v>426.76599999999985</v>
          </cell>
          <cell r="V153">
            <v>26.364000000000001</v>
          </cell>
          <cell r="AN153">
            <v>157.93</v>
          </cell>
          <cell r="AO153">
            <v>170.79</v>
          </cell>
          <cell r="AQ153">
            <v>0</v>
          </cell>
          <cell r="CS153">
            <v>40</v>
          </cell>
          <cell r="CT153">
            <v>3</v>
          </cell>
        </row>
        <row r="154">
          <cell r="B154">
            <v>23</v>
          </cell>
          <cell r="D154">
            <v>232</v>
          </cell>
          <cell r="H154">
            <v>7.09</v>
          </cell>
          <cell r="J154">
            <v>32.722143864598024</v>
          </cell>
          <cell r="M154">
            <v>56.03</v>
          </cell>
          <cell r="Q154">
            <v>208.22</v>
          </cell>
          <cell r="S154">
            <v>274.57599999999979</v>
          </cell>
          <cell r="V154">
            <v>9.5120000000000005</v>
          </cell>
          <cell r="AN154">
            <v>60.15</v>
          </cell>
          <cell r="AO154">
            <v>60.15</v>
          </cell>
          <cell r="AQ154">
            <v>0</v>
          </cell>
          <cell r="CS154">
            <v>40</v>
          </cell>
          <cell r="CT154">
            <v>3</v>
          </cell>
        </row>
        <row r="155">
          <cell r="B155">
            <v>24</v>
          </cell>
          <cell r="D155">
            <v>533</v>
          </cell>
          <cell r="H155">
            <v>16.16</v>
          </cell>
          <cell r="J155">
            <v>32.982673267326732</v>
          </cell>
          <cell r="M155">
            <v>128.56</v>
          </cell>
          <cell r="Q155">
            <v>120.01</v>
          </cell>
          <cell r="S155">
            <v>283.12599999999981</v>
          </cell>
          <cell r="V155">
            <v>22.1</v>
          </cell>
          <cell r="Y155">
            <v>12.98</v>
          </cell>
          <cell r="AN155">
            <v>125.74</v>
          </cell>
          <cell r="AO155">
            <v>125.74</v>
          </cell>
          <cell r="AQ155">
            <v>0</v>
          </cell>
          <cell r="CS155">
            <v>40</v>
          </cell>
          <cell r="CT155">
            <v>3</v>
          </cell>
        </row>
        <row r="156">
          <cell r="B156">
            <v>25</v>
          </cell>
          <cell r="Q156">
            <v>0</v>
          </cell>
          <cell r="S156">
            <v>283.12599999999981</v>
          </cell>
          <cell r="AQ156">
            <v>0</v>
          </cell>
          <cell r="CS156">
            <v>40</v>
          </cell>
          <cell r="CT156">
            <v>3</v>
          </cell>
        </row>
        <row r="157">
          <cell r="B157">
            <v>26</v>
          </cell>
          <cell r="D157">
            <v>258</v>
          </cell>
          <cell r="H157">
            <v>8.66</v>
          </cell>
          <cell r="J157">
            <v>29.792147806004618</v>
          </cell>
          <cell r="M157">
            <v>62.195</v>
          </cell>
          <cell r="Q157">
            <v>126.19</v>
          </cell>
          <cell r="S157">
            <v>219.1309999999998</v>
          </cell>
          <cell r="V157">
            <v>10.759</v>
          </cell>
          <cell r="Y157">
            <v>44.71</v>
          </cell>
          <cell r="AN157">
            <v>54.35</v>
          </cell>
          <cell r="AO157">
            <v>54.35</v>
          </cell>
          <cell r="AQ157">
            <v>0</v>
          </cell>
          <cell r="CS157">
            <v>40</v>
          </cell>
          <cell r="CT157">
            <v>3</v>
          </cell>
        </row>
        <row r="158">
          <cell r="B158">
            <v>27</v>
          </cell>
          <cell r="D158">
            <v>168</v>
          </cell>
          <cell r="H158">
            <v>6.09</v>
          </cell>
          <cell r="J158">
            <v>27.586206896551726</v>
          </cell>
          <cell r="M158">
            <v>40.438000000000002</v>
          </cell>
          <cell r="Q158">
            <v>125.5</v>
          </cell>
          <cell r="S158">
            <v>134.06899999999979</v>
          </cell>
          <cell r="V158">
            <v>6.835</v>
          </cell>
          <cell r="Y158">
            <v>19.7</v>
          </cell>
          <cell r="AN158">
            <v>35.28</v>
          </cell>
          <cell r="AO158">
            <v>28.35</v>
          </cell>
          <cell r="AQ158">
            <v>6.93</v>
          </cell>
          <cell r="CS158">
            <v>40</v>
          </cell>
          <cell r="CT158">
            <v>3</v>
          </cell>
        </row>
        <row r="159">
          <cell r="B159">
            <v>28</v>
          </cell>
          <cell r="D159">
            <v>247</v>
          </cell>
          <cell r="F159">
            <v>4.47</v>
          </cell>
          <cell r="H159">
            <v>7.85</v>
          </cell>
          <cell r="J159">
            <v>31.464968152866245</v>
          </cell>
          <cell r="M159">
            <v>59.28</v>
          </cell>
          <cell r="Q159">
            <v>0</v>
          </cell>
          <cell r="S159">
            <v>193.34899999999979</v>
          </cell>
          <cell r="V159">
            <v>10.156000000000001</v>
          </cell>
          <cell r="Y159">
            <v>6.62</v>
          </cell>
          <cell r="AN159">
            <v>51.87</v>
          </cell>
          <cell r="AO159">
            <v>49.28</v>
          </cell>
          <cell r="AQ159">
            <v>9.519999999999996</v>
          </cell>
          <cell r="CS159">
            <v>40</v>
          </cell>
          <cell r="CT159">
            <v>3</v>
          </cell>
        </row>
        <row r="160">
          <cell r="B160">
            <v>29</v>
          </cell>
          <cell r="Q160">
            <v>0</v>
          </cell>
          <cell r="S160">
            <v>193.34899999999979</v>
          </cell>
          <cell r="AQ160">
            <v>9.519999999999996</v>
          </cell>
          <cell r="CS160">
            <v>40</v>
          </cell>
          <cell r="CT160">
            <v>3</v>
          </cell>
        </row>
        <row r="161">
          <cell r="B161">
            <v>30</v>
          </cell>
          <cell r="D161">
            <v>197</v>
          </cell>
          <cell r="F161">
            <v>3.24</v>
          </cell>
          <cell r="H161">
            <v>5.98</v>
          </cell>
          <cell r="J161">
            <v>32.943143812709025</v>
          </cell>
          <cell r="M161">
            <v>47.3</v>
          </cell>
          <cell r="Q161">
            <v>104.44</v>
          </cell>
          <cell r="S161">
            <v>136.20899999999978</v>
          </cell>
          <cell r="V161">
            <v>8.1750000000000007</v>
          </cell>
          <cell r="Y161">
            <v>18.95</v>
          </cell>
          <cell r="AN161">
            <v>40.729999999999997</v>
          </cell>
          <cell r="AO161">
            <v>50.25</v>
          </cell>
          <cell r="AQ161">
            <v>0</v>
          </cell>
          <cell r="CS161">
            <v>40</v>
          </cell>
          <cell r="CT161">
            <v>3</v>
          </cell>
        </row>
        <row r="162">
          <cell r="B162">
            <v>31</v>
          </cell>
          <cell r="D162">
            <v>365</v>
          </cell>
          <cell r="F162">
            <v>5.56</v>
          </cell>
          <cell r="H162">
            <v>10.46</v>
          </cell>
          <cell r="J162">
            <v>34.894837476099426</v>
          </cell>
          <cell r="M162">
            <v>87.71</v>
          </cell>
          <cell r="Q162">
            <v>64.53</v>
          </cell>
          <cell r="S162">
            <v>159.38899999999975</v>
          </cell>
          <cell r="V162">
            <v>15.33</v>
          </cell>
          <cell r="Y162">
            <v>6.36</v>
          </cell>
          <cell r="AN162">
            <v>72.150000000000006</v>
          </cell>
          <cell r="AO162">
            <v>72.150000000000006</v>
          </cell>
          <cell r="AQ162">
            <v>0</v>
          </cell>
          <cell r="CS162">
            <v>40</v>
          </cell>
          <cell r="CT162">
            <v>3</v>
          </cell>
        </row>
        <row r="163">
          <cell r="B163" t="str">
            <v>JUN/1</v>
          </cell>
          <cell r="Q163">
            <v>0</v>
          </cell>
          <cell r="S163">
            <v>159.38899999999975</v>
          </cell>
          <cell r="AQ163">
            <v>0</v>
          </cell>
          <cell r="CS163">
            <v>40</v>
          </cell>
          <cell r="CT163">
            <v>3</v>
          </cell>
        </row>
        <row r="164">
          <cell r="B164">
            <v>2</v>
          </cell>
          <cell r="D164">
            <v>283</v>
          </cell>
          <cell r="F164">
            <v>2.72</v>
          </cell>
          <cell r="H164">
            <v>9.61</v>
          </cell>
          <cell r="J164">
            <v>29.448491155046828</v>
          </cell>
          <cell r="M164">
            <v>66.504999999999995</v>
          </cell>
          <cell r="Q164">
            <v>67</v>
          </cell>
          <cell r="S164">
            <v>158.89399999999975</v>
          </cell>
          <cell r="V164">
            <v>11.83</v>
          </cell>
          <cell r="Y164">
            <v>13.55</v>
          </cell>
          <cell r="AN164">
            <v>63.44</v>
          </cell>
          <cell r="AO164">
            <v>63.44</v>
          </cell>
          <cell r="AQ164">
            <v>0</v>
          </cell>
          <cell r="CS164">
            <v>40</v>
          </cell>
          <cell r="CT164">
            <v>3</v>
          </cell>
        </row>
        <row r="165">
          <cell r="B165">
            <v>3</v>
          </cell>
          <cell r="D165">
            <v>305</v>
          </cell>
          <cell r="F165">
            <v>3.33</v>
          </cell>
          <cell r="H165">
            <v>9.51</v>
          </cell>
          <cell r="J165">
            <v>32.071503680336491</v>
          </cell>
          <cell r="M165">
            <v>70.203000000000003</v>
          </cell>
          <cell r="Q165">
            <v>53.02</v>
          </cell>
          <cell r="S165">
            <v>176.07699999999974</v>
          </cell>
          <cell r="V165">
            <v>12.9</v>
          </cell>
          <cell r="Y165">
            <v>19.52</v>
          </cell>
          <cell r="AN165">
            <v>57.75</v>
          </cell>
          <cell r="AO165">
            <v>57.75</v>
          </cell>
          <cell r="AQ165">
            <v>0</v>
          </cell>
          <cell r="CS165">
            <v>40</v>
          </cell>
          <cell r="CT165">
            <v>3</v>
          </cell>
        </row>
        <row r="166">
          <cell r="B166">
            <v>4</v>
          </cell>
          <cell r="D166">
            <v>195</v>
          </cell>
          <cell r="F166">
            <v>5.46</v>
          </cell>
          <cell r="H166">
            <v>5.46</v>
          </cell>
          <cell r="J166">
            <v>35.714285714285715</v>
          </cell>
          <cell r="M166">
            <v>45.045000000000002</v>
          </cell>
          <cell r="Q166">
            <v>77.540000000000006</v>
          </cell>
          <cell r="S166">
            <v>143.58199999999971</v>
          </cell>
          <cell r="V166">
            <v>8.35</v>
          </cell>
          <cell r="Y166">
            <v>6.75</v>
          </cell>
          <cell r="AN166">
            <v>44.63</v>
          </cell>
          <cell r="AO166">
            <v>44.63</v>
          </cell>
          <cell r="AQ166">
            <v>0</v>
          </cell>
          <cell r="CS166">
            <v>40</v>
          </cell>
          <cell r="CT166">
            <v>3</v>
          </cell>
        </row>
        <row r="167">
          <cell r="B167">
            <v>5</v>
          </cell>
          <cell r="D167">
            <v>196</v>
          </cell>
          <cell r="F167">
            <v>2.67</v>
          </cell>
          <cell r="H167">
            <v>5.93</v>
          </cell>
          <cell r="J167">
            <v>33.052276559865092</v>
          </cell>
          <cell r="M167">
            <v>45.381</v>
          </cell>
          <cell r="Q167">
            <v>53.9</v>
          </cell>
          <cell r="S167">
            <v>135.0629999999997</v>
          </cell>
          <cell r="V167">
            <v>8.3000000000000007</v>
          </cell>
          <cell r="Y167">
            <v>7.54</v>
          </cell>
          <cell r="AN167">
            <v>51.51</v>
          </cell>
          <cell r="AO167">
            <v>51.51</v>
          </cell>
          <cell r="AQ167">
            <v>0</v>
          </cell>
          <cell r="CS167">
            <v>40</v>
          </cell>
          <cell r="CT167">
            <v>3</v>
          </cell>
        </row>
        <row r="168">
          <cell r="B168">
            <v>6</v>
          </cell>
          <cell r="D168">
            <v>250</v>
          </cell>
          <cell r="F168">
            <v>5.32</v>
          </cell>
          <cell r="H168">
            <v>6.8</v>
          </cell>
          <cell r="J168">
            <v>36.764705882352942</v>
          </cell>
          <cell r="M168">
            <v>58</v>
          </cell>
          <cell r="Q168">
            <v>65.739999999999995</v>
          </cell>
          <cell r="S168">
            <v>127.32299999999971</v>
          </cell>
          <cell r="V168">
            <v>10.75</v>
          </cell>
          <cell r="Y168">
            <v>5.97</v>
          </cell>
          <cell r="AN168">
            <v>49.76</v>
          </cell>
          <cell r="AO168">
            <v>49.76</v>
          </cell>
          <cell r="AQ168">
            <v>0</v>
          </cell>
          <cell r="CS168">
            <v>40</v>
          </cell>
          <cell r="CT168">
            <v>3</v>
          </cell>
        </row>
        <row r="169">
          <cell r="B169">
            <v>7</v>
          </cell>
          <cell r="D169">
            <v>483</v>
          </cell>
          <cell r="F169">
            <v>9.14</v>
          </cell>
          <cell r="H169">
            <v>12.16</v>
          </cell>
          <cell r="J169">
            <v>39.720394736842103</v>
          </cell>
          <cell r="M169">
            <v>111.09</v>
          </cell>
          <cell r="Q169">
            <v>0</v>
          </cell>
          <cell r="S169">
            <v>238.41299999999973</v>
          </cell>
          <cell r="V169">
            <v>19.733000000000001</v>
          </cell>
          <cell r="Y169">
            <v>6.41</v>
          </cell>
          <cell r="AN169">
            <v>111.74</v>
          </cell>
          <cell r="AO169">
            <v>111.74</v>
          </cell>
          <cell r="AQ169">
            <v>0</v>
          </cell>
          <cell r="CS169">
            <v>40</v>
          </cell>
          <cell r="CT169">
            <v>3</v>
          </cell>
        </row>
        <row r="170">
          <cell r="B170">
            <v>8</v>
          </cell>
          <cell r="Q170">
            <v>0</v>
          </cell>
          <cell r="S170">
            <v>238.41299999999973</v>
          </cell>
          <cell r="AQ170">
            <v>0</v>
          </cell>
          <cell r="CS170">
            <v>40</v>
          </cell>
          <cell r="CT170">
            <v>3</v>
          </cell>
        </row>
        <row r="171">
          <cell r="B171">
            <v>9</v>
          </cell>
          <cell r="D171">
            <v>456</v>
          </cell>
          <cell r="F171">
            <v>9.91</v>
          </cell>
          <cell r="H171">
            <v>12.26</v>
          </cell>
          <cell r="J171">
            <v>37.194127243066887</v>
          </cell>
          <cell r="M171">
            <v>105.455</v>
          </cell>
          <cell r="Q171">
            <v>98.88</v>
          </cell>
          <cell r="S171">
            <v>244.98799999999972</v>
          </cell>
          <cell r="V171">
            <v>18.47</v>
          </cell>
          <cell r="Y171">
            <v>19.72</v>
          </cell>
          <cell r="AN171">
            <v>90.81</v>
          </cell>
          <cell r="AO171">
            <v>90.81</v>
          </cell>
          <cell r="AQ171">
            <v>0</v>
          </cell>
          <cell r="CS171">
            <v>40</v>
          </cell>
          <cell r="CT171">
            <v>3</v>
          </cell>
        </row>
        <row r="172">
          <cell r="B172">
            <v>10</v>
          </cell>
          <cell r="D172">
            <v>507</v>
          </cell>
          <cell r="F172">
            <v>9.59</v>
          </cell>
          <cell r="H172">
            <v>13.46</v>
          </cell>
          <cell r="J172">
            <v>37.667161961367007</v>
          </cell>
          <cell r="M172">
            <v>119.375</v>
          </cell>
          <cell r="Q172">
            <v>108.43</v>
          </cell>
          <cell r="S172">
            <v>255.93299999999971</v>
          </cell>
          <cell r="V172">
            <v>21.24</v>
          </cell>
          <cell r="Y172">
            <v>26.44</v>
          </cell>
          <cell r="AN172">
            <v>121.65</v>
          </cell>
          <cell r="AO172">
            <v>121.65</v>
          </cell>
          <cell r="AQ172">
            <v>0</v>
          </cell>
          <cell r="CS172">
            <v>40</v>
          </cell>
          <cell r="CT172">
            <v>3</v>
          </cell>
        </row>
        <row r="173">
          <cell r="B173">
            <v>11</v>
          </cell>
          <cell r="D173">
            <v>311</v>
          </cell>
          <cell r="F173">
            <v>5.2</v>
          </cell>
          <cell r="H173">
            <v>10.06</v>
          </cell>
          <cell r="J173">
            <v>30.914512922465207</v>
          </cell>
          <cell r="M173">
            <v>74.7</v>
          </cell>
          <cell r="Q173">
            <v>114.01</v>
          </cell>
          <cell r="S173">
            <v>216.62299999999971</v>
          </cell>
          <cell r="V173">
            <v>11.82</v>
          </cell>
          <cell r="Y173">
            <v>6.9</v>
          </cell>
          <cell r="AN173">
            <v>58.57</v>
          </cell>
          <cell r="AO173">
            <v>58.57</v>
          </cell>
          <cell r="AQ173">
            <v>0</v>
          </cell>
          <cell r="CS173">
            <v>40</v>
          </cell>
          <cell r="CT173">
            <v>3</v>
          </cell>
        </row>
        <row r="174">
          <cell r="B174">
            <v>12</v>
          </cell>
          <cell r="D174">
            <v>592</v>
          </cell>
          <cell r="F174">
            <v>12.98</v>
          </cell>
          <cell r="H174">
            <v>12.98</v>
          </cell>
          <cell r="J174">
            <v>45.608628659476118</v>
          </cell>
          <cell r="M174">
            <v>142.376</v>
          </cell>
          <cell r="Q174">
            <v>97.22</v>
          </cell>
          <cell r="S174">
            <v>261.77899999999966</v>
          </cell>
          <cell r="V174">
            <v>23.09</v>
          </cell>
          <cell r="Y174">
            <v>26.4</v>
          </cell>
          <cell r="AN174">
            <v>130.97999999999999</v>
          </cell>
          <cell r="AO174">
            <v>130.97999999999999</v>
          </cell>
          <cell r="AQ174">
            <v>0</v>
          </cell>
          <cell r="CS174">
            <v>40</v>
          </cell>
          <cell r="CT174">
            <v>3</v>
          </cell>
        </row>
        <row r="175">
          <cell r="B175">
            <v>13</v>
          </cell>
          <cell r="D175">
            <v>223</v>
          </cell>
          <cell r="F175">
            <v>5.77</v>
          </cell>
          <cell r="H175">
            <v>5.77</v>
          </cell>
          <cell r="J175">
            <v>38.648180242634318</v>
          </cell>
          <cell r="M175">
            <v>53.722999999999999</v>
          </cell>
          <cell r="Q175">
            <v>108.97</v>
          </cell>
          <cell r="S175">
            <v>206.53199999999967</v>
          </cell>
          <cell r="V175">
            <v>8.7899999999999991</v>
          </cell>
          <cell r="Y175">
            <v>13.45</v>
          </cell>
          <cell r="AN175">
            <v>54.94</v>
          </cell>
          <cell r="AO175">
            <v>54.94</v>
          </cell>
          <cell r="AQ175">
            <v>0</v>
          </cell>
          <cell r="CS175">
            <v>40</v>
          </cell>
          <cell r="CT175">
            <v>3</v>
          </cell>
        </row>
        <row r="176">
          <cell r="B176">
            <v>14</v>
          </cell>
          <cell r="D176">
            <v>309</v>
          </cell>
          <cell r="F176">
            <v>7</v>
          </cell>
          <cell r="H176">
            <v>7</v>
          </cell>
          <cell r="J176">
            <v>44.142857142857146</v>
          </cell>
          <cell r="M176">
            <v>74.468999999999994</v>
          </cell>
          <cell r="Q176">
            <v>84.53</v>
          </cell>
          <cell r="S176">
            <v>196.47099999999963</v>
          </cell>
          <cell r="V176">
            <v>12.669</v>
          </cell>
          <cell r="Y176">
            <v>17.89</v>
          </cell>
          <cell r="AN176">
            <v>61.8</v>
          </cell>
          <cell r="AO176">
            <v>47.96</v>
          </cell>
          <cell r="AQ176">
            <v>13.839999999999996</v>
          </cell>
          <cell r="CS176">
            <v>40</v>
          </cell>
          <cell r="CT176">
            <v>3</v>
          </cell>
        </row>
        <row r="177">
          <cell r="B177">
            <v>15</v>
          </cell>
          <cell r="Q177">
            <v>0</v>
          </cell>
          <cell r="S177">
            <v>196.47099999999963</v>
          </cell>
          <cell r="AQ177">
            <v>13.839999999999996</v>
          </cell>
          <cell r="CS177">
            <v>40</v>
          </cell>
          <cell r="CT177">
            <v>3</v>
          </cell>
        </row>
        <row r="178">
          <cell r="B178">
            <v>16</v>
          </cell>
          <cell r="D178">
            <v>359</v>
          </cell>
          <cell r="F178">
            <v>6.5</v>
          </cell>
          <cell r="H178">
            <v>9.65</v>
          </cell>
          <cell r="J178">
            <v>37.202072538860101</v>
          </cell>
          <cell r="M178">
            <v>86.16</v>
          </cell>
          <cell r="Q178">
            <v>74.739999999999995</v>
          </cell>
          <cell r="S178">
            <v>207.89099999999962</v>
          </cell>
          <cell r="V178">
            <v>14.718999999999999</v>
          </cell>
          <cell r="Y178">
            <v>13.42</v>
          </cell>
          <cell r="AN178">
            <v>86.68</v>
          </cell>
          <cell r="AO178">
            <v>100.52</v>
          </cell>
          <cell r="AQ178">
            <v>0</v>
          </cell>
          <cell r="CS178">
            <v>40</v>
          </cell>
          <cell r="CT178">
            <v>3</v>
          </cell>
        </row>
        <row r="179">
          <cell r="B179">
            <v>17</v>
          </cell>
          <cell r="D179">
            <v>438</v>
          </cell>
          <cell r="F179">
            <v>7.83</v>
          </cell>
          <cell r="H179">
            <v>11.8</v>
          </cell>
          <cell r="J179">
            <v>37.118644067796609</v>
          </cell>
          <cell r="M179">
            <v>105.123</v>
          </cell>
          <cell r="Q179">
            <v>130.94999999999999</v>
          </cell>
          <cell r="S179">
            <v>182.06399999999962</v>
          </cell>
          <cell r="V179">
            <v>17.957999999999998</v>
          </cell>
          <cell r="Y179">
            <v>13.35</v>
          </cell>
          <cell r="AN179">
            <v>96.01</v>
          </cell>
          <cell r="AO179">
            <v>96.01</v>
          </cell>
          <cell r="AQ179">
            <v>0</v>
          </cell>
          <cell r="CS179">
            <v>40</v>
          </cell>
          <cell r="CT179">
            <v>3</v>
          </cell>
        </row>
        <row r="180">
          <cell r="B180">
            <v>18</v>
          </cell>
          <cell r="D180">
            <v>368</v>
          </cell>
          <cell r="F180">
            <v>10.210000000000001</v>
          </cell>
          <cell r="H180">
            <v>10.210000000000001</v>
          </cell>
          <cell r="J180">
            <v>36.043095004897154</v>
          </cell>
          <cell r="M180">
            <v>88.32</v>
          </cell>
          <cell r="Q180">
            <v>97.66</v>
          </cell>
          <cell r="S180">
            <v>172.72399999999962</v>
          </cell>
          <cell r="V180">
            <v>15.16</v>
          </cell>
          <cell r="Y180">
            <v>20.5</v>
          </cell>
          <cell r="AN180">
            <v>78.37</v>
          </cell>
          <cell r="AO180">
            <v>78.37</v>
          </cell>
          <cell r="AQ180">
            <v>0</v>
          </cell>
          <cell r="CS180">
            <v>40</v>
          </cell>
          <cell r="CT180">
            <v>3</v>
          </cell>
        </row>
        <row r="181">
          <cell r="B181">
            <v>19</v>
          </cell>
          <cell r="D181">
            <v>544</v>
          </cell>
          <cell r="F181">
            <v>8.36</v>
          </cell>
          <cell r="H181">
            <v>12.33</v>
          </cell>
          <cell r="J181">
            <v>44.120032441200323</v>
          </cell>
          <cell r="M181">
            <v>127.29600000000001</v>
          </cell>
          <cell r="Q181">
            <v>48.75</v>
          </cell>
          <cell r="S181">
            <v>251.26999999999964</v>
          </cell>
          <cell r="V181">
            <v>21.815000000000001</v>
          </cell>
          <cell r="Y181">
            <v>7.17</v>
          </cell>
          <cell r="AN181">
            <v>105.84</v>
          </cell>
          <cell r="AO181">
            <v>105.84</v>
          </cell>
          <cell r="AQ181">
            <v>0</v>
          </cell>
          <cell r="CS181">
            <v>40</v>
          </cell>
          <cell r="CT181">
            <v>3</v>
          </cell>
        </row>
        <row r="182">
          <cell r="B182">
            <v>20</v>
          </cell>
          <cell r="D182">
            <v>282</v>
          </cell>
          <cell r="F182">
            <v>5.92</v>
          </cell>
          <cell r="H182">
            <v>6.85</v>
          </cell>
          <cell r="J182">
            <v>41.167883211678834</v>
          </cell>
          <cell r="M182">
            <v>66.27</v>
          </cell>
          <cell r="Q182">
            <v>114.77</v>
          </cell>
          <cell r="S182">
            <v>202.76999999999964</v>
          </cell>
          <cell r="V182">
            <v>10.959</v>
          </cell>
          <cell r="Y182">
            <v>18.75</v>
          </cell>
          <cell r="AN182">
            <v>77.97</v>
          </cell>
          <cell r="AO182">
            <v>77.97</v>
          </cell>
          <cell r="AQ182">
            <v>0</v>
          </cell>
          <cell r="CS182">
            <v>40</v>
          </cell>
          <cell r="CT182">
            <v>3</v>
          </cell>
        </row>
        <row r="183">
          <cell r="B183">
            <v>21</v>
          </cell>
          <cell r="D183">
            <v>655</v>
          </cell>
          <cell r="F183">
            <v>13.97</v>
          </cell>
          <cell r="H183">
            <v>13.97</v>
          </cell>
          <cell r="J183">
            <v>46.886184681460271</v>
          </cell>
          <cell r="M183">
            <v>152.99299999999999</v>
          </cell>
          <cell r="Q183">
            <v>0</v>
          </cell>
          <cell r="S183">
            <v>355.76299999999964</v>
          </cell>
          <cell r="V183">
            <v>25.78</v>
          </cell>
          <cell r="Y183">
            <v>19.28</v>
          </cell>
          <cell r="AN183">
            <v>144</v>
          </cell>
          <cell r="AO183">
            <v>117.37</v>
          </cell>
          <cell r="AQ183">
            <v>26.629999999999995</v>
          </cell>
          <cell r="CS183">
            <v>40</v>
          </cell>
          <cell r="CT183">
            <v>3</v>
          </cell>
        </row>
        <row r="184">
          <cell r="B184">
            <v>22</v>
          </cell>
          <cell r="Q184">
            <v>0</v>
          </cell>
          <cell r="S184">
            <v>355.76299999999964</v>
          </cell>
          <cell r="AQ184">
            <v>26.629999999999995</v>
          </cell>
          <cell r="CS184">
            <v>40</v>
          </cell>
          <cell r="CT184">
            <v>3</v>
          </cell>
        </row>
        <row r="185">
          <cell r="B185">
            <v>23</v>
          </cell>
          <cell r="D185">
            <v>616</v>
          </cell>
          <cell r="F185">
            <v>13.67</v>
          </cell>
          <cell r="H185">
            <v>13.67</v>
          </cell>
          <cell r="J185">
            <v>45.062179956108267</v>
          </cell>
          <cell r="M185">
            <v>138.81200000000001</v>
          </cell>
          <cell r="Q185">
            <v>0</v>
          </cell>
          <cell r="S185">
            <v>494.57499999999965</v>
          </cell>
          <cell r="V185">
            <v>22.97</v>
          </cell>
          <cell r="Y185">
            <v>12.82</v>
          </cell>
          <cell r="AN185">
            <v>117.94</v>
          </cell>
          <cell r="AO185">
            <v>144.57</v>
          </cell>
          <cell r="AQ185">
            <v>0</v>
          </cell>
          <cell r="CS185">
            <v>40</v>
          </cell>
          <cell r="CT185">
            <v>3</v>
          </cell>
        </row>
        <row r="186">
          <cell r="B186">
            <v>24</v>
          </cell>
          <cell r="D186">
            <v>500</v>
          </cell>
          <cell r="F186">
            <v>11.7</v>
          </cell>
          <cell r="H186">
            <v>11.7</v>
          </cell>
          <cell r="J186">
            <v>42.73504273504274</v>
          </cell>
          <cell r="M186">
            <v>110.182</v>
          </cell>
          <cell r="Q186">
            <v>136.57</v>
          </cell>
          <cell r="S186">
            <v>468.18699999999961</v>
          </cell>
          <cell r="V186">
            <v>18.940000000000001</v>
          </cell>
          <cell r="Y186">
            <v>33.590000000000003</v>
          </cell>
          <cell r="AN186">
            <v>116.88</v>
          </cell>
          <cell r="AO186">
            <v>116.88</v>
          </cell>
          <cell r="AQ186">
            <v>0</v>
          </cell>
          <cell r="CS186">
            <v>40</v>
          </cell>
          <cell r="CT186">
            <v>3</v>
          </cell>
        </row>
        <row r="187">
          <cell r="B187">
            <v>25</v>
          </cell>
          <cell r="D187">
            <v>365</v>
          </cell>
          <cell r="F187">
            <v>10.039999999999999</v>
          </cell>
          <cell r="H187">
            <v>10.039999999999999</v>
          </cell>
          <cell r="J187">
            <v>36.354581673306775</v>
          </cell>
          <cell r="M187">
            <v>78.494</v>
          </cell>
          <cell r="Q187">
            <v>131.65</v>
          </cell>
          <cell r="S187">
            <v>415.03099999999961</v>
          </cell>
          <cell r="V187">
            <v>13.72</v>
          </cell>
          <cell r="AN187">
            <v>89.19</v>
          </cell>
          <cell r="AO187">
            <v>89.19</v>
          </cell>
          <cell r="AQ187">
            <v>0</v>
          </cell>
          <cell r="CS187">
            <v>40</v>
          </cell>
          <cell r="CT187">
            <v>3</v>
          </cell>
        </row>
        <row r="188">
          <cell r="B188">
            <v>26</v>
          </cell>
          <cell r="D188">
            <v>204</v>
          </cell>
          <cell r="F188">
            <v>2.54</v>
          </cell>
          <cell r="H188">
            <v>8.26</v>
          </cell>
          <cell r="J188">
            <v>24.697336561743342</v>
          </cell>
          <cell r="M188">
            <v>43.679000000000002</v>
          </cell>
          <cell r="Q188">
            <v>109.26</v>
          </cell>
          <cell r="S188">
            <v>349.44999999999959</v>
          </cell>
          <cell r="V188">
            <v>7.79</v>
          </cell>
          <cell r="AN188">
            <v>44.8</v>
          </cell>
          <cell r="AO188">
            <v>36.21</v>
          </cell>
          <cell r="AQ188">
            <v>8.5899999999999963</v>
          </cell>
          <cell r="CS188">
            <v>40</v>
          </cell>
          <cell r="CT188">
            <v>3</v>
          </cell>
        </row>
        <row r="189">
          <cell r="B189">
            <v>27</v>
          </cell>
          <cell r="D189">
            <v>206</v>
          </cell>
          <cell r="F189">
            <v>6.67</v>
          </cell>
          <cell r="H189">
            <v>6.67</v>
          </cell>
          <cell r="J189">
            <v>30.88455772113943</v>
          </cell>
          <cell r="M189">
            <v>44.186999999999998</v>
          </cell>
          <cell r="Q189">
            <v>125.65</v>
          </cell>
          <cell r="S189">
            <v>267.98699999999963</v>
          </cell>
          <cell r="U189">
            <v>44.186999999999998</v>
          </cell>
          <cell r="V189">
            <v>7.83</v>
          </cell>
          <cell r="Y189">
            <v>18.75</v>
          </cell>
          <cell r="AN189">
            <v>45.32</v>
          </cell>
          <cell r="AO189">
            <v>46.64</v>
          </cell>
          <cell r="AQ189">
            <v>7.269999999999996</v>
          </cell>
          <cell r="CS189">
            <v>40</v>
          </cell>
          <cell r="CT189">
            <v>3</v>
          </cell>
        </row>
        <row r="190">
          <cell r="B190">
            <v>28</v>
          </cell>
          <cell r="D190">
            <v>400</v>
          </cell>
          <cell r="F190">
            <v>12.02</v>
          </cell>
          <cell r="H190">
            <v>12.02</v>
          </cell>
          <cell r="J190">
            <v>33.277870216306155</v>
          </cell>
          <cell r="M190">
            <v>84.866</v>
          </cell>
          <cell r="Q190">
            <v>109.39</v>
          </cell>
          <cell r="S190">
            <v>243.46299999999962</v>
          </cell>
          <cell r="U190">
            <v>129.053</v>
          </cell>
          <cell r="V190">
            <v>15.6</v>
          </cell>
          <cell r="Y190">
            <v>18.98</v>
          </cell>
          <cell r="AN190">
            <v>84</v>
          </cell>
          <cell r="AO190">
            <v>58.33</v>
          </cell>
          <cell r="AQ190">
            <v>32.94</v>
          </cell>
          <cell r="CS190">
            <v>40</v>
          </cell>
          <cell r="CT190">
            <v>3</v>
          </cell>
        </row>
        <row r="191">
          <cell r="B191">
            <v>29</v>
          </cell>
          <cell r="Q191">
            <v>0</v>
          </cell>
          <cell r="S191">
            <v>243.46299999999962</v>
          </cell>
          <cell r="U191">
            <v>129.053</v>
          </cell>
          <cell r="AQ191">
            <v>32.94</v>
          </cell>
          <cell r="CS191">
            <v>40</v>
          </cell>
          <cell r="CT191">
            <v>3</v>
          </cell>
        </row>
        <row r="192">
          <cell r="B192">
            <v>30</v>
          </cell>
          <cell r="D192">
            <v>355</v>
          </cell>
          <cell r="F192">
            <v>11.31</v>
          </cell>
          <cell r="H192">
            <v>11.31</v>
          </cell>
          <cell r="J192">
            <v>31.388152077807248</v>
          </cell>
          <cell r="M192">
            <v>75.545000000000002</v>
          </cell>
          <cell r="Q192">
            <v>74.64</v>
          </cell>
          <cell r="S192">
            <v>244.36799999999965</v>
          </cell>
          <cell r="U192">
            <v>166.048</v>
          </cell>
          <cell r="V192">
            <v>14.52</v>
          </cell>
          <cell r="Y192">
            <v>26.22</v>
          </cell>
          <cell r="AN192">
            <v>71.16</v>
          </cell>
          <cell r="AO192">
            <v>104.1</v>
          </cell>
          <cell r="AQ192">
            <v>0</v>
          </cell>
          <cell r="CS192">
            <v>40</v>
          </cell>
          <cell r="CT192">
            <v>3</v>
          </cell>
        </row>
        <row r="193">
          <cell r="B193">
            <v>31</v>
          </cell>
          <cell r="Q193">
            <v>0</v>
          </cell>
          <cell r="S193">
            <v>244.36799999999965</v>
          </cell>
          <cell r="U193">
            <v>166.048</v>
          </cell>
          <cell r="AQ193">
            <v>0</v>
          </cell>
          <cell r="CS193">
            <v>40</v>
          </cell>
          <cell r="CT193">
            <v>3</v>
          </cell>
        </row>
        <row r="194">
          <cell r="B194" t="str">
            <v>JUL/1</v>
          </cell>
          <cell r="D194">
            <v>401</v>
          </cell>
          <cell r="F194">
            <v>11.6</v>
          </cell>
          <cell r="H194">
            <v>11.6</v>
          </cell>
          <cell r="J194">
            <v>34.568965517241381</v>
          </cell>
          <cell r="M194">
            <v>85.036000000000001</v>
          </cell>
          <cell r="Q194">
            <v>86.3</v>
          </cell>
          <cell r="S194">
            <v>243.10399999999964</v>
          </cell>
          <cell r="U194">
            <v>164.78399999999999</v>
          </cell>
          <cell r="V194">
            <v>16.04</v>
          </cell>
          <cell r="Y194">
            <v>6.6</v>
          </cell>
          <cell r="CS194">
            <v>40</v>
          </cell>
          <cell r="CT194">
            <v>3</v>
          </cell>
        </row>
        <row r="195">
          <cell r="B195">
            <v>2</v>
          </cell>
          <cell r="D195">
            <v>320</v>
          </cell>
          <cell r="F195">
            <v>9.1</v>
          </cell>
          <cell r="H195">
            <v>9.1</v>
          </cell>
          <cell r="J195">
            <v>35.164835164835168</v>
          </cell>
          <cell r="M195">
            <v>65.664000000000001</v>
          </cell>
          <cell r="Q195">
            <v>77.040000000000006</v>
          </cell>
          <cell r="S195">
            <v>231.72799999999961</v>
          </cell>
          <cell r="U195">
            <v>153.40799999999999</v>
          </cell>
          <cell r="V195">
            <v>12.89</v>
          </cell>
          <cell r="Y195">
            <v>19.48</v>
          </cell>
          <cell r="CS195">
            <v>40</v>
          </cell>
          <cell r="CT195">
            <v>3</v>
          </cell>
        </row>
        <row r="196">
          <cell r="B196">
            <v>3</v>
          </cell>
          <cell r="D196">
            <v>287</v>
          </cell>
          <cell r="F196">
            <v>8.2200000000000006</v>
          </cell>
          <cell r="H196">
            <v>8.2200000000000006</v>
          </cell>
          <cell r="J196">
            <v>34.914841849148416</v>
          </cell>
          <cell r="M196">
            <v>58.222999999999999</v>
          </cell>
          <cell r="Q196">
            <v>67.489999999999995</v>
          </cell>
          <cell r="S196">
            <v>222.46099999999961</v>
          </cell>
          <cell r="U196">
            <v>144.14099999999999</v>
          </cell>
          <cell r="V196">
            <v>11.59</v>
          </cell>
          <cell r="Y196">
            <v>18.54</v>
          </cell>
          <cell r="CS196">
            <v>40</v>
          </cell>
          <cell r="CT196">
            <v>3</v>
          </cell>
        </row>
        <row r="197">
          <cell r="B197">
            <v>4</v>
          </cell>
          <cell r="D197">
            <v>221</v>
          </cell>
          <cell r="F197">
            <v>6.72</v>
          </cell>
          <cell r="H197">
            <v>6.72</v>
          </cell>
          <cell r="J197">
            <v>32.886904761904766</v>
          </cell>
          <cell r="M197">
            <v>44.908999999999999</v>
          </cell>
          <cell r="Q197">
            <v>67.03</v>
          </cell>
          <cell r="S197">
            <v>200.33999999999961</v>
          </cell>
          <cell r="U197">
            <v>122.02</v>
          </cell>
          <cell r="V197">
            <v>8.7899999999999991</v>
          </cell>
          <cell r="Y197">
            <v>11.74</v>
          </cell>
          <cell r="CS197">
            <v>40</v>
          </cell>
          <cell r="CT197">
            <v>3</v>
          </cell>
        </row>
        <row r="198">
          <cell r="B198">
            <v>5</v>
          </cell>
          <cell r="D198">
            <v>326</v>
          </cell>
          <cell r="F198">
            <v>9.73</v>
          </cell>
          <cell r="H198">
            <v>9.73</v>
          </cell>
          <cell r="J198">
            <v>33.504624871531348</v>
          </cell>
          <cell r="M198">
            <v>65.715000000000003</v>
          </cell>
          <cell r="Q198">
            <v>54.34</v>
          </cell>
          <cell r="S198">
            <v>211.71499999999961</v>
          </cell>
          <cell r="U198">
            <v>133.39500000000001</v>
          </cell>
          <cell r="V198">
            <v>12.68</v>
          </cell>
          <cell r="Y198">
            <v>6.68</v>
          </cell>
          <cell r="CS198">
            <v>40</v>
          </cell>
          <cell r="CT198">
            <v>3</v>
          </cell>
        </row>
        <row r="199">
          <cell r="B199">
            <v>6</v>
          </cell>
          <cell r="Q199">
            <v>0</v>
          </cell>
          <cell r="S199">
            <v>211.71499999999961</v>
          </cell>
          <cell r="U199">
            <v>166.048</v>
          </cell>
          <cell r="CS199">
            <v>40</v>
          </cell>
          <cell r="CT199">
            <v>3</v>
          </cell>
        </row>
        <row r="200">
          <cell r="B200">
            <v>7</v>
          </cell>
          <cell r="Q200">
            <v>0</v>
          </cell>
          <cell r="S200">
            <v>211.71499999999961</v>
          </cell>
          <cell r="U200">
            <v>166.048</v>
          </cell>
          <cell r="CS200">
            <v>40</v>
          </cell>
          <cell r="CT200">
            <v>3</v>
          </cell>
        </row>
        <row r="201">
          <cell r="B201">
            <v>8</v>
          </cell>
          <cell r="Q201">
            <v>0</v>
          </cell>
          <cell r="S201">
            <v>211.71499999999961</v>
          </cell>
          <cell r="U201">
            <v>166.048</v>
          </cell>
          <cell r="CS201">
            <v>40</v>
          </cell>
          <cell r="CT201">
            <v>3</v>
          </cell>
        </row>
        <row r="202">
          <cell r="B202">
            <v>9</v>
          </cell>
          <cell r="Q202">
            <v>0</v>
          </cell>
          <cell r="S202">
            <v>211.71499999999961</v>
          </cell>
          <cell r="U202">
            <v>166.048</v>
          </cell>
          <cell r="CS202">
            <v>40</v>
          </cell>
          <cell r="CT202">
            <v>3</v>
          </cell>
        </row>
        <row r="203">
          <cell r="B203">
            <v>10</v>
          </cell>
          <cell r="Q203">
            <v>0</v>
          </cell>
          <cell r="S203">
            <v>211.71499999999961</v>
          </cell>
          <cell r="U203">
            <v>166.048</v>
          </cell>
          <cell r="CS203">
            <v>40</v>
          </cell>
          <cell r="CT203">
            <v>3</v>
          </cell>
        </row>
        <row r="204">
          <cell r="B204">
            <v>11</v>
          </cell>
          <cell r="Q204">
            <v>0</v>
          </cell>
          <cell r="S204">
            <v>211.71499999999961</v>
          </cell>
          <cell r="U204">
            <v>166.048</v>
          </cell>
          <cell r="CS204">
            <v>40</v>
          </cell>
          <cell r="CT204">
            <v>3</v>
          </cell>
        </row>
        <row r="205">
          <cell r="B205">
            <v>12</v>
          </cell>
          <cell r="Q205">
            <v>0</v>
          </cell>
          <cell r="S205">
            <v>211.71499999999961</v>
          </cell>
          <cell r="U205">
            <v>166.048</v>
          </cell>
          <cell r="CS205">
            <v>40</v>
          </cell>
          <cell r="CT205">
            <v>3</v>
          </cell>
        </row>
        <row r="206">
          <cell r="B206">
            <v>13</v>
          </cell>
          <cell r="Q206">
            <v>0</v>
          </cell>
          <cell r="S206">
            <v>211.71499999999961</v>
          </cell>
          <cell r="U206">
            <v>166.048</v>
          </cell>
          <cell r="CS206">
            <v>40</v>
          </cell>
          <cell r="CT206">
            <v>3</v>
          </cell>
        </row>
        <row r="207">
          <cell r="B207">
            <v>14</v>
          </cell>
          <cell r="Q207">
            <v>0</v>
          </cell>
          <cell r="S207">
            <v>211.71499999999961</v>
          </cell>
          <cell r="U207">
            <v>166.048</v>
          </cell>
          <cell r="CS207">
            <v>40</v>
          </cell>
          <cell r="CT207">
            <v>3</v>
          </cell>
        </row>
        <row r="208">
          <cell r="B208">
            <v>15</v>
          </cell>
          <cell r="Q208">
            <v>0</v>
          </cell>
          <cell r="S208">
            <v>211.71499999999961</v>
          </cell>
          <cell r="U208">
            <v>166.048</v>
          </cell>
          <cell r="CS208">
            <v>40</v>
          </cell>
          <cell r="CT208">
            <v>3</v>
          </cell>
        </row>
        <row r="209">
          <cell r="B209">
            <v>16</v>
          </cell>
          <cell r="Q209">
            <v>0</v>
          </cell>
          <cell r="S209">
            <v>211.71499999999961</v>
          </cell>
          <cell r="U209">
            <v>166.048</v>
          </cell>
          <cell r="CS209">
            <v>40</v>
          </cell>
          <cell r="CT209">
            <v>3</v>
          </cell>
        </row>
        <row r="210">
          <cell r="B210">
            <v>17</v>
          </cell>
          <cell r="Q210">
            <v>0</v>
          </cell>
          <cell r="S210">
            <v>211.71499999999961</v>
          </cell>
          <cell r="U210">
            <v>166.048</v>
          </cell>
          <cell r="CS210">
            <v>40</v>
          </cell>
          <cell r="CT210">
            <v>3</v>
          </cell>
        </row>
        <row r="211">
          <cell r="B211">
            <v>18</v>
          </cell>
          <cell r="Q211">
            <v>0</v>
          </cell>
          <cell r="S211">
            <v>211.71499999999961</v>
          </cell>
          <cell r="U211">
            <v>166.048</v>
          </cell>
          <cell r="CS211">
            <v>40</v>
          </cell>
          <cell r="CT211">
            <v>3</v>
          </cell>
        </row>
        <row r="212">
          <cell r="B212">
            <v>19</v>
          </cell>
          <cell r="Q212">
            <v>0</v>
          </cell>
          <cell r="S212">
            <v>211.71499999999961</v>
          </cell>
          <cell r="U212">
            <v>166.048</v>
          </cell>
          <cell r="CS212">
            <v>40</v>
          </cell>
          <cell r="CT212">
            <v>3</v>
          </cell>
        </row>
        <row r="213">
          <cell r="B213">
            <v>20</v>
          </cell>
          <cell r="Q213">
            <v>0</v>
          </cell>
          <cell r="S213">
            <v>211.71499999999961</v>
          </cell>
          <cell r="U213">
            <v>166.048</v>
          </cell>
          <cell r="CS213">
            <v>40</v>
          </cell>
          <cell r="CT213">
            <v>3</v>
          </cell>
        </row>
        <row r="214">
          <cell r="B214">
            <v>21</v>
          </cell>
          <cell r="Q214">
            <v>0</v>
          </cell>
          <cell r="S214">
            <v>211.71499999999961</v>
          </cell>
          <cell r="U214">
            <v>166.048</v>
          </cell>
          <cell r="CS214">
            <v>40</v>
          </cell>
          <cell r="CT214">
            <v>3</v>
          </cell>
        </row>
        <row r="215">
          <cell r="B215">
            <v>22</v>
          </cell>
          <cell r="Q215">
            <v>0</v>
          </cell>
          <cell r="S215">
            <v>211.71499999999961</v>
          </cell>
          <cell r="U215">
            <v>166.048</v>
          </cell>
          <cell r="CS215">
            <v>40</v>
          </cell>
          <cell r="CT215">
            <v>3</v>
          </cell>
        </row>
        <row r="216">
          <cell r="B216">
            <v>23</v>
          </cell>
          <cell r="Q216">
            <v>0</v>
          </cell>
          <cell r="S216">
            <v>211.71499999999961</v>
          </cell>
          <cell r="U216">
            <v>166.048</v>
          </cell>
          <cell r="CS216">
            <v>40</v>
          </cell>
          <cell r="CT216">
            <v>3</v>
          </cell>
        </row>
        <row r="217">
          <cell r="B217">
            <v>24</v>
          </cell>
          <cell r="Q217">
            <v>0</v>
          </cell>
          <cell r="S217">
            <v>211.71499999999961</v>
          </cell>
          <cell r="U217">
            <v>166.048</v>
          </cell>
          <cell r="CS217">
            <v>40</v>
          </cell>
          <cell r="CT217">
            <v>3</v>
          </cell>
        </row>
        <row r="218">
          <cell r="B218">
            <v>25</v>
          </cell>
          <cell r="Q218">
            <v>0</v>
          </cell>
          <cell r="S218">
            <v>211.71499999999961</v>
          </cell>
          <cell r="U218">
            <v>166.048</v>
          </cell>
          <cell r="CS218">
            <v>40</v>
          </cell>
          <cell r="CT218">
            <v>3</v>
          </cell>
        </row>
        <row r="219">
          <cell r="B219">
            <v>26</v>
          </cell>
          <cell r="Q219">
            <v>0</v>
          </cell>
          <cell r="S219">
            <v>211.71499999999961</v>
          </cell>
          <cell r="U219">
            <v>166.048</v>
          </cell>
          <cell r="CS219">
            <v>40</v>
          </cell>
          <cell r="CT219">
            <v>3</v>
          </cell>
        </row>
        <row r="220">
          <cell r="B220">
            <v>27</v>
          </cell>
          <cell r="Q220">
            <v>0</v>
          </cell>
          <cell r="S220">
            <v>211.71499999999961</v>
          </cell>
          <cell r="U220">
            <v>166.048</v>
          </cell>
          <cell r="CS220">
            <v>40</v>
          </cell>
          <cell r="CT220">
            <v>3</v>
          </cell>
        </row>
        <row r="221">
          <cell r="B221">
            <v>28</v>
          </cell>
          <cell r="Q221">
            <v>0</v>
          </cell>
          <cell r="S221">
            <v>211.71499999999961</v>
          </cell>
          <cell r="U221">
            <v>166.048</v>
          </cell>
          <cell r="CS221">
            <v>40</v>
          </cell>
          <cell r="CT221">
            <v>3</v>
          </cell>
        </row>
        <row r="222">
          <cell r="B222">
            <v>29</v>
          </cell>
          <cell r="Q222">
            <v>0</v>
          </cell>
          <cell r="S222">
            <v>211.71499999999961</v>
          </cell>
          <cell r="U222">
            <v>166.048</v>
          </cell>
          <cell r="CS222">
            <v>40</v>
          </cell>
          <cell r="CT222">
            <v>3</v>
          </cell>
        </row>
        <row r="223">
          <cell r="B223">
            <v>30</v>
          </cell>
          <cell r="Q223">
            <v>0</v>
          </cell>
          <cell r="S223">
            <v>211.71499999999961</v>
          </cell>
          <cell r="U223">
            <v>166.048</v>
          </cell>
          <cell r="CS223">
            <v>40</v>
          </cell>
          <cell r="CT223">
            <v>3</v>
          </cell>
        </row>
        <row r="224">
          <cell r="B224">
            <v>31</v>
          </cell>
          <cell r="CS224">
            <v>40</v>
          </cell>
          <cell r="CT224">
            <v>3</v>
          </cell>
        </row>
        <row r="225">
          <cell r="B225" t="str">
            <v>AGST/1</v>
          </cell>
          <cell r="CS225">
            <v>40</v>
          </cell>
          <cell r="CT225">
            <v>3</v>
          </cell>
        </row>
        <row r="226">
          <cell r="B226">
            <v>2</v>
          </cell>
          <cell r="CS226">
            <v>40</v>
          </cell>
          <cell r="CT226">
            <v>3</v>
          </cell>
        </row>
        <row r="227">
          <cell r="B227">
            <v>3</v>
          </cell>
          <cell r="CS227">
            <v>40</v>
          </cell>
          <cell r="CT227">
            <v>3</v>
          </cell>
        </row>
        <row r="228">
          <cell r="B228">
            <v>4</v>
          </cell>
          <cell r="CS228">
            <v>40</v>
          </cell>
          <cell r="CT228">
            <v>3</v>
          </cell>
        </row>
        <row r="229">
          <cell r="B229">
            <v>5</v>
          </cell>
          <cell r="CS229">
            <v>40</v>
          </cell>
          <cell r="CT229">
            <v>3</v>
          </cell>
        </row>
        <row r="230">
          <cell r="B230">
            <v>6</v>
          </cell>
          <cell r="CS230">
            <v>40</v>
          </cell>
          <cell r="CT230">
            <v>3</v>
          </cell>
        </row>
        <row r="231">
          <cell r="B231">
            <v>7</v>
          </cell>
          <cell r="CS231">
            <v>40</v>
          </cell>
          <cell r="CT231">
            <v>3</v>
          </cell>
        </row>
        <row r="232">
          <cell r="B232">
            <v>8</v>
          </cell>
          <cell r="CS232">
            <v>40</v>
          </cell>
          <cell r="CT232">
            <v>3</v>
          </cell>
        </row>
        <row r="233">
          <cell r="B233">
            <v>9</v>
          </cell>
          <cell r="CS233">
            <v>40</v>
          </cell>
          <cell r="CT233">
            <v>3</v>
          </cell>
        </row>
        <row r="234">
          <cell r="B234">
            <v>10</v>
          </cell>
          <cell r="CS234">
            <v>40</v>
          </cell>
          <cell r="CT234">
            <v>3</v>
          </cell>
        </row>
        <row r="235">
          <cell r="B235">
            <v>11</v>
          </cell>
          <cell r="CS235">
            <v>40</v>
          </cell>
          <cell r="CT235">
            <v>3</v>
          </cell>
        </row>
        <row r="236">
          <cell r="B236">
            <v>12</v>
          </cell>
          <cell r="CS236">
            <v>40</v>
          </cell>
          <cell r="CT236">
            <v>3</v>
          </cell>
        </row>
        <row r="237">
          <cell r="B237">
            <v>13</v>
          </cell>
          <cell r="CS237">
            <v>40</v>
          </cell>
          <cell r="CT237">
            <v>3</v>
          </cell>
        </row>
        <row r="238">
          <cell r="B238">
            <v>14</v>
          </cell>
          <cell r="CS238">
            <v>40</v>
          </cell>
          <cell r="CT238">
            <v>3</v>
          </cell>
        </row>
        <row r="239">
          <cell r="B239">
            <v>15</v>
          </cell>
          <cell r="CS239">
            <v>40</v>
          </cell>
          <cell r="CT239">
            <v>3</v>
          </cell>
        </row>
        <row r="240">
          <cell r="B240">
            <v>16</v>
          </cell>
          <cell r="CS240">
            <v>40</v>
          </cell>
          <cell r="CT240">
            <v>3</v>
          </cell>
        </row>
        <row r="241">
          <cell r="B241">
            <v>17</v>
          </cell>
          <cell r="CS241">
            <v>40</v>
          </cell>
          <cell r="CT241">
            <v>3</v>
          </cell>
        </row>
        <row r="242">
          <cell r="B242">
            <v>18</v>
          </cell>
          <cell r="CS242">
            <v>40</v>
          </cell>
          <cell r="CT242">
            <v>3</v>
          </cell>
        </row>
        <row r="243">
          <cell r="B243">
            <v>19</v>
          </cell>
          <cell r="CS243">
            <v>40</v>
          </cell>
          <cell r="CT243">
            <v>3</v>
          </cell>
        </row>
        <row r="244">
          <cell r="B244">
            <v>20</v>
          </cell>
          <cell r="CS244">
            <v>40</v>
          </cell>
          <cell r="CT244">
            <v>3</v>
          </cell>
        </row>
        <row r="245">
          <cell r="B245">
            <v>21</v>
          </cell>
          <cell r="CS245">
            <v>40</v>
          </cell>
          <cell r="CT245">
            <v>3</v>
          </cell>
        </row>
        <row r="246">
          <cell r="B246">
            <v>22</v>
          </cell>
          <cell r="CS246">
            <v>40</v>
          </cell>
          <cell r="CT246">
            <v>3</v>
          </cell>
        </row>
        <row r="247">
          <cell r="B247">
            <v>23</v>
          </cell>
          <cell r="CS247">
            <v>40</v>
          </cell>
          <cell r="CT247">
            <v>3</v>
          </cell>
        </row>
        <row r="248">
          <cell r="B248">
            <v>24</v>
          </cell>
          <cell r="CS248">
            <v>40</v>
          </cell>
          <cell r="CT248">
            <v>3</v>
          </cell>
        </row>
        <row r="249">
          <cell r="B249">
            <v>25</v>
          </cell>
          <cell r="CS249">
            <v>40</v>
          </cell>
          <cell r="CT249">
            <v>3</v>
          </cell>
        </row>
        <row r="250">
          <cell r="B250">
            <v>26</v>
          </cell>
          <cell r="CS250">
            <v>40</v>
          </cell>
          <cell r="CT250">
            <v>3</v>
          </cell>
        </row>
        <row r="251">
          <cell r="B251">
            <v>27</v>
          </cell>
          <cell r="CS251">
            <v>40</v>
          </cell>
          <cell r="CT251">
            <v>3</v>
          </cell>
        </row>
        <row r="252">
          <cell r="B252">
            <v>28</v>
          </cell>
          <cell r="CS252">
            <v>40</v>
          </cell>
          <cell r="CT252">
            <v>3</v>
          </cell>
        </row>
        <row r="253">
          <cell r="B253">
            <v>29</v>
          </cell>
          <cell r="CS253">
            <v>40</v>
          </cell>
          <cell r="CT253">
            <v>3</v>
          </cell>
        </row>
        <row r="254">
          <cell r="B254">
            <v>30</v>
          </cell>
          <cell r="CS254">
            <v>40</v>
          </cell>
          <cell r="CT254">
            <v>3</v>
          </cell>
        </row>
        <row r="255">
          <cell r="B255">
            <v>31</v>
          </cell>
          <cell r="CS255">
            <v>40</v>
          </cell>
          <cell r="CT255">
            <v>3</v>
          </cell>
        </row>
        <row r="256">
          <cell r="B256" t="str">
            <v>SEPT/1</v>
          </cell>
          <cell r="CS256">
            <v>40</v>
          </cell>
          <cell r="CT256">
            <v>3</v>
          </cell>
        </row>
        <row r="257">
          <cell r="B257">
            <v>2</v>
          </cell>
          <cell r="CS257">
            <v>40</v>
          </cell>
          <cell r="CT257">
            <v>3</v>
          </cell>
        </row>
        <row r="258">
          <cell r="B258">
            <v>3</v>
          </cell>
          <cell r="CS258">
            <v>40</v>
          </cell>
          <cell r="CT258">
            <v>3</v>
          </cell>
        </row>
        <row r="259">
          <cell r="B259">
            <v>4</v>
          </cell>
          <cell r="CS259">
            <v>40</v>
          </cell>
          <cell r="CT259">
            <v>3</v>
          </cell>
        </row>
        <row r="260">
          <cell r="B260">
            <v>5</v>
          </cell>
          <cell r="CS260">
            <v>40</v>
          </cell>
          <cell r="CT260">
            <v>3</v>
          </cell>
        </row>
        <row r="261">
          <cell r="B261">
            <v>6</v>
          </cell>
          <cell r="CS261">
            <v>40</v>
          </cell>
          <cell r="CT261">
            <v>3</v>
          </cell>
        </row>
        <row r="262">
          <cell r="B262">
            <v>7</v>
          </cell>
          <cell r="CS262">
            <v>40</v>
          </cell>
          <cell r="CT262">
            <v>3</v>
          </cell>
        </row>
        <row r="263">
          <cell r="B263">
            <v>8</v>
          </cell>
          <cell r="CS263">
            <v>40</v>
          </cell>
          <cell r="CT263">
            <v>3</v>
          </cell>
        </row>
        <row r="264">
          <cell r="B264">
            <v>9</v>
          </cell>
          <cell r="CS264">
            <v>40</v>
          </cell>
          <cell r="CT264">
            <v>3</v>
          </cell>
        </row>
        <row r="265">
          <cell r="B265">
            <v>10</v>
          </cell>
          <cell r="CS265">
            <v>40</v>
          </cell>
          <cell r="CT265">
            <v>3</v>
          </cell>
        </row>
        <row r="266">
          <cell r="B266">
            <v>11</v>
          </cell>
          <cell r="CS266">
            <v>40</v>
          </cell>
          <cell r="CT266">
            <v>3</v>
          </cell>
        </row>
        <row r="267">
          <cell r="B267">
            <v>12</v>
          </cell>
          <cell r="CS267">
            <v>40</v>
          </cell>
          <cell r="CT267">
            <v>3</v>
          </cell>
        </row>
        <row r="268">
          <cell r="B268">
            <v>13</v>
          </cell>
          <cell r="CS268">
            <v>40</v>
          </cell>
          <cell r="CT268">
            <v>3</v>
          </cell>
        </row>
        <row r="269">
          <cell r="B269">
            <v>14</v>
          </cell>
          <cell r="CS269">
            <v>40</v>
          </cell>
          <cell r="CT269">
            <v>3</v>
          </cell>
        </row>
        <row r="270">
          <cell r="B270">
            <v>15</v>
          </cell>
          <cell r="CS270">
            <v>40</v>
          </cell>
          <cell r="CT270">
            <v>3</v>
          </cell>
        </row>
        <row r="271">
          <cell r="B271">
            <v>16</v>
          </cell>
          <cell r="CS271">
            <v>40</v>
          </cell>
          <cell r="CT271">
            <v>3</v>
          </cell>
        </row>
        <row r="272">
          <cell r="B272">
            <v>17</v>
          </cell>
          <cell r="CS272">
            <v>40</v>
          </cell>
          <cell r="CT272">
            <v>3</v>
          </cell>
        </row>
        <row r="273">
          <cell r="B273">
            <v>18</v>
          </cell>
          <cell r="CS273">
            <v>40</v>
          </cell>
          <cell r="CT273">
            <v>3</v>
          </cell>
        </row>
        <row r="274">
          <cell r="B274">
            <v>19</v>
          </cell>
          <cell r="CS274">
            <v>40</v>
          </cell>
          <cell r="CT274">
            <v>3</v>
          </cell>
        </row>
        <row r="275">
          <cell r="B275">
            <v>20</v>
          </cell>
          <cell r="CS275">
            <v>40</v>
          </cell>
          <cell r="CT275">
            <v>3</v>
          </cell>
        </row>
        <row r="276">
          <cell r="B276">
            <v>21</v>
          </cell>
          <cell r="CS276">
            <v>40</v>
          </cell>
          <cell r="CT276">
            <v>3</v>
          </cell>
        </row>
        <row r="277">
          <cell r="B277">
            <v>22</v>
          </cell>
          <cell r="CS277">
            <v>40</v>
          </cell>
          <cell r="CT277">
            <v>3</v>
          </cell>
        </row>
        <row r="278">
          <cell r="B278">
            <v>23</v>
          </cell>
          <cell r="CS278">
            <v>40</v>
          </cell>
          <cell r="CT278">
            <v>3</v>
          </cell>
        </row>
        <row r="279">
          <cell r="B279">
            <v>24</v>
          </cell>
          <cell r="CS279">
            <v>40</v>
          </cell>
          <cell r="CT279">
            <v>3</v>
          </cell>
        </row>
        <row r="280">
          <cell r="B280">
            <v>25</v>
          </cell>
          <cell r="CS280">
            <v>40</v>
          </cell>
          <cell r="CT280">
            <v>3</v>
          </cell>
        </row>
        <row r="281">
          <cell r="B281">
            <v>26</v>
          </cell>
          <cell r="CS281">
            <v>40</v>
          </cell>
          <cell r="CT281">
            <v>3</v>
          </cell>
        </row>
        <row r="282">
          <cell r="B282">
            <v>27</v>
          </cell>
          <cell r="CS282">
            <v>40</v>
          </cell>
          <cell r="CT282">
            <v>3</v>
          </cell>
        </row>
        <row r="283">
          <cell r="B283">
            <v>28</v>
          </cell>
          <cell r="CS283">
            <v>40</v>
          </cell>
          <cell r="CT283">
            <v>3</v>
          </cell>
        </row>
        <row r="284">
          <cell r="B284">
            <v>29</v>
          </cell>
          <cell r="CS284">
            <v>40</v>
          </cell>
          <cell r="CT284">
            <v>3</v>
          </cell>
        </row>
        <row r="285">
          <cell r="B285">
            <v>30</v>
          </cell>
          <cell r="CS285">
            <v>40</v>
          </cell>
          <cell r="CT285">
            <v>3</v>
          </cell>
        </row>
        <row r="286">
          <cell r="B286">
            <v>31</v>
          </cell>
          <cell r="CS286">
            <v>40</v>
          </cell>
          <cell r="CT286">
            <v>3</v>
          </cell>
        </row>
        <row r="287">
          <cell r="B287" t="str">
            <v>OKT/1</v>
          </cell>
          <cell r="CS287">
            <v>40</v>
          </cell>
          <cell r="CT287">
            <v>3</v>
          </cell>
        </row>
        <row r="288">
          <cell r="B288">
            <v>2</v>
          </cell>
          <cell r="CS288">
            <v>40</v>
          </cell>
          <cell r="CT288">
            <v>3</v>
          </cell>
        </row>
        <row r="289">
          <cell r="B289">
            <v>3</v>
          </cell>
          <cell r="CS289">
            <v>40</v>
          </cell>
          <cell r="CT289">
            <v>3</v>
          </cell>
        </row>
        <row r="290">
          <cell r="B290">
            <v>4</v>
          </cell>
          <cell r="CS290">
            <v>40</v>
          </cell>
          <cell r="CT290">
            <v>3</v>
          </cell>
        </row>
        <row r="291">
          <cell r="B291">
            <v>5</v>
          </cell>
          <cell r="CS291">
            <v>40</v>
          </cell>
          <cell r="CT291">
            <v>3</v>
          </cell>
        </row>
        <row r="292">
          <cell r="B292">
            <v>6</v>
          </cell>
          <cell r="CS292">
            <v>40</v>
          </cell>
          <cell r="CT292">
            <v>3</v>
          </cell>
        </row>
        <row r="293">
          <cell r="B293">
            <v>7</v>
          </cell>
          <cell r="CS293">
            <v>40</v>
          </cell>
          <cell r="CT293">
            <v>3</v>
          </cell>
        </row>
        <row r="294">
          <cell r="B294">
            <v>8</v>
          </cell>
          <cell r="CS294">
            <v>40</v>
          </cell>
          <cell r="CT294">
            <v>3</v>
          </cell>
        </row>
        <row r="295">
          <cell r="B295">
            <v>9</v>
          </cell>
          <cell r="CS295">
            <v>40</v>
          </cell>
          <cell r="CT295">
            <v>3</v>
          </cell>
        </row>
        <row r="296">
          <cell r="B296">
            <v>10</v>
          </cell>
          <cell r="CS296">
            <v>40</v>
          </cell>
          <cell r="CT296">
            <v>3</v>
          </cell>
        </row>
        <row r="297">
          <cell r="B297">
            <v>11</v>
          </cell>
          <cell r="CS297">
            <v>40</v>
          </cell>
          <cell r="CT297">
            <v>3</v>
          </cell>
        </row>
        <row r="298">
          <cell r="B298">
            <v>12</v>
          </cell>
          <cell r="CS298">
            <v>40</v>
          </cell>
          <cell r="CT298">
            <v>3</v>
          </cell>
        </row>
        <row r="299">
          <cell r="B299">
            <v>13</v>
          </cell>
          <cell r="CS299">
            <v>40</v>
          </cell>
          <cell r="CT299">
            <v>3</v>
          </cell>
        </row>
        <row r="300">
          <cell r="B300">
            <v>14</v>
          </cell>
          <cell r="CS300">
            <v>40</v>
          </cell>
          <cell r="CT300">
            <v>3</v>
          </cell>
        </row>
        <row r="301">
          <cell r="B301">
            <v>15</v>
          </cell>
          <cell r="CS301">
            <v>40</v>
          </cell>
          <cell r="CT301">
            <v>3</v>
          </cell>
        </row>
        <row r="302">
          <cell r="B302">
            <v>16</v>
          </cell>
          <cell r="CS302">
            <v>40</v>
          </cell>
          <cell r="CT302">
            <v>3</v>
          </cell>
        </row>
        <row r="303">
          <cell r="B303">
            <v>17</v>
          </cell>
          <cell r="CS303">
            <v>40</v>
          </cell>
          <cell r="CT303">
            <v>3</v>
          </cell>
        </row>
        <row r="304">
          <cell r="B304">
            <v>18</v>
          </cell>
          <cell r="CS304">
            <v>40</v>
          </cell>
          <cell r="CT304">
            <v>3</v>
          </cell>
        </row>
        <row r="305">
          <cell r="B305">
            <v>19</v>
          </cell>
          <cell r="CS305">
            <v>40</v>
          </cell>
          <cell r="CT305">
            <v>3</v>
          </cell>
        </row>
        <row r="306">
          <cell r="B306">
            <v>20</v>
          </cell>
          <cell r="CS306">
            <v>40</v>
          </cell>
          <cell r="CT306">
            <v>3</v>
          </cell>
        </row>
        <row r="307">
          <cell r="B307">
            <v>21</v>
          </cell>
          <cell r="CS307">
            <v>40</v>
          </cell>
          <cell r="CT307">
            <v>3</v>
          </cell>
        </row>
        <row r="308">
          <cell r="B308">
            <v>22</v>
          </cell>
          <cell r="CS308">
            <v>40</v>
          </cell>
          <cell r="CT308">
            <v>3</v>
          </cell>
        </row>
        <row r="309">
          <cell r="B309">
            <v>23</v>
          </cell>
          <cell r="CS309">
            <v>40</v>
          </cell>
          <cell r="CT309">
            <v>3</v>
          </cell>
        </row>
        <row r="310">
          <cell r="B310">
            <v>24</v>
          </cell>
          <cell r="CS310">
            <v>40</v>
          </cell>
          <cell r="CT310">
            <v>3</v>
          </cell>
        </row>
        <row r="311">
          <cell r="B311">
            <v>25</v>
          </cell>
          <cell r="CS311">
            <v>40</v>
          </cell>
          <cell r="CT311">
            <v>3</v>
          </cell>
        </row>
        <row r="312">
          <cell r="B312">
            <v>26</v>
          </cell>
          <cell r="CS312">
            <v>40</v>
          </cell>
          <cell r="CT312">
            <v>3</v>
          </cell>
        </row>
        <row r="313">
          <cell r="B313">
            <v>27</v>
          </cell>
          <cell r="CS313">
            <v>40</v>
          </cell>
          <cell r="CT313">
            <v>3</v>
          </cell>
        </row>
        <row r="314">
          <cell r="B314">
            <v>28</v>
          </cell>
          <cell r="CS314">
            <v>40</v>
          </cell>
          <cell r="CT314">
            <v>3</v>
          </cell>
        </row>
        <row r="315">
          <cell r="B315">
            <v>29</v>
          </cell>
          <cell r="CS315">
            <v>40</v>
          </cell>
          <cell r="CT315">
            <v>3</v>
          </cell>
        </row>
        <row r="316">
          <cell r="B316">
            <v>30</v>
          </cell>
          <cell r="CS316">
            <v>40</v>
          </cell>
          <cell r="CT316">
            <v>3</v>
          </cell>
        </row>
        <row r="317">
          <cell r="B317">
            <v>31</v>
          </cell>
          <cell r="CS317">
            <v>40</v>
          </cell>
          <cell r="CT317">
            <v>3</v>
          </cell>
        </row>
        <row r="318">
          <cell r="B318" t="str">
            <v>NOP/1</v>
          </cell>
          <cell r="CS318">
            <v>40</v>
          </cell>
          <cell r="CT318">
            <v>3</v>
          </cell>
        </row>
        <row r="319">
          <cell r="B319">
            <v>2</v>
          </cell>
          <cell r="CS319">
            <v>40</v>
          </cell>
          <cell r="CT319">
            <v>3</v>
          </cell>
        </row>
        <row r="320">
          <cell r="B320">
            <v>3</v>
          </cell>
          <cell r="CS320">
            <v>40</v>
          </cell>
          <cell r="CT320">
            <v>3</v>
          </cell>
        </row>
        <row r="321">
          <cell r="B321">
            <v>4</v>
          </cell>
          <cell r="CS321">
            <v>40</v>
          </cell>
          <cell r="CT321">
            <v>3</v>
          </cell>
        </row>
        <row r="322">
          <cell r="B322">
            <v>5</v>
          </cell>
          <cell r="CS322">
            <v>40</v>
          </cell>
          <cell r="CT322">
            <v>3</v>
          </cell>
        </row>
        <row r="323">
          <cell r="B323">
            <v>6</v>
          </cell>
          <cell r="CS323">
            <v>40</v>
          </cell>
          <cell r="CT323">
            <v>3</v>
          </cell>
        </row>
        <row r="324">
          <cell r="B324">
            <v>7</v>
          </cell>
          <cell r="CS324">
            <v>40</v>
          </cell>
          <cell r="CT324">
            <v>3</v>
          </cell>
        </row>
        <row r="325">
          <cell r="B325">
            <v>8</v>
          </cell>
          <cell r="CS325">
            <v>40</v>
          </cell>
          <cell r="CT325">
            <v>3</v>
          </cell>
        </row>
        <row r="326">
          <cell r="B326">
            <v>9</v>
          </cell>
          <cell r="CS326">
            <v>40</v>
          </cell>
          <cell r="CT326">
            <v>3</v>
          </cell>
        </row>
        <row r="327">
          <cell r="B327">
            <v>10</v>
          </cell>
          <cell r="CS327">
            <v>40</v>
          </cell>
          <cell r="CT327">
            <v>3</v>
          </cell>
        </row>
        <row r="328">
          <cell r="B328">
            <v>11</v>
          </cell>
          <cell r="CS328">
            <v>40</v>
          </cell>
          <cell r="CT328">
            <v>3</v>
          </cell>
        </row>
        <row r="329">
          <cell r="B329">
            <v>12</v>
          </cell>
          <cell r="CS329">
            <v>40</v>
          </cell>
          <cell r="CT329">
            <v>3</v>
          </cell>
        </row>
        <row r="330">
          <cell r="B330">
            <v>13</v>
          </cell>
          <cell r="CS330">
            <v>40</v>
          </cell>
          <cell r="CT330">
            <v>3</v>
          </cell>
        </row>
        <row r="331">
          <cell r="B331">
            <v>14</v>
          </cell>
          <cell r="CS331">
            <v>40</v>
          </cell>
          <cell r="CT331">
            <v>3</v>
          </cell>
        </row>
        <row r="332">
          <cell r="B332">
            <v>15</v>
          </cell>
          <cell r="CS332">
            <v>40</v>
          </cell>
          <cell r="CT332">
            <v>3</v>
          </cell>
        </row>
        <row r="333">
          <cell r="B333">
            <v>16</v>
          </cell>
          <cell r="CS333">
            <v>40</v>
          </cell>
          <cell r="CT333">
            <v>3</v>
          </cell>
        </row>
        <row r="334">
          <cell r="B334">
            <v>17</v>
          </cell>
          <cell r="CS334">
            <v>40</v>
          </cell>
          <cell r="CT334">
            <v>3</v>
          </cell>
        </row>
        <row r="335">
          <cell r="B335">
            <v>18</v>
          </cell>
          <cell r="CS335">
            <v>40</v>
          </cell>
          <cell r="CT335">
            <v>3</v>
          </cell>
        </row>
        <row r="336">
          <cell r="B336">
            <v>19</v>
          </cell>
          <cell r="CS336">
            <v>40</v>
          </cell>
          <cell r="CT336">
            <v>3</v>
          </cell>
        </row>
        <row r="337">
          <cell r="B337">
            <v>20</v>
          </cell>
          <cell r="CS337">
            <v>40</v>
          </cell>
          <cell r="CT337">
            <v>3</v>
          </cell>
        </row>
        <row r="338">
          <cell r="B338">
            <v>21</v>
          </cell>
          <cell r="CS338">
            <v>40</v>
          </cell>
          <cell r="CT338">
            <v>3</v>
          </cell>
        </row>
        <row r="339">
          <cell r="B339">
            <v>22</v>
          </cell>
          <cell r="CS339">
            <v>40</v>
          </cell>
          <cell r="CT339">
            <v>3</v>
          </cell>
        </row>
        <row r="340">
          <cell r="B340">
            <v>23</v>
          </cell>
          <cell r="CS340">
            <v>40</v>
          </cell>
          <cell r="CT340">
            <v>3</v>
          </cell>
        </row>
        <row r="341">
          <cell r="B341">
            <v>24</v>
          </cell>
          <cell r="CS341">
            <v>40</v>
          </cell>
          <cell r="CT341">
            <v>3</v>
          </cell>
        </row>
        <row r="342">
          <cell r="B342">
            <v>25</v>
          </cell>
          <cell r="CS342">
            <v>40</v>
          </cell>
          <cell r="CT342">
            <v>3</v>
          </cell>
        </row>
        <row r="343">
          <cell r="B343">
            <v>26</v>
          </cell>
          <cell r="CS343">
            <v>40</v>
          </cell>
          <cell r="CT343">
            <v>3</v>
          </cell>
        </row>
        <row r="344">
          <cell r="B344">
            <v>27</v>
          </cell>
          <cell r="CS344">
            <v>40</v>
          </cell>
          <cell r="CT344">
            <v>3</v>
          </cell>
        </row>
        <row r="345">
          <cell r="B345">
            <v>28</v>
          </cell>
          <cell r="CS345">
            <v>40</v>
          </cell>
          <cell r="CT345">
            <v>3</v>
          </cell>
        </row>
        <row r="346">
          <cell r="B346">
            <v>29</v>
          </cell>
          <cell r="CS346">
            <v>40</v>
          </cell>
          <cell r="CT346">
            <v>3</v>
          </cell>
        </row>
        <row r="347">
          <cell r="B347">
            <v>30</v>
          </cell>
          <cell r="CS347">
            <v>40</v>
          </cell>
          <cell r="CT347">
            <v>3</v>
          </cell>
        </row>
        <row r="348">
          <cell r="B348">
            <v>31</v>
          </cell>
          <cell r="CS348">
            <v>40</v>
          </cell>
          <cell r="CT348">
            <v>3</v>
          </cell>
        </row>
        <row r="349">
          <cell r="B349" t="str">
            <v>DES/1</v>
          </cell>
          <cell r="CS349">
            <v>40</v>
          </cell>
          <cell r="CT349">
            <v>3</v>
          </cell>
        </row>
        <row r="350">
          <cell r="B350">
            <v>2</v>
          </cell>
          <cell r="CS350">
            <v>40</v>
          </cell>
          <cell r="CT350">
            <v>3</v>
          </cell>
        </row>
        <row r="351">
          <cell r="B351">
            <v>3</v>
          </cell>
          <cell r="CS351">
            <v>40</v>
          </cell>
          <cell r="CT351">
            <v>3</v>
          </cell>
        </row>
        <row r="352">
          <cell r="B352">
            <v>4</v>
          </cell>
          <cell r="CS352">
            <v>40</v>
          </cell>
          <cell r="CT352">
            <v>3</v>
          </cell>
        </row>
        <row r="353">
          <cell r="B353">
            <v>5</v>
          </cell>
          <cell r="CS353">
            <v>40</v>
          </cell>
          <cell r="CT353">
            <v>3</v>
          </cell>
        </row>
        <row r="354">
          <cell r="B354">
            <v>6</v>
          </cell>
          <cell r="CS354">
            <v>40</v>
          </cell>
          <cell r="CT354">
            <v>3</v>
          </cell>
        </row>
        <row r="355">
          <cell r="B355">
            <v>7</v>
          </cell>
          <cell r="CS355">
            <v>40</v>
          </cell>
          <cell r="CT355">
            <v>3</v>
          </cell>
        </row>
        <row r="356">
          <cell r="B356">
            <v>8</v>
          </cell>
          <cell r="CS356">
            <v>40</v>
          </cell>
          <cell r="CT356">
            <v>3</v>
          </cell>
        </row>
        <row r="357">
          <cell r="B357">
            <v>9</v>
          </cell>
          <cell r="CS357">
            <v>40</v>
          </cell>
          <cell r="CT357">
            <v>3</v>
          </cell>
        </row>
        <row r="358">
          <cell r="B358">
            <v>10</v>
          </cell>
          <cell r="CS358">
            <v>40</v>
          </cell>
          <cell r="CT358">
            <v>3</v>
          </cell>
        </row>
        <row r="359">
          <cell r="B359">
            <v>11</v>
          </cell>
          <cell r="CS359">
            <v>40</v>
          </cell>
          <cell r="CT359">
            <v>3</v>
          </cell>
        </row>
        <row r="360">
          <cell r="B360">
            <v>12</v>
          </cell>
          <cell r="CS360">
            <v>40</v>
          </cell>
          <cell r="CT360">
            <v>3</v>
          </cell>
        </row>
        <row r="361">
          <cell r="B361">
            <v>13</v>
          </cell>
          <cell r="CS361">
            <v>40</v>
          </cell>
          <cell r="CT361">
            <v>3</v>
          </cell>
        </row>
        <row r="362">
          <cell r="B362">
            <v>14</v>
          </cell>
          <cell r="CS362">
            <v>40</v>
          </cell>
          <cell r="CT362">
            <v>3</v>
          </cell>
        </row>
        <row r="363">
          <cell r="B363">
            <v>15</v>
          </cell>
          <cell r="CS363">
            <v>40</v>
          </cell>
          <cell r="CT363">
            <v>3</v>
          </cell>
        </row>
        <row r="364">
          <cell r="B364">
            <v>16</v>
          </cell>
          <cell r="CS364">
            <v>40</v>
          </cell>
          <cell r="CT364">
            <v>3</v>
          </cell>
        </row>
        <row r="365">
          <cell r="B365">
            <v>17</v>
          </cell>
          <cell r="CS365">
            <v>40</v>
          </cell>
          <cell r="CT365">
            <v>3</v>
          </cell>
        </row>
        <row r="366">
          <cell r="B366">
            <v>18</v>
          </cell>
          <cell r="CS366">
            <v>40</v>
          </cell>
          <cell r="CT366">
            <v>3</v>
          </cell>
        </row>
        <row r="367">
          <cell r="B367">
            <v>19</v>
          </cell>
          <cell r="CS367">
            <v>40</v>
          </cell>
          <cell r="CT367">
            <v>3</v>
          </cell>
        </row>
        <row r="368">
          <cell r="B368">
            <v>20</v>
          </cell>
          <cell r="CS368">
            <v>40</v>
          </cell>
          <cell r="CT368">
            <v>3</v>
          </cell>
        </row>
        <row r="369">
          <cell r="B369">
            <v>21</v>
          </cell>
          <cell r="CS369">
            <v>40</v>
          </cell>
          <cell r="CT369">
            <v>3</v>
          </cell>
        </row>
        <row r="370">
          <cell r="B370">
            <v>22</v>
          </cell>
          <cell r="CS370">
            <v>40</v>
          </cell>
          <cell r="CT370">
            <v>3</v>
          </cell>
        </row>
        <row r="371">
          <cell r="B371">
            <v>23</v>
          </cell>
          <cell r="CS371">
            <v>40</v>
          </cell>
          <cell r="CT371">
            <v>3</v>
          </cell>
        </row>
        <row r="372">
          <cell r="B372">
            <v>24</v>
          </cell>
          <cell r="CS372">
            <v>40</v>
          </cell>
          <cell r="CT372">
            <v>3</v>
          </cell>
        </row>
        <row r="373">
          <cell r="B373">
            <v>25</v>
          </cell>
          <cell r="CS373">
            <v>40</v>
          </cell>
          <cell r="CT373">
            <v>3</v>
          </cell>
        </row>
        <row r="374">
          <cell r="B374">
            <v>26</v>
          </cell>
          <cell r="CS374">
            <v>40</v>
          </cell>
          <cell r="CT374">
            <v>3</v>
          </cell>
        </row>
        <row r="375">
          <cell r="B375">
            <v>27</v>
          </cell>
          <cell r="CS375">
            <v>40</v>
          </cell>
          <cell r="CT375">
            <v>3</v>
          </cell>
        </row>
        <row r="376">
          <cell r="B376">
            <v>28</v>
          </cell>
          <cell r="CS376">
            <v>40</v>
          </cell>
          <cell r="CT376">
            <v>3</v>
          </cell>
        </row>
        <row r="377">
          <cell r="B377">
            <v>29</v>
          </cell>
          <cell r="CS377">
            <v>40</v>
          </cell>
          <cell r="CT377">
            <v>3</v>
          </cell>
        </row>
        <row r="378">
          <cell r="B378">
            <v>30</v>
          </cell>
          <cell r="CS378">
            <v>40</v>
          </cell>
          <cell r="CT378">
            <v>3</v>
          </cell>
        </row>
        <row r="379">
          <cell r="B379">
            <v>31</v>
          </cell>
          <cell r="CS379">
            <v>40</v>
          </cell>
          <cell r="CT379">
            <v>3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SIP"/>
      <sheetName val="BIBIT"/>
      <sheetName val="TBS AFD"/>
      <sheetName val="NPK Mg Bo"/>
      <sheetName val="TBS BLOK"/>
      <sheetName val="TANKOS"/>
      <sheetName val="PERKERASAN"/>
      <sheetName val="LANGSIR"/>
      <sheetName val="LEMBUR"/>
      <sheetName val="KEBOLER"/>
      <sheetName val="CH"/>
      <sheetName val="check list"/>
      <sheetName val="graf C"/>
      <sheetName val="Graf Sisip"/>
    </sheetNames>
    <sheetDataSet>
      <sheetData sheetId="0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roughput"/>
      <sheetName val="Data"/>
      <sheetName val="Rend~CPO"/>
      <sheetName val="FFA"/>
      <sheetName val="Rend~Kernel"/>
      <sheetName val="Breakdown"/>
      <sheetName val="PK Olah"/>
      <sheetName val="PO  Olah"/>
      <sheetName val="PK  RM"/>
      <sheetName val="PO  RM"/>
      <sheetName val="% Lbr vs GP"/>
      <sheetName val="Land Aplikasi"/>
      <sheetName val="Solar"/>
      <sheetName val="Smatr"/>
    </sheetNames>
    <sheetDataSet>
      <sheetData sheetId="0"/>
      <sheetData sheetId="1" refreshError="1">
        <row r="38">
          <cell r="A38">
            <v>2000</v>
          </cell>
          <cell r="J38">
            <v>15.4</v>
          </cell>
          <cell r="K38">
            <v>4.1500000000000004</v>
          </cell>
        </row>
        <row r="39">
          <cell r="A39">
            <v>2</v>
          </cell>
          <cell r="J39">
            <v>47.2</v>
          </cell>
          <cell r="K39">
            <v>2.5299999999999998</v>
          </cell>
        </row>
        <row r="40">
          <cell r="A40">
            <v>3</v>
          </cell>
          <cell r="J40">
            <v>19.100000000000001</v>
          </cell>
          <cell r="K40">
            <v>2.4300000000000002</v>
          </cell>
        </row>
        <row r="41">
          <cell r="A41">
            <v>4</v>
          </cell>
          <cell r="J41">
            <v>66.599999999999994</v>
          </cell>
          <cell r="K41">
            <v>2.63</v>
          </cell>
        </row>
        <row r="42">
          <cell r="A42">
            <v>5</v>
          </cell>
          <cell r="J42">
            <v>45.7</v>
          </cell>
          <cell r="K42">
            <v>1.83</v>
          </cell>
        </row>
        <row r="43">
          <cell r="A43">
            <v>6</v>
          </cell>
          <cell r="J43">
            <v>21.6</v>
          </cell>
          <cell r="K43">
            <v>2.72</v>
          </cell>
        </row>
        <row r="44">
          <cell r="A44">
            <v>7</v>
          </cell>
          <cell r="J44">
            <v>21.5</v>
          </cell>
          <cell r="K44">
            <v>2.5499999999999998</v>
          </cell>
        </row>
        <row r="45">
          <cell r="A45">
            <v>8</v>
          </cell>
          <cell r="J45">
            <v>8.7100000000000009</v>
          </cell>
          <cell r="K45">
            <v>1.54</v>
          </cell>
        </row>
        <row r="46">
          <cell r="A46">
            <v>9</v>
          </cell>
          <cell r="J46">
            <v>18.100000000000001</v>
          </cell>
          <cell r="K46">
            <v>1.8</v>
          </cell>
        </row>
        <row r="47">
          <cell r="A47">
            <v>10</v>
          </cell>
          <cell r="J47">
            <v>21.4</v>
          </cell>
          <cell r="K47">
            <v>2.42</v>
          </cell>
        </row>
        <row r="48">
          <cell r="A48">
            <v>11</v>
          </cell>
          <cell r="J48">
            <v>36</v>
          </cell>
          <cell r="K48">
            <v>2.59</v>
          </cell>
        </row>
        <row r="49">
          <cell r="A49">
            <v>12</v>
          </cell>
          <cell r="J49">
            <v>28.6</v>
          </cell>
          <cell r="K49">
            <v>2.93</v>
          </cell>
        </row>
        <row r="50">
          <cell r="A50">
            <v>2001</v>
          </cell>
          <cell r="B50">
            <v>5.75</v>
          </cell>
          <cell r="J50">
            <v>22.68</v>
          </cell>
          <cell r="K50">
            <v>2.65</v>
          </cell>
          <cell r="L50">
            <v>1</v>
          </cell>
          <cell r="M50">
            <v>21.64</v>
          </cell>
          <cell r="N50">
            <v>22.58</v>
          </cell>
          <cell r="O50">
            <v>3.35</v>
          </cell>
          <cell r="P50">
            <v>5.58</v>
          </cell>
          <cell r="Q50">
            <v>3.2</v>
          </cell>
        </row>
        <row r="51">
          <cell r="A51">
            <v>2</v>
          </cell>
          <cell r="B51">
            <v>4.49</v>
          </cell>
          <cell r="J51">
            <v>8.3800000000000008</v>
          </cell>
          <cell r="K51">
            <v>2.69</v>
          </cell>
          <cell r="L51">
            <v>2</v>
          </cell>
          <cell r="M51">
            <v>20.76</v>
          </cell>
          <cell r="N51">
            <v>23</v>
          </cell>
          <cell r="O51">
            <v>4.0199999999999996</v>
          </cell>
          <cell r="P51">
            <v>4.74</v>
          </cell>
          <cell r="Q51">
            <v>2.1800000000000002</v>
          </cell>
        </row>
        <row r="52">
          <cell r="A52">
            <v>3</v>
          </cell>
          <cell r="B52">
            <v>3.56</v>
          </cell>
          <cell r="J52">
            <v>8.84</v>
          </cell>
          <cell r="K52">
            <v>2.15</v>
          </cell>
          <cell r="L52">
            <v>3</v>
          </cell>
          <cell r="M52">
            <v>21.7</v>
          </cell>
          <cell r="N52">
            <v>23</v>
          </cell>
          <cell r="O52">
            <v>3.76</v>
          </cell>
          <cell r="P52">
            <v>3.49</v>
          </cell>
          <cell r="Q52">
            <v>2.0499999999999998</v>
          </cell>
        </row>
        <row r="53">
          <cell r="A53">
            <v>4</v>
          </cell>
          <cell r="B53">
            <v>3.56</v>
          </cell>
          <cell r="J53">
            <v>13.53</v>
          </cell>
          <cell r="K53">
            <v>2.15</v>
          </cell>
          <cell r="L53">
            <v>4</v>
          </cell>
          <cell r="M53">
            <v>20.84</v>
          </cell>
          <cell r="N53">
            <v>23.02</v>
          </cell>
          <cell r="O53">
            <v>3.49</v>
          </cell>
          <cell r="P53">
            <v>3.53</v>
          </cell>
          <cell r="Q53">
            <v>2.08</v>
          </cell>
        </row>
        <row r="54">
          <cell r="A54">
            <v>5</v>
          </cell>
          <cell r="B54">
            <v>3.12</v>
          </cell>
          <cell r="J54">
            <v>16.079999999999998</v>
          </cell>
          <cell r="K54">
            <v>2.63</v>
          </cell>
          <cell r="L54">
            <v>5</v>
          </cell>
          <cell r="M54">
            <v>21.43</v>
          </cell>
          <cell r="N54">
            <v>23.21</v>
          </cell>
          <cell r="O54">
            <v>3.46</v>
          </cell>
          <cell r="P54">
            <v>3.04</v>
          </cell>
          <cell r="Q54">
            <v>2.35</v>
          </cell>
        </row>
        <row r="55">
          <cell r="A55">
            <v>6</v>
          </cell>
          <cell r="B55">
            <v>3.14</v>
          </cell>
          <cell r="J55">
            <v>18.93</v>
          </cell>
          <cell r="K55">
            <v>2.34</v>
          </cell>
          <cell r="L55">
            <v>6</v>
          </cell>
          <cell r="M55">
            <v>21.01</v>
          </cell>
          <cell r="N55">
            <v>22.83</v>
          </cell>
          <cell r="O55">
            <v>3.58</v>
          </cell>
          <cell r="P55">
            <v>3.18</v>
          </cell>
          <cell r="Q55">
            <v>2.72</v>
          </cell>
        </row>
        <row r="56">
          <cell r="A56">
            <v>7</v>
          </cell>
          <cell r="B56">
            <v>2.58</v>
          </cell>
          <cell r="J56">
            <v>37.51</v>
          </cell>
          <cell r="K56">
            <v>2.34</v>
          </cell>
          <cell r="L56">
            <v>7</v>
          </cell>
          <cell r="M56">
            <v>21.38</v>
          </cell>
          <cell r="N56">
            <v>23.07</v>
          </cell>
          <cell r="O56">
            <v>3.84</v>
          </cell>
          <cell r="P56">
            <v>2.48</v>
          </cell>
          <cell r="Q56">
            <v>2.1</v>
          </cell>
        </row>
        <row r="57">
          <cell r="A57">
            <v>8</v>
          </cell>
          <cell r="B57">
            <v>2.56</v>
          </cell>
          <cell r="J57">
            <v>30.55</v>
          </cell>
          <cell r="K57">
            <v>2.06</v>
          </cell>
          <cell r="L57">
            <v>8</v>
          </cell>
          <cell r="M57">
            <v>21.02</v>
          </cell>
          <cell r="N57">
            <v>23.44</v>
          </cell>
          <cell r="O57">
            <v>3.79</v>
          </cell>
          <cell r="P57">
            <v>2.63</v>
          </cell>
          <cell r="Q57">
            <v>2.65</v>
          </cell>
        </row>
        <row r="58">
          <cell r="A58">
            <v>9</v>
          </cell>
          <cell r="B58">
            <v>2.88</v>
          </cell>
          <cell r="J58">
            <v>34.130000000000003</v>
          </cell>
          <cell r="K58">
            <v>2.5</v>
          </cell>
          <cell r="L58">
            <v>9</v>
          </cell>
          <cell r="M58">
            <v>22.27</v>
          </cell>
          <cell r="N58">
            <v>23.9</v>
          </cell>
          <cell r="O58">
            <v>3.66</v>
          </cell>
          <cell r="P58">
            <v>2.68</v>
          </cell>
          <cell r="Q58">
            <v>2.5099999999999998</v>
          </cell>
        </row>
        <row r="59">
          <cell r="A59">
            <v>10</v>
          </cell>
          <cell r="B59">
            <v>2.68</v>
          </cell>
          <cell r="J59">
            <v>63.94</v>
          </cell>
          <cell r="K59">
            <v>2.5299999999999998</v>
          </cell>
          <cell r="L59">
            <v>10</v>
          </cell>
          <cell r="M59">
            <v>22.36</v>
          </cell>
          <cell r="N59">
            <v>24.21</v>
          </cell>
          <cell r="O59">
            <v>3.63</v>
          </cell>
          <cell r="P59">
            <v>2.66</v>
          </cell>
          <cell r="Q59">
            <v>2.3199999999999998</v>
          </cell>
        </row>
        <row r="60">
          <cell r="A60">
            <v>11</v>
          </cell>
          <cell r="B60">
            <v>2.63</v>
          </cell>
          <cell r="J60">
            <v>43.15</v>
          </cell>
          <cell r="K60">
            <v>2.1800000000000002</v>
          </cell>
          <cell r="L60">
            <v>11</v>
          </cell>
          <cell r="M60">
            <v>22.5</v>
          </cell>
          <cell r="N60">
            <v>24.05</v>
          </cell>
          <cell r="O60">
            <v>3.55</v>
          </cell>
          <cell r="P60">
            <v>2.66</v>
          </cell>
          <cell r="Q60">
            <v>2.39</v>
          </cell>
        </row>
        <row r="61">
          <cell r="A61">
            <v>12</v>
          </cell>
          <cell r="B61">
            <v>2.73</v>
          </cell>
          <cell r="J61">
            <v>35.200000000000003</v>
          </cell>
          <cell r="K61">
            <v>2.8</v>
          </cell>
          <cell r="L61">
            <v>12</v>
          </cell>
          <cell r="M61">
            <v>22.18</v>
          </cell>
          <cell r="N61">
            <v>23.72</v>
          </cell>
          <cell r="O61">
            <v>3.35</v>
          </cell>
          <cell r="P61">
            <v>2.41</v>
          </cell>
          <cell r="Q61">
            <v>2.36</v>
          </cell>
        </row>
        <row r="62">
          <cell r="A62">
            <v>2002</v>
          </cell>
          <cell r="B62">
            <v>3.2</v>
          </cell>
          <cell r="D62">
            <v>3.82</v>
          </cell>
          <cell r="J62">
            <v>10.19</v>
          </cell>
          <cell r="K62">
            <v>2.29</v>
          </cell>
          <cell r="M62">
            <v>3</v>
          </cell>
        </row>
        <row r="63">
          <cell r="A63">
            <v>2</v>
          </cell>
          <cell r="B63">
            <v>2.14</v>
          </cell>
          <cell r="D63">
            <v>3.74</v>
          </cell>
          <cell r="J63">
            <v>35.81</v>
          </cell>
          <cell r="K63">
            <v>2.78</v>
          </cell>
          <cell r="M63">
            <v>3</v>
          </cell>
        </row>
        <row r="64">
          <cell r="A64">
            <v>3</v>
          </cell>
          <cell r="B64">
            <v>2.04</v>
          </cell>
          <cell r="D64">
            <v>3.55</v>
          </cell>
          <cell r="J64">
            <v>26.55</v>
          </cell>
          <cell r="K64">
            <v>2.83</v>
          </cell>
          <cell r="M64">
            <v>3</v>
          </cell>
        </row>
        <row r="65">
          <cell r="A65">
            <v>4</v>
          </cell>
          <cell r="B65">
            <v>2.08</v>
          </cell>
          <cell r="D65">
            <v>3.63</v>
          </cell>
          <cell r="J65">
            <v>53.95</v>
          </cell>
          <cell r="K65">
            <v>2.81</v>
          </cell>
          <cell r="M65">
            <v>3</v>
          </cell>
        </row>
        <row r="66">
          <cell r="A66">
            <v>5</v>
          </cell>
          <cell r="B66">
            <v>2.36</v>
          </cell>
          <cell r="D66">
            <v>3.62</v>
          </cell>
          <cell r="J66">
            <v>30.93</v>
          </cell>
          <cell r="K66">
            <v>2.68</v>
          </cell>
          <cell r="M66">
            <v>3</v>
          </cell>
        </row>
        <row r="67">
          <cell r="A67">
            <v>6</v>
          </cell>
          <cell r="B67">
            <v>2.74</v>
          </cell>
          <cell r="D67">
            <v>3.37</v>
          </cell>
          <cell r="J67">
            <v>32.21</v>
          </cell>
          <cell r="K67">
            <v>3</v>
          </cell>
          <cell r="M67">
            <v>3</v>
          </cell>
        </row>
        <row r="68">
          <cell r="A68">
            <v>7</v>
          </cell>
          <cell r="B68">
            <v>2.04</v>
          </cell>
          <cell r="D68">
            <v>3.44</v>
          </cell>
          <cell r="J68">
            <v>40.520000000000003</v>
          </cell>
          <cell r="K68">
            <v>2.48</v>
          </cell>
          <cell r="M68">
            <v>3</v>
          </cell>
        </row>
        <row r="69">
          <cell r="A69">
            <v>8</v>
          </cell>
          <cell r="B69">
            <v>2.61</v>
          </cell>
          <cell r="D69">
            <v>3.69</v>
          </cell>
          <cell r="J69">
            <v>35.43</v>
          </cell>
          <cell r="K69">
            <v>1.37</v>
          </cell>
          <cell r="M69">
            <v>3</v>
          </cell>
        </row>
        <row r="70">
          <cell r="A70">
            <v>9</v>
          </cell>
          <cell r="B70">
            <v>2.56</v>
          </cell>
          <cell r="D70">
            <v>3.8</v>
          </cell>
          <cell r="J70">
            <v>32.090000000000003</v>
          </cell>
          <cell r="K70">
            <v>0.9</v>
          </cell>
          <cell r="M70">
            <v>3</v>
          </cell>
        </row>
        <row r="71">
          <cell r="A71">
            <v>10</v>
          </cell>
          <cell r="B71">
            <v>2.3199999999999998</v>
          </cell>
          <cell r="D71">
            <v>3.78</v>
          </cell>
          <cell r="J71">
            <v>33.97</v>
          </cell>
          <cell r="K71">
            <v>0.99</v>
          </cell>
          <cell r="M71">
            <v>3</v>
          </cell>
        </row>
        <row r="72">
          <cell r="A72">
            <v>11</v>
          </cell>
          <cell r="B72">
            <v>2.39</v>
          </cell>
          <cell r="D72">
            <v>3.52</v>
          </cell>
          <cell r="J72">
            <v>36.75</v>
          </cell>
          <cell r="K72">
            <v>1.27</v>
          </cell>
          <cell r="M72">
            <v>3</v>
          </cell>
        </row>
        <row r="73">
          <cell r="A73">
            <v>12</v>
          </cell>
          <cell r="B73">
            <v>2.36</v>
          </cell>
          <cell r="D73">
            <v>3.44</v>
          </cell>
          <cell r="J73">
            <v>101.85</v>
          </cell>
          <cell r="K73">
            <v>1.73</v>
          </cell>
          <cell r="M73">
            <v>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SIP"/>
      <sheetName val="BIBIT"/>
      <sheetName val="TBS 5 TH"/>
      <sheetName val="NPK Mg Bo"/>
      <sheetName val="TBS 05"/>
      <sheetName val="OUTPUT"/>
      <sheetName val="Plan VS Real Prod"/>
      <sheetName val="KEBOLER"/>
      <sheetName val="GRADING"/>
      <sheetName val="TANKOS 04"/>
      <sheetName val="TKKS 05"/>
      <sheetName val="STOCK"/>
      <sheetName val="PERKERASAN"/>
      <sheetName val="LKA"/>
      <sheetName val="COST"/>
      <sheetName val="LANGSIR"/>
      <sheetName val="LEMBUR"/>
      <sheetName val="CH"/>
    </sheetNames>
    <sheetDataSet>
      <sheetData sheetId="0" refreshError="1"/>
      <sheetData sheetId="1"/>
      <sheetData sheetId="2"/>
      <sheetData sheetId="3" refreshError="1">
        <row r="160">
          <cell r="B160" t="str">
            <v xml:space="preserve"> LTT</v>
          </cell>
          <cell r="AN160">
            <v>718032</v>
          </cell>
          <cell r="AO160">
            <v>701853</v>
          </cell>
          <cell r="AR160">
            <v>0</v>
          </cell>
          <cell r="AS160">
            <v>0</v>
          </cell>
          <cell r="FW160">
            <v>97.746757804666089</v>
          </cell>
          <cell r="FY160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TW"/>
      <sheetName val="Langsir"/>
      <sheetName val="Prod_Restan"/>
      <sheetName val="Circus"/>
      <sheetName val="Cost_TBS"/>
      <sheetName val="Cost_Jalan"/>
      <sheetName val="Mingguan Perkerasan"/>
    </sheetNames>
    <sheetDataSet>
      <sheetData sheetId="0"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</row>
        <row r="27">
          <cell r="C27">
            <v>4.0256243103849405</v>
          </cell>
          <cell r="D27">
            <v>2.7124751583308382</v>
          </cell>
          <cell r="E27">
            <v>6.9833720316190178</v>
          </cell>
          <cell r="F27">
            <v>3.5044610443291622</v>
          </cell>
          <cell r="G27">
            <v>2.9625718301007109</v>
          </cell>
          <cell r="H27">
            <v>1.5864528835676239</v>
          </cell>
          <cell r="I27">
            <v>3.5737717154732813</v>
          </cell>
          <cell r="J27">
            <v>19.675337061676338</v>
          </cell>
          <cell r="K27">
            <v>11.407703816779266</v>
          </cell>
          <cell r="L27">
            <v>10.391168117185444</v>
          </cell>
          <cell r="M27" t="e">
            <v>#DIV/0!</v>
          </cell>
          <cell r="N27" t="e">
            <v>#DIV/0!</v>
          </cell>
        </row>
      </sheetData>
      <sheetData sheetId="1">
        <row r="384">
          <cell r="F384">
            <v>0</v>
          </cell>
          <cell r="G384">
            <v>0</v>
          </cell>
        </row>
        <row r="385">
          <cell r="F385">
            <v>0</v>
          </cell>
          <cell r="G385">
            <v>0</v>
          </cell>
        </row>
        <row r="386">
          <cell r="F386">
            <v>0</v>
          </cell>
          <cell r="G386">
            <v>0</v>
          </cell>
        </row>
        <row r="387">
          <cell r="F387">
            <v>0</v>
          </cell>
          <cell r="G387">
            <v>0</v>
          </cell>
        </row>
        <row r="388">
          <cell r="F388">
            <v>0</v>
          </cell>
          <cell r="G388">
            <v>0</v>
          </cell>
        </row>
        <row r="389">
          <cell r="F389">
            <v>0</v>
          </cell>
          <cell r="G389">
            <v>0</v>
          </cell>
        </row>
        <row r="390">
          <cell r="F390">
            <v>0</v>
          </cell>
          <cell r="G390">
            <v>0</v>
          </cell>
        </row>
        <row r="391">
          <cell r="F391">
            <v>0</v>
          </cell>
          <cell r="G391">
            <v>0</v>
          </cell>
        </row>
        <row r="392">
          <cell r="F392">
            <v>0</v>
          </cell>
          <cell r="G392">
            <v>0</v>
          </cell>
        </row>
        <row r="393">
          <cell r="F393">
            <v>3334</v>
          </cell>
          <cell r="G393">
            <v>0</v>
          </cell>
        </row>
        <row r="394">
          <cell r="F394">
            <v>0</v>
          </cell>
          <cell r="G394">
            <v>0</v>
          </cell>
        </row>
        <row r="395">
          <cell r="F395">
            <v>0</v>
          </cell>
          <cell r="G395">
            <v>0</v>
          </cell>
        </row>
        <row r="402">
          <cell r="U402">
            <v>0</v>
          </cell>
          <cell r="V402">
            <v>0</v>
          </cell>
        </row>
        <row r="403">
          <cell r="U403">
            <v>0</v>
          </cell>
          <cell r="V403">
            <v>0</v>
          </cell>
        </row>
        <row r="404">
          <cell r="U404">
            <v>0</v>
          </cell>
          <cell r="V404">
            <v>0</v>
          </cell>
        </row>
        <row r="405">
          <cell r="U405">
            <v>0</v>
          </cell>
          <cell r="V405">
            <v>0</v>
          </cell>
        </row>
        <row r="406">
          <cell r="U406">
            <v>0</v>
          </cell>
          <cell r="V406">
            <v>0</v>
          </cell>
        </row>
        <row r="407">
          <cell r="U407">
            <v>0</v>
          </cell>
          <cell r="V407">
            <v>0</v>
          </cell>
        </row>
        <row r="408">
          <cell r="U408">
            <v>0</v>
          </cell>
          <cell r="V408">
            <v>0</v>
          </cell>
        </row>
        <row r="409">
          <cell r="U409">
            <v>0</v>
          </cell>
          <cell r="V409">
            <v>0</v>
          </cell>
        </row>
        <row r="410">
          <cell r="U410">
            <v>0</v>
          </cell>
          <cell r="V410">
            <v>0</v>
          </cell>
        </row>
        <row r="411">
          <cell r="U411">
            <v>12000</v>
          </cell>
          <cell r="V411">
            <v>0</v>
          </cell>
        </row>
        <row r="412">
          <cell r="U412">
            <v>0</v>
          </cell>
          <cell r="V412">
            <v>0</v>
          </cell>
        </row>
        <row r="413">
          <cell r="U413">
            <v>0</v>
          </cell>
          <cell r="V413">
            <v>0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SIP"/>
      <sheetName val="BIBIT"/>
      <sheetName val="TBS 5 TH"/>
      <sheetName val="NPK Mg Bo"/>
      <sheetName val="TBS 05"/>
      <sheetName val="OUTPUT"/>
      <sheetName val="Plan VS Real Prod"/>
      <sheetName val="KEBOLER"/>
      <sheetName val="GRADING"/>
      <sheetName val="TANKOS 04"/>
      <sheetName val="TKKS 05"/>
      <sheetName val="STOCK"/>
      <sheetName val="PERKERASAN"/>
      <sheetName val="LKA"/>
      <sheetName val="COST"/>
      <sheetName val="LANGSIR"/>
      <sheetName val="LEMBUR"/>
      <sheetName val="CH"/>
      <sheetName val="TBS AFD"/>
      <sheetName val="TBS BLOK"/>
      <sheetName val="TANKOS"/>
      <sheetName val="check list"/>
      <sheetName val="graf C"/>
      <sheetName val="Graf Sisip"/>
      <sheetName val="Sheet1"/>
    </sheetNames>
    <sheetDataSet>
      <sheetData sheetId="0" refreshError="1">
        <row r="160">
          <cell r="B160" t="str">
            <v xml:space="preserve"> LTT</v>
          </cell>
        </row>
        <row r="164">
          <cell r="C164" t="str">
            <v>A</v>
          </cell>
        </row>
        <row r="165">
          <cell r="C165" t="str">
            <v>B</v>
          </cell>
        </row>
        <row r="166">
          <cell r="C166" t="str">
            <v>C</v>
          </cell>
        </row>
        <row r="167">
          <cell r="C167" t="str">
            <v>D</v>
          </cell>
        </row>
        <row r="168">
          <cell r="C168" t="str">
            <v>E</v>
          </cell>
        </row>
        <row r="169">
          <cell r="C169" t="str">
            <v>F</v>
          </cell>
        </row>
        <row r="170">
          <cell r="C170" t="str">
            <v>G</v>
          </cell>
        </row>
        <row r="171">
          <cell r="C171" t="str">
            <v>H</v>
          </cell>
        </row>
        <row r="172">
          <cell r="C172" t="str">
            <v>I</v>
          </cell>
        </row>
        <row r="173">
          <cell r="C173" t="str">
            <v>J</v>
          </cell>
        </row>
        <row r="174">
          <cell r="C174" t="str">
            <v>K</v>
          </cell>
        </row>
      </sheetData>
      <sheetData sheetId="1" refreshError="1"/>
      <sheetData sheetId="2" refreshError="1"/>
      <sheetData sheetId="3" refreshError="1">
        <row r="160">
          <cell r="B160" t="str">
            <v xml:space="preserve"> LTT</v>
          </cell>
        </row>
        <row r="164">
          <cell r="C164" t="str">
            <v>A</v>
          </cell>
        </row>
        <row r="165">
          <cell r="C165" t="str">
            <v>B</v>
          </cell>
        </row>
        <row r="166">
          <cell r="C166" t="str">
            <v>C</v>
          </cell>
        </row>
        <row r="167">
          <cell r="C167" t="str">
            <v>D</v>
          </cell>
        </row>
        <row r="168">
          <cell r="C168" t="str">
            <v>E</v>
          </cell>
        </row>
        <row r="169">
          <cell r="C169" t="str">
            <v>F</v>
          </cell>
        </row>
        <row r="170">
          <cell r="C170" t="str">
            <v>G</v>
          </cell>
        </row>
        <row r="171">
          <cell r="C171" t="str">
            <v>H</v>
          </cell>
        </row>
        <row r="172">
          <cell r="C172" t="str">
            <v>I</v>
          </cell>
        </row>
        <row r="173">
          <cell r="C173" t="str">
            <v>J</v>
          </cell>
        </row>
        <row r="174">
          <cell r="C174" t="str">
            <v>K</v>
          </cell>
        </row>
      </sheetData>
      <sheetData sheetId="4" refreshError="1">
        <row r="161">
          <cell r="B161" t="str">
            <v xml:space="preserve"> LTT</v>
          </cell>
          <cell r="AJ161">
            <v>0</v>
          </cell>
          <cell r="AK161">
            <v>54343</v>
          </cell>
        </row>
        <row r="165">
          <cell r="C165" t="str">
            <v>A</v>
          </cell>
          <cell r="AJ165">
            <v>0</v>
          </cell>
          <cell r="AK165">
            <v>7391</v>
          </cell>
        </row>
        <row r="166">
          <cell r="C166" t="str">
            <v>B</v>
          </cell>
          <cell r="AJ166">
            <v>0</v>
          </cell>
          <cell r="AK166">
            <v>401</v>
          </cell>
        </row>
        <row r="167">
          <cell r="C167" t="str">
            <v>C</v>
          </cell>
          <cell r="AJ167">
            <v>0</v>
          </cell>
          <cell r="AK167">
            <v>3095</v>
          </cell>
        </row>
        <row r="168">
          <cell r="C168" t="str">
            <v>D</v>
          </cell>
          <cell r="AJ168">
            <v>0</v>
          </cell>
          <cell r="AK168">
            <v>9004</v>
          </cell>
        </row>
        <row r="169">
          <cell r="C169" t="str">
            <v>E</v>
          </cell>
          <cell r="AJ169">
            <v>0</v>
          </cell>
          <cell r="AK169">
            <v>3838</v>
          </cell>
        </row>
        <row r="170">
          <cell r="C170" t="str">
            <v>F</v>
          </cell>
          <cell r="AJ170">
            <v>0</v>
          </cell>
          <cell r="AK170">
            <v>9993</v>
          </cell>
        </row>
        <row r="171">
          <cell r="C171" t="str">
            <v>G</v>
          </cell>
          <cell r="AJ171">
            <v>0</v>
          </cell>
          <cell r="AK171">
            <v>985</v>
          </cell>
        </row>
        <row r="172">
          <cell r="C172" t="str">
            <v>H</v>
          </cell>
          <cell r="AJ172">
            <v>0</v>
          </cell>
          <cell r="AK172">
            <v>6344</v>
          </cell>
        </row>
        <row r="173">
          <cell r="C173" t="str">
            <v>I</v>
          </cell>
          <cell r="AJ173">
            <v>0</v>
          </cell>
          <cell r="AK173">
            <v>4961</v>
          </cell>
        </row>
        <row r="174">
          <cell r="C174" t="str">
            <v>J</v>
          </cell>
          <cell r="AJ174">
            <v>0</v>
          </cell>
          <cell r="AK174">
            <v>409</v>
          </cell>
        </row>
        <row r="175">
          <cell r="C175" t="str">
            <v>K</v>
          </cell>
          <cell r="AJ175">
            <v>0</v>
          </cell>
          <cell r="AK175">
            <v>7922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LTW"/>
      <sheetName val="REKAP"/>
      <sheetName val="FIXED"/>
      <sheetName val="VARIABLE"/>
      <sheetName val="PKRAWAT"/>
      <sheetName val="PORAWAT"/>
      <sheetName val="PK RM KEBUN"/>
      <sheetName val="PO RM KEBUN"/>
      <sheetName val="PK UMUM"/>
      <sheetName val="OVERHEAD"/>
      <sheetName val="PK PANEN"/>
      <sheetName val="PO PANEN"/>
      <sheetName val="TRANSPOR"/>
      <sheetName val="PK OLAH"/>
      <sheetName val="PO OLAH"/>
      <sheetName val="PK RM PAB"/>
      <sheetName val="PO RM PAB"/>
    </sheetNames>
    <sheetDataSet>
      <sheetData sheetId="0">
        <row r="4">
          <cell r="E4" t="str">
            <v>JAN</v>
          </cell>
          <cell r="F4" t="str">
            <v>FEB</v>
          </cell>
          <cell r="G4" t="str">
            <v>MAR</v>
          </cell>
          <cell r="H4" t="str">
            <v>APR</v>
          </cell>
          <cell r="I4" t="str">
            <v>MAY</v>
          </cell>
          <cell r="J4" t="str">
            <v>JUN</v>
          </cell>
          <cell r="K4" t="str">
            <v>JUL</v>
          </cell>
          <cell r="L4" t="str">
            <v>AUG</v>
          </cell>
          <cell r="M4" t="str">
            <v>SEP</v>
          </cell>
          <cell r="N4" t="str">
            <v>OCT</v>
          </cell>
          <cell r="O4" t="str">
            <v>NOV</v>
          </cell>
          <cell r="P4" t="str">
            <v>DEC</v>
          </cell>
          <cell r="R4" t="str">
            <v>JAN</v>
          </cell>
          <cell r="S4" t="str">
            <v>FEB</v>
          </cell>
          <cell r="T4" t="str">
            <v>MAR</v>
          </cell>
          <cell r="U4" t="str">
            <v>APR</v>
          </cell>
          <cell r="V4" t="str">
            <v>MAY</v>
          </cell>
          <cell r="W4" t="str">
            <v>JUN</v>
          </cell>
          <cell r="X4" t="str">
            <v>JUL</v>
          </cell>
          <cell r="Y4" t="str">
            <v>AUG</v>
          </cell>
          <cell r="Z4" t="str">
            <v>SEP</v>
          </cell>
          <cell r="AA4" t="str">
            <v>OCT</v>
          </cell>
          <cell r="AB4" t="str">
            <v>NOV</v>
          </cell>
          <cell r="AC4" t="str">
            <v>DEC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TW"/>
      <sheetName val="Langsir"/>
      <sheetName val="Prod_Restan"/>
      <sheetName val="Circus"/>
      <sheetName val="Cost_TBS"/>
      <sheetName val="Cost_Jalan"/>
      <sheetName val="Mingguan Perkerasan"/>
      <sheetName val="TON  per Jam"/>
      <sheetName val="Karung"/>
      <sheetName val="PO"/>
      <sheetName val="cs pn"/>
      <sheetName val="DATA LTW"/>
      <sheetName val="TBS 05"/>
      <sheetName val="SISIP"/>
      <sheetName val="NPK Mg Bo"/>
    </sheetNames>
    <sheetDataSet>
      <sheetData sheetId="0"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</row>
        <row r="27">
          <cell r="C27">
            <v>4.0256243103849405</v>
          </cell>
          <cell r="D27">
            <v>2.7124751583308382</v>
          </cell>
          <cell r="E27">
            <v>6.9833720316190178</v>
          </cell>
          <cell r="F27">
            <v>3.5044610443291622</v>
          </cell>
          <cell r="G27">
            <v>2.9625718301007109</v>
          </cell>
          <cell r="H27">
            <v>1.5864528835676239</v>
          </cell>
          <cell r="I27">
            <v>3.5737717154732813</v>
          </cell>
          <cell r="J27">
            <v>19.675337061676338</v>
          </cell>
          <cell r="K27">
            <v>11.407703816779266</v>
          </cell>
          <cell r="L27">
            <v>10.391168117185444</v>
          </cell>
          <cell r="M27" t="e">
            <v>#DIV/0!</v>
          </cell>
          <cell r="N27" t="e">
            <v>#DIV/0!</v>
          </cell>
        </row>
      </sheetData>
      <sheetData sheetId="1">
        <row r="384">
          <cell r="F384">
            <v>0</v>
          </cell>
          <cell r="G384">
            <v>0</v>
          </cell>
        </row>
        <row r="385">
          <cell r="F385">
            <v>0</v>
          </cell>
          <cell r="G385">
            <v>0</v>
          </cell>
        </row>
        <row r="386">
          <cell r="F386">
            <v>0</v>
          </cell>
          <cell r="G386">
            <v>0</v>
          </cell>
        </row>
        <row r="387">
          <cell r="F387">
            <v>0</v>
          </cell>
          <cell r="G387">
            <v>0</v>
          </cell>
        </row>
        <row r="388">
          <cell r="F388">
            <v>0</v>
          </cell>
          <cell r="G388">
            <v>0</v>
          </cell>
        </row>
        <row r="389">
          <cell r="F389">
            <v>0</v>
          </cell>
          <cell r="G389">
            <v>0</v>
          </cell>
        </row>
        <row r="390">
          <cell r="F390">
            <v>0</v>
          </cell>
          <cell r="G390">
            <v>0</v>
          </cell>
        </row>
        <row r="391">
          <cell r="F391">
            <v>0</v>
          </cell>
          <cell r="G391">
            <v>0</v>
          </cell>
        </row>
        <row r="392">
          <cell r="F392">
            <v>0</v>
          </cell>
          <cell r="G392">
            <v>0</v>
          </cell>
        </row>
        <row r="393">
          <cell r="F393">
            <v>3334</v>
          </cell>
          <cell r="G393">
            <v>0</v>
          </cell>
        </row>
        <row r="394">
          <cell r="F394">
            <v>0</v>
          </cell>
          <cell r="G394">
            <v>0</v>
          </cell>
        </row>
        <row r="395">
          <cell r="F395">
            <v>0</v>
          </cell>
          <cell r="G395">
            <v>0</v>
          </cell>
        </row>
        <row r="402">
          <cell r="U402">
            <v>0</v>
          </cell>
          <cell r="V402">
            <v>0</v>
          </cell>
        </row>
        <row r="403">
          <cell r="U403">
            <v>0</v>
          </cell>
          <cell r="V403">
            <v>0</v>
          </cell>
        </row>
        <row r="404">
          <cell r="U404">
            <v>0</v>
          </cell>
          <cell r="V404">
            <v>0</v>
          </cell>
        </row>
        <row r="405">
          <cell r="U405">
            <v>0</v>
          </cell>
          <cell r="V405">
            <v>0</v>
          </cell>
        </row>
        <row r="406">
          <cell r="U406">
            <v>0</v>
          </cell>
          <cell r="V406">
            <v>0</v>
          </cell>
        </row>
        <row r="407">
          <cell r="U407">
            <v>0</v>
          </cell>
          <cell r="V407">
            <v>0</v>
          </cell>
        </row>
        <row r="408">
          <cell r="U408">
            <v>0</v>
          </cell>
          <cell r="V408">
            <v>0</v>
          </cell>
        </row>
        <row r="409">
          <cell r="U409">
            <v>0</v>
          </cell>
          <cell r="V409">
            <v>0</v>
          </cell>
        </row>
        <row r="410">
          <cell r="U410">
            <v>0</v>
          </cell>
          <cell r="V410">
            <v>0</v>
          </cell>
        </row>
        <row r="411">
          <cell r="U411">
            <v>12000</v>
          </cell>
          <cell r="V411">
            <v>0</v>
          </cell>
        </row>
        <row r="412">
          <cell r="U412">
            <v>0</v>
          </cell>
          <cell r="V412">
            <v>0</v>
          </cell>
        </row>
        <row r="413">
          <cell r="U413">
            <v>0</v>
          </cell>
          <cell r="V413">
            <v>0</v>
          </cell>
        </row>
      </sheetData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Bagan"/>
      <sheetName val="KPI"/>
      <sheetName val="PL Des"/>
      <sheetName val="PL Nov"/>
      <sheetName val="PL Okt"/>
      <sheetName val="PICA"/>
      <sheetName val="PCR"/>
      <sheetName val="GRAF TBS VS COST"/>
      <sheetName val="graflbr-gp"/>
      <sheetName val="AN PK"/>
      <sheetName val="OLAH VS OT"/>
      <sheetName val="LD Okt"/>
      <sheetName val="LD Nov"/>
      <sheetName val="LD Des"/>
      <sheetName val="LAY"/>
      <sheetName val="LA03"/>
      <sheetName val="GRAF SM"/>
      <sheetName val="PK"/>
      <sheetName val="PO"/>
      <sheetName val="Through"/>
      <sheetName val="Rend~CPO"/>
      <sheetName val="Qlt CPO"/>
      <sheetName val="Rend~Kernel"/>
      <sheetName val="Qlt KRN"/>
      <sheetName val="FFA"/>
      <sheetName val="PETA"/>
      <sheetName val="Br Dn"/>
      <sheetName val="ER Vs FFA"/>
      <sheetName val="Qlt Vs ER"/>
      <sheetName val="Proses Ctr"/>
      <sheetName val="CPO Loss"/>
      <sheetName val="Krn Loss"/>
      <sheetName val="BD"/>
      <sheetName val="Data"/>
      <sheetName val="PABRIK"/>
      <sheetName val="NAMA"/>
      <sheetName val="MPP"/>
      <sheetName val="REKAP ST M"/>
      <sheetName val="PL_Des"/>
      <sheetName val="PL_Nov"/>
      <sheetName val="PL_Okt"/>
      <sheetName val="GRAF_TBS_VS_COST"/>
      <sheetName val="AN_PK"/>
      <sheetName val="OLAH_VS_OT"/>
      <sheetName val="LD_Okt"/>
      <sheetName val="LD_Nov"/>
      <sheetName val="LD_Des"/>
      <sheetName val="GRAF_SM"/>
      <sheetName val="Qlt_CPO"/>
      <sheetName val="Qlt_KRN"/>
      <sheetName val="Br_Dn"/>
      <sheetName val="ER_Vs_FFA"/>
      <sheetName val="Qlt_Vs_ER"/>
      <sheetName val="Proses_Ctr"/>
      <sheetName val="CPO_Loss"/>
      <sheetName val="Krn_Loss"/>
      <sheetName val="REKAP_ST_M"/>
      <sheetName val="STFEB"/>
      <sheetName val="PABRIK (2)"/>
      <sheetName val="INV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59">
          <cell r="B59">
            <v>14.04</v>
          </cell>
          <cell r="C59">
            <v>22.54</v>
          </cell>
          <cell r="D59">
            <v>22.31</v>
          </cell>
          <cell r="E59">
            <v>30.66</v>
          </cell>
          <cell r="F59">
            <v>30.57</v>
          </cell>
          <cell r="G59">
            <v>21.31</v>
          </cell>
          <cell r="H59">
            <v>29.59</v>
          </cell>
          <cell r="I59">
            <v>23.58</v>
          </cell>
          <cell r="J59">
            <v>22.11</v>
          </cell>
          <cell r="K59">
            <v>23.04</v>
          </cell>
          <cell r="L59">
            <v>27.68</v>
          </cell>
          <cell r="M59">
            <v>46.77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LTW"/>
      <sheetName val="REKAP"/>
      <sheetName val="FIXED"/>
      <sheetName val="VARIABLE"/>
      <sheetName val="PKRAWAT"/>
      <sheetName val="PORAWAT"/>
      <sheetName val="PK RM KEBUN"/>
      <sheetName val="PO RM KEBUN"/>
      <sheetName val="PK UMUM"/>
      <sheetName val="OVERHEAD"/>
      <sheetName val="PK PANEN"/>
      <sheetName val="PO PANEN"/>
      <sheetName val="TRANSPOR"/>
      <sheetName val="PK OLAH"/>
      <sheetName val="PO OLAH"/>
      <sheetName val="PK RM PAB"/>
      <sheetName val="PO RM PAB"/>
      <sheetName val="Karung"/>
      <sheetName val="NPK Mg Bo"/>
      <sheetName val="TBS 05"/>
      <sheetName val="SISIP"/>
      <sheetName val="LTW"/>
      <sheetName val="Langsir"/>
    </sheetNames>
    <sheetDataSet>
      <sheetData sheetId="0">
        <row r="4">
          <cell r="E4" t="str">
            <v>JAN</v>
          </cell>
          <cell r="F4" t="str">
            <v>FEB</v>
          </cell>
          <cell r="G4" t="str">
            <v>MAR</v>
          </cell>
          <cell r="H4" t="str">
            <v>APR</v>
          </cell>
          <cell r="I4" t="str">
            <v>MAY</v>
          </cell>
          <cell r="J4" t="str">
            <v>JUN</v>
          </cell>
          <cell r="K4" t="str">
            <v>JUL</v>
          </cell>
          <cell r="L4" t="str">
            <v>AUG</v>
          </cell>
          <cell r="M4" t="str">
            <v>SEP</v>
          </cell>
          <cell r="N4" t="str">
            <v>OCT</v>
          </cell>
          <cell r="O4" t="str">
            <v>NOV</v>
          </cell>
          <cell r="P4" t="str">
            <v>DEC</v>
          </cell>
          <cell r="R4" t="str">
            <v>JAN</v>
          </cell>
          <cell r="S4" t="str">
            <v>FEB</v>
          </cell>
          <cell r="T4" t="str">
            <v>MAR</v>
          </cell>
          <cell r="U4" t="str">
            <v>APR</v>
          </cell>
          <cell r="V4" t="str">
            <v>MAY</v>
          </cell>
          <cell r="W4" t="str">
            <v>JUN</v>
          </cell>
          <cell r="X4" t="str">
            <v>JUL</v>
          </cell>
          <cell r="Y4" t="str">
            <v>AUG</v>
          </cell>
          <cell r="Z4" t="str">
            <v>SEP</v>
          </cell>
          <cell r="AA4" t="str">
            <v>OCT</v>
          </cell>
          <cell r="AB4" t="str">
            <v>NOV</v>
          </cell>
          <cell r="AC4" t="str">
            <v>DEC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lah"/>
    </sheetNames>
    <sheetDataSet>
      <sheetData sheetId="0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rung"/>
    </sheetNames>
    <sheetDataSet>
      <sheetData sheetId="0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G_PRO_M"/>
      <sheetName val="TTG_TAN_M"/>
      <sheetName val="TTG_TEK_M"/>
      <sheetName val="TTG_UM_M"/>
      <sheetName val="R_ TTBK"/>
      <sheetName val="LAP_PRO_M"/>
      <sheetName val="LAP PRO BUL"/>
      <sheetName val="LAP_TAN_M"/>
      <sheetName val="LAP TAN BUL"/>
      <sheetName val="LAP_TEK_M"/>
      <sheetName val="LAP TEK BUL"/>
      <sheetName val="LAP UM M"/>
      <sheetName val="LAP UM BUL"/>
      <sheetName val="Lap stock_UT"/>
      <sheetName val="SKBK"/>
      <sheetName val="REK SKB I PRO"/>
      <sheetName val="REK SKB 1 TAN"/>
      <sheetName val="REK SKB 4 TEK"/>
      <sheetName val="SKB _ 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G_PRO_M"/>
      <sheetName val="TTG_TAN_M"/>
      <sheetName val="TTG_TEK_M"/>
      <sheetName val="TTG_UM_M"/>
      <sheetName val="R_ TTBK"/>
      <sheetName val="LAP_PRO_M"/>
      <sheetName val="LAP PRO BUL"/>
      <sheetName val="LAP_TAN_M"/>
      <sheetName val="LAP TAN BUL"/>
      <sheetName val="LAP_TEK_M"/>
      <sheetName val="LAP TEK BUL"/>
      <sheetName val="LAP UM M"/>
      <sheetName val="LAP UM BUL"/>
      <sheetName val="Lap stock_UT"/>
      <sheetName val="SKBK"/>
      <sheetName val="REK SKB I PRO"/>
      <sheetName val="REK SKB 1 TAN"/>
      <sheetName val="REK SKB 4 TEK"/>
      <sheetName val="SKB _ 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Bagan"/>
      <sheetName val="KPI"/>
      <sheetName val="PL Des"/>
      <sheetName val="PL Nov"/>
      <sheetName val="PL Okt"/>
      <sheetName val="PICA"/>
      <sheetName val="PCR"/>
      <sheetName val="GRAF TBS VS COST"/>
      <sheetName val="graflbr-gp"/>
      <sheetName val="AN PK"/>
      <sheetName val="OLAH VS OT"/>
      <sheetName val="LD Okt"/>
      <sheetName val="LD Nov"/>
      <sheetName val="LD Des"/>
      <sheetName val="LAY"/>
      <sheetName val="LA03"/>
      <sheetName val="GRAF SM"/>
      <sheetName val="PK"/>
      <sheetName val="PO"/>
      <sheetName val="Through"/>
      <sheetName val="Rend~CPO"/>
      <sheetName val="Qlt CPO"/>
      <sheetName val="Rend~Kernel"/>
      <sheetName val="Qlt KRN"/>
      <sheetName val="FFA"/>
      <sheetName val="PETA"/>
      <sheetName val="Br Dn"/>
      <sheetName val="ER Vs FFA"/>
      <sheetName val="Qlt Vs ER"/>
      <sheetName val="Proses Ctr"/>
      <sheetName val="CPO Loss"/>
      <sheetName val="Krn Loss"/>
      <sheetName val="BD"/>
      <sheetName val="Data"/>
      <sheetName val="PABRIK"/>
      <sheetName val="NAMA"/>
      <sheetName val="MPP"/>
      <sheetName val="REKAP ST M"/>
      <sheetName val="SISIP"/>
      <sheetName val="TBS BLOK"/>
      <sheetName val="NPK Mg Bo"/>
      <sheetName val="TBS 05"/>
      <sheetName val="PL_Des"/>
      <sheetName val="PL_Nov"/>
      <sheetName val="PL_Okt"/>
      <sheetName val="GRAF_TBS_VS_COST"/>
      <sheetName val="AN_PK"/>
      <sheetName val="OLAH_VS_OT"/>
      <sheetName val="LD_Okt"/>
      <sheetName val="LD_Nov"/>
      <sheetName val="LD_Des"/>
      <sheetName val="GRAF_SM"/>
      <sheetName val="Qlt_CPO"/>
      <sheetName val="Qlt_KRN"/>
      <sheetName val="Br_Dn"/>
      <sheetName val="ER_Vs_FFA"/>
      <sheetName val="Qlt_Vs_ER"/>
      <sheetName val="Proses_Ctr"/>
      <sheetName val="CPO_Loss"/>
      <sheetName val="Krn_Loss"/>
      <sheetName val="REKAP_ST_M"/>
      <sheetName val="TBS_BLOK"/>
      <sheetName val="NPK_Mg_Bo"/>
      <sheetName val="TBS_05"/>
      <sheetName val="DATA LTW"/>
    </sheetNames>
    <sheetDataSet>
      <sheetData sheetId="0">
        <row r="59">
          <cell r="B59">
            <v>14.04</v>
          </cell>
        </row>
      </sheetData>
      <sheetData sheetId="1">
        <row r="59">
          <cell r="B59">
            <v>14.04</v>
          </cell>
        </row>
      </sheetData>
      <sheetData sheetId="2">
        <row r="59">
          <cell r="B59">
            <v>14.04</v>
          </cell>
        </row>
      </sheetData>
      <sheetData sheetId="3">
        <row r="59">
          <cell r="B59">
            <v>14.04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59">
          <cell r="B59">
            <v>14.04</v>
          </cell>
        </row>
      </sheetData>
      <sheetData sheetId="18">
        <row r="59">
          <cell r="B59">
            <v>14.04</v>
          </cell>
        </row>
      </sheetData>
      <sheetData sheetId="19">
        <row r="59">
          <cell r="B59">
            <v>14.04</v>
          </cell>
          <cell r="C59">
            <v>22.54</v>
          </cell>
          <cell r="D59">
            <v>22.31</v>
          </cell>
          <cell r="E59">
            <v>30.66</v>
          </cell>
          <cell r="F59">
            <v>30.57</v>
          </cell>
          <cell r="G59">
            <v>21.31</v>
          </cell>
          <cell r="H59">
            <v>29.59</v>
          </cell>
          <cell r="I59">
            <v>23.58</v>
          </cell>
          <cell r="J59">
            <v>22.11</v>
          </cell>
          <cell r="K59">
            <v>23.04</v>
          </cell>
          <cell r="L59">
            <v>27.68</v>
          </cell>
          <cell r="M59">
            <v>46.77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G_PRO_M"/>
      <sheetName val="TTG_TAN_M"/>
      <sheetName val="TTG_TEK_M"/>
      <sheetName val="TTG_UM_M"/>
      <sheetName val="R_ TTBK"/>
      <sheetName val="LAP_PRO_M"/>
      <sheetName val="LAP PRO BUL"/>
      <sheetName val="LAP_TAN_M"/>
      <sheetName val="LAP TAN BUL"/>
      <sheetName val="LAP_TEK_M"/>
      <sheetName val="LAP TEK BUL"/>
      <sheetName val="LAP UM M"/>
      <sheetName val="LAP UM BUL"/>
      <sheetName val="Lap stock_UT"/>
      <sheetName val="SKBK"/>
      <sheetName val="REK SKB I PRO"/>
      <sheetName val="REK SKB 1 TAN"/>
      <sheetName val="REK SKB 4 TEK"/>
      <sheetName val="SKB _ 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Bagan"/>
      <sheetName val="KPI"/>
      <sheetName val="PL Des"/>
      <sheetName val="PL Nov"/>
      <sheetName val="PL Okt"/>
      <sheetName val="PICA"/>
      <sheetName val="PCR"/>
      <sheetName val="GRAF TBS VS COST"/>
      <sheetName val="graflbr-gp"/>
      <sheetName val="AN PK"/>
      <sheetName val="OLAH VS OT"/>
      <sheetName val="LD Okt"/>
      <sheetName val="LD Nov"/>
      <sheetName val="LD Des"/>
      <sheetName val="LAY"/>
      <sheetName val="LA03"/>
      <sheetName val="GRAF SM"/>
      <sheetName val="PK"/>
      <sheetName val="PO"/>
      <sheetName val="Through"/>
      <sheetName val="Rend~CPO"/>
      <sheetName val="Qlt CPO"/>
      <sheetName val="Rend~Kernel"/>
      <sheetName val="Qlt KRN"/>
      <sheetName val="FFA"/>
      <sheetName val="PETA"/>
      <sheetName val="Br Dn"/>
      <sheetName val="ER Vs FFA"/>
      <sheetName val="Qlt Vs ER"/>
      <sheetName val="Proses Ctr"/>
      <sheetName val="CPO Loss"/>
      <sheetName val="Krn Loss"/>
      <sheetName val="BD"/>
      <sheetName val="Data"/>
      <sheetName val="PABRIK"/>
      <sheetName val="NAMA"/>
      <sheetName val="MPP"/>
      <sheetName val="REKAP ST 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TW"/>
      <sheetName val="Langsir"/>
      <sheetName val="Prod_Restan"/>
      <sheetName val="Circus"/>
      <sheetName val="Cost_TBS"/>
      <sheetName val="Cost_Jalan"/>
      <sheetName val="Mingguan Perkerasan"/>
    </sheetNames>
    <sheetDataSet>
      <sheetData sheetId="0"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</row>
        <row r="27">
          <cell r="C27">
            <v>4.0256243103849405</v>
          </cell>
          <cell r="D27">
            <v>2.7124751583308382</v>
          </cell>
          <cell r="E27">
            <v>6.9833720316190178</v>
          </cell>
          <cell r="F27">
            <v>3.5044610443291622</v>
          </cell>
          <cell r="G27">
            <v>2.9625718301007109</v>
          </cell>
          <cell r="H27">
            <v>1.5864528835676239</v>
          </cell>
          <cell r="I27">
            <v>3.5737717154732813</v>
          </cell>
          <cell r="J27">
            <v>19.675337061676338</v>
          </cell>
          <cell r="K27">
            <v>11.407703816779266</v>
          </cell>
          <cell r="L27">
            <v>10.391168117185444</v>
          </cell>
          <cell r="M27" t="e">
            <v>#DIV/0!</v>
          </cell>
          <cell r="N27" t="e">
            <v>#DIV/0!</v>
          </cell>
        </row>
      </sheetData>
      <sheetData sheetId="1">
        <row r="402">
          <cell r="V402">
            <v>0</v>
          </cell>
        </row>
        <row r="403">
          <cell r="V403">
            <v>0</v>
          </cell>
        </row>
        <row r="404">
          <cell r="V404">
            <v>0</v>
          </cell>
        </row>
        <row r="405">
          <cell r="V405">
            <v>0</v>
          </cell>
        </row>
        <row r="406">
          <cell r="V406">
            <v>0</v>
          </cell>
        </row>
        <row r="407">
          <cell r="V407">
            <v>0</v>
          </cell>
        </row>
        <row r="408">
          <cell r="V408">
            <v>0</v>
          </cell>
        </row>
        <row r="409">
          <cell r="V409">
            <v>0</v>
          </cell>
        </row>
        <row r="410">
          <cell r="V410">
            <v>0</v>
          </cell>
        </row>
        <row r="411">
          <cell r="V411">
            <v>0</v>
          </cell>
        </row>
        <row r="412">
          <cell r="V412">
            <v>0</v>
          </cell>
        </row>
        <row r="413">
          <cell r="V413">
            <v>0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FIK"/>
      <sheetName val="Karung"/>
      <sheetName val="Grd LTW"/>
      <sheetName val="Grd LTT"/>
      <sheetName val="Grd MMG"/>
      <sheetName val="Losses"/>
      <sheetName val="Ton per jam"/>
      <sheetName val="GRAD"/>
      <sheetName val="% OT"/>
      <sheetName val="Grafik loading"/>
      <sheetName val="Ton Jam  kanban"/>
      <sheetName val="Monitor problem"/>
      <sheetName val="Loading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TW"/>
      <sheetName val="Langsir"/>
      <sheetName val="Prod_Restan"/>
      <sheetName val="Circus"/>
      <sheetName val="Cost_TBS"/>
      <sheetName val="Cost_Jalan"/>
      <sheetName val="Mingguan Perkerasan"/>
    </sheetNames>
    <sheetDataSet>
      <sheetData sheetId="0"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</row>
        <row r="27">
          <cell r="C27">
            <v>4.0256243103849405</v>
          </cell>
          <cell r="D27">
            <v>2.7124751583308382</v>
          </cell>
          <cell r="E27">
            <v>6.9833720316190178</v>
          </cell>
          <cell r="F27">
            <v>3.5044610443291622</v>
          </cell>
          <cell r="G27">
            <v>2.9625718301007109</v>
          </cell>
          <cell r="H27">
            <v>1.5864528835676239</v>
          </cell>
          <cell r="I27">
            <v>3.5737717154732813</v>
          </cell>
          <cell r="J27">
            <v>19.675337061676338</v>
          </cell>
          <cell r="K27">
            <v>11.407703816779266</v>
          </cell>
          <cell r="L27">
            <v>10.391168117185444</v>
          </cell>
          <cell r="M27" t="e">
            <v>#DIV/0!</v>
          </cell>
          <cell r="N27" t="e">
            <v>#DIV/0!</v>
          </cell>
        </row>
      </sheetData>
      <sheetData sheetId="1">
        <row r="402">
          <cell r="V402">
            <v>0</v>
          </cell>
        </row>
        <row r="403">
          <cell r="V403">
            <v>0</v>
          </cell>
        </row>
        <row r="404">
          <cell r="V404">
            <v>0</v>
          </cell>
        </row>
        <row r="405">
          <cell r="V405">
            <v>0</v>
          </cell>
        </row>
        <row r="406">
          <cell r="V406">
            <v>0</v>
          </cell>
        </row>
        <row r="407">
          <cell r="V407">
            <v>0</v>
          </cell>
        </row>
        <row r="408">
          <cell r="V408">
            <v>0</v>
          </cell>
        </row>
        <row r="409">
          <cell r="V409">
            <v>0</v>
          </cell>
        </row>
        <row r="410">
          <cell r="V410">
            <v>0</v>
          </cell>
        </row>
        <row r="411">
          <cell r="V411">
            <v>0</v>
          </cell>
        </row>
        <row r="412">
          <cell r="V412">
            <v>0</v>
          </cell>
        </row>
        <row r="413">
          <cell r="V413">
            <v>0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FIK"/>
      <sheetName val="Karung"/>
      <sheetName val="Grd LTW"/>
      <sheetName val="Grd LTT"/>
      <sheetName val="Grd MMG"/>
      <sheetName val="Losses"/>
      <sheetName val="Ton per jam"/>
      <sheetName val="GRAD"/>
      <sheetName val="% OT"/>
      <sheetName val="Grafik loading"/>
      <sheetName val="Ton Jam  kanban"/>
      <sheetName val="Monitor problem"/>
      <sheetName val="Loading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N  per Jam"/>
      <sheetName val="TAXREAL"/>
      <sheetName val="BREAK DOWN"/>
      <sheetName val="LOSSES"/>
      <sheetName val="GRD LTW"/>
      <sheetName val="GRD LTT"/>
      <sheetName val="GRD MMG"/>
      <sheetName val="FFA per jam"/>
      <sheetName val="CPO per PT "/>
      <sheetName val="Karung"/>
      <sheetName val="Analisa"/>
      <sheetName val="Sheet1"/>
      <sheetName val="Sheet2"/>
      <sheetName val="Sheet3"/>
    </sheetNames>
    <sheetDataSet>
      <sheetData sheetId="0" refreshError="1">
        <row r="7">
          <cell r="C7" t="str">
            <v xml:space="preserve"> 07 - 08</v>
          </cell>
          <cell r="D7" t="str">
            <v xml:space="preserve"> 08 - 09</v>
          </cell>
          <cell r="E7" t="str">
            <v xml:space="preserve"> 09 - 10</v>
          </cell>
          <cell r="F7" t="str">
            <v xml:space="preserve"> 10 - 11</v>
          </cell>
          <cell r="G7" t="str">
            <v xml:space="preserve"> 11 - 12</v>
          </cell>
          <cell r="H7" t="str">
            <v xml:space="preserve"> 12 - 13</v>
          </cell>
          <cell r="I7" t="str">
            <v xml:space="preserve"> 13 - 14</v>
          </cell>
          <cell r="J7" t="str">
            <v xml:space="preserve"> 14 - 15</v>
          </cell>
          <cell r="K7" t="str">
            <v xml:space="preserve"> 15 - 16</v>
          </cell>
          <cell r="L7" t="str">
            <v xml:space="preserve"> 16 - 17</v>
          </cell>
          <cell r="M7" t="str">
            <v xml:space="preserve"> 17 - 18</v>
          </cell>
          <cell r="N7" t="str">
            <v xml:space="preserve"> 18 - 19</v>
          </cell>
          <cell r="O7" t="str">
            <v xml:space="preserve"> 19 - 20</v>
          </cell>
          <cell r="P7" t="str">
            <v xml:space="preserve"> 20 - 21</v>
          </cell>
          <cell r="Q7" t="str">
            <v xml:space="preserve"> 21 - 22</v>
          </cell>
          <cell r="R7" t="str">
            <v xml:space="preserve"> 22 - 23 </v>
          </cell>
          <cell r="S7" t="str">
            <v xml:space="preserve"> 23 - 24</v>
          </cell>
          <cell r="T7" t="str">
            <v xml:space="preserve"> 00 - 01</v>
          </cell>
          <cell r="U7" t="str">
            <v xml:space="preserve"> 01 - 02</v>
          </cell>
          <cell r="V7" t="str">
            <v xml:space="preserve"> 02 - 03</v>
          </cell>
          <cell r="W7" t="str">
            <v xml:space="preserve"> 03 - 04</v>
          </cell>
          <cell r="X7" t="str">
            <v xml:space="preserve"> 04 - 05</v>
          </cell>
          <cell r="Y7" t="str">
            <v xml:space="preserve"> 05 - 06</v>
          </cell>
          <cell r="Z7" t="str">
            <v xml:space="preserve"> 06 - 07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S"/>
      <sheetName val="Exfac HO"/>
      <sheetName val="Exfactory Site"/>
      <sheetName val="Lamp 1"/>
      <sheetName val="Lamp 2"/>
      <sheetName val="Pica 1"/>
      <sheetName val="Pica"/>
      <sheetName val="Pk Rwt-Hpt Vs HO"/>
      <sheetName val="Pk Pnn"/>
      <sheetName val="Pk Rwt-Hpt"/>
      <sheetName val="PO Rwt-Hpt"/>
      <sheetName val="PO Pnn"/>
      <sheetName val="PK RM"/>
      <sheetName val="PO RM"/>
      <sheetName val="PK UMUM"/>
      <sheetName val="OverHead"/>
      <sheetName val="Transport"/>
      <sheetName val="Exfac_HO"/>
      <sheetName val="Exfactory_Site"/>
      <sheetName val="Lamp_1"/>
      <sheetName val="Lamp_2"/>
      <sheetName val="Pica_1"/>
      <sheetName val="Pk_Rwt-Hpt_Vs_HO"/>
      <sheetName val="Pk_Pnn"/>
      <sheetName val="Pk_Rwt-Hpt"/>
      <sheetName val="PO_Rwt-Hpt"/>
      <sheetName val="PO_Pnn"/>
      <sheetName val="PK_RM"/>
      <sheetName val="PO_RM"/>
      <sheetName val="PK_UMUM"/>
      <sheetName val="Exfac_HO1"/>
      <sheetName val="Exfactory_Site1"/>
      <sheetName val="Lamp_11"/>
      <sheetName val="Lamp_21"/>
      <sheetName val="Pica_11"/>
      <sheetName val="Pk_Rwt-Hpt_Vs_HO1"/>
      <sheetName val="Pk_Pnn1"/>
      <sheetName val="Pk_Rwt-Hpt1"/>
      <sheetName val="PO_Rwt-Hpt1"/>
      <sheetName val="PO_Pnn1"/>
      <sheetName val="PK_RM1"/>
      <sheetName val="PO_RM1"/>
      <sheetName val="PK_UMUM1"/>
      <sheetName val="Exfac_HO2"/>
      <sheetName val="Exfactory_Site2"/>
      <sheetName val="Lamp_12"/>
      <sheetName val="Lamp_22"/>
      <sheetName val="Pica_12"/>
      <sheetName val="Pk_Rwt-Hpt_Vs_HO2"/>
      <sheetName val="Pk_Pnn2"/>
      <sheetName val="Pk_Rwt-Hpt2"/>
      <sheetName val="PO_Rwt-Hpt2"/>
      <sheetName val="PO_Pnn2"/>
      <sheetName val="PK_RM2"/>
      <sheetName val="PO_RM2"/>
      <sheetName val="PK_UMUM2"/>
      <sheetName val="MASTER"/>
      <sheetName val="Olah"/>
      <sheetName val="LTW"/>
      <sheetName val="Langsir"/>
    </sheetNames>
    <sheetDataSet>
      <sheetData sheetId="0">
        <row r="36">
          <cell r="A36" t="str">
            <v>EX FACTORY COST (Rp / Kg TBS)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Exfac Rev(site)"/>
      <sheetName val="Rincian "/>
      <sheetName val="Graf Cost Site"/>
      <sheetName val="PK Rwt ASLI"/>
      <sheetName val="PK Rwt"/>
      <sheetName val="POTRET_AFD"/>
      <sheetName val="PO RWT"/>
      <sheetName val="PO HPT"/>
      <sheetName val="HPT Gulma"/>
      <sheetName val="HPT"/>
      <sheetName val="PK Panen"/>
      <sheetName val="Cost PN"/>
      <sheetName val="PO Panen"/>
      <sheetName val=" Potensi 05-09"/>
      <sheetName val="Panen"/>
      <sheetName val="HK - NE"/>
      <sheetName val="PK Umum"/>
      <sheetName val="SHE"/>
      <sheetName val="PO SHE"/>
      <sheetName val="BS Versi Budget HO"/>
      <sheetName val=" Bsite Kebutu site"/>
      <sheetName val="CDO"/>
      <sheetName val="BUM dll"/>
      <sheetName val="Exfac_Rev(site)"/>
      <sheetName val="Rincian_"/>
      <sheetName val="Graf_Cost_Site"/>
      <sheetName val="PK_Rwt_ASLI"/>
      <sheetName val="PK_Rwt"/>
      <sheetName val="PO_RWT"/>
      <sheetName val="PO_HPT"/>
      <sheetName val="HPT_Gulma"/>
      <sheetName val="PK_Panen"/>
      <sheetName val="Cost_PN"/>
      <sheetName val="PO_Panen"/>
      <sheetName val="_Potensi_05-09"/>
      <sheetName val="HK_-_NE"/>
      <sheetName val="PK_Umum"/>
      <sheetName val="PO_SHE"/>
      <sheetName val="BS_Versi_Budget_HO"/>
      <sheetName val="_Bsite_Kebutu_site"/>
      <sheetName val="BUM_dll"/>
      <sheetName val="Exfac_Rev(site)1"/>
      <sheetName val="Rincian_1"/>
      <sheetName val="Graf_Cost_Site1"/>
      <sheetName val="PK_Rwt_ASLI1"/>
      <sheetName val="PK_Rwt1"/>
      <sheetName val="PO_RWT1"/>
      <sheetName val="PO_HPT1"/>
      <sheetName val="HPT_Gulma1"/>
      <sheetName val="PK_Panen1"/>
      <sheetName val="Cost_PN1"/>
      <sheetName val="PO_Panen1"/>
      <sheetName val="_Potensi_05-091"/>
      <sheetName val="HK_-_NE1"/>
      <sheetName val="PK_Umum1"/>
      <sheetName val="PO_SHE1"/>
      <sheetName val="BS_Versi_Budget_HO1"/>
      <sheetName val="_Bsite_Kebutu_site1"/>
      <sheetName val="BUM_dll1"/>
      <sheetName val="Exfac_Rev(site)2"/>
      <sheetName val="Rincian_2"/>
      <sheetName val="Graf_Cost_Site2"/>
      <sheetName val="PK_Rwt_ASLI2"/>
      <sheetName val="PK_Rwt2"/>
      <sheetName val="PO_RWT2"/>
      <sheetName val="PO_HPT2"/>
      <sheetName val="HPT_Gulma2"/>
      <sheetName val="PK_Panen2"/>
      <sheetName val="Cost_PN2"/>
      <sheetName val="PO_Panen2"/>
      <sheetName val="_Potensi_05-092"/>
      <sheetName val="HK_-_NE2"/>
      <sheetName val="PK_Umum2"/>
      <sheetName val="PO_SHE2"/>
      <sheetName val="BS_Versi_Budget_HO2"/>
      <sheetName val="_Bsite_Kebutu_site2"/>
      <sheetName val="BUM_dll2"/>
      <sheetName val="PRODUCTION REPOR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S"/>
    </sheetNames>
    <sheetDataSet>
      <sheetData sheetId="0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DES"/>
      <sheetName val="Rekap cost"/>
      <sheetName val="RekapTTG"/>
      <sheetName val="nilaistock"/>
      <sheetName val="stjan03"/>
      <sheetName val="STFEB"/>
      <sheetName val="STMAR"/>
      <sheetName val="STAPR"/>
      <sheetName val="DATA LTW"/>
      <sheetName val="LTW"/>
      <sheetName val="Langsir"/>
      <sheetName val="INVES"/>
      <sheetName val="POTRET_AFD"/>
      <sheetName val="Olah"/>
      <sheetName val="REK SKB 1 TAN"/>
      <sheetName val="PO"/>
      <sheetName val="PK"/>
      <sheetName val="Rekap_cost"/>
      <sheetName val="Mar"/>
    </sheetNames>
    <sheetDataSet>
      <sheetData sheetId="0">
        <row r="7">
          <cell r="A7">
            <v>1</v>
          </cell>
        </row>
      </sheetData>
      <sheetData sheetId="1">
        <row r="7">
          <cell r="A7">
            <v>1</v>
          </cell>
        </row>
      </sheetData>
      <sheetData sheetId="2">
        <row r="7">
          <cell r="A7">
            <v>1</v>
          </cell>
        </row>
      </sheetData>
      <sheetData sheetId="3">
        <row r="7">
          <cell r="A7">
            <v>1</v>
          </cell>
        </row>
      </sheetData>
      <sheetData sheetId="4">
        <row r="7">
          <cell r="A7">
            <v>1</v>
          </cell>
        </row>
      </sheetData>
      <sheetData sheetId="5" refreshError="1">
        <row r="7">
          <cell r="A7">
            <v>1</v>
          </cell>
          <cell r="B7" t="str">
            <v>9400-05.K.951</v>
          </cell>
          <cell r="C7" t="str">
            <v>ADAPTER</v>
          </cell>
          <cell r="D7" t="str">
            <v>pcs</v>
          </cell>
          <cell r="E7" t="str">
            <v>H 311</v>
          </cell>
          <cell r="F7">
            <v>1</v>
          </cell>
          <cell r="J7">
            <v>1</v>
          </cell>
          <cell r="K7">
            <v>1</v>
          </cell>
          <cell r="L7">
            <v>0</v>
          </cell>
          <cell r="N7">
            <v>76000</v>
          </cell>
          <cell r="O7">
            <v>76000</v>
          </cell>
          <cell r="P7">
            <v>0</v>
          </cell>
          <cell r="Q7">
            <v>0</v>
          </cell>
          <cell r="R7">
            <v>0</v>
          </cell>
          <cell r="S7">
            <v>76000</v>
          </cell>
        </row>
        <row r="8">
          <cell r="A8">
            <v>2</v>
          </cell>
          <cell r="B8" t="str">
            <v>9400-08.E.026</v>
          </cell>
          <cell r="C8" t="str">
            <v>ADAPTOR SLEEVE</v>
          </cell>
          <cell r="D8" t="str">
            <v>pc</v>
          </cell>
          <cell r="E8" t="str">
            <v>h 2312</v>
          </cell>
          <cell r="F8">
            <v>6</v>
          </cell>
          <cell r="J8">
            <v>6</v>
          </cell>
          <cell r="K8">
            <v>6</v>
          </cell>
          <cell r="L8">
            <v>0</v>
          </cell>
          <cell r="N8">
            <v>76403</v>
          </cell>
          <cell r="O8">
            <v>458418</v>
          </cell>
          <cell r="P8">
            <v>0</v>
          </cell>
          <cell r="Q8">
            <v>0</v>
          </cell>
          <cell r="R8">
            <v>0</v>
          </cell>
          <cell r="S8">
            <v>458418</v>
          </cell>
        </row>
        <row r="9">
          <cell r="A9">
            <v>3</v>
          </cell>
          <cell r="B9" t="str">
            <v xml:space="preserve"> 9400-20.A.246</v>
          </cell>
          <cell r="C9" t="str">
            <v>AIR FILTER REGULATOR</v>
          </cell>
          <cell r="D9" t="str">
            <v>PC</v>
          </cell>
          <cell r="F9">
            <v>2</v>
          </cell>
          <cell r="J9">
            <v>2</v>
          </cell>
          <cell r="K9">
            <v>2</v>
          </cell>
          <cell r="L9">
            <v>0</v>
          </cell>
          <cell r="N9">
            <v>684000</v>
          </cell>
          <cell r="O9">
            <v>1368000</v>
          </cell>
          <cell r="P9">
            <v>0</v>
          </cell>
          <cell r="Q9">
            <v>0</v>
          </cell>
          <cell r="R9">
            <v>0</v>
          </cell>
          <cell r="S9">
            <v>1368000</v>
          </cell>
        </row>
        <row r="10">
          <cell r="A10">
            <v>4</v>
          </cell>
          <cell r="B10" t="str">
            <v>9400-03.B.062</v>
          </cell>
          <cell r="C10" t="str">
            <v>ALKOHOL</v>
          </cell>
          <cell r="D10" t="str">
            <v>lt</v>
          </cell>
          <cell r="E10">
            <v>0.96</v>
          </cell>
          <cell r="F10">
            <v>135</v>
          </cell>
          <cell r="H10">
            <v>25</v>
          </cell>
          <cell r="J10">
            <v>110</v>
          </cell>
          <cell r="K10">
            <v>110</v>
          </cell>
          <cell r="L10">
            <v>0</v>
          </cell>
          <cell r="N10">
            <v>9500</v>
          </cell>
          <cell r="O10">
            <v>1282500</v>
          </cell>
          <cell r="P10">
            <v>0</v>
          </cell>
          <cell r="Q10">
            <v>237500</v>
          </cell>
          <cell r="R10">
            <v>0</v>
          </cell>
          <cell r="S10">
            <v>1045000</v>
          </cell>
        </row>
        <row r="11">
          <cell r="A11">
            <v>5</v>
          </cell>
          <cell r="B11" t="str">
            <v>9400-02.A.001</v>
          </cell>
          <cell r="C11" t="str">
            <v>ALUMINIUM SULFATE (TAWAS)</v>
          </cell>
          <cell r="D11" t="str">
            <v>kg</v>
          </cell>
          <cell r="E11" t="str">
            <v>-</v>
          </cell>
          <cell r="F11">
            <v>-50</v>
          </cell>
          <cell r="G11">
            <v>6000</v>
          </cell>
          <cell r="H11">
            <v>2850</v>
          </cell>
          <cell r="J11">
            <v>3100</v>
          </cell>
          <cell r="K11">
            <v>6100</v>
          </cell>
          <cell r="L11">
            <v>3000</v>
          </cell>
          <cell r="M11" t="str">
            <v>BELUM BISA DIBUAT TTG ( SPP BELUM ADA )</v>
          </cell>
          <cell r="N11">
            <v>1430</v>
          </cell>
          <cell r="O11">
            <v>-71500</v>
          </cell>
          <cell r="P11">
            <v>8580000</v>
          </cell>
          <cell r="Q11">
            <v>4075500</v>
          </cell>
          <cell r="R11">
            <v>0</v>
          </cell>
          <cell r="S11">
            <v>4433000</v>
          </cell>
        </row>
        <row r="12">
          <cell r="A12">
            <v>6</v>
          </cell>
          <cell r="B12" t="str">
            <v>9400-09.C.722</v>
          </cell>
          <cell r="C12" t="str">
            <v>AMPERE METER</v>
          </cell>
          <cell r="D12" t="str">
            <v>pc</v>
          </cell>
          <cell r="E12" t="str">
            <v>(0 - 30)A-30/5</v>
          </cell>
          <cell r="F12">
            <v>7</v>
          </cell>
          <cell r="H12">
            <v>1</v>
          </cell>
          <cell r="J12">
            <v>6</v>
          </cell>
          <cell r="K12">
            <v>6</v>
          </cell>
          <cell r="L12">
            <v>0</v>
          </cell>
          <cell r="N12">
            <v>51500</v>
          </cell>
          <cell r="O12">
            <v>360500</v>
          </cell>
          <cell r="P12">
            <v>0</v>
          </cell>
          <cell r="Q12">
            <v>51500</v>
          </cell>
          <cell r="R12">
            <v>0</v>
          </cell>
          <cell r="S12">
            <v>309000</v>
          </cell>
        </row>
        <row r="13">
          <cell r="A13">
            <v>7</v>
          </cell>
          <cell r="B13" t="str">
            <v>9400-09.C.1366</v>
          </cell>
          <cell r="C13" t="str">
            <v>AMPERE METER TYPE EQ 96S</v>
          </cell>
          <cell r="D13" t="str">
            <v>pc</v>
          </cell>
          <cell r="E13" t="str">
            <v>(0 - 150)A- CT150/5</v>
          </cell>
          <cell r="F13">
            <v>3</v>
          </cell>
          <cell r="J13">
            <v>3</v>
          </cell>
          <cell r="K13">
            <v>3</v>
          </cell>
          <cell r="L13">
            <v>0</v>
          </cell>
          <cell r="N13">
            <v>75000</v>
          </cell>
          <cell r="O13">
            <v>225000</v>
          </cell>
          <cell r="P13">
            <v>0</v>
          </cell>
          <cell r="Q13">
            <v>0</v>
          </cell>
          <cell r="R13">
            <v>0</v>
          </cell>
          <cell r="S13">
            <v>225000</v>
          </cell>
        </row>
        <row r="14">
          <cell r="A14">
            <v>8</v>
          </cell>
          <cell r="B14" t="str">
            <v>9400-09.B.</v>
          </cell>
          <cell r="C14" t="str">
            <v>AMPHERE METER</v>
          </cell>
          <cell r="D14" t="str">
            <v>pcs</v>
          </cell>
          <cell r="E14" t="str">
            <v>400 A</v>
          </cell>
          <cell r="F14">
            <v>1</v>
          </cell>
          <cell r="J14">
            <v>1</v>
          </cell>
          <cell r="K14">
            <v>1</v>
          </cell>
          <cell r="L14">
            <v>0</v>
          </cell>
          <cell r="N14">
            <v>140000</v>
          </cell>
          <cell r="O14">
            <v>140000</v>
          </cell>
          <cell r="P14">
            <v>0</v>
          </cell>
          <cell r="Q14">
            <v>0</v>
          </cell>
          <cell r="R14">
            <v>0</v>
          </cell>
          <cell r="S14">
            <v>140000</v>
          </cell>
        </row>
        <row r="15">
          <cell r="A15">
            <v>9</v>
          </cell>
          <cell r="B15" t="str">
            <v>9400-05.K.115</v>
          </cell>
          <cell r="C15" t="str">
            <v>ANGKONG</v>
          </cell>
          <cell r="D15" t="str">
            <v>unt</v>
          </cell>
          <cell r="E15" t="str">
            <v>-</v>
          </cell>
          <cell r="F15">
            <v>1</v>
          </cell>
          <cell r="H15">
            <v>1</v>
          </cell>
          <cell r="J15">
            <v>0</v>
          </cell>
          <cell r="K15">
            <v>0</v>
          </cell>
          <cell r="L15">
            <v>0</v>
          </cell>
          <cell r="N15">
            <v>150000</v>
          </cell>
          <cell r="O15">
            <v>150000</v>
          </cell>
          <cell r="P15">
            <v>0</v>
          </cell>
          <cell r="Q15">
            <v>150000</v>
          </cell>
          <cell r="R15">
            <v>0</v>
          </cell>
          <cell r="S15">
            <v>0</v>
          </cell>
        </row>
        <row r="16">
          <cell r="A16">
            <v>10</v>
          </cell>
          <cell r="B16" t="str">
            <v>9400-</v>
          </cell>
          <cell r="C16" t="str">
            <v>AUT0 BREACKER</v>
          </cell>
          <cell r="D16" t="str">
            <v>pc</v>
          </cell>
          <cell r="E16" t="str">
            <v>10 A / 3 ph</v>
          </cell>
          <cell r="F16">
            <v>2</v>
          </cell>
          <cell r="J16">
            <v>2</v>
          </cell>
          <cell r="K16">
            <v>2</v>
          </cell>
          <cell r="L16">
            <v>0</v>
          </cell>
          <cell r="N16">
            <v>110000</v>
          </cell>
          <cell r="O16">
            <v>220000</v>
          </cell>
          <cell r="P16">
            <v>0</v>
          </cell>
          <cell r="Q16">
            <v>0</v>
          </cell>
          <cell r="R16">
            <v>0</v>
          </cell>
          <cell r="S16">
            <v>220000</v>
          </cell>
        </row>
        <row r="17">
          <cell r="A17">
            <v>11</v>
          </cell>
          <cell r="B17" t="str">
            <v>9400-09.B.345</v>
          </cell>
          <cell r="C17" t="str">
            <v>AUTO BREACKER</v>
          </cell>
          <cell r="D17" t="str">
            <v>pc</v>
          </cell>
          <cell r="E17" t="str">
            <v>125 A</v>
          </cell>
          <cell r="F17">
            <v>0</v>
          </cell>
          <cell r="G17">
            <v>1</v>
          </cell>
          <cell r="J17">
            <v>1</v>
          </cell>
          <cell r="K17">
            <v>1</v>
          </cell>
          <cell r="L17">
            <v>0</v>
          </cell>
          <cell r="M17" t="str">
            <v>TTG MANUAL NO. 0322</v>
          </cell>
          <cell r="N17">
            <v>420000</v>
          </cell>
          <cell r="O17">
            <v>0</v>
          </cell>
          <cell r="P17">
            <v>420000</v>
          </cell>
          <cell r="Q17">
            <v>0</v>
          </cell>
          <cell r="R17">
            <v>0</v>
          </cell>
          <cell r="S17">
            <v>420000</v>
          </cell>
        </row>
        <row r="18">
          <cell r="A18">
            <v>12</v>
          </cell>
          <cell r="B18" t="str">
            <v>9400-09.B.383</v>
          </cell>
          <cell r="C18" t="str">
            <v>AUTOBREACKER</v>
          </cell>
          <cell r="D18" t="str">
            <v>pcs</v>
          </cell>
          <cell r="E18" t="str">
            <v>75A - 3 PHASE</v>
          </cell>
          <cell r="F18">
            <v>2</v>
          </cell>
          <cell r="J18">
            <v>2</v>
          </cell>
          <cell r="K18">
            <v>2</v>
          </cell>
          <cell r="L18">
            <v>0</v>
          </cell>
          <cell r="N18">
            <v>1025000</v>
          </cell>
          <cell r="O18">
            <v>2050000</v>
          </cell>
          <cell r="P18">
            <v>0</v>
          </cell>
          <cell r="Q18">
            <v>0</v>
          </cell>
          <cell r="R18">
            <v>0</v>
          </cell>
          <cell r="S18">
            <v>2050000</v>
          </cell>
        </row>
        <row r="19">
          <cell r="A19">
            <v>13</v>
          </cell>
          <cell r="B19" t="str">
            <v>9400-09.B.338</v>
          </cell>
          <cell r="C19" t="str">
            <v>AUTOBREAKER</v>
          </cell>
          <cell r="D19" t="str">
            <v>pc</v>
          </cell>
          <cell r="E19" t="str">
            <v>30 A/3.P</v>
          </cell>
          <cell r="F19">
            <v>1</v>
          </cell>
          <cell r="H19">
            <v>1</v>
          </cell>
          <cell r="J19">
            <v>0</v>
          </cell>
          <cell r="K19">
            <v>0</v>
          </cell>
          <cell r="L19">
            <v>0</v>
          </cell>
          <cell r="N19">
            <v>220000</v>
          </cell>
          <cell r="O19">
            <v>220000</v>
          </cell>
          <cell r="P19">
            <v>0</v>
          </cell>
          <cell r="Q19">
            <v>220000</v>
          </cell>
          <cell r="R19">
            <v>0</v>
          </cell>
          <cell r="S19">
            <v>0</v>
          </cell>
        </row>
        <row r="20">
          <cell r="A20">
            <v>14</v>
          </cell>
          <cell r="B20" t="str">
            <v>9400-09.B.340</v>
          </cell>
          <cell r="C20" t="str">
            <v>AUTOBREAKER</v>
          </cell>
          <cell r="D20" t="str">
            <v>pc</v>
          </cell>
          <cell r="E20" t="str">
            <v>60 A/3.P</v>
          </cell>
          <cell r="F20">
            <v>0</v>
          </cell>
          <cell r="G20">
            <v>5</v>
          </cell>
          <cell r="H20">
            <v>1</v>
          </cell>
          <cell r="J20">
            <v>4</v>
          </cell>
          <cell r="K20">
            <v>4</v>
          </cell>
          <cell r="L20">
            <v>0</v>
          </cell>
          <cell r="N20">
            <v>318300</v>
          </cell>
          <cell r="O20">
            <v>0</v>
          </cell>
          <cell r="P20">
            <v>1591500</v>
          </cell>
          <cell r="Q20">
            <v>318300</v>
          </cell>
          <cell r="R20">
            <v>0</v>
          </cell>
          <cell r="S20">
            <v>1273200</v>
          </cell>
        </row>
        <row r="21">
          <cell r="A21">
            <v>15</v>
          </cell>
          <cell r="B21" t="str">
            <v>9400-09.B.341</v>
          </cell>
          <cell r="C21" t="str">
            <v>AUTOBREAKER</v>
          </cell>
          <cell r="D21" t="str">
            <v>pc</v>
          </cell>
          <cell r="E21" t="str">
            <v>100 A / 3 Ph</v>
          </cell>
          <cell r="F21">
            <v>0</v>
          </cell>
          <cell r="G21">
            <v>3</v>
          </cell>
          <cell r="H21">
            <v>3</v>
          </cell>
          <cell r="J21">
            <v>0</v>
          </cell>
          <cell r="K21">
            <v>0</v>
          </cell>
          <cell r="L21">
            <v>0</v>
          </cell>
          <cell r="N21">
            <v>420600</v>
          </cell>
          <cell r="O21">
            <v>0</v>
          </cell>
          <cell r="P21">
            <v>1261800</v>
          </cell>
          <cell r="Q21">
            <v>1261800</v>
          </cell>
          <cell r="R21">
            <v>0</v>
          </cell>
          <cell r="S21">
            <v>0</v>
          </cell>
        </row>
        <row r="22">
          <cell r="A22">
            <v>16</v>
          </cell>
          <cell r="B22" t="str">
            <v>9400-09.C.1028</v>
          </cell>
          <cell r="C22" t="str">
            <v>AUTOBREAKER</v>
          </cell>
          <cell r="D22" t="str">
            <v>pc</v>
          </cell>
          <cell r="E22" t="str">
            <v>50 A / 3 Ph</v>
          </cell>
          <cell r="F22">
            <v>1</v>
          </cell>
          <cell r="G22">
            <v>5</v>
          </cell>
          <cell r="H22">
            <v>5</v>
          </cell>
          <cell r="J22">
            <v>1</v>
          </cell>
          <cell r="K22">
            <v>1</v>
          </cell>
          <cell r="L22">
            <v>0</v>
          </cell>
          <cell r="N22">
            <v>328000</v>
          </cell>
          <cell r="O22">
            <v>328000</v>
          </cell>
          <cell r="P22">
            <v>1640000</v>
          </cell>
          <cell r="Q22">
            <v>1640000</v>
          </cell>
          <cell r="R22">
            <v>0</v>
          </cell>
          <cell r="S22">
            <v>328000</v>
          </cell>
        </row>
        <row r="23">
          <cell r="A23">
            <v>17</v>
          </cell>
          <cell r="B23" t="str">
            <v>9400-09.B.339</v>
          </cell>
          <cell r="C23" t="str">
            <v>AUTOBREAKER</v>
          </cell>
          <cell r="D23" t="str">
            <v>pc</v>
          </cell>
          <cell r="E23" t="str">
            <v>40 A/3.P</v>
          </cell>
          <cell r="F23">
            <v>1</v>
          </cell>
          <cell r="J23">
            <v>1</v>
          </cell>
          <cell r="K23">
            <v>1</v>
          </cell>
          <cell r="L23">
            <v>0</v>
          </cell>
          <cell r="N23">
            <v>220000</v>
          </cell>
          <cell r="O23">
            <v>220000</v>
          </cell>
          <cell r="P23">
            <v>0</v>
          </cell>
          <cell r="Q23">
            <v>0</v>
          </cell>
          <cell r="R23">
            <v>0</v>
          </cell>
          <cell r="S23">
            <v>220000</v>
          </cell>
        </row>
        <row r="24">
          <cell r="A24">
            <v>18</v>
          </cell>
          <cell r="B24" t="str">
            <v>9400-09.C.1613</v>
          </cell>
          <cell r="C24" t="str">
            <v>AUXILIARY CONTACTOR</v>
          </cell>
          <cell r="D24" t="str">
            <v>pc</v>
          </cell>
          <cell r="E24" t="str">
            <v>SRCA.50F</v>
          </cell>
          <cell r="F24">
            <v>2</v>
          </cell>
          <cell r="J24">
            <v>2</v>
          </cell>
          <cell r="K24">
            <v>2</v>
          </cell>
          <cell r="L24">
            <v>0</v>
          </cell>
          <cell r="N24">
            <v>185000</v>
          </cell>
          <cell r="O24">
            <v>370000</v>
          </cell>
          <cell r="P24">
            <v>0</v>
          </cell>
          <cell r="Q24">
            <v>0</v>
          </cell>
          <cell r="R24">
            <v>0</v>
          </cell>
          <cell r="S24">
            <v>370000</v>
          </cell>
        </row>
        <row r="25">
          <cell r="A25">
            <v>19</v>
          </cell>
          <cell r="B25" t="str">
            <v>9400-09.C.1211</v>
          </cell>
          <cell r="C25" t="str">
            <v>AUXILIARY CONTACTOR</v>
          </cell>
          <cell r="D25" t="str">
            <v>pc</v>
          </cell>
          <cell r="E25" t="str">
            <v>NO - NC / LA1 DN 11</v>
          </cell>
          <cell r="F25">
            <v>10</v>
          </cell>
          <cell r="J25">
            <v>10</v>
          </cell>
          <cell r="K25">
            <v>10</v>
          </cell>
          <cell r="L25">
            <v>0</v>
          </cell>
          <cell r="N25">
            <v>41250</v>
          </cell>
          <cell r="O25">
            <v>412500</v>
          </cell>
          <cell r="P25">
            <v>0</v>
          </cell>
          <cell r="Q25">
            <v>0</v>
          </cell>
          <cell r="R25">
            <v>0</v>
          </cell>
          <cell r="S25">
            <v>412500</v>
          </cell>
        </row>
        <row r="26">
          <cell r="A26">
            <v>20</v>
          </cell>
          <cell r="B26" t="str">
            <v>9400-09.B.140</v>
          </cell>
          <cell r="C26" t="str">
            <v>AUXILIARY CONTACTOR</v>
          </cell>
          <cell r="D26" t="str">
            <v>pc</v>
          </cell>
          <cell r="E26" t="str">
            <v>CA.2.DN122</v>
          </cell>
          <cell r="F26">
            <v>4</v>
          </cell>
          <cell r="J26">
            <v>4</v>
          </cell>
          <cell r="K26">
            <v>4</v>
          </cell>
          <cell r="L26">
            <v>0</v>
          </cell>
          <cell r="N26">
            <v>54710</v>
          </cell>
          <cell r="O26">
            <v>218840</v>
          </cell>
          <cell r="P26">
            <v>0</v>
          </cell>
          <cell r="Q26">
            <v>0</v>
          </cell>
          <cell r="R26">
            <v>0</v>
          </cell>
          <cell r="S26">
            <v>218840</v>
          </cell>
        </row>
        <row r="27">
          <cell r="A27">
            <v>21</v>
          </cell>
          <cell r="B27" t="str">
            <v>9400-16.B.173</v>
          </cell>
          <cell r="C27" t="str">
            <v>AUXILIARY CONTACTOR EUDH1040</v>
          </cell>
          <cell r="D27" t="str">
            <v>set</v>
          </cell>
          <cell r="E27" t="str">
            <v>LA1 DN11 AC500V/6A</v>
          </cell>
          <cell r="F27">
            <v>3</v>
          </cell>
          <cell r="J27">
            <v>3</v>
          </cell>
          <cell r="K27">
            <v>3</v>
          </cell>
          <cell r="L27">
            <v>0</v>
          </cell>
          <cell r="N27">
            <v>63000</v>
          </cell>
          <cell r="O27">
            <v>189000</v>
          </cell>
          <cell r="P27">
            <v>0</v>
          </cell>
          <cell r="Q27">
            <v>0</v>
          </cell>
          <cell r="R27">
            <v>0</v>
          </cell>
          <cell r="S27">
            <v>189000</v>
          </cell>
        </row>
        <row r="28">
          <cell r="A28">
            <v>22</v>
          </cell>
          <cell r="B28" t="str">
            <v>9400-09.C.1591</v>
          </cell>
          <cell r="C28" t="str">
            <v>AUXILIARY RELAY</v>
          </cell>
          <cell r="D28" t="str">
            <v>pc</v>
          </cell>
          <cell r="E28" t="str">
            <v>AC.A-3F/X. 10A/40A</v>
          </cell>
          <cell r="F28">
            <v>2</v>
          </cell>
          <cell r="J28">
            <v>2</v>
          </cell>
          <cell r="K28">
            <v>2</v>
          </cell>
          <cell r="L28">
            <v>0</v>
          </cell>
          <cell r="N28">
            <v>458500</v>
          </cell>
          <cell r="O28">
            <v>917000</v>
          </cell>
          <cell r="P28">
            <v>0</v>
          </cell>
          <cell r="Q28">
            <v>0</v>
          </cell>
          <cell r="R28">
            <v>0</v>
          </cell>
          <cell r="S28">
            <v>917000</v>
          </cell>
        </row>
        <row r="29">
          <cell r="A29">
            <v>23</v>
          </cell>
          <cell r="B29" t="str">
            <v>9400-10.D.130</v>
          </cell>
          <cell r="C29" t="str">
            <v>BACK PLATE</v>
          </cell>
          <cell r="D29" t="str">
            <v>pc</v>
          </cell>
          <cell r="E29" t="str">
            <v>FOR B PUMP TYPE: B3</v>
          </cell>
          <cell r="F29">
            <v>5</v>
          </cell>
          <cell r="J29">
            <v>5</v>
          </cell>
          <cell r="K29">
            <v>5</v>
          </cell>
          <cell r="L29">
            <v>0</v>
          </cell>
          <cell r="N29">
            <v>580000</v>
          </cell>
          <cell r="O29">
            <v>2900000</v>
          </cell>
          <cell r="P29">
            <v>0</v>
          </cell>
          <cell r="Q29">
            <v>0</v>
          </cell>
          <cell r="R29">
            <v>0</v>
          </cell>
          <cell r="S29">
            <v>2900000</v>
          </cell>
        </row>
        <row r="30">
          <cell r="A30">
            <v>24</v>
          </cell>
          <cell r="B30" t="str">
            <v>9400-10.D.191</v>
          </cell>
          <cell r="C30" t="str">
            <v>BACK PLATE</v>
          </cell>
          <cell r="D30" t="str">
            <v>pc</v>
          </cell>
          <cell r="E30" t="str">
            <v>WARMAN PUMP - 4/3</v>
          </cell>
          <cell r="F30">
            <v>1</v>
          </cell>
          <cell r="H30">
            <v>1</v>
          </cell>
          <cell r="J30">
            <v>0</v>
          </cell>
          <cell r="K30">
            <v>0</v>
          </cell>
          <cell r="L30">
            <v>0</v>
          </cell>
          <cell r="N30">
            <v>1430000</v>
          </cell>
          <cell r="O30">
            <v>1430000</v>
          </cell>
          <cell r="P30">
            <v>0</v>
          </cell>
          <cell r="Q30">
            <v>1430000</v>
          </cell>
          <cell r="R30">
            <v>0</v>
          </cell>
          <cell r="S30">
            <v>0</v>
          </cell>
        </row>
        <row r="31">
          <cell r="A31">
            <v>25</v>
          </cell>
          <cell r="B31" t="str">
            <v>9400-10.D.132</v>
          </cell>
          <cell r="C31" t="str">
            <v>BACK PLATE</v>
          </cell>
          <cell r="D31" t="str">
            <v>pc</v>
          </cell>
          <cell r="E31" t="str">
            <v>FOR B PUMP TYPE: B7</v>
          </cell>
          <cell r="F31">
            <v>4</v>
          </cell>
          <cell r="J31">
            <v>4</v>
          </cell>
          <cell r="K31">
            <v>4</v>
          </cell>
          <cell r="L31">
            <v>0</v>
          </cell>
          <cell r="N31">
            <v>1100000</v>
          </cell>
          <cell r="O31">
            <v>4400000</v>
          </cell>
          <cell r="P31">
            <v>0</v>
          </cell>
          <cell r="Q31">
            <v>0</v>
          </cell>
          <cell r="R31">
            <v>0</v>
          </cell>
          <cell r="S31">
            <v>4400000</v>
          </cell>
        </row>
        <row r="32">
          <cell r="A32">
            <v>26</v>
          </cell>
          <cell r="B32" t="str">
            <v>9400-10.D.131</v>
          </cell>
          <cell r="C32" t="str">
            <v>BACK PLATE</v>
          </cell>
          <cell r="D32" t="str">
            <v>pc</v>
          </cell>
          <cell r="E32" t="str">
            <v>FOR B PUMP TYPE: B5</v>
          </cell>
          <cell r="F32">
            <v>4</v>
          </cell>
          <cell r="J32">
            <v>4</v>
          </cell>
          <cell r="K32">
            <v>4</v>
          </cell>
          <cell r="L32">
            <v>0</v>
          </cell>
          <cell r="N32">
            <v>800000</v>
          </cell>
          <cell r="O32">
            <v>3200000</v>
          </cell>
          <cell r="P32">
            <v>0</v>
          </cell>
          <cell r="Q32">
            <v>0</v>
          </cell>
          <cell r="R32">
            <v>0</v>
          </cell>
          <cell r="S32">
            <v>3200000</v>
          </cell>
        </row>
        <row r="33">
          <cell r="A33">
            <v>27</v>
          </cell>
          <cell r="B33" t="str">
            <v>9400-10.D.00364</v>
          </cell>
          <cell r="C33" t="str">
            <v>BACK PLATE</v>
          </cell>
          <cell r="D33" t="str">
            <v>pc</v>
          </cell>
          <cell r="E33" t="str">
            <v>B PUMP TYPE: B4</v>
          </cell>
          <cell r="F33">
            <v>3</v>
          </cell>
          <cell r="J33">
            <v>3</v>
          </cell>
          <cell r="K33">
            <v>3</v>
          </cell>
          <cell r="L33">
            <v>0</v>
          </cell>
          <cell r="N33">
            <v>730000</v>
          </cell>
          <cell r="O33">
            <v>2190000</v>
          </cell>
          <cell r="P33">
            <v>0</v>
          </cell>
          <cell r="Q33">
            <v>0</v>
          </cell>
          <cell r="R33">
            <v>0</v>
          </cell>
          <cell r="S33">
            <v>2190000</v>
          </cell>
        </row>
        <row r="34">
          <cell r="A34">
            <v>28</v>
          </cell>
          <cell r="B34" t="str">
            <v>9400-10.D.</v>
          </cell>
          <cell r="C34" t="str">
            <v>BACK PLATE W.PUMP</v>
          </cell>
          <cell r="D34" t="str">
            <v>pcs</v>
          </cell>
          <cell r="E34" t="str">
            <v xml:space="preserve"> WARMAN PUMP 3/2</v>
          </cell>
          <cell r="F34">
            <v>3</v>
          </cell>
          <cell r="J34">
            <v>3</v>
          </cell>
          <cell r="K34">
            <v>3</v>
          </cell>
          <cell r="L34">
            <v>0</v>
          </cell>
          <cell r="N34">
            <v>530000</v>
          </cell>
          <cell r="O34">
            <v>1590000</v>
          </cell>
          <cell r="P34">
            <v>0</v>
          </cell>
          <cell r="Q34">
            <v>0</v>
          </cell>
          <cell r="R34">
            <v>0</v>
          </cell>
          <cell r="S34">
            <v>1590000</v>
          </cell>
        </row>
        <row r="35">
          <cell r="A35">
            <v>29</v>
          </cell>
          <cell r="B35" t="str">
            <v>9400-08.A.186</v>
          </cell>
          <cell r="C35" t="str">
            <v>BALL BEARING</v>
          </cell>
          <cell r="D35" t="str">
            <v>pcs</v>
          </cell>
          <cell r="E35" t="str">
            <v>6210 ZZ</v>
          </cell>
          <cell r="F35">
            <v>3</v>
          </cell>
          <cell r="J35">
            <v>3</v>
          </cell>
          <cell r="K35">
            <v>2</v>
          </cell>
          <cell r="L35">
            <v>-1</v>
          </cell>
          <cell r="M35" t="str">
            <v>DIPINJAM PT.SLS.2/05-4-02</v>
          </cell>
          <cell r="N35">
            <v>74600</v>
          </cell>
          <cell r="O35">
            <v>223800</v>
          </cell>
          <cell r="P35">
            <v>0</v>
          </cell>
          <cell r="Q35">
            <v>0</v>
          </cell>
          <cell r="R35">
            <v>0</v>
          </cell>
          <cell r="S35">
            <v>223800</v>
          </cell>
        </row>
        <row r="36">
          <cell r="A36">
            <v>69</v>
          </cell>
          <cell r="B36" t="str">
            <v>9400-11.A.109</v>
          </cell>
          <cell r="C36" t="str">
            <v>BALL VALVE BRONZE</v>
          </cell>
          <cell r="D36" t="str">
            <v>pc</v>
          </cell>
          <cell r="E36" t="str">
            <v>3/4"</v>
          </cell>
          <cell r="F36">
            <v>4</v>
          </cell>
          <cell r="H36">
            <v>3</v>
          </cell>
          <cell r="J36">
            <v>1</v>
          </cell>
          <cell r="K36">
            <v>1</v>
          </cell>
          <cell r="L36">
            <v>0</v>
          </cell>
          <cell r="N36">
            <v>30000</v>
          </cell>
          <cell r="O36">
            <v>120000</v>
          </cell>
          <cell r="P36">
            <v>0</v>
          </cell>
          <cell r="Q36">
            <v>90000</v>
          </cell>
          <cell r="R36">
            <v>0</v>
          </cell>
          <cell r="S36">
            <v>30000</v>
          </cell>
        </row>
        <row r="37">
          <cell r="A37">
            <v>30</v>
          </cell>
          <cell r="B37" t="str">
            <v>9400-11.A.136</v>
          </cell>
          <cell r="C37" t="str">
            <v>BALL VALVE ST.STEEL</v>
          </cell>
          <cell r="D37" t="str">
            <v>pc</v>
          </cell>
          <cell r="E37" t="str">
            <v>1,5" Drat</v>
          </cell>
          <cell r="F37">
            <v>3</v>
          </cell>
          <cell r="J37">
            <v>3</v>
          </cell>
          <cell r="K37">
            <v>3</v>
          </cell>
          <cell r="L37">
            <v>0</v>
          </cell>
          <cell r="N37">
            <v>165750</v>
          </cell>
          <cell r="O37">
            <v>497250</v>
          </cell>
          <cell r="P37">
            <v>0</v>
          </cell>
          <cell r="Q37">
            <v>0</v>
          </cell>
          <cell r="R37">
            <v>0</v>
          </cell>
          <cell r="S37">
            <v>497250</v>
          </cell>
        </row>
        <row r="38">
          <cell r="A38">
            <v>31</v>
          </cell>
          <cell r="B38" t="str">
            <v xml:space="preserve"> 9400-09.C.934</v>
          </cell>
          <cell r="C38" t="str">
            <v>BALLAST LAMPU MERCURY</v>
          </cell>
          <cell r="D38" t="str">
            <v>PCS</v>
          </cell>
          <cell r="E38" t="str">
            <v>250 W / 220 V</v>
          </cell>
          <cell r="F38">
            <v>6</v>
          </cell>
          <cell r="J38">
            <v>6</v>
          </cell>
          <cell r="K38">
            <v>6</v>
          </cell>
          <cell r="L38">
            <v>0</v>
          </cell>
          <cell r="N38">
            <v>90000</v>
          </cell>
          <cell r="O38">
            <v>540000</v>
          </cell>
          <cell r="P38">
            <v>0</v>
          </cell>
          <cell r="Q38">
            <v>0</v>
          </cell>
          <cell r="R38">
            <v>0</v>
          </cell>
          <cell r="S38">
            <v>540000</v>
          </cell>
        </row>
        <row r="39">
          <cell r="A39">
            <v>32</v>
          </cell>
          <cell r="B39" t="str">
            <v>9400-09.C.230</v>
          </cell>
          <cell r="C39" t="str">
            <v>BALLAST TL</v>
          </cell>
          <cell r="D39" t="str">
            <v>pc</v>
          </cell>
          <cell r="E39" t="str">
            <v>20W / 220V</v>
          </cell>
          <cell r="F39">
            <v>43</v>
          </cell>
          <cell r="J39">
            <v>43</v>
          </cell>
          <cell r="K39">
            <v>43</v>
          </cell>
          <cell r="L39">
            <v>0</v>
          </cell>
          <cell r="N39">
            <v>14300</v>
          </cell>
          <cell r="O39">
            <v>614900</v>
          </cell>
          <cell r="P39">
            <v>0</v>
          </cell>
          <cell r="Q39">
            <v>0</v>
          </cell>
          <cell r="R39">
            <v>0</v>
          </cell>
          <cell r="S39">
            <v>614900</v>
          </cell>
        </row>
        <row r="40">
          <cell r="A40">
            <v>33</v>
          </cell>
          <cell r="B40" t="str">
            <v>9400-09.C.093</v>
          </cell>
          <cell r="C40" t="str">
            <v>BALLAST TL</v>
          </cell>
          <cell r="D40" t="str">
            <v>pc</v>
          </cell>
          <cell r="E40" t="str">
            <v>40 W / 220 V</v>
          </cell>
          <cell r="F40">
            <v>8</v>
          </cell>
          <cell r="H40">
            <v>4</v>
          </cell>
          <cell r="J40">
            <v>4</v>
          </cell>
          <cell r="K40">
            <v>4</v>
          </cell>
          <cell r="L40">
            <v>0</v>
          </cell>
          <cell r="N40">
            <v>12000</v>
          </cell>
          <cell r="O40">
            <v>96000</v>
          </cell>
          <cell r="P40">
            <v>0</v>
          </cell>
          <cell r="Q40">
            <v>48000</v>
          </cell>
          <cell r="R40">
            <v>0</v>
          </cell>
          <cell r="S40">
            <v>48000</v>
          </cell>
        </row>
        <row r="41">
          <cell r="A41">
            <v>34</v>
          </cell>
          <cell r="B41" t="str">
            <v>9400-05.G.007</v>
          </cell>
          <cell r="C41" t="str">
            <v>BAN ANGKONG</v>
          </cell>
          <cell r="D41" t="str">
            <v>pc</v>
          </cell>
          <cell r="E41" t="str">
            <v>-</v>
          </cell>
          <cell r="F41">
            <v>6</v>
          </cell>
          <cell r="H41">
            <v>2</v>
          </cell>
          <cell r="J41">
            <v>4</v>
          </cell>
          <cell r="K41">
            <v>4</v>
          </cell>
          <cell r="L41">
            <v>0</v>
          </cell>
          <cell r="N41">
            <v>35000</v>
          </cell>
          <cell r="O41">
            <v>210000</v>
          </cell>
          <cell r="P41">
            <v>0</v>
          </cell>
          <cell r="Q41">
            <v>70000</v>
          </cell>
          <cell r="R41">
            <v>0</v>
          </cell>
          <cell r="S41">
            <v>140000</v>
          </cell>
        </row>
        <row r="42">
          <cell r="A42">
            <v>35</v>
          </cell>
          <cell r="B42" t="str">
            <v>9400-05.G.003</v>
          </cell>
          <cell r="C42" t="str">
            <v>BAN DALAM</v>
          </cell>
          <cell r="D42" t="str">
            <v>pc</v>
          </cell>
          <cell r="E42" t="str">
            <v>17.5 - 25/12</v>
          </cell>
          <cell r="F42">
            <v>4</v>
          </cell>
          <cell r="H42">
            <v>2</v>
          </cell>
          <cell r="J42">
            <v>2</v>
          </cell>
          <cell r="K42">
            <v>2</v>
          </cell>
          <cell r="L42">
            <v>0</v>
          </cell>
          <cell r="N42">
            <v>575000</v>
          </cell>
          <cell r="O42">
            <v>2300000</v>
          </cell>
          <cell r="P42">
            <v>0</v>
          </cell>
          <cell r="Q42">
            <v>1150000</v>
          </cell>
          <cell r="R42">
            <v>0</v>
          </cell>
          <cell r="S42">
            <v>1150000</v>
          </cell>
        </row>
        <row r="43">
          <cell r="A43">
            <v>36</v>
          </cell>
          <cell r="B43" t="str">
            <v>9400-05.G.019</v>
          </cell>
          <cell r="C43" t="str">
            <v>BAN DALAM</v>
          </cell>
          <cell r="D43" t="str">
            <v>pc</v>
          </cell>
          <cell r="E43" t="str">
            <v>18.4 - 30</v>
          </cell>
          <cell r="F43">
            <v>5</v>
          </cell>
          <cell r="J43">
            <v>5</v>
          </cell>
          <cell r="K43">
            <v>5</v>
          </cell>
          <cell r="L43">
            <v>0</v>
          </cell>
          <cell r="N43">
            <v>260000</v>
          </cell>
          <cell r="O43">
            <v>1300000</v>
          </cell>
          <cell r="P43">
            <v>0</v>
          </cell>
          <cell r="Q43">
            <v>0</v>
          </cell>
          <cell r="R43">
            <v>0</v>
          </cell>
          <cell r="S43">
            <v>1300000</v>
          </cell>
        </row>
        <row r="44">
          <cell r="A44">
            <v>37</v>
          </cell>
          <cell r="B44" t="str">
            <v>9400-05.G.013</v>
          </cell>
          <cell r="C44" t="str">
            <v>BAN DALAM</v>
          </cell>
          <cell r="D44" t="str">
            <v>pc</v>
          </cell>
          <cell r="E44" t="str">
            <v>825 - 20</v>
          </cell>
          <cell r="F44">
            <v>2</v>
          </cell>
          <cell r="J44">
            <v>2</v>
          </cell>
          <cell r="K44">
            <v>2</v>
          </cell>
          <cell r="L44">
            <v>0</v>
          </cell>
          <cell r="N44">
            <v>120000</v>
          </cell>
          <cell r="O44">
            <v>240000</v>
          </cell>
          <cell r="P44">
            <v>0</v>
          </cell>
          <cell r="Q44">
            <v>0</v>
          </cell>
          <cell r="R44">
            <v>0</v>
          </cell>
          <cell r="S44">
            <v>240000</v>
          </cell>
        </row>
        <row r="45">
          <cell r="A45">
            <v>38</v>
          </cell>
          <cell r="B45" t="str">
            <v>9400-05.G.016</v>
          </cell>
          <cell r="C45" t="str">
            <v>BAN DALAM</v>
          </cell>
          <cell r="D45" t="str">
            <v>pc</v>
          </cell>
          <cell r="E45" t="str">
            <v xml:space="preserve"> 750-16</v>
          </cell>
          <cell r="F45">
            <v>2</v>
          </cell>
          <cell r="J45">
            <v>2</v>
          </cell>
          <cell r="K45">
            <v>2</v>
          </cell>
          <cell r="L45">
            <v>0</v>
          </cell>
          <cell r="N45">
            <v>66000</v>
          </cell>
          <cell r="O45">
            <v>132000</v>
          </cell>
          <cell r="P45">
            <v>0</v>
          </cell>
          <cell r="Q45">
            <v>0</v>
          </cell>
          <cell r="R45">
            <v>0</v>
          </cell>
          <cell r="S45">
            <v>132000</v>
          </cell>
        </row>
        <row r="46">
          <cell r="A46">
            <v>39</v>
          </cell>
          <cell r="B46" t="str">
            <v>9400-05.G.008</v>
          </cell>
          <cell r="C46" t="str">
            <v>BAN LUAR</v>
          </cell>
          <cell r="D46" t="str">
            <v>pc</v>
          </cell>
          <cell r="E46" t="str">
            <v>12.4 - 24</v>
          </cell>
          <cell r="F46">
            <v>2</v>
          </cell>
          <cell r="J46">
            <v>2</v>
          </cell>
          <cell r="K46">
            <v>2</v>
          </cell>
          <cell r="L46">
            <v>0</v>
          </cell>
          <cell r="N46">
            <v>1250000</v>
          </cell>
          <cell r="O46">
            <v>2500000</v>
          </cell>
          <cell r="P46">
            <v>0</v>
          </cell>
          <cell r="Q46">
            <v>0</v>
          </cell>
          <cell r="R46">
            <v>0</v>
          </cell>
          <cell r="S46">
            <v>2500000</v>
          </cell>
        </row>
        <row r="47">
          <cell r="A47">
            <v>40</v>
          </cell>
          <cell r="B47" t="str">
            <v xml:space="preserve"> 9400-05.G.015</v>
          </cell>
          <cell r="C47" t="str">
            <v>BAN LUAR</v>
          </cell>
          <cell r="D47" t="str">
            <v>pc</v>
          </cell>
          <cell r="E47" t="str">
            <v xml:space="preserve"> 750 X 16</v>
          </cell>
          <cell r="F47">
            <v>2</v>
          </cell>
          <cell r="J47">
            <v>2</v>
          </cell>
          <cell r="K47">
            <v>2</v>
          </cell>
          <cell r="L47">
            <v>0</v>
          </cell>
          <cell r="N47">
            <v>473000</v>
          </cell>
          <cell r="O47">
            <v>946000</v>
          </cell>
          <cell r="P47">
            <v>0</v>
          </cell>
          <cell r="Q47">
            <v>0</v>
          </cell>
          <cell r="R47">
            <v>0</v>
          </cell>
          <cell r="S47">
            <v>946000</v>
          </cell>
        </row>
        <row r="48">
          <cell r="A48">
            <v>41</v>
          </cell>
          <cell r="B48" t="str">
            <v>9400-05.G.002</v>
          </cell>
          <cell r="C48" t="str">
            <v>BAN LUAR</v>
          </cell>
          <cell r="D48" t="str">
            <v>pc</v>
          </cell>
          <cell r="E48" t="str">
            <v>17.5 - 25/12</v>
          </cell>
          <cell r="F48">
            <v>4</v>
          </cell>
          <cell r="H48">
            <v>2</v>
          </cell>
          <cell r="J48">
            <v>2</v>
          </cell>
          <cell r="K48">
            <v>2</v>
          </cell>
          <cell r="L48">
            <v>0</v>
          </cell>
          <cell r="N48">
            <v>5000000</v>
          </cell>
          <cell r="O48">
            <v>20000000</v>
          </cell>
          <cell r="P48">
            <v>0</v>
          </cell>
          <cell r="Q48">
            <v>10000000</v>
          </cell>
          <cell r="R48">
            <v>0</v>
          </cell>
          <cell r="S48">
            <v>10000000</v>
          </cell>
        </row>
        <row r="49">
          <cell r="A49">
            <v>42</v>
          </cell>
          <cell r="B49" t="str">
            <v>9400-05.K.49</v>
          </cell>
          <cell r="C49" t="str">
            <v>BAN MATI</v>
          </cell>
          <cell r="D49" t="str">
            <v>pc</v>
          </cell>
          <cell r="E49" t="str">
            <v>U/ GEROBAK</v>
          </cell>
          <cell r="F49">
            <v>8</v>
          </cell>
          <cell r="J49">
            <v>8</v>
          </cell>
          <cell r="K49">
            <v>8</v>
          </cell>
          <cell r="L49">
            <v>0</v>
          </cell>
          <cell r="N49">
            <v>22500</v>
          </cell>
          <cell r="O49">
            <v>180000</v>
          </cell>
          <cell r="P49">
            <v>0</v>
          </cell>
          <cell r="Q49">
            <v>0</v>
          </cell>
          <cell r="R49">
            <v>0</v>
          </cell>
          <cell r="S49">
            <v>180000</v>
          </cell>
        </row>
        <row r="50">
          <cell r="A50">
            <v>43</v>
          </cell>
          <cell r="B50" t="str">
            <v>9400-13.B.012</v>
          </cell>
          <cell r="C50" t="str">
            <v>BATU API</v>
          </cell>
          <cell r="D50" t="str">
            <v>pc</v>
          </cell>
          <cell r="E50" t="str">
            <v>SK 34 T1-T2</v>
          </cell>
          <cell r="F50">
            <v>597</v>
          </cell>
          <cell r="J50">
            <v>597</v>
          </cell>
          <cell r="K50">
            <v>2297</v>
          </cell>
          <cell r="L50">
            <v>1700</v>
          </cell>
          <cell r="M50" t="str">
            <v>BLM BISA DIBUAT TTG SPP BELUM ADA</v>
          </cell>
          <cell r="N50">
            <v>1700</v>
          </cell>
          <cell r="O50">
            <v>1014900</v>
          </cell>
          <cell r="P50">
            <v>0</v>
          </cell>
          <cell r="Q50">
            <v>0</v>
          </cell>
          <cell r="R50">
            <v>0</v>
          </cell>
          <cell r="S50">
            <v>1014900</v>
          </cell>
        </row>
        <row r="51">
          <cell r="A51">
            <v>44</v>
          </cell>
          <cell r="B51" t="str">
            <v>9400-05.K.731</v>
          </cell>
          <cell r="C51" t="str">
            <v>BATU GERINDA POTONG</v>
          </cell>
          <cell r="D51" t="str">
            <v>pc</v>
          </cell>
          <cell r="E51" t="str">
            <v>16"</v>
          </cell>
          <cell r="F51">
            <v>0</v>
          </cell>
          <cell r="G51">
            <v>10</v>
          </cell>
          <cell r="H51">
            <v>5</v>
          </cell>
          <cell r="J51">
            <v>5</v>
          </cell>
          <cell r="K51">
            <v>5</v>
          </cell>
          <cell r="L51">
            <v>0</v>
          </cell>
          <cell r="N51">
            <v>45000</v>
          </cell>
          <cell r="O51">
            <v>0</v>
          </cell>
          <cell r="P51">
            <v>450000</v>
          </cell>
          <cell r="Q51">
            <v>225000</v>
          </cell>
          <cell r="R51">
            <v>0</v>
          </cell>
          <cell r="S51">
            <v>225000</v>
          </cell>
        </row>
        <row r="52">
          <cell r="A52">
            <v>45</v>
          </cell>
          <cell r="B52" t="str">
            <v>9400-05.F.00463</v>
          </cell>
          <cell r="C52" t="str">
            <v>BAUT BAJA</v>
          </cell>
          <cell r="D52" t="str">
            <v>pc</v>
          </cell>
          <cell r="E52" t="str">
            <v>3/4 x 2"</v>
          </cell>
          <cell r="F52">
            <v>57</v>
          </cell>
          <cell r="J52">
            <v>57</v>
          </cell>
          <cell r="K52">
            <v>57</v>
          </cell>
          <cell r="L52">
            <v>0</v>
          </cell>
          <cell r="N52">
            <v>3700</v>
          </cell>
          <cell r="O52">
            <v>210900</v>
          </cell>
          <cell r="P52">
            <v>0</v>
          </cell>
          <cell r="Q52">
            <v>0</v>
          </cell>
          <cell r="R52">
            <v>0</v>
          </cell>
          <cell r="S52">
            <v>210900</v>
          </cell>
        </row>
        <row r="53">
          <cell r="A53">
            <v>46</v>
          </cell>
          <cell r="B53" t="str">
            <v>9400-</v>
          </cell>
          <cell r="C53" t="str">
            <v>BAUT COUPLING C/W KARET</v>
          </cell>
          <cell r="D53" t="str">
            <v>pc</v>
          </cell>
          <cell r="E53" t="str">
            <v>F 2</v>
          </cell>
          <cell r="F53">
            <v>12</v>
          </cell>
          <cell r="J53">
            <v>12</v>
          </cell>
          <cell r="K53">
            <v>12</v>
          </cell>
          <cell r="L53">
            <v>0</v>
          </cell>
          <cell r="M53" t="str">
            <v>TTG MANUAL NO. 015</v>
          </cell>
          <cell r="N53">
            <v>20000</v>
          </cell>
          <cell r="O53">
            <v>240000</v>
          </cell>
          <cell r="P53">
            <v>0</v>
          </cell>
          <cell r="Q53">
            <v>0</v>
          </cell>
          <cell r="R53">
            <v>0</v>
          </cell>
          <cell r="S53">
            <v>240000</v>
          </cell>
        </row>
        <row r="54">
          <cell r="A54">
            <v>47</v>
          </cell>
          <cell r="B54" t="str">
            <v xml:space="preserve"> 9400-08.A.064</v>
          </cell>
          <cell r="C54" t="str">
            <v>BEARING</v>
          </cell>
          <cell r="D54" t="str">
            <v>pc</v>
          </cell>
          <cell r="E54" t="str">
            <v xml:space="preserve"> 6013 ZZ</v>
          </cell>
          <cell r="F54">
            <v>4</v>
          </cell>
          <cell r="J54">
            <v>4</v>
          </cell>
          <cell r="K54">
            <v>4</v>
          </cell>
          <cell r="L54">
            <v>0</v>
          </cell>
          <cell r="N54">
            <v>95000</v>
          </cell>
          <cell r="O54">
            <v>380000</v>
          </cell>
          <cell r="P54">
            <v>0</v>
          </cell>
          <cell r="Q54">
            <v>0</v>
          </cell>
          <cell r="R54">
            <v>0</v>
          </cell>
          <cell r="S54">
            <v>380000</v>
          </cell>
        </row>
        <row r="55">
          <cell r="A55">
            <v>48</v>
          </cell>
          <cell r="B55" t="str">
            <v>9400-08.A.039</v>
          </cell>
          <cell r="C55" t="str">
            <v>BEARING</v>
          </cell>
          <cell r="D55" t="str">
            <v>pc</v>
          </cell>
          <cell r="E55" t="str">
            <v>6207.</v>
          </cell>
          <cell r="F55">
            <v>7</v>
          </cell>
          <cell r="J55">
            <v>7</v>
          </cell>
          <cell r="K55">
            <v>7</v>
          </cell>
          <cell r="L55">
            <v>0</v>
          </cell>
          <cell r="N55">
            <v>35000</v>
          </cell>
          <cell r="O55">
            <v>245000</v>
          </cell>
          <cell r="P55">
            <v>0</v>
          </cell>
          <cell r="Q55">
            <v>0</v>
          </cell>
          <cell r="R55">
            <v>0</v>
          </cell>
          <cell r="S55">
            <v>245000</v>
          </cell>
        </row>
        <row r="56">
          <cell r="A56">
            <v>49</v>
          </cell>
          <cell r="B56" t="str">
            <v>9400-08.A.017</v>
          </cell>
          <cell r="C56" t="str">
            <v>BEARING</v>
          </cell>
          <cell r="D56" t="str">
            <v>pc</v>
          </cell>
          <cell r="E56">
            <v>6313</v>
          </cell>
          <cell r="F56">
            <v>7</v>
          </cell>
          <cell r="J56">
            <v>7</v>
          </cell>
          <cell r="K56">
            <v>5</v>
          </cell>
          <cell r="L56">
            <v>-2</v>
          </cell>
          <cell r="M56" t="str">
            <v>DIPINJAM PT.SLS.2/22-8-01</v>
          </cell>
          <cell r="N56">
            <v>218200</v>
          </cell>
          <cell r="O56">
            <v>1527400</v>
          </cell>
          <cell r="P56">
            <v>0</v>
          </cell>
          <cell r="Q56">
            <v>0</v>
          </cell>
          <cell r="R56">
            <v>0</v>
          </cell>
          <cell r="S56">
            <v>1527400</v>
          </cell>
        </row>
        <row r="57">
          <cell r="A57">
            <v>50</v>
          </cell>
          <cell r="B57" t="str">
            <v>9400-08.A.001</v>
          </cell>
          <cell r="C57" t="str">
            <v>BEARING</v>
          </cell>
          <cell r="D57" t="str">
            <v>pc</v>
          </cell>
          <cell r="E57">
            <v>6205</v>
          </cell>
          <cell r="F57">
            <v>15</v>
          </cell>
          <cell r="J57">
            <v>15</v>
          </cell>
          <cell r="K57">
            <v>15</v>
          </cell>
          <cell r="L57">
            <v>0</v>
          </cell>
          <cell r="N57">
            <v>20300</v>
          </cell>
          <cell r="O57">
            <v>304500</v>
          </cell>
          <cell r="P57">
            <v>0</v>
          </cell>
          <cell r="Q57">
            <v>0</v>
          </cell>
          <cell r="R57">
            <v>0</v>
          </cell>
          <cell r="S57">
            <v>304500</v>
          </cell>
        </row>
        <row r="58">
          <cell r="A58">
            <v>51</v>
          </cell>
          <cell r="B58" t="str">
            <v>9400-08.A.232</v>
          </cell>
          <cell r="C58" t="str">
            <v>BEARING</v>
          </cell>
          <cell r="D58" t="str">
            <v>pc</v>
          </cell>
          <cell r="E58" t="str">
            <v>6203 ZZ</v>
          </cell>
          <cell r="F58">
            <v>1</v>
          </cell>
          <cell r="J58">
            <v>1</v>
          </cell>
          <cell r="K58">
            <v>1</v>
          </cell>
          <cell r="L58">
            <v>0</v>
          </cell>
          <cell r="N58">
            <v>12300</v>
          </cell>
          <cell r="O58">
            <v>12300</v>
          </cell>
          <cell r="P58">
            <v>0</v>
          </cell>
          <cell r="Q58">
            <v>0</v>
          </cell>
          <cell r="R58">
            <v>0</v>
          </cell>
          <cell r="S58">
            <v>12300</v>
          </cell>
        </row>
        <row r="59">
          <cell r="A59">
            <v>52</v>
          </cell>
          <cell r="B59" t="str">
            <v>9400-08.A.125</v>
          </cell>
          <cell r="C59" t="str">
            <v>BEARING</v>
          </cell>
          <cell r="D59" t="str">
            <v>pc</v>
          </cell>
          <cell r="E59" t="str">
            <v>6304 2Z</v>
          </cell>
          <cell r="F59">
            <v>13</v>
          </cell>
          <cell r="J59">
            <v>13</v>
          </cell>
          <cell r="K59">
            <v>13</v>
          </cell>
          <cell r="L59">
            <v>0</v>
          </cell>
          <cell r="N59">
            <v>19300</v>
          </cell>
          <cell r="O59">
            <v>250900</v>
          </cell>
          <cell r="P59">
            <v>0</v>
          </cell>
          <cell r="Q59">
            <v>0</v>
          </cell>
          <cell r="R59">
            <v>0</v>
          </cell>
          <cell r="S59">
            <v>250900</v>
          </cell>
        </row>
        <row r="60">
          <cell r="A60">
            <v>53</v>
          </cell>
          <cell r="B60" t="str">
            <v>9400-08.A.002</v>
          </cell>
          <cell r="C60" t="str">
            <v>BEARING</v>
          </cell>
          <cell r="D60" t="str">
            <v>pc</v>
          </cell>
          <cell r="E60" t="str">
            <v>6206 J3D</v>
          </cell>
          <cell r="F60">
            <v>4</v>
          </cell>
          <cell r="J60">
            <v>4</v>
          </cell>
          <cell r="K60">
            <v>4</v>
          </cell>
          <cell r="L60">
            <v>0</v>
          </cell>
          <cell r="N60">
            <v>29200</v>
          </cell>
          <cell r="O60">
            <v>116800</v>
          </cell>
          <cell r="P60">
            <v>0</v>
          </cell>
          <cell r="Q60">
            <v>0</v>
          </cell>
          <cell r="R60">
            <v>0</v>
          </cell>
          <cell r="S60">
            <v>116800</v>
          </cell>
        </row>
        <row r="61">
          <cell r="A61">
            <v>54</v>
          </cell>
          <cell r="B61" t="str">
            <v>9400-08.A.010</v>
          </cell>
          <cell r="C61" t="str">
            <v>BEARING</v>
          </cell>
          <cell r="D61" t="str">
            <v>pc</v>
          </cell>
          <cell r="E61">
            <v>6306</v>
          </cell>
          <cell r="F61">
            <v>15</v>
          </cell>
          <cell r="H61">
            <v>8</v>
          </cell>
          <cell r="J61">
            <v>7</v>
          </cell>
          <cell r="K61">
            <v>7</v>
          </cell>
          <cell r="L61">
            <v>0</v>
          </cell>
          <cell r="N61">
            <v>36850</v>
          </cell>
          <cell r="O61">
            <v>552750</v>
          </cell>
          <cell r="P61">
            <v>0</v>
          </cell>
          <cell r="Q61">
            <v>294800</v>
          </cell>
          <cell r="R61">
            <v>0</v>
          </cell>
          <cell r="S61">
            <v>257950</v>
          </cell>
        </row>
        <row r="62">
          <cell r="A62">
            <v>55</v>
          </cell>
          <cell r="B62" t="str">
            <v>9400-08.A.093</v>
          </cell>
          <cell r="C62" t="str">
            <v>BEARING</v>
          </cell>
          <cell r="D62" t="str">
            <v>pc</v>
          </cell>
          <cell r="E62" t="str">
            <v>22222 EK</v>
          </cell>
          <cell r="F62">
            <v>1</v>
          </cell>
          <cell r="J62">
            <v>1</v>
          </cell>
          <cell r="K62">
            <v>1</v>
          </cell>
          <cell r="L62">
            <v>0</v>
          </cell>
          <cell r="N62">
            <v>1218941</v>
          </cell>
          <cell r="O62">
            <v>1218941</v>
          </cell>
          <cell r="P62">
            <v>0</v>
          </cell>
          <cell r="Q62">
            <v>0</v>
          </cell>
          <cell r="R62">
            <v>0</v>
          </cell>
          <cell r="S62">
            <v>1218941</v>
          </cell>
        </row>
        <row r="63">
          <cell r="A63">
            <v>56</v>
          </cell>
          <cell r="B63" t="str">
            <v>9400-08.A.016</v>
          </cell>
          <cell r="C63" t="str">
            <v>BEARING</v>
          </cell>
          <cell r="D63" t="str">
            <v>pc</v>
          </cell>
          <cell r="E63">
            <v>6312</v>
          </cell>
          <cell r="F63">
            <v>11</v>
          </cell>
          <cell r="H63">
            <v>2</v>
          </cell>
          <cell r="J63">
            <v>9</v>
          </cell>
          <cell r="K63">
            <v>9</v>
          </cell>
          <cell r="L63">
            <v>0</v>
          </cell>
          <cell r="N63">
            <v>168200</v>
          </cell>
          <cell r="O63">
            <v>1850200</v>
          </cell>
          <cell r="P63">
            <v>0</v>
          </cell>
          <cell r="Q63">
            <v>336400</v>
          </cell>
          <cell r="R63">
            <v>0</v>
          </cell>
          <cell r="S63">
            <v>1513800</v>
          </cell>
        </row>
        <row r="64">
          <cell r="A64">
            <v>57</v>
          </cell>
          <cell r="B64" t="str">
            <v>9400-08.A.014</v>
          </cell>
          <cell r="C64" t="str">
            <v>BEARING</v>
          </cell>
          <cell r="D64" t="str">
            <v>pc</v>
          </cell>
          <cell r="E64">
            <v>6310</v>
          </cell>
          <cell r="F64">
            <v>1</v>
          </cell>
          <cell r="H64">
            <v>1</v>
          </cell>
          <cell r="J64">
            <v>0</v>
          </cell>
          <cell r="K64">
            <v>0</v>
          </cell>
          <cell r="L64">
            <v>0</v>
          </cell>
          <cell r="N64">
            <v>102900</v>
          </cell>
          <cell r="O64">
            <v>102900</v>
          </cell>
          <cell r="P64">
            <v>0</v>
          </cell>
          <cell r="Q64">
            <v>102900</v>
          </cell>
          <cell r="R64">
            <v>0</v>
          </cell>
          <cell r="S64">
            <v>0</v>
          </cell>
        </row>
        <row r="65">
          <cell r="A65">
            <v>58</v>
          </cell>
          <cell r="B65" t="str">
            <v>9400-08.A.265</v>
          </cell>
          <cell r="C65" t="str">
            <v>BEARING</v>
          </cell>
          <cell r="D65" t="str">
            <v>pc</v>
          </cell>
          <cell r="E65" t="str">
            <v>22215 EK/C3</v>
          </cell>
          <cell r="F65">
            <v>5</v>
          </cell>
          <cell r="J65">
            <v>5</v>
          </cell>
          <cell r="K65">
            <v>5</v>
          </cell>
          <cell r="L65">
            <v>0</v>
          </cell>
          <cell r="N65">
            <v>424000</v>
          </cell>
          <cell r="O65">
            <v>2120000</v>
          </cell>
          <cell r="P65">
            <v>0</v>
          </cell>
          <cell r="Q65">
            <v>0</v>
          </cell>
          <cell r="R65">
            <v>0</v>
          </cell>
          <cell r="S65">
            <v>2120000</v>
          </cell>
        </row>
        <row r="66">
          <cell r="A66">
            <v>59</v>
          </cell>
          <cell r="B66" t="str">
            <v>9400-08.A.005</v>
          </cell>
          <cell r="C66" t="str">
            <v>BEARING</v>
          </cell>
          <cell r="D66" t="str">
            <v>pc</v>
          </cell>
          <cell r="E66">
            <v>6208</v>
          </cell>
          <cell r="F66">
            <v>1</v>
          </cell>
          <cell r="J66">
            <v>1</v>
          </cell>
          <cell r="K66">
            <v>1</v>
          </cell>
          <cell r="L66">
            <v>0</v>
          </cell>
          <cell r="N66">
            <v>59000</v>
          </cell>
          <cell r="O66">
            <v>59000</v>
          </cell>
          <cell r="P66">
            <v>0</v>
          </cell>
          <cell r="Q66">
            <v>0</v>
          </cell>
          <cell r="R66">
            <v>0</v>
          </cell>
          <cell r="S66">
            <v>59000</v>
          </cell>
        </row>
        <row r="67">
          <cell r="A67">
            <v>60</v>
          </cell>
          <cell r="B67" t="str">
            <v>9400-08.A.061</v>
          </cell>
          <cell r="C67" t="str">
            <v>BEARING</v>
          </cell>
          <cell r="D67" t="str">
            <v>pc</v>
          </cell>
          <cell r="E67" t="str">
            <v>6307 ZZ</v>
          </cell>
          <cell r="F67">
            <v>8</v>
          </cell>
          <cell r="H67">
            <v>4</v>
          </cell>
          <cell r="J67">
            <v>4</v>
          </cell>
          <cell r="K67">
            <v>4</v>
          </cell>
          <cell r="L67">
            <v>0</v>
          </cell>
          <cell r="N67">
            <v>49610</v>
          </cell>
          <cell r="O67">
            <v>396880</v>
          </cell>
          <cell r="P67">
            <v>0</v>
          </cell>
          <cell r="Q67">
            <v>198440</v>
          </cell>
          <cell r="R67">
            <v>0</v>
          </cell>
          <cell r="S67">
            <v>198440</v>
          </cell>
        </row>
        <row r="68">
          <cell r="A68">
            <v>61</v>
          </cell>
          <cell r="B68" t="str">
            <v>9400-08.A.095</v>
          </cell>
          <cell r="C68" t="str">
            <v>BEARING</v>
          </cell>
          <cell r="D68" t="str">
            <v>pc</v>
          </cell>
          <cell r="E68" t="str">
            <v>29420 E/C3</v>
          </cell>
          <cell r="F68">
            <v>0</v>
          </cell>
          <cell r="G68">
            <v>3</v>
          </cell>
          <cell r="J68">
            <v>3</v>
          </cell>
          <cell r="K68">
            <v>3</v>
          </cell>
          <cell r="L68">
            <v>0</v>
          </cell>
          <cell r="N68">
            <v>2350000</v>
          </cell>
          <cell r="O68">
            <v>0</v>
          </cell>
          <cell r="P68">
            <v>7050000</v>
          </cell>
          <cell r="Q68">
            <v>0</v>
          </cell>
          <cell r="R68">
            <v>0</v>
          </cell>
          <cell r="S68">
            <v>7050000</v>
          </cell>
        </row>
        <row r="69">
          <cell r="A69">
            <v>62</v>
          </cell>
          <cell r="B69" t="str">
            <v>9400-08.A.218</v>
          </cell>
          <cell r="C69" t="str">
            <v>BEARING</v>
          </cell>
          <cell r="D69" t="str">
            <v>pc</v>
          </cell>
          <cell r="E69" t="str">
            <v>30311 JJ</v>
          </cell>
          <cell r="F69">
            <v>1</v>
          </cell>
          <cell r="J69">
            <v>1</v>
          </cell>
          <cell r="K69">
            <v>1</v>
          </cell>
          <cell r="L69">
            <v>0</v>
          </cell>
          <cell r="N69">
            <v>234000</v>
          </cell>
          <cell r="O69">
            <v>234000</v>
          </cell>
          <cell r="P69">
            <v>0</v>
          </cell>
          <cell r="Q69">
            <v>0</v>
          </cell>
          <cell r="R69">
            <v>0</v>
          </cell>
          <cell r="S69">
            <v>234000</v>
          </cell>
        </row>
        <row r="70">
          <cell r="A70">
            <v>63</v>
          </cell>
          <cell r="B70" t="str">
            <v>9400-08.A.120</v>
          </cell>
          <cell r="C70" t="str">
            <v>BEARING</v>
          </cell>
          <cell r="D70" t="str">
            <v>pc</v>
          </cell>
          <cell r="E70" t="str">
            <v>29320 E/C3</v>
          </cell>
          <cell r="F70">
            <v>1</v>
          </cell>
          <cell r="G70">
            <v>2</v>
          </cell>
          <cell r="J70">
            <v>3</v>
          </cell>
          <cell r="K70">
            <v>3</v>
          </cell>
          <cell r="L70">
            <v>0</v>
          </cell>
          <cell r="N70">
            <v>2080000</v>
          </cell>
          <cell r="O70">
            <v>2080000</v>
          </cell>
          <cell r="P70">
            <v>4160000</v>
          </cell>
          <cell r="Q70">
            <v>0</v>
          </cell>
          <cell r="R70">
            <v>0</v>
          </cell>
          <cell r="S70">
            <v>6240000</v>
          </cell>
        </row>
        <row r="71">
          <cell r="A71">
            <v>64</v>
          </cell>
          <cell r="B71" t="str">
            <v>9400-08.A.222</v>
          </cell>
          <cell r="C71" t="str">
            <v>BEARING</v>
          </cell>
          <cell r="D71" t="str">
            <v>PC</v>
          </cell>
          <cell r="E71" t="str">
            <v xml:space="preserve"> 6208 ZZ</v>
          </cell>
          <cell r="F71">
            <v>2</v>
          </cell>
          <cell r="J71">
            <v>2</v>
          </cell>
          <cell r="K71">
            <v>2</v>
          </cell>
          <cell r="L71">
            <v>0</v>
          </cell>
          <cell r="N71">
            <v>42000</v>
          </cell>
          <cell r="O71">
            <v>84000</v>
          </cell>
          <cell r="P71">
            <v>0</v>
          </cell>
          <cell r="Q71">
            <v>0</v>
          </cell>
          <cell r="R71">
            <v>0</v>
          </cell>
          <cell r="S71">
            <v>84000</v>
          </cell>
        </row>
        <row r="72">
          <cell r="A72">
            <v>65</v>
          </cell>
          <cell r="B72" t="str">
            <v>9400-08.A.160</v>
          </cell>
          <cell r="C72" t="str">
            <v>BEARING</v>
          </cell>
          <cell r="D72" t="str">
            <v>PC</v>
          </cell>
          <cell r="E72">
            <v>30207</v>
          </cell>
          <cell r="F72">
            <v>5</v>
          </cell>
          <cell r="J72">
            <v>5</v>
          </cell>
          <cell r="K72">
            <v>5</v>
          </cell>
          <cell r="L72">
            <v>0</v>
          </cell>
          <cell r="N72">
            <v>52000</v>
          </cell>
          <cell r="O72">
            <v>260000</v>
          </cell>
          <cell r="P72">
            <v>0</v>
          </cell>
          <cell r="Q72">
            <v>0</v>
          </cell>
          <cell r="R72">
            <v>0</v>
          </cell>
          <cell r="S72">
            <v>260000</v>
          </cell>
        </row>
        <row r="73">
          <cell r="A73">
            <v>66</v>
          </cell>
          <cell r="B73" t="str">
            <v>9400-08.A.312</v>
          </cell>
          <cell r="C73" t="str">
            <v>BEARING</v>
          </cell>
          <cell r="D73" t="str">
            <v>PC</v>
          </cell>
          <cell r="E73" t="str">
            <v xml:space="preserve"> 6301 ZZ</v>
          </cell>
          <cell r="F73">
            <v>6</v>
          </cell>
          <cell r="J73">
            <v>6</v>
          </cell>
          <cell r="K73">
            <v>6</v>
          </cell>
          <cell r="L73">
            <v>0</v>
          </cell>
          <cell r="N73">
            <v>14200</v>
          </cell>
          <cell r="O73">
            <v>85200</v>
          </cell>
          <cell r="P73">
            <v>0</v>
          </cell>
          <cell r="Q73">
            <v>0</v>
          </cell>
          <cell r="R73">
            <v>0</v>
          </cell>
          <cell r="S73">
            <v>85200</v>
          </cell>
        </row>
        <row r="74">
          <cell r="A74">
            <v>67</v>
          </cell>
          <cell r="B74" t="str">
            <v>9400-08.A.032</v>
          </cell>
          <cell r="C74" t="str">
            <v>BEARING</v>
          </cell>
          <cell r="D74" t="str">
            <v>PC</v>
          </cell>
          <cell r="E74">
            <v>6302</v>
          </cell>
          <cell r="F74">
            <v>6</v>
          </cell>
          <cell r="J74">
            <v>6</v>
          </cell>
          <cell r="K74">
            <v>6</v>
          </cell>
          <cell r="L74">
            <v>0</v>
          </cell>
          <cell r="N74">
            <v>15430</v>
          </cell>
          <cell r="O74">
            <v>92580</v>
          </cell>
          <cell r="P74">
            <v>0</v>
          </cell>
          <cell r="Q74">
            <v>0</v>
          </cell>
          <cell r="R74">
            <v>0</v>
          </cell>
          <cell r="S74">
            <v>92580</v>
          </cell>
        </row>
        <row r="75">
          <cell r="A75">
            <v>68</v>
          </cell>
          <cell r="B75" t="str">
            <v>9400-08.A.364</v>
          </cell>
          <cell r="C75" t="str">
            <v>BEARING</v>
          </cell>
          <cell r="D75" t="str">
            <v>PC</v>
          </cell>
          <cell r="E75" t="str">
            <v xml:space="preserve"> 6303 ZZ</v>
          </cell>
          <cell r="F75">
            <v>5</v>
          </cell>
          <cell r="J75">
            <v>5</v>
          </cell>
          <cell r="K75">
            <v>5</v>
          </cell>
          <cell r="L75">
            <v>0</v>
          </cell>
          <cell r="N75">
            <v>17850</v>
          </cell>
          <cell r="O75">
            <v>89250</v>
          </cell>
          <cell r="P75">
            <v>0</v>
          </cell>
          <cell r="Q75">
            <v>0</v>
          </cell>
          <cell r="R75">
            <v>0</v>
          </cell>
          <cell r="S75">
            <v>89250</v>
          </cell>
        </row>
        <row r="76">
          <cell r="A76">
            <v>69</v>
          </cell>
          <cell r="B76" t="str">
            <v>9400-08.A.00574</v>
          </cell>
          <cell r="C76" t="str">
            <v xml:space="preserve">BEARING  </v>
          </cell>
          <cell r="D76" t="str">
            <v>pc</v>
          </cell>
          <cell r="E76">
            <v>31313</v>
          </cell>
          <cell r="F76">
            <v>0</v>
          </cell>
          <cell r="G76">
            <v>2</v>
          </cell>
          <cell r="J76">
            <v>2</v>
          </cell>
          <cell r="K76">
            <v>2</v>
          </cell>
          <cell r="L76">
            <v>0</v>
          </cell>
          <cell r="N76">
            <v>407000</v>
          </cell>
          <cell r="O76">
            <v>0</v>
          </cell>
          <cell r="P76">
            <v>814000</v>
          </cell>
          <cell r="Q76">
            <v>0</v>
          </cell>
          <cell r="R76">
            <v>0</v>
          </cell>
          <cell r="S76">
            <v>814000</v>
          </cell>
        </row>
        <row r="77">
          <cell r="A77">
            <v>70</v>
          </cell>
          <cell r="B77" t="str">
            <v>9400-08.E.123</v>
          </cell>
          <cell r="C77" t="str">
            <v>BEARING BALL</v>
          </cell>
          <cell r="D77" t="str">
            <v>pc</v>
          </cell>
          <cell r="E77" t="str">
            <v>6213 ZZ</v>
          </cell>
          <cell r="F77">
            <v>3</v>
          </cell>
          <cell r="J77">
            <v>3</v>
          </cell>
          <cell r="K77">
            <v>3</v>
          </cell>
          <cell r="L77">
            <v>0</v>
          </cell>
          <cell r="N77">
            <v>133000</v>
          </cell>
          <cell r="O77">
            <v>399000</v>
          </cell>
          <cell r="P77">
            <v>0</v>
          </cell>
          <cell r="Q77">
            <v>0</v>
          </cell>
          <cell r="R77">
            <v>0</v>
          </cell>
          <cell r="S77">
            <v>399000</v>
          </cell>
        </row>
        <row r="78">
          <cell r="A78">
            <v>71</v>
          </cell>
          <cell r="B78" t="str">
            <v>9400-17.C.090</v>
          </cell>
          <cell r="C78" t="str">
            <v>BEARING BALL</v>
          </cell>
          <cell r="D78" t="str">
            <v>pc</v>
          </cell>
          <cell r="E78" t="str">
            <v>UK X09</v>
          </cell>
          <cell r="F78">
            <v>11</v>
          </cell>
          <cell r="J78">
            <v>11</v>
          </cell>
          <cell r="K78">
            <v>11</v>
          </cell>
          <cell r="L78">
            <v>0</v>
          </cell>
          <cell r="N78">
            <v>100000</v>
          </cell>
          <cell r="O78">
            <v>1100000</v>
          </cell>
          <cell r="P78">
            <v>0</v>
          </cell>
          <cell r="Q78">
            <v>0</v>
          </cell>
          <cell r="R78">
            <v>0</v>
          </cell>
          <cell r="S78">
            <v>1100000</v>
          </cell>
        </row>
        <row r="79">
          <cell r="A79">
            <v>72</v>
          </cell>
          <cell r="B79" t="str">
            <v>9400-08.E.156</v>
          </cell>
          <cell r="C79" t="str">
            <v>BEARING BALL</v>
          </cell>
          <cell r="D79" t="str">
            <v>pc</v>
          </cell>
          <cell r="E79" t="str">
            <v>6217 C3</v>
          </cell>
          <cell r="F79">
            <v>1</v>
          </cell>
          <cell r="J79">
            <v>1</v>
          </cell>
          <cell r="K79">
            <v>1</v>
          </cell>
          <cell r="L79">
            <v>0</v>
          </cell>
          <cell r="N79">
            <v>167000</v>
          </cell>
          <cell r="O79">
            <v>167000</v>
          </cell>
          <cell r="P79">
            <v>0</v>
          </cell>
          <cell r="Q79">
            <v>0</v>
          </cell>
          <cell r="R79">
            <v>0</v>
          </cell>
          <cell r="S79">
            <v>167000</v>
          </cell>
        </row>
        <row r="80">
          <cell r="A80">
            <v>73</v>
          </cell>
          <cell r="B80" t="str">
            <v>9400-08.A.221</v>
          </cell>
          <cell r="C80" t="str">
            <v>BEARING BALL</v>
          </cell>
          <cell r="D80" t="str">
            <v>pc</v>
          </cell>
          <cell r="E80" t="str">
            <v>NU 413 ECP</v>
          </cell>
          <cell r="F80">
            <v>4</v>
          </cell>
          <cell r="J80">
            <v>4</v>
          </cell>
          <cell r="K80">
            <v>4</v>
          </cell>
          <cell r="L80">
            <v>0</v>
          </cell>
          <cell r="N80">
            <v>985000</v>
          </cell>
          <cell r="O80">
            <v>3940000</v>
          </cell>
          <cell r="P80">
            <v>0</v>
          </cell>
          <cell r="Q80">
            <v>0</v>
          </cell>
          <cell r="R80">
            <v>0</v>
          </cell>
          <cell r="S80">
            <v>3940000</v>
          </cell>
        </row>
        <row r="81">
          <cell r="A81">
            <v>74</v>
          </cell>
          <cell r="B81" t="str">
            <v>9400-08.C.037</v>
          </cell>
          <cell r="C81" t="str">
            <v>BEARING BALL</v>
          </cell>
          <cell r="D81" t="str">
            <v>pc</v>
          </cell>
          <cell r="E81">
            <v>6209</v>
          </cell>
          <cell r="F81">
            <v>6</v>
          </cell>
          <cell r="J81">
            <v>6</v>
          </cell>
          <cell r="K81">
            <v>6</v>
          </cell>
          <cell r="L81">
            <v>0</v>
          </cell>
          <cell r="N81">
            <v>58520</v>
          </cell>
          <cell r="O81">
            <v>351120</v>
          </cell>
          <cell r="P81">
            <v>0</v>
          </cell>
          <cell r="Q81">
            <v>0</v>
          </cell>
          <cell r="R81">
            <v>0</v>
          </cell>
          <cell r="S81">
            <v>351120</v>
          </cell>
        </row>
        <row r="82">
          <cell r="A82">
            <v>75</v>
          </cell>
          <cell r="B82" t="str">
            <v>9400-08.A.015</v>
          </cell>
          <cell r="C82" t="str">
            <v>BEARING BALL</v>
          </cell>
          <cell r="D82" t="str">
            <v>pc</v>
          </cell>
          <cell r="E82" t="str">
            <v>6311.ZZ</v>
          </cell>
          <cell r="F82">
            <v>3</v>
          </cell>
          <cell r="H82">
            <v>2</v>
          </cell>
          <cell r="J82">
            <v>1</v>
          </cell>
          <cell r="K82">
            <v>1</v>
          </cell>
          <cell r="L82">
            <v>0</v>
          </cell>
          <cell r="N82">
            <v>146800</v>
          </cell>
          <cell r="O82">
            <v>440400</v>
          </cell>
          <cell r="P82">
            <v>0</v>
          </cell>
          <cell r="Q82">
            <v>293600</v>
          </cell>
          <cell r="R82">
            <v>0</v>
          </cell>
          <cell r="S82">
            <v>146800</v>
          </cell>
        </row>
        <row r="83">
          <cell r="A83">
            <v>76</v>
          </cell>
          <cell r="B83" t="str">
            <v>9400-08.E.146</v>
          </cell>
          <cell r="C83" t="str">
            <v>BEARING BALL</v>
          </cell>
          <cell r="D83" t="str">
            <v>pc</v>
          </cell>
          <cell r="E83" t="str">
            <v>FH 205-16</v>
          </cell>
          <cell r="F83">
            <v>5</v>
          </cell>
          <cell r="J83">
            <v>5</v>
          </cell>
          <cell r="K83">
            <v>5</v>
          </cell>
          <cell r="L83">
            <v>0</v>
          </cell>
          <cell r="N83">
            <v>38901</v>
          </cell>
          <cell r="O83">
            <v>194505</v>
          </cell>
          <cell r="P83">
            <v>0</v>
          </cell>
          <cell r="Q83">
            <v>0</v>
          </cell>
          <cell r="R83">
            <v>0</v>
          </cell>
          <cell r="S83">
            <v>194505</v>
          </cell>
        </row>
        <row r="84">
          <cell r="A84">
            <v>77</v>
          </cell>
          <cell r="B84" t="str">
            <v>9400-08.E.140</v>
          </cell>
          <cell r="C84" t="str">
            <v>BEARING BALL</v>
          </cell>
          <cell r="D84" t="str">
            <v>pc</v>
          </cell>
          <cell r="E84" t="str">
            <v>6212 ZZ</v>
          </cell>
          <cell r="F84">
            <v>1</v>
          </cell>
          <cell r="J84">
            <v>1</v>
          </cell>
          <cell r="K84">
            <v>1</v>
          </cell>
          <cell r="L84">
            <v>0</v>
          </cell>
          <cell r="N84">
            <v>105000</v>
          </cell>
          <cell r="O84">
            <v>105000</v>
          </cell>
          <cell r="P84">
            <v>0</v>
          </cell>
          <cell r="Q84">
            <v>0</v>
          </cell>
          <cell r="R84">
            <v>0</v>
          </cell>
          <cell r="S84">
            <v>105000</v>
          </cell>
        </row>
        <row r="85">
          <cell r="A85">
            <v>78</v>
          </cell>
          <cell r="B85" t="str">
            <v>9400-08.A.151</v>
          </cell>
          <cell r="C85" t="str">
            <v>BEARING BALL</v>
          </cell>
          <cell r="D85" t="str">
            <v>PC</v>
          </cell>
          <cell r="E85" t="str">
            <v xml:space="preserve"> 6212 ZZ</v>
          </cell>
          <cell r="F85">
            <v>10</v>
          </cell>
          <cell r="H85">
            <v>2</v>
          </cell>
          <cell r="J85">
            <v>8</v>
          </cell>
          <cell r="K85">
            <v>8</v>
          </cell>
          <cell r="L85">
            <v>0</v>
          </cell>
          <cell r="N85">
            <v>83800</v>
          </cell>
          <cell r="O85">
            <v>838000</v>
          </cell>
          <cell r="P85">
            <v>0</v>
          </cell>
          <cell r="Q85">
            <v>167600</v>
          </cell>
          <cell r="R85">
            <v>0</v>
          </cell>
          <cell r="S85">
            <v>670400</v>
          </cell>
        </row>
        <row r="86">
          <cell r="A86">
            <v>79</v>
          </cell>
          <cell r="B86" t="str">
            <v>9400-08.A.367</v>
          </cell>
          <cell r="C86" t="str">
            <v>BEARING BALL</v>
          </cell>
          <cell r="D86" t="str">
            <v>pc</v>
          </cell>
          <cell r="E86">
            <v>6305</v>
          </cell>
          <cell r="F86">
            <v>10</v>
          </cell>
          <cell r="H86">
            <v>3</v>
          </cell>
          <cell r="J86">
            <v>7</v>
          </cell>
          <cell r="K86">
            <v>7</v>
          </cell>
          <cell r="L86">
            <v>0</v>
          </cell>
          <cell r="N86">
            <v>28930</v>
          </cell>
          <cell r="O86">
            <v>289300</v>
          </cell>
          <cell r="P86">
            <v>0</v>
          </cell>
          <cell r="Q86">
            <v>86790</v>
          </cell>
          <cell r="R86">
            <v>0</v>
          </cell>
          <cell r="S86">
            <v>202510</v>
          </cell>
        </row>
        <row r="87">
          <cell r="A87">
            <v>80</v>
          </cell>
          <cell r="B87" t="str">
            <v>9400-08.A.134</v>
          </cell>
          <cell r="C87" t="str">
            <v>BEARING BALL</v>
          </cell>
          <cell r="D87" t="str">
            <v>PC</v>
          </cell>
          <cell r="E87" t="str">
            <v>6309 ZZ</v>
          </cell>
          <cell r="F87">
            <v>9</v>
          </cell>
          <cell r="J87">
            <v>9</v>
          </cell>
          <cell r="K87">
            <v>9</v>
          </cell>
          <cell r="L87">
            <v>0</v>
          </cell>
          <cell r="N87">
            <v>80000</v>
          </cell>
          <cell r="O87">
            <v>720000</v>
          </cell>
          <cell r="P87">
            <v>0</v>
          </cell>
          <cell r="Q87">
            <v>0</v>
          </cell>
          <cell r="R87">
            <v>0</v>
          </cell>
          <cell r="S87">
            <v>720000</v>
          </cell>
        </row>
        <row r="88">
          <cell r="A88">
            <v>81</v>
          </cell>
          <cell r="B88" t="str">
            <v>9400-08.A.067</v>
          </cell>
          <cell r="C88" t="str">
            <v>BEARING BALL</v>
          </cell>
          <cell r="D88" t="str">
            <v>PC</v>
          </cell>
          <cell r="E88" t="str">
            <v>6308 ZZ</v>
          </cell>
          <cell r="F88">
            <v>2</v>
          </cell>
          <cell r="G88">
            <v>10</v>
          </cell>
          <cell r="H88">
            <v>4</v>
          </cell>
          <cell r="J88">
            <v>8</v>
          </cell>
          <cell r="K88">
            <v>8</v>
          </cell>
          <cell r="L88">
            <v>0</v>
          </cell>
          <cell r="N88">
            <v>55000</v>
          </cell>
          <cell r="O88">
            <v>110000</v>
          </cell>
          <cell r="P88">
            <v>550000</v>
          </cell>
          <cell r="Q88">
            <v>220000</v>
          </cell>
          <cell r="R88">
            <v>0</v>
          </cell>
          <cell r="S88">
            <v>440000</v>
          </cell>
        </row>
        <row r="89">
          <cell r="A89">
            <v>82</v>
          </cell>
          <cell r="B89" t="str">
            <v>9400-08.A.216</v>
          </cell>
          <cell r="C89" t="str">
            <v>BEARING DOUBLE BALL</v>
          </cell>
          <cell r="D89" t="str">
            <v>pc</v>
          </cell>
          <cell r="E89" t="str">
            <v>2213 K</v>
          </cell>
          <cell r="F89">
            <v>2</v>
          </cell>
          <cell r="G89">
            <v>4</v>
          </cell>
          <cell r="J89">
            <v>6</v>
          </cell>
          <cell r="K89">
            <v>6</v>
          </cell>
          <cell r="L89">
            <v>0</v>
          </cell>
          <cell r="N89">
            <v>195000</v>
          </cell>
          <cell r="O89">
            <v>390000</v>
          </cell>
          <cell r="P89">
            <v>780000</v>
          </cell>
          <cell r="Q89">
            <v>0</v>
          </cell>
          <cell r="R89">
            <v>0</v>
          </cell>
          <cell r="S89">
            <v>1170000</v>
          </cell>
        </row>
        <row r="90">
          <cell r="A90">
            <v>83</v>
          </cell>
          <cell r="B90" t="str">
            <v>9400-08.A.213</v>
          </cell>
          <cell r="C90" t="str">
            <v>BEARING DOUBLE BALL</v>
          </cell>
          <cell r="D90" t="str">
            <v>pc</v>
          </cell>
          <cell r="E90" t="str">
            <v>2211 K</v>
          </cell>
          <cell r="F90">
            <v>4</v>
          </cell>
          <cell r="J90">
            <v>4</v>
          </cell>
          <cell r="K90">
            <v>4</v>
          </cell>
          <cell r="L90">
            <v>0</v>
          </cell>
          <cell r="N90">
            <v>130000</v>
          </cell>
          <cell r="O90">
            <v>520000</v>
          </cell>
          <cell r="P90">
            <v>0</v>
          </cell>
          <cell r="Q90">
            <v>0</v>
          </cell>
          <cell r="R90">
            <v>0</v>
          </cell>
          <cell r="S90">
            <v>520000</v>
          </cell>
        </row>
        <row r="91">
          <cell r="A91">
            <v>84</v>
          </cell>
          <cell r="B91" t="str">
            <v>9400-08.A.219</v>
          </cell>
          <cell r="C91" t="str">
            <v>BEARING DOUBLE BALL</v>
          </cell>
          <cell r="D91" t="str">
            <v>pc</v>
          </cell>
          <cell r="E91" t="str">
            <v>2215K</v>
          </cell>
          <cell r="F91">
            <v>0</v>
          </cell>
          <cell r="G91">
            <v>4</v>
          </cell>
          <cell r="J91">
            <v>4</v>
          </cell>
          <cell r="K91">
            <v>4</v>
          </cell>
          <cell r="L91">
            <v>0</v>
          </cell>
          <cell r="N91">
            <v>285000</v>
          </cell>
          <cell r="O91">
            <v>0</v>
          </cell>
          <cell r="P91">
            <v>1140000</v>
          </cell>
          <cell r="Q91">
            <v>0</v>
          </cell>
          <cell r="R91">
            <v>0</v>
          </cell>
          <cell r="S91">
            <v>1140000</v>
          </cell>
        </row>
        <row r="92">
          <cell r="A92">
            <v>85</v>
          </cell>
          <cell r="B92" t="str">
            <v>9400-08.A.230</v>
          </cell>
          <cell r="C92" t="str">
            <v>BEARING DOUBLE ROLLER</v>
          </cell>
          <cell r="D92" t="str">
            <v>pc</v>
          </cell>
          <cell r="E92" t="str">
            <v>22220 ESK</v>
          </cell>
          <cell r="F92">
            <v>1</v>
          </cell>
          <cell r="J92">
            <v>1</v>
          </cell>
          <cell r="K92">
            <v>1</v>
          </cell>
          <cell r="L92">
            <v>0</v>
          </cell>
          <cell r="N92">
            <v>764537</v>
          </cell>
          <cell r="O92">
            <v>764537</v>
          </cell>
          <cell r="P92">
            <v>0</v>
          </cell>
          <cell r="Q92">
            <v>0</v>
          </cell>
          <cell r="R92">
            <v>0</v>
          </cell>
          <cell r="S92">
            <v>764537</v>
          </cell>
        </row>
        <row r="93">
          <cell r="A93">
            <v>86</v>
          </cell>
          <cell r="B93" t="str">
            <v>9400-08.A.228</v>
          </cell>
          <cell r="C93" t="str">
            <v>BEARING DOUBLE ROLLER</v>
          </cell>
          <cell r="D93" t="str">
            <v>pc</v>
          </cell>
          <cell r="E93" t="str">
            <v>22222E</v>
          </cell>
          <cell r="F93">
            <v>2</v>
          </cell>
          <cell r="J93">
            <v>2</v>
          </cell>
          <cell r="K93">
            <v>2</v>
          </cell>
          <cell r="L93">
            <v>0</v>
          </cell>
          <cell r="N93">
            <v>980000</v>
          </cell>
          <cell r="O93">
            <v>1960000</v>
          </cell>
          <cell r="P93">
            <v>0</v>
          </cell>
          <cell r="Q93">
            <v>0</v>
          </cell>
          <cell r="R93">
            <v>0</v>
          </cell>
          <cell r="S93">
            <v>1960000</v>
          </cell>
        </row>
        <row r="94">
          <cell r="A94">
            <v>87</v>
          </cell>
          <cell r="B94" t="str">
            <v>9400-08.E.001</v>
          </cell>
          <cell r="C94" t="str">
            <v>BEARING HOUSHING</v>
          </cell>
          <cell r="D94" t="str">
            <v>pc</v>
          </cell>
          <cell r="E94" t="str">
            <v>SNH 515</v>
          </cell>
          <cell r="F94">
            <v>0</v>
          </cell>
          <cell r="G94">
            <v>2</v>
          </cell>
          <cell r="J94">
            <v>2</v>
          </cell>
          <cell r="K94">
            <v>2</v>
          </cell>
          <cell r="L94">
            <v>0</v>
          </cell>
          <cell r="N94">
            <v>250000</v>
          </cell>
          <cell r="O94">
            <v>0</v>
          </cell>
          <cell r="P94">
            <v>500000</v>
          </cell>
          <cell r="Q94">
            <v>0</v>
          </cell>
          <cell r="R94">
            <v>0</v>
          </cell>
          <cell r="S94">
            <v>500000</v>
          </cell>
        </row>
        <row r="95">
          <cell r="A95">
            <v>88</v>
          </cell>
          <cell r="B95" t="str">
            <v>9400-17.C.094</v>
          </cell>
          <cell r="C95" t="str">
            <v>BEARING HOUSING</v>
          </cell>
          <cell r="D95" t="str">
            <v>pc</v>
          </cell>
          <cell r="E95" t="str">
            <v>516-613</v>
          </cell>
          <cell r="F95">
            <v>4</v>
          </cell>
          <cell r="J95">
            <v>4</v>
          </cell>
          <cell r="K95">
            <v>4</v>
          </cell>
          <cell r="L95">
            <v>0</v>
          </cell>
          <cell r="N95">
            <v>430000</v>
          </cell>
          <cell r="O95">
            <v>1720000</v>
          </cell>
          <cell r="P95">
            <v>0</v>
          </cell>
          <cell r="Q95">
            <v>0</v>
          </cell>
          <cell r="R95">
            <v>0</v>
          </cell>
          <cell r="S95">
            <v>1720000</v>
          </cell>
        </row>
        <row r="96">
          <cell r="A96">
            <v>89</v>
          </cell>
          <cell r="B96" t="str">
            <v>9400-17.C.093</v>
          </cell>
          <cell r="C96" t="str">
            <v>BEARING HOUSING</v>
          </cell>
          <cell r="D96" t="str">
            <v>pc</v>
          </cell>
          <cell r="E96" t="str">
            <v>SNH 512</v>
          </cell>
          <cell r="F96">
            <v>4</v>
          </cell>
          <cell r="J96">
            <v>4</v>
          </cell>
          <cell r="K96">
            <v>4</v>
          </cell>
          <cell r="L96">
            <v>0</v>
          </cell>
          <cell r="N96">
            <v>11721</v>
          </cell>
          <cell r="O96">
            <v>46884</v>
          </cell>
          <cell r="P96">
            <v>0</v>
          </cell>
          <cell r="Q96">
            <v>0</v>
          </cell>
          <cell r="R96">
            <v>0</v>
          </cell>
          <cell r="S96">
            <v>46884</v>
          </cell>
        </row>
        <row r="97">
          <cell r="A97">
            <v>90</v>
          </cell>
          <cell r="B97" t="str">
            <v>9400-17.C.199</v>
          </cell>
          <cell r="C97" t="str">
            <v>BEARING HOUSING</v>
          </cell>
          <cell r="D97" t="str">
            <v>pc</v>
          </cell>
          <cell r="E97" t="str">
            <v>SNH 516</v>
          </cell>
          <cell r="F97">
            <v>2</v>
          </cell>
          <cell r="J97">
            <v>2</v>
          </cell>
          <cell r="K97">
            <v>2</v>
          </cell>
          <cell r="L97">
            <v>0</v>
          </cell>
          <cell r="N97">
            <v>497500</v>
          </cell>
          <cell r="O97">
            <v>995000</v>
          </cell>
          <cell r="P97">
            <v>0</v>
          </cell>
          <cell r="Q97">
            <v>0</v>
          </cell>
          <cell r="R97">
            <v>0</v>
          </cell>
          <cell r="S97">
            <v>995000</v>
          </cell>
        </row>
        <row r="98">
          <cell r="A98">
            <v>91</v>
          </cell>
          <cell r="B98" t="str">
            <v>9400-17.C.193</v>
          </cell>
          <cell r="C98" t="str">
            <v>BEARING HOUSING</v>
          </cell>
          <cell r="D98" t="str">
            <v>pc</v>
          </cell>
          <cell r="E98" t="str">
            <v>SNH 517</v>
          </cell>
          <cell r="F98">
            <v>2</v>
          </cell>
          <cell r="J98">
            <v>2</v>
          </cell>
          <cell r="K98">
            <v>2</v>
          </cell>
          <cell r="L98">
            <v>0</v>
          </cell>
          <cell r="N98">
            <v>282500</v>
          </cell>
          <cell r="O98">
            <v>565000</v>
          </cell>
          <cell r="P98">
            <v>0</v>
          </cell>
          <cell r="Q98">
            <v>0</v>
          </cell>
          <cell r="R98">
            <v>0</v>
          </cell>
          <cell r="S98">
            <v>565000</v>
          </cell>
        </row>
        <row r="99">
          <cell r="A99">
            <v>92</v>
          </cell>
          <cell r="B99" t="str">
            <v>9400-08.C.086</v>
          </cell>
          <cell r="C99" t="str">
            <v>BEARING ROLLER</v>
          </cell>
          <cell r="D99" t="str">
            <v>pc</v>
          </cell>
          <cell r="E99" t="str">
            <v>22313 E/C3</v>
          </cell>
          <cell r="F99">
            <v>4</v>
          </cell>
          <cell r="H99">
            <v>2</v>
          </cell>
          <cell r="J99">
            <v>2</v>
          </cell>
          <cell r="K99">
            <v>2</v>
          </cell>
          <cell r="L99">
            <v>0</v>
          </cell>
          <cell r="N99">
            <v>725000</v>
          </cell>
          <cell r="O99">
            <v>2900000</v>
          </cell>
          <cell r="P99">
            <v>0</v>
          </cell>
          <cell r="Q99">
            <v>1450000</v>
          </cell>
          <cell r="R99">
            <v>0</v>
          </cell>
          <cell r="S99">
            <v>1450000</v>
          </cell>
        </row>
        <row r="100">
          <cell r="A100">
            <v>93</v>
          </cell>
          <cell r="B100" t="str">
            <v>9400-08.C.016</v>
          </cell>
          <cell r="C100" t="str">
            <v>BEARING ROLLER</v>
          </cell>
          <cell r="D100" t="str">
            <v>pc</v>
          </cell>
          <cell r="E100" t="str">
            <v>310 ECP</v>
          </cell>
          <cell r="F100">
            <v>4</v>
          </cell>
          <cell r="J100">
            <v>4</v>
          </cell>
          <cell r="K100">
            <v>4</v>
          </cell>
          <cell r="L100">
            <v>0</v>
          </cell>
          <cell r="N100">
            <v>247000</v>
          </cell>
          <cell r="O100">
            <v>988000</v>
          </cell>
          <cell r="P100">
            <v>0</v>
          </cell>
          <cell r="Q100">
            <v>0</v>
          </cell>
          <cell r="R100">
            <v>0</v>
          </cell>
          <cell r="S100">
            <v>988000</v>
          </cell>
        </row>
        <row r="101">
          <cell r="A101">
            <v>94</v>
          </cell>
          <cell r="B101" t="str">
            <v>9400-08.C.081</v>
          </cell>
          <cell r="C101" t="str">
            <v>BEARING ROLLER</v>
          </cell>
          <cell r="D101" t="str">
            <v>pc</v>
          </cell>
          <cell r="E101" t="str">
            <v>22209 CDI</v>
          </cell>
          <cell r="F101">
            <v>4</v>
          </cell>
          <cell r="J101">
            <v>4</v>
          </cell>
          <cell r="K101">
            <v>4</v>
          </cell>
          <cell r="L101">
            <v>0</v>
          </cell>
          <cell r="N101">
            <v>256600</v>
          </cell>
          <cell r="O101">
            <v>1026400</v>
          </cell>
          <cell r="P101">
            <v>0</v>
          </cell>
          <cell r="Q101">
            <v>0</v>
          </cell>
          <cell r="R101">
            <v>0</v>
          </cell>
          <cell r="S101">
            <v>1026400</v>
          </cell>
        </row>
        <row r="102">
          <cell r="A102">
            <v>95</v>
          </cell>
          <cell r="B102" t="str">
            <v>9400-08.C.045</v>
          </cell>
          <cell r="C102" t="str">
            <v>BEARING ROLLER</v>
          </cell>
          <cell r="D102" t="str">
            <v>pc</v>
          </cell>
          <cell r="E102" t="str">
            <v>22213 CK/W.33</v>
          </cell>
          <cell r="F102">
            <v>5</v>
          </cell>
          <cell r="J102">
            <v>5</v>
          </cell>
          <cell r="K102">
            <v>5</v>
          </cell>
          <cell r="L102">
            <v>0</v>
          </cell>
          <cell r="N102">
            <v>339425</v>
          </cell>
          <cell r="O102">
            <v>1697125</v>
          </cell>
          <cell r="P102">
            <v>0</v>
          </cell>
          <cell r="Q102">
            <v>0</v>
          </cell>
          <cell r="R102">
            <v>0</v>
          </cell>
          <cell r="S102">
            <v>1697125</v>
          </cell>
        </row>
        <row r="103">
          <cell r="A103">
            <v>96</v>
          </cell>
          <cell r="B103" t="str">
            <v>9400-08.C.040</v>
          </cell>
          <cell r="C103" t="str">
            <v>BEARING ROLLER</v>
          </cell>
          <cell r="D103" t="str">
            <v>pc</v>
          </cell>
          <cell r="E103" t="str">
            <v>30204 J2</v>
          </cell>
          <cell r="F103">
            <v>3</v>
          </cell>
          <cell r="J103">
            <v>3</v>
          </cell>
          <cell r="K103">
            <v>3</v>
          </cell>
          <cell r="L103">
            <v>0</v>
          </cell>
          <cell r="N103">
            <v>45000</v>
          </cell>
          <cell r="O103">
            <v>135000</v>
          </cell>
          <cell r="P103">
            <v>0</v>
          </cell>
          <cell r="Q103">
            <v>0</v>
          </cell>
          <cell r="R103">
            <v>0</v>
          </cell>
          <cell r="S103">
            <v>135000</v>
          </cell>
        </row>
        <row r="104">
          <cell r="A104">
            <v>97</v>
          </cell>
          <cell r="B104" t="str">
            <v>9400-08.C.044</v>
          </cell>
          <cell r="C104" t="str">
            <v>BEARING ROLLER</v>
          </cell>
          <cell r="D104" t="str">
            <v>pc</v>
          </cell>
          <cell r="E104" t="str">
            <v>K 3490.FAG</v>
          </cell>
          <cell r="F104">
            <v>4</v>
          </cell>
          <cell r="J104">
            <v>4</v>
          </cell>
          <cell r="K104">
            <v>4</v>
          </cell>
          <cell r="L104">
            <v>0</v>
          </cell>
          <cell r="N104">
            <v>27355</v>
          </cell>
          <cell r="O104">
            <v>109420</v>
          </cell>
          <cell r="P104">
            <v>0</v>
          </cell>
          <cell r="Q104">
            <v>0</v>
          </cell>
          <cell r="R104">
            <v>0</v>
          </cell>
          <cell r="S104">
            <v>109420</v>
          </cell>
        </row>
        <row r="105">
          <cell r="A105">
            <v>98</v>
          </cell>
          <cell r="B105" t="str">
            <v>9400-08.C.063</v>
          </cell>
          <cell r="C105" t="str">
            <v>BEARING ROLLER</v>
          </cell>
          <cell r="D105" t="str">
            <v>pc</v>
          </cell>
          <cell r="E105" t="str">
            <v>NU 311 ECP</v>
          </cell>
          <cell r="F105">
            <v>3</v>
          </cell>
          <cell r="J105">
            <v>3</v>
          </cell>
          <cell r="K105">
            <v>3</v>
          </cell>
          <cell r="L105">
            <v>0</v>
          </cell>
          <cell r="N105">
            <v>340000</v>
          </cell>
          <cell r="O105">
            <v>1020000</v>
          </cell>
          <cell r="P105">
            <v>0</v>
          </cell>
          <cell r="Q105">
            <v>0</v>
          </cell>
          <cell r="R105">
            <v>0</v>
          </cell>
          <cell r="S105">
            <v>1020000</v>
          </cell>
        </row>
        <row r="106">
          <cell r="A106">
            <v>99</v>
          </cell>
          <cell r="B106" t="str">
            <v>9400-08.C.033</v>
          </cell>
          <cell r="C106" t="str">
            <v>BEARING ROLLER TAPPER</v>
          </cell>
          <cell r="D106" t="str">
            <v>pc</v>
          </cell>
          <cell r="E106" t="str">
            <v>30207.SKF</v>
          </cell>
          <cell r="F106">
            <v>1</v>
          </cell>
          <cell r="J106">
            <v>1</v>
          </cell>
          <cell r="K106">
            <v>1</v>
          </cell>
          <cell r="L106">
            <v>0</v>
          </cell>
          <cell r="N106">
            <v>13990</v>
          </cell>
          <cell r="O106">
            <v>13990</v>
          </cell>
          <cell r="P106">
            <v>0</v>
          </cell>
          <cell r="Q106">
            <v>0</v>
          </cell>
          <cell r="R106">
            <v>0</v>
          </cell>
          <cell r="S106">
            <v>13990</v>
          </cell>
        </row>
        <row r="107">
          <cell r="A107">
            <v>100</v>
          </cell>
          <cell r="B107" t="str">
            <v>9400-08.C.039</v>
          </cell>
          <cell r="C107" t="str">
            <v>BEARING ROLLER TAPPER</v>
          </cell>
          <cell r="D107" t="str">
            <v>pc</v>
          </cell>
          <cell r="E107">
            <v>32217</v>
          </cell>
          <cell r="F107">
            <v>2</v>
          </cell>
          <cell r="J107">
            <v>2</v>
          </cell>
          <cell r="K107">
            <v>2</v>
          </cell>
          <cell r="L107">
            <v>0</v>
          </cell>
          <cell r="N107">
            <v>253100</v>
          </cell>
          <cell r="O107">
            <v>506200</v>
          </cell>
          <cell r="P107">
            <v>0</v>
          </cell>
          <cell r="Q107">
            <v>0</v>
          </cell>
          <cell r="R107">
            <v>0</v>
          </cell>
          <cell r="S107">
            <v>506200</v>
          </cell>
        </row>
        <row r="108">
          <cell r="A108">
            <v>101</v>
          </cell>
          <cell r="B108" t="str">
            <v>9400-08.C.018</v>
          </cell>
          <cell r="C108" t="str">
            <v>BEARING ROLLER TAPPER</v>
          </cell>
          <cell r="D108" t="str">
            <v>pc</v>
          </cell>
          <cell r="E108" t="str">
            <v>2210 K</v>
          </cell>
          <cell r="F108">
            <v>4</v>
          </cell>
          <cell r="J108">
            <v>4</v>
          </cell>
          <cell r="K108">
            <v>4</v>
          </cell>
          <cell r="L108">
            <v>0</v>
          </cell>
          <cell r="N108">
            <v>64000</v>
          </cell>
          <cell r="O108">
            <v>256000</v>
          </cell>
          <cell r="P108">
            <v>0</v>
          </cell>
          <cell r="Q108">
            <v>0</v>
          </cell>
          <cell r="R108">
            <v>0</v>
          </cell>
          <cell r="S108">
            <v>256000</v>
          </cell>
        </row>
        <row r="109">
          <cell r="A109">
            <v>102</v>
          </cell>
          <cell r="B109" t="str">
            <v>9400-08.C.038</v>
          </cell>
          <cell r="C109" t="str">
            <v>BEARING ROLLER TAPPER</v>
          </cell>
          <cell r="D109" t="str">
            <v>pc</v>
          </cell>
          <cell r="E109">
            <v>32218</v>
          </cell>
          <cell r="F109">
            <v>2</v>
          </cell>
          <cell r="J109">
            <v>2</v>
          </cell>
          <cell r="K109">
            <v>2</v>
          </cell>
          <cell r="L109">
            <v>0</v>
          </cell>
          <cell r="N109">
            <v>394460</v>
          </cell>
          <cell r="O109">
            <v>788920</v>
          </cell>
          <cell r="P109">
            <v>0</v>
          </cell>
          <cell r="Q109">
            <v>0</v>
          </cell>
          <cell r="R109">
            <v>0</v>
          </cell>
          <cell r="S109">
            <v>788920</v>
          </cell>
        </row>
        <row r="110">
          <cell r="A110">
            <v>103</v>
          </cell>
          <cell r="B110" t="str">
            <v>9400-08.A.541</v>
          </cell>
          <cell r="C110" t="str">
            <v>BEARING SKF</v>
          </cell>
          <cell r="D110" t="str">
            <v>pcs</v>
          </cell>
          <cell r="E110" t="str">
            <v>NU 217 ECP</v>
          </cell>
          <cell r="F110">
            <v>2</v>
          </cell>
          <cell r="J110">
            <v>2</v>
          </cell>
          <cell r="K110">
            <v>2</v>
          </cell>
          <cell r="L110">
            <v>0</v>
          </cell>
          <cell r="N110">
            <v>464500</v>
          </cell>
          <cell r="O110">
            <v>929000</v>
          </cell>
          <cell r="P110">
            <v>0</v>
          </cell>
          <cell r="Q110">
            <v>0</v>
          </cell>
          <cell r="R110">
            <v>0</v>
          </cell>
          <cell r="S110">
            <v>929000</v>
          </cell>
        </row>
        <row r="111">
          <cell r="A111">
            <v>104</v>
          </cell>
          <cell r="B111" t="str">
            <v>9400-08.A.015</v>
          </cell>
          <cell r="C111" t="str">
            <v>BEARING SKF</v>
          </cell>
          <cell r="D111" t="str">
            <v>pcs</v>
          </cell>
          <cell r="E111" t="str">
            <v>NJ 211 ECP</v>
          </cell>
          <cell r="F111">
            <v>1</v>
          </cell>
          <cell r="J111">
            <v>1</v>
          </cell>
          <cell r="K111">
            <v>1</v>
          </cell>
          <cell r="L111">
            <v>0</v>
          </cell>
          <cell r="N111">
            <v>188300</v>
          </cell>
          <cell r="O111">
            <v>188300</v>
          </cell>
          <cell r="P111">
            <v>0</v>
          </cell>
          <cell r="Q111">
            <v>0</v>
          </cell>
          <cell r="R111">
            <v>0</v>
          </cell>
          <cell r="S111">
            <v>188300</v>
          </cell>
        </row>
        <row r="112">
          <cell r="A112">
            <v>105</v>
          </cell>
          <cell r="B112" t="str">
            <v>9400-08.C.022</v>
          </cell>
          <cell r="C112" t="str">
            <v>BEARING TAPER ROLLER</v>
          </cell>
          <cell r="D112" t="str">
            <v>pc</v>
          </cell>
          <cell r="E112">
            <v>30218</v>
          </cell>
          <cell r="F112">
            <v>0</v>
          </cell>
          <cell r="G112">
            <v>2</v>
          </cell>
          <cell r="J112">
            <v>2</v>
          </cell>
          <cell r="K112">
            <v>2</v>
          </cell>
          <cell r="L112">
            <v>0</v>
          </cell>
          <cell r="N112">
            <v>345000</v>
          </cell>
          <cell r="O112">
            <v>0</v>
          </cell>
          <cell r="P112">
            <v>690000</v>
          </cell>
          <cell r="Q112">
            <v>0</v>
          </cell>
          <cell r="R112">
            <v>0</v>
          </cell>
          <cell r="S112">
            <v>690000</v>
          </cell>
        </row>
        <row r="113">
          <cell r="A113">
            <v>106</v>
          </cell>
          <cell r="B113" t="str">
            <v>9400-08.B.007</v>
          </cell>
          <cell r="C113" t="str">
            <v>BEARING THRUST</v>
          </cell>
          <cell r="D113" t="str">
            <v>pc</v>
          </cell>
          <cell r="E113" t="str">
            <v>30205.SKF</v>
          </cell>
          <cell r="F113">
            <v>11</v>
          </cell>
          <cell r="J113">
            <v>11</v>
          </cell>
          <cell r="K113">
            <v>11</v>
          </cell>
          <cell r="L113">
            <v>0</v>
          </cell>
          <cell r="N113">
            <v>49500</v>
          </cell>
          <cell r="O113">
            <v>544500</v>
          </cell>
          <cell r="P113">
            <v>0</v>
          </cell>
          <cell r="Q113">
            <v>0</v>
          </cell>
          <cell r="R113">
            <v>0</v>
          </cell>
          <cell r="S113">
            <v>544500</v>
          </cell>
        </row>
        <row r="114">
          <cell r="A114">
            <v>107</v>
          </cell>
          <cell r="B114" t="str">
            <v>9400-08.B.010</v>
          </cell>
          <cell r="C114" t="str">
            <v>BEARING THRUST</v>
          </cell>
          <cell r="D114" t="str">
            <v>pc</v>
          </cell>
          <cell r="E114" t="str">
            <v>30206 SKF</v>
          </cell>
          <cell r="F114">
            <v>7</v>
          </cell>
          <cell r="J114">
            <v>7</v>
          </cell>
          <cell r="K114">
            <v>7</v>
          </cell>
          <cell r="L114">
            <v>0</v>
          </cell>
          <cell r="N114">
            <v>54000</v>
          </cell>
          <cell r="O114">
            <v>378000</v>
          </cell>
          <cell r="P114">
            <v>0</v>
          </cell>
          <cell r="Q114">
            <v>0</v>
          </cell>
          <cell r="R114">
            <v>0</v>
          </cell>
          <cell r="S114">
            <v>378000</v>
          </cell>
        </row>
        <row r="115">
          <cell r="A115">
            <v>108</v>
          </cell>
          <cell r="B115" t="str">
            <v>9400-08.B.008</v>
          </cell>
          <cell r="C115" t="str">
            <v>BEARING THRUST</v>
          </cell>
          <cell r="D115" t="str">
            <v>pc</v>
          </cell>
          <cell r="E115" t="str">
            <v>32209.SKF</v>
          </cell>
          <cell r="F115">
            <v>9</v>
          </cell>
          <cell r="J115">
            <v>9</v>
          </cell>
          <cell r="K115">
            <v>9</v>
          </cell>
          <cell r="L115">
            <v>0</v>
          </cell>
          <cell r="N115">
            <v>100000</v>
          </cell>
          <cell r="O115">
            <v>900000</v>
          </cell>
          <cell r="P115">
            <v>0</v>
          </cell>
          <cell r="Q115">
            <v>0</v>
          </cell>
          <cell r="R115">
            <v>0</v>
          </cell>
          <cell r="S115">
            <v>900000</v>
          </cell>
        </row>
        <row r="116">
          <cell r="A116">
            <v>109</v>
          </cell>
          <cell r="B116" t="str">
            <v>9400-08.A.509</v>
          </cell>
          <cell r="C116" t="str">
            <v>BEARING TRUST</v>
          </cell>
          <cell r="D116" t="str">
            <v>PC</v>
          </cell>
          <cell r="E116" t="str">
            <v xml:space="preserve"> 15.B</v>
          </cell>
          <cell r="F116">
            <v>1</v>
          </cell>
          <cell r="J116">
            <v>1</v>
          </cell>
          <cell r="K116">
            <v>1</v>
          </cell>
          <cell r="L116">
            <v>0</v>
          </cell>
          <cell r="N116">
            <v>17000</v>
          </cell>
          <cell r="O116">
            <v>17000</v>
          </cell>
          <cell r="P116">
            <v>0</v>
          </cell>
          <cell r="Q116">
            <v>0</v>
          </cell>
          <cell r="R116">
            <v>0</v>
          </cell>
          <cell r="S116">
            <v>17000</v>
          </cell>
        </row>
        <row r="117">
          <cell r="A117">
            <v>110</v>
          </cell>
          <cell r="B117" t="str">
            <v>9400-07.A.00434</v>
          </cell>
          <cell r="C117" t="str">
            <v>BELT CONVEYEOR CANVAS</v>
          </cell>
          <cell r="D117" t="str">
            <v>m</v>
          </cell>
          <cell r="E117" t="str">
            <v>(10 x 600) mm</v>
          </cell>
          <cell r="F117">
            <v>25</v>
          </cell>
          <cell r="J117">
            <v>25</v>
          </cell>
          <cell r="K117">
            <v>25</v>
          </cell>
          <cell r="L117">
            <v>0</v>
          </cell>
          <cell r="N117">
            <v>304000</v>
          </cell>
          <cell r="O117">
            <v>7600000</v>
          </cell>
          <cell r="P117">
            <v>0</v>
          </cell>
          <cell r="Q117">
            <v>0</v>
          </cell>
          <cell r="R117">
            <v>0</v>
          </cell>
          <cell r="S117">
            <v>7600000</v>
          </cell>
        </row>
        <row r="118">
          <cell r="A118">
            <v>111</v>
          </cell>
          <cell r="B118" t="str">
            <v>9400-05.K.1866</v>
          </cell>
          <cell r="C118" t="str">
            <v>BENANG ASBES</v>
          </cell>
          <cell r="D118" t="str">
            <v>kg</v>
          </cell>
          <cell r="E118" t="str">
            <v>DIA 5/8"</v>
          </cell>
          <cell r="F118">
            <v>15</v>
          </cell>
          <cell r="J118">
            <v>15</v>
          </cell>
          <cell r="K118">
            <v>15</v>
          </cell>
          <cell r="L118">
            <v>0</v>
          </cell>
          <cell r="N118">
            <v>10000</v>
          </cell>
          <cell r="O118">
            <v>150000</v>
          </cell>
          <cell r="P118">
            <v>0</v>
          </cell>
          <cell r="Q118">
            <v>0</v>
          </cell>
          <cell r="R118">
            <v>0</v>
          </cell>
          <cell r="S118">
            <v>150000</v>
          </cell>
        </row>
        <row r="119">
          <cell r="A119">
            <v>112</v>
          </cell>
          <cell r="B119" t="str">
            <v>9400-08.A.287</v>
          </cell>
          <cell r="C119" t="str">
            <v>BESI SIKU</v>
          </cell>
          <cell r="D119" t="str">
            <v>PC</v>
          </cell>
          <cell r="E119" t="str">
            <v xml:space="preserve"> 205 ZZ</v>
          </cell>
          <cell r="F119">
            <v>1</v>
          </cell>
          <cell r="J119">
            <v>1</v>
          </cell>
          <cell r="K119">
            <v>1</v>
          </cell>
          <cell r="L119">
            <v>0</v>
          </cell>
          <cell r="N119">
            <v>58500</v>
          </cell>
          <cell r="O119">
            <v>58500</v>
          </cell>
          <cell r="P119">
            <v>0</v>
          </cell>
          <cell r="Q119">
            <v>0</v>
          </cell>
          <cell r="R119">
            <v>0</v>
          </cell>
          <cell r="S119">
            <v>58500</v>
          </cell>
        </row>
        <row r="120">
          <cell r="A120">
            <v>245</v>
          </cell>
          <cell r="B120" t="str">
            <v>9400-05.M</v>
          </cell>
          <cell r="C120" t="str">
            <v>BESI SIKU S/STEEL</v>
          </cell>
          <cell r="D120" t="str">
            <v>btg</v>
          </cell>
          <cell r="E120" t="str">
            <v>50 X 50 X 6000 MM</v>
          </cell>
          <cell r="F120">
            <v>4</v>
          </cell>
          <cell r="J120">
            <v>4</v>
          </cell>
          <cell r="K120">
            <v>4</v>
          </cell>
          <cell r="L120">
            <v>-10</v>
          </cell>
          <cell r="M120" t="str">
            <v>TTG MANUAL NO. 368 SPP BELUM ADA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</row>
        <row r="121">
          <cell r="A121">
            <v>114</v>
          </cell>
          <cell r="B121" t="str">
            <v>9400-05.D.010</v>
          </cell>
          <cell r="C121" t="str">
            <v>BLANDER LAS</v>
          </cell>
          <cell r="D121" t="str">
            <v>pc</v>
          </cell>
          <cell r="E121" t="str">
            <v>-</v>
          </cell>
          <cell r="F121">
            <v>2</v>
          </cell>
          <cell r="H121">
            <v>1</v>
          </cell>
          <cell r="J121">
            <v>1</v>
          </cell>
          <cell r="K121">
            <v>1</v>
          </cell>
          <cell r="L121">
            <v>0</v>
          </cell>
          <cell r="N121">
            <v>525000</v>
          </cell>
          <cell r="O121">
            <v>1050000</v>
          </cell>
          <cell r="P121">
            <v>0</v>
          </cell>
          <cell r="Q121">
            <v>525000</v>
          </cell>
          <cell r="R121">
            <v>0</v>
          </cell>
          <cell r="S121">
            <v>525000</v>
          </cell>
        </row>
        <row r="122">
          <cell r="A122">
            <v>115</v>
          </cell>
          <cell r="B122" t="str">
            <v>9400-08.A.114</v>
          </cell>
          <cell r="C122" t="str">
            <v>BLOCK BEARING</v>
          </cell>
          <cell r="D122" t="str">
            <v>pc</v>
          </cell>
          <cell r="E122" t="str">
            <v>UCP 211</v>
          </cell>
          <cell r="F122">
            <v>3</v>
          </cell>
          <cell r="J122">
            <v>3</v>
          </cell>
          <cell r="K122">
            <v>3</v>
          </cell>
          <cell r="L122">
            <v>0</v>
          </cell>
          <cell r="N122">
            <v>42552</v>
          </cell>
          <cell r="O122">
            <v>127656</v>
          </cell>
          <cell r="P122">
            <v>0</v>
          </cell>
          <cell r="Q122">
            <v>0</v>
          </cell>
          <cell r="R122">
            <v>0</v>
          </cell>
          <cell r="S122">
            <v>127656</v>
          </cell>
        </row>
        <row r="123">
          <cell r="A123">
            <v>116</v>
          </cell>
          <cell r="B123" t="str">
            <v>9400-08.E.044</v>
          </cell>
          <cell r="C123" t="str">
            <v>BLOCK BEARING</v>
          </cell>
          <cell r="D123" t="str">
            <v>pc</v>
          </cell>
          <cell r="E123">
            <v>215</v>
          </cell>
          <cell r="F123">
            <v>2</v>
          </cell>
          <cell r="J123">
            <v>2</v>
          </cell>
          <cell r="K123">
            <v>2</v>
          </cell>
          <cell r="L123">
            <v>0</v>
          </cell>
          <cell r="N123">
            <v>368900</v>
          </cell>
          <cell r="O123">
            <v>737800</v>
          </cell>
          <cell r="P123">
            <v>0</v>
          </cell>
          <cell r="Q123">
            <v>0</v>
          </cell>
          <cell r="R123">
            <v>0</v>
          </cell>
          <cell r="S123">
            <v>737800</v>
          </cell>
        </row>
        <row r="124">
          <cell r="A124">
            <v>117</v>
          </cell>
          <cell r="B124" t="str">
            <v>9400-08.A.223</v>
          </cell>
          <cell r="C124" t="str">
            <v>BLOCK BEARING</v>
          </cell>
          <cell r="D124" t="str">
            <v>pc</v>
          </cell>
          <cell r="E124" t="str">
            <v>UCP 204-3/4</v>
          </cell>
          <cell r="F124">
            <v>4</v>
          </cell>
          <cell r="J124">
            <v>4</v>
          </cell>
          <cell r="K124">
            <v>4</v>
          </cell>
          <cell r="L124">
            <v>0</v>
          </cell>
          <cell r="N124">
            <v>50000</v>
          </cell>
          <cell r="O124">
            <v>200000</v>
          </cell>
          <cell r="P124">
            <v>0</v>
          </cell>
          <cell r="Q124">
            <v>0</v>
          </cell>
          <cell r="R124">
            <v>0</v>
          </cell>
          <cell r="S124">
            <v>200000</v>
          </cell>
        </row>
        <row r="125">
          <cell r="A125">
            <v>118</v>
          </cell>
          <cell r="B125" t="str">
            <v>9400-08.A.105</v>
          </cell>
          <cell r="C125" t="str">
            <v>BLOCK BEARING</v>
          </cell>
          <cell r="D125" t="str">
            <v>pc</v>
          </cell>
          <cell r="E125" t="str">
            <v>P 210 J</v>
          </cell>
          <cell r="F125">
            <v>5</v>
          </cell>
          <cell r="J125">
            <v>5</v>
          </cell>
          <cell r="K125">
            <v>5</v>
          </cell>
          <cell r="L125">
            <v>0</v>
          </cell>
          <cell r="N125">
            <v>135000</v>
          </cell>
          <cell r="O125">
            <v>675000</v>
          </cell>
          <cell r="P125">
            <v>0</v>
          </cell>
          <cell r="Q125">
            <v>0</v>
          </cell>
          <cell r="R125">
            <v>0</v>
          </cell>
          <cell r="S125">
            <v>675000</v>
          </cell>
        </row>
        <row r="126">
          <cell r="A126">
            <v>119</v>
          </cell>
          <cell r="B126" t="str">
            <v>9400-08.A.106</v>
          </cell>
          <cell r="C126" t="str">
            <v>BLOCK BEARING</v>
          </cell>
          <cell r="D126" t="str">
            <v>pc</v>
          </cell>
          <cell r="E126" t="str">
            <v>P 214.</v>
          </cell>
          <cell r="F126">
            <v>2</v>
          </cell>
          <cell r="J126">
            <v>2</v>
          </cell>
          <cell r="K126">
            <v>2</v>
          </cell>
          <cell r="L126">
            <v>0</v>
          </cell>
          <cell r="N126">
            <v>321400</v>
          </cell>
          <cell r="O126">
            <v>642800</v>
          </cell>
          <cell r="P126">
            <v>0</v>
          </cell>
          <cell r="Q126">
            <v>0</v>
          </cell>
          <cell r="R126">
            <v>0</v>
          </cell>
          <cell r="S126">
            <v>642800</v>
          </cell>
        </row>
        <row r="127">
          <cell r="A127">
            <v>120</v>
          </cell>
          <cell r="B127" t="str">
            <v>9400-08.E.131</v>
          </cell>
          <cell r="C127" t="str">
            <v>BLOCK BEARING</v>
          </cell>
          <cell r="D127" t="str">
            <v>pc</v>
          </cell>
          <cell r="E127" t="str">
            <v>P-212</v>
          </cell>
          <cell r="F127">
            <v>3</v>
          </cell>
          <cell r="J127">
            <v>3</v>
          </cell>
          <cell r="K127">
            <v>3</v>
          </cell>
          <cell r="L127">
            <v>0</v>
          </cell>
          <cell r="N127">
            <v>257300</v>
          </cell>
          <cell r="O127">
            <v>771900</v>
          </cell>
          <cell r="P127">
            <v>0</v>
          </cell>
          <cell r="Q127">
            <v>0</v>
          </cell>
          <cell r="R127">
            <v>0</v>
          </cell>
          <cell r="S127">
            <v>771900</v>
          </cell>
        </row>
        <row r="128">
          <cell r="A128">
            <v>121</v>
          </cell>
          <cell r="B128" t="str">
            <v>9400-08.E.182</v>
          </cell>
          <cell r="C128" t="str">
            <v>BLOCK BEARING</v>
          </cell>
          <cell r="D128" t="str">
            <v>pc</v>
          </cell>
          <cell r="E128" t="str">
            <v>P 213</v>
          </cell>
          <cell r="F128">
            <v>4</v>
          </cell>
          <cell r="J128">
            <v>4</v>
          </cell>
          <cell r="K128">
            <v>4</v>
          </cell>
          <cell r="L128">
            <v>0</v>
          </cell>
          <cell r="N128">
            <v>285000</v>
          </cell>
          <cell r="O128">
            <v>1140000</v>
          </cell>
          <cell r="P128">
            <v>0</v>
          </cell>
          <cell r="Q128">
            <v>0</v>
          </cell>
          <cell r="R128">
            <v>0</v>
          </cell>
          <cell r="S128">
            <v>1140000</v>
          </cell>
        </row>
        <row r="129">
          <cell r="A129">
            <v>122</v>
          </cell>
          <cell r="B129" t="str">
            <v>9400-08.E.077</v>
          </cell>
          <cell r="C129" t="str">
            <v>BLOCK BEARING</v>
          </cell>
          <cell r="D129" t="str">
            <v>pc</v>
          </cell>
          <cell r="E129" t="str">
            <v>513 - 611</v>
          </cell>
          <cell r="F129">
            <v>0</v>
          </cell>
          <cell r="G129">
            <v>2</v>
          </cell>
          <cell r="J129">
            <v>2</v>
          </cell>
          <cell r="K129">
            <v>2</v>
          </cell>
          <cell r="L129">
            <v>0</v>
          </cell>
          <cell r="N129">
            <v>322000</v>
          </cell>
          <cell r="O129">
            <v>0</v>
          </cell>
          <cell r="P129">
            <v>644000</v>
          </cell>
          <cell r="Q129">
            <v>0</v>
          </cell>
          <cell r="R129">
            <v>0</v>
          </cell>
          <cell r="S129">
            <v>644000</v>
          </cell>
        </row>
        <row r="130">
          <cell r="A130">
            <v>123</v>
          </cell>
          <cell r="B130" t="str">
            <v>9400-09.C.</v>
          </cell>
          <cell r="C130" t="str">
            <v xml:space="preserve">BOLA LAMPU PIJAR </v>
          </cell>
          <cell r="D130" t="str">
            <v>pcs</v>
          </cell>
          <cell r="E130" t="str">
            <v>100W/110V</v>
          </cell>
          <cell r="F130">
            <v>1</v>
          </cell>
          <cell r="J130">
            <v>1</v>
          </cell>
          <cell r="K130">
            <v>1</v>
          </cell>
          <cell r="L130">
            <v>0</v>
          </cell>
          <cell r="N130">
            <v>5000</v>
          </cell>
          <cell r="O130">
            <v>5000</v>
          </cell>
          <cell r="P130">
            <v>0</v>
          </cell>
          <cell r="Q130">
            <v>0</v>
          </cell>
          <cell r="R130">
            <v>0</v>
          </cell>
          <cell r="S130">
            <v>5000</v>
          </cell>
        </row>
        <row r="131">
          <cell r="A131">
            <v>124</v>
          </cell>
          <cell r="B131" t="str">
            <v>9400-05.F.029</v>
          </cell>
          <cell r="C131" t="str">
            <v>BOLT &amp; NUT</v>
          </cell>
          <cell r="D131" t="str">
            <v>pc</v>
          </cell>
          <cell r="E131" t="str">
            <v>1" x 14"</v>
          </cell>
          <cell r="F131">
            <v>42</v>
          </cell>
          <cell r="H131">
            <v>4</v>
          </cell>
          <cell r="J131">
            <v>38</v>
          </cell>
          <cell r="K131">
            <v>38</v>
          </cell>
          <cell r="L131">
            <v>0</v>
          </cell>
          <cell r="N131">
            <v>28000</v>
          </cell>
          <cell r="O131">
            <v>1176000</v>
          </cell>
          <cell r="P131">
            <v>0</v>
          </cell>
          <cell r="Q131">
            <v>112000</v>
          </cell>
          <cell r="R131">
            <v>0</v>
          </cell>
          <cell r="S131">
            <v>1064000</v>
          </cell>
        </row>
        <row r="132">
          <cell r="A132">
            <v>125</v>
          </cell>
          <cell r="B132" t="str">
            <v>9400-05.F.073</v>
          </cell>
          <cell r="C132" t="str">
            <v>BOLT &amp; NUT</v>
          </cell>
          <cell r="D132" t="str">
            <v>pc</v>
          </cell>
          <cell r="E132" t="str">
            <v>3/4" X 6"</v>
          </cell>
          <cell r="F132">
            <v>71</v>
          </cell>
          <cell r="H132">
            <v>9</v>
          </cell>
          <cell r="J132">
            <v>62</v>
          </cell>
          <cell r="K132">
            <v>62</v>
          </cell>
          <cell r="L132">
            <v>0</v>
          </cell>
          <cell r="N132">
            <v>3100</v>
          </cell>
          <cell r="O132">
            <v>220100</v>
          </cell>
          <cell r="P132">
            <v>0</v>
          </cell>
          <cell r="Q132">
            <v>27900</v>
          </cell>
          <cell r="R132">
            <v>0</v>
          </cell>
          <cell r="S132">
            <v>192200</v>
          </cell>
        </row>
        <row r="133">
          <cell r="A133">
            <v>126</v>
          </cell>
          <cell r="B133" t="str">
            <v>9400-05.F.076</v>
          </cell>
          <cell r="C133" t="str">
            <v>BOLT &amp; NUT</v>
          </cell>
          <cell r="D133" t="str">
            <v>pc</v>
          </cell>
          <cell r="E133" t="str">
            <v>1" X 8"</v>
          </cell>
          <cell r="F133">
            <v>115</v>
          </cell>
          <cell r="H133">
            <v>4</v>
          </cell>
          <cell r="J133">
            <v>111</v>
          </cell>
          <cell r="K133">
            <v>111</v>
          </cell>
          <cell r="L133">
            <v>0</v>
          </cell>
          <cell r="N133">
            <v>10552</v>
          </cell>
          <cell r="O133">
            <v>1213480</v>
          </cell>
          <cell r="P133">
            <v>0</v>
          </cell>
          <cell r="Q133">
            <v>42208</v>
          </cell>
          <cell r="R133">
            <v>0</v>
          </cell>
          <cell r="S133">
            <v>1171272</v>
          </cell>
        </row>
        <row r="134">
          <cell r="A134">
            <v>127</v>
          </cell>
          <cell r="B134" t="str">
            <v>9400-05.F.003</v>
          </cell>
          <cell r="C134" t="str">
            <v>BOLT &amp; NUT</v>
          </cell>
          <cell r="D134" t="str">
            <v>pc</v>
          </cell>
          <cell r="E134" t="str">
            <v>5/16" x 2"</v>
          </cell>
          <cell r="F134">
            <v>83</v>
          </cell>
          <cell r="J134">
            <v>83</v>
          </cell>
          <cell r="K134">
            <v>83</v>
          </cell>
          <cell r="L134">
            <v>0</v>
          </cell>
          <cell r="N134">
            <v>200</v>
          </cell>
          <cell r="O134">
            <v>16600</v>
          </cell>
          <cell r="P134">
            <v>0</v>
          </cell>
          <cell r="Q134">
            <v>0</v>
          </cell>
          <cell r="R134">
            <v>0</v>
          </cell>
          <cell r="S134">
            <v>16600</v>
          </cell>
        </row>
        <row r="135">
          <cell r="A135">
            <v>128</v>
          </cell>
          <cell r="B135" t="str">
            <v>9400-05.F.012</v>
          </cell>
          <cell r="C135" t="str">
            <v>BOLT &amp; NUT</v>
          </cell>
          <cell r="D135" t="str">
            <v>pc</v>
          </cell>
          <cell r="E135" t="str">
            <v>3/8" x 2"</v>
          </cell>
          <cell r="F135">
            <v>198</v>
          </cell>
          <cell r="H135">
            <v>49</v>
          </cell>
          <cell r="J135">
            <v>149</v>
          </cell>
          <cell r="K135">
            <v>149</v>
          </cell>
          <cell r="L135">
            <v>0</v>
          </cell>
          <cell r="N135">
            <v>223</v>
          </cell>
          <cell r="O135">
            <v>44154</v>
          </cell>
          <cell r="P135">
            <v>0</v>
          </cell>
          <cell r="Q135">
            <v>10927</v>
          </cell>
          <cell r="R135">
            <v>0</v>
          </cell>
          <cell r="S135">
            <v>33227</v>
          </cell>
        </row>
        <row r="136">
          <cell r="A136">
            <v>129</v>
          </cell>
          <cell r="B136" t="str">
            <v>9400-05.F.043</v>
          </cell>
          <cell r="C136" t="str">
            <v>BOLT &amp; NUT</v>
          </cell>
          <cell r="D136" t="str">
            <v>pc</v>
          </cell>
          <cell r="E136" t="str">
            <v>3/8" X 1"</v>
          </cell>
          <cell r="F136">
            <v>182</v>
          </cell>
          <cell r="H136">
            <v>51</v>
          </cell>
          <cell r="J136">
            <v>131</v>
          </cell>
          <cell r="K136">
            <v>131</v>
          </cell>
          <cell r="L136">
            <v>0</v>
          </cell>
          <cell r="N136">
            <v>173</v>
          </cell>
          <cell r="O136">
            <v>31486</v>
          </cell>
          <cell r="P136">
            <v>0</v>
          </cell>
          <cell r="Q136">
            <v>8823</v>
          </cell>
          <cell r="R136">
            <v>0</v>
          </cell>
          <cell r="S136">
            <v>22663</v>
          </cell>
        </row>
        <row r="137">
          <cell r="A137">
            <v>130</v>
          </cell>
          <cell r="B137" t="str">
            <v>9400-05.F.144</v>
          </cell>
          <cell r="C137" t="str">
            <v>BOLT &amp; NUT</v>
          </cell>
          <cell r="D137" t="str">
            <v>pc</v>
          </cell>
          <cell r="E137" t="str">
            <v>1/4" X 4"</v>
          </cell>
          <cell r="F137">
            <v>276</v>
          </cell>
          <cell r="J137">
            <v>276</v>
          </cell>
          <cell r="K137">
            <v>276</v>
          </cell>
          <cell r="L137">
            <v>0</v>
          </cell>
          <cell r="N137">
            <v>400</v>
          </cell>
          <cell r="O137">
            <v>110400</v>
          </cell>
          <cell r="P137">
            <v>0</v>
          </cell>
          <cell r="Q137">
            <v>0</v>
          </cell>
          <cell r="R137">
            <v>0</v>
          </cell>
          <cell r="S137">
            <v>110400</v>
          </cell>
        </row>
        <row r="138">
          <cell r="A138">
            <v>131</v>
          </cell>
          <cell r="B138" t="str">
            <v>9400-05.F.069</v>
          </cell>
          <cell r="C138" t="str">
            <v>BOLT &amp; NUT</v>
          </cell>
          <cell r="D138" t="str">
            <v>pc</v>
          </cell>
          <cell r="E138" t="str">
            <v>1/2" X 1,5"</v>
          </cell>
          <cell r="F138">
            <v>65</v>
          </cell>
          <cell r="H138">
            <v>65</v>
          </cell>
          <cell r="J138">
            <v>0</v>
          </cell>
          <cell r="K138">
            <v>0</v>
          </cell>
          <cell r="L138">
            <v>0</v>
          </cell>
          <cell r="N138">
            <v>400</v>
          </cell>
          <cell r="O138">
            <v>26000</v>
          </cell>
          <cell r="P138">
            <v>0</v>
          </cell>
          <cell r="Q138">
            <v>26000</v>
          </cell>
          <cell r="R138">
            <v>0</v>
          </cell>
          <cell r="S138">
            <v>0</v>
          </cell>
        </row>
        <row r="139">
          <cell r="A139">
            <v>132</v>
          </cell>
          <cell r="B139" t="str">
            <v>9400-05.F.031</v>
          </cell>
          <cell r="C139" t="str">
            <v>BOLT &amp; NUT</v>
          </cell>
          <cell r="D139" t="str">
            <v>pc</v>
          </cell>
          <cell r="E139" t="str">
            <v>5/8" x 6"</v>
          </cell>
          <cell r="F139">
            <v>116</v>
          </cell>
          <cell r="H139">
            <v>46</v>
          </cell>
          <cell r="J139">
            <v>70</v>
          </cell>
          <cell r="K139">
            <v>70</v>
          </cell>
          <cell r="L139">
            <v>0</v>
          </cell>
          <cell r="N139">
            <v>1710</v>
          </cell>
          <cell r="O139">
            <v>198360</v>
          </cell>
          <cell r="P139">
            <v>0</v>
          </cell>
          <cell r="Q139">
            <v>78660</v>
          </cell>
          <cell r="R139">
            <v>0</v>
          </cell>
          <cell r="S139">
            <v>119700</v>
          </cell>
        </row>
        <row r="140">
          <cell r="A140">
            <v>133</v>
          </cell>
          <cell r="B140" t="str">
            <v>9400-05.F.028</v>
          </cell>
          <cell r="C140" t="str">
            <v>BOLT &amp; NUT</v>
          </cell>
          <cell r="D140" t="str">
            <v>pc</v>
          </cell>
          <cell r="E140" t="str">
            <v>1" x  12"</v>
          </cell>
          <cell r="F140">
            <v>55</v>
          </cell>
          <cell r="J140">
            <v>55</v>
          </cell>
          <cell r="K140">
            <v>55</v>
          </cell>
          <cell r="L140">
            <v>0</v>
          </cell>
          <cell r="N140">
            <v>17160</v>
          </cell>
          <cell r="O140">
            <v>943800</v>
          </cell>
          <cell r="P140">
            <v>0</v>
          </cell>
          <cell r="Q140">
            <v>0</v>
          </cell>
          <cell r="R140">
            <v>0</v>
          </cell>
          <cell r="S140">
            <v>943800</v>
          </cell>
        </row>
        <row r="141">
          <cell r="A141">
            <v>134</v>
          </cell>
          <cell r="B141" t="str">
            <v>9400-05.F.078</v>
          </cell>
          <cell r="C141" t="str">
            <v>BOLT &amp; NUT</v>
          </cell>
          <cell r="D141" t="str">
            <v>pc</v>
          </cell>
          <cell r="E141" t="str">
            <v>1/2" X 5"</v>
          </cell>
          <cell r="F141">
            <v>114</v>
          </cell>
          <cell r="J141">
            <v>114</v>
          </cell>
          <cell r="K141">
            <v>114</v>
          </cell>
          <cell r="L141">
            <v>0</v>
          </cell>
          <cell r="N141">
            <v>790</v>
          </cell>
          <cell r="O141">
            <v>90060</v>
          </cell>
          <cell r="P141">
            <v>0</v>
          </cell>
          <cell r="Q141">
            <v>0</v>
          </cell>
          <cell r="R141">
            <v>0</v>
          </cell>
          <cell r="S141">
            <v>90060</v>
          </cell>
        </row>
        <row r="142">
          <cell r="A142">
            <v>135</v>
          </cell>
          <cell r="B142" t="str">
            <v>9400-05.F.002</v>
          </cell>
          <cell r="C142" t="str">
            <v>BOLT &amp; NUT</v>
          </cell>
          <cell r="D142" t="str">
            <v>pc</v>
          </cell>
          <cell r="E142" t="str">
            <v>5/16" x 1½"</v>
          </cell>
          <cell r="F142">
            <v>6</v>
          </cell>
          <cell r="H142">
            <v>6</v>
          </cell>
          <cell r="J142">
            <v>0</v>
          </cell>
          <cell r="K142">
            <v>0</v>
          </cell>
          <cell r="L142">
            <v>0</v>
          </cell>
          <cell r="N142">
            <v>160</v>
          </cell>
          <cell r="O142">
            <v>960</v>
          </cell>
          <cell r="P142">
            <v>0</v>
          </cell>
          <cell r="Q142">
            <v>960</v>
          </cell>
          <cell r="R142">
            <v>0</v>
          </cell>
          <cell r="S142">
            <v>0</v>
          </cell>
        </row>
        <row r="143">
          <cell r="A143">
            <v>136</v>
          </cell>
          <cell r="B143" t="str">
            <v>9400-05.F.065</v>
          </cell>
          <cell r="C143" t="str">
            <v>BOLT &amp; NUT</v>
          </cell>
          <cell r="D143" t="str">
            <v>pc</v>
          </cell>
          <cell r="E143" t="str">
            <v>1/2" X 3"</v>
          </cell>
          <cell r="F143">
            <v>258</v>
          </cell>
          <cell r="H143">
            <v>111</v>
          </cell>
          <cell r="J143">
            <v>147</v>
          </cell>
          <cell r="K143">
            <v>147</v>
          </cell>
          <cell r="L143">
            <v>0</v>
          </cell>
          <cell r="N143">
            <v>625</v>
          </cell>
          <cell r="O143">
            <v>161250</v>
          </cell>
          <cell r="P143">
            <v>0</v>
          </cell>
          <cell r="Q143">
            <v>69375</v>
          </cell>
          <cell r="R143">
            <v>0</v>
          </cell>
          <cell r="S143">
            <v>91875</v>
          </cell>
        </row>
        <row r="144">
          <cell r="A144">
            <v>137</v>
          </cell>
          <cell r="B144" t="str">
            <v>9400-05.F.051</v>
          </cell>
          <cell r="C144" t="str">
            <v>BOLT &amp; NUT</v>
          </cell>
          <cell r="D144" t="str">
            <v>pc</v>
          </cell>
          <cell r="E144" t="str">
            <v>3/4" X 5"</v>
          </cell>
          <cell r="F144">
            <v>76</v>
          </cell>
          <cell r="J144">
            <v>76</v>
          </cell>
          <cell r="K144">
            <v>76</v>
          </cell>
          <cell r="L144">
            <v>0</v>
          </cell>
          <cell r="N144">
            <v>1625</v>
          </cell>
          <cell r="O144">
            <v>123500</v>
          </cell>
          <cell r="P144">
            <v>0</v>
          </cell>
          <cell r="Q144">
            <v>0</v>
          </cell>
          <cell r="R144">
            <v>0</v>
          </cell>
          <cell r="S144">
            <v>123500</v>
          </cell>
        </row>
        <row r="145">
          <cell r="A145">
            <v>138</v>
          </cell>
          <cell r="B145" t="str">
            <v>9400-05.F.021</v>
          </cell>
          <cell r="C145" t="str">
            <v>BOLT &amp; NUT</v>
          </cell>
          <cell r="D145" t="str">
            <v>pc</v>
          </cell>
          <cell r="E145" t="str">
            <v>3/4" x 3"</v>
          </cell>
          <cell r="F145">
            <v>94</v>
          </cell>
          <cell r="H145">
            <v>10</v>
          </cell>
          <cell r="J145">
            <v>84</v>
          </cell>
          <cell r="K145">
            <v>84</v>
          </cell>
          <cell r="L145">
            <v>0</v>
          </cell>
          <cell r="N145">
            <v>2052</v>
          </cell>
          <cell r="O145">
            <v>192888</v>
          </cell>
          <cell r="P145">
            <v>0</v>
          </cell>
          <cell r="Q145">
            <v>20520</v>
          </cell>
          <cell r="R145">
            <v>0</v>
          </cell>
          <cell r="S145">
            <v>172368</v>
          </cell>
        </row>
        <row r="146">
          <cell r="A146">
            <v>139</v>
          </cell>
          <cell r="B146" t="str">
            <v>9400-05.F.018</v>
          </cell>
          <cell r="C146" t="str">
            <v>BOLT &amp; NUT</v>
          </cell>
          <cell r="D146" t="str">
            <v>pc</v>
          </cell>
          <cell r="E146" t="str">
            <v>3/4" x 1½"</v>
          </cell>
          <cell r="F146">
            <v>141</v>
          </cell>
          <cell r="H146">
            <v>1</v>
          </cell>
          <cell r="J146">
            <v>140</v>
          </cell>
          <cell r="K146">
            <v>140</v>
          </cell>
          <cell r="L146">
            <v>0</v>
          </cell>
          <cell r="N146">
            <v>310</v>
          </cell>
          <cell r="O146">
            <v>43710</v>
          </cell>
          <cell r="P146">
            <v>0</v>
          </cell>
          <cell r="Q146">
            <v>310</v>
          </cell>
          <cell r="R146">
            <v>0</v>
          </cell>
          <cell r="S146">
            <v>43400</v>
          </cell>
        </row>
        <row r="147">
          <cell r="A147">
            <v>140</v>
          </cell>
          <cell r="B147" t="str">
            <v>9400-05.F.00464</v>
          </cell>
          <cell r="C147" t="str">
            <v>BOLT &amp; NUT FLEXIBLE COUPLING</v>
          </cell>
          <cell r="D147" t="str">
            <v>pc</v>
          </cell>
          <cell r="E147" t="str">
            <v>7/8"</v>
          </cell>
          <cell r="F147">
            <v>89</v>
          </cell>
          <cell r="H147">
            <v>32</v>
          </cell>
          <cell r="J147">
            <v>57</v>
          </cell>
          <cell r="K147">
            <v>57</v>
          </cell>
          <cell r="L147">
            <v>0</v>
          </cell>
          <cell r="N147">
            <v>47500</v>
          </cell>
          <cell r="O147">
            <v>4227500</v>
          </cell>
          <cell r="P147">
            <v>0</v>
          </cell>
          <cell r="Q147">
            <v>1520000</v>
          </cell>
          <cell r="R147">
            <v>0</v>
          </cell>
          <cell r="S147">
            <v>2707500</v>
          </cell>
        </row>
        <row r="148">
          <cell r="A148">
            <v>141</v>
          </cell>
          <cell r="B148" t="str">
            <v>9400-05.F.00465</v>
          </cell>
          <cell r="C148" t="str">
            <v>BOLT &amp; NUT FLEXIBLE COUPLING</v>
          </cell>
          <cell r="D148" t="str">
            <v>pc</v>
          </cell>
          <cell r="E148" t="str">
            <v>3/4"</v>
          </cell>
          <cell r="F148">
            <v>72</v>
          </cell>
          <cell r="H148">
            <v>1</v>
          </cell>
          <cell r="J148">
            <v>71</v>
          </cell>
          <cell r="K148">
            <v>71</v>
          </cell>
          <cell r="L148">
            <v>0</v>
          </cell>
          <cell r="N148">
            <v>47500</v>
          </cell>
          <cell r="O148">
            <v>3420000</v>
          </cell>
          <cell r="P148">
            <v>0</v>
          </cell>
          <cell r="Q148">
            <v>47500</v>
          </cell>
          <cell r="R148">
            <v>0</v>
          </cell>
          <cell r="S148">
            <v>3372500</v>
          </cell>
        </row>
        <row r="149">
          <cell r="A149">
            <v>142</v>
          </cell>
          <cell r="B149" t="str">
            <v>9400-05.F.00466</v>
          </cell>
          <cell r="C149" t="str">
            <v>BOLT &amp; NUT FLEXIBLE COUPLING</v>
          </cell>
          <cell r="D149" t="str">
            <v>pc</v>
          </cell>
          <cell r="E149" t="str">
            <v>1/2"</v>
          </cell>
          <cell r="F149">
            <v>87</v>
          </cell>
          <cell r="H149">
            <v>21</v>
          </cell>
          <cell r="J149">
            <v>66</v>
          </cell>
          <cell r="K149">
            <v>66</v>
          </cell>
          <cell r="L149">
            <v>0</v>
          </cell>
          <cell r="N149">
            <v>47500</v>
          </cell>
          <cell r="O149">
            <v>4132500</v>
          </cell>
          <cell r="P149">
            <v>0</v>
          </cell>
          <cell r="Q149">
            <v>997500</v>
          </cell>
          <cell r="R149">
            <v>0</v>
          </cell>
          <cell r="S149">
            <v>3135000</v>
          </cell>
        </row>
        <row r="150">
          <cell r="A150">
            <v>143</v>
          </cell>
          <cell r="B150" t="str">
            <v>9400-05.F.128</v>
          </cell>
          <cell r="C150" t="str">
            <v>BOLT AND NUT S/STEEL</v>
          </cell>
          <cell r="D150" t="str">
            <v>PC</v>
          </cell>
          <cell r="E150" t="str">
            <v>S/STEEL 1/2 X 2"</v>
          </cell>
          <cell r="F150">
            <v>60</v>
          </cell>
          <cell r="H150">
            <v>60</v>
          </cell>
          <cell r="J150">
            <v>0</v>
          </cell>
          <cell r="K150">
            <v>0</v>
          </cell>
          <cell r="L150">
            <v>0</v>
          </cell>
          <cell r="N150">
            <v>3600</v>
          </cell>
          <cell r="O150">
            <v>216000</v>
          </cell>
          <cell r="P150">
            <v>0</v>
          </cell>
          <cell r="Q150">
            <v>216000</v>
          </cell>
          <cell r="R150">
            <v>0</v>
          </cell>
          <cell r="S150">
            <v>0</v>
          </cell>
        </row>
        <row r="151">
          <cell r="A151">
            <v>144</v>
          </cell>
          <cell r="B151" t="str">
            <v>9400-05.F.00481</v>
          </cell>
          <cell r="C151" t="str">
            <v>BOLT AND NUT S/STEEL</v>
          </cell>
          <cell r="D151" t="str">
            <v>PC</v>
          </cell>
          <cell r="E151" t="str">
            <v>1/2 X 2 1/2"</v>
          </cell>
          <cell r="F151">
            <v>70</v>
          </cell>
          <cell r="H151">
            <v>22</v>
          </cell>
          <cell r="J151">
            <v>48</v>
          </cell>
          <cell r="K151">
            <v>48</v>
          </cell>
          <cell r="L151">
            <v>0</v>
          </cell>
          <cell r="N151">
            <v>4200</v>
          </cell>
          <cell r="O151">
            <v>294000</v>
          </cell>
          <cell r="P151">
            <v>0</v>
          </cell>
          <cell r="Q151">
            <v>92400</v>
          </cell>
          <cell r="R151">
            <v>0</v>
          </cell>
          <cell r="S151">
            <v>201600</v>
          </cell>
        </row>
        <row r="152">
          <cell r="A152">
            <v>145</v>
          </cell>
          <cell r="B152" t="str">
            <v>9400-05.F.075</v>
          </cell>
          <cell r="C152" t="str">
            <v>BOLT AND NUT S/STEEL</v>
          </cell>
          <cell r="D152" t="str">
            <v>PC</v>
          </cell>
          <cell r="E152" t="str">
            <v>5/8 X 7"</v>
          </cell>
          <cell r="F152">
            <v>48</v>
          </cell>
          <cell r="H152">
            <v>48</v>
          </cell>
          <cell r="J152">
            <v>0</v>
          </cell>
          <cell r="K152">
            <v>0</v>
          </cell>
          <cell r="L152">
            <v>0</v>
          </cell>
          <cell r="N152">
            <v>16950</v>
          </cell>
          <cell r="O152">
            <v>813600</v>
          </cell>
          <cell r="P152">
            <v>0</v>
          </cell>
          <cell r="Q152">
            <v>813600</v>
          </cell>
          <cell r="R152">
            <v>0</v>
          </cell>
          <cell r="S152">
            <v>0</v>
          </cell>
        </row>
        <row r="153">
          <cell r="A153">
            <v>146</v>
          </cell>
          <cell r="B153" t="str">
            <v>9400-05.F.445</v>
          </cell>
          <cell r="C153" t="str">
            <v>BOLT AND NUT S/STEEL</v>
          </cell>
          <cell r="D153" t="str">
            <v>PC</v>
          </cell>
          <cell r="E153" t="str">
            <v>3/8 X 2"</v>
          </cell>
          <cell r="F153">
            <v>20</v>
          </cell>
          <cell r="J153">
            <v>20</v>
          </cell>
          <cell r="K153">
            <v>20</v>
          </cell>
          <cell r="L153">
            <v>0</v>
          </cell>
          <cell r="N153">
            <v>1800</v>
          </cell>
          <cell r="O153">
            <v>36000</v>
          </cell>
          <cell r="P153">
            <v>0</v>
          </cell>
          <cell r="Q153">
            <v>0</v>
          </cell>
          <cell r="R153">
            <v>0</v>
          </cell>
          <cell r="S153">
            <v>36000</v>
          </cell>
        </row>
        <row r="154">
          <cell r="A154">
            <v>147</v>
          </cell>
          <cell r="B154" t="str">
            <v xml:space="preserve"> 9400-03.A.120</v>
          </cell>
          <cell r="C154" t="str">
            <v>BOTOL SAMPLE</v>
          </cell>
          <cell r="D154" t="str">
            <v>pc</v>
          </cell>
          <cell r="E154" t="str">
            <v xml:space="preserve"> 100 ML</v>
          </cell>
          <cell r="F154">
            <v>1860</v>
          </cell>
          <cell r="J154">
            <v>1860</v>
          </cell>
          <cell r="K154">
            <v>1860</v>
          </cell>
          <cell r="L154">
            <v>0</v>
          </cell>
          <cell r="N154">
            <v>250</v>
          </cell>
          <cell r="O154">
            <v>465000</v>
          </cell>
          <cell r="P154">
            <v>0</v>
          </cell>
          <cell r="Q154">
            <v>0</v>
          </cell>
          <cell r="R154">
            <v>0</v>
          </cell>
          <cell r="S154">
            <v>465000</v>
          </cell>
        </row>
        <row r="155">
          <cell r="A155">
            <v>148</v>
          </cell>
          <cell r="B155" t="str">
            <v>9400-05.K.1728</v>
          </cell>
          <cell r="C155" t="str">
            <v>BOX ELORA</v>
          </cell>
          <cell r="D155" t="str">
            <v>pc</v>
          </cell>
          <cell r="E155" t="str">
            <v>.</v>
          </cell>
          <cell r="F155">
            <v>4</v>
          </cell>
          <cell r="J155">
            <v>4</v>
          </cell>
          <cell r="K155">
            <v>4</v>
          </cell>
          <cell r="L155">
            <v>0</v>
          </cell>
          <cell r="N155">
            <v>290000</v>
          </cell>
          <cell r="O155">
            <v>1160000</v>
          </cell>
          <cell r="P155">
            <v>0</v>
          </cell>
          <cell r="Q155">
            <v>0</v>
          </cell>
          <cell r="R155">
            <v>0</v>
          </cell>
          <cell r="S155">
            <v>1160000</v>
          </cell>
        </row>
        <row r="156">
          <cell r="A156">
            <v>149</v>
          </cell>
          <cell r="B156" t="str">
            <v>9400-</v>
          </cell>
          <cell r="C156" t="str">
            <v>BRUSH PIPA</v>
          </cell>
          <cell r="D156" t="str">
            <v>pc</v>
          </cell>
          <cell r="E156" t="str">
            <v>1/2"</v>
          </cell>
          <cell r="F156">
            <v>2</v>
          </cell>
          <cell r="J156">
            <v>2</v>
          </cell>
          <cell r="K156">
            <v>2</v>
          </cell>
          <cell r="L156">
            <v>0</v>
          </cell>
          <cell r="N156">
            <v>15000</v>
          </cell>
          <cell r="O156">
            <v>30000</v>
          </cell>
          <cell r="P156">
            <v>0</v>
          </cell>
          <cell r="Q156">
            <v>0</v>
          </cell>
          <cell r="R156">
            <v>0</v>
          </cell>
          <cell r="S156">
            <v>30000</v>
          </cell>
        </row>
        <row r="157">
          <cell r="A157">
            <v>150</v>
          </cell>
          <cell r="B157" t="str">
            <v>9400-</v>
          </cell>
          <cell r="C157" t="str">
            <v>BRUSH PIPA</v>
          </cell>
          <cell r="D157" t="str">
            <v>pc</v>
          </cell>
          <cell r="E157" t="str">
            <v>1/4"</v>
          </cell>
          <cell r="F157">
            <v>1</v>
          </cell>
          <cell r="J157">
            <v>1</v>
          </cell>
          <cell r="K157">
            <v>1</v>
          </cell>
          <cell r="L157">
            <v>0</v>
          </cell>
          <cell r="N157">
            <v>15000</v>
          </cell>
          <cell r="O157">
            <v>15000</v>
          </cell>
          <cell r="P157">
            <v>0</v>
          </cell>
          <cell r="Q157">
            <v>0</v>
          </cell>
          <cell r="R157">
            <v>0</v>
          </cell>
          <cell r="S157">
            <v>15000</v>
          </cell>
        </row>
        <row r="158">
          <cell r="A158">
            <v>151</v>
          </cell>
          <cell r="B158" t="str">
            <v>9400-07.F.049</v>
          </cell>
          <cell r="C158" t="str">
            <v>BUSH COUPLING</v>
          </cell>
          <cell r="D158" t="str">
            <v>pc</v>
          </cell>
          <cell r="E158" t="str">
            <v>(31x20x19) Rubber</v>
          </cell>
          <cell r="F158">
            <v>70</v>
          </cell>
          <cell r="J158">
            <v>70</v>
          </cell>
          <cell r="K158">
            <v>70</v>
          </cell>
          <cell r="L158">
            <v>0</v>
          </cell>
          <cell r="N158">
            <v>3900</v>
          </cell>
          <cell r="O158">
            <v>273000</v>
          </cell>
          <cell r="P158">
            <v>0</v>
          </cell>
          <cell r="Q158">
            <v>0</v>
          </cell>
          <cell r="R158">
            <v>0</v>
          </cell>
          <cell r="S158">
            <v>273000</v>
          </cell>
        </row>
        <row r="159">
          <cell r="A159">
            <v>152</v>
          </cell>
          <cell r="B159" t="str">
            <v>9400-07.F.051</v>
          </cell>
          <cell r="C159" t="str">
            <v>BUSH COUPLING</v>
          </cell>
          <cell r="D159" t="str">
            <v>pc</v>
          </cell>
          <cell r="E159" t="str">
            <v>(21x12x15) Rubber</v>
          </cell>
          <cell r="F159">
            <v>102</v>
          </cell>
          <cell r="J159">
            <v>102</v>
          </cell>
          <cell r="K159">
            <v>102</v>
          </cell>
          <cell r="L159">
            <v>0</v>
          </cell>
          <cell r="N159">
            <v>2600</v>
          </cell>
          <cell r="O159">
            <v>265200</v>
          </cell>
          <cell r="P159">
            <v>0</v>
          </cell>
          <cell r="Q159">
            <v>0</v>
          </cell>
          <cell r="R159">
            <v>0</v>
          </cell>
          <cell r="S159">
            <v>265200</v>
          </cell>
        </row>
        <row r="160">
          <cell r="A160">
            <v>153</v>
          </cell>
          <cell r="B160" t="str">
            <v>9400-07.F.038</v>
          </cell>
          <cell r="C160" t="str">
            <v>BUSH COUPLING</v>
          </cell>
          <cell r="D160" t="str">
            <v>pc</v>
          </cell>
          <cell r="E160" t="str">
            <v>(29x59x50) Rubber</v>
          </cell>
          <cell r="F160">
            <v>47</v>
          </cell>
          <cell r="J160">
            <v>47</v>
          </cell>
          <cell r="K160">
            <v>47</v>
          </cell>
          <cell r="L160">
            <v>0</v>
          </cell>
          <cell r="N160">
            <v>6000</v>
          </cell>
          <cell r="O160">
            <v>282000</v>
          </cell>
          <cell r="P160">
            <v>0</v>
          </cell>
          <cell r="Q160">
            <v>0</v>
          </cell>
          <cell r="R160">
            <v>0</v>
          </cell>
          <cell r="S160">
            <v>282000</v>
          </cell>
        </row>
        <row r="161">
          <cell r="A161">
            <v>154</v>
          </cell>
          <cell r="B161" t="str">
            <v>9400-07.F.158</v>
          </cell>
          <cell r="C161" t="str">
            <v>BUSH COUPLING</v>
          </cell>
          <cell r="D161" t="str">
            <v>pc</v>
          </cell>
          <cell r="E161" t="str">
            <v>(51x28x27) Rubber</v>
          </cell>
          <cell r="F161">
            <v>88</v>
          </cell>
          <cell r="H161">
            <v>8</v>
          </cell>
          <cell r="J161">
            <v>80</v>
          </cell>
          <cell r="K161">
            <v>80</v>
          </cell>
          <cell r="L161">
            <v>0</v>
          </cell>
          <cell r="N161">
            <v>6000</v>
          </cell>
          <cell r="O161">
            <v>528000</v>
          </cell>
          <cell r="P161">
            <v>0</v>
          </cell>
          <cell r="Q161">
            <v>48000</v>
          </cell>
          <cell r="R161">
            <v>0</v>
          </cell>
          <cell r="S161">
            <v>480000</v>
          </cell>
        </row>
        <row r="162">
          <cell r="A162">
            <v>155</v>
          </cell>
          <cell r="B162" t="str">
            <v>9400-06.D.042</v>
          </cell>
          <cell r="C162" t="str">
            <v>BUSH RAILCO</v>
          </cell>
          <cell r="D162" t="str">
            <v>btg</v>
          </cell>
          <cell r="E162" t="str">
            <v>(54 x 90 x 640)mm</v>
          </cell>
          <cell r="F162">
            <v>5</v>
          </cell>
          <cell r="H162">
            <v>1</v>
          </cell>
          <cell r="J162">
            <v>4</v>
          </cell>
          <cell r="K162">
            <v>4</v>
          </cell>
          <cell r="L162">
            <v>0</v>
          </cell>
          <cell r="M162" t="str">
            <v>TTG MANUAL NO. 312 (22/11/02)</v>
          </cell>
          <cell r="N162">
            <v>4000000</v>
          </cell>
          <cell r="O162">
            <v>20000000</v>
          </cell>
          <cell r="P162">
            <v>0</v>
          </cell>
          <cell r="Q162">
            <v>4000000</v>
          </cell>
          <cell r="R162">
            <v>0</v>
          </cell>
          <cell r="S162">
            <v>16000000</v>
          </cell>
        </row>
        <row r="163">
          <cell r="A163">
            <v>732</v>
          </cell>
          <cell r="B163" t="str">
            <v xml:space="preserve"> 9400-</v>
          </cell>
          <cell r="C163" t="str">
            <v>BUSHING</v>
          </cell>
          <cell r="D163" t="str">
            <v>pc</v>
          </cell>
          <cell r="E163" t="str">
            <v>70 MM</v>
          </cell>
          <cell r="F163">
            <v>0</v>
          </cell>
          <cell r="G163">
            <v>3</v>
          </cell>
          <cell r="J163">
            <v>3</v>
          </cell>
          <cell r="K163">
            <v>3</v>
          </cell>
          <cell r="L163">
            <v>0</v>
          </cell>
          <cell r="N163">
            <v>71943</v>
          </cell>
          <cell r="O163">
            <v>0</v>
          </cell>
          <cell r="P163">
            <v>215829</v>
          </cell>
          <cell r="Q163">
            <v>0</v>
          </cell>
          <cell r="R163">
            <v>0</v>
          </cell>
          <cell r="S163">
            <v>215829</v>
          </cell>
        </row>
        <row r="164">
          <cell r="A164">
            <v>156</v>
          </cell>
          <cell r="B164" t="str">
            <v>9400-</v>
          </cell>
          <cell r="C164" t="str">
            <v>BUT WELDING</v>
          </cell>
          <cell r="D164" t="str">
            <v>unit</v>
          </cell>
          <cell r="E164" t="str">
            <v>DIXON AUSTRALIA HF225</v>
          </cell>
          <cell r="F164">
            <v>1</v>
          </cell>
          <cell r="H164">
            <v>1</v>
          </cell>
          <cell r="J164">
            <v>0</v>
          </cell>
          <cell r="K164">
            <v>0</v>
          </cell>
          <cell r="L164">
            <v>0</v>
          </cell>
          <cell r="M164" t="str">
            <v>INVESTASI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</row>
        <row r="165">
          <cell r="A165">
            <v>157</v>
          </cell>
          <cell r="B165" t="str">
            <v>9400-11.A.022</v>
          </cell>
          <cell r="C165" t="str">
            <v>BUTTERFLY VALVE</v>
          </cell>
          <cell r="D165" t="str">
            <v>pc</v>
          </cell>
          <cell r="E165" t="str">
            <v>6"</v>
          </cell>
          <cell r="F165">
            <v>1</v>
          </cell>
          <cell r="J165">
            <v>1</v>
          </cell>
          <cell r="K165">
            <v>1</v>
          </cell>
          <cell r="L165">
            <v>0</v>
          </cell>
          <cell r="N165">
            <v>585000</v>
          </cell>
          <cell r="O165">
            <v>585000</v>
          </cell>
          <cell r="P165">
            <v>0</v>
          </cell>
          <cell r="Q165">
            <v>0</v>
          </cell>
          <cell r="R165">
            <v>0</v>
          </cell>
          <cell r="S165">
            <v>585000</v>
          </cell>
        </row>
        <row r="166">
          <cell r="A166">
            <v>158</v>
          </cell>
          <cell r="B166" t="str">
            <v>9400-11.A.029</v>
          </cell>
          <cell r="C166" t="str">
            <v>BUTTERFLY VALVE</v>
          </cell>
          <cell r="D166" t="str">
            <v>pc</v>
          </cell>
          <cell r="E166" t="str">
            <v>4"</v>
          </cell>
          <cell r="F166">
            <v>11</v>
          </cell>
          <cell r="H166">
            <v>2</v>
          </cell>
          <cell r="J166">
            <v>9</v>
          </cell>
          <cell r="K166">
            <v>9</v>
          </cell>
          <cell r="L166">
            <v>0</v>
          </cell>
          <cell r="N166">
            <v>520000</v>
          </cell>
          <cell r="O166">
            <v>5720000</v>
          </cell>
          <cell r="P166">
            <v>0</v>
          </cell>
          <cell r="Q166">
            <v>1040000</v>
          </cell>
          <cell r="R166">
            <v>0</v>
          </cell>
          <cell r="S166">
            <v>4680000</v>
          </cell>
        </row>
        <row r="167">
          <cell r="A167">
            <v>159</v>
          </cell>
          <cell r="B167" t="str">
            <v>9400-05.K.1981</v>
          </cell>
          <cell r="C167" t="str">
            <v>CABLE LAS</v>
          </cell>
          <cell r="D167" t="str">
            <v>m</v>
          </cell>
          <cell r="E167" t="str">
            <v>70 mm</v>
          </cell>
          <cell r="F167">
            <v>0</v>
          </cell>
          <cell r="G167">
            <v>100</v>
          </cell>
          <cell r="H167">
            <v>100</v>
          </cell>
          <cell r="J167">
            <v>0</v>
          </cell>
          <cell r="K167">
            <v>0</v>
          </cell>
          <cell r="L167">
            <v>0</v>
          </cell>
          <cell r="N167">
            <v>21000</v>
          </cell>
          <cell r="O167">
            <v>0</v>
          </cell>
          <cell r="P167">
            <v>2100000</v>
          </cell>
          <cell r="Q167">
            <v>2100000</v>
          </cell>
          <cell r="R167">
            <v>0</v>
          </cell>
          <cell r="S167">
            <v>0</v>
          </cell>
        </row>
        <row r="168">
          <cell r="A168">
            <v>160</v>
          </cell>
          <cell r="B168" t="str">
            <v>9400-09.C.241</v>
          </cell>
          <cell r="C168" t="str">
            <v>CABLE NYM</v>
          </cell>
          <cell r="D168" t="str">
            <v>MTR</v>
          </cell>
          <cell r="E168" t="str">
            <v xml:space="preserve"> 2 X 1,5 MM2</v>
          </cell>
          <cell r="F168">
            <v>50</v>
          </cell>
          <cell r="H168">
            <v>50</v>
          </cell>
          <cell r="J168">
            <v>0</v>
          </cell>
          <cell r="K168">
            <v>0</v>
          </cell>
          <cell r="L168">
            <v>0</v>
          </cell>
          <cell r="N168">
            <v>900</v>
          </cell>
          <cell r="O168">
            <v>45000</v>
          </cell>
          <cell r="P168">
            <v>0</v>
          </cell>
          <cell r="Q168">
            <v>45000</v>
          </cell>
          <cell r="R168">
            <v>0</v>
          </cell>
          <cell r="S168">
            <v>0</v>
          </cell>
        </row>
        <row r="169">
          <cell r="A169">
            <v>161</v>
          </cell>
          <cell r="B169" t="str">
            <v>9400-09.C.454</v>
          </cell>
          <cell r="C169" t="str">
            <v>CABLE NYY</v>
          </cell>
          <cell r="D169" t="str">
            <v>m</v>
          </cell>
          <cell r="E169" t="str">
            <v>4 x 4 mm²</v>
          </cell>
          <cell r="F169">
            <v>0</v>
          </cell>
          <cell r="G169">
            <v>100</v>
          </cell>
          <cell r="J169">
            <v>100</v>
          </cell>
          <cell r="K169">
            <v>100</v>
          </cell>
          <cell r="L169">
            <v>0</v>
          </cell>
          <cell r="N169">
            <v>5600</v>
          </cell>
          <cell r="O169">
            <v>0</v>
          </cell>
          <cell r="P169">
            <v>560000</v>
          </cell>
          <cell r="Q169">
            <v>0</v>
          </cell>
          <cell r="R169">
            <v>0</v>
          </cell>
          <cell r="S169">
            <v>560000</v>
          </cell>
        </row>
        <row r="170">
          <cell r="A170">
            <v>162</v>
          </cell>
          <cell r="B170" t="str">
            <v>9400-09.C</v>
          </cell>
          <cell r="C170" t="str">
            <v xml:space="preserve">CABLE NYY </v>
          </cell>
          <cell r="D170" t="str">
            <v>mtr</v>
          </cell>
          <cell r="E170" t="str">
            <v>3 X 2,5 MM</v>
          </cell>
          <cell r="F170">
            <v>0</v>
          </cell>
          <cell r="G170">
            <v>100</v>
          </cell>
          <cell r="J170">
            <v>100</v>
          </cell>
          <cell r="K170">
            <v>100</v>
          </cell>
          <cell r="L170">
            <v>0</v>
          </cell>
          <cell r="N170">
            <v>2070</v>
          </cell>
          <cell r="O170">
            <v>0</v>
          </cell>
          <cell r="P170">
            <v>207000</v>
          </cell>
          <cell r="Q170">
            <v>0</v>
          </cell>
          <cell r="R170">
            <v>0</v>
          </cell>
          <cell r="S170">
            <v>207000</v>
          </cell>
        </row>
        <row r="171">
          <cell r="A171">
            <v>163</v>
          </cell>
          <cell r="B171" t="str">
            <v xml:space="preserve"> 9400-05.K.1499</v>
          </cell>
          <cell r="C171" t="str">
            <v>CABLE SCOON</v>
          </cell>
          <cell r="D171" t="str">
            <v>pc</v>
          </cell>
          <cell r="E171" t="str">
            <v xml:space="preserve"> 2,5 MM</v>
          </cell>
          <cell r="F171">
            <v>65</v>
          </cell>
          <cell r="H171">
            <v>6</v>
          </cell>
          <cell r="J171">
            <v>59</v>
          </cell>
          <cell r="K171">
            <v>59</v>
          </cell>
          <cell r="L171">
            <v>0</v>
          </cell>
          <cell r="N171">
            <v>150</v>
          </cell>
          <cell r="O171">
            <v>9750</v>
          </cell>
          <cell r="P171">
            <v>0</v>
          </cell>
          <cell r="Q171">
            <v>900</v>
          </cell>
          <cell r="R171">
            <v>0</v>
          </cell>
          <cell r="S171">
            <v>8850</v>
          </cell>
        </row>
        <row r="172">
          <cell r="A172">
            <v>164</v>
          </cell>
          <cell r="B172" t="str">
            <v>9400-09.C.202</v>
          </cell>
          <cell r="C172" t="str">
            <v>CABLE SCOON</v>
          </cell>
          <cell r="D172" t="str">
            <v>pc</v>
          </cell>
          <cell r="E172" t="str">
            <v>35 mm²</v>
          </cell>
          <cell r="F172">
            <v>31</v>
          </cell>
          <cell r="H172">
            <v>3</v>
          </cell>
          <cell r="J172">
            <v>28</v>
          </cell>
          <cell r="K172">
            <v>28</v>
          </cell>
          <cell r="L172">
            <v>0</v>
          </cell>
          <cell r="N172">
            <v>900</v>
          </cell>
          <cell r="O172">
            <v>27900</v>
          </cell>
          <cell r="P172">
            <v>0</v>
          </cell>
          <cell r="Q172">
            <v>2700</v>
          </cell>
          <cell r="R172">
            <v>0</v>
          </cell>
          <cell r="S172">
            <v>25200</v>
          </cell>
        </row>
        <row r="173">
          <cell r="A173">
            <v>165</v>
          </cell>
          <cell r="B173" t="str">
            <v>9400-09.C.151</v>
          </cell>
          <cell r="C173" t="str">
            <v>CABLE SCOON</v>
          </cell>
          <cell r="D173" t="str">
            <v>pc</v>
          </cell>
          <cell r="E173" t="str">
            <v>25 mm²</v>
          </cell>
          <cell r="F173">
            <v>3</v>
          </cell>
          <cell r="J173">
            <v>3</v>
          </cell>
          <cell r="K173">
            <v>3</v>
          </cell>
          <cell r="L173">
            <v>0</v>
          </cell>
          <cell r="N173">
            <v>650</v>
          </cell>
          <cell r="O173">
            <v>1950</v>
          </cell>
          <cell r="P173">
            <v>0</v>
          </cell>
          <cell r="Q173">
            <v>0</v>
          </cell>
          <cell r="R173">
            <v>0</v>
          </cell>
          <cell r="S173">
            <v>1950</v>
          </cell>
        </row>
        <row r="174">
          <cell r="A174">
            <v>166</v>
          </cell>
          <cell r="B174" t="str">
            <v>9400-09.C.201</v>
          </cell>
          <cell r="C174" t="str">
            <v>CABLE SHOE</v>
          </cell>
          <cell r="D174" t="str">
            <v>pc</v>
          </cell>
          <cell r="E174" t="str">
            <v>10 mm²</v>
          </cell>
          <cell r="F174">
            <v>54</v>
          </cell>
          <cell r="H174">
            <v>1</v>
          </cell>
          <cell r="J174">
            <v>53</v>
          </cell>
          <cell r="K174">
            <v>53</v>
          </cell>
          <cell r="L174">
            <v>0</v>
          </cell>
          <cell r="N174">
            <v>350</v>
          </cell>
          <cell r="O174">
            <v>18900</v>
          </cell>
          <cell r="P174">
            <v>0</v>
          </cell>
          <cell r="Q174">
            <v>350</v>
          </cell>
          <cell r="R174">
            <v>0</v>
          </cell>
          <cell r="S174">
            <v>18550</v>
          </cell>
        </row>
        <row r="175">
          <cell r="A175">
            <v>167</v>
          </cell>
          <cell r="B175" t="str">
            <v>9400-09.C.443</v>
          </cell>
          <cell r="C175" t="str">
            <v>CABLE SHOE</v>
          </cell>
          <cell r="D175" t="str">
            <v>pc</v>
          </cell>
          <cell r="E175" t="str">
            <v>16 mm²</v>
          </cell>
          <cell r="F175">
            <v>27</v>
          </cell>
          <cell r="H175">
            <v>3</v>
          </cell>
          <cell r="J175">
            <v>24</v>
          </cell>
          <cell r="K175">
            <v>24</v>
          </cell>
          <cell r="L175">
            <v>0</v>
          </cell>
          <cell r="N175">
            <v>750</v>
          </cell>
          <cell r="O175">
            <v>20250</v>
          </cell>
          <cell r="P175">
            <v>0</v>
          </cell>
          <cell r="Q175">
            <v>2250</v>
          </cell>
          <cell r="R175">
            <v>0</v>
          </cell>
          <cell r="S175">
            <v>18000</v>
          </cell>
        </row>
        <row r="176">
          <cell r="A176">
            <v>168</v>
          </cell>
          <cell r="B176" t="str">
            <v>9400-30.P.00439</v>
          </cell>
          <cell r="C176" t="str">
            <v xml:space="preserve">CAP </v>
          </cell>
          <cell r="D176" t="str">
            <v>pc</v>
          </cell>
          <cell r="E176" t="str">
            <v xml:space="preserve"> -</v>
          </cell>
          <cell r="F176">
            <v>0</v>
          </cell>
          <cell r="G176">
            <v>1</v>
          </cell>
          <cell r="J176">
            <v>1</v>
          </cell>
          <cell r="K176">
            <v>1</v>
          </cell>
          <cell r="L176">
            <v>0</v>
          </cell>
          <cell r="N176">
            <v>273648</v>
          </cell>
          <cell r="O176">
            <v>0</v>
          </cell>
          <cell r="P176">
            <v>273648</v>
          </cell>
          <cell r="Q176">
            <v>0</v>
          </cell>
          <cell r="R176">
            <v>0</v>
          </cell>
          <cell r="S176">
            <v>273648</v>
          </cell>
        </row>
        <row r="177">
          <cell r="A177">
            <v>169</v>
          </cell>
          <cell r="B177" t="str">
            <v>9400-09.C.432</v>
          </cell>
          <cell r="C177" t="str">
            <v>CAP SCREEN S/S</v>
          </cell>
          <cell r="D177" t="str">
            <v>pc</v>
          </cell>
          <cell r="E177" t="str">
            <v>M.6X50</v>
          </cell>
          <cell r="F177">
            <v>24</v>
          </cell>
          <cell r="J177">
            <v>24</v>
          </cell>
          <cell r="K177">
            <v>24</v>
          </cell>
          <cell r="L177">
            <v>0</v>
          </cell>
          <cell r="N177">
            <v>500</v>
          </cell>
          <cell r="O177">
            <v>12000</v>
          </cell>
          <cell r="P177">
            <v>0</v>
          </cell>
          <cell r="Q177">
            <v>0</v>
          </cell>
          <cell r="R177">
            <v>0</v>
          </cell>
          <cell r="S177">
            <v>12000</v>
          </cell>
        </row>
        <row r="178">
          <cell r="A178">
            <v>170</v>
          </cell>
          <cell r="B178" t="str">
            <v>9400-09.C.1765</v>
          </cell>
          <cell r="C178" t="str">
            <v>CAPACITOR POWER</v>
          </cell>
          <cell r="D178" t="str">
            <v>pc</v>
          </cell>
          <cell r="E178" t="str">
            <v>400V/50KVA - 3</v>
          </cell>
          <cell r="F178">
            <v>0</v>
          </cell>
          <cell r="G178">
            <v>2</v>
          </cell>
          <cell r="H178">
            <v>2</v>
          </cell>
          <cell r="J178">
            <v>0</v>
          </cell>
          <cell r="K178">
            <v>0</v>
          </cell>
          <cell r="L178">
            <v>0</v>
          </cell>
          <cell r="N178">
            <v>2800000</v>
          </cell>
          <cell r="O178">
            <v>0</v>
          </cell>
          <cell r="P178">
            <v>5600000</v>
          </cell>
          <cell r="Q178">
            <v>5600000</v>
          </cell>
          <cell r="R178">
            <v>0</v>
          </cell>
          <cell r="S178">
            <v>0</v>
          </cell>
        </row>
        <row r="179">
          <cell r="A179">
            <v>171</v>
          </cell>
          <cell r="B179" t="str">
            <v>9400-09.C.481</v>
          </cell>
          <cell r="C179" t="str">
            <v>CARBON BRUSH</v>
          </cell>
          <cell r="D179" t="str">
            <v>pc</v>
          </cell>
          <cell r="E179" t="str">
            <v>40 x 60</v>
          </cell>
          <cell r="F179">
            <v>2</v>
          </cell>
          <cell r="H179">
            <v>1</v>
          </cell>
          <cell r="J179">
            <v>1</v>
          </cell>
          <cell r="K179">
            <v>1</v>
          </cell>
          <cell r="L179">
            <v>0</v>
          </cell>
          <cell r="N179">
            <v>7600</v>
          </cell>
          <cell r="O179">
            <v>15200</v>
          </cell>
          <cell r="P179">
            <v>0</v>
          </cell>
          <cell r="Q179">
            <v>7600</v>
          </cell>
          <cell r="R179">
            <v>0</v>
          </cell>
          <cell r="S179">
            <v>7600</v>
          </cell>
        </row>
        <row r="180">
          <cell r="A180">
            <v>172</v>
          </cell>
          <cell r="B180" t="str">
            <v>9400-09.C.NA</v>
          </cell>
          <cell r="C180" t="str">
            <v>CARBON BRUSH</v>
          </cell>
          <cell r="D180" t="str">
            <v>pcs</v>
          </cell>
          <cell r="E180" t="str">
            <v>40 X 60 20</v>
          </cell>
          <cell r="F180">
            <v>4</v>
          </cell>
          <cell r="H180">
            <v>1</v>
          </cell>
          <cell r="J180">
            <v>3</v>
          </cell>
          <cell r="K180">
            <v>3</v>
          </cell>
          <cell r="L180">
            <v>0</v>
          </cell>
          <cell r="M180" t="str">
            <v>TTG MANUAL NO. 346</v>
          </cell>
          <cell r="N180">
            <v>7600</v>
          </cell>
          <cell r="O180">
            <v>30400</v>
          </cell>
          <cell r="P180">
            <v>0</v>
          </cell>
          <cell r="Q180">
            <v>7600</v>
          </cell>
          <cell r="R180">
            <v>0</v>
          </cell>
          <cell r="S180">
            <v>22800</v>
          </cell>
        </row>
        <row r="181">
          <cell r="A181">
            <v>173</v>
          </cell>
          <cell r="B181" t="str">
            <v>9400-10.D.269</v>
          </cell>
          <cell r="C181" t="str">
            <v>CASING NH</v>
          </cell>
          <cell r="D181" t="str">
            <v>pc</v>
          </cell>
          <cell r="E181" t="str">
            <v>OB 11/4 - 5907</v>
          </cell>
          <cell r="F181">
            <v>2</v>
          </cell>
          <cell r="J181">
            <v>2</v>
          </cell>
          <cell r="K181">
            <v>2</v>
          </cell>
          <cell r="L181">
            <v>0</v>
          </cell>
          <cell r="N181">
            <v>2200000</v>
          </cell>
          <cell r="O181">
            <v>4400000</v>
          </cell>
          <cell r="P181">
            <v>0</v>
          </cell>
          <cell r="Q181">
            <v>0</v>
          </cell>
          <cell r="R181">
            <v>0</v>
          </cell>
          <cell r="S181">
            <v>4400000</v>
          </cell>
        </row>
        <row r="182">
          <cell r="A182">
            <v>174</v>
          </cell>
          <cell r="B182" t="str">
            <v>9400-16.C.018</v>
          </cell>
          <cell r="C182" t="str">
            <v>CAST IRON BUSH</v>
          </cell>
          <cell r="D182" t="str">
            <v>pc</v>
          </cell>
          <cell r="E182" t="str">
            <v>U/ PRESS</v>
          </cell>
          <cell r="F182">
            <v>16</v>
          </cell>
          <cell r="H182">
            <v>8</v>
          </cell>
          <cell r="J182">
            <v>8</v>
          </cell>
          <cell r="K182">
            <v>8</v>
          </cell>
          <cell r="L182">
            <v>0</v>
          </cell>
          <cell r="N182">
            <v>68000</v>
          </cell>
          <cell r="O182">
            <v>1088000</v>
          </cell>
          <cell r="P182">
            <v>0</v>
          </cell>
          <cell r="Q182">
            <v>544000</v>
          </cell>
          <cell r="R182">
            <v>0</v>
          </cell>
          <cell r="S182">
            <v>544000</v>
          </cell>
        </row>
        <row r="183">
          <cell r="A183">
            <v>175</v>
          </cell>
          <cell r="B183" t="str">
            <v>9400-05.K.090</v>
          </cell>
          <cell r="C183" t="str">
            <v>CAT BERGER</v>
          </cell>
          <cell r="D183" t="str">
            <v>gal</v>
          </cell>
          <cell r="E183" t="str">
            <v>-</v>
          </cell>
          <cell r="F183">
            <v>11</v>
          </cell>
          <cell r="J183">
            <v>11</v>
          </cell>
          <cell r="K183">
            <v>11</v>
          </cell>
          <cell r="L183">
            <v>0</v>
          </cell>
          <cell r="N183">
            <v>483300</v>
          </cell>
          <cell r="O183">
            <v>5316300</v>
          </cell>
          <cell r="P183">
            <v>0</v>
          </cell>
          <cell r="Q183">
            <v>0</v>
          </cell>
          <cell r="R183">
            <v>0</v>
          </cell>
          <cell r="S183">
            <v>5316300</v>
          </cell>
        </row>
        <row r="184">
          <cell r="A184">
            <v>176</v>
          </cell>
          <cell r="B184" t="str">
            <v>9400-05.K.2003</v>
          </cell>
          <cell r="C184" t="str">
            <v>CAT MINYAK ALMUNIUM</v>
          </cell>
          <cell r="D184" t="str">
            <v>kg</v>
          </cell>
          <cell r="E184" t="str">
            <v xml:space="preserve"> -</v>
          </cell>
          <cell r="F184">
            <v>34</v>
          </cell>
          <cell r="J184">
            <v>34</v>
          </cell>
          <cell r="K184">
            <v>34</v>
          </cell>
          <cell r="L184">
            <v>0</v>
          </cell>
          <cell r="N184">
            <v>276000</v>
          </cell>
          <cell r="O184">
            <v>9384000</v>
          </cell>
          <cell r="P184">
            <v>0</v>
          </cell>
          <cell r="Q184">
            <v>0</v>
          </cell>
          <cell r="R184">
            <v>0</v>
          </cell>
          <cell r="S184">
            <v>9384000</v>
          </cell>
        </row>
        <row r="185">
          <cell r="A185">
            <v>177</v>
          </cell>
          <cell r="B185" t="str">
            <v>9400-05.K.585</v>
          </cell>
          <cell r="C185" t="str">
            <v>CAT MINYAK KUNING</v>
          </cell>
          <cell r="D185" t="str">
            <v>kg</v>
          </cell>
          <cell r="E185" t="str">
            <v>SERI KF-18</v>
          </cell>
          <cell r="F185">
            <v>14</v>
          </cell>
          <cell r="J185">
            <v>14</v>
          </cell>
          <cell r="K185">
            <v>4</v>
          </cell>
          <cell r="L185">
            <v>-10</v>
          </cell>
          <cell r="M185" t="str">
            <v>DIPINJAM PT.SLS.2/15/9/01</v>
          </cell>
          <cell r="N185">
            <v>44850</v>
          </cell>
          <cell r="O185">
            <v>627900</v>
          </cell>
          <cell r="P185">
            <v>0</v>
          </cell>
          <cell r="Q185">
            <v>0</v>
          </cell>
          <cell r="R185">
            <v>0</v>
          </cell>
          <cell r="S185">
            <v>627900</v>
          </cell>
        </row>
        <row r="186">
          <cell r="A186">
            <v>178</v>
          </cell>
          <cell r="B186" t="str">
            <v>9400-05.K.1497</v>
          </cell>
          <cell r="C186" t="str">
            <v>CAT MINYAK PLATONE</v>
          </cell>
          <cell r="D186" t="str">
            <v>gln</v>
          </cell>
          <cell r="E186" t="str">
            <v>MERAH</v>
          </cell>
          <cell r="F186">
            <v>0</v>
          </cell>
          <cell r="G186">
            <v>1</v>
          </cell>
          <cell r="J186">
            <v>1</v>
          </cell>
          <cell r="K186">
            <v>1</v>
          </cell>
          <cell r="L186">
            <v>0</v>
          </cell>
          <cell r="N186">
            <v>70000</v>
          </cell>
          <cell r="O186">
            <v>0</v>
          </cell>
          <cell r="P186">
            <v>70000</v>
          </cell>
          <cell r="Q186">
            <v>0</v>
          </cell>
          <cell r="R186">
            <v>0</v>
          </cell>
          <cell r="S186">
            <v>70000</v>
          </cell>
        </row>
        <row r="187">
          <cell r="A187">
            <v>179</v>
          </cell>
          <cell r="B187" t="str">
            <v>9400-05.K.2331</v>
          </cell>
          <cell r="C187" t="str">
            <v>CAT MINYAK PLATONE GOLD YELLOW</v>
          </cell>
          <cell r="D187" t="str">
            <v>kg</v>
          </cell>
          <cell r="E187" t="str">
            <v>SERI 803</v>
          </cell>
          <cell r="F187">
            <v>17</v>
          </cell>
          <cell r="H187">
            <v>1</v>
          </cell>
          <cell r="J187">
            <v>16</v>
          </cell>
          <cell r="K187">
            <v>16</v>
          </cell>
          <cell r="L187">
            <v>0</v>
          </cell>
          <cell r="N187">
            <v>66500</v>
          </cell>
          <cell r="O187">
            <v>1130500</v>
          </cell>
          <cell r="P187">
            <v>0</v>
          </cell>
          <cell r="Q187">
            <v>66500</v>
          </cell>
          <cell r="R187">
            <v>0</v>
          </cell>
          <cell r="S187">
            <v>1064000</v>
          </cell>
        </row>
        <row r="188">
          <cell r="A188">
            <v>180</v>
          </cell>
          <cell r="B188" t="str">
            <v>9400-05.K.1638</v>
          </cell>
          <cell r="C188" t="str">
            <v>CAT PLATONE</v>
          </cell>
          <cell r="D188" t="str">
            <v>kg</v>
          </cell>
          <cell r="E188" t="str">
            <v>-</v>
          </cell>
          <cell r="F188">
            <v>3</v>
          </cell>
          <cell r="J188">
            <v>3</v>
          </cell>
          <cell r="K188">
            <v>3</v>
          </cell>
          <cell r="L188">
            <v>0</v>
          </cell>
          <cell r="N188">
            <v>66500</v>
          </cell>
          <cell r="O188">
            <v>199500</v>
          </cell>
          <cell r="P188">
            <v>0</v>
          </cell>
          <cell r="Q188">
            <v>0</v>
          </cell>
          <cell r="R188">
            <v>0</v>
          </cell>
          <cell r="S188">
            <v>199500</v>
          </cell>
        </row>
        <row r="189">
          <cell r="A189">
            <v>181</v>
          </cell>
          <cell r="B189" t="str">
            <v>9400-05.K.550</v>
          </cell>
          <cell r="C189" t="str">
            <v>CAT PLATONE ABU-ABU</v>
          </cell>
          <cell r="D189" t="str">
            <v>kg</v>
          </cell>
          <cell r="E189" t="str">
            <v>-</v>
          </cell>
          <cell r="F189">
            <v>21</v>
          </cell>
          <cell r="J189">
            <v>21</v>
          </cell>
          <cell r="K189">
            <v>21</v>
          </cell>
          <cell r="L189">
            <v>0</v>
          </cell>
          <cell r="N189">
            <v>66500</v>
          </cell>
          <cell r="O189">
            <v>1396500</v>
          </cell>
          <cell r="P189">
            <v>0</v>
          </cell>
          <cell r="Q189">
            <v>0</v>
          </cell>
          <cell r="R189">
            <v>0</v>
          </cell>
          <cell r="S189">
            <v>1396500</v>
          </cell>
        </row>
        <row r="190">
          <cell r="A190">
            <v>182</v>
          </cell>
          <cell r="B190" t="str">
            <v>9400-05.K.659</v>
          </cell>
          <cell r="C190" t="str">
            <v>CAT PLATONE BIRU</v>
          </cell>
          <cell r="D190" t="str">
            <v>kg</v>
          </cell>
          <cell r="E190" t="str">
            <v>-</v>
          </cell>
          <cell r="F190">
            <v>55</v>
          </cell>
          <cell r="H190">
            <v>3</v>
          </cell>
          <cell r="J190">
            <v>52</v>
          </cell>
          <cell r="K190">
            <v>52</v>
          </cell>
          <cell r="L190">
            <v>0</v>
          </cell>
          <cell r="N190">
            <v>66500</v>
          </cell>
          <cell r="O190">
            <v>3657500</v>
          </cell>
          <cell r="P190">
            <v>0</v>
          </cell>
          <cell r="Q190">
            <v>199500</v>
          </cell>
          <cell r="R190">
            <v>0</v>
          </cell>
          <cell r="S190">
            <v>3458000</v>
          </cell>
        </row>
        <row r="191">
          <cell r="A191">
            <v>416</v>
          </cell>
          <cell r="B191" t="str">
            <v>9400-05.K.553</v>
          </cell>
          <cell r="C191" t="str">
            <v>CAT PLATONE PUTIH</v>
          </cell>
          <cell r="D191" t="str">
            <v>kg</v>
          </cell>
          <cell r="E191" t="str">
            <v>-</v>
          </cell>
          <cell r="F191">
            <v>0</v>
          </cell>
          <cell r="G191">
            <v>1</v>
          </cell>
          <cell r="H191">
            <v>1</v>
          </cell>
          <cell r="J191">
            <v>0</v>
          </cell>
          <cell r="K191">
            <v>0</v>
          </cell>
          <cell r="L191">
            <v>0</v>
          </cell>
          <cell r="N191">
            <v>70000</v>
          </cell>
          <cell r="O191">
            <v>0</v>
          </cell>
          <cell r="P191">
            <v>70000</v>
          </cell>
          <cell r="Q191">
            <v>70000</v>
          </cell>
          <cell r="R191">
            <v>0</v>
          </cell>
          <cell r="S191">
            <v>0</v>
          </cell>
        </row>
        <row r="192">
          <cell r="A192">
            <v>183</v>
          </cell>
          <cell r="B192" t="str">
            <v>9400-04.A.006</v>
          </cell>
          <cell r="C192" t="str">
            <v>CATALYZED SULPHITE</v>
          </cell>
          <cell r="D192" t="str">
            <v>kg</v>
          </cell>
          <cell r="E192" t="str">
            <v>N-2811</v>
          </cell>
          <cell r="F192">
            <v>65</v>
          </cell>
          <cell r="G192">
            <v>250</v>
          </cell>
          <cell r="H192">
            <v>13</v>
          </cell>
          <cell r="J192">
            <v>302</v>
          </cell>
          <cell r="K192">
            <v>302</v>
          </cell>
          <cell r="L192">
            <v>0</v>
          </cell>
          <cell r="N192">
            <v>17710</v>
          </cell>
          <cell r="O192">
            <v>1151150</v>
          </cell>
          <cell r="P192">
            <v>4427500</v>
          </cell>
          <cell r="Q192">
            <v>230230</v>
          </cell>
          <cell r="R192">
            <v>0</v>
          </cell>
          <cell r="S192">
            <v>5348420</v>
          </cell>
        </row>
        <row r="193">
          <cell r="A193">
            <v>184</v>
          </cell>
          <cell r="B193" t="str">
            <v>9400-02.E.001</v>
          </cell>
          <cell r="C193" t="str">
            <v>CAUSTIC SODA</v>
          </cell>
          <cell r="D193" t="str">
            <v>kg</v>
          </cell>
          <cell r="E193" t="str">
            <v>-</v>
          </cell>
          <cell r="F193">
            <v>204.8</v>
          </cell>
          <cell r="H193">
            <v>13.9</v>
          </cell>
          <cell r="J193">
            <v>190.9</v>
          </cell>
          <cell r="K193">
            <v>190.9</v>
          </cell>
          <cell r="L193">
            <v>0</v>
          </cell>
          <cell r="N193">
            <v>3300</v>
          </cell>
          <cell r="O193">
            <v>675840</v>
          </cell>
          <cell r="P193">
            <v>0</v>
          </cell>
          <cell r="Q193">
            <v>45870</v>
          </cell>
          <cell r="R193">
            <v>0</v>
          </cell>
          <cell r="S193">
            <v>629970</v>
          </cell>
        </row>
        <row r="194">
          <cell r="A194">
            <v>185</v>
          </cell>
          <cell r="B194" t="str">
            <v>9401-16.E.119</v>
          </cell>
          <cell r="C194" t="str">
            <v>CENTRE CUP</v>
          </cell>
          <cell r="D194" t="str">
            <v>pcs</v>
          </cell>
          <cell r="E194" t="str">
            <v>S48N01912</v>
          </cell>
          <cell r="F194">
            <v>4</v>
          </cell>
          <cell r="J194">
            <v>4</v>
          </cell>
          <cell r="K194">
            <v>4</v>
          </cell>
          <cell r="L194">
            <v>0</v>
          </cell>
          <cell r="N194">
            <v>38000</v>
          </cell>
          <cell r="O194">
            <v>152000</v>
          </cell>
          <cell r="P194">
            <v>0</v>
          </cell>
          <cell r="Q194">
            <v>0</v>
          </cell>
          <cell r="R194">
            <v>0</v>
          </cell>
          <cell r="S194">
            <v>152000</v>
          </cell>
        </row>
        <row r="195">
          <cell r="A195">
            <v>186</v>
          </cell>
          <cell r="B195" t="str">
            <v>9400-16.E.148</v>
          </cell>
          <cell r="C195" t="str">
            <v>CENTRE TIE DOWN STUD</v>
          </cell>
          <cell r="D195" t="str">
            <v>pc</v>
          </cell>
          <cell r="E195" t="str">
            <v>5/8" X 10"</v>
          </cell>
          <cell r="F195">
            <v>8</v>
          </cell>
          <cell r="H195">
            <v>3</v>
          </cell>
          <cell r="J195">
            <v>5</v>
          </cell>
          <cell r="K195">
            <v>5</v>
          </cell>
          <cell r="L195">
            <v>0</v>
          </cell>
          <cell r="N195">
            <v>150000</v>
          </cell>
          <cell r="O195">
            <v>1200000</v>
          </cell>
          <cell r="P195">
            <v>0</v>
          </cell>
          <cell r="Q195">
            <v>450000</v>
          </cell>
          <cell r="R195">
            <v>0</v>
          </cell>
          <cell r="S195">
            <v>750000</v>
          </cell>
        </row>
        <row r="196">
          <cell r="A196">
            <v>187</v>
          </cell>
          <cell r="B196" t="str">
            <v>9400-16.B.001</v>
          </cell>
          <cell r="C196" t="str">
            <v>CHAIN ENDLESS 176 LINK</v>
          </cell>
          <cell r="D196" t="str">
            <v>pc</v>
          </cell>
          <cell r="E196" t="str">
            <v>MODEL 1040</v>
          </cell>
          <cell r="F196">
            <v>1</v>
          </cell>
          <cell r="H196">
            <v>1</v>
          </cell>
          <cell r="J196">
            <v>0</v>
          </cell>
          <cell r="K196">
            <v>0</v>
          </cell>
          <cell r="L196">
            <v>0</v>
          </cell>
          <cell r="N196">
            <v>1600000</v>
          </cell>
          <cell r="O196">
            <v>1600000</v>
          </cell>
          <cell r="P196">
            <v>0</v>
          </cell>
          <cell r="Q196">
            <v>1600000</v>
          </cell>
          <cell r="R196">
            <v>0</v>
          </cell>
          <cell r="S196">
            <v>0</v>
          </cell>
        </row>
        <row r="197">
          <cell r="A197">
            <v>188</v>
          </cell>
          <cell r="B197" t="str">
            <v>9400-16.B.002</v>
          </cell>
          <cell r="C197" t="str">
            <v>CHAIN ENDLESS SPROKET</v>
          </cell>
          <cell r="D197" t="str">
            <v>pc</v>
          </cell>
          <cell r="E197" t="str">
            <v>MODEL 1040</v>
          </cell>
          <cell r="F197">
            <v>4</v>
          </cell>
          <cell r="H197">
            <v>2</v>
          </cell>
          <cell r="J197">
            <v>2</v>
          </cell>
          <cell r="K197">
            <v>2</v>
          </cell>
          <cell r="L197">
            <v>0</v>
          </cell>
          <cell r="N197">
            <v>1200000</v>
          </cell>
          <cell r="O197">
            <v>4800000</v>
          </cell>
          <cell r="P197">
            <v>0</v>
          </cell>
          <cell r="Q197">
            <v>2400000</v>
          </cell>
          <cell r="R197">
            <v>0</v>
          </cell>
          <cell r="S197">
            <v>2400000</v>
          </cell>
        </row>
        <row r="198">
          <cell r="A198">
            <v>189</v>
          </cell>
          <cell r="B198" t="str">
            <v>9400-05.K.156</v>
          </cell>
          <cell r="C198" t="str">
            <v>CLAMP SELANG</v>
          </cell>
          <cell r="D198" t="str">
            <v>pc</v>
          </cell>
          <cell r="E198" t="str">
            <v>3"</v>
          </cell>
          <cell r="F198">
            <v>5</v>
          </cell>
          <cell r="J198">
            <v>5</v>
          </cell>
          <cell r="K198">
            <v>5</v>
          </cell>
          <cell r="L198">
            <v>0</v>
          </cell>
          <cell r="N198">
            <v>3000</v>
          </cell>
          <cell r="O198">
            <v>15000</v>
          </cell>
          <cell r="P198">
            <v>0</v>
          </cell>
          <cell r="Q198">
            <v>0</v>
          </cell>
          <cell r="R198">
            <v>0</v>
          </cell>
          <cell r="S198">
            <v>15000</v>
          </cell>
        </row>
        <row r="199">
          <cell r="A199">
            <v>190</v>
          </cell>
          <cell r="B199" t="str">
            <v>9400-05.K.157</v>
          </cell>
          <cell r="C199" t="str">
            <v>CLAMP SELANG</v>
          </cell>
          <cell r="D199" t="str">
            <v>pc</v>
          </cell>
          <cell r="E199" t="str">
            <v>DIA.5/8"</v>
          </cell>
          <cell r="F199">
            <v>28</v>
          </cell>
          <cell r="H199">
            <v>7</v>
          </cell>
          <cell r="J199">
            <v>21</v>
          </cell>
          <cell r="K199">
            <v>21</v>
          </cell>
          <cell r="L199">
            <v>0</v>
          </cell>
          <cell r="N199">
            <v>1050</v>
          </cell>
          <cell r="O199">
            <v>29400</v>
          </cell>
          <cell r="P199">
            <v>0</v>
          </cell>
          <cell r="Q199">
            <v>7350</v>
          </cell>
          <cell r="R199">
            <v>0</v>
          </cell>
          <cell r="S199">
            <v>22050</v>
          </cell>
        </row>
        <row r="200">
          <cell r="A200">
            <v>191</v>
          </cell>
          <cell r="B200" t="str">
            <v>9400-16.B.170</v>
          </cell>
          <cell r="C200" t="str">
            <v>CLAMP SLING</v>
          </cell>
          <cell r="D200" t="str">
            <v>pc</v>
          </cell>
          <cell r="E200" t="str">
            <v>16 MM</v>
          </cell>
          <cell r="F200">
            <v>45</v>
          </cell>
          <cell r="H200">
            <v>29</v>
          </cell>
          <cell r="J200">
            <v>16</v>
          </cell>
          <cell r="K200">
            <v>16</v>
          </cell>
          <cell r="L200">
            <v>0</v>
          </cell>
          <cell r="N200">
            <v>2000</v>
          </cell>
          <cell r="O200">
            <v>90000</v>
          </cell>
          <cell r="P200">
            <v>0</v>
          </cell>
          <cell r="Q200">
            <v>58000</v>
          </cell>
          <cell r="R200">
            <v>0</v>
          </cell>
          <cell r="S200">
            <v>32000</v>
          </cell>
        </row>
        <row r="201">
          <cell r="A201">
            <v>192</v>
          </cell>
          <cell r="B201" t="str">
            <v>9400-30.P.00436</v>
          </cell>
          <cell r="C201" t="str">
            <v>CLUTCH KIT</v>
          </cell>
          <cell r="D201" t="str">
            <v>pc</v>
          </cell>
          <cell r="E201">
            <v>6630546</v>
          </cell>
          <cell r="F201">
            <v>0</v>
          </cell>
          <cell r="G201">
            <v>1</v>
          </cell>
          <cell r="J201">
            <v>1</v>
          </cell>
          <cell r="K201">
            <v>1</v>
          </cell>
          <cell r="L201">
            <v>0</v>
          </cell>
          <cell r="N201">
            <v>2006895</v>
          </cell>
          <cell r="O201">
            <v>0</v>
          </cell>
          <cell r="P201">
            <v>2006895</v>
          </cell>
          <cell r="Q201">
            <v>0</v>
          </cell>
          <cell r="R201">
            <v>0</v>
          </cell>
          <cell r="S201">
            <v>2006895</v>
          </cell>
        </row>
        <row r="202">
          <cell r="A202">
            <v>193</v>
          </cell>
          <cell r="B202" t="str">
            <v>9400-16.B.201</v>
          </cell>
          <cell r="C202" t="str">
            <v>CONE BRAKE RING</v>
          </cell>
          <cell r="D202" t="str">
            <v>pc</v>
          </cell>
          <cell r="E202">
            <v>9478684</v>
          </cell>
          <cell r="F202">
            <v>1</v>
          </cell>
          <cell r="J202">
            <v>1</v>
          </cell>
          <cell r="K202">
            <v>1</v>
          </cell>
          <cell r="L202">
            <v>0</v>
          </cell>
          <cell r="N202">
            <v>4204257</v>
          </cell>
          <cell r="O202">
            <v>4204257</v>
          </cell>
          <cell r="P202">
            <v>0</v>
          </cell>
          <cell r="Q202">
            <v>0</v>
          </cell>
          <cell r="R202">
            <v>0</v>
          </cell>
          <cell r="S202">
            <v>4204257</v>
          </cell>
        </row>
        <row r="203">
          <cell r="A203">
            <v>194</v>
          </cell>
          <cell r="B203" t="str">
            <v>9400-16.B.00307</v>
          </cell>
          <cell r="C203" t="str">
            <v>CONE BREAKE RING</v>
          </cell>
          <cell r="D203" t="str">
            <v>pc</v>
          </cell>
          <cell r="E203" t="str">
            <v>069787.84</v>
          </cell>
          <cell r="F203">
            <v>1</v>
          </cell>
          <cell r="J203">
            <v>1</v>
          </cell>
          <cell r="K203">
            <v>1</v>
          </cell>
          <cell r="L203">
            <v>0</v>
          </cell>
          <cell r="N203">
            <v>1907712</v>
          </cell>
          <cell r="O203">
            <v>1907712</v>
          </cell>
          <cell r="P203">
            <v>0</v>
          </cell>
          <cell r="Q203">
            <v>0</v>
          </cell>
          <cell r="R203">
            <v>0</v>
          </cell>
          <cell r="S203">
            <v>1907712</v>
          </cell>
        </row>
        <row r="204">
          <cell r="A204">
            <v>195</v>
          </cell>
          <cell r="B204" t="str">
            <v>9400-16.E.00741</v>
          </cell>
          <cell r="C204" t="str">
            <v>CONE CRAMIC</v>
          </cell>
          <cell r="D204" t="str">
            <v>pc</v>
          </cell>
          <cell r="E204" t="str">
            <v>c/w. Packing</v>
          </cell>
          <cell r="F204">
            <v>2</v>
          </cell>
          <cell r="J204">
            <v>2</v>
          </cell>
          <cell r="K204">
            <v>2</v>
          </cell>
          <cell r="L204">
            <v>0</v>
          </cell>
          <cell r="N204">
            <v>6500000</v>
          </cell>
          <cell r="O204">
            <v>13000000</v>
          </cell>
          <cell r="P204">
            <v>0</v>
          </cell>
          <cell r="Q204">
            <v>0</v>
          </cell>
          <cell r="R204">
            <v>0</v>
          </cell>
          <cell r="S204">
            <v>13000000</v>
          </cell>
        </row>
        <row r="205">
          <cell r="A205">
            <v>196</v>
          </cell>
          <cell r="B205" t="str">
            <v>9400-16.C.130</v>
          </cell>
          <cell r="C205" t="str">
            <v>CONE GUIDE</v>
          </cell>
          <cell r="D205" t="str">
            <v>pc</v>
          </cell>
          <cell r="E205" t="str">
            <v>85 MM</v>
          </cell>
          <cell r="F205">
            <v>3</v>
          </cell>
          <cell r="G205">
            <v>4</v>
          </cell>
          <cell r="J205">
            <v>7</v>
          </cell>
          <cell r="K205">
            <v>7</v>
          </cell>
          <cell r="L205">
            <v>0</v>
          </cell>
          <cell r="N205">
            <v>550000</v>
          </cell>
          <cell r="O205">
            <v>1650000</v>
          </cell>
          <cell r="P205">
            <v>2200000</v>
          </cell>
          <cell r="Q205">
            <v>0</v>
          </cell>
          <cell r="R205">
            <v>0</v>
          </cell>
          <cell r="S205">
            <v>3850000</v>
          </cell>
        </row>
        <row r="206">
          <cell r="A206">
            <v>197</v>
          </cell>
          <cell r="B206" t="str">
            <v>9400-16.D.026</v>
          </cell>
          <cell r="C206" t="str">
            <v>CONE HYDROCYCLONE</v>
          </cell>
          <cell r="D206" t="str">
            <v>pc</v>
          </cell>
          <cell r="E206" t="str">
            <v>50 mm - 60 Ton</v>
          </cell>
          <cell r="F206">
            <v>0</v>
          </cell>
          <cell r="G206">
            <v>1</v>
          </cell>
          <cell r="J206">
            <v>1</v>
          </cell>
          <cell r="K206">
            <v>4</v>
          </cell>
          <cell r="L206">
            <v>3</v>
          </cell>
          <cell r="M206" t="str">
            <v>BELUM BISA DIBUAT TTG SPP BELUM ADA</v>
          </cell>
          <cell r="N206">
            <v>800000</v>
          </cell>
          <cell r="O206">
            <v>0</v>
          </cell>
          <cell r="P206">
            <v>800000</v>
          </cell>
          <cell r="Q206">
            <v>0</v>
          </cell>
          <cell r="R206">
            <v>0</v>
          </cell>
          <cell r="S206">
            <v>800000</v>
          </cell>
        </row>
        <row r="207">
          <cell r="A207">
            <v>198</v>
          </cell>
          <cell r="B207" t="str">
            <v>9400-07.B.024</v>
          </cell>
          <cell r="C207" t="str">
            <v>CONNECTING LINK</v>
          </cell>
          <cell r="D207" t="str">
            <v>pcs</v>
          </cell>
          <cell r="E207" t="str">
            <v xml:space="preserve"> 1 1/2"</v>
          </cell>
          <cell r="F207">
            <v>8</v>
          </cell>
          <cell r="J207">
            <v>8</v>
          </cell>
          <cell r="K207">
            <v>8</v>
          </cell>
          <cell r="L207">
            <v>0</v>
          </cell>
          <cell r="N207">
            <v>50000</v>
          </cell>
          <cell r="O207">
            <v>400000</v>
          </cell>
          <cell r="P207">
            <v>0</v>
          </cell>
          <cell r="Q207">
            <v>0</v>
          </cell>
          <cell r="R207">
            <v>0</v>
          </cell>
          <cell r="S207">
            <v>400000</v>
          </cell>
        </row>
        <row r="208">
          <cell r="A208">
            <v>199</v>
          </cell>
          <cell r="B208" t="str">
            <v>9400-16.E.200</v>
          </cell>
          <cell r="C208" t="str">
            <v>CONNECTING LINK</v>
          </cell>
          <cell r="D208" t="str">
            <v>pc</v>
          </cell>
          <cell r="E208" t="str">
            <v>4"</v>
          </cell>
          <cell r="F208">
            <v>9</v>
          </cell>
          <cell r="J208">
            <v>9</v>
          </cell>
          <cell r="K208">
            <v>9</v>
          </cell>
          <cell r="L208">
            <v>0</v>
          </cell>
          <cell r="N208">
            <v>75000</v>
          </cell>
          <cell r="O208">
            <v>675000</v>
          </cell>
          <cell r="P208">
            <v>0</v>
          </cell>
          <cell r="Q208">
            <v>0</v>
          </cell>
          <cell r="R208">
            <v>0</v>
          </cell>
          <cell r="S208">
            <v>675000</v>
          </cell>
        </row>
        <row r="209">
          <cell r="A209">
            <v>200</v>
          </cell>
          <cell r="B209" t="str">
            <v>9400-05.K.159</v>
          </cell>
          <cell r="C209" t="str">
            <v>CONTACT CLEANER</v>
          </cell>
          <cell r="D209" t="str">
            <v>tin</v>
          </cell>
          <cell r="E209" t="str">
            <v>-</v>
          </cell>
          <cell r="F209">
            <v>1</v>
          </cell>
          <cell r="J209">
            <v>1</v>
          </cell>
          <cell r="K209">
            <v>1</v>
          </cell>
          <cell r="L209">
            <v>0</v>
          </cell>
          <cell r="N209">
            <v>17000</v>
          </cell>
          <cell r="O209">
            <v>17000</v>
          </cell>
          <cell r="P209">
            <v>0</v>
          </cell>
          <cell r="Q209">
            <v>0</v>
          </cell>
          <cell r="R209">
            <v>0</v>
          </cell>
          <cell r="S209">
            <v>17000</v>
          </cell>
        </row>
        <row r="210">
          <cell r="A210">
            <v>201</v>
          </cell>
          <cell r="B210" t="str">
            <v>9400-09.B.036</v>
          </cell>
          <cell r="C210" t="str">
            <v>CONTACTOR</v>
          </cell>
          <cell r="D210" t="str">
            <v>pc</v>
          </cell>
          <cell r="E210" t="str">
            <v>SK 180</v>
          </cell>
          <cell r="F210">
            <v>1</v>
          </cell>
          <cell r="J210">
            <v>1</v>
          </cell>
          <cell r="K210">
            <v>1</v>
          </cell>
          <cell r="L210">
            <v>0</v>
          </cell>
          <cell r="N210">
            <v>2635800</v>
          </cell>
          <cell r="O210">
            <v>2635800</v>
          </cell>
          <cell r="P210">
            <v>0</v>
          </cell>
          <cell r="Q210">
            <v>0</v>
          </cell>
          <cell r="R210">
            <v>0</v>
          </cell>
          <cell r="S210">
            <v>2635800</v>
          </cell>
        </row>
        <row r="211">
          <cell r="A211">
            <v>202</v>
          </cell>
          <cell r="B211" t="str">
            <v>9400-09.B.137</v>
          </cell>
          <cell r="C211" t="str">
            <v>CONTACTOR</v>
          </cell>
          <cell r="D211" t="str">
            <v>pc</v>
          </cell>
          <cell r="E211" t="str">
            <v>C1D 503(5011)</v>
          </cell>
          <cell r="F211">
            <v>1</v>
          </cell>
          <cell r="H211">
            <v>1</v>
          </cell>
          <cell r="J211">
            <v>0</v>
          </cell>
          <cell r="K211">
            <v>0</v>
          </cell>
          <cell r="L211">
            <v>0</v>
          </cell>
          <cell r="N211">
            <v>230770</v>
          </cell>
          <cell r="O211">
            <v>230770</v>
          </cell>
          <cell r="P211">
            <v>0</v>
          </cell>
          <cell r="Q211">
            <v>230770</v>
          </cell>
          <cell r="R211">
            <v>0</v>
          </cell>
          <cell r="S211">
            <v>0</v>
          </cell>
        </row>
        <row r="212">
          <cell r="A212">
            <v>203</v>
          </cell>
          <cell r="B212" t="str">
            <v>9400-20.A.148</v>
          </cell>
          <cell r="C212" t="str">
            <v>CORROSION RESISTOR</v>
          </cell>
          <cell r="D212" t="str">
            <v>pc</v>
          </cell>
          <cell r="E212" t="str">
            <v>600-411-1151</v>
          </cell>
          <cell r="F212">
            <v>2</v>
          </cell>
          <cell r="J212">
            <v>2</v>
          </cell>
          <cell r="K212">
            <v>2</v>
          </cell>
          <cell r="L212">
            <v>0</v>
          </cell>
          <cell r="M212" t="str">
            <v>TTG MANUAL NO. 0273</v>
          </cell>
          <cell r="N212">
            <v>73525</v>
          </cell>
          <cell r="O212">
            <v>147050</v>
          </cell>
          <cell r="P212">
            <v>0</v>
          </cell>
          <cell r="Q212">
            <v>0</v>
          </cell>
          <cell r="R212">
            <v>0</v>
          </cell>
          <cell r="S212">
            <v>147050</v>
          </cell>
        </row>
        <row r="213">
          <cell r="A213">
            <v>204</v>
          </cell>
          <cell r="B213" t="str">
            <v>9400-05.K.1809</v>
          </cell>
          <cell r="C213" t="str">
            <v>COUNTER</v>
          </cell>
          <cell r="D213" t="str">
            <v>pc</v>
          </cell>
          <cell r="E213" t="str">
            <v>RS.5</v>
          </cell>
          <cell r="F213">
            <v>0</v>
          </cell>
          <cell r="G213">
            <v>3</v>
          </cell>
          <cell r="H213">
            <v>1</v>
          </cell>
          <cell r="J213">
            <v>2</v>
          </cell>
          <cell r="K213">
            <v>2</v>
          </cell>
          <cell r="L213">
            <v>0</v>
          </cell>
          <cell r="N213">
            <v>32500</v>
          </cell>
          <cell r="O213">
            <v>0</v>
          </cell>
          <cell r="P213">
            <v>97500</v>
          </cell>
          <cell r="Q213">
            <v>32500</v>
          </cell>
          <cell r="R213">
            <v>0</v>
          </cell>
          <cell r="S213">
            <v>65000</v>
          </cell>
        </row>
        <row r="214">
          <cell r="A214">
            <v>205</v>
          </cell>
          <cell r="B214" t="str">
            <v>9400-05.K.2086</v>
          </cell>
          <cell r="C214" t="str">
            <v>COUNTER HAND TALLY</v>
          </cell>
          <cell r="D214" t="str">
            <v>pc</v>
          </cell>
          <cell r="F214">
            <v>0</v>
          </cell>
          <cell r="G214">
            <v>10</v>
          </cell>
          <cell r="H214">
            <v>10</v>
          </cell>
          <cell r="J214">
            <v>0</v>
          </cell>
          <cell r="K214">
            <v>0</v>
          </cell>
          <cell r="L214">
            <v>0</v>
          </cell>
          <cell r="N214">
            <v>27500</v>
          </cell>
          <cell r="O214">
            <v>0</v>
          </cell>
          <cell r="P214">
            <v>275000</v>
          </cell>
          <cell r="Q214">
            <v>275000</v>
          </cell>
          <cell r="R214">
            <v>0</v>
          </cell>
          <cell r="S214">
            <v>0</v>
          </cell>
        </row>
        <row r="215">
          <cell r="A215">
            <v>482</v>
          </cell>
          <cell r="B215" t="str">
            <v>9400.07.F.</v>
          </cell>
          <cell r="C215" t="str">
            <v>COUPLING RUBBER</v>
          </cell>
          <cell r="D215" t="str">
            <v>pcs</v>
          </cell>
          <cell r="E215" t="str">
            <v>24X41X25</v>
          </cell>
          <cell r="F215">
            <v>60</v>
          </cell>
          <cell r="J215">
            <v>60</v>
          </cell>
          <cell r="K215">
            <v>60</v>
          </cell>
          <cell r="L215">
            <v>0</v>
          </cell>
          <cell r="M215" t="str">
            <v>TTG MANUAL NO. 160 (29/3/01)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</row>
        <row r="216">
          <cell r="A216">
            <v>207</v>
          </cell>
          <cell r="B216" t="str">
            <v>9400-10.F.008</v>
          </cell>
          <cell r="C216" t="str">
            <v>COUPLING RUBBER</v>
          </cell>
          <cell r="D216" t="str">
            <v>pc</v>
          </cell>
          <cell r="E216" t="str">
            <v>F4</v>
          </cell>
          <cell r="F216">
            <v>34</v>
          </cell>
          <cell r="H216">
            <v>8</v>
          </cell>
          <cell r="J216">
            <v>26</v>
          </cell>
          <cell r="K216">
            <v>26</v>
          </cell>
          <cell r="L216">
            <v>0</v>
          </cell>
          <cell r="N216">
            <v>6000</v>
          </cell>
          <cell r="O216">
            <v>204000</v>
          </cell>
          <cell r="P216">
            <v>0</v>
          </cell>
          <cell r="Q216">
            <v>48000</v>
          </cell>
          <cell r="R216">
            <v>0</v>
          </cell>
          <cell r="S216">
            <v>156000</v>
          </cell>
        </row>
        <row r="217">
          <cell r="A217">
            <v>208</v>
          </cell>
          <cell r="B217" t="str">
            <v>9400-07.F.057</v>
          </cell>
          <cell r="C217" t="str">
            <v>COUPLING RUBBER</v>
          </cell>
          <cell r="D217" t="str">
            <v>pc</v>
          </cell>
          <cell r="E217">
            <v>250</v>
          </cell>
          <cell r="F217">
            <v>27</v>
          </cell>
          <cell r="H217">
            <v>8</v>
          </cell>
          <cell r="J217">
            <v>19</v>
          </cell>
          <cell r="K217">
            <v>19</v>
          </cell>
          <cell r="L217">
            <v>0</v>
          </cell>
          <cell r="N217">
            <v>4600</v>
          </cell>
          <cell r="O217">
            <v>124200</v>
          </cell>
          <cell r="P217">
            <v>0</v>
          </cell>
          <cell r="Q217">
            <v>36800</v>
          </cell>
          <cell r="R217">
            <v>0</v>
          </cell>
          <cell r="S217">
            <v>87400</v>
          </cell>
        </row>
        <row r="218">
          <cell r="A218">
            <v>209</v>
          </cell>
          <cell r="B218" t="str">
            <v>9400-07.F.066</v>
          </cell>
          <cell r="C218" t="str">
            <v>COUPLING RUBBER FLENDER</v>
          </cell>
          <cell r="D218" t="str">
            <v>pc</v>
          </cell>
          <cell r="E218" t="str">
            <v>N.EUPEX 200</v>
          </cell>
          <cell r="F218">
            <v>46</v>
          </cell>
          <cell r="J218">
            <v>46</v>
          </cell>
          <cell r="K218">
            <v>46</v>
          </cell>
          <cell r="L218">
            <v>0</v>
          </cell>
          <cell r="N218">
            <v>7000</v>
          </cell>
          <cell r="O218">
            <v>322000</v>
          </cell>
          <cell r="P218">
            <v>0</v>
          </cell>
          <cell r="Q218">
            <v>0</v>
          </cell>
          <cell r="R218">
            <v>0</v>
          </cell>
          <cell r="S218">
            <v>322000</v>
          </cell>
        </row>
        <row r="219">
          <cell r="A219">
            <v>210</v>
          </cell>
          <cell r="B219" t="str">
            <v>9400-07.F.056</v>
          </cell>
          <cell r="C219" t="str">
            <v>COUPLING RUBBER FLENDER</v>
          </cell>
          <cell r="D219" t="str">
            <v>pc</v>
          </cell>
          <cell r="E219">
            <v>110</v>
          </cell>
          <cell r="F219">
            <v>100</v>
          </cell>
          <cell r="J219">
            <v>100</v>
          </cell>
          <cell r="K219">
            <v>100</v>
          </cell>
          <cell r="L219">
            <v>0</v>
          </cell>
          <cell r="N219">
            <v>1100</v>
          </cell>
          <cell r="O219">
            <v>110000</v>
          </cell>
          <cell r="P219">
            <v>0</v>
          </cell>
          <cell r="Q219">
            <v>0</v>
          </cell>
          <cell r="R219">
            <v>0</v>
          </cell>
          <cell r="S219">
            <v>110000</v>
          </cell>
        </row>
        <row r="220">
          <cell r="A220">
            <v>211</v>
          </cell>
          <cell r="B220" t="str">
            <v>9400-07.F.00162</v>
          </cell>
          <cell r="C220" t="str">
            <v>COUPLING WINCH CAPSTAND</v>
          </cell>
          <cell r="D220" t="str">
            <v>set</v>
          </cell>
          <cell r="E220" t="str">
            <v>10.R/10.L - C.Steel</v>
          </cell>
          <cell r="F220">
            <v>13</v>
          </cell>
          <cell r="J220">
            <v>13</v>
          </cell>
          <cell r="K220">
            <v>13</v>
          </cell>
          <cell r="L220">
            <v>0</v>
          </cell>
          <cell r="N220">
            <v>750000</v>
          </cell>
          <cell r="O220">
            <v>9750000</v>
          </cell>
          <cell r="P220">
            <v>0</v>
          </cell>
          <cell r="Q220">
            <v>0</v>
          </cell>
          <cell r="R220">
            <v>0</v>
          </cell>
          <cell r="S220">
            <v>9750000</v>
          </cell>
        </row>
        <row r="221">
          <cell r="A221">
            <v>212</v>
          </cell>
          <cell r="B221" t="str">
            <v>9400-10.D.147</v>
          </cell>
          <cell r="C221" t="str">
            <v>COVER PLATE LINER</v>
          </cell>
          <cell r="D221" t="str">
            <v>pc</v>
          </cell>
          <cell r="E221">
            <v>17</v>
          </cell>
          <cell r="F221">
            <v>1</v>
          </cell>
          <cell r="J221">
            <v>1</v>
          </cell>
          <cell r="K221">
            <v>1</v>
          </cell>
          <cell r="L221">
            <v>0</v>
          </cell>
          <cell r="N221">
            <v>1200000</v>
          </cell>
          <cell r="O221">
            <v>1200000</v>
          </cell>
          <cell r="P221">
            <v>0</v>
          </cell>
          <cell r="Q221">
            <v>0</v>
          </cell>
          <cell r="R221">
            <v>0</v>
          </cell>
          <cell r="S221">
            <v>1200000</v>
          </cell>
        </row>
        <row r="222">
          <cell r="A222">
            <v>213</v>
          </cell>
          <cell r="B222" t="str">
            <v>9400-09.C.1853</v>
          </cell>
          <cell r="C222" t="str">
            <v>CURRENT TRANSFORMER</v>
          </cell>
          <cell r="D222" t="str">
            <v>pc</v>
          </cell>
          <cell r="E222" t="str">
            <v>60 / 5A</v>
          </cell>
          <cell r="F222">
            <v>3</v>
          </cell>
          <cell r="J222">
            <v>3</v>
          </cell>
          <cell r="K222">
            <v>3</v>
          </cell>
          <cell r="L222">
            <v>0</v>
          </cell>
          <cell r="N222">
            <v>30000</v>
          </cell>
          <cell r="O222">
            <v>90000</v>
          </cell>
          <cell r="P222">
            <v>0</v>
          </cell>
          <cell r="Q222">
            <v>0</v>
          </cell>
          <cell r="R222">
            <v>0</v>
          </cell>
          <cell r="S222">
            <v>90000</v>
          </cell>
        </row>
        <row r="223">
          <cell r="A223">
            <v>214</v>
          </cell>
          <cell r="B223" t="str">
            <v>9400-09.C.1365</v>
          </cell>
          <cell r="C223" t="str">
            <v>CURRENT TRANSFORMER</v>
          </cell>
          <cell r="D223" t="str">
            <v>pc</v>
          </cell>
          <cell r="E223" t="str">
            <v>200/5A</v>
          </cell>
          <cell r="F223">
            <v>2</v>
          </cell>
          <cell r="J223">
            <v>2</v>
          </cell>
          <cell r="K223">
            <v>2</v>
          </cell>
          <cell r="L223">
            <v>0</v>
          </cell>
          <cell r="N223">
            <v>45000</v>
          </cell>
          <cell r="O223">
            <v>90000</v>
          </cell>
          <cell r="P223">
            <v>0</v>
          </cell>
          <cell r="Q223">
            <v>0</v>
          </cell>
          <cell r="R223">
            <v>0</v>
          </cell>
          <cell r="S223">
            <v>90000</v>
          </cell>
        </row>
        <row r="224">
          <cell r="A224">
            <v>215</v>
          </cell>
          <cell r="B224" t="str">
            <v>9400-31.F.00471</v>
          </cell>
          <cell r="C224" t="str">
            <v>CUTTER HEAD</v>
          </cell>
          <cell r="D224" t="str">
            <v>lt</v>
          </cell>
          <cell r="E224" t="str">
            <v xml:space="preserve"> 1"</v>
          </cell>
          <cell r="F224">
            <v>3</v>
          </cell>
          <cell r="J224">
            <v>3</v>
          </cell>
          <cell r="K224">
            <v>3</v>
          </cell>
          <cell r="L224">
            <v>0</v>
          </cell>
          <cell r="N224">
            <v>171000</v>
          </cell>
          <cell r="O224">
            <v>513000</v>
          </cell>
          <cell r="P224">
            <v>0</v>
          </cell>
          <cell r="Q224">
            <v>0</v>
          </cell>
          <cell r="R224">
            <v>0</v>
          </cell>
          <cell r="S224">
            <v>513000</v>
          </cell>
        </row>
        <row r="225">
          <cell r="A225">
            <v>216</v>
          </cell>
          <cell r="B225" t="str">
            <v>9400-31.F.00473</v>
          </cell>
          <cell r="C225" t="str">
            <v>CUTTER HEAD</v>
          </cell>
          <cell r="D225" t="str">
            <v>pc</v>
          </cell>
          <cell r="E225" t="str">
            <v xml:space="preserve"> 2 "</v>
          </cell>
          <cell r="F225">
            <v>3</v>
          </cell>
          <cell r="J225">
            <v>3</v>
          </cell>
          <cell r="K225">
            <v>3</v>
          </cell>
          <cell r="L225">
            <v>0</v>
          </cell>
          <cell r="N225">
            <v>218500</v>
          </cell>
          <cell r="O225">
            <v>655500</v>
          </cell>
          <cell r="P225">
            <v>0</v>
          </cell>
          <cell r="Q225">
            <v>0</v>
          </cell>
          <cell r="R225">
            <v>0</v>
          </cell>
          <cell r="S225">
            <v>655500</v>
          </cell>
        </row>
        <row r="226">
          <cell r="A226">
            <v>217</v>
          </cell>
          <cell r="B226" t="str">
            <v>9400-31.C.00478</v>
          </cell>
          <cell r="C226" t="str">
            <v>CUTTER HEAD</v>
          </cell>
          <cell r="D226" t="str">
            <v>pc</v>
          </cell>
          <cell r="E226" t="str">
            <v xml:space="preserve"> 2 1/2"</v>
          </cell>
          <cell r="F226">
            <v>3</v>
          </cell>
          <cell r="J226">
            <v>3</v>
          </cell>
          <cell r="K226">
            <v>3</v>
          </cell>
          <cell r="L226">
            <v>0</v>
          </cell>
          <cell r="N226">
            <v>285000</v>
          </cell>
          <cell r="O226">
            <v>855000</v>
          </cell>
          <cell r="P226">
            <v>0</v>
          </cell>
          <cell r="Q226">
            <v>0</v>
          </cell>
          <cell r="R226">
            <v>0</v>
          </cell>
          <cell r="S226">
            <v>855000</v>
          </cell>
        </row>
        <row r="227">
          <cell r="A227">
            <v>218</v>
          </cell>
          <cell r="B227" t="str">
            <v>9400-16.C.037</v>
          </cell>
          <cell r="C227" t="str">
            <v>DIGESTER LONG ARM</v>
          </cell>
          <cell r="D227" t="str">
            <v>pc</v>
          </cell>
          <cell r="E227" t="str">
            <v>-</v>
          </cell>
          <cell r="F227">
            <v>5</v>
          </cell>
          <cell r="H227">
            <v>5</v>
          </cell>
          <cell r="J227">
            <v>0</v>
          </cell>
          <cell r="K227">
            <v>0</v>
          </cell>
          <cell r="L227">
            <v>0</v>
          </cell>
          <cell r="N227">
            <v>190000</v>
          </cell>
          <cell r="O227">
            <v>950000</v>
          </cell>
          <cell r="P227">
            <v>0</v>
          </cell>
          <cell r="Q227">
            <v>950000</v>
          </cell>
          <cell r="R227">
            <v>0</v>
          </cell>
          <cell r="S227">
            <v>0</v>
          </cell>
        </row>
        <row r="228">
          <cell r="A228">
            <v>219</v>
          </cell>
          <cell r="B228" t="str">
            <v>9400-16.C.038</v>
          </cell>
          <cell r="C228" t="str">
            <v>DIGESTER SHORT ARM</v>
          </cell>
          <cell r="D228" t="str">
            <v>pc</v>
          </cell>
          <cell r="E228" t="str">
            <v>-</v>
          </cell>
          <cell r="F228">
            <v>5</v>
          </cell>
          <cell r="H228">
            <v>5</v>
          </cell>
          <cell r="J228">
            <v>0</v>
          </cell>
          <cell r="K228">
            <v>0</v>
          </cell>
          <cell r="L228">
            <v>0</v>
          </cell>
          <cell r="N228">
            <v>178000</v>
          </cell>
          <cell r="O228">
            <v>890000</v>
          </cell>
          <cell r="P228">
            <v>0</v>
          </cell>
          <cell r="Q228">
            <v>890000</v>
          </cell>
          <cell r="R228">
            <v>0</v>
          </cell>
          <cell r="S228">
            <v>0</v>
          </cell>
        </row>
        <row r="229">
          <cell r="A229">
            <v>220</v>
          </cell>
          <cell r="B229" t="str">
            <v>9400-16.C.047</v>
          </cell>
          <cell r="C229" t="str">
            <v>DIGESTER VEE BLOCK</v>
          </cell>
          <cell r="D229" t="str">
            <v>pc</v>
          </cell>
          <cell r="E229" t="str">
            <v>4".</v>
          </cell>
          <cell r="F229">
            <v>8</v>
          </cell>
          <cell r="J229">
            <v>8</v>
          </cell>
          <cell r="K229">
            <v>8</v>
          </cell>
          <cell r="L229">
            <v>0</v>
          </cell>
          <cell r="N229">
            <v>50150</v>
          </cell>
          <cell r="O229">
            <v>401200</v>
          </cell>
          <cell r="P229">
            <v>0</v>
          </cell>
          <cell r="Q229">
            <v>0</v>
          </cell>
          <cell r="R229">
            <v>0</v>
          </cell>
          <cell r="S229">
            <v>401200</v>
          </cell>
        </row>
        <row r="230">
          <cell r="A230">
            <v>221</v>
          </cell>
          <cell r="B230" t="str">
            <v>9400-09.C.1283</v>
          </cell>
          <cell r="C230" t="str">
            <v>DIODA</v>
          </cell>
          <cell r="D230" t="str">
            <v>PC</v>
          </cell>
          <cell r="F230">
            <v>8</v>
          </cell>
          <cell r="J230">
            <v>8</v>
          </cell>
          <cell r="K230">
            <v>8</v>
          </cell>
          <cell r="L230">
            <v>0</v>
          </cell>
          <cell r="N230">
            <v>1000</v>
          </cell>
          <cell r="O230">
            <v>8000</v>
          </cell>
          <cell r="P230">
            <v>0</v>
          </cell>
          <cell r="Q230">
            <v>0</v>
          </cell>
          <cell r="R230">
            <v>0</v>
          </cell>
          <cell r="S230">
            <v>8000</v>
          </cell>
        </row>
        <row r="231">
          <cell r="A231">
            <v>222</v>
          </cell>
          <cell r="B231" t="str">
            <v>9400-10.D.133</v>
          </cell>
          <cell r="C231" t="str">
            <v>DOSSING HEAD PART PVC</v>
          </cell>
          <cell r="D231" t="str">
            <v>pc</v>
          </cell>
          <cell r="E231" t="str">
            <v>10.5799-301</v>
          </cell>
          <cell r="F231">
            <v>3</v>
          </cell>
          <cell r="J231">
            <v>3</v>
          </cell>
          <cell r="K231">
            <v>3</v>
          </cell>
          <cell r="L231">
            <v>0</v>
          </cell>
          <cell r="N231">
            <v>340500</v>
          </cell>
          <cell r="O231">
            <v>1021500</v>
          </cell>
          <cell r="P231">
            <v>0</v>
          </cell>
          <cell r="Q231">
            <v>0</v>
          </cell>
          <cell r="R231">
            <v>0</v>
          </cell>
          <cell r="S231">
            <v>1021500</v>
          </cell>
        </row>
        <row r="232">
          <cell r="A232">
            <v>223</v>
          </cell>
          <cell r="B232" t="str">
            <v>9400-08.E.107</v>
          </cell>
          <cell r="C232" t="str">
            <v>DOUBLE BALL BEARING</v>
          </cell>
          <cell r="D232" t="str">
            <v>pc</v>
          </cell>
          <cell r="E232" t="str">
            <v>22211 CCK</v>
          </cell>
          <cell r="F232">
            <v>4</v>
          </cell>
          <cell r="J232">
            <v>4</v>
          </cell>
          <cell r="K232">
            <v>4</v>
          </cell>
          <cell r="L232">
            <v>0</v>
          </cell>
          <cell r="N232">
            <v>340000</v>
          </cell>
          <cell r="O232">
            <v>1360000</v>
          </cell>
          <cell r="P232">
            <v>0</v>
          </cell>
          <cell r="Q232">
            <v>0</v>
          </cell>
          <cell r="R232">
            <v>0</v>
          </cell>
          <cell r="S232">
            <v>1360000</v>
          </cell>
        </row>
        <row r="233">
          <cell r="A233">
            <v>224</v>
          </cell>
          <cell r="B233" t="str">
            <v>9400-08.E.151</v>
          </cell>
          <cell r="C233" t="str">
            <v>DOUBLE BALL BEARING</v>
          </cell>
          <cell r="D233" t="str">
            <v>pc</v>
          </cell>
          <cell r="E233" t="str">
            <v>2311K C/W TRACK BUSH</v>
          </cell>
          <cell r="F233">
            <v>4</v>
          </cell>
          <cell r="J233">
            <v>4</v>
          </cell>
          <cell r="K233">
            <v>4</v>
          </cell>
          <cell r="L233">
            <v>0</v>
          </cell>
          <cell r="N233">
            <v>638000</v>
          </cell>
          <cell r="O233">
            <v>2552000</v>
          </cell>
          <cell r="P233">
            <v>0</v>
          </cell>
          <cell r="Q233">
            <v>0</v>
          </cell>
          <cell r="R233">
            <v>0</v>
          </cell>
          <cell r="S233">
            <v>2552000</v>
          </cell>
        </row>
        <row r="234">
          <cell r="A234">
            <v>225</v>
          </cell>
          <cell r="B234" t="str">
            <v>9400-16.B.024</v>
          </cell>
          <cell r="C234" t="str">
            <v>DRIVE GEAR BESAR</v>
          </cell>
          <cell r="D234" t="str">
            <v>pc</v>
          </cell>
          <cell r="E234" t="str">
            <v>-</v>
          </cell>
          <cell r="F234">
            <v>4</v>
          </cell>
          <cell r="J234">
            <v>4</v>
          </cell>
          <cell r="K234">
            <v>4</v>
          </cell>
          <cell r="L234">
            <v>0</v>
          </cell>
          <cell r="N234">
            <v>261195</v>
          </cell>
          <cell r="O234">
            <v>1044780</v>
          </cell>
          <cell r="P234">
            <v>0</v>
          </cell>
          <cell r="Q234">
            <v>0</v>
          </cell>
          <cell r="R234">
            <v>0</v>
          </cell>
          <cell r="S234">
            <v>1044780</v>
          </cell>
        </row>
        <row r="235">
          <cell r="A235">
            <v>226</v>
          </cell>
          <cell r="B235" t="str">
            <v>9400-16.B.023</v>
          </cell>
          <cell r="C235" t="str">
            <v>DRIVE GEAR KECIL</v>
          </cell>
          <cell r="D235" t="str">
            <v>pc</v>
          </cell>
          <cell r="E235" t="str">
            <v>-</v>
          </cell>
          <cell r="F235">
            <v>4</v>
          </cell>
          <cell r="J235">
            <v>4</v>
          </cell>
          <cell r="K235">
            <v>4</v>
          </cell>
          <cell r="L235">
            <v>0</v>
          </cell>
          <cell r="N235">
            <v>216717</v>
          </cell>
          <cell r="O235">
            <v>866868</v>
          </cell>
          <cell r="P235">
            <v>0</v>
          </cell>
          <cell r="Q235">
            <v>0</v>
          </cell>
          <cell r="R235">
            <v>0</v>
          </cell>
          <cell r="S235">
            <v>866868</v>
          </cell>
        </row>
        <row r="236">
          <cell r="A236">
            <v>227</v>
          </cell>
          <cell r="B236" t="str">
            <v>9400-11.B.390</v>
          </cell>
          <cell r="C236" t="str">
            <v>ELBOW</v>
          </cell>
          <cell r="D236" t="str">
            <v>pc</v>
          </cell>
          <cell r="E236" t="str">
            <v xml:space="preserve"> 1/4"</v>
          </cell>
          <cell r="F236">
            <v>8</v>
          </cell>
          <cell r="H236">
            <v>8</v>
          </cell>
          <cell r="J236">
            <v>0</v>
          </cell>
          <cell r="K236">
            <v>0</v>
          </cell>
          <cell r="L236">
            <v>0</v>
          </cell>
          <cell r="N236">
            <v>45000</v>
          </cell>
          <cell r="O236">
            <v>360000</v>
          </cell>
          <cell r="P236">
            <v>0</v>
          </cell>
          <cell r="Q236">
            <v>360000</v>
          </cell>
          <cell r="R236">
            <v>0</v>
          </cell>
          <cell r="S236">
            <v>0</v>
          </cell>
        </row>
        <row r="237">
          <cell r="A237">
            <v>228</v>
          </cell>
          <cell r="B237" t="str">
            <v>9400-11.B.026</v>
          </cell>
          <cell r="C237" t="str">
            <v>ELBOW GALVANIS</v>
          </cell>
          <cell r="D237" t="str">
            <v>pc</v>
          </cell>
          <cell r="E237" t="str">
            <v>4"</v>
          </cell>
          <cell r="F237">
            <v>3</v>
          </cell>
          <cell r="J237">
            <v>3</v>
          </cell>
          <cell r="K237">
            <v>3</v>
          </cell>
          <cell r="L237">
            <v>0</v>
          </cell>
          <cell r="N237">
            <v>14155</v>
          </cell>
          <cell r="O237">
            <v>42465</v>
          </cell>
          <cell r="P237">
            <v>0</v>
          </cell>
          <cell r="Q237">
            <v>0</v>
          </cell>
          <cell r="R237">
            <v>0</v>
          </cell>
          <cell r="S237">
            <v>42465</v>
          </cell>
        </row>
        <row r="238">
          <cell r="A238">
            <v>229</v>
          </cell>
          <cell r="B238" t="str">
            <v>9400-11.B.00622</v>
          </cell>
          <cell r="C238" t="str">
            <v>ELBOW S/STEEL</v>
          </cell>
          <cell r="D238" t="str">
            <v>PC</v>
          </cell>
          <cell r="E238" t="str">
            <v>6"</v>
          </cell>
          <cell r="F238">
            <v>4</v>
          </cell>
          <cell r="H238">
            <v>4</v>
          </cell>
          <cell r="J238">
            <v>0</v>
          </cell>
          <cell r="K238">
            <v>0</v>
          </cell>
          <cell r="L238">
            <v>0</v>
          </cell>
          <cell r="N238">
            <v>472500</v>
          </cell>
          <cell r="O238">
            <v>1890000</v>
          </cell>
          <cell r="P238">
            <v>0</v>
          </cell>
          <cell r="Q238">
            <v>1890000</v>
          </cell>
          <cell r="R238">
            <v>0</v>
          </cell>
          <cell r="S238">
            <v>0</v>
          </cell>
        </row>
        <row r="239">
          <cell r="A239">
            <v>230</v>
          </cell>
          <cell r="B239" t="str">
            <v>9400-11.B.195</v>
          </cell>
          <cell r="C239" t="str">
            <v>ELBOW ST.STEEL</v>
          </cell>
          <cell r="D239" t="str">
            <v>pc</v>
          </cell>
          <cell r="E239" t="str">
            <v>5"</v>
          </cell>
          <cell r="F239">
            <v>2</v>
          </cell>
          <cell r="J239">
            <v>2</v>
          </cell>
          <cell r="K239">
            <v>2</v>
          </cell>
          <cell r="L239">
            <v>0</v>
          </cell>
          <cell r="N239">
            <v>108010</v>
          </cell>
          <cell r="O239">
            <v>216020</v>
          </cell>
          <cell r="P239">
            <v>0</v>
          </cell>
          <cell r="Q239">
            <v>0</v>
          </cell>
          <cell r="R239">
            <v>0</v>
          </cell>
          <cell r="S239">
            <v>216020</v>
          </cell>
        </row>
        <row r="240">
          <cell r="A240">
            <v>231</v>
          </cell>
          <cell r="B240" t="str">
            <v>9400-11.B.080</v>
          </cell>
          <cell r="C240" t="str">
            <v>ELBOW ST.STEEL</v>
          </cell>
          <cell r="D240" t="str">
            <v>pc</v>
          </cell>
          <cell r="E240" t="str">
            <v>2½"</v>
          </cell>
          <cell r="F240">
            <v>6</v>
          </cell>
          <cell r="J240">
            <v>6</v>
          </cell>
          <cell r="K240">
            <v>6</v>
          </cell>
          <cell r="L240">
            <v>0</v>
          </cell>
          <cell r="N240">
            <v>220483</v>
          </cell>
          <cell r="O240">
            <v>1322898</v>
          </cell>
          <cell r="P240">
            <v>0</v>
          </cell>
          <cell r="Q240">
            <v>0</v>
          </cell>
          <cell r="R240">
            <v>0</v>
          </cell>
          <cell r="S240">
            <v>1322898</v>
          </cell>
        </row>
        <row r="241">
          <cell r="A241">
            <v>232</v>
          </cell>
          <cell r="B241" t="str">
            <v>9400-11.B.075</v>
          </cell>
          <cell r="C241" t="str">
            <v>ELBOW ST.STEEL</v>
          </cell>
          <cell r="D241" t="str">
            <v>pc</v>
          </cell>
          <cell r="E241" t="str">
            <v>1½"</v>
          </cell>
          <cell r="F241">
            <v>8</v>
          </cell>
          <cell r="J241">
            <v>8</v>
          </cell>
          <cell r="K241">
            <v>8</v>
          </cell>
          <cell r="L241">
            <v>0</v>
          </cell>
          <cell r="N241">
            <v>60000</v>
          </cell>
          <cell r="O241">
            <v>480000</v>
          </cell>
          <cell r="P241">
            <v>0</v>
          </cell>
          <cell r="Q241">
            <v>0</v>
          </cell>
          <cell r="R241">
            <v>0</v>
          </cell>
          <cell r="S241">
            <v>480000</v>
          </cell>
        </row>
        <row r="242">
          <cell r="A242">
            <v>233</v>
          </cell>
          <cell r="B242" t="str">
            <v>9400-11.B.421</v>
          </cell>
          <cell r="C242" t="str">
            <v>ELBOW ST.STEEL SCH20</v>
          </cell>
          <cell r="D242" t="str">
            <v>pc</v>
          </cell>
          <cell r="E242" t="str">
            <v>1"</v>
          </cell>
          <cell r="F242">
            <v>5</v>
          </cell>
          <cell r="J242">
            <v>5</v>
          </cell>
          <cell r="K242">
            <v>5</v>
          </cell>
          <cell r="L242">
            <v>0</v>
          </cell>
          <cell r="N242">
            <v>40000</v>
          </cell>
          <cell r="O242">
            <v>200000</v>
          </cell>
          <cell r="P242">
            <v>0</v>
          </cell>
          <cell r="Q242">
            <v>0</v>
          </cell>
          <cell r="R242">
            <v>0</v>
          </cell>
          <cell r="S242">
            <v>200000</v>
          </cell>
        </row>
        <row r="243">
          <cell r="A243">
            <v>234</v>
          </cell>
          <cell r="B243" t="str">
            <v>9400-11.B.00613</v>
          </cell>
          <cell r="C243" t="str">
            <v>ELBOW STEAM</v>
          </cell>
          <cell r="D243" t="str">
            <v>pc</v>
          </cell>
          <cell r="E243" t="str">
            <v xml:space="preserve"> 1 1/4"</v>
          </cell>
          <cell r="F243">
            <v>5</v>
          </cell>
          <cell r="J243">
            <v>5</v>
          </cell>
          <cell r="K243">
            <v>5</v>
          </cell>
          <cell r="L243">
            <v>0</v>
          </cell>
          <cell r="N243">
            <v>4750</v>
          </cell>
          <cell r="O243">
            <v>23750</v>
          </cell>
          <cell r="P243">
            <v>0</v>
          </cell>
          <cell r="Q243">
            <v>0</v>
          </cell>
          <cell r="R243">
            <v>0</v>
          </cell>
          <cell r="S243">
            <v>23750</v>
          </cell>
        </row>
        <row r="244">
          <cell r="A244">
            <v>235</v>
          </cell>
          <cell r="B244" t="str">
            <v>9400-11.A.074</v>
          </cell>
          <cell r="C244" t="str">
            <v>ELBOW STEAM SCH 40</v>
          </cell>
          <cell r="D244" t="str">
            <v>pc</v>
          </cell>
          <cell r="E244" t="str">
            <v>2,5"</v>
          </cell>
          <cell r="F244">
            <v>13</v>
          </cell>
          <cell r="J244">
            <v>13</v>
          </cell>
          <cell r="K244">
            <v>9</v>
          </cell>
          <cell r="L244">
            <v>-4</v>
          </cell>
          <cell r="M244" t="str">
            <v>DIPINJAM PT.SLS.2/17/4/01 &amp; 08/07/2000</v>
          </cell>
          <cell r="N244">
            <v>15000</v>
          </cell>
          <cell r="O244">
            <v>195000</v>
          </cell>
          <cell r="P244">
            <v>0</v>
          </cell>
          <cell r="Q244">
            <v>0</v>
          </cell>
          <cell r="R244">
            <v>0</v>
          </cell>
          <cell r="S244">
            <v>195000</v>
          </cell>
        </row>
        <row r="245">
          <cell r="A245">
            <v>236</v>
          </cell>
          <cell r="B245" t="str">
            <v>9400-11.B.003</v>
          </cell>
          <cell r="C245" t="str">
            <v>ELBOW STEAM SCH40</v>
          </cell>
          <cell r="D245" t="str">
            <v>pc</v>
          </cell>
          <cell r="E245" t="str">
            <v>4"</v>
          </cell>
          <cell r="F245">
            <v>13</v>
          </cell>
          <cell r="H245">
            <v>1</v>
          </cell>
          <cell r="J245">
            <v>12</v>
          </cell>
          <cell r="K245">
            <v>12</v>
          </cell>
          <cell r="L245">
            <v>0</v>
          </cell>
          <cell r="N245">
            <v>450000</v>
          </cell>
          <cell r="O245">
            <v>5850000</v>
          </cell>
          <cell r="P245">
            <v>0</v>
          </cell>
          <cell r="Q245">
            <v>450000</v>
          </cell>
          <cell r="R245">
            <v>0</v>
          </cell>
          <cell r="S245">
            <v>5400000</v>
          </cell>
        </row>
        <row r="246">
          <cell r="A246">
            <v>237</v>
          </cell>
          <cell r="B246" t="str">
            <v>9400-11.B.055</v>
          </cell>
          <cell r="C246" t="str">
            <v>ELBOW STEAM SCH40</v>
          </cell>
          <cell r="D246" t="str">
            <v>pc</v>
          </cell>
          <cell r="E246" t="str">
            <v>1½"</v>
          </cell>
          <cell r="F246">
            <v>8</v>
          </cell>
          <cell r="J246">
            <v>8</v>
          </cell>
          <cell r="K246">
            <v>8</v>
          </cell>
          <cell r="L246">
            <v>0</v>
          </cell>
          <cell r="N246">
            <v>5950</v>
          </cell>
          <cell r="O246">
            <v>47600</v>
          </cell>
          <cell r="P246">
            <v>0</v>
          </cell>
          <cell r="Q246">
            <v>0</v>
          </cell>
          <cell r="R246">
            <v>0</v>
          </cell>
          <cell r="S246">
            <v>47600</v>
          </cell>
        </row>
        <row r="247">
          <cell r="A247">
            <v>238</v>
          </cell>
          <cell r="B247" t="str">
            <v>9400-11.B.029</v>
          </cell>
          <cell r="C247" t="str">
            <v>ELBOW STEAM SCH40</v>
          </cell>
          <cell r="D247" t="str">
            <v>pc</v>
          </cell>
          <cell r="E247" t="str">
            <v>3/4" .</v>
          </cell>
          <cell r="F247">
            <v>2</v>
          </cell>
          <cell r="J247">
            <v>2</v>
          </cell>
          <cell r="K247">
            <v>2</v>
          </cell>
          <cell r="L247">
            <v>0</v>
          </cell>
          <cell r="N247">
            <v>5335</v>
          </cell>
          <cell r="O247">
            <v>10670</v>
          </cell>
          <cell r="P247">
            <v>0</v>
          </cell>
          <cell r="Q247">
            <v>0</v>
          </cell>
          <cell r="R247">
            <v>0</v>
          </cell>
          <cell r="S247">
            <v>10670</v>
          </cell>
        </row>
        <row r="248">
          <cell r="A248">
            <v>239</v>
          </cell>
          <cell r="B248" t="str">
            <v>9400-11.B.056</v>
          </cell>
          <cell r="C248" t="str">
            <v>ELBOW STEAM SCH40</v>
          </cell>
          <cell r="D248" t="str">
            <v>pc</v>
          </cell>
          <cell r="E248" t="str">
            <v>1".</v>
          </cell>
          <cell r="F248">
            <v>5</v>
          </cell>
          <cell r="H248">
            <v>5</v>
          </cell>
          <cell r="J248">
            <v>0</v>
          </cell>
          <cell r="K248">
            <v>0</v>
          </cell>
          <cell r="L248">
            <v>0</v>
          </cell>
          <cell r="N248">
            <v>3600</v>
          </cell>
          <cell r="O248">
            <v>18000</v>
          </cell>
          <cell r="P248">
            <v>0</v>
          </cell>
          <cell r="Q248">
            <v>18000</v>
          </cell>
          <cell r="R248">
            <v>0</v>
          </cell>
          <cell r="S248">
            <v>0</v>
          </cell>
        </row>
        <row r="249">
          <cell r="A249">
            <v>240</v>
          </cell>
          <cell r="B249" t="str">
            <v>9400-11.B.325</v>
          </cell>
          <cell r="C249" t="str">
            <v>ELBOW STEAM SCH40</v>
          </cell>
          <cell r="D249" t="str">
            <v>pc</v>
          </cell>
          <cell r="E249" t="str">
            <v>8"</v>
          </cell>
          <cell r="F249">
            <v>4</v>
          </cell>
          <cell r="J249">
            <v>4</v>
          </cell>
          <cell r="K249">
            <v>3</v>
          </cell>
          <cell r="L249">
            <v>-1</v>
          </cell>
          <cell r="M249" t="str">
            <v>DIPINJAM PT.SLS.2/04/6/02</v>
          </cell>
          <cell r="N249">
            <v>195000</v>
          </cell>
          <cell r="O249">
            <v>780000</v>
          </cell>
          <cell r="P249">
            <v>0</v>
          </cell>
          <cell r="Q249">
            <v>0</v>
          </cell>
          <cell r="R249">
            <v>0</v>
          </cell>
          <cell r="S249">
            <v>780000</v>
          </cell>
        </row>
        <row r="250">
          <cell r="A250">
            <v>241</v>
          </cell>
          <cell r="B250" t="str">
            <v>9400-12.B.010</v>
          </cell>
          <cell r="C250" t="str">
            <v>ELEMENT</v>
          </cell>
          <cell r="D250" t="str">
            <v>pc</v>
          </cell>
          <cell r="E250" t="str">
            <v>3595503 M1</v>
          </cell>
          <cell r="F250">
            <v>4</v>
          </cell>
          <cell r="J250">
            <v>4</v>
          </cell>
          <cell r="K250">
            <v>4</v>
          </cell>
          <cell r="L250">
            <v>0</v>
          </cell>
          <cell r="N250">
            <v>82978</v>
          </cell>
          <cell r="O250">
            <v>331912</v>
          </cell>
          <cell r="P250">
            <v>0</v>
          </cell>
          <cell r="Q250">
            <v>0</v>
          </cell>
          <cell r="R250">
            <v>0</v>
          </cell>
          <cell r="S250">
            <v>331912</v>
          </cell>
        </row>
        <row r="251">
          <cell r="A251">
            <v>242</v>
          </cell>
          <cell r="B251" t="str">
            <v>9400-20.A.442</v>
          </cell>
          <cell r="C251" t="str">
            <v>ELEMENT</v>
          </cell>
          <cell r="D251" t="str">
            <v>pc</v>
          </cell>
          <cell r="E251" t="str">
            <v xml:space="preserve"> 6125-81-7032</v>
          </cell>
          <cell r="F251">
            <v>2</v>
          </cell>
          <cell r="J251">
            <v>2</v>
          </cell>
          <cell r="K251">
            <v>2</v>
          </cell>
          <cell r="L251">
            <v>0</v>
          </cell>
          <cell r="M251" t="str">
            <v>TTG MANUAL ( UT )</v>
          </cell>
          <cell r="N251">
            <v>82978</v>
          </cell>
          <cell r="O251">
            <v>165956</v>
          </cell>
          <cell r="P251">
            <v>0</v>
          </cell>
          <cell r="Q251">
            <v>0</v>
          </cell>
          <cell r="R251">
            <v>0</v>
          </cell>
          <cell r="S251">
            <v>165956</v>
          </cell>
        </row>
        <row r="252">
          <cell r="A252">
            <v>243</v>
          </cell>
          <cell r="B252" t="str">
            <v>9400-09.C.932</v>
          </cell>
          <cell r="C252" t="str">
            <v>EMERGENCY STOP</v>
          </cell>
          <cell r="D252" t="str">
            <v>pc</v>
          </cell>
          <cell r="E252" t="str">
            <v>-</v>
          </cell>
          <cell r="F252">
            <v>0</v>
          </cell>
          <cell r="G252">
            <v>10</v>
          </cell>
          <cell r="J252">
            <v>10</v>
          </cell>
          <cell r="K252">
            <v>10</v>
          </cell>
          <cell r="L252">
            <v>0</v>
          </cell>
          <cell r="N252">
            <v>17000</v>
          </cell>
          <cell r="O252">
            <v>0</v>
          </cell>
          <cell r="P252">
            <v>170000</v>
          </cell>
          <cell r="Q252">
            <v>0</v>
          </cell>
          <cell r="R252">
            <v>0</v>
          </cell>
          <cell r="S252">
            <v>170000</v>
          </cell>
        </row>
        <row r="253">
          <cell r="A253">
            <v>244</v>
          </cell>
          <cell r="B253" t="str">
            <v>9400-05.K.590</v>
          </cell>
          <cell r="C253" t="str">
            <v>ENGSEL PER</v>
          </cell>
          <cell r="D253" t="str">
            <v>pc</v>
          </cell>
          <cell r="E253" t="str">
            <v>-</v>
          </cell>
          <cell r="F253">
            <v>4</v>
          </cell>
          <cell r="J253">
            <v>4</v>
          </cell>
          <cell r="K253">
            <v>4</v>
          </cell>
          <cell r="L253">
            <v>0</v>
          </cell>
          <cell r="N253">
            <v>2280</v>
          </cell>
          <cell r="O253">
            <v>9120</v>
          </cell>
          <cell r="P253">
            <v>0</v>
          </cell>
          <cell r="Q253">
            <v>0</v>
          </cell>
          <cell r="R253">
            <v>0</v>
          </cell>
          <cell r="S253">
            <v>9120</v>
          </cell>
        </row>
        <row r="254">
          <cell r="A254">
            <v>245</v>
          </cell>
          <cell r="B254" t="str">
            <v>9400-10.D.031</v>
          </cell>
          <cell r="C254" t="str">
            <v>EXPELLER</v>
          </cell>
          <cell r="D254" t="str">
            <v>pc</v>
          </cell>
          <cell r="E254" t="str">
            <v>6/4 WARMAN PUMP</v>
          </cell>
          <cell r="F254">
            <v>2</v>
          </cell>
          <cell r="J254">
            <v>2</v>
          </cell>
          <cell r="K254">
            <v>2</v>
          </cell>
          <cell r="L254">
            <v>0</v>
          </cell>
          <cell r="N254">
            <v>612375</v>
          </cell>
          <cell r="O254">
            <v>1224750</v>
          </cell>
          <cell r="P254">
            <v>0</v>
          </cell>
          <cell r="Q254">
            <v>0</v>
          </cell>
          <cell r="R254">
            <v>0</v>
          </cell>
          <cell r="S254">
            <v>1224750</v>
          </cell>
        </row>
        <row r="255">
          <cell r="A255">
            <v>246</v>
          </cell>
          <cell r="B255" t="str">
            <v>9400-10.D.089</v>
          </cell>
          <cell r="C255" t="str">
            <v>EXPELLER</v>
          </cell>
          <cell r="D255" t="str">
            <v>pc</v>
          </cell>
          <cell r="E255">
            <v>134028</v>
          </cell>
          <cell r="F255">
            <v>1</v>
          </cell>
          <cell r="J255">
            <v>1</v>
          </cell>
          <cell r="K255">
            <v>1</v>
          </cell>
          <cell r="L255">
            <v>0</v>
          </cell>
          <cell r="N255">
            <v>434887</v>
          </cell>
          <cell r="O255">
            <v>434887</v>
          </cell>
          <cell r="P255">
            <v>0</v>
          </cell>
          <cell r="Q255">
            <v>0</v>
          </cell>
          <cell r="R255">
            <v>0</v>
          </cell>
          <cell r="S255">
            <v>434887</v>
          </cell>
        </row>
        <row r="256">
          <cell r="A256">
            <v>247</v>
          </cell>
          <cell r="B256" t="str">
            <v>9400-16.C.011</v>
          </cell>
          <cell r="C256" t="str">
            <v>EXPELLER ARM</v>
          </cell>
          <cell r="D256" t="str">
            <v>pc</v>
          </cell>
          <cell r="E256" t="str">
            <v>CBI-DIGESTER</v>
          </cell>
          <cell r="F256">
            <v>6</v>
          </cell>
          <cell r="J256">
            <v>6</v>
          </cell>
          <cell r="K256">
            <v>6</v>
          </cell>
          <cell r="L256">
            <v>0</v>
          </cell>
          <cell r="N256">
            <v>360000</v>
          </cell>
          <cell r="O256">
            <v>2160000</v>
          </cell>
          <cell r="P256">
            <v>0</v>
          </cell>
          <cell r="Q256">
            <v>0</v>
          </cell>
          <cell r="R256">
            <v>0</v>
          </cell>
          <cell r="S256">
            <v>2160000</v>
          </cell>
        </row>
        <row r="257">
          <cell r="A257">
            <v>248</v>
          </cell>
          <cell r="B257" t="str">
            <v>9400-10.D.079</v>
          </cell>
          <cell r="C257" t="str">
            <v>EXPELLER FOR WARMAN PUMP</v>
          </cell>
          <cell r="D257" t="str">
            <v>pc</v>
          </cell>
          <cell r="E257" t="str">
            <v>32028 JAPAN</v>
          </cell>
          <cell r="F257">
            <v>2</v>
          </cell>
          <cell r="J257">
            <v>2</v>
          </cell>
          <cell r="K257">
            <v>2</v>
          </cell>
          <cell r="L257">
            <v>0</v>
          </cell>
          <cell r="N257">
            <v>300000</v>
          </cell>
          <cell r="O257">
            <v>600000</v>
          </cell>
          <cell r="P257">
            <v>0</v>
          </cell>
          <cell r="Q257">
            <v>0</v>
          </cell>
          <cell r="R257">
            <v>0</v>
          </cell>
          <cell r="S257">
            <v>600000</v>
          </cell>
        </row>
        <row r="258">
          <cell r="A258">
            <v>249</v>
          </cell>
          <cell r="B258" t="str">
            <v>9400-10.D.195</v>
          </cell>
          <cell r="C258" t="str">
            <v>EXPELLER RING</v>
          </cell>
          <cell r="D258" t="str">
            <v>pc</v>
          </cell>
          <cell r="E258" t="str">
            <v xml:space="preserve"> WARMAN PUMP 6/4</v>
          </cell>
          <cell r="F258">
            <v>2</v>
          </cell>
          <cell r="J258">
            <v>2</v>
          </cell>
          <cell r="K258">
            <v>2</v>
          </cell>
          <cell r="L258">
            <v>0</v>
          </cell>
          <cell r="N258">
            <v>1171275</v>
          </cell>
          <cell r="O258">
            <v>2342550</v>
          </cell>
          <cell r="P258">
            <v>0</v>
          </cell>
          <cell r="Q258">
            <v>0</v>
          </cell>
          <cell r="R258">
            <v>0</v>
          </cell>
          <cell r="S258">
            <v>2342550</v>
          </cell>
        </row>
        <row r="259">
          <cell r="A259">
            <v>250</v>
          </cell>
          <cell r="B259" t="str">
            <v>9400-10.D.088</v>
          </cell>
          <cell r="C259" t="str">
            <v>EXPELLER RING</v>
          </cell>
          <cell r="D259" t="str">
            <v>pc</v>
          </cell>
          <cell r="E259" t="str">
            <v>13/4.029</v>
          </cell>
          <cell r="F259">
            <v>1</v>
          </cell>
          <cell r="J259">
            <v>1</v>
          </cell>
          <cell r="K259">
            <v>1</v>
          </cell>
          <cell r="L259">
            <v>0</v>
          </cell>
          <cell r="N259">
            <v>782475</v>
          </cell>
          <cell r="O259">
            <v>782475</v>
          </cell>
          <cell r="P259">
            <v>0</v>
          </cell>
          <cell r="Q259">
            <v>0</v>
          </cell>
          <cell r="R259">
            <v>0</v>
          </cell>
          <cell r="S259">
            <v>782475</v>
          </cell>
        </row>
        <row r="260">
          <cell r="A260">
            <v>251</v>
          </cell>
          <cell r="B260" t="str">
            <v>9400-10.D.046</v>
          </cell>
          <cell r="C260" t="str">
            <v>EXPELLER RING COMPLETE</v>
          </cell>
          <cell r="D260" t="str">
            <v>pc</v>
          </cell>
          <cell r="E260" t="str">
            <v>4/3 WARMAN PUMP</v>
          </cell>
          <cell r="F260">
            <v>3</v>
          </cell>
          <cell r="J260">
            <v>3</v>
          </cell>
          <cell r="K260">
            <v>3</v>
          </cell>
          <cell r="L260">
            <v>0</v>
          </cell>
          <cell r="N260">
            <v>1483000</v>
          </cell>
          <cell r="O260">
            <v>4449000</v>
          </cell>
          <cell r="P260">
            <v>0</v>
          </cell>
          <cell r="Q260">
            <v>0</v>
          </cell>
          <cell r="R260">
            <v>0</v>
          </cell>
          <cell r="S260">
            <v>4449000</v>
          </cell>
        </row>
        <row r="261">
          <cell r="A261">
            <v>252</v>
          </cell>
          <cell r="B261" t="str">
            <v>9400-03.A.071</v>
          </cell>
          <cell r="C261" t="str">
            <v>EXTRACTION TIMBLES (W)</v>
          </cell>
          <cell r="D261" t="str">
            <v>pc</v>
          </cell>
          <cell r="E261" t="str">
            <v>(30 x 100)mm</v>
          </cell>
          <cell r="F261">
            <v>1</v>
          </cell>
          <cell r="J261">
            <v>1</v>
          </cell>
          <cell r="K261">
            <v>1</v>
          </cell>
          <cell r="L261">
            <v>0</v>
          </cell>
          <cell r="N261">
            <v>287500</v>
          </cell>
          <cell r="O261">
            <v>287500</v>
          </cell>
          <cell r="P261">
            <v>0</v>
          </cell>
          <cell r="Q261">
            <v>0</v>
          </cell>
          <cell r="R261">
            <v>0</v>
          </cell>
          <cell r="S261">
            <v>287500</v>
          </cell>
        </row>
        <row r="262">
          <cell r="A262">
            <v>253</v>
          </cell>
          <cell r="B262" t="str">
            <v>9400-</v>
          </cell>
          <cell r="C262" t="str">
            <v>FILTER</v>
          </cell>
          <cell r="D262" t="str">
            <v>pc</v>
          </cell>
          <cell r="E262" t="str">
            <v>UCR 61112</v>
          </cell>
          <cell r="F262">
            <v>2</v>
          </cell>
          <cell r="J262">
            <v>2</v>
          </cell>
          <cell r="K262">
            <v>2</v>
          </cell>
          <cell r="L262">
            <v>0</v>
          </cell>
          <cell r="N262">
            <v>50000</v>
          </cell>
          <cell r="O262">
            <v>100000</v>
          </cell>
          <cell r="P262">
            <v>0</v>
          </cell>
          <cell r="Q262">
            <v>0</v>
          </cell>
          <cell r="R262">
            <v>0</v>
          </cell>
          <cell r="S262">
            <v>100000</v>
          </cell>
        </row>
        <row r="263">
          <cell r="A263">
            <v>254</v>
          </cell>
          <cell r="B263" t="str">
            <v>9400-09.C.938</v>
          </cell>
          <cell r="C263" t="str">
            <v>FITTING LAMPU TL</v>
          </cell>
          <cell r="D263" t="str">
            <v>pc</v>
          </cell>
          <cell r="E263" t="str">
            <v>-</v>
          </cell>
          <cell r="F263">
            <v>4</v>
          </cell>
          <cell r="H263">
            <v>4</v>
          </cell>
          <cell r="J263">
            <v>0</v>
          </cell>
          <cell r="K263">
            <v>0</v>
          </cell>
          <cell r="L263">
            <v>0</v>
          </cell>
          <cell r="N263">
            <v>14000</v>
          </cell>
          <cell r="O263">
            <v>56000</v>
          </cell>
          <cell r="P263">
            <v>0</v>
          </cell>
          <cell r="Q263">
            <v>56000</v>
          </cell>
          <cell r="R263">
            <v>0</v>
          </cell>
          <cell r="S263">
            <v>0</v>
          </cell>
        </row>
        <row r="264">
          <cell r="A264">
            <v>255</v>
          </cell>
          <cell r="B264" t="str">
            <v>9400-11.B.1057</v>
          </cell>
          <cell r="C264" t="str">
            <v>FITTINGLAMPU PIJAR</v>
          </cell>
          <cell r="D264" t="str">
            <v>pc</v>
          </cell>
          <cell r="E264" t="str">
            <v>-</v>
          </cell>
          <cell r="F264">
            <v>1</v>
          </cell>
          <cell r="J264">
            <v>1</v>
          </cell>
          <cell r="K264">
            <v>1</v>
          </cell>
          <cell r="L264">
            <v>0</v>
          </cell>
          <cell r="N264">
            <v>2700</v>
          </cell>
          <cell r="O264">
            <v>2700</v>
          </cell>
          <cell r="P264">
            <v>0</v>
          </cell>
          <cell r="Q264">
            <v>0</v>
          </cell>
          <cell r="R264">
            <v>0</v>
          </cell>
          <cell r="S264">
            <v>2700</v>
          </cell>
        </row>
        <row r="265">
          <cell r="A265">
            <v>256</v>
          </cell>
          <cell r="B265" t="str">
            <v>9400-08.E.013</v>
          </cell>
          <cell r="C265" t="str">
            <v>FLANGE BEARING</v>
          </cell>
          <cell r="D265" t="str">
            <v>pc</v>
          </cell>
          <cell r="E265" t="str">
            <v>F 207</v>
          </cell>
          <cell r="F265">
            <v>2</v>
          </cell>
          <cell r="J265">
            <v>2</v>
          </cell>
          <cell r="K265">
            <v>2</v>
          </cell>
          <cell r="L265">
            <v>0</v>
          </cell>
          <cell r="N265">
            <v>96800</v>
          </cell>
          <cell r="O265">
            <v>193600</v>
          </cell>
          <cell r="P265">
            <v>0</v>
          </cell>
          <cell r="Q265">
            <v>0</v>
          </cell>
          <cell r="R265">
            <v>0</v>
          </cell>
          <cell r="S265">
            <v>193600</v>
          </cell>
        </row>
        <row r="266">
          <cell r="A266">
            <v>257</v>
          </cell>
          <cell r="B266" t="str">
            <v>9400-08.E.032</v>
          </cell>
          <cell r="C266" t="str">
            <v>FLANGE BEARING</v>
          </cell>
          <cell r="D266" t="str">
            <v>pc</v>
          </cell>
          <cell r="E266" t="str">
            <v>F 213</v>
          </cell>
          <cell r="F266">
            <v>4</v>
          </cell>
          <cell r="J266">
            <v>4</v>
          </cell>
          <cell r="K266">
            <v>4</v>
          </cell>
          <cell r="L266">
            <v>0</v>
          </cell>
          <cell r="N266">
            <v>285000</v>
          </cell>
          <cell r="O266">
            <v>1140000</v>
          </cell>
          <cell r="P266">
            <v>0</v>
          </cell>
          <cell r="Q266">
            <v>0</v>
          </cell>
          <cell r="R266">
            <v>0</v>
          </cell>
          <cell r="S266">
            <v>1140000</v>
          </cell>
        </row>
        <row r="267">
          <cell r="A267">
            <v>258</v>
          </cell>
          <cell r="B267" t="str">
            <v>9400-08.E.177</v>
          </cell>
          <cell r="C267" t="str">
            <v>FLANGE BEARING</v>
          </cell>
          <cell r="D267" t="str">
            <v>pc</v>
          </cell>
          <cell r="E267" t="str">
            <v>F 208 J</v>
          </cell>
          <cell r="F267">
            <v>4</v>
          </cell>
          <cell r="H267">
            <v>2</v>
          </cell>
          <cell r="J267">
            <v>2</v>
          </cell>
          <cell r="K267">
            <v>2</v>
          </cell>
          <cell r="L267">
            <v>0</v>
          </cell>
          <cell r="N267">
            <v>95000</v>
          </cell>
          <cell r="O267">
            <v>380000</v>
          </cell>
          <cell r="P267">
            <v>0</v>
          </cell>
          <cell r="Q267">
            <v>190000</v>
          </cell>
          <cell r="R267">
            <v>0</v>
          </cell>
          <cell r="S267">
            <v>190000</v>
          </cell>
        </row>
        <row r="268">
          <cell r="A268">
            <v>259</v>
          </cell>
          <cell r="B268" t="str">
            <v>9400-08.A.310</v>
          </cell>
          <cell r="C268" t="str">
            <v>FLANGE BEARING</v>
          </cell>
          <cell r="D268" t="str">
            <v>pc</v>
          </cell>
          <cell r="E268" t="str">
            <v>UCF 210</v>
          </cell>
          <cell r="F268">
            <v>4</v>
          </cell>
          <cell r="H268">
            <v>2</v>
          </cell>
          <cell r="J268">
            <v>2</v>
          </cell>
          <cell r="K268">
            <v>0</v>
          </cell>
          <cell r="L268">
            <v>-2</v>
          </cell>
          <cell r="M268" t="str">
            <v>DIPINJAM PT.SLS.2  26/05/01 &amp; 23/08/01</v>
          </cell>
          <cell r="N268">
            <v>135000</v>
          </cell>
          <cell r="O268">
            <v>540000</v>
          </cell>
          <cell r="P268">
            <v>0</v>
          </cell>
          <cell r="Q268">
            <v>270000</v>
          </cell>
          <cell r="R268">
            <v>0</v>
          </cell>
          <cell r="S268">
            <v>270000</v>
          </cell>
        </row>
        <row r="269">
          <cell r="A269">
            <v>260</v>
          </cell>
          <cell r="B269" t="str">
            <v>9400-08.E.035</v>
          </cell>
          <cell r="C269" t="str">
            <v>FLANGE BEARING</v>
          </cell>
          <cell r="D269" t="str">
            <v>pc</v>
          </cell>
          <cell r="E269" t="str">
            <v>F 212</v>
          </cell>
          <cell r="F269">
            <v>2</v>
          </cell>
          <cell r="J269">
            <v>2</v>
          </cell>
          <cell r="K269">
            <v>2</v>
          </cell>
          <cell r="L269">
            <v>0</v>
          </cell>
          <cell r="N269">
            <v>264000</v>
          </cell>
          <cell r="O269">
            <v>528000</v>
          </cell>
          <cell r="P269">
            <v>0</v>
          </cell>
          <cell r="Q269">
            <v>0</v>
          </cell>
          <cell r="R269">
            <v>0</v>
          </cell>
          <cell r="S269">
            <v>528000</v>
          </cell>
        </row>
        <row r="270">
          <cell r="A270">
            <v>261</v>
          </cell>
          <cell r="B270" t="str">
            <v>9400-08.E.031</v>
          </cell>
          <cell r="C270" t="str">
            <v>FLANGE BEARING</v>
          </cell>
          <cell r="D270" t="str">
            <v>pc</v>
          </cell>
          <cell r="E270" t="str">
            <v>F 214</v>
          </cell>
          <cell r="F270">
            <v>1</v>
          </cell>
          <cell r="J270">
            <v>1</v>
          </cell>
          <cell r="K270">
            <v>1</v>
          </cell>
          <cell r="L270">
            <v>0</v>
          </cell>
          <cell r="N270">
            <v>360400</v>
          </cell>
          <cell r="O270">
            <v>360400</v>
          </cell>
          <cell r="P270">
            <v>0</v>
          </cell>
          <cell r="Q270">
            <v>0</v>
          </cell>
          <cell r="R270">
            <v>0</v>
          </cell>
          <cell r="S270">
            <v>360400</v>
          </cell>
        </row>
        <row r="271">
          <cell r="A271">
            <v>262</v>
          </cell>
          <cell r="B271" t="str">
            <v>9400-08.E.051</v>
          </cell>
          <cell r="C271" t="str">
            <v>FLANGE BEARING</v>
          </cell>
          <cell r="D271" t="str">
            <v>pc</v>
          </cell>
          <cell r="E271" t="str">
            <v>F 211</v>
          </cell>
          <cell r="F271">
            <v>8</v>
          </cell>
          <cell r="H271">
            <v>2</v>
          </cell>
          <cell r="J271">
            <v>6</v>
          </cell>
          <cell r="K271">
            <v>6</v>
          </cell>
          <cell r="L271">
            <v>0</v>
          </cell>
          <cell r="N271">
            <v>175000</v>
          </cell>
          <cell r="O271">
            <v>1400000</v>
          </cell>
          <cell r="P271">
            <v>0</v>
          </cell>
          <cell r="Q271">
            <v>350000</v>
          </cell>
          <cell r="R271">
            <v>0</v>
          </cell>
          <cell r="S271">
            <v>1050000</v>
          </cell>
        </row>
        <row r="272">
          <cell r="A272">
            <v>263</v>
          </cell>
          <cell r="B272" t="str">
            <v>9400-11.A.157</v>
          </cell>
          <cell r="C272" t="str">
            <v>FLANGE S/STEEL</v>
          </cell>
          <cell r="D272" t="str">
            <v>PC</v>
          </cell>
          <cell r="E272" t="str">
            <v>2"</v>
          </cell>
          <cell r="F272">
            <v>30</v>
          </cell>
          <cell r="H272">
            <v>30</v>
          </cell>
          <cell r="J272">
            <v>0</v>
          </cell>
          <cell r="K272">
            <v>0</v>
          </cell>
          <cell r="L272">
            <v>0</v>
          </cell>
          <cell r="N272">
            <v>52500</v>
          </cell>
          <cell r="O272">
            <v>1575000</v>
          </cell>
          <cell r="P272">
            <v>0</v>
          </cell>
          <cell r="Q272">
            <v>1575000</v>
          </cell>
          <cell r="R272">
            <v>0</v>
          </cell>
          <cell r="S272">
            <v>0</v>
          </cell>
        </row>
        <row r="273">
          <cell r="A273">
            <v>264</v>
          </cell>
          <cell r="B273" t="str">
            <v>9400.07.F.</v>
          </cell>
          <cell r="C273" t="str">
            <v>FLEXIBLE COUPLING</v>
          </cell>
          <cell r="D273" t="str">
            <v>pcs</v>
          </cell>
          <cell r="E273" t="str">
            <v>4"</v>
          </cell>
          <cell r="F273">
            <v>4</v>
          </cell>
          <cell r="J273">
            <v>4</v>
          </cell>
          <cell r="K273">
            <v>4</v>
          </cell>
          <cell r="L273">
            <v>0</v>
          </cell>
          <cell r="N273">
            <v>160000</v>
          </cell>
          <cell r="O273">
            <v>640000</v>
          </cell>
          <cell r="P273">
            <v>0</v>
          </cell>
          <cell r="Q273">
            <v>0</v>
          </cell>
          <cell r="R273">
            <v>0</v>
          </cell>
          <cell r="S273">
            <v>640000</v>
          </cell>
        </row>
        <row r="274">
          <cell r="A274">
            <v>265</v>
          </cell>
          <cell r="B274" t="str">
            <v>9400-07.F.00377</v>
          </cell>
          <cell r="C274" t="str">
            <v>FLEXIBLE COUPLING</v>
          </cell>
          <cell r="D274" t="str">
            <v>set</v>
          </cell>
          <cell r="E274" t="str">
            <v>5"</v>
          </cell>
          <cell r="F274">
            <v>4</v>
          </cell>
          <cell r="H274">
            <v>2</v>
          </cell>
          <cell r="J274">
            <v>2</v>
          </cell>
          <cell r="K274">
            <v>2</v>
          </cell>
          <cell r="L274">
            <v>0</v>
          </cell>
          <cell r="N274">
            <v>175000</v>
          </cell>
          <cell r="O274">
            <v>700000</v>
          </cell>
          <cell r="P274">
            <v>0</v>
          </cell>
          <cell r="Q274">
            <v>350000</v>
          </cell>
          <cell r="R274">
            <v>0</v>
          </cell>
          <cell r="S274">
            <v>350000</v>
          </cell>
        </row>
        <row r="275">
          <cell r="A275">
            <v>266</v>
          </cell>
          <cell r="B275" t="str">
            <v>9400-07.F.011</v>
          </cell>
          <cell r="C275" t="str">
            <v>FLEXIBLE COUPLING</v>
          </cell>
          <cell r="D275" t="str">
            <v>pc</v>
          </cell>
          <cell r="E275" t="str">
            <v>FCL 224</v>
          </cell>
          <cell r="F275">
            <v>0</v>
          </cell>
          <cell r="G275">
            <v>4</v>
          </cell>
          <cell r="H275">
            <v>3</v>
          </cell>
          <cell r="J275">
            <v>1</v>
          </cell>
          <cell r="K275">
            <v>1</v>
          </cell>
          <cell r="L275">
            <v>0</v>
          </cell>
          <cell r="M275" t="str">
            <v>TTG MANUAL NO. 0323 TGL 02/02/03 ( L/O )</v>
          </cell>
          <cell r="N275">
            <v>534375</v>
          </cell>
          <cell r="O275">
            <v>0</v>
          </cell>
          <cell r="P275">
            <v>2137500</v>
          </cell>
          <cell r="Q275">
            <v>1603125</v>
          </cell>
          <cell r="R275">
            <v>0</v>
          </cell>
          <cell r="S275">
            <v>534375</v>
          </cell>
        </row>
        <row r="276">
          <cell r="A276">
            <v>267</v>
          </cell>
          <cell r="B276" t="str">
            <v>9400-16.E.377</v>
          </cell>
          <cell r="C276" t="str">
            <v>FLOAT VALVE</v>
          </cell>
          <cell r="D276" t="str">
            <v>PC</v>
          </cell>
          <cell r="E276" t="str">
            <v xml:space="preserve"> 1"</v>
          </cell>
          <cell r="F276">
            <v>2</v>
          </cell>
          <cell r="J276">
            <v>2</v>
          </cell>
          <cell r="K276">
            <v>2</v>
          </cell>
          <cell r="L276">
            <v>0</v>
          </cell>
          <cell r="N276">
            <v>825000</v>
          </cell>
          <cell r="O276">
            <v>1650000</v>
          </cell>
          <cell r="P276">
            <v>0</v>
          </cell>
          <cell r="Q276">
            <v>0</v>
          </cell>
          <cell r="R276">
            <v>0</v>
          </cell>
          <cell r="S276">
            <v>1650000</v>
          </cell>
        </row>
        <row r="277">
          <cell r="A277">
            <v>268</v>
          </cell>
          <cell r="B277" t="str">
            <v>9400-03.B.188</v>
          </cell>
          <cell r="C277" t="str">
            <v>FLOCULANT</v>
          </cell>
          <cell r="D277" t="str">
            <v>kg</v>
          </cell>
          <cell r="E277" t="str">
            <v>NAP 120</v>
          </cell>
          <cell r="F277">
            <v>0</v>
          </cell>
          <cell r="G277">
            <v>25</v>
          </cell>
          <cell r="J277">
            <v>25</v>
          </cell>
          <cell r="K277">
            <v>25</v>
          </cell>
          <cell r="L277">
            <v>0</v>
          </cell>
          <cell r="N277">
            <v>56350</v>
          </cell>
          <cell r="O277">
            <v>0</v>
          </cell>
          <cell r="P277">
            <v>1408750</v>
          </cell>
          <cell r="Q277">
            <v>0</v>
          </cell>
          <cell r="R277">
            <v>0</v>
          </cell>
          <cell r="S277">
            <v>1408750</v>
          </cell>
        </row>
        <row r="278">
          <cell r="A278">
            <v>269</v>
          </cell>
          <cell r="B278" t="str">
            <v>9400-16.E.257</v>
          </cell>
          <cell r="C278" t="str">
            <v>FOOT VALVE</v>
          </cell>
          <cell r="D278" t="str">
            <v>pc</v>
          </cell>
          <cell r="E278" t="str">
            <v>3".</v>
          </cell>
          <cell r="F278">
            <v>2</v>
          </cell>
          <cell r="J278">
            <v>2</v>
          </cell>
          <cell r="K278">
            <v>2</v>
          </cell>
          <cell r="L278">
            <v>0</v>
          </cell>
          <cell r="N278">
            <v>75000</v>
          </cell>
          <cell r="O278">
            <v>150000</v>
          </cell>
          <cell r="P278">
            <v>0</v>
          </cell>
          <cell r="Q278">
            <v>0</v>
          </cell>
          <cell r="R278">
            <v>0</v>
          </cell>
          <cell r="S278">
            <v>150000</v>
          </cell>
        </row>
        <row r="279">
          <cell r="A279">
            <v>270</v>
          </cell>
          <cell r="B279" t="str">
            <v>9400-16.E.205</v>
          </cell>
          <cell r="C279" t="str">
            <v>FOOT VALVE</v>
          </cell>
          <cell r="D279" t="str">
            <v>pc</v>
          </cell>
          <cell r="E279" t="str">
            <v>2"</v>
          </cell>
          <cell r="F279">
            <v>5</v>
          </cell>
          <cell r="J279">
            <v>5</v>
          </cell>
          <cell r="K279">
            <v>5</v>
          </cell>
          <cell r="L279">
            <v>0</v>
          </cell>
          <cell r="N279">
            <v>93277</v>
          </cell>
          <cell r="O279">
            <v>466385</v>
          </cell>
          <cell r="P279">
            <v>0</v>
          </cell>
          <cell r="Q279">
            <v>0</v>
          </cell>
          <cell r="R279">
            <v>0</v>
          </cell>
          <cell r="S279">
            <v>466385</v>
          </cell>
        </row>
        <row r="280">
          <cell r="A280">
            <v>271</v>
          </cell>
          <cell r="B280" t="str">
            <v>9400-06.C.162</v>
          </cell>
          <cell r="C280" t="str">
            <v>FRICTION BLOCK</v>
          </cell>
          <cell r="D280" t="str">
            <v>pc</v>
          </cell>
          <cell r="E280" t="str">
            <v>549327.81</v>
          </cell>
          <cell r="F280">
            <v>5</v>
          </cell>
          <cell r="J280">
            <v>5</v>
          </cell>
          <cell r="K280">
            <v>5</v>
          </cell>
          <cell r="L280">
            <v>0</v>
          </cell>
          <cell r="N280">
            <v>398112</v>
          </cell>
          <cell r="O280">
            <v>1990560</v>
          </cell>
          <cell r="P280">
            <v>0</v>
          </cell>
          <cell r="Q280">
            <v>0</v>
          </cell>
          <cell r="R280">
            <v>0</v>
          </cell>
          <cell r="S280">
            <v>1990560</v>
          </cell>
        </row>
        <row r="281">
          <cell r="A281">
            <v>272</v>
          </cell>
          <cell r="B281" t="str">
            <v>9400-16.E.418</v>
          </cell>
          <cell r="C281" t="str">
            <v>FRICTION BLOCK</v>
          </cell>
          <cell r="D281" t="str">
            <v>pc</v>
          </cell>
          <cell r="E281" t="str">
            <v>549327.80</v>
          </cell>
          <cell r="F281">
            <v>15</v>
          </cell>
          <cell r="J281">
            <v>15</v>
          </cell>
          <cell r="K281">
            <v>15</v>
          </cell>
          <cell r="L281">
            <v>0</v>
          </cell>
          <cell r="M281" t="str">
            <v>TTG MANUAL NO. 0227 (08/5/02)</v>
          </cell>
          <cell r="N281">
            <v>103125</v>
          </cell>
          <cell r="O281">
            <v>1546875</v>
          </cell>
          <cell r="P281">
            <v>0</v>
          </cell>
          <cell r="Q281">
            <v>0</v>
          </cell>
          <cell r="R281">
            <v>0</v>
          </cell>
          <cell r="S281">
            <v>1546875</v>
          </cell>
        </row>
        <row r="282">
          <cell r="A282">
            <v>273</v>
          </cell>
          <cell r="B282" t="str">
            <v>9400-20.A.094</v>
          </cell>
          <cell r="C282" t="str">
            <v>FUEL FILTER</v>
          </cell>
          <cell r="D282" t="str">
            <v>pc</v>
          </cell>
          <cell r="E282" t="str">
            <v>600-311-8293  .</v>
          </cell>
          <cell r="F282">
            <v>4</v>
          </cell>
          <cell r="G282">
            <v>5</v>
          </cell>
          <cell r="H282">
            <v>3</v>
          </cell>
          <cell r="J282">
            <v>6</v>
          </cell>
          <cell r="K282">
            <v>6</v>
          </cell>
          <cell r="L282">
            <v>0</v>
          </cell>
          <cell r="M282" t="str">
            <v>TTG MANUAL NO.0316 (27/12/02)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</row>
        <row r="283">
          <cell r="A283">
            <v>274</v>
          </cell>
          <cell r="B283" t="str">
            <v xml:space="preserve"> 9400-20.A.NA</v>
          </cell>
          <cell r="C283" t="str">
            <v>FUEL FILTER</v>
          </cell>
          <cell r="D283" t="str">
            <v>PCS</v>
          </cell>
          <cell r="E283" t="str">
            <v>J 86 - 20299</v>
          </cell>
          <cell r="F283">
            <v>1</v>
          </cell>
          <cell r="J283">
            <v>1</v>
          </cell>
          <cell r="K283">
            <v>1</v>
          </cell>
          <cell r="L283">
            <v>0</v>
          </cell>
          <cell r="M283" t="str">
            <v>TTG MANUAL NO. 459 (29/11/01)</v>
          </cell>
          <cell r="N283">
            <v>45000</v>
          </cell>
          <cell r="O283">
            <v>45000</v>
          </cell>
          <cell r="P283">
            <v>0</v>
          </cell>
          <cell r="Q283">
            <v>0</v>
          </cell>
          <cell r="R283">
            <v>0</v>
          </cell>
          <cell r="S283">
            <v>45000</v>
          </cell>
        </row>
        <row r="284">
          <cell r="A284">
            <v>275</v>
          </cell>
          <cell r="B284" t="str">
            <v>9400-20.D.020</v>
          </cell>
          <cell r="C284" t="str">
            <v>FUEL FILTER</v>
          </cell>
          <cell r="D284" t="str">
            <v>pc</v>
          </cell>
          <cell r="E284">
            <v>6667352</v>
          </cell>
          <cell r="F284">
            <v>0</v>
          </cell>
          <cell r="G284">
            <v>4</v>
          </cell>
          <cell r="J284">
            <v>4</v>
          </cell>
          <cell r="K284">
            <v>4</v>
          </cell>
          <cell r="L284">
            <v>0</v>
          </cell>
          <cell r="N284">
            <v>145220</v>
          </cell>
          <cell r="O284">
            <v>0</v>
          </cell>
          <cell r="P284">
            <v>580880</v>
          </cell>
          <cell r="Q284">
            <v>0</v>
          </cell>
          <cell r="R284">
            <v>0</v>
          </cell>
          <cell r="S284">
            <v>580880</v>
          </cell>
        </row>
        <row r="285">
          <cell r="A285">
            <v>276</v>
          </cell>
          <cell r="B285" t="str">
            <v>9400-09.A.524</v>
          </cell>
          <cell r="C285" t="str">
            <v>FUSE HRC LINK</v>
          </cell>
          <cell r="D285" t="str">
            <v>pc</v>
          </cell>
          <cell r="E285" t="str">
            <v>10A/220V</v>
          </cell>
          <cell r="F285">
            <v>11</v>
          </cell>
          <cell r="J285">
            <v>11</v>
          </cell>
          <cell r="K285">
            <v>11</v>
          </cell>
          <cell r="L285">
            <v>0</v>
          </cell>
          <cell r="N285">
            <v>15000</v>
          </cell>
          <cell r="O285">
            <v>165000</v>
          </cell>
          <cell r="P285">
            <v>0</v>
          </cell>
          <cell r="Q285">
            <v>0</v>
          </cell>
          <cell r="R285">
            <v>0</v>
          </cell>
          <cell r="S285">
            <v>165000</v>
          </cell>
        </row>
        <row r="286">
          <cell r="A286">
            <v>277</v>
          </cell>
          <cell r="B286" t="str">
            <v>9400-09.A.067</v>
          </cell>
          <cell r="C286" t="str">
            <v>FUSE HRC LINK</v>
          </cell>
          <cell r="D286" t="str">
            <v>pc</v>
          </cell>
          <cell r="E286">
            <v>0.25</v>
          </cell>
          <cell r="F286">
            <v>5</v>
          </cell>
          <cell r="J286">
            <v>5</v>
          </cell>
          <cell r="K286">
            <v>0</v>
          </cell>
          <cell r="L286">
            <v>-5</v>
          </cell>
          <cell r="M286" t="str">
            <v>DIPINJAM PT.SLS.2/18/4/01</v>
          </cell>
          <cell r="N286">
            <v>15000</v>
          </cell>
          <cell r="O286">
            <v>75000</v>
          </cell>
          <cell r="P286">
            <v>0</v>
          </cell>
          <cell r="Q286">
            <v>0</v>
          </cell>
          <cell r="R286">
            <v>0</v>
          </cell>
          <cell r="S286">
            <v>75000</v>
          </cell>
        </row>
        <row r="287">
          <cell r="A287">
            <v>278</v>
          </cell>
          <cell r="B287" t="str">
            <v>9400-09.A.515</v>
          </cell>
          <cell r="C287" t="str">
            <v>FUSE KERAMIK</v>
          </cell>
          <cell r="D287" t="str">
            <v>pc</v>
          </cell>
          <cell r="E287" t="str">
            <v>NH 00 GG 100A/660V</v>
          </cell>
          <cell r="F287">
            <v>1</v>
          </cell>
          <cell r="G287">
            <v>24</v>
          </cell>
          <cell r="J287">
            <v>25</v>
          </cell>
          <cell r="K287">
            <v>25</v>
          </cell>
          <cell r="L287">
            <v>0</v>
          </cell>
          <cell r="N287">
            <v>12500</v>
          </cell>
          <cell r="O287">
            <v>12500</v>
          </cell>
          <cell r="P287">
            <v>300000</v>
          </cell>
          <cell r="Q287">
            <v>0</v>
          </cell>
          <cell r="R287">
            <v>0</v>
          </cell>
          <cell r="S287">
            <v>312500</v>
          </cell>
        </row>
        <row r="288">
          <cell r="A288">
            <v>279</v>
          </cell>
          <cell r="B288" t="str">
            <v>9400-05.K.627</v>
          </cell>
          <cell r="C288" t="str">
            <v>FUSIBLE PLUG</v>
          </cell>
          <cell r="D288" t="str">
            <v>pc</v>
          </cell>
          <cell r="E288" t="str">
            <v>1/2"</v>
          </cell>
          <cell r="F288">
            <v>2</v>
          </cell>
          <cell r="J288">
            <v>2</v>
          </cell>
          <cell r="K288">
            <v>2</v>
          </cell>
          <cell r="L288">
            <v>0</v>
          </cell>
          <cell r="N288">
            <v>5000000</v>
          </cell>
          <cell r="O288">
            <v>10000000</v>
          </cell>
          <cell r="P288">
            <v>0</v>
          </cell>
          <cell r="Q288">
            <v>0</v>
          </cell>
          <cell r="R288">
            <v>0</v>
          </cell>
          <cell r="S288">
            <v>10000000</v>
          </cell>
        </row>
        <row r="289">
          <cell r="A289">
            <v>280</v>
          </cell>
          <cell r="B289" t="str">
            <v>9400-02.C.001</v>
          </cell>
          <cell r="C289" t="str">
            <v>GARAM</v>
          </cell>
          <cell r="D289" t="str">
            <v>kg</v>
          </cell>
          <cell r="E289" t="str">
            <v>-</v>
          </cell>
          <cell r="F289">
            <v>550</v>
          </cell>
          <cell r="H289">
            <v>200</v>
          </cell>
          <cell r="J289">
            <v>350</v>
          </cell>
          <cell r="K289">
            <v>200</v>
          </cell>
          <cell r="L289">
            <v>-150</v>
          </cell>
          <cell r="M289" t="str">
            <v>DIPINJAM PT.SLS.2-08/10/02</v>
          </cell>
          <cell r="N289">
            <v>700</v>
          </cell>
          <cell r="O289">
            <v>385000</v>
          </cell>
          <cell r="P289">
            <v>0</v>
          </cell>
          <cell r="Q289">
            <v>140000</v>
          </cell>
          <cell r="R289">
            <v>0</v>
          </cell>
          <cell r="S289">
            <v>245000</v>
          </cell>
        </row>
        <row r="290">
          <cell r="A290">
            <v>281</v>
          </cell>
          <cell r="B290" t="str">
            <v>9400-</v>
          </cell>
          <cell r="C290" t="str">
            <v>GASKET</v>
          </cell>
          <cell r="D290" t="str">
            <v>pc</v>
          </cell>
          <cell r="E290" t="str">
            <v>69902-0-3270</v>
          </cell>
          <cell r="F290">
            <v>2</v>
          </cell>
          <cell r="J290">
            <v>2</v>
          </cell>
          <cell r="K290">
            <v>2</v>
          </cell>
          <cell r="L290">
            <v>0</v>
          </cell>
          <cell r="N290">
            <v>15000</v>
          </cell>
          <cell r="O290">
            <v>30000</v>
          </cell>
          <cell r="P290">
            <v>0</v>
          </cell>
          <cell r="Q290">
            <v>0</v>
          </cell>
          <cell r="R290">
            <v>0</v>
          </cell>
          <cell r="S290">
            <v>30000</v>
          </cell>
        </row>
        <row r="291">
          <cell r="A291">
            <v>282</v>
          </cell>
          <cell r="B291" t="str">
            <v>9400-17.C.209</v>
          </cell>
          <cell r="C291" t="str">
            <v>GASKET</v>
          </cell>
          <cell r="D291" t="str">
            <v>LBR</v>
          </cell>
          <cell r="E291" t="str">
            <v xml:space="preserve"> MV.12707W.4MM</v>
          </cell>
          <cell r="F291">
            <v>2</v>
          </cell>
          <cell r="J291">
            <v>2</v>
          </cell>
          <cell r="K291">
            <v>2</v>
          </cell>
          <cell r="L291">
            <v>0</v>
          </cell>
          <cell r="N291">
            <v>2850000</v>
          </cell>
          <cell r="O291">
            <v>5700000</v>
          </cell>
          <cell r="P291">
            <v>0</v>
          </cell>
          <cell r="Q291">
            <v>0</v>
          </cell>
          <cell r="R291">
            <v>0</v>
          </cell>
          <cell r="S291">
            <v>5700000</v>
          </cell>
        </row>
        <row r="292">
          <cell r="A292">
            <v>283</v>
          </cell>
          <cell r="B292" t="str">
            <v>9400-06.A.071</v>
          </cell>
          <cell r="C292" t="str">
            <v>GASKET</v>
          </cell>
          <cell r="D292" t="str">
            <v>LBR</v>
          </cell>
          <cell r="E292" t="str">
            <v xml:space="preserve"> MV.12707. 3MM</v>
          </cell>
          <cell r="F292">
            <v>11</v>
          </cell>
          <cell r="H292">
            <v>1</v>
          </cell>
          <cell r="J292">
            <v>10</v>
          </cell>
          <cell r="K292">
            <v>10</v>
          </cell>
          <cell r="L292">
            <v>0</v>
          </cell>
          <cell r="N292">
            <v>2695000</v>
          </cell>
          <cell r="O292">
            <v>29645000</v>
          </cell>
          <cell r="P292">
            <v>0</v>
          </cell>
          <cell r="Q292">
            <v>2695000</v>
          </cell>
          <cell r="R292">
            <v>0</v>
          </cell>
          <cell r="S292">
            <v>26950000</v>
          </cell>
        </row>
        <row r="293">
          <cell r="A293">
            <v>284</v>
          </cell>
          <cell r="B293" t="str">
            <v>9400-17.C.213</v>
          </cell>
          <cell r="C293" t="str">
            <v xml:space="preserve">GASKET </v>
          </cell>
          <cell r="D293" t="str">
            <v>LBR</v>
          </cell>
          <cell r="E293" t="str">
            <v>MV 12076 2MM(60X120)</v>
          </cell>
          <cell r="F293">
            <v>1</v>
          </cell>
          <cell r="J293">
            <v>1</v>
          </cell>
          <cell r="K293">
            <v>1</v>
          </cell>
          <cell r="L293">
            <v>0</v>
          </cell>
          <cell r="N293">
            <v>2200000</v>
          </cell>
          <cell r="O293">
            <v>2200000</v>
          </cell>
          <cell r="P293">
            <v>0</v>
          </cell>
          <cell r="Q293">
            <v>0</v>
          </cell>
          <cell r="R293">
            <v>0</v>
          </cell>
          <cell r="S293">
            <v>2200000</v>
          </cell>
        </row>
        <row r="294">
          <cell r="A294">
            <v>285</v>
          </cell>
          <cell r="B294" t="str">
            <v>9400-17.C.096</v>
          </cell>
          <cell r="C294" t="str">
            <v>GASKET INDIAN</v>
          </cell>
          <cell r="D294" t="str">
            <v>pc</v>
          </cell>
          <cell r="E294" t="str">
            <v>-</v>
          </cell>
          <cell r="F294">
            <v>5</v>
          </cell>
          <cell r="J294">
            <v>5</v>
          </cell>
          <cell r="K294">
            <v>5</v>
          </cell>
          <cell r="L294">
            <v>0</v>
          </cell>
          <cell r="N294">
            <v>4000</v>
          </cell>
          <cell r="O294">
            <v>20000</v>
          </cell>
          <cell r="P294">
            <v>0</v>
          </cell>
          <cell r="Q294">
            <v>0</v>
          </cell>
          <cell r="R294">
            <v>0</v>
          </cell>
          <cell r="S294">
            <v>20000</v>
          </cell>
        </row>
        <row r="295">
          <cell r="A295">
            <v>286</v>
          </cell>
          <cell r="B295" t="str">
            <v>9400-11.A.174</v>
          </cell>
          <cell r="C295" t="str">
            <v>GATE VALVE</v>
          </cell>
          <cell r="D295" t="str">
            <v>pc</v>
          </cell>
          <cell r="E295" t="str">
            <v>2½"</v>
          </cell>
          <cell r="F295">
            <v>3</v>
          </cell>
          <cell r="J295">
            <v>3</v>
          </cell>
          <cell r="K295">
            <v>3</v>
          </cell>
          <cell r="L295">
            <v>0</v>
          </cell>
          <cell r="N295">
            <v>300000</v>
          </cell>
          <cell r="O295">
            <v>900000</v>
          </cell>
          <cell r="P295">
            <v>0</v>
          </cell>
          <cell r="Q295">
            <v>0</v>
          </cell>
          <cell r="R295">
            <v>0</v>
          </cell>
          <cell r="S295">
            <v>900000</v>
          </cell>
        </row>
        <row r="296">
          <cell r="A296">
            <v>287</v>
          </cell>
          <cell r="B296" t="str">
            <v>9400-11.A.013</v>
          </cell>
          <cell r="C296" t="str">
            <v>GATE VALVE CAST IRON</v>
          </cell>
          <cell r="D296" t="str">
            <v>pc</v>
          </cell>
          <cell r="E296" t="str">
            <v>5"</v>
          </cell>
          <cell r="F296">
            <v>4</v>
          </cell>
          <cell r="J296">
            <v>4</v>
          </cell>
          <cell r="K296">
            <v>4</v>
          </cell>
          <cell r="L296">
            <v>0</v>
          </cell>
          <cell r="N296">
            <v>575000</v>
          </cell>
          <cell r="O296">
            <v>2300000</v>
          </cell>
          <cell r="P296">
            <v>0</v>
          </cell>
          <cell r="Q296">
            <v>0</v>
          </cell>
          <cell r="R296">
            <v>0</v>
          </cell>
          <cell r="S296">
            <v>2300000</v>
          </cell>
        </row>
        <row r="297">
          <cell r="A297">
            <v>288</v>
          </cell>
          <cell r="B297" t="str">
            <v>9400-</v>
          </cell>
          <cell r="C297" t="str">
            <v>GLASS TUBE</v>
          </cell>
          <cell r="D297" t="str">
            <v>pc</v>
          </cell>
          <cell r="E297" t="str">
            <v>3/4"</v>
          </cell>
          <cell r="F297">
            <v>7</v>
          </cell>
          <cell r="J297">
            <v>7</v>
          </cell>
          <cell r="K297">
            <v>7</v>
          </cell>
          <cell r="L297">
            <v>0</v>
          </cell>
          <cell r="N297">
            <v>10000</v>
          </cell>
          <cell r="O297">
            <v>70000</v>
          </cell>
          <cell r="P297">
            <v>0</v>
          </cell>
          <cell r="Q297">
            <v>0</v>
          </cell>
          <cell r="R297">
            <v>0</v>
          </cell>
          <cell r="S297">
            <v>70000</v>
          </cell>
        </row>
        <row r="298">
          <cell r="A298">
            <v>289</v>
          </cell>
          <cell r="B298" t="str">
            <v>9400-11.A.</v>
          </cell>
          <cell r="C298" t="str">
            <v>GLOBE VALVE CI</v>
          </cell>
          <cell r="D298" t="str">
            <v>pc</v>
          </cell>
          <cell r="E298" t="str">
            <v>1 1/2"</v>
          </cell>
          <cell r="F298">
            <v>8</v>
          </cell>
          <cell r="J298">
            <v>8</v>
          </cell>
          <cell r="K298">
            <v>8</v>
          </cell>
          <cell r="L298">
            <v>0</v>
          </cell>
          <cell r="M298" t="str">
            <v>TTG MANUAL NO. 188 (30/4/01)</v>
          </cell>
          <cell r="N298">
            <v>400000</v>
          </cell>
          <cell r="O298">
            <v>3200000</v>
          </cell>
          <cell r="P298">
            <v>0</v>
          </cell>
          <cell r="Q298">
            <v>0</v>
          </cell>
          <cell r="R298">
            <v>0</v>
          </cell>
          <cell r="S298">
            <v>3200000</v>
          </cell>
        </row>
        <row r="299">
          <cell r="A299">
            <v>290</v>
          </cell>
          <cell r="B299" t="str">
            <v>9400-01.F.009</v>
          </cell>
          <cell r="C299" t="str">
            <v>GRAPHITE POWDER</v>
          </cell>
          <cell r="D299" t="str">
            <v>kg</v>
          </cell>
          <cell r="E299" t="str">
            <v>-</v>
          </cell>
          <cell r="F299">
            <v>2</v>
          </cell>
          <cell r="H299">
            <v>2</v>
          </cell>
          <cell r="J299">
            <v>0</v>
          </cell>
          <cell r="K299">
            <v>0</v>
          </cell>
          <cell r="L299">
            <v>0</v>
          </cell>
          <cell r="N299">
            <v>70000</v>
          </cell>
          <cell r="O299">
            <v>140000</v>
          </cell>
          <cell r="P299">
            <v>0</v>
          </cell>
          <cell r="Q299">
            <v>140000</v>
          </cell>
          <cell r="R299">
            <v>0</v>
          </cell>
          <cell r="S299">
            <v>0</v>
          </cell>
        </row>
        <row r="300">
          <cell r="A300">
            <v>291</v>
          </cell>
          <cell r="B300" t="str">
            <v>9400-20.C.063</v>
          </cell>
          <cell r="C300" t="str">
            <v>GRAPHYTE PACKING</v>
          </cell>
          <cell r="D300" t="str">
            <v>set</v>
          </cell>
          <cell r="E300" t="str">
            <v>P/N.101/3- GOV GLAND</v>
          </cell>
          <cell r="F300">
            <v>6</v>
          </cell>
          <cell r="J300">
            <v>6</v>
          </cell>
          <cell r="K300">
            <v>6</v>
          </cell>
          <cell r="L300">
            <v>0</v>
          </cell>
          <cell r="N300">
            <v>62605</v>
          </cell>
          <cell r="O300">
            <v>375630</v>
          </cell>
          <cell r="P300">
            <v>0</v>
          </cell>
          <cell r="Q300">
            <v>0</v>
          </cell>
          <cell r="R300">
            <v>0</v>
          </cell>
          <cell r="S300">
            <v>375630</v>
          </cell>
        </row>
        <row r="301">
          <cell r="A301">
            <v>292</v>
          </cell>
          <cell r="B301" t="str">
            <v>9400-01.E.019</v>
          </cell>
          <cell r="C301" t="str">
            <v>GREASE SKF</v>
          </cell>
          <cell r="D301" t="str">
            <v>kg</v>
          </cell>
          <cell r="E301" t="str">
            <v>LGEP-2</v>
          </cell>
          <cell r="F301">
            <v>29</v>
          </cell>
          <cell r="H301">
            <v>15</v>
          </cell>
          <cell r="J301">
            <v>14</v>
          </cell>
          <cell r="K301">
            <v>14</v>
          </cell>
          <cell r="L301">
            <v>0</v>
          </cell>
          <cell r="N301">
            <v>95000</v>
          </cell>
          <cell r="O301">
            <v>2755000</v>
          </cell>
          <cell r="P301">
            <v>0</v>
          </cell>
          <cell r="Q301">
            <v>1425000</v>
          </cell>
          <cell r="R301">
            <v>0</v>
          </cell>
          <cell r="S301">
            <v>1330000</v>
          </cell>
        </row>
        <row r="302">
          <cell r="A302">
            <v>293</v>
          </cell>
          <cell r="B302" t="str">
            <v>9400-05.E.002</v>
          </cell>
          <cell r="C302" t="str">
            <v>GRINDING DISK</v>
          </cell>
          <cell r="D302" t="str">
            <v>pc</v>
          </cell>
          <cell r="E302" t="str">
            <v>7"</v>
          </cell>
          <cell r="F302">
            <v>0</v>
          </cell>
          <cell r="G302">
            <v>65</v>
          </cell>
          <cell r="H302">
            <v>9</v>
          </cell>
          <cell r="J302">
            <v>56</v>
          </cell>
          <cell r="K302">
            <v>56</v>
          </cell>
          <cell r="L302">
            <v>0</v>
          </cell>
          <cell r="N302">
            <v>12750</v>
          </cell>
          <cell r="O302">
            <v>0</v>
          </cell>
          <cell r="P302">
            <v>828750</v>
          </cell>
          <cell r="Q302">
            <v>114750</v>
          </cell>
          <cell r="R302">
            <v>0</v>
          </cell>
          <cell r="S302">
            <v>714000</v>
          </cell>
        </row>
        <row r="303">
          <cell r="A303">
            <v>294</v>
          </cell>
          <cell r="B303" t="str">
            <v>9400-05.E.001</v>
          </cell>
          <cell r="C303" t="str">
            <v>GRINDING DISK</v>
          </cell>
          <cell r="D303" t="str">
            <v>pc</v>
          </cell>
          <cell r="E303" t="str">
            <v>4"</v>
          </cell>
          <cell r="F303">
            <v>10</v>
          </cell>
          <cell r="G303">
            <v>50</v>
          </cell>
          <cell r="H303">
            <v>25</v>
          </cell>
          <cell r="J303">
            <v>35</v>
          </cell>
          <cell r="K303">
            <v>35</v>
          </cell>
          <cell r="L303">
            <v>0</v>
          </cell>
          <cell r="N303">
            <v>6500</v>
          </cell>
          <cell r="O303">
            <v>65000</v>
          </cell>
          <cell r="P303">
            <v>325000</v>
          </cell>
          <cell r="Q303">
            <v>162500</v>
          </cell>
          <cell r="R303">
            <v>0</v>
          </cell>
          <cell r="S303">
            <v>227500</v>
          </cell>
        </row>
        <row r="304">
          <cell r="A304">
            <v>295</v>
          </cell>
          <cell r="B304" t="str">
            <v>9400-16.E.344</v>
          </cell>
          <cell r="C304" t="str">
            <v>HAND HOLE PACKING</v>
          </cell>
          <cell r="D304" t="str">
            <v>pc</v>
          </cell>
          <cell r="E304" t="str">
            <v>125 X 75 X 6.4 MM</v>
          </cell>
          <cell r="F304">
            <v>29</v>
          </cell>
          <cell r="J304">
            <v>29</v>
          </cell>
          <cell r="K304">
            <v>29</v>
          </cell>
          <cell r="L304">
            <v>0</v>
          </cell>
          <cell r="N304">
            <v>215000</v>
          </cell>
          <cell r="O304">
            <v>6235000</v>
          </cell>
          <cell r="P304">
            <v>0</v>
          </cell>
          <cell r="Q304">
            <v>0</v>
          </cell>
          <cell r="R304">
            <v>0</v>
          </cell>
          <cell r="S304">
            <v>6235000</v>
          </cell>
        </row>
        <row r="305">
          <cell r="A305">
            <v>296</v>
          </cell>
          <cell r="B305" t="str">
            <v>9400-08.D.025</v>
          </cell>
          <cell r="C305" t="str">
            <v>HANGER BEARING</v>
          </cell>
          <cell r="D305" t="str">
            <v>pc</v>
          </cell>
          <cell r="E305" t="str">
            <v>4"</v>
          </cell>
          <cell r="F305">
            <v>10</v>
          </cell>
          <cell r="J305">
            <v>10</v>
          </cell>
          <cell r="K305">
            <v>10</v>
          </cell>
          <cell r="L305">
            <v>0</v>
          </cell>
          <cell r="N305">
            <v>225000</v>
          </cell>
          <cell r="O305">
            <v>2250000</v>
          </cell>
          <cell r="P305">
            <v>0</v>
          </cell>
          <cell r="Q305">
            <v>0</v>
          </cell>
          <cell r="R305">
            <v>0</v>
          </cell>
          <cell r="S305">
            <v>2250000</v>
          </cell>
        </row>
        <row r="306">
          <cell r="A306">
            <v>297</v>
          </cell>
          <cell r="B306" t="str">
            <v>9400-08.D.024</v>
          </cell>
          <cell r="C306" t="str">
            <v>HANGER BEARING</v>
          </cell>
          <cell r="D306" t="str">
            <v>pc</v>
          </cell>
          <cell r="E306" t="str">
            <v>3".</v>
          </cell>
          <cell r="F306">
            <v>5</v>
          </cell>
          <cell r="J306">
            <v>5</v>
          </cell>
          <cell r="K306">
            <v>5</v>
          </cell>
          <cell r="L306">
            <v>0</v>
          </cell>
          <cell r="N306">
            <v>200000</v>
          </cell>
          <cell r="O306">
            <v>1000000</v>
          </cell>
          <cell r="P306">
            <v>0</v>
          </cell>
          <cell r="Q306">
            <v>0</v>
          </cell>
          <cell r="R306">
            <v>0</v>
          </cell>
          <cell r="S306">
            <v>1000000</v>
          </cell>
        </row>
        <row r="307">
          <cell r="A307">
            <v>298</v>
          </cell>
          <cell r="B307" t="str">
            <v>9400-08.D.019</v>
          </cell>
          <cell r="C307" t="str">
            <v>HANGER BEARING</v>
          </cell>
          <cell r="D307" t="str">
            <v>pc</v>
          </cell>
          <cell r="E307" t="str">
            <v>T.213</v>
          </cell>
          <cell r="F307">
            <v>2</v>
          </cell>
          <cell r="J307">
            <v>2</v>
          </cell>
          <cell r="K307">
            <v>2</v>
          </cell>
          <cell r="L307">
            <v>0</v>
          </cell>
          <cell r="M307" t="str">
            <v>TTG MANUAL NO. 308 (01/11/02)</v>
          </cell>
          <cell r="N307">
            <v>380000</v>
          </cell>
          <cell r="O307">
            <v>760000</v>
          </cell>
          <cell r="P307">
            <v>0</v>
          </cell>
          <cell r="Q307">
            <v>0</v>
          </cell>
          <cell r="R307">
            <v>0</v>
          </cell>
          <cell r="S307">
            <v>760000</v>
          </cell>
        </row>
        <row r="308">
          <cell r="A308">
            <v>299</v>
          </cell>
          <cell r="B308" t="str">
            <v>9400-08.D.002</v>
          </cell>
          <cell r="C308" t="str">
            <v>HANGER BEARING</v>
          </cell>
          <cell r="D308" t="str">
            <v>pc</v>
          </cell>
          <cell r="E308" t="str">
            <v>2" .</v>
          </cell>
          <cell r="F308">
            <v>7</v>
          </cell>
          <cell r="J308">
            <v>7</v>
          </cell>
          <cell r="K308">
            <v>5</v>
          </cell>
          <cell r="L308">
            <v>-2</v>
          </cell>
          <cell r="M308" t="str">
            <v>DIPINJAM PT.SLS.2/06/2/02</v>
          </cell>
          <cell r="N308">
            <v>150000</v>
          </cell>
          <cell r="O308">
            <v>1050000</v>
          </cell>
          <cell r="P308">
            <v>0</v>
          </cell>
          <cell r="Q308">
            <v>0</v>
          </cell>
          <cell r="R308">
            <v>0</v>
          </cell>
          <cell r="S308">
            <v>1050000</v>
          </cell>
        </row>
        <row r="309">
          <cell r="A309">
            <v>300</v>
          </cell>
          <cell r="B309" t="str">
            <v>9400-13.B.00241</v>
          </cell>
          <cell r="C309" t="str">
            <v>HANGGING ROOF BLOCK</v>
          </cell>
          <cell r="D309" t="str">
            <v>pc</v>
          </cell>
          <cell r="E309" t="str">
            <v>TYPE    A</v>
          </cell>
          <cell r="F309">
            <v>0</v>
          </cell>
          <cell r="G309">
            <v>6</v>
          </cell>
          <cell r="H309">
            <v>6</v>
          </cell>
          <cell r="J309">
            <v>0</v>
          </cell>
          <cell r="K309">
            <v>0</v>
          </cell>
          <cell r="L309">
            <v>0</v>
          </cell>
          <cell r="N309">
            <v>2500000</v>
          </cell>
          <cell r="O309">
            <v>0</v>
          </cell>
          <cell r="P309">
            <v>15000000</v>
          </cell>
          <cell r="Q309">
            <v>15000000</v>
          </cell>
          <cell r="R309">
            <v>0</v>
          </cell>
          <cell r="S309">
            <v>0</v>
          </cell>
        </row>
        <row r="310">
          <cell r="A310">
            <v>301</v>
          </cell>
          <cell r="B310" t="str">
            <v>9400-13.B.00242</v>
          </cell>
          <cell r="C310" t="str">
            <v>HANGGING ROOF BLOCK</v>
          </cell>
          <cell r="D310" t="str">
            <v>pc</v>
          </cell>
          <cell r="E310" t="str">
            <v>TYPE    B</v>
          </cell>
          <cell r="F310">
            <v>0</v>
          </cell>
          <cell r="G310">
            <v>6</v>
          </cell>
          <cell r="H310">
            <v>6</v>
          </cell>
          <cell r="J310">
            <v>0</v>
          </cell>
          <cell r="K310">
            <v>0</v>
          </cell>
          <cell r="L310">
            <v>0</v>
          </cell>
          <cell r="N310">
            <v>1250000</v>
          </cell>
          <cell r="O310">
            <v>0</v>
          </cell>
          <cell r="P310">
            <v>7500000</v>
          </cell>
          <cell r="Q310">
            <v>7500000</v>
          </cell>
          <cell r="R310">
            <v>0</v>
          </cell>
          <cell r="S310">
            <v>0</v>
          </cell>
        </row>
        <row r="311">
          <cell r="A311">
            <v>302</v>
          </cell>
          <cell r="B311" t="str">
            <v>9400-13.B.00243</v>
          </cell>
          <cell r="C311" t="str">
            <v>HANGGING ROOF BLOCK</v>
          </cell>
          <cell r="D311" t="str">
            <v>pc</v>
          </cell>
          <cell r="E311" t="str">
            <v>TYPE    C</v>
          </cell>
          <cell r="F311">
            <v>0</v>
          </cell>
          <cell r="G311">
            <v>6</v>
          </cell>
          <cell r="H311">
            <v>6</v>
          </cell>
          <cell r="J311">
            <v>0</v>
          </cell>
          <cell r="K311">
            <v>0</v>
          </cell>
          <cell r="L311">
            <v>0</v>
          </cell>
          <cell r="N311">
            <v>1500000</v>
          </cell>
          <cell r="O311">
            <v>0</v>
          </cell>
          <cell r="P311">
            <v>9000000</v>
          </cell>
          <cell r="Q311">
            <v>9000000</v>
          </cell>
          <cell r="R311">
            <v>0</v>
          </cell>
          <cell r="S311">
            <v>0</v>
          </cell>
        </row>
        <row r="312">
          <cell r="A312">
            <v>303</v>
          </cell>
          <cell r="B312" t="str">
            <v>9400-13.B.00244</v>
          </cell>
          <cell r="C312" t="str">
            <v>HANGGING ROOF BLOCK</v>
          </cell>
          <cell r="D312" t="str">
            <v>pc</v>
          </cell>
          <cell r="E312" t="str">
            <v>TYPE    D</v>
          </cell>
          <cell r="F312">
            <v>0</v>
          </cell>
          <cell r="G312">
            <v>6</v>
          </cell>
          <cell r="H312">
            <v>6</v>
          </cell>
          <cell r="J312">
            <v>0</v>
          </cell>
          <cell r="K312">
            <v>0</v>
          </cell>
          <cell r="L312">
            <v>0</v>
          </cell>
          <cell r="N312">
            <v>2500000</v>
          </cell>
          <cell r="O312">
            <v>0</v>
          </cell>
          <cell r="P312">
            <v>15000000</v>
          </cell>
          <cell r="Q312">
            <v>15000000</v>
          </cell>
          <cell r="R312">
            <v>0</v>
          </cell>
          <cell r="S312">
            <v>0</v>
          </cell>
        </row>
        <row r="313">
          <cell r="A313">
            <v>304</v>
          </cell>
          <cell r="B313" t="str">
            <v>9400-13.B.00245</v>
          </cell>
          <cell r="C313" t="str">
            <v>HANGGING ROOF BLOCK</v>
          </cell>
          <cell r="D313" t="str">
            <v>pc</v>
          </cell>
          <cell r="E313" t="str">
            <v>TYPE    E</v>
          </cell>
          <cell r="F313">
            <v>0</v>
          </cell>
          <cell r="G313">
            <v>6</v>
          </cell>
          <cell r="H313">
            <v>6</v>
          </cell>
          <cell r="J313">
            <v>0</v>
          </cell>
          <cell r="K313">
            <v>0</v>
          </cell>
          <cell r="L313">
            <v>0</v>
          </cell>
          <cell r="N313">
            <v>2050000</v>
          </cell>
          <cell r="O313">
            <v>0</v>
          </cell>
          <cell r="P313">
            <v>12300000</v>
          </cell>
          <cell r="Q313">
            <v>12300000</v>
          </cell>
          <cell r="R313">
            <v>0</v>
          </cell>
          <cell r="S313">
            <v>0</v>
          </cell>
        </row>
        <row r="314">
          <cell r="A314">
            <v>305</v>
          </cell>
          <cell r="B314" t="str">
            <v>9400-09.A.061</v>
          </cell>
          <cell r="C314" t="str">
            <v>HOLDER FUSE</v>
          </cell>
          <cell r="D314" t="str">
            <v>pc</v>
          </cell>
          <cell r="E314" t="str">
            <v>100 A</v>
          </cell>
          <cell r="F314">
            <v>2</v>
          </cell>
          <cell r="J314">
            <v>2</v>
          </cell>
          <cell r="K314">
            <v>2</v>
          </cell>
          <cell r="L314">
            <v>0</v>
          </cell>
          <cell r="N314">
            <v>10000</v>
          </cell>
          <cell r="O314">
            <v>20000</v>
          </cell>
          <cell r="P314">
            <v>0</v>
          </cell>
          <cell r="Q314">
            <v>0</v>
          </cell>
          <cell r="R314">
            <v>0</v>
          </cell>
          <cell r="S314">
            <v>20000</v>
          </cell>
        </row>
        <row r="315">
          <cell r="A315">
            <v>306</v>
          </cell>
          <cell r="B315" t="str">
            <v>9400-05.M.050</v>
          </cell>
          <cell r="C315" t="str">
            <v>HOLLOW BRONZE SHAFT</v>
          </cell>
          <cell r="D315" t="str">
            <v>m</v>
          </cell>
          <cell r="E315" t="str">
            <v>Od/Id - (4,5"/2,5")</v>
          </cell>
          <cell r="F315">
            <v>2</v>
          </cell>
          <cell r="J315">
            <v>2</v>
          </cell>
          <cell r="K315">
            <v>2</v>
          </cell>
          <cell r="L315">
            <v>0</v>
          </cell>
          <cell r="N315">
            <v>2475000</v>
          </cell>
          <cell r="O315">
            <v>4950000</v>
          </cell>
          <cell r="P315">
            <v>0</v>
          </cell>
          <cell r="Q315">
            <v>0</v>
          </cell>
          <cell r="R315">
            <v>0</v>
          </cell>
          <cell r="S315">
            <v>4950000</v>
          </cell>
        </row>
        <row r="316">
          <cell r="A316">
            <v>307</v>
          </cell>
          <cell r="B316" t="str">
            <v>9400-05.M.051</v>
          </cell>
          <cell r="C316" t="str">
            <v>HOLLOW BRONZE SHAFT</v>
          </cell>
          <cell r="D316" t="str">
            <v>m</v>
          </cell>
          <cell r="E316" t="str">
            <v>Od/Id - (3" / 1,5")</v>
          </cell>
          <cell r="F316">
            <v>3</v>
          </cell>
          <cell r="J316">
            <v>3</v>
          </cell>
          <cell r="K316">
            <v>2.5</v>
          </cell>
          <cell r="L316">
            <v>-0.5</v>
          </cell>
          <cell r="M316" t="str">
            <v>DIPINJAM PT.SLS.2/14/8/02</v>
          </cell>
          <cell r="N316">
            <v>1445000</v>
          </cell>
          <cell r="O316">
            <v>4335000</v>
          </cell>
          <cell r="P316">
            <v>0</v>
          </cell>
          <cell r="Q316">
            <v>0</v>
          </cell>
          <cell r="R316">
            <v>0</v>
          </cell>
          <cell r="S316">
            <v>4335000</v>
          </cell>
        </row>
        <row r="317">
          <cell r="A317">
            <v>308</v>
          </cell>
          <cell r="B317" t="str">
            <v xml:space="preserve"> 9400-05.M.129</v>
          </cell>
          <cell r="C317" t="str">
            <v>HOLLOW BRONZE SHAFT</v>
          </cell>
          <cell r="D317" t="str">
            <v>mtr</v>
          </cell>
          <cell r="E317" t="str">
            <v xml:space="preserve"> 3,5" X 1,5"</v>
          </cell>
          <cell r="F317">
            <v>1</v>
          </cell>
          <cell r="J317">
            <v>1</v>
          </cell>
          <cell r="K317">
            <v>1</v>
          </cell>
          <cell r="L317">
            <v>0</v>
          </cell>
          <cell r="N317">
            <v>1700000</v>
          </cell>
          <cell r="O317">
            <v>1700000</v>
          </cell>
          <cell r="P317">
            <v>0</v>
          </cell>
          <cell r="Q317">
            <v>0</v>
          </cell>
          <cell r="R317">
            <v>0</v>
          </cell>
          <cell r="S317">
            <v>1700000</v>
          </cell>
        </row>
        <row r="318">
          <cell r="A318">
            <v>309</v>
          </cell>
          <cell r="B318" t="str">
            <v>9400-05.M.128</v>
          </cell>
          <cell r="C318" t="str">
            <v>HOLLOW SHAFT BRONZE</v>
          </cell>
          <cell r="D318" t="str">
            <v>m</v>
          </cell>
          <cell r="E318" t="str">
            <v>Id/Od - (2" / 4")</v>
          </cell>
          <cell r="F318">
            <v>1</v>
          </cell>
          <cell r="J318">
            <v>1</v>
          </cell>
          <cell r="K318">
            <v>1</v>
          </cell>
          <cell r="L318">
            <v>0</v>
          </cell>
          <cell r="N318">
            <v>2478000</v>
          </cell>
          <cell r="O318">
            <v>2478000</v>
          </cell>
          <cell r="P318">
            <v>0</v>
          </cell>
          <cell r="Q318">
            <v>0</v>
          </cell>
          <cell r="R318">
            <v>0</v>
          </cell>
          <cell r="S318">
            <v>2478000</v>
          </cell>
        </row>
        <row r="319">
          <cell r="A319">
            <v>310</v>
          </cell>
          <cell r="B319" t="str">
            <v>9400-16.D.205</v>
          </cell>
          <cell r="C319" t="str">
            <v>HOSE</v>
          </cell>
          <cell r="D319" t="str">
            <v>pc</v>
          </cell>
          <cell r="E319" t="str">
            <v>9C 1998</v>
          </cell>
          <cell r="F319">
            <v>1</v>
          </cell>
          <cell r="J319">
            <v>1</v>
          </cell>
          <cell r="K319">
            <v>1</v>
          </cell>
          <cell r="L319">
            <v>0</v>
          </cell>
          <cell r="N319">
            <v>400000</v>
          </cell>
          <cell r="O319">
            <v>400000</v>
          </cell>
          <cell r="P319">
            <v>0</v>
          </cell>
          <cell r="Q319">
            <v>0</v>
          </cell>
          <cell r="R319">
            <v>0</v>
          </cell>
          <cell r="S319">
            <v>400000</v>
          </cell>
        </row>
        <row r="320">
          <cell r="A320">
            <v>311</v>
          </cell>
          <cell r="B320" t="str">
            <v>9400-05.K.1449</v>
          </cell>
          <cell r="C320" t="str">
            <v>HOSE</v>
          </cell>
          <cell r="D320" t="str">
            <v>pc</v>
          </cell>
          <cell r="E320" t="str">
            <v>8V 6841</v>
          </cell>
          <cell r="F320">
            <v>1</v>
          </cell>
          <cell r="J320">
            <v>1</v>
          </cell>
          <cell r="K320">
            <v>1</v>
          </cell>
          <cell r="L320">
            <v>0</v>
          </cell>
          <cell r="N320">
            <v>250000</v>
          </cell>
          <cell r="O320">
            <v>250000</v>
          </cell>
          <cell r="P320">
            <v>0</v>
          </cell>
          <cell r="Q320">
            <v>0</v>
          </cell>
          <cell r="R320">
            <v>0</v>
          </cell>
          <cell r="S320">
            <v>250000</v>
          </cell>
        </row>
        <row r="321">
          <cell r="A321">
            <v>312</v>
          </cell>
          <cell r="B321" t="str">
            <v>9400-05.K.346</v>
          </cell>
          <cell r="C321" t="str">
            <v>HOSE</v>
          </cell>
          <cell r="D321" t="str">
            <v>pc</v>
          </cell>
          <cell r="F321">
            <v>0</v>
          </cell>
          <cell r="G321">
            <v>1</v>
          </cell>
          <cell r="J321">
            <v>1</v>
          </cell>
          <cell r="K321">
            <v>1</v>
          </cell>
          <cell r="L321">
            <v>0</v>
          </cell>
          <cell r="N321">
            <v>243078</v>
          </cell>
          <cell r="O321">
            <v>0</v>
          </cell>
          <cell r="P321">
            <v>243078</v>
          </cell>
          <cell r="Q321">
            <v>0</v>
          </cell>
          <cell r="R321">
            <v>0</v>
          </cell>
          <cell r="S321">
            <v>243078</v>
          </cell>
        </row>
        <row r="322">
          <cell r="A322">
            <v>313</v>
          </cell>
          <cell r="B322" t="str">
            <v xml:space="preserve"> 9400-30.P.211</v>
          </cell>
          <cell r="C322" t="str">
            <v>HOSE</v>
          </cell>
          <cell r="D322" t="str">
            <v>pc</v>
          </cell>
          <cell r="E322">
            <v>6705981</v>
          </cell>
          <cell r="F322">
            <v>0</v>
          </cell>
          <cell r="G322">
            <v>1</v>
          </cell>
          <cell r="J322">
            <v>1</v>
          </cell>
          <cell r="K322">
            <v>1</v>
          </cell>
          <cell r="L322">
            <v>0</v>
          </cell>
          <cell r="N322">
            <v>312195</v>
          </cell>
          <cell r="O322">
            <v>0</v>
          </cell>
          <cell r="P322">
            <v>312195</v>
          </cell>
          <cell r="Q322">
            <v>0</v>
          </cell>
          <cell r="R322">
            <v>0</v>
          </cell>
          <cell r="S322">
            <v>312195</v>
          </cell>
        </row>
        <row r="323">
          <cell r="A323">
            <v>314</v>
          </cell>
          <cell r="B323" t="str">
            <v xml:space="preserve"> 9400-16.A.NA</v>
          </cell>
          <cell r="C323" t="str">
            <v>HOSE ASSY</v>
          </cell>
          <cell r="D323" t="str">
            <v>pc</v>
          </cell>
          <cell r="E323" t="str">
            <v xml:space="preserve"> 1/2 X 2w X 55 CM</v>
          </cell>
          <cell r="F323">
            <v>2</v>
          </cell>
          <cell r="J323">
            <v>2</v>
          </cell>
          <cell r="K323">
            <v>2</v>
          </cell>
          <cell r="L323">
            <v>0</v>
          </cell>
          <cell r="M323" t="str">
            <v>TTG MANUAL NO. 0182 TGL 15 APRIL 2002</v>
          </cell>
          <cell r="N323">
            <v>65000</v>
          </cell>
          <cell r="O323">
            <v>130000</v>
          </cell>
          <cell r="P323">
            <v>0</v>
          </cell>
          <cell r="Q323">
            <v>0</v>
          </cell>
          <cell r="R323">
            <v>0</v>
          </cell>
          <cell r="S323">
            <v>130000</v>
          </cell>
        </row>
        <row r="324">
          <cell r="A324">
            <v>315</v>
          </cell>
          <cell r="B324" t="str">
            <v>9400-05.K.1797</v>
          </cell>
          <cell r="C324" t="str">
            <v>HOSE CLIP</v>
          </cell>
          <cell r="D324" t="str">
            <v>pc</v>
          </cell>
          <cell r="E324" t="str">
            <v>4"</v>
          </cell>
          <cell r="F324">
            <v>8</v>
          </cell>
          <cell r="J324">
            <v>8</v>
          </cell>
          <cell r="K324">
            <v>8</v>
          </cell>
          <cell r="L324">
            <v>0</v>
          </cell>
          <cell r="N324">
            <v>4000</v>
          </cell>
          <cell r="O324">
            <v>32000</v>
          </cell>
          <cell r="P324">
            <v>0</v>
          </cell>
          <cell r="Q324">
            <v>0</v>
          </cell>
          <cell r="R324">
            <v>0</v>
          </cell>
          <cell r="S324">
            <v>32000</v>
          </cell>
        </row>
        <row r="325">
          <cell r="A325">
            <v>316</v>
          </cell>
          <cell r="B325" t="str">
            <v>9400-16.C.194</v>
          </cell>
          <cell r="C325" t="str">
            <v>HOSE GREASE</v>
          </cell>
          <cell r="D325" t="str">
            <v>pc</v>
          </cell>
          <cell r="E325" t="str">
            <v>¼" x 300 mm</v>
          </cell>
          <cell r="F325">
            <v>2</v>
          </cell>
          <cell r="J325">
            <v>2</v>
          </cell>
          <cell r="K325">
            <v>2</v>
          </cell>
          <cell r="L325">
            <v>0</v>
          </cell>
          <cell r="N325">
            <v>125000</v>
          </cell>
          <cell r="O325">
            <v>250000</v>
          </cell>
          <cell r="P325">
            <v>0</v>
          </cell>
          <cell r="Q325">
            <v>0</v>
          </cell>
          <cell r="R325">
            <v>0</v>
          </cell>
          <cell r="S325">
            <v>250000</v>
          </cell>
        </row>
        <row r="326">
          <cell r="A326">
            <v>317</v>
          </cell>
          <cell r="B326" t="str">
            <v xml:space="preserve"> 9400-09.C.2017</v>
          </cell>
          <cell r="C326" t="str">
            <v>HOUR METER</v>
          </cell>
          <cell r="D326" t="str">
            <v>pc</v>
          </cell>
          <cell r="E326" t="str">
            <v xml:space="preserve"> 220 V</v>
          </cell>
          <cell r="F326">
            <v>0</v>
          </cell>
          <cell r="G326">
            <v>5</v>
          </cell>
          <cell r="H326">
            <v>5</v>
          </cell>
          <cell r="J326">
            <v>0</v>
          </cell>
          <cell r="K326">
            <v>0</v>
          </cell>
          <cell r="L326">
            <v>0</v>
          </cell>
          <cell r="N326">
            <v>60000</v>
          </cell>
          <cell r="O326">
            <v>0</v>
          </cell>
          <cell r="P326">
            <v>300000</v>
          </cell>
          <cell r="Q326">
            <v>300000</v>
          </cell>
          <cell r="R326">
            <v>0</v>
          </cell>
          <cell r="S326">
            <v>0</v>
          </cell>
        </row>
        <row r="327">
          <cell r="A327">
            <v>318</v>
          </cell>
          <cell r="B327" t="str">
            <v>9400-</v>
          </cell>
          <cell r="C327" t="str">
            <v>HYDROULIC MOTOR VICKERS</v>
          </cell>
          <cell r="D327" t="str">
            <v>unit</v>
          </cell>
          <cell r="E327" t="str">
            <v>CR-10-254-30-D-JA</v>
          </cell>
          <cell r="F327">
            <v>1</v>
          </cell>
          <cell r="J327">
            <v>1</v>
          </cell>
          <cell r="K327">
            <v>1</v>
          </cell>
          <cell r="L327">
            <v>0</v>
          </cell>
          <cell r="N327">
            <v>900000</v>
          </cell>
          <cell r="O327">
            <v>900000</v>
          </cell>
          <cell r="P327">
            <v>0</v>
          </cell>
          <cell r="Q327">
            <v>0</v>
          </cell>
          <cell r="R327">
            <v>0</v>
          </cell>
          <cell r="S327">
            <v>900000</v>
          </cell>
        </row>
        <row r="328">
          <cell r="A328">
            <v>319</v>
          </cell>
          <cell r="B328" t="str">
            <v>9400-10.C.036</v>
          </cell>
          <cell r="C328" t="str">
            <v>IMPELLER</v>
          </cell>
          <cell r="D328" t="str">
            <v>pc</v>
          </cell>
          <cell r="E328" t="str">
            <v>SERIE B.5 PUMP</v>
          </cell>
          <cell r="F328">
            <v>2</v>
          </cell>
          <cell r="J328">
            <v>2</v>
          </cell>
          <cell r="K328">
            <v>2</v>
          </cell>
          <cell r="L328">
            <v>0</v>
          </cell>
          <cell r="N328">
            <v>1158000</v>
          </cell>
          <cell r="O328">
            <v>2316000</v>
          </cell>
          <cell r="P328">
            <v>0</v>
          </cell>
          <cell r="Q328">
            <v>0</v>
          </cell>
          <cell r="R328">
            <v>0</v>
          </cell>
          <cell r="S328">
            <v>2316000</v>
          </cell>
        </row>
        <row r="329">
          <cell r="A329">
            <v>320</v>
          </cell>
          <cell r="B329" t="str">
            <v>9400-10.C.042</v>
          </cell>
          <cell r="C329" t="str">
            <v>IMPELLER</v>
          </cell>
          <cell r="D329" t="str">
            <v>pc</v>
          </cell>
          <cell r="E329" t="str">
            <v>SERIE B 3 PUMP</v>
          </cell>
          <cell r="F329">
            <v>5</v>
          </cell>
          <cell r="J329">
            <v>5</v>
          </cell>
          <cell r="K329">
            <v>5</v>
          </cell>
          <cell r="L329">
            <v>0</v>
          </cell>
          <cell r="N329">
            <v>660000</v>
          </cell>
          <cell r="O329">
            <v>3300000</v>
          </cell>
          <cell r="P329">
            <v>0</v>
          </cell>
          <cell r="Q329">
            <v>0</v>
          </cell>
          <cell r="R329">
            <v>0</v>
          </cell>
          <cell r="S329">
            <v>3300000</v>
          </cell>
        </row>
        <row r="330">
          <cell r="A330">
            <v>321</v>
          </cell>
          <cell r="B330" t="str">
            <v>9400-10.D.125</v>
          </cell>
          <cell r="C330" t="str">
            <v>IMPELLER</v>
          </cell>
          <cell r="D330" t="str">
            <v>pc</v>
          </cell>
          <cell r="E330" t="str">
            <v>SERIE B.4 PUMP</v>
          </cell>
          <cell r="F330">
            <v>1</v>
          </cell>
          <cell r="J330">
            <v>1</v>
          </cell>
          <cell r="K330">
            <v>1</v>
          </cell>
          <cell r="L330">
            <v>0</v>
          </cell>
          <cell r="N330">
            <v>800000</v>
          </cell>
          <cell r="O330">
            <v>800000</v>
          </cell>
          <cell r="P330">
            <v>0</v>
          </cell>
          <cell r="Q330">
            <v>0</v>
          </cell>
          <cell r="R330">
            <v>0</v>
          </cell>
          <cell r="S330">
            <v>800000</v>
          </cell>
        </row>
        <row r="331">
          <cell r="A331">
            <v>322</v>
          </cell>
          <cell r="B331" t="str">
            <v>9400-10.C.005</v>
          </cell>
          <cell r="C331" t="str">
            <v>IMPELLER FOR KEW PUMP</v>
          </cell>
          <cell r="D331" t="str">
            <v>pc</v>
          </cell>
          <cell r="E331" t="str">
            <v>TYPE: KS SD 50-165</v>
          </cell>
          <cell r="F331">
            <v>2</v>
          </cell>
          <cell r="J331">
            <v>2</v>
          </cell>
          <cell r="K331">
            <v>2</v>
          </cell>
          <cell r="L331">
            <v>0</v>
          </cell>
          <cell r="N331">
            <v>750000</v>
          </cell>
          <cell r="O331">
            <v>1500000</v>
          </cell>
          <cell r="P331">
            <v>0</v>
          </cell>
          <cell r="Q331">
            <v>0</v>
          </cell>
          <cell r="R331">
            <v>0</v>
          </cell>
          <cell r="S331">
            <v>1500000</v>
          </cell>
        </row>
        <row r="332">
          <cell r="A332">
            <v>323</v>
          </cell>
          <cell r="B332" t="str">
            <v>9400-10.C.043</v>
          </cell>
          <cell r="C332" t="str">
            <v>IMPELLER ID FAN</v>
          </cell>
          <cell r="D332" t="str">
            <v>PC</v>
          </cell>
          <cell r="E332" t="str">
            <v>-</v>
          </cell>
          <cell r="F332">
            <v>2</v>
          </cell>
          <cell r="J332">
            <v>2</v>
          </cell>
          <cell r="K332">
            <v>2</v>
          </cell>
          <cell r="L332">
            <v>0</v>
          </cell>
          <cell r="N332">
            <v>16500000</v>
          </cell>
          <cell r="O332">
            <v>33000000</v>
          </cell>
          <cell r="P332">
            <v>0</v>
          </cell>
          <cell r="Q332">
            <v>0</v>
          </cell>
          <cell r="R332">
            <v>0</v>
          </cell>
          <cell r="S332">
            <v>33000000</v>
          </cell>
        </row>
        <row r="333">
          <cell r="A333">
            <v>324</v>
          </cell>
          <cell r="B333" t="str">
            <v>9400-10.C.00078</v>
          </cell>
          <cell r="C333" t="str">
            <v>IMPELLER KEW PUMP</v>
          </cell>
          <cell r="D333" t="str">
            <v>pc</v>
          </cell>
          <cell r="E333" t="str">
            <v>KS BO / 100 . 31</v>
          </cell>
          <cell r="F333">
            <v>0</v>
          </cell>
          <cell r="G333">
            <v>1</v>
          </cell>
          <cell r="H333">
            <v>1</v>
          </cell>
          <cell r="J333">
            <v>0</v>
          </cell>
          <cell r="K333">
            <v>0</v>
          </cell>
          <cell r="L333">
            <v>0</v>
          </cell>
          <cell r="N333">
            <v>3100000</v>
          </cell>
          <cell r="O333">
            <v>0</v>
          </cell>
          <cell r="P333">
            <v>3100000</v>
          </cell>
          <cell r="Q333">
            <v>3100000</v>
          </cell>
          <cell r="R333">
            <v>0</v>
          </cell>
          <cell r="S333">
            <v>0</v>
          </cell>
        </row>
        <row r="334">
          <cell r="A334">
            <v>325</v>
          </cell>
          <cell r="B334" t="str">
            <v>9400-10.D.271</v>
          </cell>
          <cell r="C334" t="str">
            <v>IMPELLER NH</v>
          </cell>
          <cell r="D334" t="str">
            <v>pc</v>
          </cell>
          <cell r="E334" t="str">
            <v>OB 11/4 - 5907</v>
          </cell>
          <cell r="F334">
            <v>2</v>
          </cell>
          <cell r="J334">
            <v>2</v>
          </cell>
          <cell r="K334">
            <v>2</v>
          </cell>
          <cell r="L334">
            <v>0</v>
          </cell>
          <cell r="N334">
            <v>1025000</v>
          </cell>
          <cell r="O334">
            <v>2050000</v>
          </cell>
          <cell r="P334">
            <v>0</v>
          </cell>
          <cell r="Q334">
            <v>0</v>
          </cell>
          <cell r="R334">
            <v>0</v>
          </cell>
          <cell r="S334">
            <v>2050000</v>
          </cell>
        </row>
        <row r="335">
          <cell r="A335">
            <v>326</v>
          </cell>
          <cell r="B335" t="str">
            <v>9400-09.C.238</v>
          </cell>
          <cell r="C335" t="str">
            <v>ISOLASI PITA</v>
          </cell>
          <cell r="D335" t="str">
            <v>roll</v>
          </cell>
          <cell r="E335" t="str">
            <v>-</v>
          </cell>
          <cell r="F335">
            <v>20</v>
          </cell>
          <cell r="H335">
            <v>3</v>
          </cell>
          <cell r="J335">
            <v>17</v>
          </cell>
          <cell r="K335">
            <v>17</v>
          </cell>
          <cell r="L335">
            <v>0</v>
          </cell>
          <cell r="N335">
            <v>1500</v>
          </cell>
          <cell r="O335">
            <v>30000</v>
          </cell>
          <cell r="P335">
            <v>0</v>
          </cell>
          <cell r="Q335">
            <v>4500</v>
          </cell>
          <cell r="R335">
            <v>0</v>
          </cell>
          <cell r="S335">
            <v>25500</v>
          </cell>
        </row>
        <row r="336">
          <cell r="A336">
            <v>327</v>
          </cell>
          <cell r="B336" t="str">
            <v xml:space="preserve"> 9400-05.K.2035</v>
          </cell>
          <cell r="C336" t="str">
            <v>ISOLASI UNIBELT</v>
          </cell>
          <cell r="D336" t="str">
            <v>ROLL</v>
          </cell>
          <cell r="F336">
            <v>10</v>
          </cell>
          <cell r="G336">
            <v>10</v>
          </cell>
          <cell r="H336">
            <v>15</v>
          </cell>
          <cell r="J336">
            <v>5</v>
          </cell>
          <cell r="K336">
            <v>5</v>
          </cell>
          <cell r="L336">
            <v>0</v>
          </cell>
          <cell r="N336">
            <v>7500</v>
          </cell>
          <cell r="O336">
            <v>75000</v>
          </cell>
          <cell r="P336">
            <v>75000</v>
          </cell>
          <cell r="Q336">
            <v>112500</v>
          </cell>
          <cell r="R336">
            <v>0</v>
          </cell>
          <cell r="S336">
            <v>37500</v>
          </cell>
        </row>
        <row r="337">
          <cell r="A337">
            <v>328</v>
          </cell>
          <cell r="B337" t="str">
            <v>9400-05.K.599</v>
          </cell>
          <cell r="C337" t="str">
            <v>JARUM SUNTIK</v>
          </cell>
          <cell r="D337" t="str">
            <v>pc</v>
          </cell>
          <cell r="E337" t="str">
            <v>5 ML</v>
          </cell>
          <cell r="F337">
            <v>1</v>
          </cell>
          <cell r="J337">
            <v>1</v>
          </cell>
          <cell r="K337">
            <v>1</v>
          </cell>
          <cell r="L337">
            <v>0</v>
          </cell>
          <cell r="N337">
            <v>625</v>
          </cell>
          <cell r="O337">
            <v>625</v>
          </cell>
          <cell r="P337">
            <v>0</v>
          </cell>
          <cell r="Q337">
            <v>0</v>
          </cell>
          <cell r="R337">
            <v>0</v>
          </cell>
          <cell r="S337">
            <v>625</v>
          </cell>
        </row>
        <row r="338">
          <cell r="A338">
            <v>329</v>
          </cell>
          <cell r="B338" t="str">
            <v>9400-05.K.523</v>
          </cell>
          <cell r="C338" t="str">
            <v>JARUM SUNTIK</v>
          </cell>
          <cell r="D338" t="str">
            <v>pc</v>
          </cell>
          <cell r="E338" t="str">
            <v>3 ML</v>
          </cell>
          <cell r="F338">
            <v>5</v>
          </cell>
          <cell r="J338">
            <v>5</v>
          </cell>
          <cell r="K338">
            <v>5</v>
          </cell>
          <cell r="L338">
            <v>0</v>
          </cell>
          <cell r="N338">
            <v>625</v>
          </cell>
          <cell r="O338">
            <v>3125</v>
          </cell>
          <cell r="P338">
            <v>0</v>
          </cell>
          <cell r="Q338">
            <v>0</v>
          </cell>
          <cell r="R338">
            <v>0</v>
          </cell>
          <cell r="S338">
            <v>3125</v>
          </cell>
        </row>
        <row r="339">
          <cell r="A339">
            <v>330</v>
          </cell>
          <cell r="B339" t="str">
            <v>9400-16.E.675</v>
          </cell>
          <cell r="C339" t="str">
            <v>JOINT NUT STLHEX</v>
          </cell>
          <cell r="D339" t="str">
            <v>pcs</v>
          </cell>
          <cell r="E339" t="str">
            <v>5/8" MC 03 160/03 160</v>
          </cell>
          <cell r="F339">
            <v>4</v>
          </cell>
          <cell r="J339">
            <v>4</v>
          </cell>
          <cell r="K339">
            <v>4</v>
          </cell>
          <cell r="L339">
            <v>0</v>
          </cell>
          <cell r="N339">
            <v>13000</v>
          </cell>
          <cell r="O339">
            <v>52000</v>
          </cell>
          <cell r="P339">
            <v>0</v>
          </cell>
          <cell r="Q339">
            <v>0</v>
          </cell>
          <cell r="R339">
            <v>0</v>
          </cell>
          <cell r="S339">
            <v>52000</v>
          </cell>
        </row>
        <row r="340">
          <cell r="A340">
            <v>331</v>
          </cell>
          <cell r="B340" t="str">
            <v>9400-</v>
          </cell>
          <cell r="C340" t="str">
            <v>JUMBO 2920 HIGH TEMP</v>
          </cell>
          <cell r="D340" t="str">
            <v>pc</v>
          </cell>
          <cell r="E340" t="str">
            <v>VALVE PACK 6,4X3,63</v>
          </cell>
          <cell r="F340">
            <v>1</v>
          </cell>
          <cell r="J340">
            <v>1</v>
          </cell>
          <cell r="K340">
            <v>1</v>
          </cell>
          <cell r="L340">
            <v>0</v>
          </cell>
          <cell r="N340">
            <v>15000</v>
          </cell>
          <cell r="O340">
            <v>15000</v>
          </cell>
          <cell r="P340">
            <v>0</v>
          </cell>
          <cell r="Q340">
            <v>0</v>
          </cell>
          <cell r="R340">
            <v>0</v>
          </cell>
          <cell r="S340">
            <v>15000</v>
          </cell>
        </row>
        <row r="341">
          <cell r="A341">
            <v>332</v>
          </cell>
          <cell r="B341" t="str">
            <v>9400-05.K.539</v>
          </cell>
          <cell r="C341" t="str">
            <v>KACA LAS HITAM</v>
          </cell>
          <cell r="D341" t="str">
            <v>pc</v>
          </cell>
          <cell r="E341" t="str">
            <v>-</v>
          </cell>
          <cell r="F341">
            <v>0</v>
          </cell>
          <cell r="G341">
            <v>10</v>
          </cell>
          <cell r="H341">
            <v>7</v>
          </cell>
          <cell r="J341">
            <v>3</v>
          </cell>
          <cell r="K341">
            <v>3</v>
          </cell>
          <cell r="L341">
            <v>0</v>
          </cell>
          <cell r="N341">
            <v>3500</v>
          </cell>
          <cell r="O341">
            <v>0</v>
          </cell>
          <cell r="P341">
            <v>35000</v>
          </cell>
          <cell r="Q341">
            <v>24500</v>
          </cell>
          <cell r="R341">
            <v>0</v>
          </cell>
          <cell r="S341">
            <v>10500</v>
          </cell>
        </row>
        <row r="342">
          <cell r="A342">
            <v>333</v>
          </cell>
          <cell r="B342" t="str">
            <v>9400-05.K.928</v>
          </cell>
          <cell r="C342" t="str">
            <v>KAPUR BESI</v>
          </cell>
          <cell r="D342" t="str">
            <v>box</v>
          </cell>
          <cell r="E342" t="str">
            <v>-</v>
          </cell>
          <cell r="F342">
            <v>0</v>
          </cell>
          <cell r="G342">
            <v>2</v>
          </cell>
          <cell r="H342">
            <v>1</v>
          </cell>
          <cell r="J342">
            <v>1</v>
          </cell>
          <cell r="K342">
            <v>1</v>
          </cell>
          <cell r="L342">
            <v>0</v>
          </cell>
          <cell r="N342">
            <v>12000</v>
          </cell>
          <cell r="O342">
            <v>0</v>
          </cell>
          <cell r="P342">
            <v>24000</v>
          </cell>
          <cell r="Q342">
            <v>12000</v>
          </cell>
          <cell r="R342">
            <v>0</v>
          </cell>
          <cell r="S342">
            <v>12000</v>
          </cell>
        </row>
        <row r="343">
          <cell r="A343">
            <v>334</v>
          </cell>
          <cell r="B343" t="str">
            <v>9400-09.C</v>
          </cell>
          <cell r="C343" t="str">
            <v xml:space="preserve">KAWAT EMAIL </v>
          </cell>
          <cell r="D343" t="str">
            <v>kg</v>
          </cell>
          <cell r="E343">
            <v>0.55000000000000004</v>
          </cell>
          <cell r="F343">
            <v>30</v>
          </cell>
          <cell r="J343">
            <v>30</v>
          </cell>
          <cell r="K343">
            <v>30</v>
          </cell>
          <cell r="L343">
            <v>0</v>
          </cell>
          <cell r="M343" t="str">
            <v>TTG MANUAL NO. 292</v>
          </cell>
          <cell r="N343">
            <v>47000</v>
          </cell>
          <cell r="O343">
            <v>1410000</v>
          </cell>
          <cell r="P343">
            <v>0</v>
          </cell>
          <cell r="Q343">
            <v>0</v>
          </cell>
          <cell r="R343">
            <v>0</v>
          </cell>
          <cell r="S343">
            <v>1410000</v>
          </cell>
        </row>
        <row r="344">
          <cell r="A344">
            <v>335</v>
          </cell>
          <cell r="B344" t="str">
            <v>9400-09.C.214</v>
          </cell>
          <cell r="C344" t="str">
            <v>KAWAT EMAIL DRAT</v>
          </cell>
          <cell r="D344" t="str">
            <v>kg</v>
          </cell>
          <cell r="E344" t="str">
            <v>1,30 mm</v>
          </cell>
          <cell r="F344">
            <v>60</v>
          </cell>
          <cell r="J344">
            <v>60</v>
          </cell>
          <cell r="K344">
            <v>60</v>
          </cell>
          <cell r="L344">
            <v>0</v>
          </cell>
          <cell r="N344">
            <v>32500</v>
          </cell>
          <cell r="O344">
            <v>1950000</v>
          </cell>
          <cell r="P344">
            <v>0</v>
          </cell>
          <cell r="Q344">
            <v>0</v>
          </cell>
          <cell r="R344">
            <v>0</v>
          </cell>
          <cell r="S344">
            <v>1950000</v>
          </cell>
        </row>
        <row r="345">
          <cell r="A345">
            <v>336</v>
          </cell>
          <cell r="B345" t="str">
            <v>9400-09.C.354</v>
          </cell>
          <cell r="C345" t="str">
            <v>KAWAT EMAIL DRAT</v>
          </cell>
          <cell r="D345" t="str">
            <v>kg</v>
          </cell>
          <cell r="E345" t="str">
            <v>0,75 mm</v>
          </cell>
          <cell r="F345">
            <v>30</v>
          </cell>
          <cell r="J345">
            <v>30</v>
          </cell>
          <cell r="K345">
            <v>30</v>
          </cell>
          <cell r="L345">
            <v>0</v>
          </cell>
          <cell r="N345">
            <v>47000</v>
          </cell>
          <cell r="O345">
            <v>1410000</v>
          </cell>
          <cell r="P345">
            <v>0</v>
          </cell>
          <cell r="Q345">
            <v>0</v>
          </cell>
          <cell r="R345">
            <v>0</v>
          </cell>
          <cell r="S345">
            <v>1410000</v>
          </cell>
        </row>
        <row r="346">
          <cell r="A346">
            <v>337</v>
          </cell>
          <cell r="B346" t="str">
            <v>9400-09.C.207</v>
          </cell>
          <cell r="C346" t="str">
            <v>KAWAT EMAIL DRAT</v>
          </cell>
          <cell r="D346" t="str">
            <v>kg</v>
          </cell>
          <cell r="E346" t="str">
            <v>0,50 mm</v>
          </cell>
          <cell r="F346">
            <v>3</v>
          </cell>
          <cell r="J346">
            <v>3</v>
          </cell>
          <cell r="K346">
            <v>3</v>
          </cell>
          <cell r="L346">
            <v>0</v>
          </cell>
          <cell r="N346">
            <v>975000</v>
          </cell>
          <cell r="O346">
            <v>2925000</v>
          </cell>
          <cell r="P346">
            <v>0</v>
          </cell>
          <cell r="Q346">
            <v>0</v>
          </cell>
          <cell r="R346">
            <v>0</v>
          </cell>
          <cell r="S346">
            <v>2925000</v>
          </cell>
        </row>
        <row r="347">
          <cell r="A347">
            <v>338</v>
          </cell>
          <cell r="B347" t="str">
            <v>9400-09.C.1223</v>
          </cell>
          <cell r="C347" t="str">
            <v>KAWAT EMAIL DRAT</v>
          </cell>
          <cell r="D347" t="str">
            <v>kg</v>
          </cell>
          <cell r="E347" t="str">
            <v>0,25 mm</v>
          </cell>
          <cell r="F347">
            <v>25</v>
          </cell>
          <cell r="J347">
            <v>25</v>
          </cell>
          <cell r="K347">
            <v>25</v>
          </cell>
          <cell r="L347">
            <v>0</v>
          </cell>
          <cell r="N347">
            <v>40000</v>
          </cell>
          <cell r="O347">
            <v>1000000</v>
          </cell>
          <cell r="P347">
            <v>0</v>
          </cell>
          <cell r="Q347">
            <v>0</v>
          </cell>
          <cell r="R347">
            <v>0</v>
          </cell>
          <cell r="S347">
            <v>1000000</v>
          </cell>
        </row>
        <row r="348">
          <cell r="A348">
            <v>339</v>
          </cell>
          <cell r="B348" t="str">
            <v xml:space="preserve"> 9400-09.C.1822</v>
          </cell>
          <cell r="C348" t="str">
            <v>KAWAT EMAIL DRAT</v>
          </cell>
          <cell r="D348" t="str">
            <v>kg</v>
          </cell>
          <cell r="E348" t="str">
            <v xml:space="preserve"> 0,40 MM</v>
          </cell>
          <cell r="F348">
            <v>20</v>
          </cell>
          <cell r="J348">
            <v>20</v>
          </cell>
          <cell r="K348">
            <v>20</v>
          </cell>
          <cell r="L348">
            <v>0</v>
          </cell>
          <cell r="N348">
            <v>40000</v>
          </cell>
          <cell r="O348">
            <v>800000</v>
          </cell>
          <cell r="P348">
            <v>0</v>
          </cell>
          <cell r="Q348">
            <v>0</v>
          </cell>
          <cell r="R348">
            <v>0</v>
          </cell>
          <cell r="S348">
            <v>800000</v>
          </cell>
        </row>
        <row r="349">
          <cell r="A349">
            <v>340</v>
          </cell>
          <cell r="B349" t="str">
            <v>9400-09.C.208</v>
          </cell>
          <cell r="C349" t="str">
            <v>KAWAT EMAIL DRAT</v>
          </cell>
          <cell r="D349" t="str">
            <v>kg</v>
          </cell>
          <cell r="E349" t="str">
            <v>0,60 mm</v>
          </cell>
          <cell r="F349">
            <v>60</v>
          </cell>
          <cell r="J349">
            <v>60</v>
          </cell>
          <cell r="K349">
            <v>60</v>
          </cell>
          <cell r="L349">
            <v>0</v>
          </cell>
          <cell r="N349">
            <v>36000</v>
          </cell>
          <cell r="O349">
            <v>2160000</v>
          </cell>
          <cell r="P349">
            <v>0</v>
          </cell>
          <cell r="Q349">
            <v>0</v>
          </cell>
          <cell r="R349">
            <v>0</v>
          </cell>
          <cell r="S349">
            <v>2160000</v>
          </cell>
        </row>
        <row r="350">
          <cell r="A350">
            <v>341</v>
          </cell>
          <cell r="B350" t="str">
            <v xml:space="preserve"> 9400-09.C.1650</v>
          </cell>
          <cell r="C350" t="str">
            <v>KAWAT EMAIL DRAT</v>
          </cell>
          <cell r="D350" t="str">
            <v>kg</v>
          </cell>
          <cell r="E350" t="str">
            <v xml:space="preserve"> 0,35 MM</v>
          </cell>
          <cell r="F350">
            <v>10</v>
          </cell>
          <cell r="J350">
            <v>10</v>
          </cell>
          <cell r="K350">
            <v>10</v>
          </cell>
          <cell r="L350">
            <v>0</v>
          </cell>
          <cell r="N350">
            <v>36000</v>
          </cell>
          <cell r="O350">
            <v>360000</v>
          </cell>
          <cell r="P350">
            <v>0</v>
          </cell>
          <cell r="Q350">
            <v>0</v>
          </cell>
          <cell r="R350">
            <v>0</v>
          </cell>
          <cell r="S350">
            <v>360000</v>
          </cell>
        </row>
        <row r="351">
          <cell r="A351">
            <v>342</v>
          </cell>
          <cell r="B351" t="str">
            <v>9400-09.C.351</v>
          </cell>
          <cell r="C351" t="str">
            <v>KAWAT EMAIL DRAT</v>
          </cell>
          <cell r="D351" t="str">
            <v>kg</v>
          </cell>
          <cell r="E351" t="str">
            <v>0,70 mm</v>
          </cell>
          <cell r="F351">
            <v>30</v>
          </cell>
          <cell r="J351">
            <v>30</v>
          </cell>
          <cell r="K351">
            <v>30</v>
          </cell>
          <cell r="L351">
            <v>0</v>
          </cell>
          <cell r="N351">
            <v>36000</v>
          </cell>
          <cell r="O351">
            <v>1080000</v>
          </cell>
          <cell r="P351">
            <v>0</v>
          </cell>
          <cell r="Q351">
            <v>0</v>
          </cell>
          <cell r="R351">
            <v>0</v>
          </cell>
          <cell r="S351">
            <v>1080000</v>
          </cell>
        </row>
        <row r="352">
          <cell r="A352">
            <v>343</v>
          </cell>
          <cell r="B352" t="str">
            <v xml:space="preserve"> 9400-09.C.205</v>
          </cell>
          <cell r="C352" t="str">
            <v>KAWAT EMAIL DRAT</v>
          </cell>
          <cell r="D352" t="str">
            <v>kg</v>
          </cell>
          <cell r="E352" t="str">
            <v xml:space="preserve"> 0,30 MM</v>
          </cell>
          <cell r="F352">
            <v>10</v>
          </cell>
          <cell r="J352">
            <v>10</v>
          </cell>
          <cell r="K352">
            <v>10</v>
          </cell>
          <cell r="L352">
            <v>0</v>
          </cell>
          <cell r="N352">
            <v>36000</v>
          </cell>
          <cell r="O352">
            <v>360000</v>
          </cell>
          <cell r="P352">
            <v>0</v>
          </cell>
          <cell r="Q352">
            <v>0</v>
          </cell>
          <cell r="R352">
            <v>0</v>
          </cell>
          <cell r="S352">
            <v>360000</v>
          </cell>
        </row>
        <row r="353">
          <cell r="A353">
            <v>344</v>
          </cell>
          <cell r="B353" t="str">
            <v>9400-09.C.455</v>
          </cell>
          <cell r="C353" t="str">
            <v>KAWAT EMAIL DRAT</v>
          </cell>
          <cell r="D353" t="str">
            <v>kg</v>
          </cell>
          <cell r="E353" t="str">
            <v>0,90 mm²</v>
          </cell>
          <cell r="F353">
            <v>30</v>
          </cell>
          <cell r="J353">
            <v>30</v>
          </cell>
          <cell r="K353">
            <v>30</v>
          </cell>
          <cell r="L353">
            <v>0</v>
          </cell>
          <cell r="N353">
            <v>32500</v>
          </cell>
          <cell r="O353">
            <v>975000</v>
          </cell>
          <cell r="P353">
            <v>0</v>
          </cell>
          <cell r="Q353">
            <v>0</v>
          </cell>
          <cell r="R353">
            <v>0</v>
          </cell>
          <cell r="S353">
            <v>975000</v>
          </cell>
        </row>
        <row r="354">
          <cell r="A354">
            <v>345</v>
          </cell>
          <cell r="B354" t="str">
            <v xml:space="preserve"> 9400-09.C.942</v>
          </cell>
          <cell r="C354" t="str">
            <v>KAWAT EMAIL DRAT</v>
          </cell>
          <cell r="D354" t="str">
            <v>kg</v>
          </cell>
          <cell r="E354" t="str">
            <v xml:space="preserve"> 0,45 MM</v>
          </cell>
          <cell r="F354">
            <v>10</v>
          </cell>
          <cell r="J354">
            <v>10</v>
          </cell>
          <cell r="K354">
            <v>10</v>
          </cell>
          <cell r="L354">
            <v>0</v>
          </cell>
          <cell r="N354">
            <v>36000</v>
          </cell>
          <cell r="O354">
            <v>360000</v>
          </cell>
          <cell r="P354">
            <v>0</v>
          </cell>
          <cell r="Q354">
            <v>0</v>
          </cell>
          <cell r="R354">
            <v>0</v>
          </cell>
          <cell r="S354">
            <v>360000</v>
          </cell>
        </row>
        <row r="355">
          <cell r="A355">
            <v>346</v>
          </cell>
          <cell r="B355" t="str">
            <v>9400-05.D.145</v>
          </cell>
          <cell r="C355" t="str">
            <v>KAWAT LAS</v>
          </cell>
          <cell r="D355" t="str">
            <v>pc</v>
          </cell>
          <cell r="E355" t="str">
            <v>PERAK</v>
          </cell>
          <cell r="F355">
            <v>0</v>
          </cell>
          <cell r="G355">
            <v>30</v>
          </cell>
          <cell r="H355">
            <v>4</v>
          </cell>
          <cell r="J355">
            <v>26</v>
          </cell>
          <cell r="K355">
            <v>26</v>
          </cell>
          <cell r="L355">
            <v>0</v>
          </cell>
          <cell r="N355">
            <v>1800</v>
          </cell>
          <cell r="O355">
            <v>0</v>
          </cell>
          <cell r="P355">
            <v>54000</v>
          </cell>
          <cell r="Q355">
            <v>7200</v>
          </cell>
          <cell r="R355">
            <v>0</v>
          </cell>
          <cell r="S355">
            <v>46800</v>
          </cell>
        </row>
        <row r="356">
          <cell r="A356">
            <v>347</v>
          </cell>
          <cell r="B356" t="str">
            <v>9400-05.D.115</v>
          </cell>
          <cell r="C356" t="str">
            <v>KAWAT LAS KUNINGAN</v>
          </cell>
          <cell r="D356" t="str">
            <v>btg</v>
          </cell>
          <cell r="E356" t="str">
            <v>4 mm²</v>
          </cell>
          <cell r="F356">
            <v>15</v>
          </cell>
          <cell r="H356">
            <v>2</v>
          </cell>
          <cell r="J356">
            <v>13</v>
          </cell>
          <cell r="K356">
            <v>13</v>
          </cell>
          <cell r="L356">
            <v>0</v>
          </cell>
          <cell r="N356">
            <v>3000</v>
          </cell>
          <cell r="O356">
            <v>45000</v>
          </cell>
          <cell r="P356">
            <v>0</v>
          </cell>
          <cell r="Q356">
            <v>6000</v>
          </cell>
          <cell r="R356">
            <v>0</v>
          </cell>
          <cell r="S356">
            <v>39000</v>
          </cell>
        </row>
        <row r="357">
          <cell r="A357">
            <v>348</v>
          </cell>
          <cell r="B357" t="str">
            <v xml:space="preserve"> 9400-05.K.169</v>
          </cell>
          <cell r="C357" t="str">
            <v>KERTAS PASIR KASAR</v>
          </cell>
          <cell r="D357" t="str">
            <v>LBR</v>
          </cell>
          <cell r="E357" t="str">
            <v>-</v>
          </cell>
          <cell r="F357">
            <v>29</v>
          </cell>
          <cell r="H357">
            <v>7</v>
          </cell>
          <cell r="J357">
            <v>22</v>
          </cell>
          <cell r="K357">
            <v>22</v>
          </cell>
          <cell r="L357">
            <v>0</v>
          </cell>
          <cell r="N357">
            <v>1000</v>
          </cell>
          <cell r="O357">
            <v>29000</v>
          </cell>
          <cell r="P357">
            <v>0</v>
          </cell>
          <cell r="Q357">
            <v>7000</v>
          </cell>
          <cell r="R357">
            <v>0</v>
          </cell>
          <cell r="S357">
            <v>22000</v>
          </cell>
        </row>
        <row r="358">
          <cell r="A358">
            <v>349</v>
          </cell>
          <cell r="B358" t="str">
            <v>9400-05.K.057</v>
          </cell>
          <cell r="C358" t="str">
            <v>KERTAS PASIR WATER PROOF</v>
          </cell>
          <cell r="D358" t="str">
            <v>lbr</v>
          </cell>
          <cell r="E358" t="str">
            <v>HALUS</v>
          </cell>
          <cell r="F358">
            <v>34</v>
          </cell>
          <cell r="H358">
            <v>2</v>
          </cell>
          <cell r="J358">
            <v>32</v>
          </cell>
          <cell r="K358">
            <v>32</v>
          </cell>
          <cell r="L358">
            <v>0</v>
          </cell>
          <cell r="N358">
            <v>1000</v>
          </cell>
          <cell r="O358">
            <v>34000</v>
          </cell>
          <cell r="P358">
            <v>0</v>
          </cell>
          <cell r="Q358">
            <v>2000</v>
          </cell>
          <cell r="R358">
            <v>0</v>
          </cell>
          <cell r="S358">
            <v>32000</v>
          </cell>
        </row>
        <row r="359">
          <cell r="A359">
            <v>350</v>
          </cell>
          <cell r="B359" t="str">
            <v xml:space="preserve"> 9400-30.P.133</v>
          </cell>
          <cell r="C359" t="str">
            <v>KEY</v>
          </cell>
          <cell r="D359" t="str">
            <v>pc</v>
          </cell>
          <cell r="E359">
            <v>6654374</v>
          </cell>
          <cell r="F359">
            <v>0</v>
          </cell>
          <cell r="G359">
            <v>1</v>
          </cell>
          <cell r="J359">
            <v>1</v>
          </cell>
          <cell r="K359">
            <v>1</v>
          </cell>
          <cell r="L359">
            <v>0</v>
          </cell>
          <cell r="N359">
            <v>44196</v>
          </cell>
          <cell r="O359">
            <v>0</v>
          </cell>
          <cell r="P359">
            <v>44196</v>
          </cell>
          <cell r="Q359">
            <v>0</v>
          </cell>
          <cell r="R359">
            <v>0</v>
          </cell>
          <cell r="S359">
            <v>44196</v>
          </cell>
        </row>
        <row r="360">
          <cell r="A360">
            <v>351</v>
          </cell>
          <cell r="B360" t="str">
            <v>9400-05.K.490</v>
          </cell>
          <cell r="C360" t="str">
            <v>KIT REPAIR</v>
          </cell>
          <cell r="D360" t="str">
            <v>pc</v>
          </cell>
          <cell r="E360" t="str">
            <v>1810849 MG1</v>
          </cell>
          <cell r="F360">
            <v>3</v>
          </cell>
          <cell r="J360">
            <v>3</v>
          </cell>
          <cell r="K360">
            <v>3</v>
          </cell>
          <cell r="L360">
            <v>0</v>
          </cell>
          <cell r="N360">
            <v>40098</v>
          </cell>
          <cell r="O360">
            <v>120294</v>
          </cell>
          <cell r="P360">
            <v>0</v>
          </cell>
          <cell r="Q360">
            <v>0</v>
          </cell>
          <cell r="R360">
            <v>0</v>
          </cell>
          <cell r="S360">
            <v>120294</v>
          </cell>
        </row>
        <row r="361">
          <cell r="A361">
            <v>352</v>
          </cell>
          <cell r="B361" t="str">
            <v>9400-06.B.024</v>
          </cell>
          <cell r="C361" t="str">
            <v>KLINGER PACKING SLEEVE</v>
          </cell>
          <cell r="D361" t="str">
            <v>pc</v>
          </cell>
          <cell r="E361" t="str">
            <v>AB-18</v>
          </cell>
          <cell r="F361">
            <v>24</v>
          </cell>
          <cell r="J361">
            <v>24</v>
          </cell>
          <cell r="K361">
            <v>24</v>
          </cell>
          <cell r="L361">
            <v>0</v>
          </cell>
          <cell r="N361">
            <v>70000</v>
          </cell>
          <cell r="O361">
            <v>1680000</v>
          </cell>
          <cell r="P361">
            <v>0</v>
          </cell>
          <cell r="Q361">
            <v>0</v>
          </cell>
          <cell r="R361">
            <v>0</v>
          </cell>
          <cell r="S361">
            <v>1680000</v>
          </cell>
        </row>
        <row r="362">
          <cell r="A362">
            <v>353</v>
          </cell>
          <cell r="B362" t="str">
            <v>9400-06.B.026</v>
          </cell>
          <cell r="C362" t="str">
            <v>KLINGER PACKING SLEEVE</v>
          </cell>
          <cell r="D362" t="str">
            <v>pc</v>
          </cell>
          <cell r="E362" t="str">
            <v>KU-16</v>
          </cell>
          <cell r="F362">
            <v>17</v>
          </cell>
          <cell r="J362">
            <v>17</v>
          </cell>
          <cell r="K362">
            <v>17</v>
          </cell>
          <cell r="L362">
            <v>0</v>
          </cell>
          <cell r="N362">
            <v>25000</v>
          </cell>
          <cell r="O362">
            <v>425000</v>
          </cell>
          <cell r="P362">
            <v>0</v>
          </cell>
          <cell r="Q362">
            <v>0</v>
          </cell>
          <cell r="R362">
            <v>0</v>
          </cell>
          <cell r="S362">
            <v>425000</v>
          </cell>
        </row>
        <row r="363">
          <cell r="A363">
            <v>354</v>
          </cell>
          <cell r="B363" t="str">
            <v>9400-06.B.025</v>
          </cell>
          <cell r="C363" t="str">
            <v>KLINGER PACKING SLEEVE</v>
          </cell>
          <cell r="D363" t="str">
            <v>pc</v>
          </cell>
          <cell r="E363" t="str">
            <v>AB-12</v>
          </cell>
          <cell r="F363">
            <v>31</v>
          </cell>
          <cell r="J363">
            <v>31</v>
          </cell>
          <cell r="K363">
            <v>31</v>
          </cell>
          <cell r="L363">
            <v>0</v>
          </cell>
          <cell r="N363">
            <v>160000</v>
          </cell>
          <cell r="O363">
            <v>4960000</v>
          </cell>
          <cell r="P363">
            <v>0</v>
          </cell>
          <cell r="Q363">
            <v>0</v>
          </cell>
          <cell r="R363">
            <v>0</v>
          </cell>
          <cell r="S363">
            <v>4960000</v>
          </cell>
        </row>
        <row r="364">
          <cell r="A364">
            <v>355</v>
          </cell>
          <cell r="B364" t="str">
            <v>9400-06.B.023</v>
          </cell>
          <cell r="C364" t="str">
            <v>KLINGER REFLEX GLASS</v>
          </cell>
          <cell r="D364" t="str">
            <v>pc</v>
          </cell>
          <cell r="E364" t="str">
            <v>34W x 340 x 17 mm</v>
          </cell>
          <cell r="F364">
            <v>6</v>
          </cell>
          <cell r="H364">
            <v>2</v>
          </cell>
          <cell r="J364">
            <v>4</v>
          </cell>
          <cell r="K364">
            <v>4</v>
          </cell>
          <cell r="L364">
            <v>0</v>
          </cell>
          <cell r="N364">
            <v>325000</v>
          </cell>
          <cell r="O364">
            <v>1950000</v>
          </cell>
          <cell r="P364">
            <v>0</v>
          </cell>
          <cell r="Q364">
            <v>650000</v>
          </cell>
          <cell r="R364">
            <v>0</v>
          </cell>
          <cell r="S364">
            <v>1300000</v>
          </cell>
        </row>
        <row r="365">
          <cell r="A365">
            <v>356</v>
          </cell>
          <cell r="B365" t="str">
            <v>9400-05.K.054</v>
          </cell>
          <cell r="C365" t="str">
            <v>KUAS CAT</v>
          </cell>
          <cell r="D365" t="str">
            <v>pc</v>
          </cell>
          <cell r="E365" t="str">
            <v>4"</v>
          </cell>
          <cell r="F365">
            <v>1</v>
          </cell>
          <cell r="J365">
            <v>1</v>
          </cell>
          <cell r="K365">
            <v>1</v>
          </cell>
          <cell r="L365">
            <v>0</v>
          </cell>
          <cell r="N365">
            <v>3950</v>
          </cell>
          <cell r="O365">
            <v>3950</v>
          </cell>
          <cell r="P365">
            <v>0</v>
          </cell>
          <cell r="Q365">
            <v>0</v>
          </cell>
          <cell r="R365">
            <v>0</v>
          </cell>
          <cell r="S365">
            <v>3950</v>
          </cell>
        </row>
        <row r="366">
          <cell r="A366">
            <v>357</v>
          </cell>
          <cell r="B366" t="str">
            <v>9400-05.K.052</v>
          </cell>
          <cell r="C366" t="str">
            <v>KUAS ROLL</v>
          </cell>
          <cell r="D366" t="str">
            <v>pc</v>
          </cell>
          <cell r="E366" t="str">
            <v>-</v>
          </cell>
          <cell r="F366">
            <v>1</v>
          </cell>
          <cell r="J366">
            <v>1</v>
          </cell>
          <cell r="K366">
            <v>1</v>
          </cell>
          <cell r="L366">
            <v>0</v>
          </cell>
          <cell r="N366">
            <v>9000</v>
          </cell>
          <cell r="O366">
            <v>9000</v>
          </cell>
          <cell r="P366">
            <v>0</v>
          </cell>
          <cell r="Q366">
            <v>0</v>
          </cell>
          <cell r="R366">
            <v>0</v>
          </cell>
          <cell r="S366">
            <v>9000</v>
          </cell>
        </row>
        <row r="367">
          <cell r="A367">
            <v>358</v>
          </cell>
          <cell r="B367" t="str">
            <v>9400-09.C.02178</v>
          </cell>
          <cell r="C367" t="str">
            <v>LAMPU</v>
          </cell>
          <cell r="D367" t="str">
            <v>pc</v>
          </cell>
          <cell r="E367" t="str">
            <v>HPIT 1000 W</v>
          </cell>
          <cell r="F367">
            <v>3</v>
          </cell>
          <cell r="H367">
            <v>3</v>
          </cell>
          <cell r="J367">
            <v>0</v>
          </cell>
          <cell r="K367">
            <v>0</v>
          </cell>
          <cell r="L367">
            <v>0</v>
          </cell>
          <cell r="N367">
            <v>3500000</v>
          </cell>
          <cell r="O367">
            <v>10500000</v>
          </cell>
          <cell r="P367">
            <v>0</v>
          </cell>
          <cell r="Q367">
            <v>10500000</v>
          </cell>
          <cell r="R367">
            <v>0</v>
          </cell>
          <cell r="S367">
            <v>0</v>
          </cell>
        </row>
        <row r="368">
          <cell r="A368">
            <v>359</v>
          </cell>
          <cell r="B368" t="str">
            <v>9400-09.C.234</v>
          </cell>
          <cell r="C368" t="str">
            <v>LAMPU HALOGEN</v>
          </cell>
          <cell r="D368" t="str">
            <v>pc</v>
          </cell>
          <cell r="E368" t="str">
            <v>1000 W / 380 V</v>
          </cell>
          <cell r="F368">
            <v>2</v>
          </cell>
          <cell r="J368">
            <v>2</v>
          </cell>
          <cell r="K368">
            <v>2</v>
          </cell>
          <cell r="L368">
            <v>0</v>
          </cell>
          <cell r="N368">
            <v>5471</v>
          </cell>
          <cell r="O368">
            <v>10942</v>
          </cell>
          <cell r="P368">
            <v>0</v>
          </cell>
          <cell r="Q368">
            <v>0</v>
          </cell>
          <cell r="R368">
            <v>0</v>
          </cell>
          <cell r="S368">
            <v>10942</v>
          </cell>
        </row>
        <row r="369">
          <cell r="A369">
            <v>360</v>
          </cell>
          <cell r="B369" t="str">
            <v>9400-09.C.2039</v>
          </cell>
          <cell r="C369" t="str">
            <v>LAMPU MERCURY</v>
          </cell>
          <cell r="D369" t="str">
            <v>pc</v>
          </cell>
          <cell r="E369" t="str">
            <v xml:space="preserve"> 125 W / 220 V</v>
          </cell>
          <cell r="F369">
            <v>4</v>
          </cell>
          <cell r="J369">
            <v>4</v>
          </cell>
          <cell r="K369">
            <v>4</v>
          </cell>
          <cell r="L369">
            <v>0</v>
          </cell>
          <cell r="N369">
            <v>42000</v>
          </cell>
          <cell r="O369">
            <v>168000</v>
          </cell>
          <cell r="P369">
            <v>0</v>
          </cell>
          <cell r="Q369">
            <v>0</v>
          </cell>
          <cell r="R369">
            <v>0</v>
          </cell>
          <cell r="S369">
            <v>168000</v>
          </cell>
        </row>
        <row r="370">
          <cell r="A370">
            <v>361</v>
          </cell>
          <cell r="B370" t="str">
            <v>9400-09.C.086</v>
          </cell>
          <cell r="C370" t="str">
            <v>LAMPU PIJAR</v>
          </cell>
          <cell r="D370" t="str">
            <v>pc</v>
          </cell>
          <cell r="E370" t="str">
            <v>100 W / 220 V</v>
          </cell>
          <cell r="F370">
            <v>1</v>
          </cell>
          <cell r="H370">
            <v>1</v>
          </cell>
          <cell r="J370">
            <v>0</v>
          </cell>
          <cell r="K370">
            <v>0</v>
          </cell>
          <cell r="L370">
            <v>0</v>
          </cell>
          <cell r="N370">
            <v>5000</v>
          </cell>
          <cell r="O370">
            <v>5000</v>
          </cell>
          <cell r="P370">
            <v>0</v>
          </cell>
          <cell r="Q370">
            <v>5000</v>
          </cell>
          <cell r="R370">
            <v>0</v>
          </cell>
          <cell r="S370">
            <v>0</v>
          </cell>
        </row>
        <row r="371">
          <cell r="A371">
            <v>362</v>
          </cell>
          <cell r="B371" t="str">
            <v xml:space="preserve"> 9400-09.C.1213</v>
          </cell>
          <cell r="C371" t="str">
            <v>LAMPU PILOT HIJAU</v>
          </cell>
          <cell r="D371" t="str">
            <v>PC</v>
          </cell>
          <cell r="E371" t="str">
            <v xml:space="preserve"> 220 V</v>
          </cell>
          <cell r="F371">
            <v>18</v>
          </cell>
          <cell r="H371">
            <v>1</v>
          </cell>
          <cell r="J371">
            <v>17</v>
          </cell>
          <cell r="K371">
            <v>17</v>
          </cell>
          <cell r="L371">
            <v>0</v>
          </cell>
          <cell r="N371">
            <v>5000</v>
          </cell>
          <cell r="O371">
            <v>90000</v>
          </cell>
          <cell r="P371">
            <v>0</v>
          </cell>
          <cell r="Q371">
            <v>5000</v>
          </cell>
          <cell r="R371">
            <v>0</v>
          </cell>
          <cell r="S371">
            <v>85000</v>
          </cell>
        </row>
        <row r="372">
          <cell r="A372">
            <v>363</v>
          </cell>
          <cell r="B372" t="str">
            <v xml:space="preserve"> 9400-09.C.1138</v>
          </cell>
          <cell r="C372" t="str">
            <v>LAMPU PILOT KUNING</v>
          </cell>
          <cell r="D372" t="str">
            <v>pc</v>
          </cell>
          <cell r="E372" t="str">
            <v xml:space="preserve"> 220 V</v>
          </cell>
          <cell r="F372">
            <v>69</v>
          </cell>
          <cell r="H372">
            <v>1</v>
          </cell>
          <cell r="J372">
            <v>68</v>
          </cell>
          <cell r="K372">
            <v>68</v>
          </cell>
          <cell r="L372">
            <v>0</v>
          </cell>
          <cell r="N372">
            <v>5000</v>
          </cell>
          <cell r="O372">
            <v>345000</v>
          </cell>
          <cell r="P372">
            <v>0</v>
          </cell>
          <cell r="Q372">
            <v>5000</v>
          </cell>
          <cell r="R372">
            <v>0</v>
          </cell>
          <cell r="S372">
            <v>340000</v>
          </cell>
        </row>
        <row r="373">
          <cell r="A373">
            <v>364</v>
          </cell>
          <cell r="B373" t="str">
            <v xml:space="preserve"> 9400-09.C.1214</v>
          </cell>
          <cell r="C373" t="str">
            <v>LAMPU PILOT MERAH</v>
          </cell>
          <cell r="D373" t="str">
            <v>pc</v>
          </cell>
          <cell r="E373" t="str">
            <v xml:space="preserve"> 220 V</v>
          </cell>
          <cell r="F373">
            <v>98</v>
          </cell>
          <cell r="H373">
            <v>1</v>
          </cell>
          <cell r="J373">
            <v>97</v>
          </cell>
          <cell r="K373">
            <v>97</v>
          </cell>
          <cell r="L373">
            <v>0</v>
          </cell>
          <cell r="N373">
            <v>5000</v>
          </cell>
          <cell r="O373">
            <v>490000</v>
          </cell>
          <cell r="P373">
            <v>0</v>
          </cell>
          <cell r="Q373">
            <v>5000</v>
          </cell>
          <cell r="R373">
            <v>0</v>
          </cell>
          <cell r="S373">
            <v>485000</v>
          </cell>
        </row>
        <row r="374">
          <cell r="A374">
            <v>365</v>
          </cell>
          <cell r="B374" t="str">
            <v>9400-09.C.967</v>
          </cell>
          <cell r="C374" t="str">
            <v>LAMPU PILOT NON DRAT</v>
          </cell>
          <cell r="D374" t="str">
            <v>pc</v>
          </cell>
          <cell r="E374" t="str">
            <v>6,3 V</v>
          </cell>
          <cell r="F374">
            <v>40</v>
          </cell>
          <cell r="J374">
            <v>40</v>
          </cell>
          <cell r="K374">
            <v>40</v>
          </cell>
          <cell r="L374">
            <v>0</v>
          </cell>
          <cell r="N374">
            <v>7500</v>
          </cell>
          <cell r="O374">
            <v>300000</v>
          </cell>
          <cell r="P374">
            <v>0</v>
          </cell>
          <cell r="Q374">
            <v>0</v>
          </cell>
          <cell r="R374">
            <v>0</v>
          </cell>
          <cell r="S374">
            <v>300000</v>
          </cell>
        </row>
        <row r="375">
          <cell r="A375">
            <v>366</v>
          </cell>
          <cell r="B375" t="str">
            <v>9400-09.C.092</v>
          </cell>
          <cell r="C375" t="str">
            <v>LAMPU TL</v>
          </cell>
          <cell r="D375" t="str">
            <v>pc</v>
          </cell>
          <cell r="E375" t="str">
            <v>40 W / 220 V</v>
          </cell>
          <cell r="F375">
            <v>41</v>
          </cell>
          <cell r="H375">
            <v>20</v>
          </cell>
          <cell r="J375">
            <v>21</v>
          </cell>
          <cell r="K375">
            <v>21</v>
          </cell>
          <cell r="L375">
            <v>0</v>
          </cell>
          <cell r="N375">
            <v>9200</v>
          </cell>
          <cell r="O375">
            <v>377200</v>
          </cell>
          <cell r="P375">
            <v>0</v>
          </cell>
          <cell r="Q375">
            <v>184000</v>
          </cell>
          <cell r="R375">
            <v>0</v>
          </cell>
          <cell r="S375">
            <v>193200</v>
          </cell>
        </row>
        <row r="376">
          <cell r="A376">
            <v>367</v>
          </cell>
          <cell r="B376" t="str">
            <v>9400-05.K.2284</v>
          </cell>
          <cell r="C376" t="str">
            <v>LEM DEXTONE</v>
          </cell>
          <cell r="D376" t="str">
            <v>pc</v>
          </cell>
          <cell r="F376">
            <v>18</v>
          </cell>
          <cell r="H376">
            <v>9</v>
          </cell>
          <cell r="J376">
            <v>9</v>
          </cell>
          <cell r="K376">
            <v>9</v>
          </cell>
          <cell r="L376">
            <v>0</v>
          </cell>
          <cell r="N376">
            <v>3500</v>
          </cell>
          <cell r="O376">
            <v>63000</v>
          </cell>
          <cell r="P376">
            <v>0</v>
          </cell>
          <cell r="Q376">
            <v>31500</v>
          </cell>
          <cell r="R376">
            <v>0</v>
          </cell>
          <cell r="S376">
            <v>31500</v>
          </cell>
        </row>
        <row r="377">
          <cell r="A377">
            <v>368</v>
          </cell>
          <cell r="B377" t="str">
            <v>9400-05.K.866</v>
          </cell>
          <cell r="C377" t="str">
            <v>LEM SILICON RED</v>
          </cell>
          <cell r="D377" t="str">
            <v>pc</v>
          </cell>
          <cell r="E377" t="str">
            <v>-</v>
          </cell>
          <cell r="F377">
            <v>0</v>
          </cell>
          <cell r="G377">
            <v>4</v>
          </cell>
          <cell r="H377">
            <v>3</v>
          </cell>
          <cell r="J377">
            <v>1</v>
          </cell>
          <cell r="K377">
            <v>1</v>
          </cell>
          <cell r="L377">
            <v>0</v>
          </cell>
          <cell r="N377">
            <v>15000</v>
          </cell>
          <cell r="O377">
            <v>0</v>
          </cell>
          <cell r="P377">
            <v>60000</v>
          </cell>
          <cell r="Q377">
            <v>45000</v>
          </cell>
          <cell r="R377">
            <v>0</v>
          </cell>
          <cell r="S377">
            <v>15000</v>
          </cell>
        </row>
        <row r="378">
          <cell r="A378">
            <v>369</v>
          </cell>
          <cell r="B378" t="str">
            <v>9400-09.C.575</v>
          </cell>
          <cell r="C378" t="str">
            <v>LEVEL RELAY TBL</v>
          </cell>
          <cell r="D378" t="str">
            <v>pc</v>
          </cell>
          <cell r="E378" t="str">
            <v>12FC 41-23110 /1,5 A</v>
          </cell>
          <cell r="F378">
            <v>2</v>
          </cell>
          <cell r="J378">
            <v>2</v>
          </cell>
          <cell r="K378">
            <v>2</v>
          </cell>
          <cell r="L378">
            <v>0</v>
          </cell>
          <cell r="N378">
            <v>1050000</v>
          </cell>
          <cell r="O378">
            <v>2100000</v>
          </cell>
          <cell r="P378">
            <v>0</v>
          </cell>
          <cell r="Q378">
            <v>0</v>
          </cell>
          <cell r="R378">
            <v>0</v>
          </cell>
          <cell r="S378">
            <v>2100000</v>
          </cell>
        </row>
        <row r="379">
          <cell r="A379">
            <v>370</v>
          </cell>
          <cell r="B379" t="str">
            <v>9400-10.D.175</v>
          </cell>
          <cell r="C379" t="str">
            <v>LINER</v>
          </cell>
          <cell r="D379" t="str">
            <v>pc</v>
          </cell>
          <cell r="E379" t="str">
            <v>548427-01</v>
          </cell>
          <cell r="F379">
            <v>2</v>
          </cell>
          <cell r="J379">
            <v>2</v>
          </cell>
          <cell r="K379">
            <v>2</v>
          </cell>
          <cell r="L379">
            <v>0</v>
          </cell>
          <cell r="N379">
            <v>1190000</v>
          </cell>
          <cell r="O379">
            <v>2380000</v>
          </cell>
          <cell r="P379">
            <v>0</v>
          </cell>
          <cell r="Q379">
            <v>0</v>
          </cell>
          <cell r="R379">
            <v>0</v>
          </cell>
          <cell r="S379">
            <v>2380000</v>
          </cell>
        </row>
        <row r="380">
          <cell r="A380">
            <v>371</v>
          </cell>
          <cell r="B380" t="str">
            <v xml:space="preserve"> 9400-09.C.118</v>
          </cell>
          <cell r="C380" t="str">
            <v>M C B</v>
          </cell>
          <cell r="D380" t="str">
            <v>pc</v>
          </cell>
          <cell r="E380" t="str">
            <v>6A / 1 PH</v>
          </cell>
          <cell r="F380">
            <v>9</v>
          </cell>
          <cell r="J380">
            <v>9</v>
          </cell>
          <cell r="K380">
            <v>9</v>
          </cell>
          <cell r="L380">
            <v>0</v>
          </cell>
          <cell r="N380">
            <v>9500</v>
          </cell>
          <cell r="O380">
            <v>85500</v>
          </cell>
          <cell r="P380">
            <v>0</v>
          </cell>
          <cell r="Q380">
            <v>0</v>
          </cell>
          <cell r="R380">
            <v>0</v>
          </cell>
          <cell r="S380">
            <v>85500</v>
          </cell>
        </row>
        <row r="381">
          <cell r="A381">
            <v>372</v>
          </cell>
          <cell r="B381" t="str">
            <v>9400-09.C.461</v>
          </cell>
          <cell r="C381" t="str">
            <v>M C B</v>
          </cell>
          <cell r="D381" t="str">
            <v>pc</v>
          </cell>
          <cell r="E381" t="str">
            <v>10 A / 3 Ph</v>
          </cell>
          <cell r="F381">
            <v>1</v>
          </cell>
          <cell r="J381">
            <v>1</v>
          </cell>
          <cell r="K381">
            <v>1</v>
          </cell>
          <cell r="L381">
            <v>0</v>
          </cell>
          <cell r="N381">
            <v>17021</v>
          </cell>
          <cell r="O381">
            <v>17021</v>
          </cell>
          <cell r="P381">
            <v>0</v>
          </cell>
          <cell r="Q381">
            <v>0</v>
          </cell>
          <cell r="R381">
            <v>0</v>
          </cell>
          <cell r="S381">
            <v>17021</v>
          </cell>
        </row>
        <row r="382">
          <cell r="A382">
            <v>373</v>
          </cell>
          <cell r="B382" t="str">
            <v>9400-09.C.732</v>
          </cell>
          <cell r="C382" t="str">
            <v>M C B</v>
          </cell>
          <cell r="D382" t="str">
            <v>pc</v>
          </cell>
          <cell r="E382" t="str">
            <v>4A / 1P</v>
          </cell>
          <cell r="F382">
            <v>10</v>
          </cell>
          <cell r="J382">
            <v>10</v>
          </cell>
          <cell r="K382">
            <v>10</v>
          </cell>
          <cell r="L382">
            <v>0</v>
          </cell>
          <cell r="N382">
            <v>11400</v>
          </cell>
          <cell r="O382">
            <v>114000</v>
          </cell>
          <cell r="P382">
            <v>0</v>
          </cell>
          <cell r="Q382">
            <v>0</v>
          </cell>
          <cell r="R382">
            <v>0</v>
          </cell>
          <cell r="S382">
            <v>114000</v>
          </cell>
        </row>
        <row r="383">
          <cell r="A383">
            <v>374</v>
          </cell>
          <cell r="B383" t="str">
            <v>9400-09.C.397</v>
          </cell>
          <cell r="C383" t="str">
            <v>M C B</v>
          </cell>
          <cell r="D383" t="str">
            <v>pc</v>
          </cell>
          <cell r="E383" t="str">
            <v>20 A/ 1 ph</v>
          </cell>
          <cell r="F383">
            <v>5</v>
          </cell>
          <cell r="J383">
            <v>5</v>
          </cell>
          <cell r="K383">
            <v>5</v>
          </cell>
          <cell r="L383">
            <v>0</v>
          </cell>
          <cell r="N383">
            <v>20000</v>
          </cell>
          <cell r="O383">
            <v>100000</v>
          </cell>
          <cell r="P383">
            <v>0</v>
          </cell>
          <cell r="Q383">
            <v>0</v>
          </cell>
          <cell r="R383">
            <v>0</v>
          </cell>
          <cell r="S383">
            <v>100000</v>
          </cell>
        </row>
        <row r="384">
          <cell r="A384">
            <v>375</v>
          </cell>
          <cell r="B384" t="str">
            <v>9400-09.C.1409</v>
          </cell>
          <cell r="C384" t="str">
            <v>M C B</v>
          </cell>
          <cell r="D384" t="str">
            <v>pc</v>
          </cell>
          <cell r="E384" t="str">
            <v>20 A / 3.P</v>
          </cell>
          <cell r="F384">
            <v>5</v>
          </cell>
          <cell r="H384">
            <v>1</v>
          </cell>
          <cell r="J384">
            <v>4</v>
          </cell>
          <cell r="K384">
            <v>4</v>
          </cell>
          <cell r="L384">
            <v>0</v>
          </cell>
          <cell r="N384">
            <v>34200</v>
          </cell>
          <cell r="O384">
            <v>171000</v>
          </cell>
          <cell r="P384">
            <v>0</v>
          </cell>
          <cell r="Q384">
            <v>34200</v>
          </cell>
          <cell r="R384">
            <v>0</v>
          </cell>
          <cell r="S384">
            <v>136800</v>
          </cell>
        </row>
        <row r="385">
          <cell r="A385">
            <v>376</v>
          </cell>
          <cell r="B385" t="str">
            <v>9400-09.C.298</v>
          </cell>
          <cell r="C385" t="str">
            <v>M C B</v>
          </cell>
          <cell r="D385" t="str">
            <v>pc</v>
          </cell>
          <cell r="E385" t="str">
            <v>16 A</v>
          </cell>
          <cell r="F385">
            <v>1</v>
          </cell>
          <cell r="H385">
            <v>1</v>
          </cell>
          <cell r="J385">
            <v>0</v>
          </cell>
          <cell r="K385">
            <v>0</v>
          </cell>
          <cell r="L385">
            <v>0</v>
          </cell>
          <cell r="N385">
            <v>34200</v>
          </cell>
          <cell r="O385">
            <v>34200</v>
          </cell>
          <cell r="P385">
            <v>0</v>
          </cell>
          <cell r="Q385">
            <v>34200</v>
          </cell>
          <cell r="R385">
            <v>0</v>
          </cell>
          <cell r="S385">
            <v>0</v>
          </cell>
        </row>
        <row r="386">
          <cell r="A386">
            <v>377</v>
          </cell>
          <cell r="B386" t="str">
            <v>9400-09.C.576</v>
          </cell>
          <cell r="C386" t="str">
            <v>M C B</v>
          </cell>
          <cell r="D386" t="str">
            <v>pc</v>
          </cell>
          <cell r="E386" t="str">
            <v>2 A / 1 Ph</v>
          </cell>
          <cell r="F386">
            <v>2</v>
          </cell>
          <cell r="J386">
            <v>2</v>
          </cell>
          <cell r="K386">
            <v>2</v>
          </cell>
          <cell r="L386">
            <v>0</v>
          </cell>
          <cell r="N386">
            <v>10000</v>
          </cell>
          <cell r="O386">
            <v>20000</v>
          </cell>
          <cell r="P386">
            <v>0</v>
          </cell>
          <cell r="Q386">
            <v>0</v>
          </cell>
          <cell r="R386">
            <v>0</v>
          </cell>
          <cell r="S386">
            <v>20000</v>
          </cell>
        </row>
        <row r="387">
          <cell r="A387">
            <v>378</v>
          </cell>
          <cell r="B387" t="str">
            <v>9400-09.B.146</v>
          </cell>
          <cell r="C387" t="str">
            <v>MAG. CONTACTOR</v>
          </cell>
          <cell r="D387" t="str">
            <v>pc</v>
          </cell>
          <cell r="E387" t="str">
            <v>LC1 D2501 M7</v>
          </cell>
          <cell r="F387">
            <v>3</v>
          </cell>
          <cell r="J387">
            <v>3</v>
          </cell>
          <cell r="K387">
            <v>3</v>
          </cell>
          <cell r="L387">
            <v>0</v>
          </cell>
          <cell r="N387">
            <v>233500</v>
          </cell>
          <cell r="O387">
            <v>700500</v>
          </cell>
          <cell r="P387">
            <v>0</v>
          </cell>
          <cell r="Q387">
            <v>0</v>
          </cell>
          <cell r="R387">
            <v>0</v>
          </cell>
          <cell r="S387">
            <v>700500</v>
          </cell>
        </row>
        <row r="388">
          <cell r="A388">
            <v>379</v>
          </cell>
          <cell r="B388" t="str">
            <v>9400-09.B.284</v>
          </cell>
          <cell r="C388" t="str">
            <v>MAG.CONTACTOR</v>
          </cell>
          <cell r="D388" t="str">
            <v>pc</v>
          </cell>
          <cell r="E388" t="str">
            <v>SC.5-1N/220V</v>
          </cell>
          <cell r="F388">
            <v>6</v>
          </cell>
          <cell r="H388">
            <v>5</v>
          </cell>
          <cell r="J388">
            <v>1</v>
          </cell>
          <cell r="K388">
            <v>1</v>
          </cell>
          <cell r="L388">
            <v>0</v>
          </cell>
          <cell r="N388">
            <v>85500</v>
          </cell>
          <cell r="O388">
            <v>513000</v>
          </cell>
          <cell r="P388">
            <v>0</v>
          </cell>
          <cell r="Q388">
            <v>427500</v>
          </cell>
          <cell r="R388">
            <v>0</v>
          </cell>
          <cell r="S388">
            <v>85500</v>
          </cell>
        </row>
        <row r="389">
          <cell r="A389">
            <v>380</v>
          </cell>
          <cell r="B389" t="str">
            <v>9400-09.D.146</v>
          </cell>
          <cell r="C389" t="str">
            <v>MAG.CONTACTOR TELEMECANIQUE</v>
          </cell>
          <cell r="D389" t="str">
            <v>pcs</v>
          </cell>
          <cell r="E389" t="str">
            <v>LCI 250</v>
          </cell>
          <cell r="F389">
            <v>2</v>
          </cell>
          <cell r="J389">
            <v>2</v>
          </cell>
          <cell r="K389">
            <v>2</v>
          </cell>
          <cell r="L389">
            <v>0</v>
          </cell>
          <cell r="N389">
            <v>233500</v>
          </cell>
          <cell r="O389">
            <v>467000</v>
          </cell>
          <cell r="P389">
            <v>0</v>
          </cell>
          <cell r="Q389">
            <v>0</v>
          </cell>
          <cell r="R389">
            <v>0</v>
          </cell>
          <cell r="S389">
            <v>467000</v>
          </cell>
        </row>
        <row r="390">
          <cell r="A390">
            <v>381</v>
          </cell>
          <cell r="B390" t="str">
            <v>9400-09.C.1303</v>
          </cell>
          <cell r="C390" t="str">
            <v>MALE ELBOW</v>
          </cell>
          <cell r="D390" t="str">
            <v>PC</v>
          </cell>
          <cell r="E390">
            <v>2</v>
          </cell>
          <cell r="F390">
            <v>2</v>
          </cell>
          <cell r="J390">
            <v>2</v>
          </cell>
          <cell r="K390">
            <v>2</v>
          </cell>
          <cell r="L390">
            <v>0</v>
          </cell>
          <cell r="N390">
            <v>25000</v>
          </cell>
          <cell r="O390">
            <v>50000</v>
          </cell>
          <cell r="P390">
            <v>0</v>
          </cell>
          <cell r="Q390">
            <v>0</v>
          </cell>
          <cell r="R390">
            <v>0</v>
          </cell>
          <cell r="S390">
            <v>50000</v>
          </cell>
        </row>
        <row r="391">
          <cell r="A391">
            <v>382</v>
          </cell>
          <cell r="B391" t="str">
            <v>9400-05.K.147</v>
          </cell>
          <cell r="C391" t="str">
            <v>MATA GERGAJI</v>
          </cell>
          <cell r="D391" t="str">
            <v>pc</v>
          </cell>
          <cell r="E391" t="str">
            <v>14"</v>
          </cell>
          <cell r="F391">
            <v>2</v>
          </cell>
          <cell r="G391">
            <v>10</v>
          </cell>
          <cell r="H391">
            <v>2</v>
          </cell>
          <cell r="J391">
            <v>10</v>
          </cell>
          <cell r="K391">
            <v>10</v>
          </cell>
          <cell r="L391">
            <v>0</v>
          </cell>
          <cell r="N391">
            <v>19000</v>
          </cell>
          <cell r="O391">
            <v>38000</v>
          </cell>
          <cell r="P391">
            <v>190000</v>
          </cell>
          <cell r="Q391">
            <v>38000</v>
          </cell>
          <cell r="R391">
            <v>0</v>
          </cell>
          <cell r="S391">
            <v>190000</v>
          </cell>
        </row>
        <row r="392">
          <cell r="A392">
            <v>383</v>
          </cell>
          <cell r="B392" t="str">
            <v>9400-05.K.017</v>
          </cell>
          <cell r="C392" t="str">
            <v>MATA GERGAJI</v>
          </cell>
          <cell r="D392" t="str">
            <v>pc</v>
          </cell>
          <cell r="E392" t="str">
            <v>12"</v>
          </cell>
          <cell r="F392">
            <v>5</v>
          </cell>
          <cell r="G392">
            <v>25</v>
          </cell>
          <cell r="H392">
            <v>1</v>
          </cell>
          <cell r="J392">
            <v>29</v>
          </cell>
          <cell r="K392">
            <v>29</v>
          </cell>
          <cell r="L392">
            <v>0</v>
          </cell>
          <cell r="N392">
            <v>750</v>
          </cell>
          <cell r="O392">
            <v>3750</v>
          </cell>
          <cell r="P392">
            <v>18750</v>
          </cell>
          <cell r="Q392">
            <v>750</v>
          </cell>
          <cell r="R392">
            <v>0</v>
          </cell>
          <cell r="S392">
            <v>21750</v>
          </cell>
        </row>
        <row r="393">
          <cell r="A393">
            <v>384</v>
          </cell>
          <cell r="B393" t="str">
            <v>9400-06.D.072</v>
          </cell>
          <cell r="C393" t="str">
            <v>MECANICAL SEAL KSB PUMP</v>
          </cell>
          <cell r="D393" t="str">
            <v>pc</v>
          </cell>
          <cell r="E393" t="str">
            <v>N.25-125</v>
          </cell>
          <cell r="F393">
            <v>4</v>
          </cell>
          <cell r="J393">
            <v>4</v>
          </cell>
          <cell r="K393">
            <v>4</v>
          </cell>
          <cell r="L393">
            <v>0</v>
          </cell>
          <cell r="N393">
            <v>325000</v>
          </cell>
          <cell r="O393">
            <v>1300000</v>
          </cell>
          <cell r="P393">
            <v>0</v>
          </cell>
          <cell r="Q393">
            <v>0</v>
          </cell>
          <cell r="R393">
            <v>0</v>
          </cell>
          <cell r="S393">
            <v>1300000</v>
          </cell>
        </row>
        <row r="394">
          <cell r="A394">
            <v>385</v>
          </cell>
          <cell r="B394" t="str">
            <v>9400-16.E.245</v>
          </cell>
          <cell r="C394" t="str">
            <v>MECHANICAL SEAL</v>
          </cell>
          <cell r="D394" t="str">
            <v>pc</v>
          </cell>
          <cell r="E394" t="str">
            <v>KS.SD 50-165</v>
          </cell>
          <cell r="F394">
            <v>2</v>
          </cell>
          <cell r="J394">
            <v>2</v>
          </cell>
          <cell r="K394">
            <v>2</v>
          </cell>
          <cell r="L394">
            <v>0</v>
          </cell>
          <cell r="N394">
            <v>335000</v>
          </cell>
          <cell r="O394">
            <v>670000</v>
          </cell>
          <cell r="P394">
            <v>0</v>
          </cell>
          <cell r="Q394">
            <v>0</v>
          </cell>
          <cell r="R394">
            <v>0</v>
          </cell>
          <cell r="S394">
            <v>670000</v>
          </cell>
        </row>
        <row r="395">
          <cell r="A395">
            <v>386</v>
          </cell>
          <cell r="B395" t="str">
            <v>9400-06.D.NA</v>
          </cell>
          <cell r="C395" t="str">
            <v>MECHANICAL SEAL</v>
          </cell>
          <cell r="D395" t="str">
            <v>pcs</v>
          </cell>
          <cell r="E395" t="str">
            <v>43 MM</v>
          </cell>
          <cell r="F395">
            <v>1</v>
          </cell>
          <cell r="J395">
            <v>1</v>
          </cell>
          <cell r="K395">
            <v>1</v>
          </cell>
          <cell r="L395">
            <v>0</v>
          </cell>
          <cell r="M395" t="str">
            <v>TTG MANUAL NO. 343 (06/09/01)</v>
          </cell>
          <cell r="N395">
            <v>1400000</v>
          </cell>
          <cell r="O395">
            <v>1400000</v>
          </cell>
          <cell r="P395">
            <v>0</v>
          </cell>
          <cell r="Q395">
            <v>0</v>
          </cell>
          <cell r="R395">
            <v>0</v>
          </cell>
          <cell r="S395">
            <v>1400000</v>
          </cell>
        </row>
        <row r="396">
          <cell r="A396">
            <v>387</v>
          </cell>
          <cell r="B396" t="str">
            <v>9400-06.D.096</v>
          </cell>
          <cell r="C396" t="str">
            <v>MECHANICAL SEAL</v>
          </cell>
          <cell r="D396" t="str">
            <v>pc</v>
          </cell>
          <cell r="E396" t="str">
            <v>30 mm</v>
          </cell>
          <cell r="F396">
            <v>8</v>
          </cell>
          <cell r="J396">
            <v>8</v>
          </cell>
          <cell r="K396">
            <v>8</v>
          </cell>
          <cell r="L396">
            <v>0</v>
          </cell>
          <cell r="N396">
            <v>200000</v>
          </cell>
          <cell r="O396">
            <v>1600000</v>
          </cell>
          <cell r="P396">
            <v>0</v>
          </cell>
          <cell r="Q396">
            <v>0</v>
          </cell>
          <cell r="R396">
            <v>0</v>
          </cell>
          <cell r="S396">
            <v>1600000</v>
          </cell>
        </row>
        <row r="397">
          <cell r="A397">
            <v>388</v>
          </cell>
          <cell r="B397" t="str">
            <v>9400-06.D.039</v>
          </cell>
          <cell r="C397" t="str">
            <v>MECHANICAL SEAL</v>
          </cell>
          <cell r="D397" t="str">
            <v>pc</v>
          </cell>
          <cell r="E397" t="str">
            <v>ID.45 mm</v>
          </cell>
          <cell r="F397">
            <v>7</v>
          </cell>
          <cell r="J397">
            <v>7</v>
          </cell>
          <cell r="K397">
            <v>7</v>
          </cell>
          <cell r="L397">
            <v>0</v>
          </cell>
          <cell r="N397">
            <v>450000</v>
          </cell>
          <cell r="O397">
            <v>3150000</v>
          </cell>
          <cell r="P397">
            <v>0</v>
          </cell>
          <cell r="Q397">
            <v>0</v>
          </cell>
          <cell r="R397">
            <v>0</v>
          </cell>
          <cell r="S397">
            <v>3150000</v>
          </cell>
        </row>
        <row r="398">
          <cell r="A398">
            <v>389</v>
          </cell>
          <cell r="B398" t="str">
            <v>9400-06.D.091</v>
          </cell>
          <cell r="C398" t="str">
            <v xml:space="preserve">MECHANICAL SEAL </v>
          </cell>
          <cell r="D398" t="str">
            <v>pcs</v>
          </cell>
          <cell r="E398" t="str">
            <v>38 MM</v>
          </cell>
          <cell r="F398">
            <v>8</v>
          </cell>
          <cell r="H398">
            <v>3</v>
          </cell>
          <cell r="J398">
            <v>5</v>
          </cell>
          <cell r="K398">
            <v>5</v>
          </cell>
          <cell r="L398">
            <v>0</v>
          </cell>
          <cell r="N398">
            <v>150000</v>
          </cell>
          <cell r="O398">
            <v>1200000</v>
          </cell>
          <cell r="P398">
            <v>0</v>
          </cell>
          <cell r="Q398">
            <v>450000</v>
          </cell>
          <cell r="R398">
            <v>0</v>
          </cell>
          <cell r="S398">
            <v>750000</v>
          </cell>
        </row>
        <row r="399">
          <cell r="A399">
            <v>390</v>
          </cell>
          <cell r="B399" t="str">
            <v>9400-06.D.055</v>
          </cell>
          <cell r="C399" t="str">
            <v>MECHANICAL SEAL BLACKMER PUMP</v>
          </cell>
          <cell r="D399" t="str">
            <v>pc</v>
          </cell>
          <cell r="E399" t="str">
            <v>S/N: 325952-R</v>
          </cell>
          <cell r="F399">
            <v>2</v>
          </cell>
          <cell r="J399">
            <v>2</v>
          </cell>
          <cell r="K399">
            <v>2</v>
          </cell>
          <cell r="L399">
            <v>0</v>
          </cell>
          <cell r="N399">
            <v>921250</v>
          </cell>
          <cell r="O399">
            <v>1842500</v>
          </cell>
          <cell r="P399">
            <v>0</v>
          </cell>
          <cell r="Q399">
            <v>0</v>
          </cell>
          <cell r="R399">
            <v>0</v>
          </cell>
          <cell r="S399">
            <v>1842500</v>
          </cell>
        </row>
        <row r="400">
          <cell r="A400">
            <v>391</v>
          </cell>
          <cell r="B400" t="str">
            <v>9400-06.D.049</v>
          </cell>
          <cell r="C400" t="str">
            <v>MECHANICAL SEAL KSB</v>
          </cell>
          <cell r="D400" t="str">
            <v>pc</v>
          </cell>
          <cell r="E400" t="str">
            <v>25 - 200</v>
          </cell>
          <cell r="F400">
            <v>2</v>
          </cell>
          <cell r="J400">
            <v>2</v>
          </cell>
          <cell r="K400">
            <v>2</v>
          </cell>
          <cell r="L400">
            <v>0</v>
          </cell>
          <cell r="N400">
            <v>776250</v>
          </cell>
          <cell r="O400">
            <v>1552500</v>
          </cell>
          <cell r="P400">
            <v>0</v>
          </cell>
          <cell r="Q400">
            <v>0</v>
          </cell>
          <cell r="R400">
            <v>0</v>
          </cell>
          <cell r="S400">
            <v>1552500</v>
          </cell>
        </row>
        <row r="401">
          <cell r="A401">
            <v>392</v>
          </cell>
          <cell r="B401" t="str">
            <v xml:space="preserve"> 9400-</v>
          </cell>
          <cell r="C401" t="str">
            <v>MEMBRAN ALDOS</v>
          </cell>
          <cell r="D401" t="str">
            <v>pc</v>
          </cell>
          <cell r="E401" t="str">
            <v xml:space="preserve"> KM 252-215</v>
          </cell>
          <cell r="F401">
            <v>2</v>
          </cell>
          <cell r="J401">
            <v>2</v>
          </cell>
          <cell r="K401">
            <v>2</v>
          </cell>
          <cell r="L401">
            <v>0</v>
          </cell>
          <cell r="M401" t="str">
            <v>TTG MANUAL NO. 0184(15/04/02)</v>
          </cell>
          <cell r="N401">
            <v>250000</v>
          </cell>
          <cell r="O401">
            <v>500000</v>
          </cell>
          <cell r="P401">
            <v>0</v>
          </cell>
          <cell r="Q401">
            <v>0</v>
          </cell>
          <cell r="R401">
            <v>0</v>
          </cell>
          <cell r="S401">
            <v>500000</v>
          </cell>
        </row>
        <row r="402">
          <cell r="A402">
            <v>393</v>
          </cell>
          <cell r="B402" t="str">
            <v>9400-20.C.062</v>
          </cell>
          <cell r="C402" t="str">
            <v>METAL PRESSURE RING</v>
          </cell>
          <cell r="D402" t="str">
            <v>set</v>
          </cell>
          <cell r="E402" t="str">
            <v>P/N.101/2- GOV.GLAND</v>
          </cell>
          <cell r="F402">
            <v>8</v>
          </cell>
          <cell r="J402">
            <v>8</v>
          </cell>
          <cell r="K402">
            <v>8</v>
          </cell>
          <cell r="L402">
            <v>0</v>
          </cell>
          <cell r="N402">
            <v>35625</v>
          </cell>
          <cell r="O402">
            <v>285000</v>
          </cell>
          <cell r="P402">
            <v>0</v>
          </cell>
          <cell r="Q402">
            <v>0</v>
          </cell>
          <cell r="R402">
            <v>0</v>
          </cell>
          <cell r="S402">
            <v>285000</v>
          </cell>
        </row>
        <row r="403">
          <cell r="B403" t="str">
            <v>9400-01.A.001</v>
          </cell>
          <cell r="C403" t="str">
            <v>MINYAK SOLAR</v>
          </cell>
          <cell r="D403" t="str">
            <v>lt</v>
          </cell>
          <cell r="E403" t="str">
            <v>-</v>
          </cell>
          <cell r="F403">
            <v>-10461</v>
          </cell>
          <cell r="G403">
            <v>20000</v>
          </cell>
          <cell r="H403">
            <v>23392</v>
          </cell>
          <cell r="J403">
            <v>-13853</v>
          </cell>
          <cell r="K403">
            <v>9954</v>
          </cell>
          <cell r="L403">
            <v>23807</v>
          </cell>
          <cell r="M403" t="str">
            <v>PINJAM DARI KANTOR BESAR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</row>
        <row r="404">
          <cell r="A404">
            <v>395</v>
          </cell>
          <cell r="B404" t="str">
            <v>9400-05.M.231</v>
          </cell>
          <cell r="C404" t="str">
            <v>MS SHAFT</v>
          </cell>
          <cell r="D404" t="str">
            <v>btg</v>
          </cell>
          <cell r="E404" t="str">
            <v>2" X 6 MTR</v>
          </cell>
          <cell r="F404">
            <v>1</v>
          </cell>
          <cell r="J404">
            <v>1</v>
          </cell>
          <cell r="K404">
            <v>1</v>
          </cell>
          <cell r="L404">
            <v>0</v>
          </cell>
          <cell r="N404">
            <v>399000</v>
          </cell>
          <cell r="O404">
            <v>399000</v>
          </cell>
          <cell r="P404">
            <v>0</v>
          </cell>
          <cell r="Q404">
            <v>0</v>
          </cell>
          <cell r="R404">
            <v>0</v>
          </cell>
          <cell r="S404">
            <v>399000</v>
          </cell>
        </row>
        <row r="405">
          <cell r="A405">
            <v>396</v>
          </cell>
          <cell r="B405" t="str">
            <v xml:space="preserve"> 9400-05.K.025</v>
          </cell>
          <cell r="C405" t="str">
            <v>MS SHAFT</v>
          </cell>
          <cell r="D405" t="str">
            <v>btg</v>
          </cell>
          <cell r="E405" t="str">
            <v xml:space="preserve"> 3" X 6 m</v>
          </cell>
          <cell r="F405">
            <v>1</v>
          </cell>
          <cell r="H405">
            <v>1</v>
          </cell>
          <cell r="J405">
            <v>0</v>
          </cell>
          <cell r="K405">
            <v>0</v>
          </cell>
          <cell r="L405">
            <v>0</v>
          </cell>
          <cell r="N405">
            <v>979000</v>
          </cell>
          <cell r="O405">
            <v>979000</v>
          </cell>
          <cell r="P405">
            <v>0</v>
          </cell>
          <cell r="Q405">
            <v>979000</v>
          </cell>
          <cell r="R405">
            <v>0</v>
          </cell>
          <cell r="S405">
            <v>0</v>
          </cell>
        </row>
        <row r="406">
          <cell r="A406">
            <v>397</v>
          </cell>
          <cell r="B406" t="str">
            <v>9400-05.M</v>
          </cell>
          <cell r="C406" t="str">
            <v xml:space="preserve">MS SHAFT </v>
          </cell>
          <cell r="D406" t="str">
            <v>btg</v>
          </cell>
          <cell r="E406" t="str">
            <v>10MM X 6 MTR</v>
          </cell>
          <cell r="F406">
            <v>6</v>
          </cell>
          <cell r="J406">
            <v>6</v>
          </cell>
          <cell r="K406">
            <v>6</v>
          </cell>
          <cell r="L406">
            <v>0</v>
          </cell>
          <cell r="M406" t="str">
            <v>TTG MANUAL NO. 368(27/09/01)</v>
          </cell>
          <cell r="N406">
            <v>32000</v>
          </cell>
          <cell r="O406">
            <v>192000</v>
          </cell>
          <cell r="P406">
            <v>0</v>
          </cell>
          <cell r="Q406">
            <v>0</v>
          </cell>
          <cell r="R406">
            <v>0</v>
          </cell>
          <cell r="S406">
            <v>192000</v>
          </cell>
        </row>
        <row r="407">
          <cell r="A407">
            <v>398</v>
          </cell>
          <cell r="B407" t="str">
            <v>9400-05.M.00266</v>
          </cell>
          <cell r="C407" t="str">
            <v>Ms.SQUARE BAR</v>
          </cell>
          <cell r="D407" t="str">
            <v>lth</v>
          </cell>
          <cell r="E407" t="str">
            <v>2" x 2" x 6 m</v>
          </cell>
          <cell r="F407">
            <v>1</v>
          </cell>
          <cell r="J407">
            <v>1</v>
          </cell>
          <cell r="K407">
            <v>1</v>
          </cell>
          <cell r="L407">
            <v>0</v>
          </cell>
          <cell r="N407">
            <v>737500</v>
          </cell>
          <cell r="O407">
            <v>737500</v>
          </cell>
          <cell r="P407">
            <v>0</v>
          </cell>
          <cell r="Q407">
            <v>0</v>
          </cell>
          <cell r="R407">
            <v>0</v>
          </cell>
          <cell r="S407">
            <v>737500</v>
          </cell>
        </row>
        <row r="408">
          <cell r="A408">
            <v>399</v>
          </cell>
          <cell r="B408" t="str">
            <v>9400-05.K.1533</v>
          </cell>
          <cell r="C408" t="str">
            <v>MUR</v>
          </cell>
          <cell r="D408" t="str">
            <v>pc</v>
          </cell>
          <cell r="E408" t="str">
            <v>5/16"</v>
          </cell>
          <cell r="F408">
            <v>72</v>
          </cell>
          <cell r="H408">
            <v>72</v>
          </cell>
          <cell r="J408">
            <v>0</v>
          </cell>
          <cell r="K408">
            <v>0</v>
          </cell>
          <cell r="L408">
            <v>0</v>
          </cell>
          <cell r="N408">
            <v>80</v>
          </cell>
          <cell r="O408">
            <v>5760</v>
          </cell>
          <cell r="P408">
            <v>0</v>
          </cell>
          <cell r="Q408">
            <v>5760</v>
          </cell>
          <cell r="R408">
            <v>0</v>
          </cell>
          <cell r="S408">
            <v>0</v>
          </cell>
        </row>
        <row r="409">
          <cell r="A409">
            <v>400</v>
          </cell>
          <cell r="B409" t="str">
            <v>9400-05.F.328</v>
          </cell>
          <cell r="C409" t="str">
            <v>MUR</v>
          </cell>
          <cell r="D409" t="str">
            <v>pc</v>
          </cell>
          <cell r="E409" t="str">
            <v>1/2"</v>
          </cell>
          <cell r="F409">
            <v>107</v>
          </cell>
          <cell r="H409">
            <v>107</v>
          </cell>
          <cell r="J409">
            <v>0</v>
          </cell>
          <cell r="K409">
            <v>0</v>
          </cell>
          <cell r="L409">
            <v>0</v>
          </cell>
          <cell r="N409">
            <v>150</v>
          </cell>
          <cell r="O409">
            <v>16050</v>
          </cell>
          <cell r="P409">
            <v>0</v>
          </cell>
          <cell r="Q409">
            <v>16050</v>
          </cell>
          <cell r="R409">
            <v>0</v>
          </cell>
          <cell r="S409">
            <v>0</v>
          </cell>
        </row>
        <row r="410">
          <cell r="A410">
            <v>401</v>
          </cell>
          <cell r="B410" t="str">
            <v>9400-05.K.448</v>
          </cell>
          <cell r="C410" t="str">
            <v>MUR</v>
          </cell>
          <cell r="D410" t="str">
            <v>pcs</v>
          </cell>
          <cell r="E410" t="str">
            <v>5/8"</v>
          </cell>
          <cell r="F410">
            <v>13</v>
          </cell>
          <cell r="H410">
            <v>13</v>
          </cell>
          <cell r="J410">
            <v>0</v>
          </cell>
          <cell r="K410">
            <v>0</v>
          </cell>
          <cell r="L410">
            <v>0</v>
          </cell>
          <cell r="N410">
            <v>150</v>
          </cell>
          <cell r="O410">
            <v>1950</v>
          </cell>
          <cell r="P410">
            <v>0</v>
          </cell>
          <cell r="Q410">
            <v>1950</v>
          </cell>
          <cell r="R410">
            <v>0</v>
          </cell>
          <cell r="S410">
            <v>0</v>
          </cell>
        </row>
        <row r="411">
          <cell r="A411">
            <v>402</v>
          </cell>
          <cell r="B411" t="str">
            <v>9400-04.D.002</v>
          </cell>
          <cell r="C411" t="str">
            <v>NALCO PRODUCT</v>
          </cell>
          <cell r="D411" t="str">
            <v>kg</v>
          </cell>
          <cell r="E411" t="str">
            <v>N.8257 / Phosphate</v>
          </cell>
          <cell r="F411">
            <v>33.6</v>
          </cell>
          <cell r="G411">
            <v>250</v>
          </cell>
          <cell r="H411">
            <v>13.7</v>
          </cell>
          <cell r="J411">
            <v>269.90000000000003</v>
          </cell>
          <cell r="K411">
            <v>269.89999999999998</v>
          </cell>
          <cell r="L411">
            <v>0</v>
          </cell>
          <cell r="N411">
            <v>41975</v>
          </cell>
          <cell r="O411">
            <v>1410360</v>
          </cell>
          <cell r="P411">
            <v>10493750</v>
          </cell>
          <cell r="Q411">
            <v>575057.5</v>
          </cell>
          <cell r="R411">
            <v>0</v>
          </cell>
          <cell r="S411">
            <v>11329052.500000002</v>
          </cell>
        </row>
        <row r="412">
          <cell r="A412">
            <v>403</v>
          </cell>
          <cell r="B412" t="str">
            <v>9400-04.A.005</v>
          </cell>
          <cell r="C412" t="str">
            <v>NALCO PRODUCT</v>
          </cell>
          <cell r="D412" t="str">
            <v>kg</v>
          </cell>
          <cell r="E412" t="str">
            <v>N.8035 / Coagulant</v>
          </cell>
          <cell r="F412">
            <v>0</v>
          </cell>
          <cell r="G412">
            <v>500</v>
          </cell>
          <cell r="J412">
            <v>500</v>
          </cell>
          <cell r="K412">
            <v>500</v>
          </cell>
          <cell r="L412">
            <v>0</v>
          </cell>
          <cell r="N412">
            <v>19250</v>
          </cell>
          <cell r="O412">
            <v>0</v>
          </cell>
          <cell r="P412">
            <v>9625000</v>
          </cell>
          <cell r="Q412">
            <v>0</v>
          </cell>
          <cell r="R412">
            <v>0</v>
          </cell>
          <cell r="S412">
            <v>9625000</v>
          </cell>
        </row>
        <row r="413">
          <cell r="A413">
            <v>404</v>
          </cell>
          <cell r="B413" t="str">
            <v xml:space="preserve"> 9400-20.A.176</v>
          </cell>
          <cell r="C413" t="str">
            <v>NEADLE CAGE</v>
          </cell>
          <cell r="D413" t="str">
            <v>pc</v>
          </cell>
          <cell r="E413" t="str">
            <v xml:space="preserve"> -</v>
          </cell>
          <cell r="F413">
            <v>0</v>
          </cell>
          <cell r="G413">
            <v>75</v>
          </cell>
          <cell r="J413">
            <v>75</v>
          </cell>
          <cell r="K413">
            <v>75</v>
          </cell>
          <cell r="L413">
            <v>0</v>
          </cell>
          <cell r="N413">
            <v>45000</v>
          </cell>
          <cell r="O413">
            <v>0</v>
          </cell>
          <cell r="P413">
            <v>3375000</v>
          </cell>
          <cell r="Q413">
            <v>0</v>
          </cell>
          <cell r="R413">
            <v>0</v>
          </cell>
          <cell r="S413">
            <v>3375000</v>
          </cell>
        </row>
        <row r="414">
          <cell r="A414">
            <v>405</v>
          </cell>
          <cell r="B414" t="str">
            <v xml:space="preserve"> 9400-05.K.2314</v>
          </cell>
          <cell r="C414" t="str">
            <v>NEPPLE GREASE BENGKOK</v>
          </cell>
          <cell r="D414" t="str">
            <v>PC</v>
          </cell>
          <cell r="E414" t="str">
            <v xml:space="preserve"> 5/16"</v>
          </cell>
          <cell r="F414">
            <v>24</v>
          </cell>
          <cell r="J414">
            <v>24</v>
          </cell>
          <cell r="K414">
            <v>24</v>
          </cell>
          <cell r="L414">
            <v>0</v>
          </cell>
          <cell r="N414">
            <v>2250</v>
          </cell>
          <cell r="O414">
            <v>54000</v>
          </cell>
          <cell r="P414">
            <v>0</v>
          </cell>
          <cell r="Q414">
            <v>0</v>
          </cell>
          <cell r="R414">
            <v>0</v>
          </cell>
          <cell r="S414">
            <v>54000</v>
          </cell>
        </row>
        <row r="415">
          <cell r="A415">
            <v>406</v>
          </cell>
          <cell r="B415" t="str">
            <v xml:space="preserve"> 9400-05.K.581</v>
          </cell>
          <cell r="C415" t="str">
            <v>NEPPLE GREASE BENGKOK</v>
          </cell>
          <cell r="D415" t="str">
            <v>PC</v>
          </cell>
          <cell r="E415" t="str">
            <v xml:space="preserve"> 1/4"</v>
          </cell>
          <cell r="F415">
            <v>22</v>
          </cell>
          <cell r="J415">
            <v>22</v>
          </cell>
          <cell r="K415">
            <v>22</v>
          </cell>
          <cell r="L415">
            <v>0</v>
          </cell>
          <cell r="N415">
            <v>2100</v>
          </cell>
          <cell r="O415">
            <v>46200</v>
          </cell>
          <cell r="P415">
            <v>0</v>
          </cell>
          <cell r="Q415">
            <v>0</v>
          </cell>
          <cell r="R415">
            <v>0</v>
          </cell>
          <cell r="S415">
            <v>46200</v>
          </cell>
        </row>
        <row r="416">
          <cell r="A416">
            <v>407</v>
          </cell>
          <cell r="B416" t="str">
            <v xml:space="preserve"> 9400-05.K.741</v>
          </cell>
          <cell r="C416" t="str">
            <v>NEPPLE GREASE LURUS</v>
          </cell>
          <cell r="D416" t="str">
            <v>PC</v>
          </cell>
          <cell r="E416" t="str">
            <v xml:space="preserve"> 5/16"</v>
          </cell>
          <cell r="F416">
            <v>25</v>
          </cell>
          <cell r="J416">
            <v>25</v>
          </cell>
          <cell r="K416">
            <v>25</v>
          </cell>
          <cell r="L416">
            <v>0</v>
          </cell>
          <cell r="N416">
            <v>1250</v>
          </cell>
          <cell r="O416">
            <v>31250</v>
          </cell>
          <cell r="P416">
            <v>0</v>
          </cell>
          <cell r="Q416">
            <v>0</v>
          </cell>
          <cell r="R416">
            <v>0</v>
          </cell>
          <cell r="S416">
            <v>31250</v>
          </cell>
        </row>
        <row r="417">
          <cell r="A417">
            <v>408</v>
          </cell>
          <cell r="B417" t="str">
            <v>9400-05.K.1256</v>
          </cell>
          <cell r="C417" t="str">
            <v>NIPPLE GREASE</v>
          </cell>
          <cell r="D417" t="str">
            <v>pc</v>
          </cell>
          <cell r="E417" t="str">
            <v>¼"</v>
          </cell>
          <cell r="F417">
            <v>14</v>
          </cell>
          <cell r="H417">
            <v>2</v>
          </cell>
          <cell r="J417">
            <v>12</v>
          </cell>
          <cell r="K417">
            <v>12</v>
          </cell>
          <cell r="L417">
            <v>0</v>
          </cell>
          <cell r="N417">
            <v>1000</v>
          </cell>
          <cell r="O417">
            <v>14000</v>
          </cell>
          <cell r="P417">
            <v>0</v>
          </cell>
          <cell r="Q417">
            <v>2000</v>
          </cell>
          <cell r="R417">
            <v>0</v>
          </cell>
          <cell r="S417">
            <v>12000</v>
          </cell>
        </row>
        <row r="418">
          <cell r="A418">
            <v>409</v>
          </cell>
          <cell r="B418" t="str">
            <v>9400-05.K.581</v>
          </cell>
          <cell r="C418" t="str">
            <v>NIPPLE GREASE BENGKOK</v>
          </cell>
          <cell r="D418" t="str">
            <v>pc</v>
          </cell>
          <cell r="E418" t="str">
            <v>3/8"</v>
          </cell>
          <cell r="F418">
            <v>54</v>
          </cell>
          <cell r="H418">
            <v>1</v>
          </cell>
          <cell r="J418">
            <v>53</v>
          </cell>
          <cell r="K418">
            <v>53</v>
          </cell>
          <cell r="L418">
            <v>0</v>
          </cell>
          <cell r="N418">
            <v>2500</v>
          </cell>
          <cell r="O418">
            <v>135000</v>
          </cell>
          <cell r="P418">
            <v>0</v>
          </cell>
          <cell r="Q418">
            <v>2500</v>
          </cell>
          <cell r="R418">
            <v>0</v>
          </cell>
          <cell r="S418">
            <v>132500</v>
          </cell>
        </row>
        <row r="419">
          <cell r="A419">
            <v>410</v>
          </cell>
          <cell r="B419" t="str">
            <v>9400-05.K.568</v>
          </cell>
          <cell r="C419" t="str">
            <v>NIPPLE GREASE BENGKOK</v>
          </cell>
          <cell r="D419" t="str">
            <v>pc</v>
          </cell>
          <cell r="E419" t="str">
            <v>1/2"</v>
          </cell>
          <cell r="F419">
            <v>20</v>
          </cell>
          <cell r="J419">
            <v>20</v>
          </cell>
          <cell r="K419">
            <v>20</v>
          </cell>
          <cell r="L419">
            <v>0</v>
          </cell>
          <cell r="N419">
            <v>100</v>
          </cell>
          <cell r="O419">
            <v>2000</v>
          </cell>
          <cell r="P419">
            <v>0</v>
          </cell>
          <cell r="Q419">
            <v>0</v>
          </cell>
          <cell r="R419">
            <v>0</v>
          </cell>
          <cell r="S419">
            <v>2000</v>
          </cell>
        </row>
        <row r="420">
          <cell r="A420">
            <v>411</v>
          </cell>
          <cell r="B420" t="str">
            <v>9400-05.K.567</v>
          </cell>
          <cell r="C420" t="str">
            <v>NIPPLE GREASE LURUS</v>
          </cell>
          <cell r="D420" t="str">
            <v>pc</v>
          </cell>
          <cell r="E420" t="str">
            <v>1/2"</v>
          </cell>
          <cell r="F420">
            <v>44</v>
          </cell>
          <cell r="H420">
            <v>4</v>
          </cell>
          <cell r="J420">
            <v>40</v>
          </cell>
          <cell r="K420">
            <v>40</v>
          </cell>
          <cell r="L420">
            <v>0</v>
          </cell>
          <cell r="N420">
            <v>6250</v>
          </cell>
          <cell r="O420">
            <v>275000</v>
          </cell>
          <cell r="P420">
            <v>0</v>
          </cell>
          <cell r="Q420">
            <v>25000</v>
          </cell>
          <cell r="R420">
            <v>0</v>
          </cell>
          <cell r="S420">
            <v>250000</v>
          </cell>
        </row>
        <row r="421">
          <cell r="A421">
            <v>412</v>
          </cell>
          <cell r="B421" t="str">
            <v>9400-01.E.016</v>
          </cell>
          <cell r="C421" t="str">
            <v>NIPPLE GREASE STRIGHT</v>
          </cell>
          <cell r="D421" t="str">
            <v>pc</v>
          </cell>
          <cell r="E421" t="str">
            <v>3/8"</v>
          </cell>
          <cell r="F421">
            <v>19</v>
          </cell>
          <cell r="H421">
            <v>1</v>
          </cell>
          <cell r="J421">
            <v>18</v>
          </cell>
          <cell r="K421">
            <v>18</v>
          </cell>
          <cell r="L421">
            <v>0</v>
          </cell>
          <cell r="N421">
            <v>1600</v>
          </cell>
          <cell r="O421">
            <v>30400</v>
          </cell>
          <cell r="P421">
            <v>0</v>
          </cell>
          <cell r="Q421">
            <v>1600</v>
          </cell>
          <cell r="R421">
            <v>0</v>
          </cell>
          <cell r="S421">
            <v>28800</v>
          </cell>
        </row>
        <row r="422">
          <cell r="A422">
            <v>413</v>
          </cell>
          <cell r="B422" t="str">
            <v>9400-11.A.147</v>
          </cell>
          <cell r="C422" t="str">
            <v>NON RETURN VALVE (CAST IRON)</v>
          </cell>
          <cell r="D422" t="str">
            <v>pc</v>
          </cell>
          <cell r="E422" t="str">
            <v>3"</v>
          </cell>
          <cell r="F422">
            <v>2</v>
          </cell>
          <cell r="J422">
            <v>2</v>
          </cell>
          <cell r="K422">
            <v>2</v>
          </cell>
          <cell r="L422">
            <v>0</v>
          </cell>
          <cell r="N422">
            <v>430000</v>
          </cell>
          <cell r="O422">
            <v>860000</v>
          </cell>
          <cell r="P422">
            <v>0</v>
          </cell>
          <cell r="Q422">
            <v>0</v>
          </cell>
          <cell r="R422">
            <v>0</v>
          </cell>
          <cell r="S422">
            <v>860000</v>
          </cell>
        </row>
        <row r="423">
          <cell r="A423">
            <v>416</v>
          </cell>
          <cell r="B423" t="str">
            <v xml:space="preserve"> 9400-16.E.152</v>
          </cell>
          <cell r="C423" t="str">
            <v>NOZZLE CENTRIFUGE</v>
          </cell>
          <cell r="D423" t="str">
            <v>PC</v>
          </cell>
          <cell r="E423" t="str">
            <v xml:space="preserve"> 1,7 MM</v>
          </cell>
          <cell r="F423">
            <v>0</v>
          </cell>
          <cell r="G423">
            <v>76</v>
          </cell>
          <cell r="H423">
            <v>76</v>
          </cell>
          <cell r="J423">
            <v>0</v>
          </cell>
          <cell r="K423">
            <v>0</v>
          </cell>
          <cell r="L423">
            <v>0</v>
          </cell>
          <cell r="N423">
            <v>155000</v>
          </cell>
          <cell r="O423">
            <v>0</v>
          </cell>
          <cell r="P423">
            <v>11780000</v>
          </cell>
          <cell r="Q423">
            <v>11780000</v>
          </cell>
          <cell r="R423">
            <v>0</v>
          </cell>
          <cell r="S423">
            <v>0</v>
          </cell>
        </row>
        <row r="424">
          <cell r="A424">
            <v>417</v>
          </cell>
          <cell r="B424" t="str">
            <v>9400-05.K.558</v>
          </cell>
          <cell r="C424" t="str">
            <v>NOZZLE CUTTING TIP STRONG</v>
          </cell>
          <cell r="D424" t="str">
            <v>pc</v>
          </cell>
          <cell r="E424" t="str">
            <v>8 NO.3</v>
          </cell>
          <cell r="F424">
            <v>8</v>
          </cell>
          <cell r="H424">
            <v>2</v>
          </cell>
          <cell r="J424">
            <v>6</v>
          </cell>
          <cell r="K424">
            <v>6</v>
          </cell>
          <cell r="L424">
            <v>0</v>
          </cell>
          <cell r="N424">
            <v>52000</v>
          </cell>
          <cell r="O424">
            <v>416000</v>
          </cell>
          <cell r="P424">
            <v>0</v>
          </cell>
          <cell r="Q424">
            <v>104000</v>
          </cell>
          <cell r="R424">
            <v>0</v>
          </cell>
          <cell r="S424">
            <v>312000</v>
          </cell>
        </row>
        <row r="425">
          <cell r="A425">
            <v>419</v>
          </cell>
          <cell r="B425" t="str">
            <v xml:space="preserve"> 9400-16.E.263</v>
          </cell>
          <cell r="C425" t="str">
            <v>NOZZLE HOLDER CENTRIFUGE</v>
          </cell>
          <cell r="D425" t="str">
            <v>PC</v>
          </cell>
          <cell r="E425">
            <v>45</v>
          </cell>
          <cell r="F425">
            <v>9</v>
          </cell>
          <cell r="J425">
            <v>9</v>
          </cell>
          <cell r="K425">
            <v>9</v>
          </cell>
          <cell r="L425">
            <v>0</v>
          </cell>
          <cell r="N425">
            <v>210000</v>
          </cell>
          <cell r="O425">
            <v>1890000</v>
          </cell>
          <cell r="P425">
            <v>0</v>
          </cell>
          <cell r="Q425">
            <v>0</v>
          </cell>
          <cell r="R425">
            <v>0</v>
          </cell>
          <cell r="S425">
            <v>1890000</v>
          </cell>
        </row>
        <row r="426">
          <cell r="A426">
            <v>420</v>
          </cell>
          <cell r="B426" t="str">
            <v>9400-16.E.00927</v>
          </cell>
          <cell r="C426" t="str">
            <v>NOZZLE SENTRIFUGE</v>
          </cell>
          <cell r="D426" t="str">
            <v>PC</v>
          </cell>
          <cell r="E426" t="str">
            <v>1,9 MM</v>
          </cell>
          <cell r="F426">
            <v>32</v>
          </cell>
          <cell r="J426">
            <v>32</v>
          </cell>
          <cell r="K426">
            <v>32</v>
          </cell>
          <cell r="L426">
            <v>0</v>
          </cell>
          <cell r="N426">
            <v>155000</v>
          </cell>
          <cell r="O426">
            <v>4960000</v>
          </cell>
          <cell r="P426">
            <v>0</v>
          </cell>
          <cell r="Q426">
            <v>0</v>
          </cell>
          <cell r="R426">
            <v>0</v>
          </cell>
          <cell r="S426">
            <v>4960000</v>
          </cell>
        </row>
        <row r="427">
          <cell r="A427">
            <v>421</v>
          </cell>
          <cell r="B427" t="str">
            <v>9400-05.F.225</v>
          </cell>
          <cell r="C427" t="str">
            <v>NUT</v>
          </cell>
          <cell r="D427" t="str">
            <v>pc</v>
          </cell>
          <cell r="E427" t="str">
            <v>1"</v>
          </cell>
          <cell r="F427">
            <v>19</v>
          </cell>
          <cell r="H427">
            <v>4</v>
          </cell>
          <cell r="J427">
            <v>15</v>
          </cell>
          <cell r="K427">
            <v>15</v>
          </cell>
          <cell r="L427">
            <v>0</v>
          </cell>
          <cell r="N427">
            <v>2150</v>
          </cell>
          <cell r="O427">
            <v>40850</v>
          </cell>
          <cell r="P427">
            <v>0</v>
          </cell>
          <cell r="Q427">
            <v>8600</v>
          </cell>
          <cell r="R427">
            <v>0</v>
          </cell>
          <cell r="S427">
            <v>32250</v>
          </cell>
        </row>
        <row r="428">
          <cell r="A428">
            <v>422</v>
          </cell>
          <cell r="B428" t="str">
            <v xml:space="preserve"> 9400-16.E.00943</v>
          </cell>
          <cell r="C428" t="str">
            <v>NUT</v>
          </cell>
          <cell r="D428" t="str">
            <v>PC</v>
          </cell>
          <cell r="E428" t="str">
            <v xml:space="preserve"> NO.50</v>
          </cell>
          <cell r="F428">
            <v>5</v>
          </cell>
          <cell r="J428">
            <v>5</v>
          </cell>
          <cell r="K428">
            <v>5</v>
          </cell>
          <cell r="L428">
            <v>0</v>
          </cell>
          <cell r="N428">
            <v>35500</v>
          </cell>
          <cell r="O428">
            <v>177500</v>
          </cell>
          <cell r="P428">
            <v>0</v>
          </cell>
          <cell r="Q428">
            <v>0</v>
          </cell>
          <cell r="R428">
            <v>0</v>
          </cell>
          <cell r="S428">
            <v>177500</v>
          </cell>
        </row>
        <row r="429">
          <cell r="A429">
            <v>423</v>
          </cell>
          <cell r="B429" t="str">
            <v xml:space="preserve"> 9400-16.E.357</v>
          </cell>
          <cell r="C429" t="str">
            <v>NUT NOZZLE HOLDER CENTRIFUGE</v>
          </cell>
          <cell r="D429" t="str">
            <v>PC</v>
          </cell>
          <cell r="E429">
            <v>45</v>
          </cell>
          <cell r="F429">
            <v>6</v>
          </cell>
          <cell r="J429">
            <v>6</v>
          </cell>
          <cell r="K429">
            <v>6</v>
          </cell>
          <cell r="L429">
            <v>0</v>
          </cell>
          <cell r="N429">
            <v>150000</v>
          </cell>
          <cell r="O429">
            <v>900000</v>
          </cell>
          <cell r="P429">
            <v>0</v>
          </cell>
          <cell r="Q429">
            <v>0</v>
          </cell>
          <cell r="R429">
            <v>0</v>
          </cell>
          <cell r="S429">
            <v>900000</v>
          </cell>
        </row>
        <row r="430">
          <cell r="A430">
            <v>424</v>
          </cell>
          <cell r="B430" t="str">
            <v xml:space="preserve"> 9400-16.E.260</v>
          </cell>
          <cell r="C430" t="str">
            <v>O RING SEAL</v>
          </cell>
          <cell r="D430" t="str">
            <v>PC</v>
          </cell>
          <cell r="E430" t="str">
            <v xml:space="preserve"> -</v>
          </cell>
          <cell r="F430">
            <v>58</v>
          </cell>
          <cell r="H430">
            <v>5</v>
          </cell>
          <cell r="J430">
            <v>53</v>
          </cell>
          <cell r="K430">
            <v>53</v>
          </cell>
          <cell r="L430">
            <v>0</v>
          </cell>
          <cell r="N430">
            <v>3850</v>
          </cell>
          <cell r="O430">
            <v>223300</v>
          </cell>
          <cell r="P430">
            <v>0</v>
          </cell>
          <cell r="Q430">
            <v>19250</v>
          </cell>
          <cell r="R430">
            <v>0</v>
          </cell>
          <cell r="S430">
            <v>204050</v>
          </cell>
        </row>
        <row r="431">
          <cell r="A431">
            <v>425</v>
          </cell>
          <cell r="B431" t="str">
            <v xml:space="preserve"> 9400-16.E.NA</v>
          </cell>
          <cell r="C431" t="str">
            <v>O.RING</v>
          </cell>
          <cell r="D431" t="str">
            <v>PCS</v>
          </cell>
          <cell r="E431" t="str">
            <v>223408 - 05</v>
          </cell>
          <cell r="F431">
            <v>1</v>
          </cell>
          <cell r="J431">
            <v>1</v>
          </cell>
          <cell r="K431">
            <v>1</v>
          </cell>
          <cell r="L431">
            <v>0</v>
          </cell>
          <cell r="M431" t="str">
            <v>TTG MANUAL NO. 0133 (01/04/02)</v>
          </cell>
          <cell r="N431">
            <v>40000</v>
          </cell>
          <cell r="O431">
            <v>40000</v>
          </cell>
          <cell r="P431">
            <v>0</v>
          </cell>
          <cell r="Q431">
            <v>0</v>
          </cell>
          <cell r="R431">
            <v>0</v>
          </cell>
          <cell r="S431">
            <v>40000</v>
          </cell>
        </row>
        <row r="432">
          <cell r="A432">
            <v>426</v>
          </cell>
          <cell r="B432" t="str">
            <v>9400-30.P.101</v>
          </cell>
          <cell r="C432" t="str">
            <v>O.RING</v>
          </cell>
          <cell r="D432" t="str">
            <v>pc</v>
          </cell>
          <cell r="E432" t="str">
            <v>6631 809</v>
          </cell>
          <cell r="F432">
            <v>1</v>
          </cell>
          <cell r="J432">
            <v>1</v>
          </cell>
          <cell r="K432">
            <v>1</v>
          </cell>
          <cell r="L432">
            <v>0</v>
          </cell>
          <cell r="N432">
            <v>87930</v>
          </cell>
          <cell r="O432">
            <v>87930</v>
          </cell>
          <cell r="P432">
            <v>0</v>
          </cell>
          <cell r="Q432">
            <v>0</v>
          </cell>
          <cell r="R432">
            <v>0</v>
          </cell>
          <cell r="S432">
            <v>87930</v>
          </cell>
        </row>
        <row r="433">
          <cell r="A433">
            <v>427</v>
          </cell>
          <cell r="B433" t="str">
            <v xml:space="preserve"> 9400-16.E.411</v>
          </cell>
          <cell r="C433" t="str">
            <v>O.RING</v>
          </cell>
          <cell r="D433" t="str">
            <v>PCS</v>
          </cell>
          <cell r="E433" t="str">
            <v>223412 - 30</v>
          </cell>
          <cell r="F433">
            <v>3</v>
          </cell>
          <cell r="H433">
            <v>3</v>
          </cell>
          <cell r="J433">
            <v>0</v>
          </cell>
          <cell r="K433">
            <v>0</v>
          </cell>
          <cell r="L433">
            <v>0</v>
          </cell>
          <cell r="N433">
            <v>32000</v>
          </cell>
          <cell r="O433">
            <v>96000</v>
          </cell>
          <cell r="P433">
            <v>0</v>
          </cell>
          <cell r="Q433">
            <v>96000</v>
          </cell>
          <cell r="R433">
            <v>0</v>
          </cell>
          <cell r="S433">
            <v>0</v>
          </cell>
        </row>
        <row r="434">
          <cell r="A434">
            <v>428</v>
          </cell>
          <cell r="B434" t="str">
            <v>9400-16.E.478</v>
          </cell>
          <cell r="C434" t="str">
            <v>O.RING</v>
          </cell>
          <cell r="D434" t="str">
            <v>pc</v>
          </cell>
          <cell r="E434" t="str">
            <v>223406.14</v>
          </cell>
          <cell r="F434">
            <v>0</v>
          </cell>
          <cell r="G434">
            <v>6</v>
          </cell>
          <cell r="H434">
            <v>6</v>
          </cell>
          <cell r="J434">
            <v>0</v>
          </cell>
          <cell r="K434">
            <v>0</v>
          </cell>
          <cell r="L434">
            <v>0</v>
          </cell>
          <cell r="N434">
            <v>55000</v>
          </cell>
          <cell r="O434">
            <v>0</v>
          </cell>
          <cell r="P434">
            <v>330000</v>
          </cell>
          <cell r="Q434">
            <v>330000</v>
          </cell>
          <cell r="R434">
            <v>0</v>
          </cell>
          <cell r="S434">
            <v>0</v>
          </cell>
        </row>
        <row r="435">
          <cell r="A435">
            <v>429</v>
          </cell>
          <cell r="B435" t="str">
            <v xml:space="preserve"> 9400-16.E.479</v>
          </cell>
          <cell r="C435" t="str">
            <v>O.RING</v>
          </cell>
          <cell r="D435" t="str">
            <v>PCS</v>
          </cell>
          <cell r="E435" t="str">
            <v>546198 - 15</v>
          </cell>
          <cell r="F435">
            <v>3</v>
          </cell>
          <cell r="H435">
            <v>1</v>
          </cell>
          <cell r="J435">
            <v>2</v>
          </cell>
          <cell r="K435">
            <v>2</v>
          </cell>
          <cell r="L435">
            <v>0</v>
          </cell>
          <cell r="N435">
            <v>95000</v>
          </cell>
          <cell r="O435">
            <v>285000</v>
          </cell>
          <cell r="P435">
            <v>0</v>
          </cell>
          <cell r="Q435">
            <v>95000</v>
          </cell>
          <cell r="R435">
            <v>0</v>
          </cell>
          <cell r="S435">
            <v>190000</v>
          </cell>
        </row>
        <row r="436">
          <cell r="A436">
            <v>430</v>
          </cell>
          <cell r="B436" t="str">
            <v xml:space="preserve"> 9400-16.E.410</v>
          </cell>
          <cell r="C436" t="str">
            <v>O.RING</v>
          </cell>
          <cell r="D436" t="str">
            <v>PCS</v>
          </cell>
          <cell r="E436" t="str">
            <v>223412 - 15</v>
          </cell>
          <cell r="F436">
            <v>2</v>
          </cell>
          <cell r="H436">
            <v>1</v>
          </cell>
          <cell r="J436">
            <v>1</v>
          </cell>
          <cell r="K436">
            <v>1</v>
          </cell>
          <cell r="L436">
            <v>0</v>
          </cell>
          <cell r="N436">
            <v>37500</v>
          </cell>
          <cell r="O436">
            <v>75000</v>
          </cell>
          <cell r="P436">
            <v>0</v>
          </cell>
          <cell r="Q436">
            <v>37500</v>
          </cell>
          <cell r="R436">
            <v>0</v>
          </cell>
          <cell r="S436">
            <v>37500</v>
          </cell>
        </row>
        <row r="437">
          <cell r="A437">
            <v>431</v>
          </cell>
          <cell r="B437" t="str">
            <v>9400-09.C.435</v>
          </cell>
          <cell r="C437" t="str">
            <v>OFF TIMER</v>
          </cell>
          <cell r="D437" t="str">
            <v>pc</v>
          </cell>
          <cell r="E437" t="str">
            <v>RELLA 011</v>
          </cell>
          <cell r="F437">
            <v>4</v>
          </cell>
          <cell r="J437">
            <v>4</v>
          </cell>
          <cell r="K437">
            <v>4</v>
          </cell>
          <cell r="L437">
            <v>0</v>
          </cell>
          <cell r="N437">
            <v>20364</v>
          </cell>
          <cell r="O437">
            <v>81456</v>
          </cell>
          <cell r="P437">
            <v>0</v>
          </cell>
          <cell r="Q437">
            <v>0</v>
          </cell>
          <cell r="R437">
            <v>0</v>
          </cell>
          <cell r="S437">
            <v>81456</v>
          </cell>
        </row>
        <row r="438">
          <cell r="A438">
            <v>432</v>
          </cell>
          <cell r="B438" t="str">
            <v>9400-09.C.438</v>
          </cell>
          <cell r="C438" t="str">
            <v>OFF TIMER</v>
          </cell>
          <cell r="D438" t="str">
            <v>pc</v>
          </cell>
          <cell r="E438" t="str">
            <v>LA.3.D.30</v>
          </cell>
          <cell r="F438">
            <v>3</v>
          </cell>
          <cell r="J438">
            <v>3</v>
          </cell>
          <cell r="K438">
            <v>3</v>
          </cell>
          <cell r="L438">
            <v>0</v>
          </cell>
          <cell r="N438">
            <v>41033</v>
          </cell>
          <cell r="O438">
            <v>123099</v>
          </cell>
          <cell r="P438">
            <v>0</v>
          </cell>
          <cell r="Q438">
            <v>0</v>
          </cell>
          <cell r="R438">
            <v>0</v>
          </cell>
          <cell r="S438">
            <v>123099</v>
          </cell>
        </row>
        <row r="439">
          <cell r="A439">
            <v>433</v>
          </cell>
          <cell r="B439" t="str">
            <v>9400-30.P.098</v>
          </cell>
          <cell r="C439" t="str">
            <v>OIL FILTER</v>
          </cell>
          <cell r="D439" t="str">
            <v>pc</v>
          </cell>
          <cell r="E439" t="str">
            <v>6659 329</v>
          </cell>
          <cell r="F439">
            <v>0</v>
          </cell>
          <cell r="G439">
            <v>4</v>
          </cell>
          <cell r="J439">
            <v>4</v>
          </cell>
          <cell r="K439">
            <v>4</v>
          </cell>
          <cell r="L439">
            <v>0</v>
          </cell>
          <cell r="N439">
            <v>101935</v>
          </cell>
          <cell r="O439">
            <v>0</v>
          </cell>
          <cell r="P439">
            <v>407740</v>
          </cell>
          <cell r="Q439">
            <v>0</v>
          </cell>
          <cell r="R439">
            <v>0</v>
          </cell>
          <cell r="S439">
            <v>407740</v>
          </cell>
        </row>
        <row r="440">
          <cell r="A440">
            <v>434</v>
          </cell>
          <cell r="B440" t="str">
            <v>9400-20.A.169</v>
          </cell>
          <cell r="C440" t="str">
            <v>OIL FILTER</v>
          </cell>
          <cell r="D440" t="str">
            <v>pc</v>
          </cell>
          <cell r="E440" t="str">
            <v>PURALATORMIC 172</v>
          </cell>
          <cell r="F440">
            <v>1</v>
          </cell>
          <cell r="J440">
            <v>1</v>
          </cell>
          <cell r="K440">
            <v>1</v>
          </cell>
          <cell r="L440">
            <v>0</v>
          </cell>
          <cell r="N440">
            <v>874800</v>
          </cell>
          <cell r="O440">
            <v>874800</v>
          </cell>
          <cell r="P440">
            <v>0</v>
          </cell>
          <cell r="Q440">
            <v>0</v>
          </cell>
          <cell r="R440">
            <v>0</v>
          </cell>
          <cell r="S440">
            <v>874800</v>
          </cell>
        </row>
        <row r="441">
          <cell r="A441">
            <v>435</v>
          </cell>
          <cell r="B441" t="str">
            <v>9400-20.A.039</v>
          </cell>
          <cell r="C441" t="str">
            <v>OIL FILTER</v>
          </cell>
          <cell r="D441" t="str">
            <v>pc</v>
          </cell>
          <cell r="E441" t="str">
            <v>600-211-1231</v>
          </cell>
          <cell r="F441">
            <v>2</v>
          </cell>
          <cell r="G441">
            <v>8</v>
          </cell>
          <cell r="H441">
            <v>3</v>
          </cell>
          <cell r="J441">
            <v>7</v>
          </cell>
          <cell r="K441">
            <v>7</v>
          </cell>
          <cell r="L441">
            <v>0</v>
          </cell>
          <cell r="M441" t="str">
            <v>TTG MANUAL NO. 0325 (19-02-03) PT. UT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</row>
        <row r="442">
          <cell r="A442">
            <v>436</v>
          </cell>
          <cell r="B442" t="str">
            <v xml:space="preserve"> 9400-20.A.NA</v>
          </cell>
          <cell r="C442" t="str">
            <v>OIL FILTER</v>
          </cell>
          <cell r="D442" t="str">
            <v>PCS</v>
          </cell>
          <cell r="E442" t="str">
            <v>J 86 - 10007</v>
          </cell>
          <cell r="F442">
            <v>1</v>
          </cell>
          <cell r="J442">
            <v>1</v>
          </cell>
          <cell r="K442">
            <v>1</v>
          </cell>
          <cell r="L442">
            <v>0</v>
          </cell>
          <cell r="M442" t="str">
            <v>TTG MANUAL NO. 459 (29/11/01)</v>
          </cell>
          <cell r="N442">
            <v>60000</v>
          </cell>
          <cell r="O442">
            <v>60000</v>
          </cell>
          <cell r="P442">
            <v>0</v>
          </cell>
          <cell r="Q442">
            <v>0</v>
          </cell>
          <cell r="R442">
            <v>0</v>
          </cell>
          <cell r="S442">
            <v>60000</v>
          </cell>
        </row>
        <row r="443">
          <cell r="A443">
            <v>437</v>
          </cell>
          <cell r="B443" t="str">
            <v xml:space="preserve"> 9400-06.C.030</v>
          </cell>
          <cell r="C443" t="str">
            <v>OIL SEAL</v>
          </cell>
          <cell r="D443" t="str">
            <v>PC</v>
          </cell>
          <cell r="E443" t="str">
            <v xml:space="preserve"> 45 X 62 X 9</v>
          </cell>
          <cell r="F443">
            <v>4</v>
          </cell>
          <cell r="J443">
            <v>4</v>
          </cell>
          <cell r="K443">
            <v>4</v>
          </cell>
          <cell r="L443">
            <v>0</v>
          </cell>
          <cell r="N443">
            <v>12500</v>
          </cell>
          <cell r="O443">
            <v>50000</v>
          </cell>
          <cell r="P443">
            <v>0</v>
          </cell>
          <cell r="Q443">
            <v>0</v>
          </cell>
          <cell r="R443">
            <v>0</v>
          </cell>
          <cell r="S443">
            <v>50000</v>
          </cell>
        </row>
        <row r="444">
          <cell r="A444">
            <v>438</v>
          </cell>
          <cell r="B444" t="str">
            <v>9400-06.C.245</v>
          </cell>
          <cell r="C444" t="str">
            <v>OIL SEAL</v>
          </cell>
          <cell r="D444" t="str">
            <v>pc</v>
          </cell>
          <cell r="E444" t="str">
            <v>60 x 80 x 12</v>
          </cell>
          <cell r="F444">
            <v>1</v>
          </cell>
          <cell r="J444">
            <v>1</v>
          </cell>
          <cell r="K444">
            <v>1</v>
          </cell>
          <cell r="L444">
            <v>0</v>
          </cell>
          <cell r="N444">
            <v>17500</v>
          </cell>
          <cell r="O444">
            <v>17500</v>
          </cell>
          <cell r="P444">
            <v>0</v>
          </cell>
          <cell r="Q444">
            <v>0</v>
          </cell>
          <cell r="R444">
            <v>0</v>
          </cell>
          <cell r="S444">
            <v>17500</v>
          </cell>
        </row>
        <row r="445">
          <cell r="A445">
            <v>439</v>
          </cell>
          <cell r="B445" t="str">
            <v>9400-06.C.241</v>
          </cell>
          <cell r="C445" t="str">
            <v>OIL SEAL</v>
          </cell>
          <cell r="D445" t="str">
            <v>pc</v>
          </cell>
          <cell r="E445" t="str">
            <v>110 X 140 X 14</v>
          </cell>
          <cell r="F445">
            <v>18</v>
          </cell>
          <cell r="J445">
            <v>18</v>
          </cell>
          <cell r="K445">
            <v>18</v>
          </cell>
          <cell r="L445">
            <v>0</v>
          </cell>
          <cell r="N445">
            <v>10638</v>
          </cell>
          <cell r="O445">
            <v>191484</v>
          </cell>
          <cell r="P445">
            <v>0</v>
          </cell>
          <cell r="Q445">
            <v>0</v>
          </cell>
          <cell r="R445">
            <v>0</v>
          </cell>
          <cell r="S445">
            <v>191484</v>
          </cell>
        </row>
        <row r="446">
          <cell r="A446">
            <v>440</v>
          </cell>
          <cell r="B446" t="str">
            <v>9400-06.C.NA</v>
          </cell>
          <cell r="C446" t="str">
            <v>OIL SEAL</v>
          </cell>
          <cell r="D446" t="str">
            <v>pcs</v>
          </cell>
          <cell r="E446" t="str">
            <v>44 X 58 X 8</v>
          </cell>
          <cell r="F446">
            <v>4</v>
          </cell>
          <cell r="J446">
            <v>4</v>
          </cell>
          <cell r="K446">
            <v>4</v>
          </cell>
          <cell r="L446">
            <v>0</v>
          </cell>
          <cell r="M446" t="str">
            <v>TTG MANUAL NO. 346(06/09/01)</v>
          </cell>
          <cell r="N446">
            <v>22000</v>
          </cell>
          <cell r="O446">
            <v>88000</v>
          </cell>
          <cell r="P446">
            <v>0</v>
          </cell>
          <cell r="Q446">
            <v>0</v>
          </cell>
          <cell r="R446">
            <v>0</v>
          </cell>
          <cell r="S446">
            <v>88000</v>
          </cell>
        </row>
        <row r="447">
          <cell r="A447">
            <v>441</v>
          </cell>
          <cell r="B447" t="str">
            <v>9400-06.C</v>
          </cell>
          <cell r="C447" t="str">
            <v>OIL SEAL</v>
          </cell>
          <cell r="D447" t="str">
            <v>pcs</v>
          </cell>
          <cell r="E447" t="str">
            <v>66 X 88 X 13</v>
          </cell>
          <cell r="F447">
            <v>2</v>
          </cell>
          <cell r="J447">
            <v>2</v>
          </cell>
          <cell r="K447">
            <v>2</v>
          </cell>
          <cell r="L447">
            <v>0</v>
          </cell>
          <cell r="M447" t="str">
            <v>TTG MANUAL NO. 368 (27/09/01)</v>
          </cell>
          <cell r="N447">
            <v>126000</v>
          </cell>
          <cell r="O447">
            <v>252000</v>
          </cell>
          <cell r="P447">
            <v>0</v>
          </cell>
          <cell r="Q447">
            <v>0</v>
          </cell>
          <cell r="R447">
            <v>0</v>
          </cell>
          <cell r="S447">
            <v>252000</v>
          </cell>
        </row>
        <row r="448">
          <cell r="A448">
            <v>442</v>
          </cell>
          <cell r="B448" t="str">
            <v>9400-06.C.NA</v>
          </cell>
          <cell r="C448" t="str">
            <v>OIL SEAL</v>
          </cell>
          <cell r="D448" t="str">
            <v>pcs</v>
          </cell>
          <cell r="E448" t="str">
            <v>45 X 62 X 8</v>
          </cell>
          <cell r="F448">
            <v>3</v>
          </cell>
          <cell r="J448">
            <v>3</v>
          </cell>
          <cell r="K448">
            <v>3</v>
          </cell>
          <cell r="L448">
            <v>0</v>
          </cell>
          <cell r="M448" t="str">
            <v>TTG MANUAL NO. 346 (06/09/01)</v>
          </cell>
          <cell r="N448">
            <v>10500</v>
          </cell>
          <cell r="O448">
            <v>31500</v>
          </cell>
          <cell r="P448">
            <v>0</v>
          </cell>
          <cell r="Q448">
            <v>0</v>
          </cell>
          <cell r="R448">
            <v>0</v>
          </cell>
          <cell r="S448">
            <v>31500</v>
          </cell>
        </row>
        <row r="449">
          <cell r="A449">
            <v>443</v>
          </cell>
          <cell r="B449" t="str">
            <v>9400-16.C.073</v>
          </cell>
          <cell r="C449" t="str">
            <v>OIL SEAL</v>
          </cell>
          <cell r="D449" t="str">
            <v>pc</v>
          </cell>
          <cell r="E449" t="str">
            <v>125 X 150 X 14</v>
          </cell>
          <cell r="F449">
            <v>7</v>
          </cell>
          <cell r="J449">
            <v>7</v>
          </cell>
          <cell r="K449">
            <v>7</v>
          </cell>
          <cell r="L449">
            <v>0</v>
          </cell>
          <cell r="N449">
            <v>10638</v>
          </cell>
          <cell r="O449">
            <v>74466</v>
          </cell>
          <cell r="P449">
            <v>0</v>
          </cell>
          <cell r="Q449">
            <v>0</v>
          </cell>
          <cell r="R449">
            <v>0</v>
          </cell>
          <cell r="S449">
            <v>74466</v>
          </cell>
        </row>
        <row r="450">
          <cell r="A450">
            <v>444</v>
          </cell>
          <cell r="B450" t="str">
            <v>9400-06.C.199</v>
          </cell>
          <cell r="C450" t="str">
            <v>OIL SEAL</v>
          </cell>
          <cell r="D450" t="str">
            <v>pc</v>
          </cell>
          <cell r="E450" t="str">
            <v>JA 56 x 71 x 5.6</v>
          </cell>
          <cell r="F450">
            <v>2</v>
          </cell>
          <cell r="J450">
            <v>2</v>
          </cell>
          <cell r="K450">
            <v>2</v>
          </cell>
          <cell r="L450">
            <v>0</v>
          </cell>
          <cell r="N450">
            <v>98000</v>
          </cell>
          <cell r="O450">
            <v>196000</v>
          </cell>
          <cell r="P450">
            <v>0</v>
          </cell>
          <cell r="Q450">
            <v>0</v>
          </cell>
          <cell r="R450">
            <v>0</v>
          </cell>
          <cell r="S450">
            <v>196000</v>
          </cell>
        </row>
        <row r="451">
          <cell r="A451">
            <v>445</v>
          </cell>
          <cell r="B451" t="str">
            <v>9400-06.C.120</v>
          </cell>
          <cell r="C451" t="str">
            <v>OIL SEAL</v>
          </cell>
          <cell r="D451" t="str">
            <v>pc</v>
          </cell>
          <cell r="E451" t="str">
            <v>52 X 77 X 12</v>
          </cell>
          <cell r="F451">
            <v>15</v>
          </cell>
          <cell r="H451">
            <v>6</v>
          </cell>
          <cell r="J451">
            <v>9</v>
          </cell>
          <cell r="K451">
            <v>9</v>
          </cell>
          <cell r="L451">
            <v>0</v>
          </cell>
          <cell r="N451">
            <v>77000</v>
          </cell>
          <cell r="O451">
            <v>1155000</v>
          </cell>
          <cell r="P451">
            <v>0</v>
          </cell>
          <cell r="Q451">
            <v>462000</v>
          </cell>
          <cell r="R451">
            <v>0</v>
          </cell>
          <cell r="S451">
            <v>693000</v>
          </cell>
        </row>
        <row r="452">
          <cell r="A452">
            <v>446</v>
          </cell>
          <cell r="B452" t="str">
            <v>9400-06.C.107</v>
          </cell>
          <cell r="C452" t="str">
            <v>OIL SEAL</v>
          </cell>
          <cell r="D452" t="str">
            <v>pc</v>
          </cell>
          <cell r="E452" t="str">
            <v>80 x 100 x 10</v>
          </cell>
          <cell r="F452">
            <v>1</v>
          </cell>
          <cell r="J452">
            <v>1</v>
          </cell>
          <cell r="K452">
            <v>1</v>
          </cell>
          <cell r="L452">
            <v>0</v>
          </cell>
          <cell r="N452">
            <v>17000</v>
          </cell>
          <cell r="O452">
            <v>17000</v>
          </cell>
          <cell r="P452">
            <v>0</v>
          </cell>
          <cell r="Q452">
            <v>0</v>
          </cell>
          <cell r="R452">
            <v>0</v>
          </cell>
          <cell r="S452">
            <v>17000</v>
          </cell>
        </row>
        <row r="453">
          <cell r="A453">
            <v>447</v>
          </cell>
          <cell r="B453" t="str">
            <v>9400-06.C.075</v>
          </cell>
          <cell r="C453" t="str">
            <v>OIL SEAL</v>
          </cell>
          <cell r="D453" t="str">
            <v>pc</v>
          </cell>
          <cell r="E453" t="str">
            <v>130 x 160 x 14</v>
          </cell>
          <cell r="F453">
            <v>6</v>
          </cell>
          <cell r="H453">
            <v>1</v>
          </cell>
          <cell r="J453">
            <v>5</v>
          </cell>
          <cell r="K453">
            <v>5</v>
          </cell>
          <cell r="L453">
            <v>0</v>
          </cell>
          <cell r="N453">
            <v>35000</v>
          </cell>
          <cell r="O453">
            <v>210000</v>
          </cell>
          <cell r="P453">
            <v>0</v>
          </cell>
          <cell r="Q453">
            <v>35000</v>
          </cell>
          <cell r="R453">
            <v>0</v>
          </cell>
          <cell r="S453">
            <v>175000</v>
          </cell>
        </row>
        <row r="454">
          <cell r="A454">
            <v>448</v>
          </cell>
          <cell r="B454" t="str">
            <v>9400-06.C.121</v>
          </cell>
          <cell r="C454" t="str">
            <v>OIL SEAL</v>
          </cell>
          <cell r="D454" t="str">
            <v>pc</v>
          </cell>
          <cell r="E454" t="str">
            <v>55 x 78 x 12</v>
          </cell>
          <cell r="F454">
            <v>1</v>
          </cell>
          <cell r="J454">
            <v>1</v>
          </cell>
          <cell r="K454">
            <v>1</v>
          </cell>
          <cell r="L454">
            <v>0</v>
          </cell>
          <cell r="N454">
            <v>77000</v>
          </cell>
          <cell r="O454">
            <v>77000</v>
          </cell>
          <cell r="P454">
            <v>0</v>
          </cell>
          <cell r="Q454">
            <v>0</v>
          </cell>
          <cell r="R454">
            <v>0</v>
          </cell>
          <cell r="S454">
            <v>77000</v>
          </cell>
        </row>
        <row r="455">
          <cell r="A455">
            <v>449</v>
          </cell>
          <cell r="B455" t="str">
            <v>9400-06.C.031</v>
          </cell>
          <cell r="C455" t="str">
            <v>OIL SEAL</v>
          </cell>
          <cell r="D455" t="str">
            <v>pc</v>
          </cell>
          <cell r="E455" t="str">
            <v>TC 120 x 150 x 14</v>
          </cell>
          <cell r="F455">
            <v>4</v>
          </cell>
          <cell r="H455">
            <v>4</v>
          </cell>
          <cell r="J455">
            <v>0</v>
          </cell>
          <cell r="K455">
            <v>0</v>
          </cell>
          <cell r="L455">
            <v>0</v>
          </cell>
          <cell r="N455">
            <v>150000</v>
          </cell>
          <cell r="O455">
            <v>600000</v>
          </cell>
          <cell r="P455">
            <v>0</v>
          </cell>
          <cell r="Q455">
            <v>600000</v>
          </cell>
          <cell r="R455">
            <v>0</v>
          </cell>
          <cell r="S455">
            <v>0</v>
          </cell>
        </row>
        <row r="456">
          <cell r="A456">
            <v>450</v>
          </cell>
          <cell r="B456" t="str">
            <v>9400-06.C.288</v>
          </cell>
          <cell r="C456" t="str">
            <v>OIL SEAL</v>
          </cell>
          <cell r="D456" t="str">
            <v>pc</v>
          </cell>
          <cell r="E456" t="str">
            <v>96 x 105 x 13</v>
          </cell>
          <cell r="F456">
            <v>2</v>
          </cell>
          <cell r="J456">
            <v>2</v>
          </cell>
          <cell r="K456">
            <v>2</v>
          </cell>
          <cell r="L456">
            <v>0</v>
          </cell>
          <cell r="N456">
            <v>30000</v>
          </cell>
          <cell r="O456">
            <v>60000</v>
          </cell>
          <cell r="P456">
            <v>0</v>
          </cell>
          <cell r="Q456">
            <v>0</v>
          </cell>
          <cell r="R456">
            <v>0</v>
          </cell>
          <cell r="S456">
            <v>60000</v>
          </cell>
        </row>
        <row r="457">
          <cell r="A457">
            <v>451</v>
          </cell>
          <cell r="B457" t="str">
            <v>9400-06.C.150</v>
          </cell>
          <cell r="C457" t="str">
            <v>OIL SEAL</v>
          </cell>
          <cell r="D457" t="str">
            <v>pc</v>
          </cell>
          <cell r="E457" t="str">
            <v>150 x 180 x 14</v>
          </cell>
          <cell r="F457">
            <v>4</v>
          </cell>
          <cell r="H457">
            <v>4</v>
          </cell>
          <cell r="J457">
            <v>0</v>
          </cell>
          <cell r="K457">
            <v>0</v>
          </cell>
          <cell r="L457">
            <v>0</v>
          </cell>
          <cell r="N457">
            <v>90000</v>
          </cell>
          <cell r="O457">
            <v>360000</v>
          </cell>
          <cell r="P457">
            <v>0</v>
          </cell>
          <cell r="Q457">
            <v>360000</v>
          </cell>
          <cell r="R457">
            <v>0</v>
          </cell>
          <cell r="S457">
            <v>0</v>
          </cell>
        </row>
        <row r="458">
          <cell r="A458">
            <v>452</v>
          </cell>
          <cell r="B458" t="str">
            <v>9400-06.C.276</v>
          </cell>
          <cell r="C458" t="str">
            <v>OIL SEAL</v>
          </cell>
          <cell r="D458" t="str">
            <v>pcs</v>
          </cell>
          <cell r="E458" t="str">
            <v>38 X 52 X 8</v>
          </cell>
          <cell r="F458">
            <v>3</v>
          </cell>
          <cell r="J458">
            <v>3</v>
          </cell>
          <cell r="K458">
            <v>3</v>
          </cell>
          <cell r="L458">
            <v>0</v>
          </cell>
          <cell r="N458">
            <v>9000</v>
          </cell>
          <cell r="O458">
            <v>27000</v>
          </cell>
          <cell r="P458">
            <v>0</v>
          </cell>
          <cell r="Q458">
            <v>0</v>
          </cell>
          <cell r="R458">
            <v>0</v>
          </cell>
          <cell r="S458">
            <v>27000</v>
          </cell>
        </row>
        <row r="459">
          <cell r="A459">
            <v>453</v>
          </cell>
          <cell r="B459" t="str">
            <v>9400-06.C.144</v>
          </cell>
          <cell r="C459" t="str">
            <v>OIL SEAL</v>
          </cell>
          <cell r="D459" t="str">
            <v>pc</v>
          </cell>
          <cell r="E459" t="str">
            <v>12 x 115 x 79</v>
          </cell>
          <cell r="F459">
            <v>2</v>
          </cell>
          <cell r="J459">
            <v>2</v>
          </cell>
          <cell r="K459">
            <v>2</v>
          </cell>
          <cell r="L459">
            <v>0</v>
          </cell>
          <cell r="N459">
            <v>30000</v>
          </cell>
          <cell r="O459">
            <v>60000</v>
          </cell>
          <cell r="P459">
            <v>0</v>
          </cell>
          <cell r="Q459">
            <v>0</v>
          </cell>
          <cell r="R459">
            <v>0</v>
          </cell>
          <cell r="S459">
            <v>60000</v>
          </cell>
        </row>
        <row r="460">
          <cell r="A460">
            <v>454</v>
          </cell>
          <cell r="B460" t="str">
            <v>9400-</v>
          </cell>
          <cell r="C460" t="str">
            <v>OIL SEAL</v>
          </cell>
          <cell r="D460" t="str">
            <v>pc</v>
          </cell>
          <cell r="E460">
            <v>455492</v>
          </cell>
          <cell r="F460">
            <v>1</v>
          </cell>
          <cell r="J460">
            <v>1</v>
          </cell>
          <cell r="K460">
            <v>1</v>
          </cell>
          <cell r="L460">
            <v>0</v>
          </cell>
          <cell r="N460">
            <v>32500</v>
          </cell>
          <cell r="O460">
            <v>32500</v>
          </cell>
          <cell r="P460">
            <v>0</v>
          </cell>
          <cell r="Q460">
            <v>0</v>
          </cell>
          <cell r="R460">
            <v>0</v>
          </cell>
          <cell r="S460">
            <v>32500</v>
          </cell>
        </row>
        <row r="461">
          <cell r="A461">
            <v>455</v>
          </cell>
          <cell r="B461" t="str">
            <v>9400-06.C.186</v>
          </cell>
          <cell r="C461" t="str">
            <v>OIL SEAL</v>
          </cell>
          <cell r="D461" t="str">
            <v>pc</v>
          </cell>
          <cell r="E461" t="str">
            <v>70 x 90 x 10</v>
          </cell>
          <cell r="F461">
            <v>2</v>
          </cell>
          <cell r="J461">
            <v>2</v>
          </cell>
          <cell r="K461">
            <v>2</v>
          </cell>
          <cell r="L461">
            <v>0</v>
          </cell>
          <cell r="N461">
            <v>20000</v>
          </cell>
          <cell r="O461">
            <v>40000</v>
          </cell>
          <cell r="P461">
            <v>0</v>
          </cell>
          <cell r="Q461">
            <v>0</v>
          </cell>
          <cell r="R461">
            <v>0</v>
          </cell>
          <cell r="S461">
            <v>40000</v>
          </cell>
        </row>
        <row r="462">
          <cell r="A462">
            <v>456</v>
          </cell>
          <cell r="B462" t="str">
            <v>9400-06.C.174</v>
          </cell>
          <cell r="C462" t="str">
            <v>OIL SEAL</v>
          </cell>
          <cell r="D462" t="str">
            <v>pc</v>
          </cell>
          <cell r="E462" t="str">
            <v>65 x 50 x 10 mm</v>
          </cell>
          <cell r="F462">
            <v>7</v>
          </cell>
          <cell r="J462">
            <v>7</v>
          </cell>
          <cell r="K462">
            <v>7</v>
          </cell>
          <cell r="L462">
            <v>0</v>
          </cell>
          <cell r="N462">
            <v>32500</v>
          </cell>
          <cell r="O462">
            <v>227500</v>
          </cell>
          <cell r="P462">
            <v>0</v>
          </cell>
          <cell r="Q462">
            <v>0</v>
          </cell>
          <cell r="R462">
            <v>0</v>
          </cell>
          <cell r="S462">
            <v>227500</v>
          </cell>
        </row>
        <row r="463">
          <cell r="A463">
            <v>458</v>
          </cell>
          <cell r="B463" t="str">
            <v>9400-06.C.166</v>
          </cell>
          <cell r="C463" t="str">
            <v>OIL SEAL</v>
          </cell>
          <cell r="D463" t="str">
            <v>PC</v>
          </cell>
          <cell r="E463" t="str">
            <v xml:space="preserve"> 90 X 120 X 5</v>
          </cell>
          <cell r="F463">
            <v>6</v>
          </cell>
          <cell r="J463">
            <v>6</v>
          </cell>
          <cell r="K463">
            <v>6</v>
          </cell>
          <cell r="L463">
            <v>0</v>
          </cell>
          <cell r="N463">
            <v>24375</v>
          </cell>
          <cell r="O463">
            <v>146250</v>
          </cell>
          <cell r="P463">
            <v>0</v>
          </cell>
          <cell r="Q463">
            <v>0</v>
          </cell>
          <cell r="R463">
            <v>0</v>
          </cell>
          <cell r="S463">
            <v>146250</v>
          </cell>
        </row>
        <row r="464">
          <cell r="A464">
            <v>459</v>
          </cell>
          <cell r="B464" t="str">
            <v>9400-06.C.166</v>
          </cell>
          <cell r="C464" t="str">
            <v>OIL SEAL</v>
          </cell>
          <cell r="D464" t="str">
            <v>PC</v>
          </cell>
          <cell r="E464" t="str">
            <v xml:space="preserve"> U/ DECANTER</v>
          </cell>
          <cell r="F464">
            <v>2</v>
          </cell>
          <cell r="J464">
            <v>2</v>
          </cell>
          <cell r="K464">
            <v>2</v>
          </cell>
          <cell r="L464">
            <v>0</v>
          </cell>
          <cell r="N464">
            <v>40000</v>
          </cell>
          <cell r="O464">
            <v>80000</v>
          </cell>
          <cell r="P464">
            <v>0</v>
          </cell>
          <cell r="Q464">
            <v>0</v>
          </cell>
          <cell r="R464">
            <v>0</v>
          </cell>
          <cell r="S464">
            <v>80000</v>
          </cell>
        </row>
        <row r="465">
          <cell r="A465">
            <v>460</v>
          </cell>
          <cell r="B465" t="str">
            <v>9400-06.C.166</v>
          </cell>
          <cell r="C465" t="str">
            <v>OIL SEAL</v>
          </cell>
          <cell r="D465" t="str">
            <v>PC</v>
          </cell>
          <cell r="E465" t="str">
            <v xml:space="preserve"> 35 X 50 X 7</v>
          </cell>
          <cell r="F465">
            <v>4</v>
          </cell>
          <cell r="J465">
            <v>4</v>
          </cell>
          <cell r="K465">
            <v>4</v>
          </cell>
          <cell r="L465">
            <v>0</v>
          </cell>
          <cell r="N465">
            <v>8500</v>
          </cell>
          <cell r="O465">
            <v>34000</v>
          </cell>
          <cell r="P465">
            <v>0</v>
          </cell>
          <cell r="Q465">
            <v>0</v>
          </cell>
          <cell r="R465">
            <v>0</v>
          </cell>
          <cell r="S465">
            <v>34000</v>
          </cell>
        </row>
        <row r="466">
          <cell r="A466">
            <v>461</v>
          </cell>
          <cell r="B466" t="str">
            <v>9400-06.C.065</v>
          </cell>
          <cell r="C466" t="str">
            <v>OIL SEAL</v>
          </cell>
          <cell r="D466" t="str">
            <v>PC</v>
          </cell>
          <cell r="E466" t="str">
            <v xml:space="preserve"> 130 X 100 X 13</v>
          </cell>
          <cell r="F466">
            <v>5</v>
          </cell>
          <cell r="J466">
            <v>5</v>
          </cell>
          <cell r="K466">
            <v>5</v>
          </cell>
          <cell r="L466">
            <v>0</v>
          </cell>
          <cell r="N466">
            <v>28000</v>
          </cell>
          <cell r="O466">
            <v>140000</v>
          </cell>
          <cell r="P466">
            <v>0</v>
          </cell>
          <cell r="Q466">
            <v>0</v>
          </cell>
          <cell r="R466">
            <v>0</v>
          </cell>
          <cell r="S466">
            <v>140000</v>
          </cell>
        </row>
        <row r="467">
          <cell r="A467">
            <v>462</v>
          </cell>
          <cell r="B467" t="str">
            <v>9400-06.C.138</v>
          </cell>
          <cell r="C467" t="str">
            <v>OIL SEAL</v>
          </cell>
          <cell r="D467" t="str">
            <v>PC</v>
          </cell>
          <cell r="E467" t="str">
            <v xml:space="preserve"> 95 X 80 X 8</v>
          </cell>
          <cell r="F467">
            <v>4</v>
          </cell>
          <cell r="H467">
            <v>4</v>
          </cell>
          <cell r="J467">
            <v>0</v>
          </cell>
          <cell r="K467">
            <v>0</v>
          </cell>
          <cell r="L467">
            <v>0</v>
          </cell>
          <cell r="N467">
            <v>43875</v>
          </cell>
          <cell r="O467">
            <v>175500</v>
          </cell>
          <cell r="P467">
            <v>0</v>
          </cell>
          <cell r="Q467">
            <v>175500</v>
          </cell>
          <cell r="R467">
            <v>0</v>
          </cell>
          <cell r="S467">
            <v>0</v>
          </cell>
        </row>
        <row r="468">
          <cell r="A468">
            <v>463</v>
          </cell>
          <cell r="B468" t="str">
            <v xml:space="preserve"> 9400-06.C.048</v>
          </cell>
          <cell r="C468" t="str">
            <v>OIL SEAL</v>
          </cell>
          <cell r="D468" t="str">
            <v>pc</v>
          </cell>
          <cell r="E468" t="str">
            <v xml:space="preserve"> 50 X 80 X 10</v>
          </cell>
          <cell r="F468">
            <v>0</v>
          </cell>
          <cell r="G468">
            <v>2</v>
          </cell>
          <cell r="J468">
            <v>2</v>
          </cell>
          <cell r="K468">
            <v>2</v>
          </cell>
          <cell r="L468">
            <v>0</v>
          </cell>
          <cell r="N468">
            <v>13000</v>
          </cell>
          <cell r="O468">
            <v>0</v>
          </cell>
          <cell r="P468">
            <v>26000</v>
          </cell>
          <cell r="Q468">
            <v>0</v>
          </cell>
          <cell r="R468">
            <v>0</v>
          </cell>
          <cell r="S468">
            <v>26000</v>
          </cell>
        </row>
        <row r="469">
          <cell r="A469">
            <v>464</v>
          </cell>
          <cell r="B469" t="str">
            <v>9400-05.A.001</v>
          </cell>
          <cell r="C469" t="str">
            <v>OKSIGEN</v>
          </cell>
          <cell r="D469" t="str">
            <v>tbg</v>
          </cell>
          <cell r="E469" t="str">
            <v>-</v>
          </cell>
          <cell r="F469">
            <v>0</v>
          </cell>
          <cell r="G469">
            <v>10</v>
          </cell>
          <cell r="H469">
            <v>10</v>
          </cell>
          <cell r="J469">
            <v>0</v>
          </cell>
          <cell r="K469">
            <v>0</v>
          </cell>
          <cell r="L469">
            <v>0</v>
          </cell>
          <cell r="N469">
            <v>85000</v>
          </cell>
          <cell r="O469">
            <v>0</v>
          </cell>
          <cell r="P469">
            <v>850000</v>
          </cell>
          <cell r="Q469">
            <v>850000</v>
          </cell>
          <cell r="R469">
            <v>0</v>
          </cell>
          <cell r="S469">
            <v>0</v>
          </cell>
        </row>
        <row r="470">
          <cell r="A470">
            <v>465</v>
          </cell>
          <cell r="B470" t="str">
            <v>9400-01.D.001</v>
          </cell>
          <cell r="C470" t="str">
            <v>OLIE MEDITRAN</v>
          </cell>
          <cell r="D470" t="str">
            <v>lt</v>
          </cell>
          <cell r="E470" t="str">
            <v>SAE 30</v>
          </cell>
          <cell r="F470">
            <v>129</v>
          </cell>
          <cell r="H470">
            <v>20</v>
          </cell>
          <cell r="J470">
            <v>109</v>
          </cell>
          <cell r="K470">
            <v>109</v>
          </cell>
          <cell r="L470">
            <v>0</v>
          </cell>
          <cell r="N470">
            <v>8006</v>
          </cell>
          <cell r="O470">
            <v>1032774</v>
          </cell>
          <cell r="P470">
            <v>0</v>
          </cell>
          <cell r="Q470">
            <v>160120</v>
          </cell>
          <cell r="R470">
            <v>0</v>
          </cell>
          <cell r="S470">
            <v>872654</v>
          </cell>
        </row>
        <row r="471">
          <cell r="A471">
            <v>466</v>
          </cell>
          <cell r="B471" t="str">
            <v xml:space="preserve"> 9400-01.D.012</v>
          </cell>
          <cell r="C471" t="str">
            <v>OLIE MEDITRAN</v>
          </cell>
          <cell r="D471" t="str">
            <v>ltr</v>
          </cell>
          <cell r="E471" t="str">
            <v xml:space="preserve"> SAE 10 W</v>
          </cell>
          <cell r="F471">
            <v>37</v>
          </cell>
          <cell r="H471">
            <v>37</v>
          </cell>
          <cell r="J471">
            <v>0</v>
          </cell>
          <cell r="K471">
            <v>0</v>
          </cell>
          <cell r="L471">
            <v>0</v>
          </cell>
          <cell r="N471">
            <v>9500</v>
          </cell>
          <cell r="O471">
            <v>351500</v>
          </cell>
          <cell r="P471">
            <v>0</v>
          </cell>
          <cell r="Q471">
            <v>351500</v>
          </cell>
          <cell r="R471">
            <v>0</v>
          </cell>
          <cell r="S471">
            <v>0</v>
          </cell>
        </row>
        <row r="472">
          <cell r="A472">
            <v>467</v>
          </cell>
          <cell r="B472" t="str">
            <v>9400-01.D.010</v>
          </cell>
          <cell r="C472" t="str">
            <v>OLIE MEDITRAN</v>
          </cell>
          <cell r="D472" t="str">
            <v>lt</v>
          </cell>
          <cell r="E472" t="str">
            <v>S 40</v>
          </cell>
          <cell r="F472">
            <v>408</v>
          </cell>
          <cell r="H472">
            <v>156</v>
          </cell>
          <cell r="J472">
            <v>252</v>
          </cell>
          <cell r="K472">
            <v>252</v>
          </cell>
          <cell r="L472">
            <v>0</v>
          </cell>
          <cell r="N472">
            <v>7920</v>
          </cell>
          <cell r="O472">
            <v>3231360</v>
          </cell>
          <cell r="P472">
            <v>0</v>
          </cell>
          <cell r="Q472">
            <v>1235520</v>
          </cell>
          <cell r="R472">
            <v>0</v>
          </cell>
          <cell r="S472">
            <v>1995840</v>
          </cell>
        </row>
        <row r="473">
          <cell r="A473">
            <v>468</v>
          </cell>
          <cell r="B473" t="str">
            <v>9400-01.C.003</v>
          </cell>
          <cell r="C473" t="str">
            <v>OLIE MESRAN</v>
          </cell>
          <cell r="D473" t="str">
            <v>lt</v>
          </cell>
          <cell r="E473" t="str">
            <v>SAE 20-50</v>
          </cell>
          <cell r="F473">
            <v>173</v>
          </cell>
          <cell r="J473">
            <v>173</v>
          </cell>
          <cell r="K473">
            <v>173</v>
          </cell>
          <cell r="L473">
            <v>0</v>
          </cell>
          <cell r="N473">
            <v>8000</v>
          </cell>
          <cell r="O473">
            <v>1384000</v>
          </cell>
          <cell r="P473">
            <v>0</v>
          </cell>
          <cell r="Q473">
            <v>0</v>
          </cell>
          <cell r="R473">
            <v>0</v>
          </cell>
          <cell r="S473">
            <v>1384000</v>
          </cell>
        </row>
        <row r="474">
          <cell r="A474">
            <v>469</v>
          </cell>
          <cell r="B474" t="str">
            <v>9400-01.F.008</v>
          </cell>
          <cell r="C474" t="str">
            <v>OLIE SHELL TELLUS</v>
          </cell>
          <cell r="D474" t="str">
            <v>lt</v>
          </cell>
          <cell r="E474">
            <v>46</v>
          </cell>
          <cell r="F474">
            <v>314</v>
          </cell>
          <cell r="H474">
            <v>314</v>
          </cell>
          <cell r="J474">
            <v>0</v>
          </cell>
          <cell r="K474">
            <v>0</v>
          </cell>
          <cell r="L474">
            <v>0</v>
          </cell>
          <cell r="N474">
            <v>9000</v>
          </cell>
          <cell r="O474">
            <v>2826000</v>
          </cell>
          <cell r="P474">
            <v>0</v>
          </cell>
          <cell r="Q474">
            <v>2826000</v>
          </cell>
          <cell r="R474">
            <v>0</v>
          </cell>
          <cell r="S474">
            <v>0</v>
          </cell>
        </row>
        <row r="475">
          <cell r="A475">
            <v>470</v>
          </cell>
          <cell r="B475" t="str">
            <v>9400-01.F.005</v>
          </cell>
          <cell r="C475" t="str">
            <v>OLIE SHELL TURBO</v>
          </cell>
          <cell r="D475" t="str">
            <v>lt</v>
          </cell>
          <cell r="E475" t="str">
            <v>T 68</v>
          </cell>
          <cell r="F475">
            <v>115</v>
          </cell>
          <cell r="J475">
            <v>115</v>
          </cell>
          <cell r="K475">
            <v>0</v>
          </cell>
          <cell r="L475">
            <v>-115</v>
          </cell>
          <cell r="M475" t="str">
            <v>DIPINJAM PT.SLS.2-09/8/02</v>
          </cell>
          <cell r="N475">
            <v>14000</v>
          </cell>
          <cell r="O475">
            <v>1610000</v>
          </cell>
          <cell r="P475">
            <v>0</v>
          </cell>
          <cell r="Q475">
            <v>0</v>
          </cell>
          <cell r="R475">
            <v>0</v>
          </cell>
          <cell r="S475">
            <v>1610000</v>
          </cell>
        </row>
        <row r="476">
          <cell r="A476">
            <v>471</v>
          </cell>
          <cell r="B476" t="str">
            <v>9400-09.C.436</v>
          </cell>
          <cell r="C476" t="str">
            <v>ON TIMER</v>
          </cell>
          <cell r="D476" t="str">
            <v>pc</v>
          </cell>
          <cell r="E476" t="str">
            <v>RELLA 001</v>
          </cell>
          <cell r="F476">
            <v>4</v>
          </cell>
          <cell r="J476">
            <v>4</v>
          </cell>
          <cell r="K476">
            <v>4</v>
          </cell>
          <cell r="L476">
            <v>0</v>
          </cell>
          <cell r="N476">
            <v>19270</v>
          </cell>
          <cell r="O476">
            <v>77080</v>
          </cell>
          <cell r="P476">
            <v>0</v>
          </cell>
          <cell r="Q476">
            <v>0</v>
          </cell>
          <cell r="R476">
            <v>0</v>
          </cell>
          <cell r="S476">
            <v>77080</v>
          </cell>
        </row>
        <row r="477">
          <cell r="A477">
            <v>472</v>
          </cell>
          <cell r="B477" t="str">
            <v>9400-09.C.437</v>
          </cell>
          <cell r="C477" t="str">
            <v>ON TIMER</v>
          </cell>
          <cell r="D477" t="str">
            <v>pc</v>
          </cell>
          <cell r="E477" t="str">
            <v>LA.2.D.20</v>
          </cell>
          <cell r="F477">
            <v>2</v>
          </cell>
          <cell r="J477">
            <v>2</v>
          </cell>
          <cell r="K477">
            <v>2</v>
          </cell>
          <cell r="L477">
            <v>0</v>
          </cell>
          <cell r="N477">
            <v>37081</v>
          </cell>
          <cell r="O477">
            <v>74162</v>
          </cell>
          <cell r="P477">
            <v>0</v>
          </cell>
          <cell r="Q477">
            <v>0</v>
          </cell>
          <cell r="R477">
            <v>0</v>
          </cell>
          <cell r="S477">
            <v>74162</v>
          </cell>
        </row>
        <row r="478">
          <cell r="A478">
            <v>473</v>
          </cell>
          <cell r="B478" t="str">
            <v>9400-09.C.170</v>
          </cell>
          <cell r="C478" t="str">
            <v>OVERLOAD</v>
          </cell>
          <cell r="D478" t="str">
            <v>pc</v>
          </cell>
          <cell r="E478" t="str">
            <v>THK (30 - 40)A</v>
          </cell>
          <cell r="F478">
            <v>5</v>
          </cell>
          <cell r="J478">
            <v>5</v>
          </cell>
          <cell r="K478">
            <v>5</v>
          </cell>
          <cell r="L478">
            <v>0</v>
          </cell>
          <cell r="N478">
            <v>50000</v>
          </cell>
          <cell r="O478">
            <v>250000</v>
          </cell>
          <cell r="P478">
            <v>0</v>
          </cell>
          <cell r="Q478">
            <v>0</v>
          </cell>
          <cell r="R478">
            <v>0</v>
          </cell>
          <cell r="S478">
            <v>250000</v>
          </cell>
        </row>
        <row r="479">
          <cell r="A479">
            <v>474</v>
          </cell>
          <cell r="B479" t="str">
            <v>9400-09.C.468</v>
          </cell>
          <cell r="C479" t="str">
            <v>OVERLOAD RELAY</v>
          </cell>
          <cell r="D479" t="str">
            <v>pc</v>
          </cell>
          <cell r="E479" t="str">
            <v>TH 25-40N(65 - 95) A</v>
          </cell>
          <cell r="F479">
            <v>2</v>
          </cell>
          <cell r="J479">
            <v>2</v>
          </cell>
          <cell r="K479">
            <v>2</v>
          </cell>
          <cell r="L479">
            <v>0</v>
          </cell>
          <cell r="N479">
            <v>124800</v>
          </cell>
          <cell r="O479">
            <v>249600</v>
          </cell>
          <cell r="P479">
            <v>0</v>
          </cell>
          <cell r="Q479">
            <v>0</v>
          </cell>
          <cell r="R479">
            <v>0</v>
          </cell>
          <cell r="S479">
            <v>249600</v>
          </cell>
        </row>
        <row r="480">
          <cell r="A480">
            <v>475</v>
          </cell>
          <cell r="B480" t="str">
            <v>9400-09.C.582</v>
          </cell>
          <cell r="C480" t="str">
            <v>OVERLOAD RELAY</v>
          </cell>
          <cell r="D480" t="str">
            <v>pc</v>
          </cell>
          <cell r="E480" t="str">
            <v>T3N (1 - 3) A</v>
          </cell>
          <cell r="F480">
            <v>2</v>
          </cell>
          <cell r="J480">
            <v>2</v>
          </cell>
          <cell r="K480">
            <v>2</v>
          </cell>
          <cell r="L480">
            <v>0</v>
          </cell>
          <cell r="N480">
            <v>49600</v>
          </cell>
          <cell r="O480">
            <v>99200</v>
          </cell>
          <cell r="P480">
            <v>0</v>
          </cell>
          <cell r="Q480">
            <v>0</v>
          </cell>
          <cell r="R480">
            <v>0</v>
          </cell>
          <cell r="S480">
            <v>99200</v>
          </cell>
        </row>
        <row r="481">
          <cell r="A481">
            <v>476</v>
          </cell>
          <cell r="B481" t="str">
            <v>9400-09.C.580</v>
          </cell>
          <cell r="C481" t="str">
            <v>OVERLOAD RELAY</v>
          </cell>
          <cell r="D481" t="str">
            <v>pc</v>
          </cell>
          <cell r="E481" t="str">
            <v>T3N (2 - 6) A</v>
          </cell>
          <cell r="F481">
            <v>2</v>
          </cell>
          <cell r="J481">
            <v>2</v>
          </cell>
          <cell r="K481">
            <v>2</v>
          </cell>
          <cell r="L481">
            <v>0</v>
          </cell>
          <cell r="N481">
            <v>38000</v>
          </cell>
          <cell r="O481">
            <v>76000</v>
          </cell>
          <cell r="P481">
            <v>0</v>
          </cell>
          <cell r="Q481">
            <v>0</v>
          </cell>
          <cell r="R481">
            <v>0</v>
          </cell>
          <cell r="S481">
            <v>76000</v>
          </cell>
        </row>
        <row r="482">
          <cell r="A482">
            <v>477</v>
          </cell>
          <cell r="B482" t="str">
            <v>9400-09.C.583</v>
          </cell>
          <cell r="C482" t="str">
            <v>OVERLOAD RELAY</v>
          </cell>
          <cell r="D482" t="str">
            <v>pc</v>
          </cell>
          <cell r="E482" t="str">
            <v>T3N (3 - 8) A</v>
          </cell>
          <cell r="F482">
            <v>5</v>
          </cell>
          <cell r="J482">
            <v>5</v>
          </cell>
          <cell r="K482">
            <v>5</v>
          </cell>
          <cell r="L482">
            <v>0</v>
          </cell>
          <cell r="N482">
            <v>40863</v>
          </cell>
          <cell r="O482">
            <v>204315</v>
          </cell>
          <cell r="P482">
            <v>0</v>
          </cell>
          <cell r="Q482">
            <v>0</v>
          </cell>
          <cell r="R482">
            <v>0</v>
          </cell>
          <cell r="S482">
            <v>204315</v>
          </cell>
        </row>
        <row r="483">
          <cell r="A483">
            <v>478</v>
          </cell>
          <cell r="B483" t="str">
            <v>9400-09.C.465</v>
          </cell>
          <cell r="C483" t="str">
            <v>OVERLOAD RELAY</v>
          </cell>
          <cell r="D483" t="str">
            <v>pc</v>
          </cell>
          <cell r="E483" t="str">
            <v>T3N (6 - 9) A</v>
          </cell>
          <cell r="F483">
            <v>3</v>
          </cell>
          <cell r="H483">
            <v>1</v>
          </cell>
          <cell r="J483">
            <v>2</v>
          </cell>
          <cell r="K483">
            <v>2</v>
          </cell>
          <cell r="L483">
            <v>0</v>
          </cell>
          <cell r="N483">
            <v>49600</v>
          </cell>
          <cell r="O483">
            <v>148800</v>
          </cell>
          <cell r="P483">
            <v>0</v>
          </cell>
          <cell r="Q483">
            <v>49600</v>
          </cell>
          <cell r="R483">
            <v>0</v>
          </cell>
          <cell r="S483">
            <v>99200</v>
          </cell>
        </row>
        <row r="484">
          <cell r="A484">
            <v>479</v>
          </cell>
          <cell r="B484" t="str">
            <v>9400-09.C.469</v>
          </cell>
          <cell r="C484" t="str">
            <v>OVERLOAD RELAY</v>
          </cell>
          <cell r="D484" t="str">
            <v>pc</v>
          </cell>
          <cell r="E484" t="str">
            <v>TH 10-15N(54 - 50) A</v>
          </cell>
          <cell r="F484">
            <v>5</v>
          </cell>
          <cell r="J484">
            <v>5</v>
          </cell>
          <cell r="K484">
            <v>5</v>
          </cell>
          <cell r="L484">
            <v>0</v>
          </cell>
          <cell r="N484">
            <v>200000</v>
          </cell>
          <cell r="O484">
            <v>1000000</v>
          </cell>
          <cell r="P484">
            <v>0</v>
          </cell>
          <cell r="Q484">
            <v>0</v>
          </cell>
          <cell r="R484">
            <v>0</v>
          </cell>
          <cell r="S484">
            <v>1000000</v>
          </cell>
        </row>
        <row r="485">
          <cell r="A485">
            <v>480</v>
          </cell>
          <cell r="B485" t="str">
            <v>9400-09.C.587</v>
          </cell>
          <cell r="C485" t="str">
            <v>OVERLOAD RELAY</v>
          </cell>
          <cell r="D485" t="str">
            <v>pc</v>
          </cell>
          <cell r="E485" t="str">
            <v>THK 60 KP (45 - 60)A</v>
          </cell>
          <cell r="F485">
            <v>3</v>
          </cell>
          <cell r="J485">
            <v>3</v>
          </cell>
          <cell r="K485">
            <v>3</v>
          </cell>
          <cell r="L485">
            <v>0</v>
          </cell>
          <cell r="N485">
            <v>47000</v>
          </cell>
          <cell r="O485">
            <v>141000</v>
          </cell>
          <cell r="P485">
            <v>0</v>
          </cell>
          <cell r="Q485">
            <v>0</v>
          </cell>
          <cell r="R485">
            <v>0</v>
          </cell>
          <cell r="S485">
            <v>141000</v>
          </cell>
        </row>
        <row r="486">
          <cell r="A486">
            <v>481</v>
          </cell>
          <cell r="B486" t="str">
            <v>9400-09.C.581</v>
          </cell>
          <cell r="C486" t="str">
            <v>OVERLOAD RELAY</v>
          </cell>
          <cell r="D486" t="str">
            <v>pc</v>
          </cell>
          <cell r="E486" t="str">
            <v>T3N (5 - 11) A</v>
          </cell>
          <cell r="F486">
            <v>6</v>
          </cell>
          <cell r="J486">
            <v>6</v>
          </cell>
          <cell r="K486">
            <v>6</v>
          </cell>
          <cell r="L486">
            <v>0</v>
          </cell>
          <cell r="N486">
            <v>86000</v>
          </cell>
          <cell r="O486">
            <v>516000</v>
          </cell>
          <cell r="P486">
            <v>0</v>
          </cell>
          <cell r="Q486">
            <v>0</v>
          </cell>
          <cell r="R486">
            <v>0</v>
          </cell>
          <cell r="S486">
            <v>516000</v>
          </cell>
        </row>
        <row r="487">
          <cell r="A487">
            <v>482</v>
          </cell>
          <cell r="B487" t="str">
            <v>9400-09.C.573</v>
          </cell>
          <cell r="C487" t="str">
            <v>OVERLOAD RELAY</v>
          </cell>
          <cell r="D487" t="str">
            <v>pc</v>
          </cell>
          <cell r="E487" t="str">
            <v>RT.IN (8 - 12) A</v>
          </cell>
          <cell r="F487">
            <v>14</v>
          </cell>
          <cell r="J487">
            <v>14</v>
          </cell>
          <cell r="K487">
            <v>14</v>
          </cell>
          <cell r="L487">
            <v>0</v>
          </cell>
          <cell r="N487">
            <v>47000</v>
          </cell>
          <cell r="O487">
            <v>658000</v>
          </cell>
          <cell r="P487">
            <v>0</v>
          </cell>
          <cell r="Q487">
            <v>0</v>
          </cell>
          <cell r="R487">
            <v>0</v>
          </cell>
          <cell r="S487">
            <v>658000</v>
          </cell>
        </row>
        <row r="488">
          <cell r="A488">
            <v>483</v>
          </cell>
          <cell r="B488" t="str">
            <v>9400-09.C.579</v>
          </cell>
          <cell r="C488" t="str">
            <v>OVERLOAD RELAY</v>
          </cell>
          <cell r="D488" t="str">
            <v>pc</v>
          </cell>
          <cell r="E488" t="str">
            <v>T3N (3 - 9) A</v>
          </cell>
          <cell r="F488">
            <v>2</v>
          </cell>
          <cell r="J488">
            <v>2</v>
          </cell>
          <cell r="K488">
            <v>2</v>
          </cell>
          <cell r="L488">
            <v>0</v>
          </cell>
          <cell r="N488">
            <v>47000</v>
          </cell>
          <cell r="O488">
            <v>94000</v>
          </cell>
          <cell r="P488">
            <v>0</v>
          </cell>
          <cell r="Q488">
            <v>0</v>
          </cell>
          <cell r="R488">
            <v>0</v>
          </cell>
          <cell r="S488">
            <v>94000</v>
          </cell>
        </row>
        <row r="489">
          <cell r="A489">
            <v>484</v>
          </cell>
          <cell r="B489" t="str">
            <v>9400-09.C.413</v>
          </cell>
          <cell r="C489" t="str">
            <v>OVERLOAD RELAY</v>
          </cell>
          <cell r="D489" t="str">
            <v>pc</v>
          </cell>
          <cell r="E489" t="str">
            <v>(7 - 11) A</v>
          </cell>
          <cell r="F489">
            <v>20</v>
          </cell>
          <cell r="J489">
            <v>20</v>
          </cell>
          <cell r="K489">
            <v>20</v>
          </cell>
          <cell r="L489">
            <v>0</v>
          </cell>
          <cell r="N489">
            <v>105000</v>
          </cell>
          <cell r="O489">
            <v>2100000</v>
          </cell>
          <cell r="P489">
            <v>0</v>
          </cell>
          <cell r="Q489">
            <v>0</v>
          </cell>
          <cell r="R489">
            <v>0</v>
          </cell>
          <cell r="S489">
            <v>2100000</v>
          </cell>
        </row>
        <row r="490">
          <cell r="A490">
            <v>485</v>
          </cell>
          <cell r="B490" t="str">
            <v>9400-09.C.449</v>
          </cell>
          <cell r="C490" t="str">
            <v>OVERLOAD RELAY MITSIBISHI</v>
          </cell>
          <cell r="D490" t="str">
            <v>pc</v>
          </cell>
          <cell r="E490" t="str">
            <v>THK-20 / (18 - 26) A</v>
          </cell>
          <cell r="F490">
            <v>7</v>
          </cell>
          <cell r="H490">
            <v>1</v>
          </cell>
          <cell r="J490">
            <v>6</v>
          </cell>
          <cell r="K490">
            <v>6</v>
          </cell>
          <cell r="L490">
            <v>0</v>
          </cell>
          <cell r="N490">
            <v>50000</v>
          </cell>
          <cell r="O490">
            <v>350000</v>
          </cell>
          <cell r="P490">
            <v>0</v>
          </cell>
          <cell r="Q490">
            <v>50000</v>
          </cell>
          <cell r="R490">
            <v>0</v>
          </cell>
          <cell r="S490">
            <v>300000</v>
          </cell>
        </row>
        <row r="491">
          <cell r="A491">
            <v>486</v>
          </cell>
          <cell r="B491" t="str">
            <v>9400-16.E.268</v>
          </cell>
          <cell r="C491" t="str">
            <v>PACKING</v>
          </cell>
          <cell r="D491" t="str">
            <v>kg</v>
          </cell>
          <cell r="E491" t="str">
            <v xml:space="preserve"> </v>
          </cell>
          <cell r="F491">
            <v>0</v>
          </cell>
          <cell r="G491">
            <v>2</v>
          </cell>
          <cell r="H491">
            <v>0.5</v>
          </cell>
          <cell r="J491">
            <v>1.5</v>
          </cell>
          <cell r="K491">
            <v>1.5</v>
          </cell>
          <cell r="L491">
            <v>0</v>
          </cell>
          <cell r="N491">
            <v>360000</v>
          </cell>
          <cell r="O491">
            <v>0</v>
          </cell>
          <cell r="P491">
            <v>720000</v>
          </cell>
          <cell r="Q491">
            <v>180000</v>
          </cell>
          <cell r="R491">
            <v>0</v>
          </cell>
          <cell r="S491">
            <v>540000</v>
          </cell>
        </row>
        <row r="492">
          <cell r="A492">
            <v>487</v>
          </cell>
          <cell r="B492" t="str">
            <v>9400-16.A.001</v>
          </cell>
          <cell r="C492" t="str">
            <v>PACKING DOOR</v>
          </cell>
          <cell r="D492" t="str">
            <v>m</v>
          </cell>
          <cell r="E492" t="str">
            <v>-</v>
          </cell>
          <cell r="F492">
            <v>70</v>
          </cell>
          <cell r="H492">
            <v>10</v>
          </cell>
          <cell r="J492">
            <v>60</v>
          </cell>
          <cell r="K492">
            <v>60</v>
          </cell>
          <cell r="L492">
            <v>0</v>
          </cell>
          <cell r="N492">
            <v>22500</v>
          </cell>
          <cell r="O492">
            <v>1575000</v>
          </cell>
          <cell r="P492">
            <v>0</v>
          </cell>
          <cell r="Q492">
            <v>225000</v>
          </cell>
          <cell r="R492">
            <v>0</v>
          </cell>
          <cell r="S492">
            <v>1350000</v>
          </cell>
        </row>
        <row r="493">
          <cell r="A493">
            <v>488</v>
          </cell>
          <cell r="B493" t="str">
            <v>9400-06.A.00086</v>
          </cell>
          <cell r="C493" t="str">
            <v>PACKING MERKEL DIALON 5354</v>
          </cell>
          <cell r="D493" t="str">
            <v>kg</v>
          </cell>
          <cell r="E493" t="str">
            <v>3/4"</v>
          </cell>
          <cell r="F493">
            <v>3</v>
          </cell>
          <cell r="J493">
            <v>3</v>
          </cell>
          <cell r="K493">
            <v>3</v>
          </cell>
          <cell r="L493">
            <v>0</v>
          </cell>
          <cell r="N493">
            <v>1309500</v>
          </cell>
          <cell r="O493">
            <v>3928500</v>
          </cell>
          <cell r="P493">
            <v>0</v>
          </cell>
          <cell r="Q493">
            <v>0</v>
          </cell>
          <cell r="R493">
            <v>0</v>
          </cell>
          <cell r="S493">
            <v>3928500</v>
          </cell>
        </row>
        <row r="494">
          <cell r="A494">
            <v>489</v>
          </cell>
          <cell r="B494" t="str">
            <v>9400-06.A.00087</v>
          </cell>
          <cell r="C494" t="str">
            <v>PACKING MERKEL DIALON 5354</v>
          </cell>
          <cell r="D494" t="str">
            <v>kg</v>
          </cell>
          <cell r="E494" t="str">
            <v>½"</v>
          </cell>
          <cell r="F494">
            <v>1</v>
          </cell>
          <cell r="J494">
            <v>1</v>
          </cell>
          <cell r="K494">
            <v>1</v>
          </cell>
          <cell r="L494">
            <v>0</v>
          </cell>
          <cell r="N494">
            <v>436500</v>
          </cell>
          <cell r="O494">
            <v>436500</v>
          </cell>
          <cell r="P494">
            <v>0</v>
          </cell>
          <cell r="Q494">
            <v>0</v>
          </cell>
          <cell r="R494">
            <v>0</v>
          </cell>
          <cell r="S494">
            <v>436500</v>
          </cell>
        </row>
        <row r="495">
          <cell r="A495">
            <v>490</v>
          </cell>
          <cell r="B495" t="str">
            <v>9400-06.B.077</v>
          </cell>
          <cell r="C495" t="str">
            <v>PACKING TBA</v>
          </cell>
          <cell r="D495" t="str">
            <v>lbr</v>
          </cell>
          <cell r="E495" t="str">
            <v>1 mm</v>
          </cell>
          <cell r="F495">
            <v>6</v>
          </cell>
          <cell r="H495">
            <v>1</v>
          </cell>
          <cell r="J495">
            <v>5</v>
          </cell>
          <cell r="K495">
            <v>5</v>
          </cell>
          <cell r="L495">
            <v>0</v>
          </cell>
          <cell r="N495">
            <v>40000</v>
          </cell>
          <cell r="O495">
            <v>240000</v>
          </cell>
          <cell r="P495">
            <v>0</v>
          </cell>
          <cell r="Q495">
            <v>40000</v>
          </cell>
          <cell r="R495">
            <v>0</v>
          </cell>
          <cell r="S495">
            <v>200000</v>
          </cell>
        </row>
        <row r="496">
          <cell r="A496">
            <v>491</v>
          </cell>
          <cell r="B496" t="str">
            <v xml:space="preserve"> 9400-05.K.1486</v>
          </cell>
          <cell r="C496" t="str">
            <v>PAKU RIVET</v>
          </cell>
          <cell r="D496" t="str">
            <v>BOX</v>
          </cell>
          <cell r="F496">
            <v>1</v>
          </cell>
          <cell r="G496">
            <v>3</v>
          </cell>
          <cell r="J496">
            <v>4</v>
          </cell>
          <cell r="K496">
            <v>4</v>
          </cell>
          <cell r="L496">
            <v>0</v>
          </cell>
          <cell r="N496">
            <v>26000</v>
          </cell>
          <cell r="O496">
            <v>26000</v>
          </cell>
          <cell r="P496">
            <v>78000</v>
          </cell>
          <cell r="Q496">
            <v>0</v>
          </cell>
          <cell r="R496">
            <v>0</v>
          </cell>
          <cell r="S496">
            <v>104000</v>
          </cell>
        </row>
        <row r="497">
          <cell r="A497">
            <v>492</v>
          </cell>
          <cell r="B497" t="str">
            <v>9400-05.K.2115</v>
          </cell>
          <cell r="C497" t="str">
            <v>PAPER ROLL AMANO</v>
          </cell>
          <cell r="D497" t="str">
            <v>box</v>
          </cell>
          <cell r="F497">
            <v>3</v>
          </cell>
          <cell r="H497">
            <v>3</v>
          </cell>
          <cell r="J497">
            <v>0</v>
          </cell>
          <cell r="K497">
            <v>0</v>
          </cell>
          <cell r="L497">
            <v>0</v>
          </cell>
          <cell r="N497">
            <v>120000</v>
          </cell>
          <cell r="O497">
            <v>360000</v>
          </cell>
          <cell r="P497">
            <v>0</v>
          </cell>
          <cell r="Q497">
            <v>360000</v>
          </cell>
          <cell r="R497">
            <v>0</v>
          </cell>
          <cell r="S497">
            <v>0</v>
          </cell>
        </row>
        <row r="498">
          <cell r="A498">
            <v>493</v>
          </cell>
          <cell r="B498" t="str">
            <v>9400-05.K.700</v>
          </cell>
          <cell r="C498" t="str">
            <v>PASIR KUARSA</v>
          </cell>
          <cell r="D498" t="str">
            <v>M3</v>
          </cell>
          <cell r="E498" t="str">
            <v xml:space="preserve"> -</v>
          </cell>
          <cell r="F498">
            <v>28</v>
          </cell>
          <cell r="H498">
            <v>18</v>
          </cell>
          <cell r="J498">
            <v>10</v>
          </cell>
          <cell r="K498">
            <v>10</v>
          </cell>
          <cell r="L498">
            <v>0</v>
          </cell>
          <cell r="N498">
            <v>75000</v>
          </cell>
          <cell r="O498">
            <v>2100000</v>
          </cell>
          <cell r="P498">
            <v>0</v>
          </cell>
          <cell r="Q498">
            <v>1350000</v>
          </cell>
          <cell r="R498">
            <v>0</v>
          </cell>
          <cell r="S498">
            <v>750000</v>
          </cell>
        </row>
        <row r="499">
          <cell r="A499">
            <v>494</v>
          </cell>
          <cell r="B499" t="str">
            <v>9400-09,.C.1120</v>
          </cell>
          <cell r="C499" t="str">
            <v>PELAMPUNG AIR</v>
          </cell>
          <cell r="D499" t="str">
            <v>pc</v>
          </cell>
          <cell r="F499">
            <v>1</v>
          </cell>
          <cell r="J499">
            <v>1</v>
          </cell>
          <cell r="K499">
            <v>1</v>
          </cell>
          <cell r="L499">
            <v>0</v>
          </cell>
          <cell r="N499">
            <v>45000</v>
          </cell>
          <cell r="O499">
            <v>45000</v>
          </cell>
          <cell r="P499">
            <v>0</v>
          </cell>
          <cell r="Q499">
            <v>0</v>
          </cell>
          <cell r="R499">
            <v>0</v>
          </cell>
          <cell r="S499">
            <v>45000</v>
          </cell>
        </row>
        <row r="500">
          <cell r="A500">
            <v>495</v>
          </cell>
          <cell r="B500" t="str">
            <v>9400-09.C.1403</v>
          </cell>
          <cell r="C500" t="str">
            <v>PILOT LAMP</v>
          </cell>
          <cell r="D500" t="str">
            <v>pc</v>
          </cell>
          <cell r="E500" t="str">
            <v>-</v>
          </cell>
          <cell r="F500">
            <v>42</v>
          </cell>
          <cell r="J500">
            <v>42</v>
          </cell>
          <cell r="K500">
            <v>42</v>
          </cell>
          <cell r="L500">
            <v>0</v>
          </cell>
          <cell r="N500">
            <v>6500</v>
          </cell>
          <cell r="O500">
            <v>273000</v>
          </cell>
          <cell r="P500">
            <v>0</v>
          </cell>
          <cell r="Q500">
            <v>0</v>
          </cell>
          <cell r="R500">
            <v>0</v>
          </cell>
          <cell r="S500">
            <v>273000</v>
          </cell>
        </row>
        <row r="501">
          <cell r="A501">
            <v>496</v>
          </cell>
          <cell r="B501" t="str">
            <v>9400-09.C.1588</v>
          </cell>
          <cell r="C501" t="str">
            <v>PILOT LAMP SCREW</v>
          </cell>
          <cell r="D501" t="str">
            <v>pc</v>
          </cell>
          <cell r="E501" t="str">
            <v>6.3 V</v>
          </cell>
          <cell r="F501">
            <v>89</v>
          </cell>
          <cell r="J501">
            <v>89</v>
          </cell>
          <cell r="K501">
            <v>89</v>
          </cell>
          <cell r="L501">
            <v>0</v>
          </cell>
          <cell r="N501">
            <v>5500</v>
          </cell>
          <cell r="O501">
            <v>489500</v>
          </cell>
          <cell r="P501">
            <v>0</v>
          </cell>
          <cell r="Q501">
            <v>0</v>
          </cell>
          <cell r="R501">
            <v>0</v>
          </cell>
          <cell r="S501">
            <v>489500</v>
          </cell>
        </row>
        <row r="502">
          <cell r="A502">
            <v>497</v>
          </cell>
          <cell r="B502" t="str">
            <v>9400-20.A.065</v>
          </cell>
          <cell r="C502" t="str">
            <v>PINION GEAR</v>
          </cell>
          <cell r="D502" t="str">
            <v>pc</v>
          </cell>
          <cell r="E502" t="str">
            <v>-</v>
          </cell>
          <cell r="F502">
            <v>2</v>
          </cell>
          <cell r="J502">
            <v>2</v>
          </cell>
          <cell r="K502">
            <v>2</v>
          </cell>
          <cell r="L502">
            <v>0</v>
          </cell>
          <cell r="N502">
            <v>112212</v>
          </cell>
          <cell r="O502">
            <v>224424</v>
          </cell>
          <cell r="P502">
            <v>0</v>
          </cell>
          <cell r="Q502">
            <v>0</v>
          </cell>
          <cell r="R502">
            <v>0</v>
          </cell>
          <cell r="S502">
            <v>224424</v>
          </cell>
        </row>
        <row r="503">
          <cell r="A503">
            <v>498</v>
          </cell>
          <cell r="B503" t="str">
            <v>9401 - 01</v>
          </cell>
          <cell r="C503" t="str">
            <v>PIPA HDPE</v>
          </cell>
          <cell r="D503" t="str">
            <v>btg</v>
          </cell>
          <cell r="E503" t="str">
            <v xml:space="preserve"> 4" 110 MM PN.100</v>
          </cell>
          <cell r="F503">
            <v>53</v>
          </cell>
          <cell r="H503">
            <v>53</v>
          </cell>
          <cell r="J503">
            <v>0</v>
          </cell>
          <cell r="K503">
            <v>0</v>
          </cell>
          <cell r="L503">
            <v>0</v>
          </cell>
          <cell r="M503" t="str">
            <v>INVESTASI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</row>
        <row r="504">
          <cell r="A504">
            <v>499</v>
          </cell>
          <cell r="B504" t="str">
            <v>9401-01</v>
          </cell>
          <cell r="C504" t="str">
            <v>PIPA HDPE</v>
          </cell>
          <cell r="D504" t="str">
            <v>BTG</v>
          </cell>
          <cell r="E504" t="str">
            <v>6" X 12 M</v>
          </cell>
          <cell r="F504">
            <v>202</v>
          </cell>
          <cell r="J504">
            <v>202</v>
          </cell>
          <cell r="K504">
            <v>202</v>
          </cell>
          <cell r="L504">
            <v>0</v>
          </cell>
          <cell r="M504" t="str">
            <v>INVESTASI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</row>
        <row r="505">
          <cell r="A505">
            <v>500</v>
          </cell>
          <cell r="B505" t="str">
            <v>9402-02</v>
          </cell>
          <cell r="C505" t="str">
            <v>PIPA HDPE</v>
          </cell>
          <cell r="D505" t="str">
            <v>BTG</v>
          </cell>
          <cell r="E505" t="str">
            <v>6" X 8 M</v>
          </cell>
          <cell r="F505">
            <v>8</v>
          </cell>
          <cell r="J505">
            <v>8</v>
          </cell>
          <cell r="K505">
            <v>8</v>
          </cell>
          <cell r="L505">
            <v>0</v>
          </cell>
          <cell r="M505" t="str">
            <v>INVESTASI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</row>
        <row r="506">
          <cell r="A506">
            <v>501</v>
          </cell>
          <cell r="B506" t="str">
            <v xml:space="preserve"> 9400-11.B.280</v>
          </cell>
          <cell r="C506" t="str">
            <v>PIPA HITAM</v>
          </cell>
          <cell r="D506" t="str">
            <v>btg</v>
          </cell>
          <cell r="E506" t="str">
            <v xml:space="preserve"> SCH 40  5/8" X 6 MTR</v>
          </cell>
          <cell r="F506">
            <v>1</v>
          </cell>
          <cell r="J506">
            <v>1</v>
          </cell>
          <cell r="K506">
            <v>1</v>
          </cell>
          <cell r="L506">
            <v>0</v>
          </cell>
          <cell r="N506">
            <v>140000</v>
          </cell>
          <cell r="O506">
            <v>140000</v>
          </cell>
          <cell r="P506">
            <v>0</v>
          </cell>
          <cell r="Q506">
            <v>0</v>
          </cell>
          <cell r="R506">
            <v>0</v>
          </cell>
          <cell r="S506">
            <v>140000</v>
          </cell>
        </row>
        <row r="507">
          <cell r="A507">
            <v>502</v>
          </cell>
          <cell r="B507" t="str">
            <v>9400-05.K.1285</v>
          </cell>
          <cell r="C507" t="str">
            <v>PIPA PVC</v>
          </cell>
          <cell r="D507" t="str">
            <v>BTG</v>
          </cell>
          <cell r="E507" t="str">
            <v xml:space="preserve"> 4"</v>
          </cell>
          <cell r="F507">
            <v>4</v>
          </cell>
          <cell r="J507">
            <v>4</v>
          </cell>
          <cell r="K507">
            <v>4</v>
          </cell>
          <cell r="L507">
            <v>0</v>
          </cell>
          <cell r="N507">
            <v>125000</v>
          </cell>
          <cell r="O507">
            <v>500000</v>
          </cell>
          <cell r="P507">
            <v>0</v>
          </cell>
          <cell r="Q507">
            <v>0</v>
          </cell>
          <cell r="R507">
            <v>0</v>
          </cell>
          <cell r="S507">
            <v>500000</v>
          </cell>
        </row>
        <row r="508">
          <cell r="A508">
            <v>503</v>
          </cell>
          <cell r="B508" t="str">
            <v>9400-11.B.159</v>
          </cell>
          <cell r="C508" t="str">
            <v>PIPA ST.STEEL</v>
          </cell>
          <cell r="D508" t="str">
            <v>btg</v>
          </cell>
          <cell r="E508" t="str">
            <v>1" x 6m</v>
          </cell>
          <cell r="F508">
            <v>2</v>
          </cell>
          <cell r="J508">
            <v>2</v>
          </cell>
          <cell r="K508">
            <v>2</v>
          </cell>
          <cell r="L508">
            <v>0</v>
          </cell>
          <cell r="N508">
            <v>525000</v>
          </cell>
          <cell r="O508">
            <v>1050000</v>
          </cell>
          <cell r="P508">
            <v>0</v>
          </cell>
          <cell r="Q508">
            <v>0</v>
          </cell>
          <cell r="R508">
            <v>0</v>
          </cell>
          <cell r="S508">
            <v>1050000</v>
          </cell>
        </row>
        <row r="509">
          <cell r="A509">
            <v>504</v>
          </cell>
          <cell r="B509" t="str">
            <v>9400-11.B.177</v>
          </cell>
          <cell r="C509" t="str">
            <v>PIPA ST.STEEL</v>
          </cell>
          <cell r="D509" t="str">
            <v>btg</v>
          </cell>
          <cell r="E509" t="str">
            <v>2½"</v>
          </cell>
          <cell r="F509">
            <v>2</v>
          </cell>
          <cell r="J509">
            <v>2</v>
          </cell>
          <cell r="K509">
            <v>2</v>
          </cell>
          <cell r="L509">
            <v>0</v>
          </cell>
          <cell r="N509">
            <v>1300000</v>
          </cell>
          <cell r="O509">
            <v>2600000</v>
          </cell>
          <cell r="P509">
            <v>0</v>
          </cell>
          <cell r="Q509">
            <v>0</v>
          </cell>
          <cell r="R509">
            <v>0</v>
          </cell>
          <cell r="S509">
            <v>2600000</v>
          </cell>
        </row>
        <row r="510">
          <cell r="A510">
            <v>505</v>
          </cell>
          <cell r="B510" t="str">
            <v>9400-11.B.018</v>
          </cell>
          <cell r="C510" t="str">
            <v>PIPA STEAM SCH 80</v>
          </cell>
          <cell r="D510" t="str">
            <v>BTG</v>
          </cell>
          <cell r="E510" t="str">
            <v xml:space="preserve"> 2" X 6 M</v>
          </cell>
          <cell r="F510">
            <v>2</v>
          </cell>
          <cell r="H510">
            <v>1</v>
          </cell>
          <cell r="J510">
            <v>1</v>
          </cell>
          <cell r="K510">
            <v>1</v>
          </cell>
          <cell r="L510">
            <v>0</v>
          </cell>
          <cell r="N510">
            <v>337250</v>
          </cell>
          <cell r="O510">
            <v>674500</v>
          </cell>
          <cell r="P510">
            <v>0</v>
          </cell>
          <cell r="Q510">
            <v>337250</v>
          </cell>
          <cell r="R510">
            <v>0</v>
          </cell>
          <cell r="S510">
            <v>337250</v>
          </cell>
        </row>
        <row r="511">
          <cell r="A511">
            <v>506</v>
          </cell>
          <cell r="B511" t="str">
            <v>9400-11.B.212</v>
          </cell>
          <cell r="C511" t="str">
            <v>PIPA STEAM SCH40</v>
          </cell>
          <cell r="D511" t="str">
            <v>btg</v>
          </cell>
          <cell r="E511" t="str">
            <v>3/8" x 6m</v>
          </cell>
          <cell r="F511">
            <v>1</v>
          </cell>
          <cell r="J511">
            <v>1</v>
          </cell>
          <cell r="K511">
            <v>1</v>
          </cell>
          <cell r="L511">
            <v>0</v>
          </cell>
          <cell r="N511">
            <v>16413</v>
          </cell>
          <cell r="O511">
            <v>16413</v>
          </cell>
          <cell r="P511">
            <v>0</v>
          </cell>
          <cell r="Q511">
            <v>0</v>
          </cell>
          <cell r="R511">
            <v>0</v>
          </cell>
          <cell r="S511">
            <v>16413</v>
          </cell>
        </row>
        <row r="512">
          <cell r="A512">
            <v>507</v>
          </cell>
          <cell r="B512" t="str">
            <v>9400-11.B.015</v>
          </cell>
          <cell r="C512" t="str">
            <v>PIPA STEAM SCH40</v>
          </cell>
          <cell r="D512" t="str">
            <v>btg</v>
          </cell>
          <cell r="E512" t="str">
            <v>1/2" x 6m</v>
          </cell>
          <cell r="F512">
            <v>2</v>
          </cell>
          <cell r="J512">
            <v>2</v>
          </cell>
          <cell r="K512">
            <v>2</v>
          </cell>
          <cell r="L512">
            <v>0</v>
          </cell>
          <cell r="N512">
            <v>105000</v>
          </cell>
          <cell r="O512">
            <v>210000</v>
          </cell>
          <cell r="P512">
            <v>0</v>
          </cell>
          <cell r="Q512">
            <v>0</v>
          </cell>
          <cell r="R512">
            <v>0</v>
          </cell>
          <cell r="S512">
            <v>210000</v>
          </cell>
        </row>
        <row r="513">
          <cell r="A513">
            <v>508</v>
          </cell>
          <cell r="B513" t="str">
            <v>9400-11.B.052</v>
          </cell>
          <cell r="C513" t="str">
            <v>PIPA STEAM SCH40</v>
          </cell>
          <cell r="D513" t="str">
            <v>btg</v>
          </cell>
          <cell r="E513" t="str">
            <v>1,5" x 6m</v>
          </cell>
          <cell r="F513">
            <v>2</v>
          </cell>
          <cell r="J513">
            <v>2</v>
          </cell>
          <cell r="K513">
            <v>2</v>
          </cell>
          <cell r="L513">
            <v>0</v>
          </cell>
          <cell r="N513">
            <v>206435</v>
          </cell>
          <cell r="O513">
            <v>412870</v>
          </cell>
          <cell r="P513">
            <v>0</v>
          </cell>
          <cell r="Q513">
            <v>0</v>
          </cell>
          <cell r="R513">
            <v>0</v>
          </cell>
          <cell r="S513">
            <v>412870</v>
          </cell>
        </row>
        <row r="514">
          <cell r="A514">
            <v>509</v>
          </cell>
          <cell r="B514" t="str">
            <v>9400-11.B.017</v>
          </cell>
          <cell r="C514" t="str">
            <v>PIPA STEAM SCH40</v>
          </cell>
          <cell r="D514" t="str">
            <v>btg</v>
          </cell>
          <cell r="E514" t="str">
            <v>5" x 6m.</v>
          </cell>
          <cell r="F514">
            <v>5</v>
          </cell>
          <cell r="J514">
            <v>5</v>
          </cell>
          <cell r="K514">
            <v>5</v>
          </cell>
          <cell r="L514">
            <v>0</v>
          </cell>
          <cell r="N514">
            <v>1225000</v>
          </cell>
          <cell r="O514">
            <v>6125000</v>
          </cell>
          <cell r="P514">
            <v>0</v>
          </cell>
          <cell r="Q514">
            <v>0</v>
          </cell>
          <cell r="R514">
            <v>0</v>
          </cell>
          <cell r="S514">
            <v>6125000</v>
          </cell>
        </row>
        <row r="515">
          <cell r="A515">
            <v>510</v>
          </cell>
          <cell r="B515" t="str">
            <v>9400-11.B.036</v>
          </cell>
          <cell r="C515" t="str">
            <v>PIPA STEAM SCH40</v>
          </cell>
          <cell r="D515" t="str">
            <v>btg</v>
          </cell>
          <cell r="E515" t="str">
            <v>3/4" x 6m</v>
          </cell>
          <cell r="F515">
            <v>1</v>
          </cell>
          <cell r="J515">
            <v>1</v>
          </cell>
          <cell r="K515">
            <v>1</v>
          </cell>
          <cell r="L515">
            <v>0</v>
          </cell>
          <cell r="N515">
            <v>115000</v>
          </cell>
          <cell r="O515">
            <v>115000</v>
          </cell>
          <cell r="P515">
            <v>0</v>
          </cell>
          <cell r="Q515">
            <v>0</v>
          </cell>
          <cell r="R515">
            <v>0</v>
          </cell>
          <cell r="S515">
            <v>115000</v>
          </cell>
        </row>
        <row r="516">
          <cell r="A516">
            <v>511</v>
          </cell>
          <cell r="B516" t="str">
            <v>9400-11.B.053</v>
          </cell>
          <cell r="C516" t="str">
            <v>PIPA STEAM SCH40</v>
          </cell>
          <cell r="D516" t="str">
            <v>btg</v>
          </cell>
          <cell r="E516" t="str">
            <v>1" x 6m</v>
          </cell>
          <cell r="F516">
            <v>23</v>
          </cell>
          <cell r="H516">
            <v>19</v>
          </cell>
          <cell r="J516">
            <v>4</v>
          </cell>
          <cell r="K516">
            <v>4</v>
          </cell>
          <cell r="L516">
            <v>0</v>
          </cell>
          <cell r="N516">
            <v>133950</v>
          </cell>
          <cell r="O516">
            <v>3080850</v>
          </cell>
          <cell r="P516">
            <v>0</v>
          </cell>
          <cell r="Q516">
            <v>2545050</v>
          </cell>
          <cell r="R516">
            <v>0</v>
          </cell>
          <cell r="S516">
            <v>535800</v>
          </cell>
        </row>
        <row r="517">
          <cell r="A517">
            <v>512</v>
          </cell>
          <cell r="B517" t="str">
            <v>9400-09.C.122</v>
          </cell>
          <cell r="C517" t="str">
            <v>PLASTIK PRESPAN</v>
          </cell>
          <cell r="D517" t="str">
            <v>lbr</v>
          </cell>
          <cell r="E517" t="str">
            <v>0,30 mm</v>
          </cell>
          <cell r="F517">
            <v>16</v>
          </cell>
          <cell r="J517">
            <v>16</v>
          </cell>
          <cell r="K517">
            <v>16</v>
          </cell>
          <cell r="L517">
            <v>0</v>
          </cell>
          <cell r="N517">
            <v>18000</v>
          </cell>
          <cell r="O517">
            <v>288000</v>
          </cell>
          <cell r="P517">
            <v>0</v>
          </cell>
          <cell r="Q517">
            <v>0</v>
          </cell>
          <cell r="R517">
            <v>0</v>
          </cell>
          <cell r="S517">
            <v>288000</v>
          </cell>
        </row>
        <row r="518">
          <cell r="A518">
            <v>513</v>
          </cell>
          <cell r="B518" t="str">
            <v>9400-09.C.121</v>
          </cell>
          <cell r="C518" t="str">
            <v>PLASTIK PRESPAN</v>
          </cell>
          <cell r="D518" t="str">
            <v>lbr</v>
          </cell>
          <cell r="E518" t="str">
            <v>0,25 mm</v>
          </cell>
          <cell r="F518">
            <v>1</v>
          </cell>
          <cell r="J518">
            <v>1</v>
          </cell>
          <cell r="K518">
            <v>1</v>
          </cell>
          <cell r="L518">
            <v>0</v>
          </cell>
          <cell r="N518">
            <v>11500</v>
          </cell>
          <cell r="O518">
            <v>11500</v>
          </cell>
          <cell r="P518">
            <v>0</v>
          </cell>
          <cell r="Q518">
            <v>0</v>
          </cell>
          <cell r="R518">
            <v>0</v>
          </cell>
          <cell r="S518">
            <v>11500</v>
          </cell>
        </row>
        <row r="519">
          <cell r="A519">
            <v>514</v>
          </cell>
          <cell r="B519" t="str">
            <v>9400-09.C.095</v>
          </cell>
          <cell r="C519" t="str">
            <v>PLASTIK PRESPAN</v>
          </cell>
          <cell r="D519" t="str">
            <v>lbr</v>
          </cell>
          <cell r="E519" t="str">
            <v>0,20 mm</v>
          </cell>
          <cell r="F519">
            <v>7</v>
          </cell>
          <cell r="H519">
            <v>2</v>
          </cell>
          <cell r="J519">
            <v>5</v>
          </cell>
          <cell r="K519">
            <v>5</v>
          </cell>
          <cell r="L519">
            <v>0</v>
          </cell>
          <cell r="N519">
            <v>50000</v>
          </cell>
          <cell r="O519">
            <v>350000</v>
          </cell>
          <cell r="P519">
            <v>0</v>
          </cell>
          <cell r="Q519">
            <v>100000</v>
          </cell>
          <cell r="R519">
            <v>0</v>
          </cell>
          <cell r="S519">
            <v>250000</v>
          </cell>
        </row>
        <row r="520">
          <cell r="A520">
            <v>515</v>
          </cell>
          <cell r="B520" t="str">
            <v>9400-05.K.2649</v>
          </cell>
          <cell r="C520" t="str">
            <v>PLASTIK SAMPEL KERNEL</v>
          </cell>
          <cell r="D520" t="str">
            <v>pc</v>
          </cell>
          <cell r="E520" t="str">
            <v>(20 X 35)CM-LOGO AAL</v>
          </cell>
          <cell r="F520">
            <v>0</v>
          </cell>
          <cell r="G520">
            <v>400</v>
          </cell>
          <cell r="J520">
            <v>400</v>
          </cell>
          <cell r="K520">
            <v>400</v>
          </cell>
          <cell r="L520">
            <v>0</v>
          </cell>
          <cell r="N520">
            <v>350</v>
          </cell>
          <cell r="O520">
            <v>0</v>
          </cell>
          <cell r="P520">
            <v>140000</v>
          </cell>
          <cell r="Q520">
            <v>0</v>
          </cell>
          <cell r="R520">
            <v>0</v>
          </cell>
          <cell r="S520">
            <v>140000</v>
          </cell>
        </row>
        <row r="521">
          <cell r="A521">
            <v>516</v>
          </cell>
          <cell r="B521" t="str">
            <v>9400-05.L.00240</v>
          </cell>
          <cell r="C521" t="str">
            <v>PLAT ALUMINIUM</v>
          </cell>
          <cell r="D521" t="str">
            <v>sht</v>
          </cell>
          <cell r="E521" t="str">
            <v>(2 mm x 4'x 8")</v>
          </cell>
          <cell r="F521">
            <v>6</v>
          </cell>
          <cell r="J521">
            <v>6</v>
          </cell>
          <cell r="K521">
            <v>6</v>
          </cell>
          <cell r="L521">
            <v>0</v>
          </cell>
          <cell r="N521">
            <v>347150</v>
          </cell>
          <cell r="O521">
            <v>2082900</v>
          </cell>
          <cell r="P521">
            <v>0</v>
          </cell>
          <cell r="Q521">
            <v>0</v>
          </cell>
          <cell r="R521">
            <v>0</v>
          </cell>
          <cell r="S521">
            <v>2082900</v>
          </cell>
        </row>
        <row r="522">
          <cell r="A522">
            <v>517</v>
          </cell>
          <cell r="B522" t="str">
            <v>9400-05.L.047</v>
          </cell>
          <cell r="C522" t="str">
            <v>PLAT ST.STEEL</v>
          </cell>
          <cell r="D522" t="str">
            <v>lbr</v>
          </cell>
          <cell r="E522" t="str">
            <v>3mm x 4' x 8'</v>
          </cell>
          <cell r="F522">
            <v>5</v>
          </cell>
          <cell r="H522">
            <v>5</v>
          </cell>
          <cell r="J522">
            <v>0</v>
          </cell>
          <cell r="K522">
            <v>0</v>
          </cell>
          <cell r="L522">
            <v>0</v>
          </cell>
          <cell r="N522">
            <v>1164700</v>
          </cell>
          <cell r="O522">
            <v>5823500</v>
          </cell>
          <cell r="P522">
            <v>0</v>
          </cell>
          <cell r="Q522">
            <v>5823500</v>
          </cell>
          <cell r="R522">
            <v>0</v>
          </cell>
          <cell r="S522">
            <v>0</v>
          </cell>
        </row>
        <row r="523">
          <cell r="A523">
            <v>518</v>
          </cell>
          <cell r="B523" t="str">
            <v>9400-05.L.177</v>
          </cell>
          <cell r="C523" t="str">
            <v>PLAT STRIP</v>
          </cell>
          <cell r="D523" t="str">
            <v>btg</v>
          </cell>
          <cell r="E523" t="str">
            <v>(10 x 25 x 6000)mm</v>
          </cell>
          <cell r="F523">
            <v>15</v>
          </cell>
          <cell r="H523">
            <v>8</v>
          </cell>
          <cell r="J523">
            <v>7</v>
          </cell>
          <cell r="K523">
            <v>7</v>
          </cell>
          <cell r="L523">
            <v>0</v>
          </cell>
          <cell r="N523">
            <v>39000</v>
          </cell>
          <cell r="O523">
            <v>585000</v>
          </cell>
          <cell r="P523">
            <v>0</v>
          </cell>
          <cell r="Q523">
            <v>312000</v>
          </cell>
          <cell r="R523">
            <v>0</v>
          </cell>
          <cell r="S523">
            <v>273000</v>
          </cell>
        </row>
        <row r="524">
          <cell r="A524">
            <v>519</v>
          </cell>
          <cell r="B524" t="str">
            <v>9400-05.L.140</v>
          </cell>
          <cell r="C524" t="str">
            <v>PLAT STRIP</v>
          </cell>
          <cell r="D524" t="str">
            <v>btg</v>
          </cell>
          <cell r="E524" t="str">
            <v>(3x19x6000)mm</v>
          </cell>
          <cell r="F524">
            <v>22</v>
          </cell>
          <cell r="H524">
            <v>2</v>
          </cell>
          <cell r="J524">
            <v>20</v>
          </cell>
          <cell r="K524">
            <v>20</v>
          </cell>
          <cell r="L524">
            <v>0</v>
          </cell>
          <cell r="N524">
            <v>11000</v>
          </cell>
          <cell r="O524">
            <v>242000</v>
          </cell>
          <cell r="P524">
            <v>0</v>
          </cell>
          <cell r="Q524">
            <v>22000</v>
          </cell>
          <cell r="R524">
            <v>0</v>
          </cell>
          <cell r="S524">
            <v>220000</v>
          </cell>
        </row>
        <row r="525">
          <cell r="A525">
            <v>520</v>
          </cell>
          <cell r="B525" t="str">
            <v xml:space="preserve"> 9400-05.L.115</v>
          </cell>
          <cell r="C525" t="str">
            <v>PLATE ST.STEEL</v>
          </cell>
          <cell r="D525" t="str">
            <v>lbr</v>
          </cell>
          <cell r="E525" t="str">
            <v xml:space="preserve"> 4 MM X 4' X 8'</v>
          </cell>
          <cell r="F525">
            <v>6</v>
          </cell>
          <cell r="H525">
            <v>6</v>
          </cell>
          <cell r="J525">
            <v>0</v>
          </cell>
          <cell r="K525">
            <v>0</v>
          </cell>
          <cell r="L525">
            <v>0</v>
          </cell>
          <cell r="N525">
            <v>1650000</v>
          </cell>
          <cell r="O525">
            <v>9900000</v>
          </cell>
          <cell r="P525">
            <v>0</v>
          </cell>
          <cell r="Q525">
            <v>9900000</v>
          </cell>
          <cell r="R525">
            <v>0</v>
          </cell>
          <cell r="S525">
            <v>0</v>
          </cell>
        </row>
        <row r="526">
          <cell r="A526">
            <v>521</v>
          </cell>
          <cell r="B526" t="str">
            <v>9400-05.L.00239</v>
          </cell>
          <cell r="C526" t="str">
            <v>PLATE STRIP</v>
          </cell>
          <cell r="D526" t="str">
            <v>lth</v>
          </cell>
          <cell r="E526" t="str">
            <v>(120 x 1 x 3000) mm</v>
          </cell>
          <cell r="F526">
            <v>49</v>
          </cell>
          <cell r="J526">
            <v>49</v>
          </cell>
          <cell r="K526">
            <v>49</v>
          </cell>
          <cell r="L526">
            <v>0</v>
          </cell>
          <cell r="N526">
            <v>98000</v>
          </cell>
          <cell r="O526">
            <v>4802000</v>
          </cell>
          <cell r="P526">
            <v>0</v>
          </cell>
          <cell r="Q526">
            <v>0</v>
          </cell>
          <cell r="R526">
            <v>0</v>
          </cell>
          <cell r="S526">
            <v>4802000</v>
          </cell>
        </row>
        <row r="527">
          <cell r="A527">
            <v>522</v>
          </cell>
          <cell r="B527" t="str">
            <v>9400-05.H.008</v>
          </cell>
          <cell r="C527" t="str">
            <v>POLISHED SHAFT</v>
          </cell>
          <cell r="D527" t="str">
            <v>btg</v>
          </cell>
          <cell r="E527" t="str">
            <v>4"</v>
          </cell>
          <cell r="F527">
            <v>1</v>
          </cell>
          <cell r="J527">
            <v>1</v>
          </cell>
          <cell r="K527">
            <v>1</v>
          </cell>
          <cell r="L527">
            <v>0</v>
          </cell>
          <cell r="N527">
            <v>2200000</v>
          </cell>
          <cell r="O527">
            <v>2200000</v>
          </cell>
          <cell r="P527">
            <v>0</v>
          </cell>
          <cell r="Q527">
            <v>0</v>
          </cell>
          <cell r="R527">
            <v>0</v>
          </cell>
          <cell r="S527">
            <v>2200000</v>
          </cell>
        </row>
        <row r="528">
          <cell r="A528">
            <v>523</v>
          </cell>
          <cell r="B528" t="str">
            <v>9400-05.H.007</v>
          </cell>
          <cell r="C528" t="str">
            <v>POLY SHAFT</v>
          </cell>
          <cell r="D528" t="str">
            <v>m</v>
          </cell>
          <cell r="E528" t="str">
            <v>3"</v>
          </cell>
          <cell r="F528">
            <v>1</v>
          </cell>
          <cell r="J528">
            <v>1</v>
          </cell>
          <cell r="K528">
            <v>1</v>
          </cell>
          <cell r="L528">
            <v>0</v>
          </cell>
          <cell r="N528">
            <v>970000</v>
          </cell>
          <cell r="O528">
            <v>970000</v>
          </cell>
          <cell r="P528">
            <v>0</v>
          </cell>
          <cell r="Q528">
            <v>0</v>
          </cell>
          <cell r="R528">
            <v>0</v>
          </cell>
          <cell r="S528">
            <v>970000</v>
          </cell>
        </row>
        <row r="529">
          <cell r="A529">
            <v>524</v>
          </cell>
          <cell r="B529" t="str">
            <v>9400-05.H.001</v>
          </cell>
          <cell r="C529" t="str">
            <v>POLYPROPYLINE ROPE</v>
          </cell>
          <cell r="D529" t="str">
            <v>roll</v>
          </cell>
          <cell r="E529" t="str">
            <v>2"</v>
          </cell>
          <cell r="F529">
            <v>1</v>
          </cell>
          <cell r="J529">
            <v>1</v>
          </cell>
          <cell r="K529">
            <v>1</v>
          </cell>
          <cell r="L529">
            <v>0</v>
          </cell>
          <cell r="N529">
            <v>3300000</v>
          </cell>
          <cell r="O529">
            <v>3300000</v>
          </cell>
          <cell r="P529">
            <v>0</v>
          </cell>
          <cell r="Q529">
            <v>0</v>
          </cell>
          <cell r="R529">
            <v>0</v>
          </cell>
          <cell r="S529">
            <v>3300000</v>
          </cell>
        </row>
        <row r="530">
          <cell r="A530">
            <v>525</v>
          </cell>
          <cell r="B530" t="str">
            <v>9400-16.C.004</v>
          </cell>
          <cell r="C530" t="str">
            <v>PRESS CAGE</v>
          </cell>
          <cell r="D530" t="str">
            <v>pc</v>
          </cell>
          <cell r="E530" t="str">
            <v>SCREW PRESS CB 10 T</v>
          </cell>
          <cell r="F530">
            <v>0</v>
          </cell>
          <cell r="G530">
            <v>2</v>
          </cell>
          <cell r="H530">
            <v>2</v>
          </cell>
          <cell r="J530">
            <v>0</v>
          </cell>
          <cell r="K530">
            <v>0</v>
          </cell>
          <cell r="L530">
            <v>0</v>
          </cell>
          <cell r="N530">
            <v>2600000</v>
          </cell>
          <cell r="O530">
            <v>0</v>
          </cell>
          <cell r="P530">
            <v>5200000</v>
          </cell>
          <cell r="Q530">
            <v>5200000</v>
          </cell>
          <cell r="R530">
            <v>0</v>
          </cell>
          <cell r="S530">
            <v>0</v>
          </cell>
        </row>
        <row r="531">
          <cell r="A531">
            <v>526</v>
          </cell>
          <cell r="B531" t="str">
            <v>9400-33.A.</v>
          </cell>
          <cell r="C531" t="str">
            <v>PRESSURE GAUGE</v>
          </cell>
          <cell r="D531" t="str">
            <v>pc</v>
          </cell>
          <cell r="E531" t="str">
            <v>4" (0-160)KG/CM</v>
          </cell>
          <cell r="F531">
            <v>4</v>
          </cell>
          <cell r="J531">
            <v>4</v>
          </cell>
          <cell r="K531">
            <v>4</v>
          </cell>
          <cell r="L531">
            <v>0</v>
          </cell>
          <cell r="M531" t="str">
            <v>TTG MANUAL NO. 214(21/05/01)</v>
          </cell>
          <cell r="N531">
            <v>263500</v>
          </cell>
          <cell r="O531">
            <v>1054000</v>
          </cell>
          <cell r="P531">
            <v>0</v>
          </cell>
          <cell r="Q531">
            <v>0</v>
          </cell>
          <cell r="R531">
            <v>0</v>
          </cell>
          <cell r="S531">
            <v>1054000</v>
          </cell>
        </row>
        <row r="532">
          <cell r="A532">
            <v>527</v>
          </cell>
          <cell r="B532" t="str">
            <v>9400-33.A.037</v>
          </cell>
          <cell r="C532" t="str">
            <v>PRESSURE GAUGE</v>
          </cell>
          <cell r="D532" t="str">
            <v>pc</v>
          </cell>
          <cell r="E532" t="str">
            <v>21/2" (0-160)KG/CM</v>
          </cell>
          <cell r="F532">
            <v>1</v>
          </cell>
          <cell r="J532">
            <v>1</v>
          </cell>
          <cell r="K532">
            <v>1</v>
          </cell>
          <cell r="L532">
            <v>0</v>
          </cell>
          <cell r="N532">
            <v>283500</v>
          </cell>
          <cell r="O532">
            <v>283500</v>
          </cell>
          <cell r="P532">
            <v>0</v>
          </cell>
          <cell r="Q532">
            <v>0</v>
          </cell>
          <cell r="R532">
            <v>0</v>
          </cell>
          <cell r="S532">
            <v>283500</v>
          </cell>
        </row>
        <row r="533">
          <cell r="A533">
            <v>528</v>
          </cell>
          <cell r="B533" t="str">
            <v>9400-33.A.001</v>
          </cell>
          <cell r="C533" t="str">
            <v>PRESSURE GAUGE</v>
          </cell>
          <cell r="D533" t="str">
            <v>pc</v>
          </cell>
          <cell r="E533" t="str">
            <v>6" (0-6)KG/CM</v>
          </cell>
          <cell r="F533">
            <v>1</v>
          </cell>
          <cell r="J533">
            <v>1</v>
          </cell>
          <cell r="K533">
            <v>1</v>
          </cell>
          <cell r="L533">
            <v>0</v>
          </cell>
          <cell r="N533">
            <v>730000</v>
          </cell>
          <cell r="O533">
            <v>730000</v>
          </cell>
          <cell r="P533">
            <v>0</v>
          </cell>
          <cell r="Q533">
            <v>0</v>
          </cell>
          <cell r="R533">
            <v>0</v>
          </cell>
          <cell r="S533">
            <v>730000</v>
          </cell>
        </row>
        <row r="534">
          <cell r="A534">
            <v>529</v>
          </cell>
          <cell r="B534" t="str">
            <v>9400-05.K.034</v>
          </cell>
          <cell r="C534" t="str">
            <v>PRESSURE PEN (ROTOTHERM)</v>
          </cell>
          <cell r="D534" t="str">
            <v>pc</v>
          </cell>
          <cell r="E534" t="str">
            <v>RED &amp; BLUE</v>
          </cell>
          <cell r="F534">
            <v>1</v>
          </cell>
          <cell r="H534">
            <v>1</v>
          </cell>
          <cell r="J534">
            <v>0</v>
          </cell>
          <cell r="K534">
            <v>0</v>
          </cell>
          <cell r="L534">
            <v>0</v>
          </cell>
          <cell r="N534">
            <v>92500</v>
          </cell>
          <cell r="O534">
            <v>92500</v>
          </cell>
          <cell r="P534">
            <v>0</v>
          </cell>
          <cell r="Q534">
            <v>92500</v>
          </cell>
          <cell r="R534">
            <v>0</v>
          </cell>
          <cell r="S534">
            <v>0</v>
          </cell>
        </row>
        <row r="535">
          <cell r="A535">
            <v>530</v>
          </cell>
          <cell r="B535" t="str">
            <v>9400-07.D.060</v>
          </cell>
          <cell r="C535" t="str">
            <v>PULLEY</v>
          </cell>
          <cell r="D535" t="str">
            <v>pc</v>
          </cell>
          <cell r="E535" t="str">
            <v>B3 - 7"</v>
          </cell>
          <cell r="F535">
            <v>2</v>
          </cell>
          <cell r="H535">
            <v>1</v>
          </cell>
          <cell r="J535">
            <v>1</v>
          </cell>
          <cell r="K535">
            <v>1</v>
          </cell>
          <cell r="L535">
            <v>0</v>
          </cell>
          <cell r="N535">
            <v>78705</v>
          </cell>
          <cell r="O535">
            <v>157410</v>
          </cell>
          <cell r="P535">
            <v>0</v>
          </cell>
          <cell r="Q535">
            <v>78705</v>
          </cell>
          <cell r="R535">
            <v>0</v>
          </cell>
          <cell r="S535">
            <v>78705</v>
          </cell>
        </row>
        <row r="536">
          <cell r="A536">
            <v>531</v>
          </cell>
          <cell r="B536" t="str">
            <v>9400-07.D.040</v>
          </cell>
          <cell r="C536" t="str">
            <v>PULLEY</v>
          </cell>
          <cell r="D536" t="str">
            <v>pc</v>
          </cell>
          <cell r="E536" t="str">
            <v>C3 - 9"</v>
          </cell>
          <cell r="F536">
            <v>1</v>
          </cell>
          <cell r="J536">
            <v>1</v>
          </cell>
          <cell r="K536">
            <v>1</v>
          </cell>
          <cell r="L536">
            <v>0</v>
          </cell>
          <cell r="N536">
            <v>46900</v>
          </cell>
          <cell r="O536">
            <v>46900</v>
          </cell>
          <cell r="P536">
            <v>0</v>
          </cell>
          <cell r="Q536">
            <v>0</v>
          </cell>
          <cell r="R536">
            <v>0</v>
          </cell>
          <cell r="S536">
            <v>46900</v>
          </cell>
        </row>
        <row r="537">
          <cell r="A537">
            <v>532</v>
          </cell>
          <cell r="B537" t="str">
            <v>9400-07.D.054</v>
          </cell>
          <cell r="C537" t="str">
            <v>PULLEY</v>
          </cell>
          <cell r="D537" t="str">
            <v>pc</v>
          </cell>
          <cell r="E537" t="str">
            <v xml:space="preserve"> A2-6"</v>
          </cell>
          <cell r="F537">
            <v>1</v>
          </cell>
          <cell r="J537">
            <v>1</v>
          </cell>
          <cell r="K537">
            <v>1</v>
          </cell>
          <cell r="L537">
            <v>0</v>
          </cell>
          <cell r="N537">
            <v>36000</v>
          </cell>
          <cell r="O537">
            <v>36000</v>
          </cell>
          <cell r="P537">
            <v>0</v>
          </cell>
          <cell r="Q537">
            <v>0</v>
          </cell>
          <cell r="R537">
            <v>0</v>
          </cell>
          <cell r="S537">
            <v>36000</v>
          </cell>
        </row>
        <row r="538">
          <cell r="A538">
            <v>533</v>
          </cell>
          <cell r="B538" t="str">
            <v xml:space="preserve"> 9400-07.D.002</v>
          </cell>
          <cell r="C538" t="str">
            <v>PULLEY</v>
          </cell>
          <cell r="D538" t="str">
            <v>pc</v>
          </cell>
          <cell r="E538" t="str">
            <v>B2 - 5"</v>
          </cell>
          <cell r="F538">
            <v>2</v>
          </cell>
          <cell r="J538">
            <v>2</v>
          </cell>
          <cell r="K538">
            <v>2</v>
          </cell>
          <cell r="L538">
            <v>0</v>
          </cell>
          <cell r="N538">
            <v>36630</v>
          </cell>
          <cell r="O538">
            <v>73260</v>
          </cell>
          <cell r="P538">
            <v>0</v>
          </cell>
          <cell r="Q538">
            <v>0</v>
          </cell>
          <cell r="R538">
            <v>0</v>
          </cell>
          <cell r="S538">
            <v>73260</v>
          </cell>
        </row>
        <row r="539">
          <cell r="A539">
            <v>534</v>
          </cell>
          <cell r="B539" t="str">
            <v>9400-07.D.046</v>
          </cell>
          <cell r="C539" t="str">
            <v>PULLEY</v>
          </cell>
          <cell r="D539" t="str">
            <v>pc</v>
          </cell>
          <cell r="E539" t="str">
            <v>C5 - 9"</v>
          </cell>
          <cell r="F539">
            <v>1</v>
          </cell>
          <cell r="J539">
            <v>1</v>
          </cell>
          <cell r="K539">
            <v>1</v>
          </cell>
          <cell r="L539">
            <v>0</v>
          </cell>
          <cell r="N539">
            <v>310000</v>
          </cell>
          <cell r="O539">
            <v>310000</v>
          </cell>
          <cell r="P539">
            <v>0</v>
          </cell>
          <cell r="Q539">
            <v>0</v>
          </cell>
          <cell r="R539">
            <v>0</v>
          </cell>
          <cell r="S539">
            <v>310000</v>
          </cell>
        </row>
        <row r="540">
          <cell r="A540">
            <v>535</v>
          </cell>
          <cell r="B540" t="str">
            <v>9400-07.D.005</v>
          </cell>
          <cell r="C540" t="str">
            <v>PULLEY</v>
          </cell>
          <cell r="D540" t="str">
            <v>pc</v>
          </cell>
          <cell r="E540" t="str">
            <v>C3 - 8"</v>
          </cell>
          <cell r="F540">
            <v>2</v>
          </cell>
          <cell r="J540">
            <v>2</v>
          </cell>
          <cell r="K540">
            <v>2</v>
          </cell>
          <cell r="L540">
            <v>0</v>
          </cell>
          <cell r="N540">
            <v>19000</v>
          </cell>
          <cell r="O540">
            <v>38000</v>
          </cell>
          <cell r="P540">
            <v>0</v>
          </cell>
          <cell r="Q540">
            <v>0</v>
          </cell>
          <cell r="R540">
            <v>0</v>
          </cell>
          <cell r="S540">
            <v>38000</v>
          </cell>
        </row>
        <row r="541">
          <cell r="A541">
            <v>536</v>
          </cell>
          <cell r="B541" t="str">
            <v>9400-07.D.016</v>
          </cell>
          <cell r="C541" t="str">
            <v>PULLEY</v>
          </cell>
          <cell r="D541" t="str">
            <v>pc</v>
          </cell>
          <cell r="E541" t="str">
            <v>360 mm - 10364 PARET</v>
          </cell>
          <cell r="F541">
            <v>1</v>
          </cell>
          <cell r="J541">
            <v>1</v>
          </cell>
          <cell r="K541">
            <v>1</v>
          </cell>
          <cell r="L541">
            <v>0</v>
          </cell>
          <cell r="N541">
            <v>21250</v>
          </cell>
          <cell r="O541">
            <v>21250</v>
          </cell>
          <cell r="P541">
            <v>0</v>
          </cell>
          <cell r="Q541">
            <v>0</v>
          </cell>
          <cell r="R541">
            <v>0</v>
          </cell>
          <cell r="S541">
            <v>21250</v>
          </cell>
        </row>
        <row r="542">
          <cell r="A542">
            <v>537</v>
          </cell>
          <cell r="B542" t="str">
            <v>9400-09.C.145</v>
          </cell>
          <cell r="C542" t="str">
            <v>PUSH BOTTOM (RED &amp; GREEN)</v>
          </cell>
          <cell r="D542" t="str">
            <v>pc</v>
          </cell>
          <cell r="E542" t="str">
            <v>25 MM</v>
          </cell>
          <cell r="F542">
            <v>1</v>
          </cell>
          <cell r="J542">
            <v>1</v>
          </cell>
          <cell r="K542">
            <v>1</v>
          </cell>
          <cell r="L542">
            <v>0</v>
          </cell>
          <cell r="N542">
            <v>10000</v>
          </cell>
          <cell r="O542">
            <v>10000</v>
          </cell>
          <cell r="P542">
            <v>0</v>
          </cell>
          <cell r="Q542">
            <v>0</v>
          </cell>
          <cell r="R542">
            <v>0</v>
          </cell>
          <cell r="S542">
            <v>10000</v>
          </cell>
        </row>
        <row r="543">
          <cell r="A543">
            <v>538</v>
          </cell>
          <cell r="B543" t="str">
            <v>9400-11.B.00597</v>
          </cell>
          <cell r="C543" t="str">
            <v>QUICK COUPLING</v>
          </cell>
          <cell r="D543" t="str">
            <v>pc</v>
          </cell>
          <cell r="E543" t="str">
            <v>5/8"</v>
          </cell>
          <cell r="F543">
            <v>1</v>
          </cell>
          <cell r="J543">
            <v>1</v>
          </cell>
          <cell r="K543">
            <v>1</v>
          </cell>
          <cell r="L543">
            <v>0</v>
          </cell>
          <cell r="N543">
            <v>44280</v>
          </cell>
          <cell r="O543">
            <v>44280</v>
          </cell>
          <cell r="P543">
            <v>0</v>
          </cell>
          <cell r="Q543">
            <v>0</v>
          </cell>
          <cell r="R543">
            <v>0</v>
          </cell>
          <cell r="S543">
            <v>44280</v>
          </cell>
        </row>
        <row r="544">
          <cell r="A544">
            <v>539</v>
          </cell>
          <cell r="B544" t="str">
            <v>9400-06.C.080</v>
          </cell>
          <cell r="C544" t="str">
            <v>RECTANGULAR RING</v>
          </cell>
          <cell r="D544" t="str">
            <v>pc</v>
          </cell>
          <cell r="E544" t="str">
            <v>547963-05</v>
          </cell>
          <cell r="F544">
            <v>1</v>
          </cell>
          <cell r="J544">
            <v>1</v>
          </cell>
          <cell r="K544">
            <v>1</v>
          </cell>
          <cell r="L544">
            <v>0</v>
          </cell>
          <cell r="N544">
            <v>120000</v>
          </cell>
          <cell r="O544">
            <v>120000</v>
          </cell>
          <cell r="P544">
            <v>0</v>
          </cell>
          <cell r="Q544">
            <v>0</v>
          </cell>
          <cell r="R544">
            <v>0</v>
          </cell>
          <cell r="S544">
            <v>120000</v>
          </cell>
        </row>
        <row r="545">
          <cell r="A545">
            <v>540</v>
          </cell>
          <cell r="B545" t="str">
            <v xml:space="preserve"> 9400-11.B.108</v>
          </cell>
          <cell r="C545" t="str">
            <v>REDUCER</v>
          </cell>
          <cell r="D545" t="str">
            <v>PCS</v>
          </cell>
          <cell r="E545" t="str">
            <v>3" - 2,5"</v>
          </cell>
          <cell r="F545">
            <v>6</v>
          </cell>
          <cell r="J545">
            <v>6</v>
          </cell>
          <cell r="K545">
            <v>6</v>
          </cell>
          <cell r="L545">
            <v>0</v>
          </cell>
          <cell r="N545">
            <v>26000</v>
          </cell>
          <cell r="O545">
            <v>156000</v>
          </cell>
          <cell r="P545">
            <v>0</v>
          </cell>
          <cell r="Q545">
            <v>0</v>
          </cell>
          <cell r="R545">
            <v>0</v>
          </cell>
          <cell r="S545">
            <v>156000</v>
          </cell>
        </row>
        <row r="546">
          <cell r="A546">
            <v>541</v>
          </cell>
          <cell r="B546" t="str">
            <v>9400-11.B.207</v>
          </cell>
          <cell r="C546" t="str">
            <v>REDUCER GALVANIS</v>
          </cell>
          <cell r="D546" t="str">
            <v>pc</v>
          </cell>
          <cell r="E546" t="str">
            <v>2" - 1½"</v>
          </cell>
          <cell r="F546">
            <v>2</v>
          </cell>
          <cell r="J546">
            <v>2</v>
          </cell>
          <cell r="K546">
            <v>2</v>
          </cell>
          <cell r="L546">
            <v>0</v>
          </cell>
          <cell r="N546">
            <v>13373</v>
          </cell>
          <cell r="O546">
            <v>26746</v>
          </cell>
          <cell r="P546">
            <v>0</v>
          </cell>
          <cell r="Q546">
            <v>0</v>
          </cell>
          <cell r="R546">
            <v>0</v>
          </cell>
          <cell r="S546">
            <v>26746</v>
          </cell>
        </row>
        <row r="547">
          <cell r="A547">
            <v>542</v>
          </cell>
          <cell r="B547" t="str">
            <v>9400-11.B.</v>
          </cell>
          <cell r="C547" t="str">
            <v>REDUCER S/S</v>
          </cell>
          <cell r="D547" t="str">
            <v>pc</v>
          </cell>
          <cell r="E547" t="str">
            <v>3" - 2"</v>
          </cell>
          <cell r="F547">
            <v>3</v>
          </cell>
          <cell r="J547">
            <v>3</v>
          </cell>
          <cell r="K547">
            <v>3</v>
          </cell>
          <cell r="L547">
            <v>0</v>
          </cell>
          <cell r="M547" t="str">
            <v>TTG MANUAL NO. 050 (24/01/01)</v>
          </cell>
          <cell r="N547">
            <v>70000</v>
          </cell>
          <cell r="O547">
            <v>210000</v>
          </cell>
          <cell r="P547">
            <v>0</v>
          </cell>
          <cell r="Q547">
            <v>0</v>
          </cell>
          <cell r="R547">
            <v>0</v>
          </cell>
          <cell r="S547">
            <v>210000</v>
          </cell>
        </row>
        <row r="548">
          <cell r="A548">
            <v>543</v>
          </cell>
          <cell r="B548" t="str">
            <v>9400-11.B.208</v>
          </cell>
          <cell r="C548" t="str">
            <v>REDUCER S/S</v>
          </cell>
          <cell r="D548" t="str">
            <v>pcs</v>
          </cell>
          <cell r="E548" t="str">
            <v>2" - 1"</v>
          </cell>
          <cell r="F548">
            <v>2</v>
          </cell>
          <cell r="J548">
            <v>2</v>
          </cell>
          <cell r="K548">
            <v>2</v>
          </cell>
          <cell r="L548">
            <v>0</v>
          </cell>
          <cell r="N548">
            <v>62000</v>
          </cell>
          <cell r="O548">
            <v>124000</v>
          </cell>
          <cell r="P548">
            <v>0</v>
          </cell>
          <cell r="Q548">
            <v>0</v>
          </cell>
          <cell r="R548">
            <v>0</v>
          </cell>
          <cell r="S548">
            <v>124000</v>
          </cell>
        </row>
        <row r="549">
          <cell r="A549">
            <v>544</v>
          </cell>
          <cell r="B549" t="str">
            <v>9400-11.B.539</v>
          </cell>
          <cell r="C549" t="str">
            <v>REDUCER S/S</v>
          </cell>
          <cell r="D549" t="str">
            <v>pcs</v>
          </cell>
          <cell r="E549" t="str">
            <v>1,5" - 1"</v>
          </cell>
          <cell r="F549">
            <v>1</v>
          </cell>
          <cell r="J549">
            <v>1</v>
          </cell>
          <cell r="K549">
            <v>1</v>
          </cell>
          <cell r="L549">
            <v>0</v>
          </cell>
          <cell r="N549">
            <v>55000</v>
          </cell>
          <cell r="O549">
            <v>55000</v>
          </cell>
          <cell r="P549">
            <v>0</v>
          </cell>
          <cell r="Q549">
            <v>0</v>
          </cell>
          <cell r="R549">
            <v>0</v>
          </cell>
          <cell r="S549">
            <v>55000</v>
          </cell>
        </row>
        <row r="550">
          <cell r="A550">
            <v>545</v>
          </cell>
          <cell r="B550" t="str">
            <v>9400-31.F.016</v>
          </cell>
          <cell r="C550" t="str">
            <v>REGULATOR LPG</v>
          </cell>
          <cell r="D550" t="str">
            <v>pc</v>
          </cell>
          <cell r="E550" t="str">
            <v>-</v>
          </cell>
          <cell r="F550">
            <v>0</v>
          </cell>
          <cell r="G550">
            <v>4</v>
          </cell>
          <cell r="J550">
            <v>4</v>
          </cell>
          <cell r="K550">
            <v>4</v>
          </cell>
          <cell r="L550">
            <v>0</v>
          </cell>
          <cell r="N550">
            <v>56500</v>
          </cell>
          <cell r="O550">
            <v>0</v>
          </cell>
          <cell r="P550">
            <v>226000</v>
          </cell>
          <cell r="Q550">
            <v>0</v>
          </cell>
          <cell r="R550">
            <v>0</v>
          </cell>
          <cell r="S550">
            <v>226000</v>
          </cell>
        </row>
        <row r="551">
          <cell r="A551">
            <v>546</v>
          </cell>
          <cell r="B551" t="str">
            <v>9400-31.F.017</v>
          </cell>
          <cell r="C551" t="str">
            <v>REGULATOR OXYGEN</v>
          </cell>
          <cell r="D551" t="str">
            <v>pc</v>
          </cell>
          <cell r="E551" t="str">
            <v>-</v>
          </cell>
          <cell r="F551">
            <v>1</v>
          </cell>
          <cell r="J551">
            <v>1</v>
          </cell>
          <cell r="K551">
            <v>1</v>
          </cell>
          <cell r="L551">
            <v>0</v>
          </cell>
          <cell r="N551">
            <v>70000</v>
          </cell>
          <cell r="O551">
            <v>70000</v>
          </cell>
          <cell r="P551">
            <v>0</v>
          </cell>
          <cell r="Q551">
            <v>0</v>
          </cell>
          <cell r="R551">
            <v>0</v>
          </cell>
          <cell r="S551">
            <v>70000</v>
          </cell>
        </row>
        <row r="552">
          <cell r="A552">
            <v>547</v>
          </cell>
          <cell r="B552" t="str">
            <v>9400-09.A.488</v>
          </cell>
          <cell r="C552" t="str">
            <v>RELAY OMRON</v>
          </cell>
          <cell r="D552" t="str">
            <v>pc</v>
          </cell>
          <cell r="E552" t="str">
            <v>MK 3P-11 PIN 24 VAC</v>
          </cell>
          <cell r="F552">
            <v>3</v>
          </cell>
          <cell r="J552">
            <v>3</v>
          </cell>
          <cell r="K552">
            <v>3</v>
          </cell>
          <cell r="L552">
            <v>0</v>
          </cell>
          <cell r="N552">
            <v>115805</v>
          </cell>
          <cell r="O552">
            <v>347415</v>
          </cell>
          <cell r="P552">
            <v>0</v>
          </cell>
          <cell r="Q552">
            <v>0</v>
          </cell>
          <cell r="R552">
            <v>0</v>
          </cell>
          <cell r="S552">
            <v>347415</v>
          </cell>
        </row>
        <row r="553">
          <cell r="A553">
            <v>548</v>
          </cell>
          <cell r="B553" t="str">
            <v>9400-09.C.471</v>
          </cell>
          <cell r="C553" t="str">
            <v>RELAY OMRON</v>
          </cell>
          <cell r="D553" t="str">
            <v>pc</v>
          </cell>
          <cell r="E553" t="str">
            <v>MY 2P</v>
          </cell>
          <cell r="F553">
            <v>6</v>
          </cell>
          <cell r="J553">
            <v>6</v>
          </cell>
          <cell r="K553">
            <v>6</v>
          </cell>
          <cell r="L553">
            <v>0</v>
          </cell>
          <cell r="N553">
            <v>22000</v>
          </cell>
          <cell r="O553">
            <v>132000</v>
          </cell>
          <cell r="P553">
            <v>0</v>
          </cell>
          <cell r="Q553">
            <v>0</v>
          </cell>
          <cell r="R553">
            <v>0</v>
          </cell>
          <cell r="S553">
            <v>132000</v>
          </cell>
        </row>
        <row r="554">
          <cell r="A554">
            <v>549</v>
          </cell>
          <cell r="B554" t="str">
            <v>9400-07.B.010</v>
          </cell>
          <cell r="C554" t="str">
            <v>RENOLD CHAIN</v>
          </cell>
          <cell r="D554" t="str">
            <v>m</v>
          </cell>
          <cell r="E554" t="str">
            <v>6" / 24.000 Lbs</v>
          </cell>
          <cell r="F554">
            <v>11</v>
          </cell>
          <cell r="J554">
            <v>11</v>
          </cell>
          <cell r="K554">
            <v>11</v>
          </cell>
          <cell r="L554">
            <v>0</v>
          </cell>
          <cell r="N554">
            <v>1175000</v>
          </cell>
          <cell r="O554">
            <v>12925000</v>
          </cell>
          <cell r="P554">
            <v>0</v>
          </cell>
          <cell r="Q554">
            <v>0</v>
          </cell>
          <cell r="R554">
            <v>0</v>
          </cell>
          <cell r="S554">
            <v>12925000</v>
          </cell>
        </row>
        <row r="555">
          <cell r="A555">
            <v>550</v>
          </cell>
          <cell r="B555" t="str">
            <v>9400-07.C.012</v>
          </cell>
          <cell r="C555" t="str">
            <v>RENOLD CHAIN DUPLEX</v>
          </cell>
          <cell r="D555" t="str">
            <v>m</v>
          </cell>
          <cell r="E555" t="str">
            <v>1" PITCH</v>
          </cell>
          <cell r="F555">
            <v>4</v>
          </cell>
          <cell r="J555">
            <v>4</v>
          </cell>
          <cell r="K555">
            <v>4</v>
          </cell>
          <cell r="L555">
            <v>0</v>
          </cell>
          <cell r="N555">
            <v>3500000</v>
          </cell>
          <cell r="O555">
            <v>14000000</v>
          </cell>
          <cell r="P555">
            <v>0</v>
          </cell>
          <cell r="Q555">
            <v>0</v>
          </cell>
          <cell r="R555">
            <v>0</v>
          </cell>
          <cell r="S555">
            <v>14000000</v>
          </cell>
        </row>
        <row r="556">
          <cell r="A556">
            <v>551</v>
          </cell>
          <cell r="B556" t="str">
            <v>9400-16.C.074</v>
          </cell>
          <cell r="C556" t="str">
            <v>RIGHT LEFT HAND TIE ROD</v>
          </cell>
          <cell r="D556" t="str">
            <v>set</v>
          </cell>
          <cell r="E556" t="str">
            <v>1013/B</v>
          </cell>
          <cell r="F556">
            <v>1</v>
          </cell>
          <cell r="J556">
            <v>1</v>
          </cell>
          <cell r="K556">
            <v>0</v>
          </cell>
          <cell r="L556">
            <v>-1</v>
          </cell>
          <cell r="M556" t="str">
            <v>DIPINJAM PT.SLS.2.  27/6/02</v>
          </cell>
          <cell r="N556">
            <v>178000</v>
          </cell>
          <cell r="O556">
            <v>178000</v>
          </cell>
          <cell r="P556">
            <v>0</v>
          </cell>
          <cell r="Q556">
            <v>0</v>
          </cell>
          <cell r="R556">
            <v>0</v>
          </cell>
          <cell r="S556">
            <v>178000</v>
          </cell>
        </row>
        <row r="557">
          <cell r="A557">
            <v>552</v>
          </cell>
          <cell r="B557" t="str">
            <v xml:space="preserve"> 9400-05.F.279</v>
          </cell>
          <cell r="C557" t="str">
            <v>RING</v>
          </cell>
          <cell r="D557" t="str">
            <v>PC</v>
          </cell>
          <cell r="E557" t="str">
            <v xml:space="preserve"> -</v>
          </cell>
          <cell r="F557">
            <v>2</v>
          </cell>
          <cell r="J557">
            <v>2</v>
          </cell>
          <cell r="K557">
            <v>2</v>
          </cell>
          <cell r="L557">
            <v>0</v>
          </cell>
          <cell r="N557">
            <v>6000000</v>
          </cell>
          <cell r="O557">
            <v>12000000</v>
          </cell>
          <cell r="P557">
            <v>0</v>
          </cell>
          <cell r="Q557">
            <v>0</v>
          </cell>
          <cell r="R557">
            <v>0</v>
          </cell>
          <cell r="S557">
            <v>12000000</v>
          </cell>
        </row>
        <row r="558">
          <cell r="A558">
            <v>553</v>
          </cell>
          <cell r="B558" t="str">
            <v>9400-16.E.00941</v>
          </cell>
          <cell r="C558" t="str">
            <v>RING (NOZZLE) CENTRIFUGE</v>
          </cell>
          <cell r="D558" t="str">
            <v>pc</v>
          </cell>
          <cell r="E558" t="str">
            <v xml:space="preserve"> NO.47 020/12X2</v>
          </cell>
          <cell r="F558">
            <v>36</v>
          </cell>
          <cell r="J558">
            <v>36</v>
          </cell>
          <cell r="K558">
            <v>36</v>
          </cell>
          <cell r="L558">
            <v>0</v>
          </cell>
          <cell r="N558">
            <v>4650</v>
          </cell>
          <cell r="O558">
            <v>167400</v>
          </cell>
          <cell r="P558">
            <v>0</v>
          </cell>
          <cell r="Q558">
            <v>0</v>
          </cell>
          <cell r="R558">
            <v>0</v>
          </cell>
          <cell r="S558">
            <v>167400</v>
          </cell>
        </row>
        <row r="559">
          <cell r="A559">
            <v>554</v>
          </cell>
          <cell r="B559" t="str">
            <v>9400-16.E.00942</v>
          </cell>
          <cell r="C559" t="str">
            <v>RING (NOZZLE) CENTRIFUGE</v>
          </cell>
          <cell r="D559" t="str">
            <v>PC</v>
          </cell>
          <cell r="E559" t="str">
            <v xml:space="preserve"> NO.49.016/10X2</v>
          </cell>
          <cell r="F559">
            <v>36</v>
          </cell>
          <cell r="J559">
            <v>36</v>
          </cell>
          <cell r="K559">
            <v>36</v>
          </cell>
          <cell r="L559">
            <v>0</v>
          </cell>
          <cell r="N559">
            <v>4650</v>
          </cell>
          <cell r="O559">
            <v>167400</v>
          </cell>
          <cell r="P559">
            <v>0</v>
          </cell>
          <cell r="Q559">
            <v>0</v>
          </cell>
          <cell r="R559">
            <v>0</v>
          </cell>
          <cell r="S559">
            <v>167400</v>
          </cell>
        </row>
        <row r="560">
          <cell r="A560">
            <v>555</v>
          </cell>
          <cell r="B560" t="str">
            <v>9400-05.F.089</v>
          </cell>
          <cell r="C560" t="str">
            <v>RING PER</v>
          </cell>
          <cell r="D560" t="str">
            <v>pc</v>
          </cell>
          <cell r="E560" t="str">
            <v>3/4"</v>
          </cell>
          <cell r="F560">
            <v>220</v>
          </cell>
          <cell r="H560">
            <v>33</v>
          </cell>
          <cell r="J560">
            <v>187</v>
          </cell>
          <cell r="K560">
            <v>187</v>
          </cell>
          <cell r="L560">
            <v>0</v>
          </cell>
          <cell r="N560">
            <v>84</v>
          </cell>
          <cell r="O560">
            <v>18480</v>
          </cell>
          <cell r="P560">
            <v>0</v>
          </cell>
          <cell r="Q560">
            <v>2772</v>
          </cell>
          <cell r="R560">
            <v>0</v>
          </cell>
          <cell r="S560">
            <v>15708</v>
          </cell>
        </row>
        <row r="561">
          <cell r="A561">
            <v>556</v>
          </cell>
          <cell r="B561" t="str">
            <v>9400-05.F.088</v>
          </cell>
          <cell r="C561" t="str">
            <v>RING PER</v>
          </cell>
          <cell r="D561" t="str">
            <v>pc</v>
          </cell>
          <cell r="E561" t="str">
            <v>5/8"</v>
          </cell>
          <cell r="F561">
            <v>237</v>
          </cell>
          <cell r="H561">
            <v>39</v>
          </cell>
          <cell r="J561">
            <v>198</v>
          </cell>
          <cell r="K561">
            <v>198</v>
          </cell>
          <cell r="L561">
            <v>0</v>
          </cell>
          <cell r="N561">
            <v>61</v>
          </cell>
          <cell r="O561">
            <v>14457</v>
          </cell>
          <cell r="P561">
            <v>0</v>
          </cell>
          <cell r="Q561">
            <v>2379</v>
          </cell>
          <cell r="R561">
            <v>0</v>
          </cell>
          <cell r="S561">
            <v>12078</v>
          </cell>
        </row>
        <row r="562">
          <cell r="A562">
            <v>557</v>
          </cell>
          <cell r="B562" t="str">
            <v>9400-05.F.087</v>
          </cell>
          <cell r="C562" t="str">
            <v>RING PER</v>
          </cell>
          <cell r="D562" t="str">
            <v>pc</v>
          </cell>
          <cell r="E562" t="str">
            <v>1/2"</v>
          </cell>
          <cell r="F562">
            <v>894</v>
          </cell>
          <cell r="H562">
            <v>6</v>
          </cell>
          <cell r="J562">
            <v>888</v>
          </cell>
          <cell r="K562">
            <v>888</v>
          </cell>
          <cell r="L562">
            <v>0</v>
          </cell>
          <cell r="N562">
            <v>36</v>
          </cell>
          <cell r="O562">
            <v>32184</v>
          </cell>
          <cell r="P562">
            <v>0</v>
          </cell>
          <cell r="Q562">
            <v>216</v>
          </cell>
          <cell r="R562">
            <v>0</v>
          </cell>
          <cell r="S562">
            <v>31968</v>
          </cell>
        </row>
        <row r="563">
          <cell r="A563">
            <v>558</v>
          </cell>
          <cell r="B563" t="str">
            <v>9400-05.F.053</v>
          </cell>
          <cell r="C563" t="str">
            <v>RING PER</v>
          </cell>
          <cell r="D563" t="str">
            <v>pc</v>
          </cell>
          <cell r="E563" t="str">
            <v>1"</v>
          </cell>
          <cell r="F563">
            <v>63</v>
          </cell>
          <cell r="H563">
            <v>18</v>
          </cell>
          <cell r="J563">
            <v>45</v>
          </cell>
          <cell r="K563">
            <v>45</v>
          </cell>
          <cell r="L563">
            <v>0</v>
          </cell>
          <cell r="N563">
            <v>401</v>
          </cell>
          <cell r="O563">
            <v>25263</v>
          </cell>
          <cell r="P563">
            <v>0</v>
          </cell>
          <cell r="Q563">
            <v>7218</v>
          </cell>
          <cell r="R563">
            <v>0</v>
          </cell>
          <cell r="S563">
            <v>18045</v>
          </cell>
        </row>
        <row r="564">
          <cell r="A564">
            <v>559</v>
          </cell>
          <cell r="B564" t="str">
            <v>9400-05.F.085</v>
          </cell>
          <cell r="C564" t="str">
            <v>RING PER</v>
          </cell>
          <cell r="D564" t="str">
            <v>pc</v>
          </cell>
          <cell r="E564" t="str">
            <v>1/4"</v>
          </cell>
          <cell r="F564">
            <v>436</v>
          </cell>
          <cell r="J564">
            <v>436</v>
          </cell>
          <cell r="K564">
            <v>436</v>
          </cell>
          <cell r="L564">
            <v>0</v>
          </cell>
          <cell r="N564">
            <v>80</v>
          </cell>
          <cell r="O564">
            <v>34880</v>
          </cell>
          <cell r="P564">
            <v>0</v>
          </cell>
          <cell r="Q564">
            <v>0</v>
          </cell>
          <cell r="R564">
            <v>0</v>
          </cell>
          <cell r="S564">
            <v>34880</v>
          </cell>
        </row>
        <row r="565">
          <cell r="A565">
            <v>560</v>
          </cell>
          <cell r="B565" t="str">
            <v>9400-05.F.086</v>
          </cell>
          <cell r="C565" t="str">
            <v>RING PER</v>
          </cell>
          <cell r="D565" t="str">
            <v>pc</v>
          </cell>
          <cell r="E565" t="str">
            <v>3/8"</v>
          </cell>
          <cell r="F565">
            <v>318</v>
          </cell>
          <cell r="H565">
            <v>11</v>
          </cell>
          <cell r="J565">
            <v>307</v>
          </cell>
          <cell r="K565">
            <v>307</v>
          </cell>
          <cell r="L565">
            <v>0</v>
          </cell>
          <cell r="N565">
            <v>17</v>
          </cell>
          <cell r="O565">
            <v>5406</v>
          </cell>
          <cell r="P565">
            <v>0</v>
          </cell>
          <cell r="Q565">
            <v>187</v>
          </cell>
          <cell r="R565">
            <v>0</v>
          </cell>
          <cell r="S565">
            <v>5219</v>
          </cell>
        </row>
        <row r="566">
          <cell r="A566">
            <v>561</v>
          </cell>
          <cell r="B566" t="str">
            <v>9400-05.F.056</v>
          </cell>
          <cell r="C566" t="str">
            <v>RING PER/SPRING WASHER</v>
          </cell>
          <cell r="D566" t="str">
            <v>pc</v>
          </cell>
          <cell r="E566" t="str">
            <v>5/16" .</v>
          </cell>
          <cell r="F566">
            <v>244</v>
          </cell>
          <cell r="H566">
            <v>4</v>
          </cell>
          <cell r="J566">
            <v>240</v>
          </cell>
          <cell r="K566">
            <v>240</v>
          </cell>
          <cell r="L566">
            <v>0</v>
          </cell>
          <cell r="N566">
            <v>17</v>
          </cell>
          <cell r="O566">
            <v>4148</v>
          </cell>
          <cell r="P566">
            <v>0</v>
          </cell>
          <cell r="Q566">
            <v>68</v>
          </cell>
          <cell r="R566">
            <v>0</v>
          </cell>
          <cell r="S566">
            <v>4080</v>
          </cell>
        </row>
        <row r="567">
          <cell r="A567">
            <v>562</v>
          </cell>
          <cell r="B567" t="str">
            <v>9400-05.F.216</v>
          </cell>
          <cell r="C567" t="str">
            <v>RING PLATE</v>
          </cell>
          <cell r="D567" t="str">
            <v>pc</v>
          </cell>
          <cell r="E567" t="str">
            <v>M8</v>
          </cell>
          <cell r="F567">
            <v>22</v>
          </cell>
          <cell r="J567">
            <v>22</v>
          </cell>
          <cell r="K567">
            <v>22</v>
          </cell>
          <cell r="L567">
            <v>0</v>
          </cell>
          <cell r="N567">
            <v>17</v>
          </cell>
          <cell r="O567">
            <v>374</v>
          </cell>
          <cell r="P567">
            <v>0</v>
          </cell>
          <cell r="Q567">
            <v>0</v>
          </cell>
          <cell r="R567">
            <v>0</v>
          </cell>
          <cell r="S567">
            <v>374</v>
          </cell>
        </row>
        <row r="568">
          <cell r="A568">
            <v>563</v>
          </cell>
          <cell r="B568" t="str">
            <v>9400-05.F.060</v>
          </cell>
          <cell r="C568" t="str">
            <v>RING PLATE/PLATE WASHER</v>
          </cell>
          <cell r="D568" t="str">
            <v>pc</v>
          </cell>
          <cell r="E568" t="str">
            <v>5/8"</v>
          </cell>
          <cell r="F568">
            <v>360</v>
          </cell>
          <cell r="H568">
            <v>360</v>
          </cell>
          <cell r="J568">
            <v>0</v>
          </cell>
          <cell r="K568">
            <v>0</v>
          </cell>
          <cell r="L568">
            <v>0</v>
          </cell>
          <cell r="N568">
            <v>670</v>
          </cell>
          <cell r="O568">
            <v>241200</v>
          </cell>
          <cell r="P568">
            <v>0</v>
          </cell>
          <cell r="Q568">
            <v>241200</v>
          </cell>
          <cell r="R568">
            <v>0</v>
          </cell>
          <cell r="S568">
            <v>0</v>
          </cell>
        </row>
        <row r="569">
          <cell r="A569">
            <v>564</v>
          </cell>
          <cell r="B569" t="str">
            <v>9400-05.F.098</v>
          </cell>
          <cell r="C569" t="str">
            <v>RING PLATE/PLATE WASHER</v>
          </cell>
          <cell r="D569" t="str">
            <v>pc</v>
          </cell>
          <cell r="E569" t="str">
            <v>1"</v>
          </cell>
          <cell r="F569">
            <v>124</v>
          </cell>
          <cell r="H569">
            <v>9</v>
          </cell>
          <cell r="J569">
            <v>115</v>
          </cell>
          <cell r="K569">
            <v>115</v>
          </cell>
          <cell r="L569">
            <v>0</v>
          </cell>
          <cell r="N569">
            <v>250</v>
          </cell>
          <cell r="O569">
            <v>31000</v>
          </cell>
          <cell r="P569">
            <v>0</v>
          </cell>
          <cell r="Q569">
            <v>2250</v>
          </cell>
          <cell r="R569">
            <v>0</v>
          </cell>
          <cell r="S569">
            <v>28750</v>
          </cell>
        </row>
        <row r="570">
          <cell r="A570">
            <v>565</v>
          </cell>
          <cell r="B570" t="str">
            <v>9400-05.F.058</v>
          </cell>
          <cell r="C570" t="str">
            <v>RING PLATE/PLATE WASHER</v>
          </cell>
          <cell r="D570" t="str">
            <v>pc</v>
          </cell>
          <cell r="E570" t="str">
            <v>3/8"</v>
          </cell>
          <cell r="F570">
            <v>256</v>
          </cell>
          <cell r="H570">
            <v>256</v>
          </cell>
          <cell r="J570">
            <v>0</v>
          </cell>
          <cell r="K570">
            <v>0</v>
          </cell>
          <cell r="L570">
            <v>0</v>
          </cell>
          <cell r="N570">
            <v>44</v>
          </cell>
          <cell r="O570">
            <v>11264</v>
          </cell>
          <cell r="P570">
            <v>0</v>
          </cell>
          <cell r="Q570">
            <v>11264</v>
          </cell>
          <cell r="R570">
            <v>0</v>
          </cell>
          <cell r="S570">
            <v>0</v>
          </cell>
        </row>
        <row r="571">
          <cell r="A571">
            <v>566</v>
          </cell>
          <cell r="B571" t="str">
            <v xml:space="preserve"> 9400-30.P.00411</v>
          </cell>
          <cell r="C571" t="str">
            <v>RING SNAP</v>
          </cell>
          <cell r="D571" t="str">
            <v>pc</v>
          </cell>
          <cell r="E571">
            <v>6653757</v>
          </cell>
          <cell r="F571">
            <v>0</v>
          </cell>
          <cell r="G571">
            <v>1</v>
          </cell>
          <cell r="J571">
            <v>1</v>
          </cell>
          <cell r="K571">
            <v>1</v>
          </cell>
          <cell r="L571">
            <v>0</v>
          </cell>
          <cell r="N571">
            <v>20271</v>
          </cell>
          <cell r="O571">
            <v>0</v>
          </cell>
          <cell r="P571">
            <v>20271</v>
          </cell>
          <cell r="Q571">
            <v>0</v>
          </cell>
          <cell r="R571">
            <v>0</v>
          </cell>
          <cell r="S571">
            <v>20271</v>
          </cell>
        </row>
        <row r="572">
          <cell r="A572">
            <v>567</v>
          </cell>
          <cell r="B572" t="str">
            <v xml:space="preserve"> 9400-05.k.482</v>
          </cell>
          <cell r="C572" t="str">
            <v>ROCK WALL</v>
          </cell>
          <cell r="D572" t="str">
            <v>roll</v>
          </cell>
          <cell r="E572" t="str">
            <v xml:space="preserve"> 600 X 120 MM</v>
          </cell>
          <cell r="F572">
            <v>4</v>
          </cell>
          <cell r="J572">
            <v>4</v>
          </cell>
          <cell r="K572">
            <v>4</v>
          </cell>
          <cell r="L572">
            <v>0</v>
          </cell>
          <cell r="N572">
            <v>210000</v>
          </cell>
          <cell r="O572">
            <v>840000</v>
          </cell>
          <cell r="P572">
            <v>0</v>
          </cell>
          <cell r="Q572">
            <v>0</v>
          </cell>
          <cell r="R572">
            <v>0</v>
          </cell>
          <cell r="S572">
            <v>840000</v>
          </cell>
        </row>
        <row r="573">
          <cell r="A573">
            <v>568</v>
          </cell>
          <cell r="B573" t="str">
            <v>9400-16.A.253</v>
          </cell>
          <cell r="C573" t="str">
            <v>RODA LORRY KOMPLIT AS</v>
          </cell>
          <cell r="D573" t="str">
            <v>set</v>
          </cell>
          <cell r="E573">
            <v>0</v>
          </cell>
          <cell r="F573">
            <v>38</v>
          </cell>
          <cell r="H573">
            <v>4</v>
          </cell>
          <cell r="J573">
            <v>34</v>
          </cell>
          <cell r="K573">
            <v>34</v>
          </cell>
          <cell r="L573">
            <v>0</v>
          </cell>
          <cell r="N573">
            <v>716625</v>
          </cell>
          <cell r="O573">
            <v>27231750</v>
          </cell>
          <cell r="P573">
            <v>0</v>
          </cell>
          <cell r="Q573">
            <v>2866500</v>
          </cell>
          <cell r="R573">
            <v>0</v>
          </cell>
          <cell r="S573">
            <v>24365250</v>
          </cell>
        </row>
        <row r="574">
          <cell r="A574">
            <v>569</v>
          </cell>
          <cell r="B574" t="str">
            <v>9400-07.C.070</v>
          </cell>
          <cell r="C574" t="str">
            <v>ROLLER CHAIN SIMPLEX</v>
          </cell>
          <cell r="D574" t="str">
            <v>m</v>
          </cell>
          <cell r="E574" t="str">
            <v>1" PITCH</v>
          </cell>
          <cell r="F574">
            <v>3</v>
          </cell>
          <cell r="J574">
            <v>3</v>
          </cell>
          <cell r="K574">
            <v>3</v>
          </cell>
          <cell r="L574">
            <v>0</v>
          </cell>
          <cell r="N574">
            <v>1660000</v>
          </cell>
          <cell r="O574">
            <v>4980000</v>
          </cell>
          <cell r="P574">
            <v>0</v>
          </cell>
          <cell r="Q574">
            <v>0</v>
          </cell>
          <cell r="R574">
            <v>0</v>
          </cell>
          <cell r="S574">
            <v>4980000</v>
          </cell>
        </row>
        <row r="575">
          <cell r="A575">
            <v>570</v>
          </cell>
          <cell r="B575" t="str">
            <v>9400-16.B.228</v>
          </cell>
          <cell r="C575" t="str">
            <v>ROLLER SPIDER</v>
          </cell>
          <cell r="D575" t="str">
            <v>pc</v>
          </cell>
          <cell r="E575" t="str">
            <v>7184 2144</v>
          </cell>
          <cell r="F575">
            <v>2</v>
          </cell>
          <cell r="J575">
            <v>2</v>
          </cell>
          <cell r="K575">
            <v>2</v>
          </cell>
          <cell r="L575">
            <v>0</v>
          </cell>
          <cell r="N575">
            <v>162000</v>
          </cell>
          <cell r="O575">
            <v>324000</v>
          </cell>
          <cell r="P575">
            <v>0</v>
          </cell>
          <cell r="Q575">
            <v>0</v>
          </cell>
          <cell r="R575">
            <v>0</v>
          </cell>
          <cell r="S575">
            <v>324000</v>
          </cell>
        </row>
        <row r="576">
          <cell r="A576">
            <v>572</v>
          </cell>
          <cell r="B576" t="str">
            <v>9400-16.D.013</v>
          </cell>
          <cell r="C576" t="str">
            <v>ROTOR BAR</v>
          </cell>
          <cell r="D576" t="str">
            <v>pc</v>
          </cell>
          <cell r="E576" t="str">
            <v>U/PEL-TEC R. MILL</v>
          </cell>
          <cell r="F576">
            <v>48</v>
          </cell>
          <cell r="H576">
            <v>16</v>
          </cell>
          <cell r="J576">
            <v>32</v>
          </cell>
          <cell r="K576">
            <v>32</v>
          </cell>
          <cell r="L576">
            <v>0</v>
          </cell>
          <cell r="N576">
            <v>45000</v>
          </cell>
          <cell r="O576">
            <v>2160000</v>
          </cell>
          <cell r="P576">
            <v>0</v>
          </cell>
          <cell r="Q576">
            <v>720000</v>
          </cell>
          <cell r="R576">
            <v>0</v>
          </cell>
          <cell r="S576">
            <v>1440000</v>
          </cell>
        </row>
        <row r="577">
          <cell r="A577">
            <v>573</v>
          </cell>
          <cell r="B577" t="str">
            <v xml:space="preserve"> 9400-20.A.227</v>
          </cell>
          <cell r="C577" t="str">
            <v>RUBBER MOUNTING ENGINE</v>
          </cell>
          <cell r="D577" t="str">
            <v>pc</v>
          </cell>
          <cell r="F577">
            <v>0</v>
          </cell>
          <cell r="G577">
            <v>2</v>
          </cell>
          <cell r="H577">
            <v>2</v>
          </cell>
          <cell r="J577">
            <v>0</v>
          </cell>
          <cell r="K577">
            <v>0</v>
          </cell>
          <cell r="L577">
            <v>0</v>
          </cell>
          <cell r="N577">
            <v>125000</v>
          </cell>
          <cell r="O577">
            <v>0</v>
          </cell>
          <cell r="P577">
            <v>250000</v>
          </cell>
          <cell r="Q577">
            <v>250000</v>
          </cell>
          <cell r="R577">
            <v>0</v>
          </cell>
          <cell r="S577">
            <v>0</v>
          </cell>
        </row>
        <row r="578">
          <cell r="A578">
            <v>574</v>
          </cell>
          <cell r="B578" t="str">
            <v>9400-09.C.492</v>
          </cell>
          <cell r="C578" t="str">
            <v>SAKLAR</v>
          </cell>
          <cell r="D578" t="str">
            <v>pc</v>
          </cell>
          <cell r="E578" t="str">
            <v>K-2</v>
          </cell>
          <cell r="F578">
            <v>4</v>
          </cell>
          <cell r="H578">
            <v>1</v>
          </cell>
          <cell r="J578">
            <v>3</v>
          </cell>
          <cell r="K578">
            <v>3</v>
          </cell>
          <cell r="L578">
            <v>0</v>
          </cell>
          <cell r="N578">
            <v>4500</v>
          </cell>
          <cell r="O578">
            <v>18000</v>
          </cell>
          <cell r="P578">
            <v>0</v>
          </cell>
          <cell r="Q578">
            <v>4500</v>
          </cell>
          <cell r="R578">
            <v>0</v>
          </cell>
          <cell r="S578">
            <v>13500</v>
          </cell>
        </row>
        <row r="579">
          <cell r="A579">
            <v>575</v>
          </cell>
          <cell r="B579" t="str">
            <v>9400-05.K.118</v>
          </cell>
          <cell r="C579" t="str">
            <v>SAPU IJUK</v>
          </cell>
          <cell r="D579" t="str">
            <v>pc</v>
          </cell>
          <cell r="E579" t="str">
            <v>-</v>
          </cell>
          <cell r="F579">
            <v>0</v>
          </cell>
          <cell r="G579">
            <v>10</v>
          </cell>
          <cell r="H579">
            <v>5</v>
          </cell>
          <cell r="J579">
            <v>5</v>
          </cell>
          <cell r="K579">
            <v>5</v>
          </cell>
          <cell r="L579">
            <v>0</v>
          </cell>
          <cell r="N579">
            <v>7000</v>
          </cell>
          <cell r="O579">
            <v>0</v>
          </cell>
          <cell r="P579">
            <v>70000</v>
          </cell>
          <cell r="Q579">
            <v>35000</v>
          </cell>
          <cell r="R579">
            <v>0</v>
          </cell>
          <cell r="S579">
            <v>35000</v>
          </cell>
        </row>
        <row r="580">
          <cell r="A580">
            <v>576</v>
          </cell>
          <cell r="B580" t="str">
            <v>9400-05.K.014</v>
          </cell>
          <cell r="C580" t="str">
            <v>SAPU LIDI</v>
          </cell>
          <cell r="D580" t="str">
            <v>pc</v>
          </cell>
          <cell r="E580" t="str">
            <v>-</v>
          </cell>
          <cell r="F580">
            <v>5</v>
          </cell>
          <cell r="G580">
            <v>20</v>
          </cell>
          <cell r="H580">
            <v>11</v>
          </cell>
          <cell r="J580">
            <v>14</v>
          </cell>
          <cell r="K580">
            <v>14</v>
          </cell>
          <cell r="L580">
            <v>0</v>
          </cell>
          <cell r="N580">
            <v>3500</v>
          </cell>
          <cell r="O580">
            <v>17500</v>
          </cell>
          <cell r="P580">
            <v>70000</v>
          </cell>
          <cell r="Q580">
            <v>38500</v>
          </cell>
          <cell r="R580">
            <v>0</v>
          </cell>
          <cell r="S580">
            <v>49000</v>
          </cell>
        </row>
        <row r="581">
          <cell r="A581">
            <v>577</v>
          </cell>
          <cell r="B581" t="str">
            <v>9400-09.C.063</v>
          </cell>
          <cell r="C581" t="str">
            <v>SARUNG LAMEL</v>
          </cell>
          <cell r="D581" t="str">
            <v>m</v>
          </cell>
          <cell r="E581" t="str">
            <v>2½ mm</v>
          </cell>
          <cell r="F581">
            <v>17</v>
          </cell>
          <cell r="H581">
            <v>10</v>
          </cell>
          <cell r="J581">
            <v>7</v>
          </cell>
          <cell r="K581">
            <v>7</v>
          </cell>
          <cell r="L581">
            <v>0</v>
          </cell>
          <cell r="N581">
            <v>1100</v>
          </cell>
          <cell r="O581">
            <v>18700</v>
          </cell>
          <cell r="P581">
            <v>0</v>
          </cell>
          <cell r="Q581">
            <v>11000</v>
          </cell>
          <cell r="R581">
            <v>0</v>
          </cell>
          <cell r="S581">
            <v>7700</v>
          </cell>
        </row>
        <row r="582">
          <cell r="A582">
            <v>578</v>
          </cell>
          <cell r="B582" t="str">
            <v>9400-09.C.072</v>
          </cell>
          <cell r="C582" t="str">
            <v>SARUNG LAMEL</v>
          </cell>
          <cell r="D582" t="str">
            <v>m</v>
          </cell>
          <cell r="E582" t="str">
            <v>3 mm</v>
          </cell>
          <cell r="F582">
            <v>3</v>
          </cell>
          <cell r="H582">
            <v>3</v>
          </cell>
          <cell r="J582">
            <v>0</v>
          </cell>
          <cell r="K582">
            <v>0</v>
          </cell>
          <cell r="L582">
            <v>0</v>
          </cell>
          <cell r="N582">
            <v>1250</v>
          </cell>
          <cell r="O582">
            <v>3750</v>
          </cell>
          <cell r="P582">
            <v>0</v>
          </cell>
          <cell r="Q582">
            <v>3750</v>
          </cell>
          <cell r="R582">
            <v>0</v>
          </cell>
          <cell r="S582">
            <v>0</v>
          </cell>
        </row>
        <row r="583">
          <cell r="A583">
            <v>579</v>
          </cell>
          <cell r="B583" t="str">
            <v>9400-09.C.078</v>
          </cell>
          <cell r="C583" t="str">
            <v>SARUNG LAMEL</v>
          </cell>
          <cell r="D583" t="str">
            <v>m</v>
          </cell>
          <cell r="E583" t="str">
            <v>6 mm</v>
          </cell>
          <cell r="F583">
            <v>19</v>
          </cell>
          <cell r="H583">
            <v>3</v>
          </cell>
          <cell r="J583">
            <v>16</v>
          </cell>
          <cell r="K583">
            <v>16</v>
          </cell>
          <cell r="L583">
            <v>0</v>
          </cell>
          <cell r="N583">
            <v>2500</v>
          </cell>
          <cell r="O583">
            <v>47500</v>
          </cell>
          <cell r="P583">
            <v>0</v>
          </cell>
          <cell r="Q583">
            <v>7500</v>
          </cell>
          <cell r="R583">
            <v>0</v>
          </cell>
          <cell r="S583">
            <v>40000</v>
          </cell>
        </row>
        <row r="584">
          <cell r="A584">
            <v>580</v>
          </cell>
          <cell r="B584" t="str">
            <v>9400-09.C.077</v>
          </cell>
          <cell r="C584" t="str">
            <v>SARUNG LAMEL</v>
          </cell>
          <cell r="D584" t="str">
            <v>m</v>
          </cell>
          <cell r="E584" t="str">
            <v>4 mm</v>
          </cell>
          <cell r="F584">
            <v>4</v>
          </cell>
          <cell r="H584">
            <v>1</v>
          </cell>
          <cell r="J584">
            <v>3</v>
          </cell>
          <cell r="K584">
            <v>3</v>
          </cell>
          <cell r="L584">
            <v>0</v>
          </cell>
          <cell r="N584">
            <v>1500</v>
          </cell>
          <cell r="O584">
            <v>6000</v>
          </cell>
          <cell r="P584">
            <v>0</v>
          </cell>
          <cell r="Q584">
            <v>1500</v>
          </cell>
          <cell r="R584">
            <v>0</v>
          </cell>
          <cell r="S584">
            <v>4500</v>
          </cell>
        </row>
        <row r="585">
          <cell r="A585">
            <v>581</v>
          </cell>
          <cell r="B585" t="str">
            <v>9400-05.L.00245</v>
          </cell>
          <cell r="C585" t="str">
            <v>SCREEN PLATE ST.STEEL</v>
          </cell>
          <cell r="D585" t="str">
            <v>sht</v>
          </cell>
          <cell r="E585" t="str">
            <v>3mm x4'x8'/ f3-J3 mm</v>
          </cell>
          <cell r="F585">
            <v>1</v>
          </cell>
          <cell r="J585">
            <v>1</v>
          </cell>
          <cell r="K585">
            <v>1</v>
          </cell>
          <cell r="L585">
            <v>0</v>
          </cell>
          <cell r="N585">
            <v>4750000</v>
          </cell>
          <cell r="O585">
            <v>4750000</v>
          </cell>
          <cell r="P585">
            <v>0</v>
          </cell>
          <cell r="Q585">
            <v>0</v>
          </cell>
          <cell r="R585">
            <v>0</v>
          </cell>
          <cell r="S585">
            <v>4750000</v>
          </cell>
        </row>
        <row r="586">
          <cell r="A586">
            <v>582</v>
          </cell>
          <cell r="B586" t="str">
            <v xml:space="preserve"> 9400-30.P.00421</v>
          </cell>
          <cell r="C586" t="str">
            <v>SEAL</v>
          </cell>
          <cell r="D586" t="str">
            <v>pc</v>
          </cell>
          <cell r="E586">
            <v>6653702</v>
          </cell>
          <cell r="F586">
            <v>0</v>
          </cell>
          <cell r="G586">
            <v>1</v>
          </cell>
          <cell r="J586">
            <v>1</v>
          </cell>
          <cell r="K586">
            <v>1</v>
          </cell>
          <cell r="L586">
            <v>0</v>
          </cell>
          <cell r="N586">
            <v>92047</v>
          </cell>
          <cell r="O586">
            <v>0</v>
          </cell>
          <cell r="P586">
            <v>92047</v>
          </cell>
          <cell r="Q586">
            <v>0</v>
          </cell>
          <cell r="R586">
            <v>0</v>
          </cell>
          <cell r="S586">
            <v>92047</v>
          </cell>
        </row>
        <row r="587">
          <cell r="A587">
            <v>583</v>
          </cell>
          <cell r="B587" t="str">
            <v>9400-10.D.305</v>
          </cell>
          <cell r="C587" t="str">
            <v>SEAL HOUSING</v>
          </cell>
          <cell r="D587" t="str">
            <v>pc</v>
          </cell>
          <cell r="E587" t="str">
            <v>OB. 11/4</v>
          </cell>
          <cell r="F587">
            <v>2</v>
          </cell>
          <cell r="J587">
            <v>2</v>
          </cell>
          <cell r="K587">
            <v>2</v>
          </cell>
          <cell r="L587">
            <v>0</v>
          </cell>
          <cell r="N587">
            <v>370000</v>
          </cell>
          <cell r="O587">
            <v>740000</v>
          </cell>
          <cell r="P587">
            <v>0</v>
          </cell>
          <cell r="Q587">
            <v>0</v>
          </cell>
          <cell r="R587">
            <v>0</v>
          </cell>
          <cell r="S587">
            <v>740000</v>
          </cell>
        </row>
        <row r="588">
          <cell r="A588">
            <v>584</v>
          </cell>
          <cell r="B588" t="str">
            <v>9400-16.C.00252</v>
          </cell>
          <cell r="C588" t="str">
            <v>SEAL KIT</v>
          </cell>
          <cell r="D588" t="str">
            <v>PCS</v>
          </cell>
          <cell r="E588" t="str">
            <v>M.3000</v>
          </cell>
          <cell r="F588">
            <v>8</v>
          </cell>
          <cell r="J588">
            <v>8</v>
          </cell>
          <cell r="K588">
            <v>8</v>
          </cell>
          <cell r="L588">
            <v>0</v>
          </cell>
          <cell r="N588">
            <v>363000</v>
          </cell>
          <cell r="O588">
            <v>2904000</v>
          </cell>
          <cell r="P588">
            <v>0</v>
          </cell>
          <cell r="Q588">
            <v>0</v>
          </cell>
          <cell r="R588">
            <v>0</v>
          </cell>
          <cell r="S588">
            <v>2904000</v>
          </cell>
        </row>
        <row r="589">
          <cell r="A589">
            <v>585</v>
          </cell>
          <cell r="B589" t="str">
            <v>9400-06.C.103</v>
          </cell>
          <cell r="C589" t="str">
            <v>SEAL NBR</v>
          </cell>
          <cell r="D589" t="str">
            <v>pc</v>
          </cell>
          <cell r="E589">
            <v>64090</v>
          </cell>
          <cell r="F589">
            <v>6</v>
          </cell>
          <cell r="J589">
            <v>6</v>
          </cell>
          <cell r="K589">
            <v>6</v>
          </cell>
          <cell r="L589">
            <v>0</v>
          </cell>
          <cell r="N589">
            <v>13367</v>
          </cell>
          <cell r="O589">
            <v>80202</v>
          </cell>
          <cell r="P589">
            <v>0</v>
          </cell>
          <cell r="Q589">
            <v>0</v>
          </cell>
          <cell r="R589">
            <v>0</v>
          </cell>
          <cell r="S589">
            <v>80202</v>
          </cell>
        </row>
        <row r="590">
          <cell r="A590">
            <v>586</v>
          </cell>
          <cell r="B590" t="str">
            <v>9400-06.C.086</v>
          </cell>
          <cell r="C590" t="str">
            <v>SEAL RING</v>
          </cell>
          <cell r="D590" t="str">
            <v>pc</v>
          </cell>
          <cell r="E590" t="str">
            <v>547728.01</v>
          </cell>
          <cell r="F590">
            <v>3</v>
          </cell>
          <cell r="G590">
            <v>9</v>
          </cell>
          <cell r="H590">
            <v>10</v>
          </cell>
          <cell r="J590">
            <v>2</v>
          </cell>
          <cell r="K590">
            <v>2</v>
          </cell>
          <cell r="L590">
            <v>0</v>
          </cell>
          <cell r="N590">
            <v>235000</v>
          </cell>
          <cell r="O590">
            <v>705000</v>
          </cell>
          <cell r="P590">
            <v>2115000</v>
          </cell>
          <cell r="Q590">
            <v>2350000</v>
          </cell>
          <cell r="R590">
            <v>0</v>
          </cell>
          <cell r="S590">
            <v>470000</v>
          </cell>
        </row>
        <row r="591">
          <cell r="A591">
            <v>587</v>
          </cell>
          <cell r="B591" t="str">
            <v>9400-05.K.566</v>
          </cell>
          <cell r="C591" t="str">
            <v>SEGEL PEMASARAN</v>
          </cell>
          <cell r="D591" t="str">
            <v>pc</v>
          </cell>
          <cell r="E591" t="str">
            <v>-</v>
          </cell>
          <cell r="F591">
            <v>450</v>
          </cell>
          <cell r="G591">
            <v>3000</v>
          </cell>
          <cell r="H591">
            <v>450</v>
          </cell>
          <cell r="J591">
            <v>3000</v>
          </cell>
          <cell r="K591">
            <v>3000</v>
          </cell>
          <cell r="L591">
            <v>0</v>
          </cell>
          <cell r="N591">
            <v>566.5</v>
          </cell>
          <cell r="O591">
            <v>254925</v>
          </cell>
          <cell r="P591">
            <v>1699500</v>
          </cell>
          <cell r="Q591">
            <v>254925</v>
          </cell>
          <cell r="R591">
            <v>0</v>
          </cell>
          <cell r="S591">
            <v>1699500</v>
          </cell>
        </row>
        <row r="592">
          <cell r="A592">
            <v>588</v>
          </cell>
          <cell r="B592" t="str">
            <v>9400-05.K.2350</v>
          </cell>
          <cell r="C592" t="str">
            <v>SELANG ANGIN</v>
          </cell>
          <cell r="D592" t="str">
            <v>MTR</v>
          </cell>
          <cell r="E592" t="str">
            <v>PV. 6 MM</v>
          </cell>
          <cell r="F592">
            <v>48</v>
          </cell>
          <cell r="H592">
            <v>5</v>
          </cell>
          <cell r="J592">
            <v>43</v>
          </cell>
          <cell r="K592">
            <v>43</v>
          </cell>
          <cell r="L592">
            <v>0</v>
          </cell>
          <cell r="N592">
            <v>4125</v>
          </cell>
          <cell r="O592">
            <v>198000</v>
          </cell>
          <cell r="P592">
            <v>0</v>
          </cell>
          <cell r="Q592">
            <v>20625</v>
          </cell>
          <cell r="R592">
            <v>0</v>
          </cell>
          <cell r="S592">
            <v>177375</v>
          </cell>
        </row>
        <row r="593">
          <cell r="A593">
            <v>589</v>
          </cell>
          <cell r="B593" t="str">
            <v>9400-09.B.1229</v>
          </cell>
          <cell r="C593" t="str">
            <v>SELANG OXYGEN</v>
          </cell>
          <cell r="D593" t="str">
            <v>pcs</v>
          </cell>
          <cell r="E593" t="str">
            <v>DOUBLE</v>
          </cell>
          <cell r="F593">
            <v>0</v>
          </cell>
          <cell r="G593">
            <v>100</v>
          </cell>
          <cell r="J593">
            <v>100</v>
          </cell>
          <cell r="K593">
            <v>100</v>
          </cell>
          <cell r="L593">
            <v>0</v>
          </cell>
          <cell r="N593">
            <v>4750</v>
          </cell>
          <cell r="O593">
            <v>0</v>
          </cell>
          <cell r="P593">
            <v>475000</v>
          </cell>
          <cell r="Q593">
            <v>0</v>
          </cell>
          <cell r="R593">
            <v>0</v>
          </cell>
          <cell r="S593">
            <v>475000</v>
          </cell>
        </row>
        <row r="594">
          <cell r="A594">
            <v>590</v>
          </cell>
          <cell r="B594" t="str">
            <v>9400-05.K.132</v>
          </cell>
          <cell r="C594" t="str">
            <v>SELANG POMPA GREASE</v>
          </cell>
          <cell r="D594" t="str">
            <v>pc</v>
          </cell>
          <cell r="E594" t="str">
            <v>-</v>
          </cell>
          <cell r="F594">
            <v>0</v>
          </cell>
          <cell r="G594">
            <v>10</v>
          </cell>
          <cell r="H594">
            <v>1</v>
          </cell>
          <cell r="J594">
            <v>9</v>
          </cell>
          <cell r="K594">
            <v>9</v>
          </cell>
          <cell r="L594">
            <v>0</v>
          </cell>
          <cell r="N594">
            <v>30000</v>
          </cell>
          <cell r="O594">
            <v>0</v>
          </cell>
          <cell r="P594">
            <v>300000</v>
          </cell>
          <cell r="Q594">
            <v>30000</v>
          </cell>
          <cell r="R594">
            <v>0</v>
          </cell>
          <cell r="S594">
            <v>270000</v>
          </cell>
        </row>
        <row r="595">
          <cell r="A595">
            <v>591</v>
          </cell>
          <cell r="B595" t="str">
            <v>9400-09.C.1443</v>
          </cell>
          <cell r="C595" t="str">
            <v>SELANG TEMBAGA</v>
          </cell>
          <cell r="D595" t="str">
            <v>m</v>
          </cell>
          <cell r="E595" t="str">
            <v>5/16"</v>
          </cell>
          <cell r="F595">
            <v>66</v>
          </cell>
          <cell r="J595">
            <v>66</v>
          </cell>
          <cell r="K595">
            <v>66</v>
          </cell>
          <cell r="L595">
            <v>0</v>
          </cell>
          <cell r="N595">
            <v>12000</v>
          </cell>
          <cell r="O595">
            <v>792000</v>
          </cell>
          <cell r="P595">
            <v>0</v>
          </cell>
          <cell r="Q595">
            <v>0</v>
          </cell>
          <cell r="R595">
            <v>0</v>
          </cell>
          <cell r="S595">
            <v>792000</v>
          </cell>
        </row>
        <row r="596">
          <cell r="A596">
            <v>592</v>
          </cell>
          <cell r="B596" t="str">
            <v xml:space="preserve"> 9400-05.K.827</v>
          </cell>
          <cell r="C596" t="str">
            <v>SELENDANG BAN</v>
          </cell>
          <cell r="D596" t="str">
            <v>PC</v>
          </cell>
          <cell r="E596" t="str">
            <v xml:space="preserve"> -</v>
          </cell>
          <cell r="F596">
            <v>3</v>
          </cell>
          <cell r="J596">
            <v>3</v>
          </cell>
          <cell r="K596">
            <v>3</v>
          </cell>
          <cell r="L596">
            <v>0</v>
          </cell>
          <cell r="N596">
            <v>35000</v>
          </cell>
          <cell r="O596">
            <v>105000</v>
          </cell>
          <cell r="P596">
            <v>0</v>
          </cell>
          <cell r="Q596">
            <v>0</v>
          </cell>
          <cell r="R596">
            <v>0</v>
          </cell>
          <cell r="S596">
            <v>105000</v>
          </cell>
        </row>
        <row r="597">
          <cell r="A597">
            <v>593</v>
          </cell>
          <cell r="B597" t="str">
            <v>9400-05.K.082</v>
          </cell>
          <cell r="C597" t="str">
            <v>SEMEN</v>
          </cell>
          <cell r="D597" t="str">
            <v>zak</v>
          </cell>
          <cell r="E597" t="str">
            <v>-</v>
          </cell>
          <cell r="F597">
            <v>4</v>
          </cell>
          <cell r="H597">
            <v>4</v>
          </cell>
          <cell r="J597">
            <v>0</v>
          </cell>
          <cell r="K597">
            <v>0</v>
          </cell>
          <cell r="L597">
            <v>0</v>
          </cell>
          <cell r="N597">
            <v>31000</v>
          </cell>
          <cell r="O597">
            <v>124000</v>
          </cell>
          <cell r="P597">
            <v>0</v>
          </cell>
          <cell r="Q597">
            <v>124000</v>
          </cell>
          <cell r="R597">
            <v>0</v>
          </cell>
          <cell r="S597">
            <v>0</v>
          </cell>
        </row>
        <row r="598">
          <cell r="A598">
            <v>594</v>
          </cell>
          <cell r="B598" t="str">
            <v>9400-13.B.007</v>
          </cell>
          <cell r="C598" t="str">
            <v>SEMEN API</v>
          </cell>
          <cell r="D598" t="str">
            <v>kg</v>
          </cell>
          <cell r="E598" t="str">
            <v>MORTAR SK 34</v>
          </cell>
          <cell r="F598">
            <v>825</v>
          </cell>
          <cell r="J598">
            <v>825</v>
          </cell>
          <cell r="K598">
            <v>825</v>
          </cell>
          <cell r="L598">
            <v>0</v>
          </cell>
          <cell r="N598">
            <v>1250</v>
          </cell>
          <cell r="O598">
            <v>1031250</v>
          </cell>
          <cell r="P598">
            <v>0</v>
          </cell>
          <cell r="Q598">
            <v>0</v>
          </cell>
          <cell r="R598">
            <v>0</v>
          </cell>
          <cell r="S598">
            <v>1031250</v>
          </cell>
        </row>
        <row r="599">
          <cell r="A599">
            <v>595</v>
          </cell>
          <cell r="B599" t="str">
            <v>9400-13.B.010</v>
          </cell>
          <cell r="C599" t="str">
            <v>SEMEN API</v>
          </cell>
          <cell r="D599" t="str">
            <v>kg</v>
          </cell>
          <cell r="E599" t="str">
            <v>C 15</v>
          </cell>
          <cell r="F599">
            <v>0</v>
          </cell>
          <cell r="G599">
            <v>500</v>
          </cell>
          <cell r="H599">
            <v>300</v>
          </cell>
          <cell r="J599">
            <v>200</v>
          </cell>
          <cell r="K599">
            <v>200</v>
          </cell>
          <cell r="L599">
            <v>0</v>
          </cell>
          <cell r="N599">
            <v>3900</v>
          </cell>
          <cell r="O599">
            <v>0</v>
          </cell>
          <cell r="P599">
            <v>1950000</v>
          </cell>
          <cell r="Q599">
            <v>1170000</v>
          </cell>
          <cell r="R599">
            <v>0</v>
          </cell>
          <cell r="S599">
            <v>780000</v>
          </cell>
        </row>
        <row r="600">
          <cell r="A600">
            <v>596</v>
          </cell>
          <cell r="B600" t="str">
            <v>9400-13.B.009</v>
          </cell>
          <cell r="C600" t="str">
            <v>SEMEN API CASTABLE</v>
          </cell>
          <cell r="D600" t="str">
            <v>kg</v>
          </cell>
          <cell r="E600" t="str">
            <v>C 16</v>
          </cell>
          <cell r="F600">
            <v>0</v>
          </cell>
          <cell r="G600">
            <v>1000</v>
          </cell>
          <cell r="H600">
            <v>275</v>
          </cell>
          <cell r="J600">
            <v>725</v>
          </cell>
          <cell r="K600">
            <v>725</v>
          </cell>
          <cell r="L600">
            <v>0</v>
          </cell>
          <cell r="N600">
            <v>4000</v>
          </cell>
          <cell r="O600">
            <v>0</v>
          </cell>
          <cell r="P600">
            <v>4000000</v>
          </cell>
          <cell r="Q600">
            <v>1100000</v>
          </cell>
          <cell r="R600">
            <v>0</v>
          </cell>
          <cell r="S600">
            <v>2900000</v>
          </cell>
        </row>
        <row r="601">
          <cell r="A601">
            <v>597</v>
          </cell>
          <cell r="B601" t="str">
            <v>9400-10.D.306</v>
          </cell>
          <cell r="C601" t="str">
            <v>SHAFT</v>
          </cell>
          <cell r="D601" t="str">
            <v>pc</v>
          </cell>
          <cell r="E601" t="str">
            <v>OB 11/4</v>
          </cell>
          <cell r="F601">
            <v>1</v>
          </cell>
          <cell r="J601">
            <v>1</v>
          </cell>
          <cell r="K601">
            <v>1</v>
          </cell>
          <cell r="L601">
            <v>0</v>
          </cell>
          <cell r="N601">
            <v>500000</v>
          </cell>
          <cell r="O601">
            <v>500000</v>
          </cell>
          <cell r="P601">
            <v>0</v>
          </cell>
          <cell r="Q601">
            <v>0</v>
          </cell>
          <cell r="R601">
            <v>0</v>
          </cell>
          <cell r="S601">
            <v>500000</v>
          </cell>
        </row>
        <row r="602">
          <cell r="A602">
            <v>598</v>
          </cell>
          <cell r="B602" t="str">
            <v>9400-05.L.216</v>
          </cell>
          <cell r="C602" t="str">
            <v>SHAFT BRONZE</v>
          </cell>
          <cell r="D602" t="str">
            <v>lth</v>
          </cell>
          <cell r="E602" t="str">
            <v>1" x 6 m</v>
          </cell>
          <cell r="F602">
            <v>0.5</v>
          </cell>
          <cell r="J602">
            <v>0.5</v>
          </cell>
          <cell r="K602">
            <v>0.5</v>
          </cell>
          <cell r="L602">
            <v>0</v>
          </cell>
          <cell r="N602">
            <v>1000000</v>
          </cell>
          <cell r="O602">
            <v>500000</v>
          </cell>
          <cell r="P602">
            <v>0</v>
          </cell>
          <cell r="Q602">
            <v>0</v>
          </cell>
          <cell r="R602">
            <v>0</v>
          </cell>
          <cell r="S602">
            <v>500000</v>
          </cell>
        </row>
        <row r="603">
          <cell r="A603">
            <v>599</v>
          </cell>
          <cell r="B603" t="str">
            <v>9400-16.C.136</v>
          </cell>
          <cell r="C603" t="str">
            <v>SHAFT S/S</v>
          </cell>
          <cell r="D603" t="str">
            <v>pc</v>
          </cell>
          <cell r="E603" t="str">
            <v>3/4" X 6 MTR</v>
          </cell>
          <cell r="F603">
            <v>1</v>
          </cell>
          <cell r="J603">
            <v>1</v>
          </cell>
          <cell r="K603">
            <v>1</v>
          </cell>
          <cell r="L603">
            <v>0</v>
          </cell>
          <cell r="N603">
            <v>350000</v>
          </cell>
          <cell r="O603">
            <v>350000</v>
          </cell>
          <cell r="P603">
            <v>0</v>
          </cell>
          <cell r="Q603">
            <v>0</v>
          </cell>
          <cell r="R603">
            <v>0</v>
          </cell>
          <cell r="S603">
            <v>350000</v>
          </cell>
        </row>
        <row r="604">
          <cell r="A604">
            <v>600</v>
          </cell>
          <cell r="B604" t="str">
            <v>9400-10.D.104</v>
          </cell>
          <cell r="C604" t="str">
            <v>SHAFT SLEEVE</v>
          </cell>
          <cell r="D604" t="str">
            <v>pc</v>
          </cell>
          <cell r="E604">
            <v>134075</v>
          </cell>
          <cell r="F604">
            <v>2</v>
          </cell>
          <cell r="J604">
            <v>2</v>
          </cell>
          <cell r="K604">
            <v>2</v>
          </cell>
          <cell r="L604">
            <v>0</v>
          </cell>
          <cell r="N604">
            <v>271851</v>
          </cell>
          <cell r="O604">
            <v>543702</v>
          </cell>
          <cell r="P604">
            <v>0</v>
          </cell>
          <cell r="Q604">
            <v>0</v>
          </cell>
          <cell r="R604">
            <v>0</v>
          </cell>
          <cell r="S604">
            <v>543702</v>
          </cell>
        </row>
        <row r="605">
          <cell r="A605">
            <v>601</v>
          </cell>
          <cell r="B605" t="str">
            <v>9400-10.D.097</v>
          </cell>
          <cell r="C605" t="str">
            <v>SHAFT SLEEVE</v>
          </cell>
          <cell r="D605" t="str">
            <v>pc</v>
          </cell>
          <cell r="E605">
            <v>64075</v>
          </cell>
          <cell r="F605">
            <v>3</v>
          </cell>
          <cell r="J605">
            <v>3</v>
          </cell>
          <cell r="K605">
            <v>3</v>
          </cell>
          <cell r="L605">
            <v>0</v>
          </cell>
          <cell r="N605">
            <v>135612</v>
          </cell>
          <cell r="O605">
            <v>406836</v>
          </cell>
          <cell r="P605">
            <v>0</v>
          </cell>
          <cell r="Q605">
            <v>0</v>
          </cell>
          <cell r="R605">
            <v>0</v>
          </cell>
          <cell r="S605">
            <v>406836</v>
          </cell>
        </row>
        <row r="606">
          <cell r="A606">
            <v>602</v>
          </cell>
          <cell r="B606" t="str">
            <v>9400-10.D.099</v>
          </cell>
          <cell r="C606" t="str">
            <v>SHAFT SLEEVE</v>
          </cell>
          <cell r="D606" t="str">
            <v>pc</v>
          </cell>
          <cell r="E606">
            <v>32075</v>
          </cell>
          <cell r="F606">
            <v>2</v>
          </cell>
          <cell r="H606">
            <v>2</v>
          </cell>
          <cell r="J606">
            <v>0</v>
          </cell>
          <cell r="K606">
            <v>0</v>
          </cell>
          <cell r="L606">
            <v>0</v>
          </cell>
          <cell r="N606">
            <v>220000</v>
          </cell>
          <cell r="O606">
            <v>440000</v>
          </cell>
          <cell r="P606">
            <v>0</v>
          </cell>
          <cell r="Q606">
            <v>440000</v>
          </cell>
          <cell r="R606">
            <v>0</v>
          </cell>
          <cell r="S606">
            <v>0</v>
          </cell>
        </row>
        <row r="607">
          <cell r="A607">
            <v>603</v>
          </cell>
          <cell r="B607" t="str">
            <v>9400-09.C.079</v>
          </cell>
          <cell r="C607" t="str">
            <v>SHERLAK</v>
          </cell>
          <cell r="D607" t="str">
            <v>tin</v>
          </cell>
          <cell r="E607">
            <v>2</v>
          </cell>
          <cell r="F607">
            <v>2</v>
          </cell>
          <cell r="J607">
            <v>2</v>
          </cell>
          <cell r="K607">
            <v>2</v>
          </cell>
          <cell r="L607">
            <v>0</v>
          </cell>
          <cell r="N607">
            <v>75000</v>
          </cell>
          <cell r="O607">
            <v>150000</v>
          </cell>
          <cell r="P607">
            <v>0</v>
          </cell>
          <cell r="Q607">
            <v>0</v>
          </cell>
          <cell r="R607">
            <v>0</v>
          </cell>
          <cell r="S607">
            <v>150000</v>
          </cell>
        </row>
        <row r="608">
          <cell r="A608">
            <v>604</v>
          </cell>
          <cell r="B608" t="str">
            <v>9400-11.B.211</v>
          </cell>
          <cell r="C608" t="str">
            <v>SHOCK GALVANIS</v>
          </cell>
          <cell r="D608" t="str">
            <v>pc</v>
          </cell>
          <cell r="E608" t="str">
            <v>½"</v>
          </cell>
          <cell r="F608">
            <v>4</v>
          </cell>
          <cell r="J608">
            <v>4</v>
          </cell>
          <cell r="K608">
            <v>4</v>
          </cell>
          <cell r="L608">
            <v>0</v>
          </cell>
          <cell r="N608">
            <v>60000</v>
          </cell>
          <cell r="O608">
            <v>240000</v>
          </cell>
          <cell r="P608">
            <v>0</v>
          </cell>
          <cell r="Q608">
            <v>0</v>
          </cell>
          <cell r="R608">
            <v>0</v>
          </cell>
          <cell r="S608">
            <v>240000</v>
          </cell>
        </row>
        <row r="609">
          <cell r="A609">
            <v>605</v>
          </cell>
          <cell r="B609" t="str">
            <v>9400-11.B.192</v>
          </cell>
          <cell r="C609" t="str">
            <v>SHOCK T GALVANIS</v>
          </cell>
          <cell r="D609" t="str">
            <v>pc</v>
          </cell>
          <cell r="E609" t="str">
            <v>1"</v>
          </cell>
          <cell r="F609">
            <v>13</v>
          </cell>
          <cell r="J609">
            <v>13</v>
          </cell>
          <cell r="K609">
            <v>13</v>
          </cell>
          <cell r="L609">
            <v>0</v>
          </cell>
          <cell r="N609">
            <v>60800</v>
          </cell>
          <cell r="O609">
            <v>790400</v>
          </cell>
          <cell r="P609">
            <v>0</v>
          </cell>
          <cell r="Q609">
            <v>0</v>
          </cell>
          <cell r="R609">
            <v>0</v>
          </cell>
          <cell r="S609">
            <v>790400</v>
          </cell>
        </row>
        <row r="610">
          <cell r="A610">
            <v>606</v>
          </cell>
          <cell r="B610" t="str">
            <v>9400-11.B.202</v>
          </cell>
          <cell r="C610" t="str">
            <v>SHOCK TEE GALVANIS</v>
          </cell>
          <cell r="D610" t="str">
            <v>pc</v>
          </cell>
          <cell r="E610" t="str">
            <v>6"</v>
          </cell>
          <cell r="F610">
            <v>1</v>
          </cell>
          <cell r="J610">
            <v>1</v>
          </cell>
          <cell r="K610">
            <v>1</v>
          </cell>
          <cell r="L610">
            <v>0</v>
          </cell>
          <cell r="N610">
            <v>96700</v>
          </cell>
          <cell r="O610">
            <v>96700</v>
          </cell>
          <cell r="P610">
            <v>0</v>
          </cell>
          <cell r="Q610">
            <v>0</v>
          </cell>
          <cell r="R610">
            <v>0</v>
          </cell>
          <cell r="S610">
            <v>96700</v>
          </cell>
        </row>
        <row r="611">
          <cell r="A611">
            <v>607</v>
          </cell>
          <cell r="B611" t="str">
            <v>9400-11.B.201</v>
          </cell>
          <cell r="C611" t="str">
            <v>SHOCK TEE GALVANIS</v>
          </cell>
          <cell r="D611" t="str">
            <v>pc</v>
          </cell>
          <cell r="E611" t="str">
            <v>1½"</v>
          </cell>
          <cell r="F611">
            <v>21</v>
          </cell>
          <cell r="J611">
            <v>21</v>
          </cell>
          <cell r="K611">
            <v>21</v>
          </cell>
          <cell r="L611">
            <v>0</v>
          </cell>
          <cell r="N611">
            <v>91100</v>
          </cell>
          <cell r="O611">
            <v>1913100</v>
          </cell>
          <cell r="P611">
            <v>0</v>
          </cell>
          <cell r="Q611">
            <v>0</v>
          </cell>
          <cell r="R611">
            <v>0</v>
          </cell>
          <cell r="S611">
            <v>1913100</v>
          </cell>
        </row>
        <row r="612">
          <cell r="A612">
            <v>608</v>
          </cell>
          <cell r="B612" t="str">
            <v>9400-03.B.014</v>
          </cell>
          <cell r="C612" t="str">
            <v>SILICON GREASE</v>
          </cell>
          <cell r="D612" t="str">
            <v>gr</v>
          </cell>
          <cell r="E612">
            <v>53947403</v>
          </cell>
          <cell r="F612">
            <v>3</v>
          </cell>
          <cell r="J612">
            <v>3</v>
          </cell>
          <cell r="K612">
            <v>3</v>
          </cell>
          <cell r="L612">
            <v>0</v>
          </cell>
          <cell r="N612">
            <v>130570</v>
          </cell>
          <cell r="O612">
            <v>391710</v>
          </cell>
          <cell r="P612">
            <v>0</v>
          </cell>
          <cell r="Q612">
            <v>0</v>
          </cell>
          <cell r="R612">
            <v>0</v>
          </cell>
          <cell r="S612">
            <v>391710</v>
          </cell>
        </row>
        <row r="613">
          <cell r="A613">
            <v>609</v>
          </cell>
          <cell r="B613" t="str">
            <v>9400-07.C.034</v>
          </cell>
          <cell r="C613" t="str">
            <v>SINGLE CONVEYOR  CHAIN</v>
          </cell>
          <cell r="D613" t="str">
            <v>m</v>
          </cell>
          <cell r="E613" t="str">
            <v>6" PITCH</v>
          </cell>
          <cell r="F613">
            <v>4</v>
          </cell>
          <cell r="J613">
            <v>4</v>
          </cell>
          <cell r="K613">
            <v>4</v>
          </cell>
          <cell r="L613">
            <v>0</v>
          </cell>
          <cell r="N613">
            <v>275000</v>
          </cell>
          <cell r="O613">
            <v>1100000</v>
          </cell>
          <cell r="P613">
            <v>0</v>
          </cell>
          <cell r="Q613">
            <v>0</v>
          </cell>
          <cell r="R613">
            <v>0</v>
          </cell>
          <cell r="S613">
            <v>1100000</v>
          </cell>
        </row>
        <row r="614">
          <cell r="A614">
            <v>610</v>
          </cell>
          <cell r="B614" t="str">
            <v>9400-05.K.2560</v>
          </cell>
          <cell r="C614" t="str">
            <v>SIRINE KEBAKARAN</v>
          </cell>
          <cell r="D614" t="str">
            <v>pc</v>
          </cell>
          <cell r="E614" t="str">
            <v>220 V</v>
          </cell>
          <cell r="F614">
            <v>0</v>
          </cell>
          <cell r="G614">
            <v>4</v>
          </cell>
          <cell r="J614">
            <v>4</v>
          </cell>
          <cell r="K614">
            <v>4</v>
          </cell>
          <cell r="L614">
            <v>0</v>
          </cell>
          <cell r="N614">
            <v>65000</v>
          </cell>
          <cell r="O614">
            <v>0</v>
          </cell>
          <cell r="P614">
            <v>260000</v>
          </cell>
          <cell r="Q614">
            <v>0</v>
          </cell>
          <cell r="R614">
            <v>0</v>
          </cell>
          <cell r="S614">
            <v>260000</v>
          </cell>
        </row>
        <row r="615">
          <cell r="A615">
            <v>611</v>
          </cell>
          <cell r="B615" t="str">
            <v>9400-08.D</v>
          </cell>
          <cell r="C615" t="str">
            <v>SLEEVE TRESSHER SHAFT</v>
          </cell>
          <cell r="D615" t="str">
            <v>set</v>
          </cell>
          <cell r="E615" t="str">
            <v xml:space="preserve"> </v>
          </cell>
          <cell r="F615">
            <v>1</v>
          </cell>
          <cell r="J615">
            <v>1</v>
          </cell>
          <cell r="K615">
            <v>1</v>
          </cell>
          <cell r="L615">
            <v>0</v>
          </cell>
          <cell r="M615" t="str">
            <v>TTG MANUAL NO.278 (11/07/01 )</v>
          </cell>
          <cell r="N615">
            <v>2500000</v>
          </cell>
          <cell r="O615">
            <v>2500000</v>
          </cell>
          <cell r="P615">
            <v>0</v>
          </cell>
          <cell r="Q615">
            <v>0</v>
          </cell>
          <cell r="R615">
            <v>0</v>
          </cell>
          <cell r="S615">
            <v>2500000</v>
          </cell>
        </row>
        <row r="616">
          <cell r="A616">
            <v>613</v>
          </cell>
          <cell r="B616" t="str">
            <v>9400-11.B.550</v>
          </cell>
          <cell r="C616" t="str">
            <v>SOCKET STEAM</v>
          </cell>
          <cell r="D616" t="str">
            <v>pc</v>
          </cell>
          <cell r="E616" t="str">
            <v>1" DRAT</v>
          </cell>
          <cell r="F616">
            <v>1</v>
          </cell>
          <cell r="J616">
            <v>1</v>
          </cell>
          <cell r="K616">
            <v>1</v>
          </cell>
          <cell r="L616">
            <v>0</v>
          </cell>
          <cell r="N616">
            <v>15000</v>
          </cell>
          <cell r="O616">
            <v>15000</v>
          </cell>
          <cell r="P616">
            <v>0</v>
          </cell>
          <cell r="Q616">
            <v>0</v>
          </cell>
          <cell r="R616">
            <v>0</v>
          </cell>
          <cell r="S616">
            <v>15000</v>
          </cell>
        </row>
        <row r="617">
          <cell r="A617">
            <v>614</v>
          </cell>
          <cell r="B617" t="str">
            <v>9400-11.A.085</v>
          </cell>
          <cell r="C617" t="str">
            <v>SOCKET STEAM</v>
          </cell>
          <cell r="D617" t="str">
            <v>pc</v>
          </cell>
          <cell r="E617" t="str">
            <v>1/4"</v>
          </cell>
          <cell r="F617">
            <v>12</v>
          </cell>
          <cell r="J617">
            <v>12</v>
          </cell>
          <cell r="K617">
            <v>12</v>
          </cell>
          <cell r="L617">
            <v>0</v>
          </cell>
          <cell r="N617">
            <v>5500</v>
          </cell>
          <cell r="O617">
            <v>66000</v>
          </cell>
          <cell r="P617">
            <v>0</v>
          </cell>
          <cell r="Q617">
            <v>0</v>
          </cell>
          <cell r="R617">
            <v>0</v>
          </cell>
          <cell r="S617">
            <v>66000</v>
          </cell>
        </row>
        <row r="618">
          <cell r="A618">
            <v>615</v>
          </cell>
          <cell r="B618" t="str">
            <v>9400-02.B.001</v>
          </cell>
          <cell r="C618" t="str">
            <v>SODA ASH</v>
          </cell>
          <cell r="D618" t="str">
            <v>kg</v>
          </cell>
          <cell r="E618" t="str">
            <v>-</v>
          </cell>
          <cell r="F618">
            <v>0</v>
          </cell>
          <cell r="G618">
            <v>6000</v>
          </cell>
          <cell r="H618">
            <v>4130</v>
          </cell>
          <cell r="J618">
            <v>1870</v>
          </cell>
          <cell r="K618">
            <v>1870</v>
          </cell>
          <cell r="L618">
            <v>0</v>
          </cell>
          <cell r="M618" t="str">
            <v xml:space="preserve"> </v>
          </cell>
          <cell r="N618">
            <v>2150</v>
          </cell>
          <cell r="O618">
            <v>0</v>
          </cell>
          <cell r="P618">
            <v>12900000</v>
          </cell>
          <cell r="Q618">
            <v>8879500</v>
          </cell>
          <cell r="R618">
            <v>0</v>
          </cell>
          <cell r="S618">
            <v>4020500</v>
          </cell>
        </row>
        <row r="619">
          <cell r="A619">
            <v>616</v>
          </cell>
          <cell r="B619" t="str">
            <v>9400-16.E.369</v>
          </cell>
          <cell r="C619" t="str">
            <v>SOLENOID AUTOMATIC VALVE</v>
          </cell>
          <cell r="D619" t="str">
            <v>pc</v>
          </cell>
          <cell r="E619" t="str">
            <v>SAND CYCLONE</v>
          </cell>
          <cell r="F619">
            <v>2</v>
          </cell>
          <cell r="J619">
            <v>2</v>
          </cell>
          <cell r="K619">
            <v>2</v>
          </cell>
          <cell r="L619">
            <v>0</v>
          </cell>
          <cell r="N619">
            <v>606135</v>
          </cell>
          <cell r="O619">
            <v>1212270</v>
          </cell>
          <cell r="P619">
            <v>0</v>
          </cell>
          <cell r="Q619">
            <v>0</v>
          </cell>
          <cell r="R619">
            <v>0</v>
          </cell>
          <cell r="S619">
            <v>1212270</v>
          </cell>
        </row>
        <row r="620">
          <cell r="A620">
            <v>617</v>
          </cell>
          <cell r="B620" t="str">
            <v xml:space="preserve"> 9400-05.M.244</v>
          </cell>
          <cell r="C620" t="str">
            <v>SOLID SHAFT</v>
          </cell>
          <cell r="D620" t="str">
            <v>btg</v>
          </cell>
          <cell r="E620" t="str">
            <v xml:space="preserve"> 2" X 6 M</v>
          </cell>
          <cell r="F620">
            <v>1</v>
          </cell>
          <cell r="J620">
            <v>1</v>
          </cell>
          <cell r="K620">
            <v>1</v>
          </cell>
          <cell r="L620">
            <v>0</v>
          </cell>
          <cell r="N620">
            <v>2291520</v>
          </cell>
          <cell r="O620">
            <v>2291520</v>
          </cell>
          <cell r="P620">
            <v>0</v>
          </cell>
          <cell r="Q620">
            <v>0</v>
          </cell>
          <cell r="R620">
            <v>0</v>
          </cell>
          <cell r="S620">
            <v>2291520</v>
          </cell>
        </row>
        <row r="621">
          <cell r="A621">
            <v>618</v>
          </cell>
          <cell r="B621" t="str">
            <v xml:space="preserve"> 9400-05.M.108</v>
          </cell>
          <cell r="C621" t="str">
            <v>SOLID SHAFT</v>
          </cell>
          <cell r="D621" t="str">
            <v>btg</v>
          </cell>
          <cell r="E621" t="str">
            <v xml:space="preserve"> 11/2" X 6 M</v>
          </cell>
          <cell r="F621">
            <v>1</v>
          </cell>
          <cell r="J621">
            <v>1</v>
          </cell>
          <cell r="K621">
            <v>1</v>
          </cell>
          <cell r="L621">
            <v>0</v>
          </cell>
          <cell r="N621">
            <v>1323630</v>
          </cell>
          <cell r="O621">
            <v>1323630</v>
          </cell>
          <cell r="P621">
            <v>0</v>
          </cell>
          <cell r="Q621">
            <v>0</v>
          </cell>
          <cell r="R621">
            <v>0</v>
          </cell>
          <cell r="S621">
            <v>1323630</v>
          </cell>
        </row>
        <row r="622">
          <cell r="A622">
            <v>619</v>
          </cell>
          <cell r="B622" t="str">
            <v>9400-16.E.253</v>
          </cell>
          <cell r="C622" t="str">
            <v>SPACER</v>
          </cell>
          <cell r="D622" t="str">
            <v>pcs</v>
          </cell>
          <cell r="E622" t="str">
            <v>1024/B</v>
          </cell>
          <cell r="F622">
            <v>2</v>
          </cell>
          <cell r="J622">
            <v>2</v>
          </cell>
          <cell r="K622">
            <v>2</v>
          </cell>
          <cell r="L622">
            <v>0</v>
          </cell>
          <cell r="N622">
            <v>150000</v>
          </cell>
          <cell r="O622">
            <v>300000</v>
          </cell>
          <cell r="P622">
            <v>0</v>
          </cell>
          <cell r="Q622">
            <v>0</v>
          </cell>
          <cell r="R622">
            <v>0</v>
          </cell>
          <cell r="S622">
            <v>300000</v>
          </cell>
        </row>
        <row r="623">
          <cell r="A623">
            <v>620</v>
          </cell>
          <cell r="B623" t="str">
            <v>9400-07.C.007</v>
          </cell>
          <cell r="C623" t="str">
            <v>SPROCKET</v>
          </cell>
          <cell r="D623" t="str">
            <v>pc</v>
          </cell>
          <cell r="E623" t="str">
            <v>4" -10 T</v>
          </cell>
          <cell r="F623">
            <v>5</v>
          </cell>
          <cell r="J623">
            <v>5</v>
          </cell>
          <cell r="K623">
            <v>5</v>
          </cell>
          <cell r="L623">
            <v>0</v>
          </cell>
          <cell r="N623">
            <v>400000</v>
          </cell>
          <cell r="O623">
            <v>2000000</v>
          </cell>
          <cell r="P623">
            <v>0</v>
          </cell>
          <cell r="Q623">
            <v>0</v>
          </cell>
          <cell r="R623">
            <v>0</v>
          </cell>
          <cell r="S623">
            <v>2000000</v>
          </cell>
        </row>
        <row r="624">
          <cell r="A624">
            <v>621</v>
          </cell>
          <cell r="B624" t="str">
            <v>9400-07.C.116</v>
          </cell>
          <cell r="C624" t="str">
            <v>SPROCKET CONVEYOR</v>
          </cell>
          <cell r="D624" t="str">
            <v>pc</v>
          </cell>
          <cell r="E624" t="str">
            <v>4" -8 T (SINGLE)</v>
          </cell>
          <cell r="F624">
            <v>5</v>
          </cell>
          <cell r="J624">
            <v>5</v>
          </cell>
          <cell r="K624">
            <v>5</v>
          </cell>
          <cell r="L624">
            <v>0</v>
          </cell>
          <cell r="N624">
            <v>700000</v>
          </cell>
          <cell r="O624">
            <v>3500000</v>
          </cell>
          <cell r="P624">
            <v>0</v>
          </cell>
          <cell r="Q624">
            <v>0</v>
          </cell>
          <cell r="R624">
            <v>0</v>
          </cell>
          <cell r="S624">
            <v>3500000</v>
          </cell>
        </row>
        <row r="625">
          <cell r="A625">
            <v>622</v>
          </cell>
          <cell r="B625" t="str">
            <v>9400-07.C.093</v>
          </cell>
          <cell r="C625" t="str">
            <v>SPROCKET DUPLEX</v>
          </cell>
          <cell r="D625" t="str">
            <v>pc</v>
          </cell>
          <cell r="E625" t="str">
            <v>1" -15 T</v>
          </cell>
          <cell r="F625">
            <v>4</v>
          </cell>
          <cell r="J625">
            <v>4</v>
          </cell>
          <cell r="K625">
            <v>4</v>
          </cell>
          <cell r="L625">
            <v>0</v>
          </cell>
          <cell r="N625">
            <v>115000</v>
          </cell>
          <cell r="O625">
            <v>460000</v>
          </cell>
          <cell r="P625">
            <v>0</v>
          </cell>
          <cell r="Q625">
            <v>0</v>
          </cell>
          <cell r="R625">
            <v>0</v>
          </cell>
          <cell r="S625">
            <v>460000</v>
          </cell>
        </row>
        <row r="626">
          <cell r="A626">
            <v>623</v>
          </cell>
          <cell r="B626" t="str">
            <v>9400-07.C.105</v>
          </cell>
          <cell r="C626" t="str">
            <v>SPROCKET RENOLD FOR S/C CHAIN</v>
          </cell>
          <cell r="D626" t="str">
            <v>pc</v>
          </cell>
          <cell r="E626" t="str">
            <v>4" -12 T</v>
          </cell>
          <cell r="F626">
            <v>4</v>
          </cell>
          <cell r="J626">
            <v>4</v>
          </cell>
          <cell r="K626">
            <v>4</v>
          </cell>
          <cell r="L626">
            <v>0</v>
          </cell>
          <cell r="N626">
            <v>800000</v>
          </cell>
          <cell r="O626">
            <v>3200000</v>
          </cell>
          <cell r="P626">
            <v>0</v>
          </cell>
          <cell r="Q626">
            <v>0</v>
          </cell>
          <cell r="R626">
            <v>0</v>
          </cell>
          <cell r="S626">
            <v>3200000</v>
          </cell>
        </row>
        <row r="627">
          <cell r="A627">
            <v>624</v>
          </cell>
          <cell r="B627" t="str">
            <v>9400-05.L.228</v>
          </cell>
          <cell r="C627" t="str">
            <v>SS SHAFT</v>
          </cell>
          <cell r="D627" t="str">
            <v>btg</v>
          </cell>
          <cell r="E627" t="str">
            <v>1 1/4" X 6 MTR</v>
          </cell>
          <cell r="F627">
            <v>1</v>
          </cell>
          <cell r="J627">
            <v>1</v>
          </cell>
          <cell r="K627">
            <v>1</v>
          </cell>
          <cell r="L627">
            <v>0</v>
          </cell>
          <cell r="N627">
            <v>1128000</v>
          </cell>
          <cell r="O627">
            <v>1128000</v>
          </cell>
          <cell r="P627">
            <v>0</v>
          </cell>
          <cell r="Q627">
            <v>0</v>
          </cell>
          <cell r="R627">
            <v>0</v>
          </cell>
          <cell r="S627">
            <v>1128000</v>
          </cell>
        </row>
        <row r="628">
          <cell r="A628">
            <v>625</v>
          </cell>
          <cell r="B628" t="str">
            <v>9400-05.K.348</v>
          </cell>
          <cell r="C628" t="str">
            <v>STANG LAS</v>
          </cell>
          <cell r="D628" t="str">
            <v>pc</v>
          </cell>
          <cell r="E628" t="str">
            <v>600 A</v>
          </cell>
          <cell r="F628">
            <v>1</v>
          </cell>
          <cell r="H628">
            <v>1</v>
          </cell>
          <cell r="J628">
            <v>0</v>
          </cell>
          <cell r="K628">
            <v>0</v>
          </cell>
          <cell r="L628">
            <v>0</v>
          </cell>
          <cell r="N628">
            <v>25000</v>
          </cell>
          <cell r="O628">
            <v>25000</v>
          </cell>
          <cell r="P628">
            <v>0</v>
          </cell>
          <cell r="Q628">
            <v>25000</v>
          </cell>
          <cell r="R628">
            <v>0</v>
          </cell>
          <cell r="S628">
            <v>0</v>
          </cell>
        </row>
        <row r="629">
          <cell r="A629">
            <v>626</v>
          </cell>
          <cell r="B629" t="str">
            <v xml:space="preserve"> 9400-05.K.2382</v>
          </cell>
          <cell r="C629" t="str">
            <v>STANG LAS</v>
          </cell>
          <cell r="D629" t="str">
            <v>pc</v>
          </cell>
          <cell r="E629" t="str">
            <v>800 A</v>
          </cell>
          <cell r="F629">
            <v>0</v>
          </cell>
          <cell r="G629">
            <v>1</v>
          </cell>
          <cell r="H629">
            <v>1</v>
          </cell>
          <cell r="J629">
            <v>0</v>
          </cell>
          <cell r="K629">
            <v>0</v>
          </cell>
          <cell r="L629">
            <v>0</v>
          </cell>
          <cell r="N629">
            <v>65000</v>
          </cell>
          <cell r="O629">
            <v>0</v>
          </cell>
          <cell r="P629">
            <v>65000</v>
          </cell>
          <cell r="Q629">
            <v>65000</v>
          </cell>
          <cell r="R629">
            <v>0</v>
          </cell>
          <cell r="S629">
            <v>0</v>
          </cell>
        </row>
        <row r="630">
          <cell r="A630">
            <v>628</v>
          </cell>
          <cell r="B630" t="str">
            <v>9400-09.C.333</v>
          </cell>
          <cell r="C630" t="str">
            <v>STARTER TL</v>
          </cell>
          <cell r="D630" t="str">
            <v>pc</v>
          </cell>
          <cell r="E630" t="str">
            <v>20 W</v>
          </cell>
          <cell r="F630">
            <v>18</v>
          </cell>
          <cell r="J630">
            <v>18</v>
          </cell>
          <cell r="K630">
            <v>18</v>
          </cell>
          <cell r="L630">
            <v>0</v>
          </cell>
          <cell r="N630">
            <v>2000</v>
          </cell>
          <cell r="O630">
            <v>36000</v>
          </cell>
          <cell r="P630">
            <v>0</v>
          </cell>
          <cell r="Q630">
            <v>0</v>
          </cell>
          <cell r="R630">
            <v>0</v>
          </cell>
          <cell r="S630">
            <v>36000</v>
          </cell>
        </row>
        <row r="631">
          <cell r="A631">
            <v>629</v>
          </cell>
          <cell r="B631" t="str">
            <v>9400-09.C.334</v>
          </cell>
          <cell r="C631" t="str">
            <v>STARTER TL</v>
          </cell>
          <cell r="D631" t="str">
            <v>pc</v>
          </cell>
          <cell r="E631" t="str">
            <v>40 W</v>
          </cell>
          <cell r="F631">
            <v>44</v>
          </cell>
          <cell r="H631">
            <v>20</v>
          </cell>
          <cell r="J631">
            <v>24</v>
          </cell>
          <cell r="K631">
            <v>24</v>
          </cell>
          <cell r="L631">
            <v>0</v>
          </cell>
          <cell r="N631">
            <v>1300</v>
          </cell>
          <cell r="O631">
            <v>57200</v>
          </cell>
          <cell r="P631">
            <v>0</v>
          </cell>
          <cell r="Q631">
            <v>26000</v>
          </cell>
          <cell r="R631">
            <v>0</v>
          </cell>
          <cell r="S631">
            <v>31200</v>
          </cell>
        </row>
        <row r="632">
          <cell r="A632">
            <v>630</v>
          </cell>
          <cell r="B632" t="str">
            <v>9400-09.C.1150</v>
          </cell>
          <cell r="C632" t="str">
            <v>STECKER</v>
          </cell>
          <cell r="D632" t="str">
            <v>pc</v>
          </cell>
          <cell r="E632" t="str">
            <v>K-3</v>
          </cell>
          <cell r="F632">
            <v>5</v>
          </cell>
          <cell r="J632">
            <v>5</v>
          </cell>
          <cell r="K632">
            <v>5</v>
          </cell>
          <cell r="L632">
            <v>0</v>
          </cell>
          <cell r="N632">
            <v>3500</v>
          </cell>
          <cell r="O632">
            <v>17500</v>
          </cell>
          <cell r="P632">
            <v>0</v>
          </cell>
          <cell r="Q632">
            <v>0</v>
          </cell>
          <cell r="R632">
            <v>0</v>
          </cell>
          <cell r="S632">
            <v>17500</v>
          </cell>
        </row>
        <row r="633">
          <cell r="A633">
            <v>631</v>
          </cell>
          <cell r="B633" t="str">
            <v>9400-05.K.582</v>
          </cell>
          <cell r="C633" t="str">
            <v>STEEL WIRE BRUSH</v>
          </cell>
          <cell r="D633" t="str">
            <v>pc</v>
          </cell>
          <cell r="E633" t="str">
            <v>-</v>
          </cell>
          <cell r="F633">
            <v>1</v>
          </cell>
          <cell r="H633">
            <v>1</v>
          </cell>
          <cell r="J633">
            <v>0</v>
          </cell>
          <cell r="K633">
            <v>0</v>
          </cell>
          <cell r="L633">
            <v>0</v>
          </cell>
          <cell r="N633">
            <v>1700</v>
          </cell>
          <cell r="O633">
            <v>1700</v>
          </cell>
          <cell r="P633">
            <v>0</v>
          </cell>
          <cell r="Q633">
            <v>1700</v>
          </cell>
          <cell r="R633">
            <v>0</v>
          </cell>
          <cell r="S633">
            <v>0</v>
          </cell>
        </row>
        <row r="634">
          <cell r="A634">
            <v>632</v>
          </cell>
          <cell r="B634" t="str">
            <v>9400-09.C.474</v>
          </cell>
          <cell r="C634" t="str">
            <v>STOP KONTAK</v>
          </cell>
          <cell r="D634" t="str">
            <v>pc</v>
          </cell>
          <cell r="E634" t="str">
            <v>K 2</v>
          </cell>
          <cell r="F634">
            <v>1</v>
          </cell>
          <cell r="J634">
            <v>1</v>
          </cell>
          <cell r="K634">
            <v>1</v>
          </cell>
          <cell r="L634">
            <v>0</v>
          </cell>
          <cell r="N634">
            <v>5000</v>
          </cell>
          <cell r="O634">
            <v>5000</v>
          </cell>
          <cell r="P634">
            <v>0</v>
          </cell>
          <cell r="Q634">
            <v>0</v>
          </cell>
          <cell r="R634">
            <v>0</v>
          </cell>
          <cell r="S634">
            <v>5000</v>
          </cell>
        </row>
        <row r="635">
          <cell r="A635">
            <v>633</v>
          </cell>
          <cell r="B635" t="str">
            <v>9400-09.C.222</v>
          </cell>
          <cell r="C635" t="str">
            <v>STOP KONTAK</v>
          </cell>
          <cell r="D635" t="str">
            <v>pc</v>
          </cell>
          <cell r="E635" t="str">
            <v>K-3</v>
          </cell>
          <cell r="F635">
            <v>5</v>
          </cell>
          <cell r="J635">
            <v>5</v>
          </cell>
          <cell r="K635">
            <v>5</v>
          </cell>
          <cell r="L635">
            <v>0</v>
          </cell>
          <cell r="N635">
            <v>3500</v>
          </cell>
          <cell r="O635">
            <v>17500</v>
          </cell>
          <cell r="P635">
            <v>0</v>
          </cell>
          <cell r="Q635">
            <v>0</v>
          </cell>
          <cell r="R635">
            <v>0</v>
          </cell>
          <cell r="S635">
            <v>17500</v>
          </cell>
        </row>
        <row r="636">
          <cell r="A636">
            <v>634</v>
          </cell>
          <cell r="B636" t="str">
            <v xml:space="preserve"> 9400-11.A.00723</v>
          </cell>
          <cell r="C636" t="str">
            <v>STOP VALVE GLOBE HANGDE ENG</v>
          </cell>
          <cell r="D636" t="str">
            <v>pc</v>
          </cell>
          <cell r="E636" t="str">
            <v>1" DN 40 / PN 40</v>
          </cell>
          <cell r="F636">
            <v>0</v>
          </cell>
          <cell r="G636">
            <v>18</v>
          </cell>
          <cell r="H636">
            <v>4</v>
          </cell>
          <cell r="J636">
            <v>14</v>
          </cell>
          <cell r="K636">
            <v>14</v>
          </cell>
          <cell r="L636">
            <v>0</v>
          </cell>
          <cell r="N636">
            <v>4900000</v>
          </cell>
          <cell r="O636">
            <v>0</v>
          </cell>
          <cell r="P636">
            <v>88200000</v>
          </cell>
          <cell r="Q636">
            <v>19600000</v>
          </cell>
          <cell r="R636">
            <v>0</v>
          </cell>
          <cell r="S636">
            <v>68600000</v>
          </cell>
        </row>
        <row r="637">
          <cell r="A637">
            <v>636</v>
          </cell>
          <cell r="B637" t="str">
            <v>9400-16.C.026</v>
          </cell>
          <cell r="C637" t="str">
            <v>STRAINER ST.STEEL</v>
          </cell>
          <cell r="D637" t="str">
            <v>pc</v>
          </cell>
          <cell r="E637" t="str">
            <v>CB 10 T</v>
          </cell>
          <cell r="F637">
            <v>2</v>
          </cell>
          <cell r="J637">
            <v>2</v>
          </cell>
          <cell r="K637">
            <v>2</v>
          </cell>
          <cell r="L637">
            <v>0</v>
          </cell>
          <cell r="N637">
            <v>1026000</v>
          </cell>
          <cell r="O637">
            <v>2052000</v>
          </cell>
          <cell r="P637">
            <v>0</v>
          </cell>
          <cell r="Q637">
            <v>0</v>
          </cell>
          <cell r="R637">
            <v>0</v>
          </cell>
          <cell r="S637">
            <v>2052000</v>
          </cell>
        </row>
        <row r="638">
          <cell r="A638">
            <v>637</v>
          </cell>
          <cell r="B638" t="str">
            <v xml:space="preserve"> 9401-03</v>
          </cell>
          <cell r="C638" t="str">
            <v>STUF FLANGE</v>
          </cell>
          <cell r="D638" t="str">
            <v>pc</v>
          </cell>
          <cell r="E638" t="str">
            <v xml:space="preserve"> 6" 160 MM</v>
          </cell>
          <cell r="F638">
            <v>3</v>
          </cell>
          <cell r="H638">
            <v>3</v>
          </cell>
          <cell r="J638">
            <v>0</v>
          </cell>
          <cell r="K638">
            <v>0</v>
          </cell>
          <cell r="L638">
            <v>0</v>
          </cell>
          <cell r="M638" t="str">
            <v>INVESTASI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>
            <v>0</v>
          </cell>
          <cell r="S638">
            <v>0</v>
          </cell>
        </row>
        <row r="639">
          <cell r="A639">
            <v>638</v>
          </cell>
          <cell r="B639" t="str">
            <v>9400-16.C.119</v>
          </cell>
          <cell r="C639" t="str">
            <v>SUPPORT SPRING</v>
          </cell>
          <cell r="D639" t="str">
            <v>pc</v>
          </cell>
          <cell r="E639" t="str">
            <v>AMCO. FIG- 83A</v>
          </cell>
          <cell r="F639">
            <v>12</v>
          </cell>
          <cell r="J639">
            <v>12</v>
          </cell>
          <cell r="K639">
            <v>12</v>
          </cell>
          <cell r="L639">
            <v>0</v>
          </cell>
          <cell r="N639">
            <v>125500</v>
          </cell>
          <cell r="O639">
            <v>1506000</v>
          </cell>
          <cell r="P639">
            <v>0</v>
          </cell>
          <cell r="Q639">
            <v>0</v>
          </cell>
          <cell r="R639">
            <v>0</v>
          </cell>
          <cell r="S639">
            <v>1506000</v>
          </cell>
        </row>
        <row r="640">
          <cell r="A640">
            <v>639</v>
          </cell>
          <cell r="B640" t="str">
            <v>9400-09.C.01996</v>
          </cell>
          <cell r="C640" t="str">
            <v>SWITCH UNIT SHAW</v>
          </cell>
          <cell r="D640" t="str">
            <v>pc</v>
          </cell>
          <cell r="E640" t="str">
            <v>MP M1742/2/55/No2604</v>
          </cell>
          <cell r="F640">
            <v>4</v>
          </cell>
          <cell r="J640">
            <v>4</v>
          </cell>
          <cell r="K640">
            <v>4</v>
          </cell>
          <cell r="L640">
            <v>0</v>
          </cell>
          <cell r="N640">
            <v>3100000</v>
          </cell>
          <cell r="O640">
            <v>12400000</v>
          </cell>
          <cell r="P640">
            <v>0</v>
          </cell>
          <cell r="Q640">
            <v>0</v>
          </cell>
          <cell r="R640">
            <v>0</v>
          </cell>
          <cell r="S640">
            <v>12400000</v>
          </cell>
        </row>
        <row r="641">
          <cell r="A641">
            <v>640</v>
          </cell>
          <cell r="B641" t="str">
            <v>9400-11.B.061</v>
          </cell>
          <cell r="C641" t="str">
            <v>TEE STEAM</v>
          </cell>
          <cell r="D641" t="str">
            <v>pc</v>
          </cell>
          <cell r="E641" t="str">
            <v>2"</v>
          </cell>
          <cell r="F641">
            <v>4</v>
          </cell>
          <cell r="J641">
            <v>4</v>
          </cell>
          <cell r="K641">
            <v>4</v>
          </cell>
          <cell r="L641">
            <v>0</v>
          </cell>
          <cell r="N641">
            <v>18000</v>
          </cell>
          <cell r="O641">
            <v>72000</v>
          </cell>
          <cell r="P641">
            <v>0</v>
          </cell>
          <cell r="Q641">
            <v>0</v>
          </cell>
          <cell r="R641">
            <v>0</v>
          </cell>
          <cell r="S641">
            <v>72000</v>
          </cell>
        </row>
        <row r="642">
          <cell r="A642">
            <v>641</v>
          </cell>
          <cell r="B642" t="str">
            <v>9400-11.B.101</v>
          </cell>
          <cell r="C642" t="str">
            <v>TEE STEAM</v>
          </cell>
          <cell r="D642" t="str">
            <v>pc</v>
          </cell>
          <cell r="E642" t="str">
            <v>4"</v>
          </cell>
          <cell r="F642">
            <v>2</v>
          </cell>
          <cell r="J642">
            <v>2</v>
          </cell>
          <cell r="K642">
            <v>2</v>
          </cell>
          <cell r="L642">
            <v>0</v>
          </cell>
          <cell r="N642">
            <v>240000</v>
          </cell>
          <cell r="O642">
            <v>480000</v>
          </cell>
          <cell r="P642">
            <v>0</v>
          </cell>
          <cell r="Q642">
            <v>0</v>
          </cell>
          <cell r="R642">
            <v>0</v>
          </cell>
          <cell r="S642">
            <v>480000</v>
          </cell>
        </row>
        <row r="643">
          <cell r="A643">
            <v>642</v>
          </cell>
          <cell r="B643" t="str">
            <v>9400-08.D.00084</v>
          </cell>
          <cell r="C643" t="str">
            <v>TEFLON</v>
          </cell>
          <cell r="D643" t="str">
            <v>kg</v>
          </cell>
          <cell r="E643" t="str">
            <v>4"</v>
          </cell>
          <cell r="F643">
            <v>0</v>
          </cell>
          <cell r="G643">
            <v>2.6</v>
          </cell>
          <cell r="J643">
            <v>2.6</v>
          </cell>
          <cell r="K643">
            <v>2.6</v>
          </cell>
          <cell r="L643">
            <v>0</v>
          </cell>
          <cell r="N643">
            <v>225000</v>
          </cell>
          <cell r="O643">
            <v>0</v>
          </cell>
          <cell r="P643">
            <v>585000</v>
          </cell>
          <cell r="Q643">
            <v>0</v>
          </cell>
          <cell r="R643">
            <v>0</v>
          </cell>
          <cell r="S643">
            <v>585000</v>
          </cell>
        </row>
        <row r="644">
          <cell r="A644">
            <v>643</v>
          </cell>
          <cell r="B644" t="str">
            <v>9400-16.E.</v>
          </cell>
          <cell r="C644" t="str">
            <v xml:space="preserve">TEFLON SEAT RTFE </v>
          </cell>
          <cell r="D644" t="str">
            <v>pcs</v>
          </cell>
          <cell r="E644" t="str">
            <v>6"</v>
          </cell>
          <cell r="F644">
            <v>1</v>
          </cell>
          <cell r="J644">
            <v>1</v>
          </cell>
          <cell r="K644">
            <v>1</v>
          </cell>
          <cell r="L644">
            <v>0</v>
          </cell>
          <cell r="M644" t="str">
            <v>TTG MANUAL NO.332, 353</v>
          </cell>
          <cell r="N644">
            <v>1100000</v>
          </cell>
          <cell r="O644">
            <v>1100000</v>
          </cell>
          <cell r="P644">
            <v>0</v>
          </cell>
          <cell r="Q644">
            <v>0</v>
          </cell>
          <cell r="R644">
            <v>0</v>
          </cell>
          <cell r="S644">
            <v>1100000</v>
          </cell>
        </row>
        <row r="645">
          <cell r="A645">
            <v>644</v>
          </cell>
          <cell r="B645" t="str">
            <v>9400-16.E.</v>
          </cell>
          <cell r="C645" t="str">
            <v xml:space="preserve">TEFLON SEAT RTFE </v>
          </cell>
          <cell r="D645" t="str">
            <v>pcs</v>
          </cell>
          <cell r="E645" t="str">
            <v>8"</v>
          </cell>
          <cell r="F645">
            <v>1</v>
          </cell>
          <cell r="J645">
            <v>1</v>
          </cell>
          <cell r="K645">
            <v>1</v>
          </cell>
          <cell r="L645">
            <v>0</v>
          </cell>
          <cell r="M645" t="str">
            <v>TTG MANUAL NO.332, 353</v>
          </cell>
          <cell r="N645">
            <v>1450000</v>
          </cell>
          <cell r="O645">
            <v>1450000</v>
          </cell>
          <cell r="P645">
            <v>0</v>
          </cell>
          <cell r="Q645">
            <v>0</v>
          </cell>
          <cell r="R645">
            <v>0</v>
          </cell>
          <cell r="S645">
            <v>1450000</v>
          </cell>
        </row>
        <row r="646">
          <cell r="A646">
            <v>645</v>
          </cell>
          <cell r="B646" t="str">
            <v>9400-05.M.00281</v>
          </cell>
          <cell r="C646" t="str">
            <v>TEFLON SOLID</v>
          </cell>
          <cell r="D646" t="str">
            <v>mtr</v>
          </cell>
          <cell r="E646" t="str">
            <v>2"</v>
          </cell>
          <cell r="F646">
            <v>1</v>
          </cell>
          <cell r="H646">
            <v>1</v>
          </cell>
          <cell r="J646">
            <v>0</v>
          </cell>
          <cell r="K646">
            <v>0</v>
          </cell>
          <cell r="L646">
            <v>0</v>
          </cell>
          <cell r="N646">
            <v>1100000</v>
          </cell>
          <cell r="O646">
            <v>1100000</v>
          </cell>
          <cell r="P646">
            <v>0</v>
          </cell>
          <cell r="Q646">
            <v>1100000</v>
          </cell>
          <cell r="R646">
            <v>0</v>
          </cell>
          <cell r="S646">
            <v>0</v>
          </cell>
        </row>
        <row r="647">
          <cell r="A647">
            <v>646</v>
          </cell>
          <cell r="B647" t="str">
            <v>9400-05.M.00280</v>
          </cell>
          <cell r="C647" t="str">
            <v>TEFLON SOLID</v>
          </cell>
          <cell r="D647" t="str">
            <v>mtr</v>
          </cell>
          <cell r="E647" t="str">
            <v>1"</v>
          </cell>
          <cell r="F647">
            <v>1</v>
          </cell>
          <cell r="J647">
            <v>1</v>
          </cell>
          <cell r="K647">
            <v>1</v>
          </cell>
          <cell r="L647">
            <v>0</v>
          </cell>
          <cell r="N647">
            <v>300000</v>
          </cell>
          <cell r="O647">
            <v>300000</v>
          </cell>
          <cell r="P647">
            <v>0</v>
          </cell>
          <cell r="Q647">
            <v>0</v>
          </cell>
          <cell r="R647">
            <v>0</v>
          </cell>
          <cell r="S647">
            <v>300000</v>
          </cell>
        </row>
        <row r="648">
          <cell r="A648">
            <v>647</v>
          </cell>
          <cell r="B648" t="str">
            <v>9400-</v>
          </cell>
          <cell r="C648" t="str">
            <v>TERTAKE BRUSH</v>
          </cell>
          <cell r="D648" t="str">
            <v>pc</v>
          </cell>
          <cell r="F648">
            <v>1</v>
          </cell>
          <cell r="J648">
            <v>1</v>
          </cell>
          <cell r="K648">
            <v>1</v>
          </cell>
          <cell r="L648">
            <v>0</v>
          </cell>
          <cell r="N648">
            <v>10000</v>
          </cell>
          <cell r="O648">
            <v>10000</v>
          </cell>
          <cell r="P648">
            <v>0</v>
          </cell>
          <cell r="Q648">
            <v>0</v>
          </cell>
          <cell r="R648">
            <v>0</v>
          </cell>
          <cell r="S648">
            <v>10000</v>
          </cell>
        </row>
        <row r="649">
          <cell r="A649">
            <v>648</v>
          </cell>
          <cell r="B649" t="str">
            <v>9400-</v>
          </cell>
          <cell r="C649" t="str">
            <v>TERTAKE.H.PLATED</v>
          </cell>
          <cell r="D649" t="str">
            <v>pc</v>
          </cell>
          <cell r="F649">
            <v>3</v>
          </cell>
          <cell r="J649">
            <v>3</v>
          </cell>
          <cell r="K649">
            <v>3</v>
          </cell>
          <cell r="L649">
            <v>0</v>
          </cell>
          <cell r="N649">
            <v>10000</v>
          </cell>
          <cell r="O649">
            <v>30000</v>
          </cell>
          <cell r="P649">
            <v>0</v>
          </cell>
          <cell r="Q649">
            <v>0</v>
          </cell>
          <cell r="R649">
            <v>0</v>
          </cell>
          <cell r="S649">
            <v>30000</v>
          </cell>
        </row>
        <row r="650">
          <cell r="A650">
            <v>649</v>
          </cell>
          <cell r="B650" t="str">
            <v>9400-33.B.015</v>
          </cell>
          <cell r="C650" t="str">
            <v>THERMOMETER CELCIUS DIG</v>
          </cell>
          <cell r="D650" t="str">
            <v>PC</v>
          </cell>
          <cell r="F650">
            <v>1</v>
          </cell>
          <cell r="J650">
            <v>1</v>
          </cell>
          <cell r="K650">
            <v>1</v>
          </cell>
          <cell r="L650">
            <v>0</v>
          </cell>
          <cell r="N650">
            <v>6200000</v>
          </cell>
          <cell r="O650">
            <v>6200000</v>
          </cell>
          <cell r="P650">
            <v>0</v>
          </cell>
          <cell r="Q650">
            <v>0</v>
          </cell>
          <cell r="R650">
            <v>0</v>
          </cell>
          <cell r="S650">
            <v>6200000</v>
          </cell>
        </row>
        <row r="651">
          <cell r="A651">
            <v>650</v>
          </cell>
          <cell r="B651" t="str">
            <v>9400-05.K.015</v>
          </cell>
          <cell r="C651" t="str">
            <v>THINNER</v>
          </cell>
          <cell r="D651" t="str">
            <v>lt</v>
          </cell>
          <cell r="E651" t="str">
            <v>-</v>
          </cell>
          <cell r="F651">
            <v>9</v>
          </cell>
          <cell r="H651">
            <v>3</v>
          </cell>
          <cell r="J651">
            <v>6</v>
          </cell>
          <cell r="K651">
            <v>6</v>
          </cell>
          <cell r="L651">
            <v>0</v>
          </cell>
          <cell r="N651">
            <v>30000</v>
          </cell>
          <cell r="O651">
            <v>270000</v>
          </cell>
          <cell r="P651">
            <v>0</v>
          </cell>
          <cell r="Q651">
            <v>90000</v>
          </cell>
          <cell r="R651">
            <v>0</v>
          </cell>
          <cell r="S651">
            <v>180000</v>
          </cell>
        </row>
        <row r="652">
          <cell r="A652">
            <v>651</v>
          </cell>
          <cell r="B652" t="str">
            <v>9400-09.C.017</v>
          </cell>
          <cell r="C652" t="str">
            <v>TIMER OMRON</v>
          </cell>
          <cell r="D652" t="str">
            <v>pc</v>
          </cell>
          <cell r="E652" t="str">
            <v>H3 BA 220V</v>
          </cell>
          <cell r="F652">
            <v>1</v>
          </cell>
          <cell r="H652">
            <v>1</v>
          </cell>
          <cell r="J652">
            <v>0</v>
          </cell>
          <cell r="K652">
            <v>0</v>
          </cell>
          <cell r="L652">
            <v>0</v>
          </cell>
          <cell r="N652">
            <v>78000</v>
          </cell>
          <cell r="O652">
            <v>78000</v>
          </cell>
          <cell r="P652">
            <v>0</v>
          </cell>
          <cell r="Q652">
            <v>78000</v>
          </cell>
          <cell r="R652">
            <v>0</v>
          </cell>
          <cell r="S652">
            <v>0</v>
          </cell>
        </row>
        <row r="653">
          <cell r="A653">
            <v>652</v>
          </cell>
          <cell r="B653" t="str">
            <v>9400-16.D.180</v>
          </cell>
          <cell r="C653" t="str">
            <v>TOOTHEAD BELT</v>
          </cell>
          <cell r="D653" t="str">
            <v>pc</v>
          </cell>
          <cell r="E653" t="str">
            <v>61 233485.04</v>
          </cell>
          <cell r="F653">
            <v>2</v>
          </cell>
          <cell r="J653">
            <v>2</v>
          </cell>
          <cell r="K653">
            <v>2</v>
          </cell>
          <cell r="L653">
            <v>0</v>
          </cell>
          <cell r="N653">
            <v>1807920</v>
          </cell>
          <cell r="O653">
            <v>3615840</v>
          </cell>
          <cell r="P653">
            <v>0</v>
          </cell>
          <cell r="Q653">
            <v>0</v>
          </cell>
          <cell r="R653">
            <v>0</v>
          </cell>
          <cell r="S653">
            <v>3615840</v>
          </cell>
        </row>
        <row r="654">
          <cell r="A654">
            <v>653</v>
          </cell>
          <cell r="B654" t="str">
            <v>9400-16.D.176</v>
          </cell>
          <cell r="C654" t="str">
            <v>TOOTHED BELT</v>
          </cell>
          <cell r="D654" t="str">
            <v>pc</v>
          </cell>
          <cell r="E654">
            <v>6123348501</v>
          </cell>
          <cell r="F654">
            <v>2</v>
          </cell>
          <cell r="J654">
            <v>2</v>
          </cell>
          <cell r="K654">
            <v>2</v>
          </cell>
          <cell r="L654">
            <v>0</v>
          </cell>
          <cell r="N654">
            <v>1377459</v>
          </cell>
          <cell r="O654">
            <v>2754918</v>
          </cell>
          <cell r="P654">
            <v>0</v>
          </cell>
          <cell r="Q654">
            <v>0</v>
          </cell>
          <cell r="R654">
            <v>0</v>
          </cell>
          <cell r="S654">
            <v>2754918</v>
          </cell>
        </row>
        <row r="655">
          <cell r="A655">
            <v>654</v>
          </cell>
          <cell r="B655" t="str">
            <v>9400-16.D.177</v>
          </cell>
          <cell r="C655" t="str">
            <v>TOOTHED BELT</v>
          </cell>
          <cell r="D655" t="str">
            <v>pc</v>
          </cell>
          <cell r="E655" t="str">
            <v>61233485-02</v>
          </cell>
          <cell r="F655">
            <v>1</v>
          </cell>
          <cell r="J655">
            <v>1</v>
          </cell>
          <cell r="K655">
            <v>1</v>
          </cell>
          <cell r="L655">
            <v>0</v>
          </cell>
          <cell r="N655">
            <v>1517357</v>
          </cell>
          <cell r="O655">
            <v>1517357</v>
          </cell>
          <cell r="P655">
            <v>0</v>
          </cell>
          <cell r="Q655">
            <v>0</v>
          </cell>
          <cell r="R655">
            <v>0</v>
          </cell>
          <cell r="S655">
            <v>1517357</v>
          </cell>
        </row>
        <row r="656">
          <cell r="A656">
            <v>655</v>
          </cell>
          <cell r="B656" t="str">
            <v>9400-08.E.114</v>
          </cell>
          <cell r="C656" t="str">
            <v>TRACK BUSH</v>
          </cell>
          <cell r="D656" t="str">
            <v>pc</v>
          </cell>
          <cell r="E656" t="str">
            <v>H.213</v>
          </cell>
          <cell r="F656">
            <v>4</v>
          </cell>
          <cell r="J656">
            <v>4</v>
          </cell>
          <cell r="K656">
            <v>4</v>
          </cell>
          <cell r="L656">
            <v>0</v>
          </cell>
          <cell r="N656">
            <v>19697</v>
          </cell>
          <cell r="O656">
            <v>78788</v>
          </cell>
          <cell r="P656">
            <v>0</v>
          </cell>
          <cell r="Q656">
            <v>0</v>
          </cell>
          <cell r="R656">
            <v>0</v>
          </cell>
          <cell r="S656">
            <v>78788</v>
          </cell>
        </row>
        <row r="657">
          <cell r="A657">
            <v>656</v>
          </cell>
          <cell r="B657" t="str">
            <v>9400-08.E.200</v>
          </cell>
          <cell r="C657" t="str">
            <v>TRACK BUSH</v>
          </cell>
          <cell r="D657" t="str">
            <v>pc</v>
          </cell>
          <cell r="E657" t="str">
            <v>H 217</v>
          </cell>
          <cell r="F657">
            <v>7</v>
          </cell>
          <cell r="J657">
            <v>7</v>
          </cell>
          <cell r="K657">
            <v>7</v>
          </cell>
          <cell r="L657">
            <v>0</v>
          </cell>
          <cell r="N657">
            <v>17242</v>
          </cell>
          <cell r="O657">
            <v>120694</v>
          </cell>
          <cell r="P657">
            <v>0</v>
          </cell>
          <cell r="Q657">
            <v>0</v>
          </cell>
          <cell r="R657">
            <v>0</v>
          </cell>
          <cell r="S657">
            <v>120694</v>
          </cell>
        </row>
        <row r="658">
          <cell r="A658">
            <v>657</v>
          </cell>
          <cell r="B658" t="str">
            <v>9400-08.E.085</v>
          </cell>
          <cell r="C658" t="str">
            <v>TRACK BUSH</v>
          </cell>
          <cell r="D658" t="str">
            <v>pc</v>
          </cell>
          <cell r="E658" t="str">
            <v>H 315</v>
          </cell>
          <cell r="F658">
            <v>5</v>
          </cell>
          <cell r="J658">
            <v>5</v>
          </cell>
          <cell r="K658">
            <v>4</v>
          </cell>
          <cell r="L658">
            <v>-1</v>
          </cell>
          <cell r="M658" t="str">
            <v>DIPINJAM PT.SLS.2/21/4/00</v>
          </cell>
          <cell r="N658">
            <v>126000</v>
          </cell>
          <cell r="O658">
            <v>630000</v>
          </cell>
          <cell r="P658">
            <v>0</v>
          </cell>
          <cell r="Q658">
            <v>0</v>
          </cell>
          <cell r="R658">
            <v>0</v>
          </cell>
          <cell r="S658">
            <v>630000</v>
          </cell>
        </row>
        <row r="659">
          <cell r="A659">
            <v>658</v>
          </cell>
          <cell r="B659" t="str">
            <v>9400-08.E.171</v>
          </cell>
          <cell r="C659" t="str">
            <v>TRACK BUSH</v>
          </cell>
          <cell r="D659" t="str">
            <v>PC</v>
          </cell>
          <cell r="E659" t="str">
            <v xml:space="preserve"> H 310</v>
          </cell>
          <cell r="F659">
            <v>2</v>
          </cell>
          <cell r="J659">
            <v>2</v>
          </cell>
          <cell r="K659">
            <v>2</v>
          </cell>
          <cell r="L659">
            <v>0</v>
          </cell>
          <cell r="N659">
            <v>40000</v>
          </cell>
          <cell r="O659">
            <v>80000</v>
          </cell>
          <cell r="P659">
            <v>0</v>
          </cell>
          <cell r="Q659">
            <v>0</v>
          </cell>
          <cell r="R659">
            <v>0</v>
          </cell>
          <cell r="S659">
            <v>80000</v>
          </cell>
        </row>
        <row r="660">
          <cell r="A660">
            <v>659</v>
          </cell>
          <cell r="B660" t="str">
            <v>9400-08.E.025</v>
          </cell>
          <cell r="C660" t="str">
            <v>TRACK BUSH/ADAPTOR SLEEVE</v>
          </cell>
          <cell r="D660" t="str">
            <v>pc</v>
          </cell>
          <cell r="E660" t="str">
            <v>H 2311</v>
          </cell>
          <cell r="F660">
            <v>3</v>
          </cell>
          <cell r="J660">
            <v>3</v>
          </cell>
          <cell r="K660">
            <v>3</v>
          </cell>
          <cell r="L660">
            <v>0</v>
          </cell>
          <cell r="N660">
            <v>93000</v>
          </cell>
          <cell r="O660">
            <v>279000</v>
          </cell>
          <cell r="P660">
            <v>0</v>
          </cell>
          <cell r="Q660">
            <v>0</v>
          </cell>
          <cell r="R660">
            <v>0</v>
          </cell>
          <cell r="S660">
            <v>279000</v>
          </cell>
        </row>
        <row r="661">
          <cell r="A661">
            <v>660</v>
          </cell>
          <cell r="B661" t="str">
            <v>9400-08.E.022</v>
          </cell>
          <cell r="C661" t="str">
            <v>TRACK BUSH/ADAPTOR SLEEVE</v>
          </cell>
          <cell r="D661" t="str">
            <v>pc</v>
          </cell>
          <cell r="E661" t="str">
            <v>H 2309</v>
          </cell>
          <cell r="F661">
            <v>3</v>
          </cell>
          <cell r="J661">
            <v>3</v>
          </cell>
          <cell r="K661">
            <v>1</v>
          </cell>
          <cell r="L661">
            <v>-2</v>
          </cell>
          <cell r="M661" t="str">
            <v>DIPINJAM PT.SLS.24/10/02</v>
          </cell>
          <cell r="N661">
            <v>73000</v>
          </cell>
          <cell r="O661">
            <v>219000</v>
          </cell>
          <cell r="P661">
            <v>0</v>
          </cell>
          <cell r="Q661">
            <v>0</v>
          </cell>
          <cell r="R661">
            <v>0</v>
          </cell>
          <cell r="S661">
            <v>219000</v>
          </cell>
        </row>
        <row r="662">
          <cell r="A662">
            <v>661</v>
          </cell>
          <cell r="B662" t="str">
            <v>9400-05.F.136</v>
          </cell>
          <cell r="C662" t="str">
            <v>U BOLT</v>
          </cell>
          <cell r="D662" t="str">
            <v>PC</v>
          </cell>
          <cell r="E662" t="str">
            <v>2"</v>
          </cell>
          <cell r="F662">
            <v>30</v>
          </cell>
          <cell r="H662">
            <v>30</v>
          </cell>
          <cell r="J662">
            <v>0</v>
          </cell>
          <cell r="K662">
            <v>0</v>
          </cell>
          <cell r="L662">
            <v>0</v>
          </cell>
          <cell r="N662">
            <v>17000</v>
          </cell>
          <cell r="O662">
            <v>510000</v>
          </cell>
          <cell r="P662">
            <v>0</v>
          </cell>
          <cell r="Q662">
            <v>510000</v>
          </cell>
          <cell r="R662">
            <v>0</v>
          </cell>
          <cell r="S662">
            <v>0</v>
          </cell>
        </row>
        <row r="663">
          <cell r="A663">
            <v>662</v>
          </cell>
          <cell r="B663" t="str">
            <v>9400-07.A.078</v>
          </cell>
          <cell r="C663" t="str">
            <v>V . BELT</v>
          </cell>
          <cell r="D663" t="str">
            <v>pcs</v>
          </cell>
          <cell r="E663" t="str">
            <v>A. 33</v>
          </cell>
          <cell r="F663">
            <v>7</v>
          </cell>
          <cell r="J663">
            <v>7</v>
          </cell>
          <cell r="K663">
            <v>5</v>
          </cell>
          <cell r="L663">
            <v>-2</v>
          </cell>
          <cell r="M663" t="str">
            <v>DIPINJAM PT.SLS.2/09/11/02</v>
          </cell>
          <cell r="N663">
            <v>3000</v>
          </cell>
          <cell r="O663">
            <v>21000</v>
          </cell>
          <cell r="P663">
            <v>0</v>
          </cell>
          <cell r="Q663">
            <v>0</v>
          </cell>
          <cell r="R663">
            <v>0</v>
          </cell>
          <cell r="S663">
            <v>21000</v>
          </cell>
        </row>
        <row r="664">
          <cell r="A664">
            <v>663</v>
          </cell>
          <cell r="B664" t="str">
            <v xml:space="preserve"> 9400-07.A.268</v>
          </cell>
          <cell r="C664" t="str">
            <v>V BELT</v>
          </cell>
          <cell r="D664" t="str">
            <v>pc</v>
          </cell>
          <cell r="E664" t="str">
            <v xml:space="preserve"> A 67</v>
          </cell>
          <cell r="F664">
            <v>1</v>
          </cell>
          <cell r="J664">
            <v>1</v>
          </cell>
          <cell r="K664">
            <v>1</v>
          </cell>
          <cell r="L664">
            <v>0</v>
          </cell>
          <cell r="N664">
            <v>10500</v>
          </cell>
          <cell r="O664">
            <v>10500</v>
          </cell>
          <cell r="P664">
            <v>0</v>
          </cell>
          <cell r="Q664">
            <v>0</v>
          </cell>
          <cell r="R664">
            <v>0</v>
          </cell>
          <cell r="S664">
            <v>10500</v>
          </cell>
        </row>
        <row r="665">
          <cell r="A665">
            <v>664</v>
          </cell>
          <cell r="B665" t="str">
            <v xml:space="preserve"> 9400-07.A.064</v>
          </cell>
          <cell r="C665" t="str">
            <v>V BELT</v>
          </cell>
          <cell r="D665" t="str">
            <v>pc</v>
          </cell>
          <cell r="E665" t="str">
            <v xml:space="preserve"> B 178</v>
          </cell>
          <cell r="F665">
            <v>1</v>
          </cell>
          <cell r="J665">
            <v>1</v>
          </cell>
          <cell r="K665">
            <v>1</v>
          </cell>
          <cell r="L665">
            <v>0</v>
          </cell>
          <cell r="N665">
            <v>30260</v>
          </cell>
          <cell r="O665">
            <v>30260</v>
          </cell>
          <cell r="P665">
            <v>0</v>
          </cell>
          <cell r="Q665">
            <v>0</v>
          </cell>
          <cell r="R665">
            <v>0</v>
          </cell>
          <cell r="S665">
            <v>30260</v>
          </cell>
        </row>
        <row r="666">
          <cell r="A666">
            <v>665</v>
          </cell>
          <cell r="B666" t="str">
            <v xml:space="preserve"> 9400-07.A.00452</v>
          </cell>
          <cell r="C666" t="str">
            <v>V BELT</v>
          </cell>
          <cell r="D666" t="str">
            <v>PC</v>
          </cell>
          <cell r="E666" t="str">
            <v xml:space="preserve"> SPB.3600</v>
          </cell>
          <cell r="F666">
            <v>10</v>
          </cell>
          <cell r="J666">
            <v>10</v>
          </cell>
          <cell r="K666">
            <v>10</v>
          </cell>
          <cell r="L666">
            <v>0</v>
          </cell>
          <cell r="N666">
            <v>164475</v>
          </cell>
          <cell r="O666">
            <v>1644750</v>
          </cell>
          <cell r="P666">
            <v>0</v>
          </cell>
          <cell r="Q666">
            <v>0</v>
          </cell>
          <cell r="R666">
            <v>0</v>
          </cell>
          <cell r="S666">
            <v>1644750</v>
          </cell>
        </row>
        <row r="667">
          <cell r="A667">
            <v>666</v>
          </cell>
          <cell r="B667" t="str">
            <v xml:space="preserve"> 9400-07.A.104</v>
          </cell>
          <cell r="C667" t="str">
            <v>V BELT</v>
          </cell>
          <cell r="D667" t="str">
            <v>pc</v>
          </cell>
          <cell r="E667" t="str">
            <v>B 73</v>
          </cell>
          <cell r="F667">
            <v>0</v>
          </cell>
          <cell r="G667">
            <v>4</v>
          </cell>
          <cell r="J667">
            <v>4</v>
          </cell>
          <cell r="K667">
            <v>4</v>
          </cell>
          <cell r="L667">
            <v>0</v>
          </cell>
          <cell r="N667">
            <v>13030</v>
          </cell>
          <cell r="O667">
            <v>0</v>
          </cell>
          <cell r="P667">
            <v>52120</v>
          </cell>
          <cell r="Q667">
            <v>0</v>
          </cell>
          <cell r="R667">
            <v>0</v>
          </cell>
          <cell r="S667">
            <v>52120</v>
          </cell>
        </row>
        <row r="668">
          <cell r="A668">
            <v>667</v>
          </cell>
          <cell r="B668" t="str">
            <v xml:space="preserve"> 9400-07.A.064</v>
          </cell>
          <cell r="C668" t="str">
            <v>V BELT</v>
          </cell>
          <cell r="D668" t="str">
            <v>pc</v>
          </cell>
          <cell r="E668" t="str">
            <v>B 78</v>
          </cell>
          <cell r="F668">
            <v>0</v>
          </cell>
          <cell r="G668">
            <v>12</v>
          </cell>
          <cell r="J668">
            <v>12</v>
          </cell>
          <cell r="K668">
            <v>12</v>
          </cell>
          <cell r="L668">
            <v>0</v>
          </cell>
          <cell r="N668">
            <v>31770</v>
          </cell>
          <cell r="O668">
            <v>0</v>
          </cell>
          <cell r="P668">
            <v>381240</v>
          </cell>
          <cell r="Q668">
            <v>0</v>
          </cell>
          <cell r="R668">
            <v>0</v>
          </cell>
          <cell r="S668">
            <v>381240</v>
          </cell>
        </row>
        <row r="669">
          <cell r="A669">
            <v>668</v>
          </cell>
          <cell r="B669" t="str">
            <v>9400-07.A.201</v>
          </cell>
          <cell r="C669" t="str">
            <v>V.BELT</v>
          </cell>
          <cell r="D669" t="str">
            <v>pc</v>
          </cell>
          <cell r="E669" t="str">
            <v>C 106</v>
          </cell>
          <cell r="F669">
            <v>7</v>
          </cell>
          <cell r="J669">
            <v>7</v>
          </cell>
          <cell r="K669">
            <v>7</v>
          </cell>
          <cell r="L669">
            <v>0</v>
          </cell>
          <cell r="N669">
            <v>65000</v>
          </cell>
          <cell r="O669">
            <v>455000</v>
          </cell>
          <cell r="P669">
            <v>0</v>
          </cell>
          <cell r="Q669">
            <v>0</v>
          </cell>
          <cell r="R669">
            <v>0</v>
          </cell>
          <cell r="S669">
            <v>455000</v>
          </cell>
        </row>
        <row r="670">
          <cell r="A670">
            <v>669</v>
          </cell>
          <cell r="B670" t="str">
            <v>9400-07.A.292</v>
          </cell>
          <cell r="C670" t="str">
            <v>V.BELT</v>
          </cell>
          <cell r="D670" t="str">
            <v>pc</v>
          </cell>
          <cell r="E670" t="str">
            <v>B 65</v>
          </cell>
          <cell r="F670">
            <v>1</v>
          </cell>
          <cell r="G670">
            <v>4</v>
          </cell>
          <cell r="J670">
            <v>5</v>
          </cell>
          <cell r="K670">
            <v>5</v>
          </cell>
          <cell r="L670">
            <v>0</v>
          </cell>
          <cell r="N670">
            <v>11050</v>
          </cell>
          <cell r="O670">
            <v>11050</v>
          </cell>
          <cell r="P670">
            <v>44200</v>
          </cell>
          <cell r="Q670">
            <v>0</v>
          </cell>
          <cell r="R670">
            <v>0</v>
          </cell>
          <cell r="S670">
            <v>55250</v>
          </cell>
        </row>
        <row r="671">
          <cell r="A671">
            <v>670</v>
          </cell>
          <cell r="B671" t="str">
            <v>9400-07.A.206</v>
          </cell>
          <cell r="C671" t="str">
            <v>V.BELT</v>
          </cell>
          <cell r="D671" t="str">
            <v>pc</v>
          </cell>
          <cell r="E671" t="str">
            <v>C 51</v>
          </cell>
          <cell r="F671">
            <v>5</v>
          </cell>
          <cell r="H671">
            <v>3</v>
          </cell>
          <cell r="J671">
            <v>2</v>
          </cell>
          <cell r="K671">
            <v>2</v>
          </cell>
          <cell r="L671">
            <v>0</v>
          </cell>
          <cell r="N671">
            <v>5400</v>
          </cell>
          <cell r="O671">
            <v>27000</v>
          </cell>
          <cell r="P671">
            <v>0</v>
          </cell>
          <cell r="Q671">
            <v>16200</v>
          </cell>
          <cell r="R671">
            <v>0</v>
          </cell>
          <cell r="S671">
            <v>10800</v>
          </cell>
        </row>
        <row r="672">
          <cell r="A672">
            <v>671</v>
          </cell>
          <cell r="B672" t="str">
            <v>9400-07.A.074</v>
          </cell>
          <cell r="C672" t="str">
            <v>V.BELT</v>
          </cell>
          <cell r="D672" t="str">
            <v>pc</v>
          </cell>
          <cell r="E672" t="str">
            <v>B 45</v>
          </cell>
          <cell r="F672">
            <v>10</v>
          </cell>
          <cell r="J672">
            <v>10</v>
          </cell>
          <cell r="K672">
            <v>10</v>
          </cell>
          <cell r="L672">
            <v>0</v>
          </cell>
          <cell r="N672">
            <v>9000</v>
          </cell>
          <cell r="O672">
            <v>90000</v>
          </cell>
          <cell r="P672">
            <v>0</v>
          </cell>
          <cell r="Q672">
            <v>0</v>
          </cell>
          <cell r="R672">
            <v>0</v>
          </cell>
          <cell r="S672">
            <v>90000</v>
          </cell>
        </row>
        <row r="673">
          <cell r="A673">
            <v>672</v>
          </cell>
          <cell r="B673" t="str">
            <v>9400-07.A.246</v>
          </cell>
          <cell r="C673" t="str">
            <v>V.BELT</v>
          </cell>
          <cell r="D673" t="str">
            <v>pc</v>
          </cell>
          <cell r="E673" t="str">
            <v>A 70</v>
          </cell>
          <cell r="F673">
            <v>0</v>
          </cell>
          <cell r="G673">
            <v>14</v>
          </cell>
          <cell r="H673">
            <v>6</v>
          </cell>
          <cell r="J673">
            <v>8</v>
          </cell>
          <cell r="K673">
            <v>8</v>
          </cell>
          <cell r="L673">
            <v>0</v>
          </cell>
          <cell r="N673">
            <v>8625</v>
          </cell>
          <cell r="O673">
            <v>0</v>
          </cell>
          <cell r="P673">
            <v>120750</v>
          </cell>
          <cell r="Q673">
            <v>51750</v>
          </cell>
          <cell r="R673">
            <v>0</v>
          </cell>
          <cell r="S673">
            <v>69000</v>
          </cell>
        </row>
        <row r="674">
          <cell r="A674">
            <v>673</v>
          </cell>
          <cell r="B674" t="str">
            <v>9400-07.A.225</v>
          </cell>
          <cell r="C674" t="str">
            <v>V.BELT</v>
          </cell>
          <cell r="D674" t="str">
            <v>pc</v>
          </cell>
          <cell r="E674" t="str">
            <v>C 163</v>
          </cell>
          <cell r="F674">
            <v>25</v>
          </cell>
          <cell r="J674">
            <v>25</v>
          </cell>
          <cell r="K674">
            <v>25</v>
          </cell>
          <cell r="L674">
            <v>0</v>
          </cell>
          <cell r="N674">
            <v>20500</v>
          </cell>
          <cell r="O674">
            <v>512500</v>
          </cell>
          <cell r="P674">
            <v>0</v>
          </cell>
          <cell r="Q674">
            <v>0</v>
          </cell>
          <cell r="R674">
            <v>0</v>
          </cell>
          <cell r="S674">
            <v>512500</v>
          </cell>
        </row>
        <row r="675">
          <cell r="A675">
            <v>674</v>
          </cell>
          <cell r="B675" t="str">
            <v>9400-07.A.200</v>
          </cell>
          <cell r="C675" t="str">
            <v>V.BELT</v>
          </cell>
          <cell r="D675" t="str">
            <v>pc</v>
          </cell>
          <cell r="E675" t="str">
            <v>B 99</v>
          </cell>
          <cell r="F675">
            <v>5</v>
          </cell>
          <cell r="J675">
            <v>5</v>
          </cell>
          <cell r="K675">
            <v>5</v>
          </cell>
          <cell r="L675">
            <v>0</v>
          </cell>
          <cell r="N675">
            <v>26500</v>
          </cell>
          <cell r="O675">
            <v>132500</v>
          </cell>
          <cell r="P675">
            <v>0</v>
          </cell>
          <cell r="Q675">
            <v>0</v>
          </cell>
          <cell r="R675">
            <v>0</v>
          </cell>
          <cell r="S675">
            <v>132500</v>
          </cell>
        </row>
        <row r="676">
          <cell r="A676">
            <v>675</v>
          </cell>
          <cell r="B676" t="str">
            <v>9400-07.A.044</v>
          </cell>
          <cell r="C676" t="str">
            <v>V.BELT</v>
          </cell>
          <cell r="D676" t="str">
            <v>pc</v>
          </cell>
          <cell r="E676" t="str">
            <v>C 62</v>
          </cell>
          <cell r="F676">
            <v>1</v>
          </cell>
          <cell r="J676">
            <v>1</v>
          </cell>
          <cell r="K676">
            <v>1</v>
          </cell>
          <cell r="L676">
            <v>0</v>
          </cell>
          <cell r="N676">
            <v>30000</v>
          </cell>
          <cell r="O676">
            <v>30000</v>
          </cell>
          <cell r="P676">
            <v>0</v>
          </cell>
          <cell r="Q676">
            <v>0</v>
          </cell>
          <cell r="R676">
            <v>0</v>
          </cell>
          <cell r="S676">
            <v>30000</v>
          </cell>
        </row>
        <row r="677">
          <cell r="A677">
            <v>676</v>
          </cell>
          <cell r="B677" t="str">
            <v>9400-07.A.163</v>
          </cell>
          <cell r="C677" t="str">
            <v>V.BELT</v>
          </cell>
          <cell r="D677" t="str">
            <v>pc</v>
          </cell>
          <cell r="E677" t="str">
            <v>B 36</v>
          </cell>
          <cell r="F677">
            <v>18</v>
          </cell>
          <cell r="J677">
            <v>18</v>
          </cell>
          <cell r="K677">
            <v>18</v>
          </cell>
          <cell r="L677">
            <v>0</v>
          </cell>
          <cell r="N677">
            <v>2450</v>
          </cell>
          <cell r="O677">
            <v>44100</v>
          </cell>
          <cell r="P677">
            <v>0</v>
          </cell>
          <cell r="Q677">
            <v>0</v>
          </cell>
          <cell r="R677">
            <v>0</v>
          </cell>
          <cell r="S677">
            <v>44100</v>
          </cell>
        </row>
        <row r="678">
          <cell r="A678">
            <v>677</v>
          </cell>
          <cell r="B678" t="str">
            <v>9400-07.A.00440</v>
          </cell>
          <cell r="C678" t="str">
            <v>V.BELT</v>
          </cell>
          <cell r="D678" t="str">
            <v>pc</v>
          </cell>
          <cell r="E678" t="str">
            <v>B 184</v>
          </cell>
          <cell r="F678">
            <v>7</v>
          </cell>
          <cell r="J678">
            <v>7</v>
          </cell>
          <cell r="K678">
            <v>7</v>
          </cell>
          <cell r="L678">
            <v>0</v>
          </cell>
          <cell r="N678">
            <v>46500</v>
          </cell>
          <cell r="O678">
            <v>325500</v>
          </cell>
          <cell r="P678">
            <v>0</v>
          </cell>
          <cell r="Q678">
            <v>0</v>
          </cell>
          <cell r="R678">
            <v>0</v>
          </cell>
          <cell r="S678">
            <v>325500</v>
          </cell>
        </row>
        <row r="679">
          <cell r="A679">
            <v>678</v>
          </cell>
          <cell r="B679" t="str">
            <v>9400-07.A.020</v>
          </cell>
          <cell r="C679" t="str">
            <v>V.BELT</v>
          </cell>
          <cell r="D679" t="str">
            <v>pc</v>
          </cell>
          <cell r="E679" t="str">
            <v>C 112</v>
          </cell>
          <cell r="F679">
            <v>35</v>
          </cell>
          <cell r="J679">
            <v>35</v>
          </cell>
          <cell r="K679">
            <v>35</v>
          </cell>
          <cell r="L679">
            <v>0</v>
          </cell>
          <cell r="N679">
            <v>70750</v>
          </cell>
          <cell r="O679">
            <v>2476250</v>
          </cell>
          <cell r="P679">
            <v>0</v>
          </cell>
          <cell r="Q679">
            <v>0</v>
          </cell>
          <cell r="R679">
            <v>0</v>
          </cell>
          <cell r="S679">
            <v>2476250</v>
          </cell>
        </row>
        <row r="680">
          <cell r="A680">
            <v>679</v>
          </cell>
          <cell r="B680" t="str">
            <v>9400-07.A.270</v>
          </cell>
          <cell r="C680" t="str">
            <v>V.BELT</v>
          </cell>
          <cell r="D680" t="str">
            <v>pc</v>
          </cell>
          <cell r="E680" t="str">
            <v>C 124</v>
          </cell>
          <cell r="F680">
            <v>30</v>
          </cell>
          <cell r="J680">
            <v>30</v>
          </cell>
          <cell r="K680">
            <v>30</v>
          </cell>
          <cell r="L680">
            <v>0</v>
          </cell>
          <cell r="N680">
            <v>78500</v>
          </cell>
          <cell r="O680">
            <v>2355000</v>
          </cell>
          <cell r="P680">
            <v>0</v>
          </cell>
          <cell r="Q680">
            <v>0</v>
          </cell>
          <cell r="R680">
            <v>0</v>
          </cell>
          <cell r="S680">
            <v>2355000</v>
          </cell>
        </row>
        <row r="681">
          <cell r="A681">
            <v>680</v>
          </cell>
          <cell r="B681" t="str">
            <v>9400-07.A.249</v>
          </cell>
          <cell r="C681" t="str">
            <v>V.BELT</v>
          </cell>
          <cell r="D681" t="str">
            <v>pc</v>
          </cell>
          <cell r="E681" t="str">
            <v>C 128</v>
          </cell>
          <cell r="F681">
            <v>4</v>
          </cell>
          <cell r="G681">
            <v>10</v>
          </cell>
          <cell r="H681">
            <v>6</v>
          </cell>
          <cell r="J681">
            <v>8</v>
          </cell>
          <cell r="K681">
            <v>8</v>
          </cell>
          <cell r="L681">
            <v>0</v>
          </cell>
          <cell r="N681">
            <v>40800</v>
          </cell>
          <cell r="O681">
            <v>163200</v>
          </cell>
          <cell r="P681">
            <v>408000</v>
          </cell>
          <cell r="Q681">
            <v>244800</v>
          </cell>
          <cell r="R681">
            <v>0</v>
          </cell>
          <cell r="S681">
            <v>326400</v>
          </cell>
        </row>
        <row r="682">
          <cell r="A682">
            <v>681</v>
          </cell>
          <cell r="B682" t="str">
            <v>9400-07.A.194</v>
          </cell>
          <cell r="C682" t="str">
            <v>V.BELT</v>
          </cell>
          <cell r="D682" t="str">
            <v>pc</v>
          </cell>
          <cell r="E682" t="str">
            <v>B 43.</v>
          </cell>
          <cell r="F682">
            <v>13</v>
          </cell>
          <cell r="J682">
            <v>13</v>
          </cell>
          <cell r="K682">
            <v>13</v>
          </cell>
          <cell r="L682">
            <v>0</v>
          </cell>
          <cell r="N682">
            <v>3000</v>
          </cell>
          <cell r="O682">
            <v>39000</v>
          </cell>
          <cell r="P682">
            <v>0</v>
          </cell>
          <cell r="Q682">
            <v>0</v>
          </cell>
          <cell r="R682">
            <v>0</v>
          </cell>
          <cell r="S682">
            <v>39000</v>
          </cell>
        </row>
        <row r="683">
          <cell r="A683">
            <v>682</v>
          </cell>
          <cell r="B683" t="str">
            <v>9400-07.A.216</v>
          </cell>
          <cell r="C683" t="str">
            <v>V.BELT</v>
          </cell>
          <cell r="D683" t="str">
            <v>pc</v>
          </cell>
          <cell r="E683" t="str">
            <v>B.116</v>
          </cell>
          <cell r="F683">
            <v>13</v>
          </cell>
          <cell r="J683">
            <v>13</v>
          </cell>
          <cell r="K683">
            <v>13</v>
          </cell>
          <cell r="L683">
            <v>0</v>
          </cell>
          <cell r="N683">
            <v>10000</v>
          </cell>
          <cell r="O683">
            <v>130000</v>
          </cell>
          <cell r="P683">
            <v>0</v>
          </cell>
          <cell r="Q683">
            <v>0</v>
          </cell>
          <cell r="R683">
            <v>0</v>
          </cell>
          <cell r="S683">
            <v>130000</v>
          </cell>
        </row>
        <row r="684">
          <cell r="A684">
            <v>683</v>
          </cell>
          <cell r="B684" t="str">
            <v>9400-07.A.253</v>
          </cell>
          <cell r="C684" t="str">
            <v>V.BELT</v>
          </cell>
          <cell r="D684" t="str">
            <v>pc</v>
          </cell>
          <cell r="E684" t="str">
            <v>B 59</v>
          </cell>
          <cell r="F684">
            <v>0</v>
          </cell>
          <cell r="G684">
            <v>10</v>
          </cell>
          <cell r="H684">
            <v>3</v>
          </cell>
          <cell r="J684">
            <v>7</v>
          </cell>
          <cell r="K684">
            <v>7</v>
          </cell>
          <cell r="L684">
            <v>0</v>
          </cell>
          <cell r="N684">
            <v>10030</v>
          </cell>
          <cell r="O684">
            <v>0</v>
          </cell>
          <cell r="P684">
            <v>100300</v>
          </cell>
          <cell r="Q684">
            <v>30090</v>
          </cell>
          <cell r="R684">
            <v>0</v>
          </cell>
          <cell r="S684">
            <v>70210</v>
          </cell>
        </row>
        <row r="685">
          <cell r="A685">
            <v>684</v>
          </cell>
          <cell r="B685" t="str">
            <v>9400-07.A.278</v>
          </cell>
          <cell r="C685" t="str">
            <v>V.BELT</v>
          </cell>
          <cell r="D685" t="str">
            <v>pc</v>
          </cell>
          <cell r="E685" t="str">
            <v>C 121</v>
          </cell>
          <cell r="F685">
            <v>13</v>
          </cell>
          <cell r="J685">
            <v>13</v>
          </cell>
          <cell r="K685">
            <v>13</v>
          </cell>
          <cell r="L685">
            <v>0</v>
          </cell>
          <cell r="N685">
            <v>76500</v>
          </cell>
          <cell r="O685">
            <v>994500</v>
          </cell>
          <cell r="P685">
            <v>0</v>
          </cell>
          <cell r="Q685">
            <v>0</v>
          </cell>
          <cell r="R685">
            <v>0</v>
          </cell>
          <cell r="S685">
            <v>994500</v>
          </cell>
        </row>
        <row r="686">
          <cell r="A686">
            <v>685</v>
          </cell>
          <cell r="B686" t="str">
            <v>9400-07.A.046</v>
          </cell>
          <cell r="C686" t="str">
            <v>V.BELT</v>
          </cell>
          <cell r="D686" t="str">
            <v>pc</v>
          </cell>
          <cell r="E686" t="str">
            <v>B 70</v>
          </cell>
          <cell r="F686">
            <v>11</v>
          </cell>
          <cell r="J686">
            <v>11</v>
          </cell>
          <cell r="K686">
            <v>11</v>
          </cell>
          <cell r="L686">
            <v>0</v>
          </cell>
          <cell r="N686">
            <v>20000</v>
          </cell>
          <cell r="O686">
            <v>220000</v>
          </cell>
          <cell r="P686">
            <v>0</v>
          </cell>
          <cell r="Q686">
            <v>0</v>
          </cell>
          <cell r="R686">
            <v>0</v>
          </cell>
          <cell r="S686">
            <v>220000</v>
          </cell>
        </row>
        <row r="687">
          <cell r="A687">
            <v>686</v>
          </cell>
          <cell r="B687" t="str">
            <v>9400-07.A.077</v>
          </cell>
          <cell r="C687" t="str">
            <v>V.BELT</v>
          </cell>
          <cell r="D687" t="str">
            <v>pc</v>
          </cell>
          <cell r="E687" t="str">
            <v>B 50</v>
          </cell>
          <cell r="F687">
            <v>2</v>
          </cell>
          <cell r="H687">
            <v>2</v>
          </cell>
          <cell r="J687">
            <v>0</v>
          </cell>
          <cell r="K687">
            <v>0</v>
          </cell>
          <cell r="L687">
            <v>0</v>
          </cell>
          <cell r="N687">
            <v>8500</v>
          </cell>
          <cell r="O687">
            <v>17000</v>
          </cell>
          <cell r="P687">
            <v>0</v>
          </cell>
          <cell r="Q687">
            <v>17000</v>
          </cell>
          <cell r="R687">
            <v>0</v>
          </cell>
          <cell r="S687">
            <v>0</v>
          </cell>
        </row>
        <row r="688">
          <cell r="A688">
            <v>687</v>
          </cell>
          <cell r="B688" t="str">
            <v>9400-07.A.010</v>
          </cell>
          <cell r="C688" t="str">
            <v>V.BELT</v>
          </cell>
          <cell r="D688" t="str">
            <v>pc</v>
          </cell>
          <cell r="E688" t="str">
            <v>B 53</v>
          </cell>
          <cell r="F688">
            <v>10</v>
          </cell>
          <cell r="H688">
            <v>10</v>
          </cell>
          <cell r="J688">
            <v>0</v>
          </cell>
          <cell r="K688">
            <v>0</v>
          </cell>
          <cell r="L688">
            <v>0</v>
          </cell>
          <cell r="N688">
            <v>11300</v>
          </cell>
          <cell r="O688">
            <v>113000</v>
          </cell>
          <cell r="P688">
            <v>0</v>
          </cell>
          <cell r="Q688">
            <v>113000</v>
          </cell>
          <cell r="R688">
            <v>0</v>
          </cell>
          <cell r="S688">
            <v>0</v>
          </cell>
        </row>
        <row r="689">
          <cell r="A689">
            <v>688</v>
          </cell>
          <cell r="B689" t="str">
            <v>9400-07.A.035</v>
          </cell>
          <cell r="C689" t="str">
            <v>V.BELT</v>
          </cell>
          <cell r="D689" t="str">
            <v>pc</v>
          </cell>
          <cell r="E689" t="str">
            <v>C 97</v>
          </cell>
          <cell r="F689">
            <v>2</v>
          </cell>
          <cell r="H689">
            <v>2</v>
          </cell>
          <cell r="J689">
            <v>0</v>
          </cell>
          <cell r="K689">
            <v>0</v>
          </cell>
          <cell r="L689">
            <v>0</v>
          </cell>
          <cell r="N689">
            <v>60000</v>
          </cell>
          <cell r="O689">
            <v>120000</v>
          </cell>
          <cell r="P689">
            <v>0</v>
          </cell>
          <cell r="Q689">
            <v>120000</v>
          </cell>
          <cell r="R689">
            <v>0</v>
          </cell>
          <cell r="S689">
            <v>0</v>
          </cell>
        </row>
        <row r="690">
          <cell r="A690">
            <v>689</v>
          </cell>
          <cell r="B690" t="str">
            <v>9400-07.A.085</v>
          </cell>
          <cell r="C690" t="str">
            <v>V.BELT</v>
          </cell>
          <cell r="D690" t="str">
            <v>pc</v>
          </cell>
          <cell r="E690" t="str">
            <v>A 65</v>
          </cell>
          <cell r="F690">
            <v>1</v>
          </cell>
          <cell r="J690">
            <v>1</v>
          </cell>
          <cell r="K690">
            <v>1</v>
          </cell>
          <cell r="L690">
            <v>0</v>
          </cell>
          <cell r="N690">
            <v>10500</v>
          </cell>
          <cell r="O690">
            <v>10500</v>
          </cell>
          <cell r="P690">
            <v>0</v>
          </cell>
          <cell r="Q690">
            <v>0</v>
          </cell>
          <cell r="R690">
            <v>0</v>
          </cell>
          <cell r="S690">
            <v>10500</v>
          </cell>
        </row>
        <row r="691">
          <cell r="A691">
            <v>690</v>
          </cell>
          <cell r="B691" t="str">
            <v>9400-07.A.003</v>
          </cell>
          <cell r="C691" t="str">
            <v>V.BELT</v>
          </cell>
          <cell r="D691" t="str">
            <v>pc</v>
          </cell>
          <cell r="E691" t="str">
            <v>A 54</v>
          </cell>
          <cell r="F691">
            <v>9</v>
          </cell>
          <cell r="J691">
            <v>9</v>
          </cell>
          <cell r="K691">
            <v>9</v>
          </cell>
          <cell r="L691">
            <v>0</v>
          </cell>
          <cell r="N691">
            <v>3500</v>
          </cell>
          <cell r="O691">
            <v>31500</v>
          </cell>
          <cell r="P691">
            <v>0</v>
          </cell>
          <cell r="Q691">
            <v>0</v>
          </cell>
          <cell r="R691">
            <v>0</v>
          </cell>
          <cell r="S691">
            <v>31500</v>
          </cell>
        </row>
        <row r="692">
          <cell r="A692">
            <v>691</v>
          </cell>
          <cell r="B692" t="str">
            <v>9400-07.A.057</v>
          </cell>
          <cell r="C692" t="str">
            <v>V.BELT</v>
          </cell>
          <cell r="D692" t="str">
            <v>pc</v>
          </cell>
          <cell r="E692" t="str">
            <v>A 87</v>
          </cell>
          <cell r="F692">
            <v>10</v>
          </cell>
          <cell r="J692">
            <v>10</v>
          </cell>
          <cell r="K692">
            <v>10</v>
          </cell>
          <cell r="L692">
            <v>0</v>
          </cell>
          <cell r="N692">
            <v>5500</v>
          </cell>
          <cell r="O692">
            <v>55000</v>
          </cell>
          <cell r="P692">
            <v>0</v>
          </cell>
          <cell r="Q692">
            <v>0</v>
          </cell>
          <cell r="R692">
            <v>0</v>
          </cell>
          <cell r="S692">
            <v>55000</v>
          </cell>
        </row>
        <row r="693">
          <cell r="A693">
            <v>692</v>
          </cell>
          <cell r="B693" t="str">
            <v>9400-07.A.009</v>
          </cell>
          <cell r="C693" t="str">
            <v>V.BELT</v>
          </cell>
          <cell r="D693" t="str">
            <v>pc</v>
          </cell>
          <cell r="E693" t="str">
            <v>B 44</v>
          </cell>
          <cell r="F693">
            <v>6</v>
          </cell>
          <cell r="J693">
            <v>6</v>
          </cell>
          <cell r="K693">
            <v>6</v>
          </cell>
          <cell r="L693">
            <v>0</v>
          </cell>
          <cell r="N693">
            <v>4000</v>
          </cell>
          <cell r="O693">
            <v>24000</v>
          </cell>
          <cell r="P693">
            <v>0</v>
          </cell>
          <cell r="Q693">
            <v>0</v>
          </cell>
          <cell r="R693">
            <v>0</v>
          </cell>
          <cell r="S693">
            <v>24000</v>
          </cell>
        </row>
        <row r="694">
          <cell r="A694">
            <v>693</v>
          </cell>
          <cell r="B694" t="str">
            <v>9400-07.A.042</v>
          </cell>
          <cell r="C694" t="str">
            <v>V.BELT</v>
          </cell>
          <cell r="D694" t="str">
            <v>pc</v>
          </cell>
          <cell r="E694" t="str">
            <v>B 64</v>
          </cell>
          <cell r="F694">
            <v>23</v>
          </cell>
          <cell r="J694">
            <v>23</v>
          </cell>
          <cell r="K694">
            <v>23</v>
          </cell>
          <cell r="L694">
            <v>0</v>
          </cell>
          <cell r="N694">
            <v>41000</v>
          </cell>
          <cell r="O694">
            <v>943000</v>
          </cell>
          <cell r="P694">
            <v>0</v>
          </cell>
          <cell r="Q694">
            <v>0</v>
          </cell>
          <cell r="R694">
            <v>0</v>
          </cell>
          <cell r="S694">
            <v>943000</v>
          </cell>
        </row>
        <row r="695">
          <cell r="A695">
            <v>694</v>
          </cell>
          <cell r="B695" t="str">
            <v>9400-07.A.101</v>
          </cell>
          <cell r="C695" t="str">
            <v>V.BELT</v>
          </cell>
          <cell r="D695" t="str">
            <v>pc</v>
          </cell>
          <cell r="E695" t="str">
            <v>B 63</v>
          </cell>
          <cell r="F695">
            <v>0</v>
          </cell>
          <cell r="G695">
            <v>15</v>
          </cell>
          <cell r="H695">
            <v>3</v>
          </cell>
          <cell r="J695">
            <v>12</v>
          </cell>
          <cell r="K695">
            <v>12</v>
          </cell>
          <cell r="L695">
            <v>0</v>
          </cell>
          <cell r="N695">
            <v>10710</v>
          </cell>
          <cell r="O695">
            <v>0</v>
          </cell>
          <cell r="P695">
            <v>160650</v>
          </cell>
          <cell r="Q695">
            <v>32130</v>
          </cell>
          <cell r="R695">
            <v>0</v>
          </cell>
          <cell r="S695">
            <v>128520</v>
          </cell>
        </row>
        <row r="696">
          <cell r="A696">
            <v>695</v>
          </cell>
          <cell r="B696" t="str">
            <v>9400-07.A.053</v>
          </cell>
          <cell r="C696" t="str">
            <v>V.BELT</v>
          </cell>
          <cell r="D696" t="str">
            <v>pc</v>
          </cell>
          <cell r="E696" t="str">
            <v>A 48</v>
          </cell>
          <cell r="F696">
            <v>0</v>
          </cell>
          <cell r="G696">
            <v>15</v>
          </cell>
          <cell r="H696">
            <v>1</v>
          </cell>
          <cell r="J696">
            <v>14</v>
          </cell>
          <cell r="K696">
            <v>14</v>
          </cell>
          <cell r="L696">
            <v>0</v>
          </cell>
          <cell r="N696">
            <v>5915</v>
          </cell>
          <cell r="O696">
            <v>0</v>
          </cell>
          <cell r="P696">
            <v>88725</v>
          </cell>
          <cell r="Q696">
            <v>5915</v>
          </cell>
          <cell r="R696">
            <v>0</v>
          </cell>
          <cell r="S696">
            <v>82810</v>
          </cell>
        </row>
        <row r="697">
          <cell r="A697">
            <v>696</v>
          </cell>
          <cell r="B697" t="str">
            <v>9400-07.A.012</v>
          </cell>
          <cell r="C697" t="str">
            <v>V.BELT</v>
          </cell>
          <cell r="D697" t="str">
            <v>pc</v>
          </cell>
          <cell r="E697" t="str">
            <v>B 56</v>
          </cell>
          <cell r="F697">
            <v>21</v>
          </cell>
          <cell r="J697">
            <v>21</v>
          </cell>
          <cell r="K697">
            <v>21</v>
          </cell>
          <cell r="L697">
            <v>0</v>
          </cell>
          <cell r="N697">
            <v>16000</v>
          </cell>
          <cell r="O697">
            <v>336000</v>
          </cell>
          <cell r="P697">
            <v>0</v>
          </cell>
          <cell r="Q697">
            <v>0</v>
          </cell>
          <cell r="R697">
            <v>0</v>
          </cell>
          <cell r="S697">
            <v>336000</v>
          </cell>
        </row>
        <row r="698">
          <cell r="A698">
            <v>697</v>
          </cell>
          <cell r="B698" t="str">
            <v>9400-07.A.011</v>
          </cell>
          <cell r="C698" t="str">
            <v>V.BELT</v>
          </cell>
          <cell r="D698" t="str">
            <v>pc</v>
          </cell>
          <cell r="E698" t="str">
            <v>B 55</v>
          </cell>
          <cell r="F698">
            <v>6</v>
          </cell>
          <cell r="G698">
            <v>15</v>
          </cell>
          <cell r="H698">
            <v>5</v>
          </cell>
          <cell r="J698">
            <v>16</v>
          </cell>
          <cell r="K698">
            <v>16</v>
          </cell>
          <cell r="L698">
            <v>0</v>
          </cell>
          <cell r="N698">
            <v>11700</v>
          </cell>
          <cell r="O698">
            <v>70200</v>
          </cell>
          <cell r="P698">
            <v>175500</v>
          </cell>
          <cell r="Q698">
            <v>58500</v>
          </cell>
          <cell r="R698">
            <v>0</v>
          </cell>
          <cell r="S698">
            <v>187200</v>
          </cell>
        </row>
        <row r="699">
          <cell r="A699">
            <v>698</v>
          </cell>
          <cell r="B699" t="str">
            <v>9400-07.A.351</v>
          </cell>
          <cell r="C699" t="str">
            <v>V.BELT</v>
          </cell>
          <cell r="D699" t="str">
            <v>pc</v>
          </cell>
          <cell r="E699" t="str">
            <v>SPA 1800</v>
          </cell>
          <cell r="F699">
            <v>46</v>
          </cell>
          <cell r="J699">
            <v>46</v>
          </cell>
          <cell r="K699">
            <v>36</v>
          </cell>
          <cell r="L699">
            <v>-10</v>
          </cell>
          <cell r="M699" t="str">
            <v>DIPINJAM PT.SLS.2/21/7/00</v>
          </cell>
          <cell r="N699">
            <v>98000</v>
          </cell>
          <cell r="O699">
            <v>4508000</v>
          </cell>
          <cell r="P699">
            <v>0</v>
          </cell>
          <cell r="Q699">
            <v>0</v>
          </cell>
          <cell r="R699">
            <v>0</v>
          </cell>
          <cell r="S699">
            <v>4508000</v>
          </cell>
        </row>
        <row r="700">
          <cell r="A700">
            <v>699</v>
          </cell>
          <cell r="B700" t="str">
            <v>9400-07.A.007</v>
          </cell>
          <cell r="C700" t="str">
            <v>V.BELT</v>
          </cell>
          <cell r="D700" t="str">
            <v>pc</v>
          </cell>
          <cell r="E700" t="str">
            <v>B 40</v>
          </cell>
          <cell r="F700">
            <v>2</v>
          </cell>
          <cell r="J700">
            <v>2</v>
          </cell>
          <cell r="K700">
            <v>2</v>
          </cell>
          <cell r="L700">
            <v>0</v>
          </cell>
          <cell r="N700">
            <v>3000</v>
          </cell>
          <cell r="O700">
            <v>6000</v>
          </cell>
          <cell r="P700">
            <v>0</v>
          </cell>
          <cell r="Q700">
            <v>0</v>
          </cell>
          <cell r="R700">
            <v>0</v>
          </cell>
          <cell r="S700">
            <v>6000</v>
          </cell>
        </row>
        <row r="701">
          <cell r="A701">
            <v>700</v>
          </cell>
          <cell r="B701" t="str">
            <v>9400-07.A.063</v>
          </cell>
          <cell r="C701" t="str">
            <v>V.BELT</v>
          </cell>
          <cell r="D701" t="str">
            <v>pc</v>
          </cell>
          <cell r="E701" t="str">
            <v>B 75</v>
          </cell>
          <cell r="F701">
            <v>10</v>
          </cell>
          <cell r="J701">
            <v>10</v>
          </cell>
          <cell r="K701">
            <v>10</v>
          </cell>
          <cell r="L701">
            <v>0</v>
          </cell>
          <cell r="N701">
            <v>23000</v>
          </cell>
          <cell r="O701">
            <v>230000</v>
          </cell>
          <cell r="P701">
            <v>0</v>
          </cell>
          <cell r="Q701">
            <v>0</v>
          </cell>
          <cell r="R701">
            <v>0</v>
          </cell>
          <cell r="S701">
            <v>230000</v>
          </cell>
        </row>
        <row r="702">
          <cell r="A702">
            <v>701</v>
          </cell>
          <cell r="B702" t="str">
            <v>9400-07.A.195</v>
          </cell>
          <cell r="C702" t="str">
            <v>V.BELT</v>
          </cell>
          <cell r="D702" t="str">
            <v>pc</v>
          </cell>
          <cell r="E702" t="str">
            <v>B 121.</v>
          </cell>
          <cell r="F702">
            <v>18</v>
          </cell>
          <cell r="J702">
            <v>18</v>
          </cell>
          <cell r="K702">
            <v>18</v>
          </cell>
          <cell r="L702">
            <v>0</v>
          </cell>
          <cell r="N702">
            <v>4000</v>
          </cell>
          <cell r="O702">
            <v>72000</v>
          </cell>
          <cell r="P702">
            <v>0</v>
          </cell>
          <cell r="Q702">
            <v>0</v>
          </cell>
          <cell r="R702">
            <v>0</v>
          </cell>
          <cell r="S702">
            <v>72000</v>
          </cell>
        </row>
        <row r="703">
          <cell r="A703">
            <v>702</v>
          </cell>
          <cell r="B703" t="str">
            <v>9400-07.A.075</v>
          </cell>
          <cell r="C703" t="str">
            <v>V.BELT</v>
          </cell>
          <cell r="D703" t="str">
            <v>pc</v>
          </cell>
          <cell r="E703" t="str">
            <v>B 46</v>
          </cell>
          <cell r="F703">
            <v>8</v>
          </cell>
          <cell r="J703">
            <v>8</v>
          </cell>
          <cell r="K703">
            <v>8</v>
          </cell>
          <cell r="L703">
            <v>0</v>
          </cell>
          <cell r="N703">
            <v>7820</v>
          </cell>
          <cell r="O703">
            <v>62560</v>
          </cell>
          <cell r="P703">
            <v>0</v>
          </cell>
          <cell r="Q703">
            <v>0</v>
          </cell>
          <cell r="R703">
            <v>0</v>
          </cell>
          <cell r="S703">
            <v>62560</v>
          </cell>
        </row>
        <row r="704">
          <cell r="A704">
            <v>703</v>
          </cell>
          <cell r="B704" t="str">
            <v>9400-07.A.154</v>
          </cell>
          <cell r="C704" t="str">
            <v>V.BELT</v>
          </cell>
          <cell r="D704" t="str">
            <v>pc</v>
          </cell>
          <cell r="E704" t="str">
            <v>B 81</v>
          </cell>
          <cell r="F704">
            <v>0</v>
          </cell>
          <cell r="G704">
            <v>10</v>
          </cell>
          <cell r="H704">
            <v>6</v>
          </cell>
          <cell r="J704">
            <v>4</v>
          </cell>
          <cell r="K704">
            <v>4</v>
          </cell>
          <cell r="L704">
            <v>0</v>
          </cell>
          <cell r="N704">
            <v>13770</v>
          </cell>
          <cell r="O704">
            <v>0</v>
          </cell>
          <cell r="P704">
            <v>137700</v>
          </cell>
          <cell r="Q704">
            <v>82620</v>
          </cell>
          <cell r="R704">
            <v>0</v>
          </cell>
          <cell r="S704">
            <v>55080</v>
          </cell>
        </row>
        <row r="705">
          <cell r="A705">
            <v>704</v>
          </cell>
          <cell r="B705" t="str">
            <v>9400-07.A.073</v>
          </cell>
          <cell r="C705" t="str">
            <v>V.BELT</v>
          </cell>
          <cell r="D705" t="str">
            <v>pc</v>
          </cell>
          <cell r="E705" t="str">
            <v>C 56</v>
          </cell>
          <cell r="F705">
            <v>0</v>
          </cell>
          <cell r="G705">
            <v>23</v>
          </cell>
          <cell r="J705">
            <v>23</v>
          </cell>
          <cell r="K705">
            <v>23</v>
          </cell>
          <cell r="L705">
            <v>0</v>
          </cell>
          <cell r="N705">
            <v>18800</v>
          </cell>
          <cell r="O705">
            <v>0</v>
          </cell>
          <cell r="P705">
            <v>432400</v>
          </cell>
          <cell r="Q705">
            <v>0</v>
          </cell>
          <cell r="R705">
            <v>0</v>
          </cell>
          <cell r="S705">
            <v>432400</v>
          </cell>
        </row>
        <row r="706">
          <cell r="A706">
            <v>705</v>
          </cell>
          <cell r="B706" t="str">
            <v>9400-07.A.202</v>
          </cell>
          <cell r="C706" t="str">
            <v>V.BELT</v>
          </cell>
          <cell r="D706" t="str">
            <v>pc</v>
          </cell>
          <cell r="E706" t="str">
            <v>C 116</v>
          </cell>
          <cell r="F706">
            <v>0</v>
          </cell>
          <cell r="G706">
            <v>16</v>
          </cell>
          <cell r="H706">
            <v>1</v>
          </cell>
          <cell r="J706">
            <v>15</v>
          </cell>
          <cell r="K706">
            <v>15</v>
          </cell>
          <cell r="L706">
            <v>0</v>
          </cell>
          <cell r="N706">
            <v>36975</v>
          </cell>
          <cell r="O706">
            <v>0</v>
          </cell>
          <cell r="P706">
            <v>591600</v>
          </cell>
          <cell r="Q706">
            <v>36975</v>
          </cell>
          <cell r="R706">
            <v>0</v>
          </cell>
          <cell r="S706">
            <v>554625</v>
          </cell>
        </row>
        <row r="707">
          <cell r="A707">
            <v>706</v>
          </cell>
          <cell r="B707" t="str">
            <v>9400-07.A.174</v>
          </cell>
          <cell r="C707" t="str">
            <v>V.BELT</v>
          </cell>
          <cell r="D707" t="str">
            <v>pc</v>
          </cell>
          <cell r="E707" t="str">
            <v>A 114</v>
          </cell>
          <cell r="F707">
            <v>38</v>
          </cell>
          <cell r="J707">
            <v>38</v>
          </cell>
          <cell r="K707">
            <v>38</v>
          </cell>
          <cell r="L707">
            <v>0</v>
          </cell>
          <cell r="N707">
            <v>6600</v>
          </cell>
          <cell r="O707">
            <v>250800</v>
          </cell>
          <cell r="P707">
            <v>0</v>
          </cell>
          <cell r="Q707">
            <v>0</v>
          </cell>
          <cell r="R707">
            <v>0</v>
          </cell>
          <cell r="S707">
            <v>250800</v>
          </cell>
        </row>
        <row r="708">
          <cell r="A708">
            <v>707</v>
          </cell>
          <cell r="B708" t="str">
            <v>9400-07.A.222</v>
          </cell>
          <cell r="C708" t="str">
            <v>V.BELT ROPLEX</v>
          </cell>
          <cell r="D708" t="str">
            <v>pc</v>
          </cell>
          <cell r="E708" t="str">
            <v>SPB-4500 LW</v>
          </cell>
          <cell r="F708">
            <v>20</v>
          </cell>
          <cell r="H708">
            <v>6</v>
          </cell>
          <cell r="J708">
            <v>14</v>
          </cell>
          <cell r="K708">
            <v>14</v>
          </cell>
          <cell r="L708">
            <v>0</v>
          </cell>
          <cell r="N708">
            <v>135000</v>
          </cell>
          <cell r="O708">
            <v>2700000</v>
          </cell>
          <cell r="P708">
            <v>0</v>
          </cell>
          <cell r="Q708">
            <v>810000</v>
          </cell>
          <cell r="R708">
            <v>0</v>
          </cell>
          <cell r="S708">
            <v>1890000</v>
          </cell>
        </row>
        <row r="709">
          <cell r="A709">
            <v>708</v>
          </cell>
          <cell r="B709" t="str">
            <v>9400-</v>
          </cell>
          <cell r="C709" t="str">
            <v>VANE PUMP VICK</v>
          </cell>
          <cell r="D709" t="str">
            <v>unit</v>
          </cell>
          <cell r="E709" t="str">
            <v>V.10.1555.IC-20</v>
          </cell>
          <cell r="F709">
            <v>1</v>
          </cell>
          <cell r="J709">
            <v>1</v>
          </cell>
          <cell r="K709">
            <v>1</v>
          </cell>
          <cell r="L709">
            <v>0</v>
          </cell>
          <cell r="N709">
            <v>175000</v>
          </cell>
          <cell r="O709">
            <v>175000</v>
          </cell>
          <cell r="P709">
            <v>0</v>
          </cell>
          <cell r="Q709">
            <v>0</v>
          </cell>
          <cell r="R709">
            <v>0</v>
          </cell>
          <cell r="S709">
            <v>175000</v>
          </cell>
        </row>
        <row r="710">
          <cell r="A710">
            <v>709</v>
          </cell>
          <cell r="B710" t="str">
            <v>9400-05.K.681</v>
          </cell>
          <cell r="C710" t="str">
            <v>VELG (RIM)</v>
          </cell>
          <cell r="D710" t="str">
            <v>pc</v>
          </cell>
          <cell r="E710" t="str">
            <v>8.25-15/14PLY(8 BAUT</v>
          </cell>
          <cell r="F710">
            <v>1</v>
          </cell>
          <cell r="J710">
            <v>1</v>
          </cell>
          <cell r="K710">
            <v>1</v>
          </cell>
          <cell r="L710">
            <v>0</v>
          </cell>
          <cell r="N710">
            <v>1079798</v>
          </cell>
          <cell r="O710">
            <v>1079798</v>
          </cell>
          <cell r="P710">
            <v>0</v>
          </cell>
          <cell r="Q710">
            <v>0</v>
          </cell>
          <cell r="R710">
            <v>0</v>
          </cell>
          <cell r="S710">
            <v>1079798</v>
          </cell>
        </row>
        <row r="711">
          <cell r="A711">
            <v>710</v>
          </cell>
          <cell r="B711" t="str">
            <v xml:space="preserve"> 9400-20.C.141</v>
          </cell>
          <cell r="C711" t="str">
            <v>VOLTAGE TRIMER</v>
          </cell>
          <cell r="D711" t="str">
            <v>pc</v>
          </cell>
          <cell r="E711" t="str">
            <v>5K</v>
          </cell>
          <cell r="F711">
            <v>0</v>
          </cell>
          <cell r="G711">
            <v>3</v>
          </cell>
          <cell r="H711">
            <v>1</v>
          </cell>
          <cell r="J711">
            <v>2</v>
          </cell>
          <cell r="K711">
            <v>2</v>
          </cell>
          <cell r="L711">
            <v>0</v>
          </cell>
          <cell r="N711">
            <v>120650</v>
          </cell>
          <cell r="O711">
            <v>0</v>
          </cell>
          <cell r="P711">
            <v>361950</v>
          </cell>
          <cell r="Q711">
            <v>120650</v>
          </cell>
          <cell r="R711">
            <v>0</v>
          </cell>
          <cell r="S711">
            <v>241300</v>
          </cell>
        </row>
        <row r="712">
          <cell r="A712">
            <v>711</v>
          </cell>
          <cell r="B712" t="str">
            <v>9400-10.D.185</v>
          </cell>
          <cell r="C712" t="str">
            <v>VOLUTE LINER</v>
          </cell>
          <cell r="D712" t="str">
            <v>pc</v>
          </cell>
          <cell r="E712" t="str">
            <v>4/3 WARMAN PUMP</v>
          </cell>
          <cell r="F712">
            <v>2</v>
          </cell>
          <cell r="J712">
            <v>2</v>
          </cell>
          <cell r="K712">
            <v>2</v>
          </cell>
          <cell r="L712">
            <v>0</v>
          </cell>
          <cell r="N712">
            <v>800000</v>
          </cell>
          <cell r="O712">
            <v>1600000</v>
          </cell>
          <cell r="P712">
            <v>0</v>
          </cell>
          <cell r="Q712">
            <v>0</v>
          </cell>
          <cell r="R712">
            <v>0</v>
          </cell>
          <cell r="S712">
            <v>1600000</v>
          </cell>
        </row>
        <row r="713">
          <cell r="A713">
            <v>712</v>
          </cell>
          <cell r="B713" t="str">
            <v>9400-10.D.028</v>
          </cell>
          <cell r="C713" t="str">
            <v>VOLUTE LINER</v>
          </cell>
          <cell r="D713" t="str">
            <v>pc</v>
          </cell>
          <cell r="E713" t="str">
            <v>3/2"</v>
          </cell>
          <cell r="F713">
            <v>0</v>
          </cell>
          <cell r="G713">
            <v>1</v>
          </cell>
          <cell r="H713">
            <v>1</v>
          </cell>
          <cell r="J713">
            <v>0</v>
          </cell>
          <cell r="K713">
            <v>0</v>
          </cell>
          <cell r="L713">
            <v>0</v>
          </cell>
          <cell r="N713">
            <v>1450000</v>
          </cell>
          <cell r="O713">
            <v>0</v>
          </cell>
          <cell r="P713">
            <v>1450000</v>
          </cell>
          <cell r="Q713">
            <v>1450000</v>
          </cell>
          <cell r="R713">
            <v>0</v>
          </cell>
          <cell r="S713">
            <v>0</v>
          </cell>
        </row>
        <row r="714">
          <cell r="A714">
            <v>713</v>
          </cell>
          <cell r="B714" t="str">
            <v>9400-11.B.345</v>
          </cell>
          <cell r="C714" t="str">
            <v>WATER MUR</v>
          </cell>
          <cell r="D714" t="str">
            <v>pc</v>
          </cell>
          <cell r="E714" t="str">
            <v>3/4"</v>
          </cell>
          <cell r="F714">
            <v>1</v>
          </cell>
          <cell r="J714">
            <v>1</v>
          </cell>
          <cell r="K714">
            <v>1</v>
          </cell>
          <cell r="L714">
            <v>0</v>
          </cell>
          <cell r="N714">
            <v>1823</v>
          </cell>
          <cell r="O714">
            <v>1823</v>
          </cell>
          <cell r="P714">
            <v>0</v>
          </cell>
          <cell r="Q714">
            <v>0</v>
          </cell>
          <cell r="R714">
            <v>0</v>
          </cell>
          <cell r="S714">
            <v>1823</v>
          </cell>
        </row>
        <row r="715">
          <cell r="A715">
            <v>714</v>
          </cell>
          <cell r="B715" t="str">
            <v>9400-11.B.203</v>
          </cell>
          <cell r="C715" t="str">
            <v>WATER MUR</v>
          </cell>
          <cell r="D715" t="str">
            <v>pc</v>
          </cell>
          <cell r="E715" t="str">
            <v>1¼"</v>
          </cell>
          <cell r="F715">
            <v>1</v>
          </cell>
          <cell r="J715">
            <v>1</v>
          </cell>
          <cell r="K715">
            <v>1</v>
          </cell>
          <cell r="L715">
            <v>0</v>
          </cell>
          <cell r="N715">
            <v>1823</v>
          </cell>
          <cell r="O715">
            <v>1823</v>
          </cell>
          <cell r="P715">
            <v>0</v>
          </cell>
          <cell r="Q715">
            <v>0</v>
          </cell>
          <cell r="R715">
            <v>0</v>
          </cell>
          <cell r="S715">
            <v>1823</v>
          </cell>
        </row>
        <row r="716">
          <cell r="A716">
            <v>715</v>
          </cell>
          <cell r="B716" t="str">
            <v xml:space="preserve"> 9400-16.E.NA</v>
          </cell>
          <cell r="C716" t="str">
            <v>WEAR LINER</v>
          </cell>
          <cell r="D716" t="str">
            <v>PCS</v>
          </cell>
          <cell r="E716" t="str">
            <v xml:space="preserve"> 548568 - 05</v>
          </cell>
          <cell r="F716">
            <v>5</v>
          </cell>
          <cell r="J716">
            <v>5</v>
          </cell>
          <cell r="K716">
            <v>5</v>
          </cell>
          <cell r="L716">
            <v>0</v>
          </cell>
          <cell r="M716" t="str">
            <v>TTG MANUAL NO. 464 (03/12/01)</v>
          </cell>
          <cell r="N716">
            <v>35000</v>
          </cell>
          <cell r="O716">
            <v>175000</v>
          </cell>
          <cell r="P716">
            <v>0</v>
          </cell>
          <cell r="Q716">
            <v>0</v>
          </cell>
          <cell r="R716">
            <v>0</v>
          </cell>
          <cell r="S716">
            <v>175000</v>
          </cell>
        </row>
        <row r="717">
          <cell r="A717">
            <v>716</v>
          </cell>
          <cell r="B717" t="str">
            <v>9400-10.D.270</v>
          </cell>
          <cell r="C717" t="str">
            <v>WEAR PLATE NH</v>
          </cell>
          <cell r="D717" t="str">
            <v>pc</v>
          </cell>
          <cell r="E717" t="str">
            <v>OB 11/4 - 5907</v>
          </cell>
          <cell r="F717">
            <v>2</v>
          </cell>
          <cell r="J717">
            <v>2</v>
          </cell>
          <cell r="K717">
            <v>2</v>
          </cell>
          <cell r="L717">
            <v>0</v>
          </cell>
          <cell r="N717">
            <v>850000</v>
          </cell>
          <cell r="O717">
            <v>1700000</v>
          </cell>
          <cell r="P717">
            <v>0</v>
          </cell>
          <cell r="Q717">
            <v>0</v>
          </cell>
          <cell r="R717">
            <v>0</v>
          </cell>
          <cell r="S717">
            <v>1700000</v>
          </cell>
        </row>
        <row r="718">
          <cell r="A718">
            <v>717</v>
          </cell>
          <cell r="B718" t="str">
            <v>9400-05.D.095</v>
          </cell>
          <cell r="C718" t="str">
            <v>WELDING ELECTRODE</v>
          </cell>
          <cell r="D718" t="str">
            <v>kg</v>
          </cell>
          <cell r="E718" t="str">
            <v>PROTECT-E 109/4,0 mm</v>
          </cell>
          <cell r="F718">
            <v>50</v>
          </cell>
          <cell r="J718">
            <v>50</v>
          </cell>
          <cell r="K718">
            <v>50</v>
          </cell>
          <cell r="L718">
            <v>0</v>
          </cell>
          <cell r="N718">
            <v>324000</v>
          </cell>
          <cell r="O718">
            <v>16200000</v>
          </cell>
          <cell r="P718">
            <v>0</v>
          </cell>
          <cell r="Q718">
            <v>0</v>
          </cell>
          <cell r="R718">
            <v>0</v>
          </cell>
          <cell r="S718">
            <v>16200000</v>
          </cell>
        </row>
        <row r="719">
          <cell r="A719">
            <v>719</v>
          </cell>
          <cell r="B719" t="str">
            <v xml:space="preserve"> 9400-05.D.00157</v>
          </cell>
          <cell r="C719" t="str">
            <v>WELDING ELECTRODE</v>
          </cell>
          <cell r="D719" t="str">
            <v>kg</v>
          </cell>
          <cell r="E719" t="str">
            <v xml:space="preserve"> PROTECT E 6013/3.2 MM</v>
          </cell>
          <cell r="F719">
            <v>432</v>
          </cell>
          <cell r="H719">
            <v>86.5</v>
          </cell>
          <cell r="J719">
            <v>345.5</v>
          </cell>
          <cell r="K719">
            <v>432</v>
          </cell>
          <cell r="L719">
            <v>86.5</v>
          </cell>
          <cell r="M719" t="str">
            <v>SKB TIDAK BISA DI UPDATE</v>
          </cell>
          <cell r="N719">
            <v>7920</v>
          </cell>
          <cell r="O719">
            <v>3421440</v>
          </cell>
          <cell r="P719">
            <v>0</v>
          </cell>
          <cell r="Q719">
            <v>685080</v>
          </cell>
          <cell r="R719">
            <v>0</v>
          </cell>
          <cell r="S719">
            <v>2736360</v>
          </cell>
        </row>
        <row r="720">
          <cell r="A720">
            <v>720</v>
          </cell>
          <cell r="B720" t="str">
            <v>9400-05.D.094</v>
          </cell>
          <cell r="C720" t="str">
            <v>WELDING ELECTRODE</v>
          </cell>
          <cell r="D720" t="str">
            <v>kg</v>
          </cell>
          <cell r="E720" t="str">
            <v>PROTECT-E 907/3,2 mm</v>
          </cell>
          <cell r="F720">
            <v>14</v>
          </cell>
          <cell r="H720">
            <v>3</v>
          </cell>
          <cell r="J720">
            <v>11</v>
          </cell>
          <cell r="K720">
            <v>11</v>
          </cell>
          <cell r="L720">
            <v>0</v>
          </cell>
          <cell r="N720">
            <v>109050</v>
          </cell>
          <cell r="O720">
            <v>1526700</v>
          </cell>
          <cell r="P720">
            <v>0</v>
          </cell>
          <cell r="Q720">
            <v>327150</v>
          </cell>
          <cell r="R720">
            <v>0</v>
          </cell>
          <cell r="S720">
            <v>1199550</v>
          </cell>
        </row>
        <row r="721">
          <cell r="A721">
            <v>721</v>
          </cell>
          <cell r="B721" t="str">
            <v xml:space="preserve"> 9400-05.D.006</v>
          </cell>
          <cell r="C721" t="str">
            <v>WELDING ELECTRODE</v>
          </cell>
          <cell r="D721" t="str">
            <v>kg</v>
          </cell>
          <cell r="E721" t="str">
            <v xml:space="preserve"> PROTECT E 6013/4.0 MM</v>
          </cell>
          <cell r="F721">
            <v>188</v>
          </cell>
          <cell r="H721">
            <v>21</v>
          </cell>
          <cell r="J721">
            <v>167</v>
          </cell>
          <cell r="K721">
            <v>167</v>
          </cell>
          <cell r="L721">
            <v>0</v>
          </cell>
          <cell r="N721">
            <v>8085</v>
          </cell>
          <cell r="O721">
            <v>1519980</v>
          </cell>
          <cell r="P721">
            <v>0</v>
          </cell>
          <cell r="Q721">
            <v>169785</v>
          </cell>
          <cell r="R721">
            <v>0</v>
          </cell>
          <cell r="S721">
            <v>1350195</v>
          </cell>
        </row>
        <row r="722">
          <cell r="A722">
            <v>722</v>
          </cell>
          <cell r="B722" t="str">
            <v>9400-05.D.128</v>
          </cell>
          <cell r="C722" t="str">
            <v>WELDING ELECTRODE</v>
          </cell>
          <cell r="D722" t="str">
            <v>kg</v>
          </cell>
          <cell r="E722" t="str">
            <v>PROTECT-E 86/3,2 mm</v>
          </cell>
          <cell r="F722">
            <v>13.5</v>
          </cell>
          <cell r="H722">
            <v>2.5</v>
          </cell>
          <cell r="J722">
            <v>11</v>
          </cell>
          <cell r="K722">
            <v>11</v>
          </cell>
          <cell r="L722">
            <v>0</v>
          </cell>
          <cell r="N722">
            <v>339660</v>
          </cell>
          <cell r="O722">
            <v>4585410</v>
          </cell>
          <cell r="P722">
            <v>0</v>
          </cell>
          <cell r="Q722">
            <v>849150</v>
          </cell>
          <cell r="R722">
            <v>0</v>
          </cell>
          <cell r="S722">
            <v>3736260</v>
          </cell>
        </row>
        <row r="723">
          <cell r="A723">
            <v>723</v>
          </cell>
          <cell r="B723" t="str">
            <v>9400-05.D.069</v>
          </cell>
          <cell r="C723" t="str">
            <v>WELDING ELECTRODE</v>
          </cell>
          <cell r="D723" t="str">
            <v>kg</v>
          </cell>
          <cell r="E723" t="str">
            <v>PROTECT-E 79</v>
          </cell>
          <cell r="F723">
            <v>29</v>
          </cell>
          <cell r="H723">
            <v>9</v>
          </cell>
          <cell r="J723">
            <v>20</v>
          </cell>
          <cell r="K723">
            <v>20</v>
          </cell>
          <cell r="L723">
            <v>0</v>
          </cell>
          <cell r="N723">
            <v>50500</v>
          </cell>
          <cell r="O723">
            <v>1464500</v>
          </cell>
          <cell r="P723">
            <v>0</v>
          </cell>
          <cell r="Q723">
            <v>454500</v>
          </cell>
          <cell r="R723">
            <v>0</v>
          </cell>
          <cell r="S723">
            <v>1010000</v>
          </cell>
        </row>
        <row r="724">
          <cell r="A724">
            <v>724</v>
          </cell>
          <cell r="B724" t="str">
            <v>9400-05.D.073</v>
          </cell>
          <cell r="C724" t="str">
            <v>WELDING ELECTRODE</v>
          </cell>
          <cell r="D724" t="str">
            <v>kg</v>
          </cell>
          <cell r="E724" t="str">
            <v>PROTECT-E 85/3,2 mm</v>
          </cell>
          <cell r="F724">
            <v>8</v>
          </cell>
          <cell r="H724">
            <v>5.5</v>
          </cell>
          <cell r="J724">
            <v>2.5</v>
          </cell>
          <cell r="K724">
            <v>2.5</v>
          </cell>
          <cell r="L724">
            <v>0</v>
          </cell>
          <cell r="N724">
            <v>340800</v>
          </cell>
          <cell r="O724">
            <v>2726400</v>
          </cell>
          <cell r="P724">
            <v>0</v>
          </cell>
          <cell r="Q724">
            <v>1874400</v>
          </cell>
          <cell r="R724">
            <v>0</v>
          </cell>
          <cell r="S724">
            <v>852000</v>
          </cell>
        </row>
        <row r="725">
          <cell r="A725">
            <v>725</v>
          </cell>
          <cell r="B725" t="str">
            <v>9400-05.D.051</v>
          </cell>
          <cell r="C725" t="str">
            <v>WELDING ELECTRODE</v>
          </cell>
          <cell r="D725" t="str">
            <v>kg</v>
          </cell>
          <cell r="E725" t="str">
            <v>NSK 308/3,2 mm</v>
          </cell>
          <cell r="F725">
            <v>3</v>
          </cell>
          <cell r="H725">
            <v>3</v>
          </cell>
          <cell r="J725">
            <v>0</v>
          </cell>
          <cell r="K725">
            <v>0</v>
          </cell>
          <cell r="L725">
            <v>0</v>
          </cell>
          <cell r="N725">
            <v>50000</v>
          </cell>
          <cell r="O725">
            <v>150000</v>
          </cell>
          <cell r="P725">
            <v>0</v>
          </cell>
          <cell r="Q725">
            <v>150000</v>
          </cell>
          <cell r="R725">
            <v>0</v>
          </cell>
          <cell r="S725">
            <v>0</v>
          </cell>
        </row>
        <row r="726">
          <cell r="A726">
            <v>726</v>
          </cell>
          <cell r="B726" t="str">
            <v>9400-05.D.085</v>
          </cell>
          <cell r="C726" t="str">
            <v>WELDING ELECTRODE</v>
          </cell>
          <cell r="D726" t="str">
            <v>kg</v>
          </cell>
          <cell r="E726" t="str">
            <v>PROTECT-E 60/3,2 mm</v>
          </cell>
          <cell r="F726">
            <v>6</v>
          </cell>
          <cell r="H726">
            <v>6</v>
          </cell>
          <cell r="J726">
            <v>0</v>
          </cell>
          <cell r="K726">
            <v>0</v>
          </cell>
          <cell r="L726">
            <v>0</v>
          </cell>
          <cell r="N726">
            <v>166400</v>
          </cell>
          <cell r="O726">
            <v>998400</v>
          </cell>
          <cell r="P726">
            <v>0</v>
          </cell>
          <cell r="Q726">
            <v>998400</v>
          </cell>
          <cell r="R726">
            <v>0</v>
          </cell>
          <cell r="S726">
            <v>0</v>
          </cell>
        </row>
        <row r="727">
          <cell r="A727">
            <v>727</v>
          </cell>
          <cell r="B727" t="str">
            <v>9400-05.D.075</v>
          </cell>
          <cell r="C727" t="str">
            <v>WELDING ELECTRODE</v>
          </cell>
          <cell r="D727" t="str">
            <v>kg</v>
          </cell>
          <cell r="E727" t="str">
            <v>PROTECT-E 63/3,2 mm</v>
          </cell>
          <cell r="F727">
            <v>15</v>
          </cell>
          <cell r="H727">
            <v>15</v>
          </cell>
          <cell r="J727">
            <v>0</v>
          </cell>
          <cell r="K727">
            <v>0</v>
          </cell>
          <cell r="L727">
            <v>0</v>
          </cell>
          <cell r="N727">
            <v>187050</v>
          </cell>
          <cell r="O727">
            <v>2805750</v>
          </cell>
          <cell r="P727">
            <v>0</v>
          </cell>
          <cell r="Q727">
            <v>2805750</v>
          </cell>
          <cell r="R727">
            <v>0</v>
          </cell>
          <cell r="S727">
            <v>0</v>
          </cell>
        </row>
        <row r="728">
          <cell r="A728">
            <v>728</v>
          </cell>
          <cell r="B728" t="str">
            <v>9400-05.D.003</v>
          </cell>
          <cell r="C728" t="str">
            <v>WELDING ELECTRODE ST.STEEL</v>
          </cell>
          <cell r="D728" t="str">
            <v>kg</v>
          </cell>
          <cell r="E728" t="str">
            <v>2,6 mm/NIKKO</v>
          </cell>
          <cell r="F728">
            <v>19</v>
          </cell>
          <cell r="H728">
            <v>15</v>
          </cell>
          <cell r="J728">
            <v>4</v>
          </cell>
          <cell r="K728">
            <v>4</v>
          </cell>
          <cell r="L728">
            <v>0</v>
          </cell>
          <cell r="N728">
            <v>70000</v>
          </cell>
          <cell r="O728">
            <v>1330000</v>
          </cell>
          <cell r="P728">
            <v>0</v>
          </cell>
          <cell r="Q728">
            <v>1050000</v>
          </cell>
          <cell r="R728">
            <v>0</v>
          </cell>
          <cell r="S728">
            <v>280000</v>
          </cell>
        </row>
        <row r="729">
          <cell r="A729">
            <v>729</v>
          </cell>
          <cell r="B729" t="str">
            <v>9400-05.K.570</v>
          </cell>
          <cell r="C729" t="str">
            <v>WIRE CUP BRUSH</v>
          </cell>
          <cell r="D729" t="str">
            <v>pc</v>
          </cell>
          <cell r="E729" t="str">
            <v>AN 075</v>
          </cell>
          <cell r="F729">
            <v>12</v>
          </cell>
          <cell r="H729">
            <v>12</v>
          </cell>
          <cell r="J729">
            <v>0</v>
          </cell>
          <cell r="K729">
            <v>0</v>
          </cell>
          <cell r="L729">
            <v>0</v>
          </cell>
          <cell r="N729">
            <v>7500</v>
          </cell>
          <cell r="O729">
            <v>90000</v>
          </cell>
          <cell r="P729">
            <v>0</v>
          </cell>
          <cell r="Q729">
            <v>90000</v>
          </cell>
          <cell r="R729">
            <v>0</v>
          </cell>
          <cell r="S729">
            <v>0</v>
          </cell>
        </row>
        <row r="730">
          <cell r="A730">
            <v>730</v>
          </cell>
          <cell r="B730" t="str">
            <v>9400-16.B.018</v>
          </cell>
          <cell r="C730" t="str">
            <v>WIRE ROPE/SLING</v>
          </cell>
          <cell r="D730" t="str">
            <v>m</v>
          </cell>
          <cell r="E730" t="str">
            <v>16 MM</v>
          </cell>
          <cell r="F730">
            <v>245</v>
          </cell>
          <cell r="H730">
            <v>170</v>
          </cell>
          <cell r="J730">
            <v>75</v>
          </cell>
          <cell r="K730">
            <v>75</v>
          </cell>
          <cell r="L730">
            <v>0</v>
          </cell>
          <cell r="N730">
            <v>7500</v>
          </cell>
          <cell r="O730">
            <v>1837500</v>
          </cell>
          <cell r="P730">
            <v>0</v>
          </cell>
          <cell r="Q730">
            <v>1275000</v>
          </cell>
          <cell r="R730">
            <v>0</v>
          </cell>
          <cell r="S730">
            <v>562500</v>
          </cell>
        </row>
        <row r="731">
          <cell r="A731">
            <v>731</v>
          </cell>
          <cell r="B731" t="str">
            <v>9400-16.C.002</v>
          </cell>
          <cell r="C731" t="str">
            <v>WORM SCREW</v>
          </cell>
          <cell r="D731" t="str">
            <v>set</v>
          </cell>
          <cell r="E731" t="str">
            <v>CB 10 T</v>
          </cell>
          <cell r="F731">
            <v>3</v>
          </cell>
          <cell r="H731">
            <v>2</v>
          </cell>
          <cell r="J731">
            <v>1</v>
          </cell>
          <cell r="K731">
            <v>1</v>
          </cell>
          <cell r="L731">
            <v>0</v>
          </cell>
          <cell r="M731" t="str">
            <v xml:space="preserve"> </v>
          </cell>
          <cell r="N731">
            <v>2915000</v>
          </cell>
          <cell r="O731">
            <v>8745000</v>
          </cell>
          <cell r="P731">
            <v>0</v>
          </cell>
          <cell r="Q731">
            <v>5830000</v>
          </cell>
          <cell r="R731">
            <v>0</v>
          </cell>
          <cell r="S731">
            <v>2915000</v>
          </cell>
        </row>
      </sheetData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TU"/>
    </sheetNames>
    <sheetDataSet>
      <sheetData sheetId="0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 blnan"/>
    </sheetNames>
    <sheetDataSet>
      <sheetData sheetId="0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lah"/>
      <sheetName val="April"/>
      <sheetName val="Data Prod_Graf"/>
      <sheetName val="GRAFTANKOS"/>
      <sheetName val="Data SRL"/>
      <sheetName val="Data Cost1"/>
      <sheetName val="land"/>
      <sheetName val="Dt Breakdown"/>
      <sheetName val="PK Olah"/>
      <sheetName val="PK RM"/>
      <sheetName val="Graf SRL"/>
      <sheetName val="KPI"/>
      <sheetName val="PCr"/>
      <sheetName val="Janload"/>
      <sheetName val="Feb"/>
      <sheetName val="Mar"/>
      <sheetName val="GRAF COST"/>
      <sheetName val="DATA COST"/>
      <sheetName val="CPO"/>
      <sheetName val="PABRIK"/>
      <sheetName val="LA02"/>
      <sheetName val="LA03"/>
      <sheetName val="LAJan"/>
      <sheetName val="LAFeb"/>
      <sheetName val="LAMar"/>
      <sheetName val="Peta"/>
      <sheetName val="Slow"/>
      <sheetName val="Fast"/>
      <sheetName val="Insurance"/>
      <sheetName val="Dead"/>
      <sheetName val="Sheet1"/>
      <sheetName val="Bagan"/>
      <sheetName val="REKAP"/>
      <sheetName val="MONITOR"/>
      <sheetName val="BBM"/>
      <sheetName val="SOlar"/>
      <sheetName val="po-ho"/>
      <sheetName val="SPB-HO"/>
      <sheetName val="LAY"/>
    </sheetNames>
    <sheetDataSet>
      <sheetData sheetId="0">
        <row r="1">
          <cell r="A1" t="str">
            <v>DAFTAR STOCK MATERIAL &amp; SPARE PART</v>
          </cell>
        </row>
        <row r="4">
          <cell r="A4" t="str">
            <v>No.</v>
          </cell>
          <cell r="B4" t="str">
            <v>Nomor</v>
          </cell>
          <cell r="D4" t="str">
            <v>KODE</v>
          </cell>
          <cell r="G4" t="str">
            <v>NAMA</v>
          </cell>
          <cell r="H4" t="str">
            <v>SPESIFIKASI</v>
          </cell>
          <cell r="J4" t="str">
            <v>STN</v>
          </cell>
          <cell r="K4" t="str">
            <v>STOCK</v>
          </cell>
          <cell r="L4" t="str">
            <v>T    T    G</v>
          </cell>
          <cell r="AR4" t="str">
            <v>Nomor</v>
          </cell>
          <cell r="AT4" t="str">
            <v>S    K   B</v>
          </cell>
          <cell r="BZ4" t="str">
            <v>STOCK</v>
          </cell>
          <cell r="CA4" t="str">
            <v>HARGA</v>
          </cell>
        </row>
        <row r="5">
          <cell r="A5" t="str">
            <v>Urt</v>
          </cell>
          <cell r="B5" t="str">
            <v>RAK</v>
          </cell>
          <cell r="D5" t="str">
            <v>BARANG</v>
          </cell>
          <cell r="G5" t="str">
            <v>BARANG</v>
          </cell>
          <cell r="H5" t="str">
            <v>BARANG</v>
          </cell>
          <cell r="K5" t="str">
            <v>AWAL</v>
          </cell>
          <cell r="L5">
            <v>26</v>
          </cell>
          <cell r="M5">
            <v>27</v>
          </cell>
          <cell r="N5">
            <v>28</v>
          </cell>
          <cell r="O5">
            <v>29</v>
          </cell>
          <cell r="P5">
            <v>30</v>
          </cell>
          <cell r="Q5">
            <v>31</v>
          </cell>
          <cell r="R5" t="str">
            <v>1</v>
          </cell>
          <cell r="S5" t="str">
            <v>2</v>
          </cell>
          <cell r="T5" t="str">
            <v>3</v>
          </cell>
          <cell r="U5" t="str">
            <v>4</v>
          </cell>
          <cell r="V5" t="str">
            <v>5</v>
          </cell>
          <cell r="W5" t="str">
            <v>6</v>
          </cell>
          <cell r="X5" t="str">
            <v>7</v>
          </cell>
          <cell r="Y5" t="str">
            <v>8</v>
          </cell>
          <cell r="Z5" t="str">
            <v>9</v>
          </cell>
          <cell r="AA5">
            <v>10</v>
          </cell>
          <cell r="AB5">
            <v>11</v>
          </cell>
          <cell r="AC5">
            <v>12</v>
          </cell>
          <cell r="AD5">
            <v>13</v>
          </cell>
          <cell r="AE5">
            <v>14</v>
          </cell>
          <cell r="AF5">
            <v>15</v>
          </cell>
          <cell r="AG5">
            <v>16</v>
          </cell>
          <cell r="AH5">
            <v>17</v>
          </cell>
          <cell r="AI5">
            <v>18</v>
          </cell>
          <cell r="AJ5">
            <v>19</v>
          </cell>
          <cell r="AK5">
            <v>20</v>
          </cell>
          <cell r="AL5">
            <v>21</v>
          </cell>
          <cell r="AM5">
            <v>22</v>
          </cell>
          <cell r="AN5">
            <v>23</v>
          </cell>
          <cell r="AO5">
            <v>24</v>
          </cell>
          <cell r="AP5">
            <v>25</v>
          </cell>
          <cell r="AQ5" t="str">
            <v>TTL-TTG</v>
          </cell>
          <cell r="AR5" t="str">
            <v>PO/SPB</v>
          </cell>
          <cell r="AS5" t="str">
            <v>TTG</v>
          </cell>
          <cell r="AT5">
            <v>26</v>
          </cell>
          <cell r="AU5">
            <v>27</v>
          </cell>
          <cell r="AV5">
            <v>28</v>
          </cell>
          <cell r="AW5">
            <v>29</v>
          </cell>
          <cell r="AX5">
            <v>30</v>
          </cell>
          <cell r="AY5">
            <v>31</v>
          </cell>
          <cell r="AZ5">
            <v>1</v>
          </cell>
          <cell r="BA5">
            <v>2</v>
          </cell>
          <cell r="BB5">
            <v>3</v>
          </cell>
          <cell r="BC5">
            <v>4</v>
          </cell>
          <cell r="BD5">
            <v>5</v>
          </cell>
          <cell r="BE5">
            <v>6</v>
          </cell>
          <cell r="BF5">
            <v>7</v>
          </cell>
          <cell r="BG5">
            <v>8</v>
          </cell>
          <cell r="BH5">
            <v>9</v>
          </cell>
          <cell r="BI5">
            <v>10</v>
          </cell>
          <cell r="BJ5">
            <v>11</v>
          </cell>
          <cell r="BK5">
            <v>12</v>
          </cell>
          <cell r="BL5">
            <v>13</v>
          </cell>
          <cell r="BM5">
            <v>14</v>
          </cell>
          <cell r="BN5">
            <v>15</v>
          </cell>
          <cell r="BO5">
            <v>16</v>
          </cell>
          <cell r="BP5">
            <v>17</v>
          </cell>
          <cell r="BQ5">
            <v>18</v>
          </cell>
          <cell r="BR5">
            <v>19</v>
          </cell>
          <cell r="BS5">
            <v>20</v>
          </cell>
          <cell r="BT5">
            <v>21</v>
          </cell>
          <cell r="BU5">
            <v>22</v>
          </cell>
          <cell r="BV5">
            <v>23</v>
          </cell>
          <cell r="BW5">
            <v>24</v>
          </cell>
          <cell r="BX5">
            <v>25</v>
          </cell>
          <cell r="BY5" t="str">
            <v>TTL-SKB</v>
          </cell>
          <cell r="BZ5" t="str">
            <v>AKHIR</v>
          </cell>
          <cell r="CA5" t="str">
            <v>STN</v>
          </cell>
        </row>
        <row r="6">
          <cell r="A6">
            <v>1</v>
          </cell>
          <cell r="D6" t="str">
            <v>9400-</v>
          </cell>
          <cell r="E6" t="str">
            <v>05.K.033</v>
          </cell>
          <cell r="G6" t="str">
            <v>Air Accu</v>
          </cell>
          <cell r="H6" t="str">
            <v>Zuur</v>
          </cell>
          <cell r="J6" t="str">
            <v>Ltr</v>
          </cell>
          <cell r="K6">
            <v>35</v>
          </cell>
          <cell r="AR6" t="str">
            <v>007</v>
          </cell>
          <cell r="BZ6">
            <v>35</v>
          </cell>
          <cell r="CA6">
            <v>2000</v>
          </cell>
        </row>
        <row r="8">
          <cell r="A8">
            <v>2</v>
          </cell>
          <cell r="D8" t="str">
            <v>9400-</v>
          </cell>
          <cell r="E8" t="str">
            <v>03.B.002</v>
          </cell>
          <cell r="G8" t="str">
            <v>Alkohol</v>
          </cell>
          <cell r="J8" t="str">
            <v>Ltr</v>
          </cell>
          <cell r="K8">
            <v>0</v>
          </cell>
          <cell r="AR8" t="str">
            <v>0458</v>
          </cell>
          <cell r="BZ8">
            <v>0</v>
          </cell>
          <cell r="CA8">
            <v>9750</v>
          </cell>
        </row>
        <row r="9">
          <cell r="A9">
            <v>3</v>
          </cell>
          <cell r="D9" t="str">
            <v>9400-</v>
          </cell>
          <cell r="E9" t="str">
            <v>03.B.002</v>
          </cell>
          <cell r="G9" t="str">
            <v>Alkohol</v>
          </cell>
          <cell r="J9" t="str">
            <v>Ltr</v>
          </cell>
          <cell r="K9">
            <v>200</v>
          </cell>
          <cell r="AS9" t="str">
            <v>0458</v>
          </cell>
          <cell r="BZ9">
            <v>200</v>
          </cell>
          <cell r="CA9">
            <v>12500</v>
          </cell>
        </row>
        <row r="11">
          <cell r="A11">
            <v>4</v>
          </cell>
          <cell r="D11" t="str">
            <v>9400-</v>
          </cell>
          <cell r="E11" t="str">
            <v>02.A.001</v>
          </cell>
          <cell r="G11" t="str">
            <v>Aluminium Sulfate</v>
          </cell>
          <cell r="J11" t="str">
            <v>Kg</v>
          </cell>
          <cell r="K11">
            <v>950</v>
          </cell>
          <cell r="AR11" t="str">
            <v>305</v>
          </cell>
          <cell r="AS11" t="str">
            <v>679/02</v>
          </cell>
          <cell r="BY11">
            <v>950</v>
          </cell>
          <cell r="BZ11">
            <v>0</v>
          </cell>
          <cell r="CA11">
            <v>1600</v>
          </cell>
        </row>
        <row r="12">
          <cell r="A12">
            <v>5</v>
          </cell>
          <cell r="D12" t="str">
            <v>9400-</v>
          </cell>
          <cell r="E12" t="str">
            <v>02.A.001</v>
          </cell>
          <cell r="G12" t="str">
            <v>Aluminium Sulfate</v>
          </cell>
          <cell r="J12" t="str">
            <v>Kg</v>
          </cell>
          <cell r="K12">
            <v>0</v>
          </cell>
          <cell r="AQ12">
            <v>1200</v>
          </cell>
          <cell r="AR12" t="str">
            <v>045</v>
          </cell>
          <cell r="AS12" t="str">
            <v>138/03</v>
          </cell>
          <cell r="BY12">
            <v>100</v>
          </cell>
          <cell r="BZ12">
            <v>1100</v>
          </cell>
          <cell r="CA12">
            <v>1500</v>
          </cell>
        </row>
        <row r="14">
          <cell r="A14">
            <v>6</v>
          </cell>
          <cell r="D14" t="str">
            <v>9400-</v>
          </cell>
          <cell r="E14" t="str">
            <v>05.I.079</v>
          </cell>
          <cell r="G14" t="str">
            <v>Amplot</v>
          </cell>
          <cell r="H14" t="str">
            <v>Coklat</v>
          </cell>
          <cell r="J14" t="str">
            <v>Box</v>
          </cell>
          <cell r="K14">
            <v>0</v>
          </cell>
          <cell r="BZ14">
            <v>0</v>
          </cell>
          <cell r="CA14">
            <v>11500</v>
          </cell>
        </row>
        <row r="15">
          <cell r="A15">
            <v>7</v>
          </cell>
          <cell r="D15" t="str">
            <v>9400-</v>
          </cell>
          <cell r="E15" t="str">
            <v>05.I.079</v>
          </cell>
          <cell r="G15" t="str">
            <v>Amplot  Sedang</v>
          </cell>
          <cell r="J15" t="str">
            <v>Box</v>
          </cell>
          <cell r="K15">
            <v>0</v>
          </cell>
          <cell r="BZ15">
            <v>0</v>
          </cell>
          <cell r="CA15">
            <v>14500</v>
          </cell>
        </row>
        <row r="16">
          <cell r="A16">
            <v>8</v>
          </cell>
          <cell r="D16" t="str">
            <v>9400-</v>
          </cell>
          <cell r="E16" t="str">
            <v>05.I.065</v>
          </cell>
          <cell r="G16" t="str">
            <v>Amplot Tali</v>
          </cell>
          <cell r="J16" t="str">
            <v>Lbr</v>
          </cell>
          <cell r="K16">
            <v>0</v>
          </cell>
          <cell r="BZ16">
            <v>0</v>
          </cell>
          <cell r="CA16">
            <v>1000</v>
          </cell>
        </row>
        <row r="18">
          <cell r="A18">
            <v>9</v>
          </cell>
          <cell r="D18" t="str">
            <v>9400-</v>
          </cell>
          <cell r="E18" t="str">
            <v>05.K.115</v>
          </cell>
          <cell r="G18" t="str">
            <v>Angkong</v>
          </cell>
          <cell r="J18" t="str">
            <v>Pc</v>
          </cell>
          <cell r="K18">
            <v>0</v>
          </cell>
          <cell r="AR18" t="str">
            <v>289</v>
          </cell>
          <cell r="AS18" t="str">
            <v>636</v>
          </cell>
          <cell r="BZ18">
            <v>0</v>
          </cell>
          <cell r="CA18">
            <v>126500</v>
          </cell>
        </row>
        <row r="19">
          <cell r="A19">
            <v>10</v>
          </cell>
          <cell r="G19" t="str">
            <v>APAR</v>
          </cell>
          <cell r="H19" t="str">
            <v>Jenis  Air  @ 9Kg</v>
          </cell>
          <cell r="J19" t="str">
            <v>Tbg</v>
          </cell>
          <cell r="K19">
            <v>0</v>
          </cell>
          <cell r="AR19" t="str">
            <v>165</v>
          </cell>
          <cell r="BZ19">
            <v>0</v>
          </cell>
          <cell r="CA19">
            <v>271650</v>
          </cell>
        </row>
        <row r="20">
          <cell r="A20">
            <v>11</v>
          </cell>
          <cell r="G20" t="str">
            <v>APAR</v>
          </cell>
          <cell r="H20" t="str">
            <v>Jenis  Powder @ 9Kg</v>
          </cell>
          <cell r="J20" t="str">
            <v>Tbg</v>
          </cell>
          <cell r="K20">
            <v>0</v>
          </cell>
          <cell r="AR20" t="str">
            <v>165</v>
          </cell>
          <cell r="BZ20">
            <v>0</v>
          </cell>
          <cell r="CA20">
            <v>419220</v>
          </cell>
        </row>
        <row r="21">
          <cell r="A21">
            <v>12</v>
          </cell>
          <cell r="D21" t="str">
            <v>9400-</v>
          </cell>
          <cell r="E21" t="str">
            <v>05.K.2656</v>
          </cell>
          <cell r="G21" t="str">
            <v>Apron Dada</v>
          </cell>
          <cell r="J21" t="str">
            <v>Pc</v>
          </cell>
          <cell r="K21">
            <v>0</v>
          </cell>
          <cell r="BZ21">
            <v>0</v>
          </cell>
          <cell r="CA21">
            <v>150000</v>
          </cell>
        </row>
        <row r="23">
          <cell r="A23">
            <v>13</v>
          </cell>
          <cell r="D23" t="str">
            <v>9400-</v>
          </cell>
          <cell r="E23" t="str">
            <v>05.K.1968</v>
          </cell>
          <cell r="G23" t="str">
            <v>Batrey</v>
          </cell>
          <cell r="H23" t="str">
            <v>Besar/1,5V</v>
          </cell>
          <cell r="J23" t="str">
            <v>Pc</v>
          </cell>
          <cell r="K23">
            <v>0</v>
          </cell>
          <cell r="BZ23">
            <v>0</v>
          </cell>
          <cell r="CA23">
            <v>1750</v>
          </cell>
        </row>
        <row r="24">
          <cell r="A24">
            <v>14</v>
          </cell>
          <cell r="D24" t="str">
            <v>9400-</v>
          </cell>
          <cell r="E24" t="str">
            <v>05.K.1849</v>
          </cell>
          <cell r="G24" t="str">
            <v>Battery</v>
          </cell>
          <cell r="H24" t="str">
            <v>9V Segi-4</v>
          </cell>
          <cell r="J24" t="str">
            <v>Pc</v>
          </cell>
          <cell r="K24">
            <v>9</v>
          </cell>
          <cell r="AR24" t="str">
            <v>776</v>
          </cell>
          <cell r="AS24" t="str">
            <v>274/00</v>
          </cell>
          <cell r="BZ24">
            <v>9</v>
          </cell>
          <cell r="CA24">
            <v>3500</v>
          </cell>
        </row>
        <row r="26">
          <cell r="A26">
            <v>15</v>
          </cell>
          <cell r="D26" t="str">
            <v>9400-</v>
          </cell>
          <cell r="G26" t="str">
            <v>Benang Jahit Karung</v>
          </cell>
          <cell r="J26" t="str">
            <v>Roll</v>
          </cell>
          <cell r="K26">
            <v>261</v>
          </cell>
          <cell r="AR26" t="str">
            <v>0811</v>
          </cell>
          <cell r="BY26">
            <v>50</v>
          </cell>
          <cell r="BZ26">
            <v>211</v>
          </cell>
          <cell r="CA26">
            <v>5000</v>
          </cell>
        </row>
        <row r="27">
          <cell r="A27">
            <v>16</v>
          </cell>
          <cell r="D27" t="str">
            <v>9400-</v>
          </cell>
          <cell r="E27" t="str">
            <v>05.K.1150</v>
          </cell>
          <cell r="G27" t="str">
            <v>Buku</v>
          </cell>
          <cell r="J27" t="str">
            <v>Bk</v>
          </cell>
          <cell r="K27">
            <v>0</v>
          </cell>
          <cell r="BZ27">
            <v>0</v>
          </cell>
          <cell r="CA27">
            <v>4500</v>
          </cell>
        </row>
        <row r="28">
          <cell r="A28">
            <v>17</v>
          </cell>
          <cell r="D28" t="str">
            <v>9400-</v>
          </cell>
          <cell r="E28" t="str">
            <v>05.K.1150</v>
          </cell>
          <cell r="G28" t="str">
            <v>Buku</v>
          </cell>
          <cell r="J28" t="str">
            <v>Bk</v>
          </cell>
          <cell r="K28">
            <v>0</v>
          </cell>
          <cell r="AR28" t="str">
            <v>236</v>
          </cell>
          <cell r="AS28" t="str">
            <v>606</v>
          </cell>
          <cell r="BZ28">
            <v>0</v>
          </cell>
          <cell r="CA28">
            <v>4000</v>
          </cell>
        </row>
        <row r="29">
          <cell r="A29">
            <v>18</v>
          </cell>
          <cell r="D29" t="str">
            <v>9400-</v>
          </cell>
          <cell r="E29" t="str">
            <v>05.K.1366</v>
          </cell>
          <cell r="G29" t="str">
            <v>Buku Folio</v>
          </cell>
          <cell r="J29" t="str">
            <v>Bk</v>
          </cell>
          <cell r="K29">
            <v>0</v>
          </cell>
          <cell r="AR29" t="str">
            <v>236</v>
          </cell>
          <cell r="AS29" t="str">
            <v>606</v>
          </cell>
          <cell r="BZ29">
            <v>0</v>
          </cell>
          <cell r="CA29">
            <v>6500</v>
          </cell>
        </row>
        <row r="30">
          <cell r="A30">
            <v>19</v>
          </cell>
          <cell r="D30" t="str">
            <v>9400-</v>
          </cell>
          <cell r="E30" t="str">
            <v>05.K.2193</v>
          </cell>
          <cell r="G30" t="str">
            <v>Carbon Folio</v>
          </cell>
          <cell r="J30" t="str">
            <v>Rim</v>
          </cell>
          <cell r="K30">
            <v>0</v>
          </cell>
          <cell r="BZ30">
            <v>0</v>
          </cell>
          <cell r="CA30">
            <v>27500</v>
          </cell>
        </row>
        <row r="32">
          <cell r="A32">
            <v>20</v>
          </cell>
          <cell r="D32" t="str">
            <v>9400-</v>
          </cell>
          <cell r="E32" t="str">
            <v>02.E.001</v>
          </cell>
          <cell r="G32" t="str">
            <v>Caustic Soda</v>
          </cell>
          <cell r="J32" t="str">
            <v>Kg</v>
          </cell>
          <cell r="K32">
            <v>125</v>
          </cell>
          <cell r="AR32" t="str">
            <v>321/Mut.</v>
          </cell>
          <cell r="AS32" t="str">
            <v>075</v>
          </cell>
          <cell r="BZ32">
            <v>125</v>
          </cell>
          <cell r="CA32">
            <v>5700</v>
          </cell>
        </row>
        <row r="33">
          <cell r="A33">
            <v>21</v>
          </cell>
          <cell r="D33" t="str">
            <v>9400-</v>
          </cell>
          <cell r="E33" t="str">
            <v>05.K.2186</v>
          </cell>
          <cell r="G33" t="str">
            <v>Disket Komputer</v>
          </cell>
          <cell r="H33" t="str">
            <v>HD 1/2"</v>
          </cell>
          <cell r="J33" t="str">
            <v>Dos</v>
          </cell>
          <cell r="K33">
            <v>0</v>
          </cell>
          <cell r="AR33" t="str">
            <v>164</v>
          </cell>
          <cell r="AS33" t="str">
            <v>316/02</v>
          </cell>
          <cell r="BZ33">
            <v>0</v>
          </cell>
          <cell r="CA33">
            <v>52500</v>
          </cell>
        </row>
        <row r="34">
          <cell r="A34">
            <v>22</v>
          </cell>
          <cell r="D34" t="str">
            <v>9400-</v>
          </cell>
          <cell r="E34" t="str">
            <v>05.K.658</v>
          </cell>
          <cell r="G34" t="str">
            <v>Ear Plug</v>
          </cell>
          <cell r="H34" t="str">
            <v>Head Pone</v>
          </cell>
          <cell r="J34" t="str">
            <v>Pc</v>
          </cell>
          <cell r="K34">
            <v>0</v>
          </cell>
          <cell r="AR34" t="str">
            <v>219</v>
          </cell>
          <cell r="BZ34">
            <v>0</v>
          </cell>
          <cell r="CA34">
            <v>25000</v>
          </cell>
        </row>
        <row r="35">
          <cell r="A35">
            <v>23</v>
          </cell>
          <cell r="D35" t="str">
            <v>9400-</v>
          </cell>
          <cell r="G35" t="str">
            <v>File Box</v>
          </cell>
          <cell r="J35" t="str">
            <v>Pc</v>
          </cell>
          <cell r="K35">
            <v>0</v>
          </cell>
          <cell r="AR35" t="str">
            <v>255</v>
          </cell>
          <cell r="AS35" t="str">
            <v>563/02</v>
          </cell>
          <cell r="BZ35">
            <v>0</v>
          </cell>
          <cell r="CA35">
            <v>8500</v>
          </cell>
        </row>
        <row r="36">
          <cell r="A36">
            <v>24</v>
          </cell>
          <cell r="D36" t="str">
            <v>9400-</v>
          </cell>
          <cell r="E36" t="str">
            <v>05.I.005</v>
          </cell>
          <cell r="G36" t="str">
            <v>Form  Surat Jalan</v>
          </cell>
          <cell r="J36" t="str">
            <v>Bk</v>
          </cell>
          <cell r="K36">
            <v>0</v>
          </cell>
          <cell r="AR36" t="str">
            <v>269</v>
          </cell>
          <cell r="AS36" t="str">
            <v>691</v>
          </cell>
          <cell r="BZ36">
            <v>0</v>
          </cell>
          <cell r="CA36">
            <v>15000</v>
          </cell>
        </row>
        <row r="37">
          <cell r="A37">
            <v>25</v>
          </cell>
          <cell r="D37" t="str">
            <v>9400-</v>
          </cell>
          <cell r="E37" t="str">
            <v>05.I.094</v>
          </cell>
          <cell r="G37" t="str">
            <v>Form  TTG</v>
          </cell>
          <cell r="J37" t="str">
            <v>Bk</v>
          </cell>
          <cell r="K37">
            <v>0</v>
          </cell>
          <cell r="AR37" t="str">
            <v>049</v>
          </cell>
          <cell r="BZ37">
            <v>0</v>
          </cell>
          <cell r="CA37">
            <v>15000</v>
          </cell>
        </row>
        <row r="38">
          <cell r="A38">
            <v>26</v>
          </cell>
          <cell r="D38" t="str">
            <v>9400-</v>
          </cell>
          <cell r="E38" t="str">
            <v>05.I.026</v>
          </cell>
          <cell r="G38" t="str">
            <v>Form Blanko St. Press</v>
          </cell>
          <cell r="J38" t="str">
            <v>Bk</v>
          </cell>
          <cell r="K38">
            <v>0</v>
          </cell>
          <cell r="BZ38">
            <v>0</v>
          </cell>
          <cell r="CA38">
            <v>15000</v>
          </cell>
        </row>
        <row r="39">
          <cell r="A39">
            <v>27</v>
          </cell>
          <cell r="D39" t="str">
            <v>9400-</v>
          </cell>
          <cell r="E39" t="str">
            <v>05.I.026</v>
          </cell>
          <cell r="G39" t="str">
            <v>Form Blanko ST.Press</v>
          </cell>
          <cell r="J39" t="str">
            <v>Bk</v>
          </cell>
          <cell r="K39">
            <v>0</v>
          </cell>
          <cell r="BZ39">
            <v>0</v>
          </cell>
          <cell r="CA39">
            <v>15000</v>
          </cell>
        </row>
        <row r="40">
          <cell r="A40">
            <v>28</v>
          </cell>
          <cell r="D40" t="str">
            <v>9400-</v>
          </cell>
          <cell r="E40" t="str">
            <v>05.I.027</v>
          </cell>
          <cell r="G40" t="str">
            <v>Form Blanko Steriliser</v>
          </cell>
          <cell r="J40" t="str">
            <v>Bk</v>
          </cell>
          <cell r="K40">
            <v>0</v>
          </cell>
          <cell r="BZ40">
            <v>0</v>
          </cell>
          <cell r="CA40">
            <v>15000</v>
          </cell>
        </row>
        <row r="41">
          <cell r="A41">
            <v>29</v>
          </cell>
          <cell r="D41" t="str">
            <v>9400-</v>
          </cell>
          <cell r="E41" t="str">
            <v>05.K.024</v>
          </cell>
          <cell r="G41" t="str">
            <v>Form Bon Permintaan Barang</v>
          </cell>
          <cell r="H41" t="str">
            <v>NCR 2 Fly</v>
          </cell>
          <cell r="J41" t="str">
            <v>Bk</v>
          </cell>
          <cell r="K41">
            <v>0</v>
          </cell>
          <cell r="BZ41">
            <v>0</v>
          </cell>
          <cell r="CA41">
            <v>7500</v>
          </cell>
        </row>
        <row r="42">
          <cell r="A42">
            <v>30</v>
          </cell>
          <cell r="D42" t="str">
            <v>9400-</v>
          </cell>
          <cell r="E42" t="str">
            <v>05.I.009</v>
          </cell>
          <cell r="G42" t="str">
            <v>Form Catatan Mesin Diesel</v>
          </cell>
          <cell r="J42" t="str">
            <v>Bk</v>
          </cell>
          <cell r="K42">
            <v>0</v>
          </cell>
          <cell r="BZ42">
            <v>0</v>
          </cell>
          <cell r="CA42">
            <v>15000</v>
          </cell>
        </row>
        <row r="43">
          <cell r="A43">
            <v>31</v>
          </cell>
          <cell r="D43" t="str">
            <v>9400-</v>
          </cell>
          <cell r="E43" t="str">
            <v>05.I.008</v>
          </cell>
          <cell r="G43" t="str">
            <v>Form Catatan Turbine</v>
          </cell>
          <cell r="J43" t="str">
            <v>Bk</v>
          </cell>
          <cell r="K43">
            <v>0</v>
          </cell>
          <cell r="BZ43">
            <v>0</v>
          </cell>
          <cell r="CA43">
            <v>15000</v>
          </cell>
        </row>
        <row r="44">
          <cell r="A44">
            <v>32</v>
          </cell>
          <cell r="D44" t="str">
            <v>9400-</v>
          </cell>
          <cell r="E44" t="str">
            <v>05.I.003</v>
          </cell>
          <cell r="G44" t="str">
            <v>Form Nota Penerimaan</v>
          </cell>
          <cell r="H44" t="str">
            <v>TBS</v>
          </cell>
          <cell r="J44" t="str">
            <v>Bk</v>
          </cell>
          <cell r="K44">
            <v>0</v>
          </cell>
          <cell r="AR44" t="str">
            <v>099/269</v>
          </cell>
          <cell r="AS44" t="str">
            <v>640</v>
          </cell>
          <cell r="BZ44">
            <v>0</v>
          </cell>
          <cell r="CA44">
            <v>15000</v>
          </cell>
        </row>
        <row r="45">
          <cell r="A45">
            <v>33</v>
          </cell>
          <cell r="D45" t="str">
            <v>9400-</v>
          </cell>
          <cell r="E45" t="str">
            <v>05.I.004</v>
          </cell>
          <cell r="G45" t="str">
            <v>Form Nota Pengeluaran</v>
          </cell>
          <cell r="H45" t="str">
            <v>JJG Kosong</v>
          </cell>
          <cell r="J45" t="str">
            <v>Bk</v>
          </cell>
          <cell r="K45">
            <v>0</v>
          </cell>
          <cell r="AR45" t="str">
            <v>269</v>
          </cell>
          <cell r="AS45" t="str">
            <v>557-566</v>
          </cell>
          <cell r="BZ45">
            <v>0</v>
          </cell>
          <cell r="CA45">
            <v>15000</v>
          </cell>
        </row>
        <row r="46">
          <cell r="A46">
            <v>34</v>
          </cell>
          <cell r="D46" t="str">
            <v>9400-</v>
          </cell>
          <cell r="E46" t="str">
            <v>05.I.004</v>
          </cell>
          <cell r="G46" t="str">
            <v>Form Nota Pengeluaran</v>
          </cell>
          <cell r="J46" t="str">
            <v>Bk</v>
          </cell>
          <cell r="K46">
            <v>0</v>
          </cell>
          <cell r="BZ46">
            <v>0</v>
          </cell>
        </row>
        <row r="47">
          <cell r="A47">
            <v>35</v>
          </cell>
          <cell r="D47" t="str">
            <v>9400-</v>
          </cell>
          <cell r="G47" t="str">
            <v>Form SPB</v>
          </cell>
          <cell r="J47" t="str">
            <v>Bk</v>
          </cell>
          <cell r="K47">
            <v>0</v>
          </cell>
          <cell r="BZ47">
            <v>0</v>
          </cell>
          <cell r="CA47">
            <v>15000</v>
          </cell>
        </row>
        <row r="48">
          <cell r="A48">
            <v>36</v>
          </cell>
          <cell r="D48" t="str">
            <v>9400-</v>
          </cell>
          <cell r="E48" t="str">
            <v>05.K.1342</v>
          </cell>
          <cell r="G48" t="str">
            <v>Form SPM</v>
          </cell>
          <cell r="J48" t="str">
            <v>Bk</v>
          </cell>
          <cell r="K48">
            <v>0</v>
          </cell>
          <cell r="BZ48">
            <v>0</v>
          </cell>
          <cell r="CA48">
            <v>15000</v>
          </cell>
        </row>
        <row r="49">
          <cell r="A49">
            <v>37</v>
          </cell>
          <cell r="D49" t="str">
            <v>9400-</v>
          </cell>
          <cell r="E49" t="str">
            <v>05.I.044</v>
          </cell>
          <cell r="G49" t="str">
            <v>Form ST. Kernel</v>
          </cell>
          <cell r="J49" t="str">
            <v>Bk</v>
          </cell>
          <cell r="K49">
            <v>0</v>
          </cell>
          <cell r="BZ49">
            <v>0</v>
          </cell>
          <cell r="CA49">
            <v>15000</v>
          </cell>
        </row>
        <row r="52">
          <cell r="A52">
            <v>38</v>
          </cell>
          <cell r="D52" t="str">
            <v>9400-</v>
          </cell>
          <cell r="E52" t="str">
            <v>02.C.001</v>
          </cell>
          <cell r="G52" t="str">
            <v>Garam</v>
          </cell>
          <cell r="J52" t="str">
            <v>Zak</v>
          </cell>
          <cell r="K52">
            <v>15</v>
          </cell>
          <cell r="AR52" t="str">
            <v>192/305</v>
          </cell>
          <cell r="AS52" t="str">
            <v>654</v>
          </cell>
          <cell r="BY52">
            <v>15</v>
          </cell>
          <cell r="BZ52">
            <v>0</v>
          </cell>
          <cell r="CA52">
            <v>21000</v>
          </cell>
        </row>
        <row r="53">
          <cell r="A53">
            <v>39</v>
          </cell>
          <cell r="D53" t="str">
            <v>9400-</v>
          </cell>
          <cell r="E53" t="str">
            <v>02.C.001</v>
          </cell>
          <cell r="G53" t="str">
            <v>Garam</v>
          </cell>
          <cell r="J53" t="str">
            <v>Kg</v>
          </cell>
          <cell r="K53">
            <v>2000</v>
          </cell>
          <cell r="AR53" t="str">
            <v>Bambap03</v>
          </cell>
          <cell r="AS53" t="str">
            <v>045</v>
          </cell>
          <cell r="BY53">
            <v>50</v>
          </cell>
          <cell r="BZ53">
            <v>1950</v>
          </cell>
          <cell r="CA53">
            <v>320</v>
          </cell>
        </row>
        <row r="55">
          <cell r="A55">
            <v>40</v>
          </cell>
          <cell r="D55" t="str">
            <v>9400-</v>
          </cell>
          <cell r="E55" t="str">
            <v>03.C.002</v>
          </cell>
          <cell r="G55" t="str">
            <v>Glass Micro Fibre Filter</v>
          </cell>
          <cell r="J55" t="str">
            <v>Box</v>
          </cell>
          <cell r="K55">
            <v>0</v>
          </cell>
          <cell r="AR55" t="str">
            <v>002486</v>
          </cell>
          <cell r="AS55" t="str">
            <v>574/02</v>
          </cell>
          <cell r="BZ55">
            <v>0</v>
          </cell>
          <cell r="CA55">
            <v>133650</v>
          </cell>
        </row>
        <row r="56">
          <cell r="A56">
            <v>41</v>
          </cell>
          <cell r="D56" t="str">
            <v>9400-</v>
          </cell>
          <cell r="E56" t="str">
            <v>01.E.050</v>
          </cell>
          <cell r="G56" t="str">
            <v>Grease</v>
          </cell>
          <cell r="H56" t="str">
            <v>Protect</v>
          </cell>
          <cell r="J56" t="str">
            <v>Kg</v>
          </cell>
          <cell r="K56">
            <v>0</v>
          </cell>
          <cell r="BZ56">
            <v>0</v>
          </cell>
          <cell r="CA56">
            <v>130000</v>
          </cell>
        </row>
        <row r="57">
          <cell r="A57">
            <v>42</v>
          </cell>
          <cell r="D57" t="str">
            <v>9400-</v>
          </cell>
          <cell r="G57" t="str">
            <v>Grease</v>
          </cell>
          <cell r="H57" t="str">
            <v>Renolit MO2ED MP</v>
          </cell>
          <cell r="J57" t="str">
            <v>Pail</v>
          </cell>
          <cell r="K57">
            <v>1</v>
          </cell>
          <cell r="AR57" t="str">
            <v>238</v>
          </cell>
          <cell r="AS57" t="str">
            <v>576/02</v>
          </cell>
          <cell r="BY57">
            <v>1</v>
          </cell>
          <cell r="BZ57">
            <v>0</v>
          </cell>
          <cell r="CA57">
            <v>1090100</v>
          </cell>
        </row>
        <row r="58">
          <cell r="A58">
            <v>43</v>
          </cell>
          <cell r="D58" t="str">
            <v>9400-</v>
          </cell>
          <cell r="G58" t="str">
            <v>Grease</v>
          </cell>
          <cell r="H58" t="str">
            <v>S-58 #3 NA</v>
          </cell>
          <cell r="J58" t="str">
            <v>Pail</v>
          </cell>
          <cell r="K58">
            <v>1</v>
          </cell>
          <cell r="AR58" t="str">
            <v>238</v>
          </cell>
          <cell r="AS58" t="str">
            <v>576/02</v>
          </cell>
          <cell r="BY58">
            <v>1</v>
          </cell>
          <cell r="BZ58">
            <v>0</v>
          </cell>
          <cell r="CA58">
            <v>589600</v>
          </cell>
        </row>
        <row r="59">
          <cell r="A59">
            <v>44</v>
          </cell>
          <cell r="D59" t="str">
            <v>9400-</v>
          </cell>
          <cell r="E59" t="str">
            <v>01.E.025</v>
          </cell>
          <cell r="G59" t="str">
            <v>Grease</v>
          </cell>
          <cell r="H59" t="str">
            <v>SKF LGHT 3/5</v>
          </cell>
          <cell r="J59" t="str">
            <v>Kg</v>
          </cell>
          <cell r="K59">
            <v>0</v>
          </cell>
          <cell r="AR59" t="str">
            <v>130</v>
          </cell>
          <cell r="BZ59">
            <v>0</v>
          </cell>
          <cell r="CA59">
            <v>120000</v>
          </cell>
        </row>
        <row r="60">
          <cell r="A60">
            <v>45</v>
          </cell>
          <cell r="D60" t="str">
            <v>9400-</v>
          </cell>
          <cell r="E60" t="str">
            <v>01.E.012</v>
          </cell>
          <cell r="G60" t="str">
            <v>Grease</v>
          </cell>
          <cell r="H60" t="str">
            <v>States</v>
          </cell>
          <cell r="J60" t="str">
            <v>Pail</v>
          </cell>
          <cell r="K60">
            <v>0</v>
          </cell>
          <cell r="AR60" t="str">
            <v>130</v>
          </cell>
          <cell r="BZ60">
            <v>0</v>
          </cell>
          <cell r="CA60">
            <v>275000</v>
          </cell>
        </row>
        <row r="61">
          <cell r="A61">
            <v>46</v>
          </cell>
          <cell r="D61" t="str">
            <v>9400-</v>
          </cell>
          <cell r="E61" t="str">
            <v>01.E.010</v>
          </cell>
          <cell r="G61" t="str">
            <v>Grease Alfania</v>
          </cell>
          <cell r="H61" t="str">
            <v>R.3</v>
          </cell>
          <cell r="J61" t="str">
            <v>Kg</v>
          </cell>
          <cell r="K61">
            <v>0</v>
          </cell>
          <cell r="BZ61">
            <v>0</v>
          </cell>
          <cell r="CA61">
            <v>18330</v>
          </cell>
        </row>
        <row r="63">
          <cell r="A63">
            <v>47</v>
          </cell>
          <cell r="D63" t="str">
            <v>9400-</v>
          </cell>
          <cell r="E63" t="str">
            <v>03.B.260</v>
          </cell>
          <cell r="G63" t="str">
            <v>H2SO4</v>
          </cell>
          <cell r="J63" t="str">
            <v>Ltr</v>
          </cell>
          <cell r="K63">
            <v>5</v>
          </cell>
          <cell r="AR63" t="str">
            <v>1548</v>
          </cell>
          <cell r="BZ63">
            <v>5</v>
          </cell>
          <cell r="CA63">
            <v>37200</v>
          </cell>
        </row>
        <row r="64">
          <cell r="A64">
            <v>48</v>
          </cell>
          <cell r="D64" t="str">
            <v>9400-</v>
          </cell>
          <cell r="E64" t="str">
            <v>05.K.1539</v>
          </cell>
          <cell r="G64" t="str">
            <v>Isi  Staples</v>
          </cell>
          <cell r="H64" t="str">
            <v>Besar</v>
          </cell>
          <cell r="J64" t="str">
            <v>Box</v>
          </cell>
          <cell r="K64">
            <v>0</v>
          </cell>
          <cell r="BZ64">
            <v>0</v>
          </cell>
          <cell r="CA64">
            <v>40000</v>
          </cell>
        </row>
        <row r="65">
          <cell r="A65">
            <v>49</v>
          </cell>
          <cell r="D65" t="str">
            <v>9400-</v>
          </cell>
          <cell r="E65" t="str">
            <v>05.K.2451</v>
          </cell>
          <cell r="G65" t="str">
            <v>Isi  Staples</v>
          </cell>
          <cell r="H65" t="str">
            <v>Kecil  No. 10</v>
          </cell>
          <cell r="J65" t="str">
            <v>Box</v>
          </cell>
          <cell r="K65">
            <v>0</v>
          </cell>
          <cell r="AR65" t="str">
            <v>236</v>
          </cell>
          <cell r="BZ65">
            <v>0</v>
          </cell>
          <cell r="CA65">
            <v>25000</v>
          </cell>
        </row>
        <row r="66">
          <cell r="A66">
            <v>50</v>
          </cell>
          <cell r="D66" t="str">
            <v>9400-</v>
          </cell>
          <cell r="E66" t="str">
            <v>05.K.281</v>
          </cell>
          <cell r="G66" t="str">
            <v>Isolasi Ban</v>
          </cell>
          <cell r="H66" t="str">
            <v>Bening</v>
          </cell>
          <cell r="J66" t="str">
            <v>Roll</v>
          </cell>
          <cell r="K66">
            <v>0</v>
          </cell>
          <cell r="AR66" t="str">
            <v>255</v>
          </cell>
          <cell r="AS66" t="str">
            <v>563/02</v>
          </cell>
          <cell r="BZ66">
            <v>0</v>
          </cell>
          <cell r="CA66">
            <v>7500</v>
          </cell>
        </row>
        <row r="67">
          <cell r="A67">
            <v>51</v>
          </cell>
          <cell r="D67" t="str">
            <v>9400-</v>
          </cell>
          <cell r="E67" t="str">
            <v>05.K.150</v>
          </cell>
          <cell r="G67" t="str">
            <v>Isolasi Ban</v>
          </cell>
          <cell r="H67" t="str">
            <v>Hitam</v>
          </cell>
          <cell r="J67" t="str">
            <v>Roll</v>
          </cell>
          <cell r="K67">
            <v>0</v>
          </cell>
          <cell r="AR67" t="str">
            <v>255</v>
          </cell>
          <cell r="AS67" t="str">
            <v>563/02</v>
          </cell>
          <cell r="BZ67">
            <v>0</v>
          </cell>
          <cell r="CA67">
            <v>7500</v>
          </cell>
        </row>
        <row r="69">
          <cell r="A69">
            <v>52</v>
          </cell>
          <cell r="D69" t="str">
            <v>9400-</v>
          </cell>
          <cell r="E69" t="str">
            <v>05.K.2495</v>
          </cell>
          <cell r="G69" t="str">
            <v>Jarum mesin Jahit</v>
          </cell>
          <cell r="J69" t="str">
            <v>Box</v>
          </cell>
          <cell r="K69">
            <v>80</v>
          </cell>
          <cell r="AR69" t="str">
            <v>311</v>
          </cell>
          <cell r="AS69" t="str">
            <v>700/02</v>
          </cell>
          <cell r="BZ69">
            <v>80</v>
          </cell>
          <cell r="CA69">
            <v>3500</v>
          </cell>
        </row>
        <row r="70">
          <cell r="A70">
            <v>53</v>
          </cell>
          <cell r="D70" t="str">
            <v>9400-</v>
          </cell>
          <cell r="E70" t="str">
            <v>05.K.138</v>
          </cell>
          <cell r="G70" t="str">
            <v>Kain Majun</v>
          </cell>
          <cell r="J70" t="str">
            <v>Kg</v>
          </cell>
          <cell r="K70">
            <v>30</v>
          </cell>
          <cell r="AR70" t="str">
            <v>009</v>
          </cell>
          <cell r="AS70" t="str">
            <v>059/03</v>
          </cell>
          <cell r="BZ70">
            <v>30</v>
          </cell>
          <cell r="CA70">
            <v>3500</v>
          </cell>
        </row>
        <row r="71">
          <cell r="A71">
            <v>54</v>
          </cell>
          <cell r="D71" t="str">
            <v>9400-</v>
          </cell>
          <cell r="E71" t="str">
            <v>03.B.067</v>
          </cell>
          <cell r="G71" t="str">
            <v>Kalium Iodida</v>
          </cell>
          <cell r="J71" t="str">
            <v>Kg</v>
          </cell>
          <cell r="K71">
            <v>1</v>
          </cell>
          <cell r="AR71" t="str">
            <v>1548</v>
          </cell>
          <cell r="BZ71">
            <v>1</v>
          </cell>
          <cell r="CA71">
            <v>465360</v>
          </cell>
        </row>
        <row r="72">
          <cell r="A72">
            <v>55</v>
          </cell>
          <cell r="D72" t="str">
            <v>9400-</v>
          </cell>
          <cell r="E72" t="str">
            <v>05.K.730</v>
          </cell>
          <cell r="G72" t="str">
            <v>Kartu ABsen</v>
          </cell>
          <cell r="J72" t="str">
            <v>Dos</v>
          </cell>
          <cell r="K72">
            <v>0</v>
          </cell>
          <cell r="AR72" t="str">
            <v>236</v>
          </cell>
          <cell r="AS72" t="str">
            <v>484/02</v>
          </cell>
          <cell r="BZ72">
            <v>0</v>
          </cell>
          <cell r="CA72">
            <v>16500</v>
          </cell>
        </row>
        <row r="73">
          <cell r="A73">
            <v>56</v>
          </cell>
          <cell r="D73" t="str">
            <v>9400-</v>
          </cell>
          <cell r="E73" t="str">
            <v>05.K.2356</v>
          </cell>
          <cell r="G73" t="str">
            <v>Karung Plastik</v>
          </cell>
          <cell r="J73" t="str">
            <v>Lbr</v>
          </cell>
          <cell r="K73">
            <v>6550</v>
          </cell>
          <cell r="AR73" t="str">
            <v>009</v>
          </cell>
          <cell r="AS73" t="str">
            <v>089/03</v>
          </cell>
          <cell r="BY73">
            <v>6550</v>
          </cell>
          <cell r="BZ73">
            <v>0</v>
          </cell>
          <cell r="CA73">
            <v>1025</v>
          </cell>
        </row>
        <row r="74">
          <cell r="A74">
            <v>57</v>
          </cell>
          <cell r="D74" t="str">
            <v>9400-</v>
          </cell>
          <cell r="G74" t="str">
            <v>Karung Plastik</v>
          </cell>
          <cell r="J74" t="str">
            <v>Lbr</v>
          </cell>
          <cell r="K74">
            <v>0</v>
          </cell>
          <cell r="AQ74">
            <v>5000</v>
          </cell>
          <cell r="AR74" t="str">
            <v>009</v>
          </cell>
          <cell r="AS74" t="str">
            <v>144/03</v>
          </cell>
          <cell r="BZ74">
            <v>5000</v>
          </cell>
          <cell r="CA74">
            <v>1075</v>
          </cell>
        </row>
        <row r="76">
          <cell r="A76">
            <v>58</v>
          </cell>
          <cell r="D76" t="str">
            <v>9400-</v>
          </cell>
          <cell r="E76" t="str">
            <v>05.K.096</v>
          </cell>
          <cell r="G76" t="str">
            <v>Kayu Bakar</v>
          </cell>
          <cell r="J76" t="str">
            <v>M3</v>
          </cell>
          <cell r="K76">
            <v>0</v>
          </cell>
          <cell r="AR76" t="str">
            <v>104</v>
          </cell>
          <cell r="BZ76">
            <v>0</v>
          </cell>
          <cell r="CA76">
            <v>50000</v>
          </cell>
        </row>
        <row r="77">
          <cell r="A77">
            <v>59</v>
          </cell>
          <cell r="D77" t="str">
            <v>9400-</v>
          </cell>
          <cell r="G77" t="str">
            <v>Kertas  Jilid</v>
          </cell>
          <cell r="H77" t="str">
            <v>Karton</v>
          </cell>
          <cell r="J77" t="str">
            <v>Rim</v>
          </cell>
          <cell r="K77">
            <v>0</v>
          </cell>
          <cell r="AR77" t="str">
            <v>255</v>
          </cell>
          <cell r="AS77" t="str">
            <v>564/02</v>
          </cell>
          <cell r="BZ77">
            <v>0</v>
          </cell>
          <cell r="CA77">
            <v>22500</v>
          </cell>
        </row>
        <row r="78">
          <cell r="A78">
            <v>60</v>
          </cell>
          <cell r="D78" t="str">
            <v>9400-</v>
          </cell>
          <cell r="E78" t="str">
            <v>05.I.038</v>
          </cell>
          <cell r="G78" t="str">
            <v>Kertas Buram</v>
          </cell>
          <cell r="J78" t="str">
            <v>Rim</v>
          </cell>
          <cell r="K78">
            <v>0</v>
          </cell>
          <cell r="AR78" t="str">
            <v>005</v>
          </cell>
          <cell r="AS78" t="str">
            <v>269/02</v>
          </cell>
          <cell r="BZ78">
            <v>0</v>
          </cell>
          <cell r="CA78">
            <v>8000</v>
          </cell>
        </row>
        <row r="79">
          <cell r="A79">
            <v>61</v>
          </cell>
          <cell r="D79" t="str">
            <v>9400-</v>
          </cell>
          <cell r="G79" t="str">
            <v>Kertas Continuous</v>
          </cell>
          <cell r="H79" t="str">
            <v>1 Ply</v>
          </cell>
          <cell r="J79" t="str">
            <v>Dos</v>
          </cell>
          <cell r="K79">
            <v>0</v>
          </cell>
          <cell r="AR79" t="str">
            <v>255</v>
          </cell>
          <cell r="AS79" t="str">
            <v>564/02</v>
          </cell>
          <cell r="BZ79">
            <v>0</v>
          </cell>
          <cell r="CA79">
            <v>95000</v>
          </cell>
        </row>
        <row r="80">
          <cell r="A80">
            <v>62</v>
          </cell>
          <cell r="D80" t="str">
            <v>9400-</v>
          </cell>
          <cell r="G80" t="str">
            <v>Kertas Continuous</v>
          </cell>
          <cell r="H80" t="str">
            <v>2 Ply</v>
          </cell>
          <cell r="J80" t="str">
            <v>Dos</v>
          </cell>
          <cell r="K80">
            <v>0</v>
          </cell>
          <cell r="AR80" t="str">
            <v>255</v>
          </cell>
          <cell r="AS80" t="str">
            <v>564/02</v>
          </cell>
          <cell r="BZ80">
            <v>0</v>
          </cell>
          <cell r="CA80">
            <v>145000</v>
          </cell>
        </row>
        <row r="81">
          <cell r="A81">
            <v>63</v>
          </cell>
          <cell r="D81" t="str">
            <v>9400-</v>
          </cell>
          <cell r="E81" t="str">
            <v>05.I.037</v>
          </cell>
          <cell r="G81" t="str">
            <v>Kertas HVS</v>
          </cell>
          <cell r="H81" t="str">
            <v>70 Grm</v>
          </cell>
          <cell r="J81" t="str">
            <v>Rim</v>
          </cell>
          <cell r="K81">
            <v>3</v>
          </cell>
          <cell r="AR81" t="str">
            <v>236/303</v>
          </cell>
          <cell r="AS81" t="str">
            <v>606/659</v>
          </cell>
          <cell r="BZ81">
            <v>3</v>
          </cell>
          <cell r="CA81">
            <v>23500</v>
          </cell>
        </row>
        <row r="82">
          <cell r="A82">
            <v>64</v>
          </cell>
          <cell r="D82" t="str">
            <v>9400-</v>
          </cell>
          <cell r="G82" t="str">
            <v>Kertas Warna</v>
          </cell>
          <cell r="H82" t="str">
            <v>60 Gr</v>
          </cell>
          <cell r="J82" t="str">
            <v>Rim</v>
          </cell>
          <cell r="K82">
            <v>0</v>
          </cell>
          <cell r="AR82" t="str">
            <v>255</v>
          </cell>
          <cell r="AS82" t="str">
            <v>563/02</v>
          </cell>
          <cell r="BZ82">
            <v>0</v>
          </cell>
          <cell r="CA82">
            <v>22500</v>
          </cell>
        </row>
        <row r="83">
          <cell r="A83">
            <v>65</v>
          </cell>
          <cell r="D83" t="str">
            <v>9400-</v>
          </cell>
          <cell r="E83" t="str">
            <v>05.I.022</v>
          </cell>
          <cell r="G83" t="str">
            <v>Laporan Harian Shift</v>
          </cell>
          <cell r="J83" t="str">
            <v>Bk</v>
          </cell>
          <cell r="K83">
            <v>0</v>
          </cell>
          <cell r="BZ83">
            <v>0</v>
          </cell>
          <cell r="CA83">
            <v>15000</v>
          </cell>
        </row>
        <row r="86">
          <cell r="A86">
            <v>66</v>
          </cell>
          <cell r="D86" t="str">
            <v>9400-</v>
          </cell>
          <cell r="E86" t="str">
            <v>01.A.001</v>
          </cell>
          <cell r="G86" t="str">
            <v>M/Solar</v>
          </cell>
          <cell r="J86" t="str">
            <v>Ltr</v>
          </cell>
          <cell r="K86">
            <v>0</v>
          </cell>
          <cell r="AR86" t="str">
            <v>154</v>
          </cell>
          <cell r="AS86" t="str">
            <v>526/02</v>
          </cell>
          <cell r="BZ86">
            <v>0</v>
          </cell>
          <cell r="CA86">
            <v>1938</v>
          </cell>
        </row>
        <row r="87">
          <cell r="A87">
            <v>67</v>
          </cell>
          <cell r="D87" t="str">
            <v>9400-</v>
          </cell>
          <cell r="E87" t="str">
            <v>01.A.001</v>
          </cell>
          <cell r="G87" t="str">
            <v>M/Solar</v>
          </cell>
          <cell r="J87" t="str">
            <v>Ltr</v>
          </cell>
          <cell r="K87">
            <v>2502</v>
          </cell>
          <cell r="AQ87">
            <v>10000</v>
          </cell>
          <cell r="AR87" t="str">
            <v>002</v>
          </cell>
          <cell r="AS87" t="str">
            <v>142/145</v>
          </cell>
          <cell r="BY87">
            <v>5659</v>
          </cell>
          <cell r="BZ87">
            <v>6843</v>
          </cell>
          <cell r="CA87">
            <v>1803</v>
          </cell>
        </row>
        <row r="88">
          <cell r="A88">
            <v>68</v>
          </cell>
          <cell r="D88" t="str">
            <v>9400-</v>
          </cell>
          <cell r="E88" t="str">
            <v>01.A.001</v>
          </cell>
          <cell r="G88" t="str">
            <v>M/Solar</v>
          </cell>
          <cell r="J88" t="str">
            <v>Ltr</v>
          </cell>
          <cell r="K88">
            <v>0</v>
          </cell>
          <cell r="AR88" t="str">
            <v>258</v>
          </cell>
          <cell r="AS88" t="str">
            <v>578/02</v>
          </cell>
          <cell r="BZ88">
            <v>0</v>
          </cell>
          <cell r="CA88">
            <v>1587</v>
          </cell>
        </row>
        <row r="89">
          <cell r="A89">
            <v>69</v>
          </cell>
          <cell r="D89" t="str">
            <v>9400-</v>
          </cell>
          <cell r="E89" t="str">
            <v>01.A.001</v>
          </cell>
          <cell r="G89" t="str">
            <v>M/Solar</v>
          </cell>
          <cell r="J89" t="str">
            <v>Ltr</v>
          </cell>
          <cell r="K89">
            <v>0</v>
          </cell>
          <cell r="AR89" t="str">
            <v>002</v>
          </cell>
          <cell r="AS89" t="str">
            <v>006/03</v>
          </cell>
          <cell r="BK89">
            <v>173</v>
          </cell>
          <cell r="BL89">
            <v>577</v>
          </cell>
          <cell r="BM89">
            <v>520</v>
          </cell>
          <cell r="BN89">
            <v>481</v>
          </cell>
          <cell r="BO89">
            <v>656</v>
          </cell>
          <cell r="BP89">
            <v>494</v>
          </cell>
          <cell r="BQ89">
            <v>390</v>
          </cell>
          <cell r="BZ89">
            <v>0</v>
          </cell>
          <cell r="CA89">
            <v>2043</v>
          </cell>
        </row>
        <row r="91">
          <cell r="A91">
            <v>70</v>
          </cell>
          <cell r="D91" t="str">
            <v>9400-</v>
          </cell>
          <cell r="E91" t="str">
            <v>05.K.009</v>
          </cell>
          <cell r="G91" t="str">
            <v>Masker Debu</v>
          </cell>
          <cell r="H91" t="str">
            <v>Plastik</v>
          </cell>
          <cell r="J91" t="str">
            <v>Pc</v>
          </cell>
          <cell r="K91">
            <v>0</v>
          </cell>
          <cell r="AR91" t="str">
            <v>219</v>
          </cell>
          <cell r="AS91" t="str">
            <v>550/02</v>
          </cell>
          <cell r="BZ91">
            <v>0</v>
          </cell>
          <cell r="CA91">
            <v>3000</v>
          </cell>
        </row>
        <row r="92">
          <cell r="A92">
            <v>71</v>
          </cell>
          <cell r="D92" t="str">
            <v>9400-</v>
          </cell>
          <cell r="E92" t="str">
            <v>31.F.001</v>
          </cell>
          <cell r="G92" t="str">
            <v>Meteran Sounding</v>
          </cell>
          <cell r="H92" t="str">
            <v>20Mtr Long</v>
          </cell>
          <cell r="J92" t="str">
            <v>Pc</v>
          </cell>
          <cell r="K92">
            <v>0</v>
          </cell>
          <cell r="AR92" t="str">
            <v>1940</v>
          </cell>
          <cell r="BZ92">
            <v>0</v>
          </cell>
          <cell r="CA92">
            <v>880000</v>
          </cell>
        </row>
        <row r="93">
          <cell r="A93">
            <v>72</v>
          </cell>
          <cell r="D93" t="str">
            <v>9400-</v>
          </cell>
          <cell r="E93" t="str">
            <v>04.A.002</v>
          </cell>
          <cell r="G93" t="str">
            <v>Nalco</v>
          </cell>
          <cell r="H93" t="str">
            <v>19 / 2811</v>
          </cell>
          <cell r="J93" t="str">
            <v>Kg</v>
          </cell>
          <cell r="K93">
            <v>0</v>
          </cell>
          <cell r="AR93" t="str">
            <v>173</v>
          </cell>
          <cell r="AS93" t="str">
            <v>481/02</v>
          </cell>
          <cell r="BZ93">
            <v>0</v>
          </cell>
          <cell r="CA93">
            <v>17836.5</v>
          </cell>
        </row>
        <row r="94">
          <cell r="A94">
            <v>73</v>
          </cell>
          <cell r="D94" t="str">
            <v>9400-</v>
          </cell>
          <cell r="E94" t="str">
            <v>04.D.002</v>
          </cell>
          <cell r="G94" t="str">
            <v>Nalco</v>
          </cell>
          <cell r="H94" t="str">
            <v>8257 / 3273</v>
          </cell>
          <cell r="J94" t="str">
            <v>Kg</v>
          </cell>
          <cell r="K94">
            <v>0</v>
          </cell>
          <cell r="AR94" t="str">
            <v>173</v>
          </cell>
          <cell r="BZ94">
            <v>0</v>
          </cell>
          <cell r="CA94">
            <v>38582.5</v>
          </cell>
        </row>
        <row r="95">
          <cell r="A95">
            <v>74</v>
          </cell>
          <cell r="D95" t="str">
            <v>9400-</v>
          </cell>
          <cell r="E95" t="str">
            <v>03.B.003</v>
          </cell>
          <cell r="G95" t="str">
            <v>N-Hexane Tehnis</v>
          </cell>
          <cell r="J95" t="str">
            <v>Ltr</v>
          </cell>
          <cell r="K95">
            <v>23.5</v>
          </cell>
          <cell r="AR95" t="str">
            <v>044</v>
          </cell>
          <cell r="BY95">
            <v>22</v>
          </cell>
          <cell r="BZ95">
            <v>1.5</v>
          </cell>
          <cell r="CA95">
            <v>9500</v>
          </cell>
        </row>
        <row r="96">
          <cell r="A96">
            <v>75</v>
          </cell>
          <cell r="D96" t="str">
            <v>9400-</v>
          </cell>
          <cell r="E96" t="str">
            <v>03.B.003</v>
          </cell>
          <cell r="G96" t="str">
            <v>N-Hexane Tehnis</v>
          </cell>
          <cell r="J96" t="str">
            <v>Ltr</v>
          </cell>
          <cell r="K96">
            <v>200</v>
          </cell>
          <cell r="AR96" t="str">
            <v>304</v>
          </cell>
          <cell r="AS96" t="str">
            <v>678</v>
          </cell>
          <cell r="BZ96">
            <v>200</v>
          </cell>
          <cell r="CA96">
            <v>10000</v>
          </cell>
        </row>
        <row r="100">
          <cell r="A100">
            <v>76</v>
          </cell>
          <cell r="D100" t="str">
            <v>9400-</v>
          </cell>
          <cell r="E100" t="str">
            <v>01.D.003</v>
          </cell>
          <cell r="G100" t="str">
            <v>Olie  Meditran</v>
          </cell>
          <cell r="H100" t="str">
            <v>Sae  10</v>
          </cell>
          <cell r="J100" t="str">
            <v>Ltr</v>
          </cell>
          <cell r="K100">
            <v>118</v>
          </cell>
          <cell r="AR100" t="str">
            <v>007</v>
          </cell>
          <cell r="AS100" t="str">
            <v>216/02</v>
          </cell>
          <cell r="BY100">
            <v>34</v>
          </cell>
          <cell r="BZ100">
            <v>84</v>
          </cell>
          <cell r="CA100">
            <v>9330</v>
          </cell>
        </row>
        <row r="101">
          <cell r="A101">
            <v>77</v>
          </cell>
          <cell r="D101" t="str">
            <v>9400-</v>
          </cell>
          <cell r="E101" t="str">
            <v>01.D.001</v>
          </cell>
          <cell r="G101" t="str">
            <v>Olie  Meditran</v>
          </cell>
          <cell r="H101" t="str">
            <v>Sae  30</v>
          </cell>
          <cell r="J101" t="str">
            <v>Ltr</v>
          </cell>
          <cell r="K101">
            <v>0</v>
          </cell>
          <cell r="AQ101">
            <v>209</v>
          </cell>
          <cell r="AR101" t="str">
            <v>023</v>
          </cell>
          <cell r="AS101" t="str">
            <v>209/03</v>
          </cell>
          <cell r="BY101">
            <v>108.5</v>
          </cell>
          <cell r="BZ101">
            <v>100.5</v>
          </cell>
          <cell r="CA101">
            <v>9515</v>
          </cell>
        </row>
        <row r="102">
          <cell r="A102">
            <v>78</v>
          </cell>
          <cell r="D102" t="str">
            <v>9400-</v>
          </cell>
          <cell r="E102" t="str">
            <v>01.D.002</v>
          </cell>
          <cell r="G102" t="str">
            <v>Olie  Meditran</v>
          </cell>
          <cell r="H102" t="str">
            <v>Sae  40</v>
          </cell>
          <cell r="J102" t="str">
            <v>Ltr</v>
          </cell>
          <cell r="K102">
            <v>28</v>
          </cell>
          <cell r="AQ102">
            <v>209</v>
          </cell>
          <cell r="AR102" t="str">
            <v>023</v>
          </cell>
          <cell r="AS102" t="str">
            <v>107/03</v>
          </cell>
          <cell r="BY102">
            <v>8</v>
          </cell>
          <cell r="BZ102">
            <v>229</v>
          </cell>
          <cell r="CA102">
            <v>9515</v>
          </cell>
        </row>
        <row r="103">
          <cell r="A103">
            <v>79</v>
          </cell>
          <cell r="D103" t="str">
            <v>9400-</v>
          </cell>
          <cell r="E103" t="str">
            <v>01.A.005</v>
          </cell>
          <cell r="G103" t="str">
            <v>Olie  Mesran</v>
          </cell>
          <cell r="H103" t="str">
            <v>Super S.20/50</v>
          </cell>
          <cell r="J103" t="str">
            <v>Ltr</v>
          </cell>
          <cell r="K103">
            <v>0</v>
          </cell>
          <cell r="AQ103">
            <v>209</v>
          </cell>
          <cell r="AR103" t="str">
            <v>023</v>
          </cell>
          <cell r="AS103" t="str">
            <v>107/03</v>
          </cell>
          <cell r="BY103">
            <v>99</v>
          </cell>
          <cell r="BZ103">
            <v>110</v>
          </cell>
          <cell r="CA103">
            <v>10450</v>
          </cell>
        </row>
        <row r="104">
          <cell r="A104">
            <v>80</v>
          </cell>
          <cell r="D104" t="str">
            <v>9400-</v>
          </cell>
          <cell r="E104" t="str">
            <v>01.F.001</v>
          </cell>
          <cell r="G104" t="str">
            <v>Olie Shell</v>
          </cell>
          <cell r="H104" t="str">
            <v>Omala 320</v>
          </cell>
          <cell r="J104" t="str">
            <v>Ltr</v>
          </cell>
          <cell r="K104">
            <v>263</v>
          </cell>
          <cell r="AR104" t="str">
            <v>260</v>
          </cell>
          <cell r="AS104" t="str">
            <v>616</v>
          </cell>
          <cell r="BY104">
            <v>215</v>
          </cell>
          <cell r="BZ104">
            <v>48</v>
          </cell>
          <cell r="CA104">
            <v>18500</v>
          </cell>
        </row>
        <row r="105">
          <cell r="A105">
            <v>81</v>
          </cell>
          <cell r="D105" t="str">
            <v>9400-</v>
          </cell>
          <cell r="E105" t="str">
            <v>01.F.001</v>
          </cell>
          <cell r="G105" t="str">
            <v>Olie Shell</v>
          </cell>
          <cell r="H105" t="str">
            <v>Omala 320</v>
          </cell>
          <cell r="J105" t="str">
            <v>Ltr</v>
          </cell>
          <cell r="K105">
            <v>0</v>
          </cell>
          <cell r="AQ105">
            <v>400</v>
          </cell>
          <cell r="AR105" t="str">
            <v>023</v>
          </cell>
          <cell r="AS105" t="str">
            <v>107/03</v>
          </cell>
          <cell r="BZ105">
            <v>400</v>
          </cell>
          <cell r="CA105">
            <v>19140</v>
          </cell>
        </row>
        <row r="106">
          <cell r="A106">
            <v>81</v>
          </cell>
          <cell r="D106" t="str">
            <v>9400-</v>
          </cell>
          <cell r="E106" t="str">
            <v>01.A.016</v>
          </cell>
          <cell r="G106" t="str">
            <v>Olie Shell</v>
          </cell>
          <cell r="H106" t="str">
            <v>Rored 140</v>
          </cell>
          <cell r="J106" t="str">
            <v>Ltr</v>
          </cell>
          <cell r="K106">
            <v>184</v>
          </cell>
          <cell r="BZ106">
            <v>184</v>
          </cell>
          <cell r="CA106">
            <v>4750</v>
          </cell>
        </row>
        <row r="107">
          <cell r="A107">
            <v>82</v>
          </cell>
          <cell r="D107" t="str">
            <v>9400-</v>
          </cell>
          <cell r="E107" t="str">
            <v>01.F.014</v>
          </cell>
          <cell r="G107" t="str">
            <v>Olie Shell</v>
          </cell>
          <cell r="H107" t="str">
            <v>Tellus  68</v>
          </cell>
          <cell r="J107" t="str">
            <v>Ltr</v>
          </cell>
          <cell r="K107">
            <v>696</v>
          </cell>
          <cell r="AR107" t="str">
            <v>168/260</v>
          </cell>
          <cell r="AS107" t="str">
            <v>244/617</v>
          </cell>
          <cell r="BY107">
            <v>209</v>
          </cell>
          <cell r="BZ107">
            <v>487</v>
          </cell>
          <cell r="CA107">
            <v>17500</v>
          </cell>
        </row>
        <row r="108">
          <cell r="A108">
            <v>83</v>
          </cell>
          <cell r="D108" t="str">
            <v>9400-</v>
          </cell>
          <cell r="E108" t="str">
            <v>01.F.003</v>
          </cell>
          <cell r="G108" t="str">
            <v>Olie Shell</v>
          </cell>
          <cell r="H108" t="str">
            <v>Tellus 100</v>
          </cell>
          <cell r="J108" t="str">
            <v>Ltr</v>
          </cell>
          <cell r="K108">
            <v>179.5</v>
          </cell>
          <cell r="AR108" t="str">
            <v>014</v>
          </cell>
          <cell r="BZ108">
            <v>179.5</v>
          </cell>
          <cell r="CA108">
            <v>16500</v>
          </cell>
        </row>
        <row r="109">
          <cell r="A109">
            <v>84</v>
          </cell>
          <cell r="D109" t="str">
            <v>9400-</v>
          </cell>
          <cell r="E109" t="str">
            <v>01.F.005</v>
          </cell>
          <cell r="G109" t="str">
            <v>Olie Shell</v>
          </cell>
          <cell r="H109" t="str">
            <v>Turbo T.68</v>
          </cell>
          <cell r="J109" t="str">
            <v>Ltr</v>
          </cell>
          <cell r="K109">
            <v>0</v>
          </cell>
          <cell r="AQ109">
            <v>400</v>
          </cell>
          <cell r="AR109" t="str">
            <v>107</v>
          </cell>
          <cell r="AS109" t="str">
            <v>023/03</v>
          </cell>
          <cell r="BY109">
            <v>5</v>
          </cell>
          <cell r="BZ109">
            <v>395</v>
          </cell>
          <cell r="CA109">
            <v>16500</v>
          </cell>
        </row>
        <row r="110">
          <cell r="A110">
            <v>85</v>
          </cell>
          <cell r="D110" t="str">
            <v>9400-</v>
          </cell>
          <cell r="E110" t="str">
            <v>01.F.005</v>
          </cell>
          <cell r="G110" t="str">
            <v>Olie Shell</v>
          </cell>
          <cell r="H110" t="str">
            <v>Turbo T.68</v>
          </cell>
          <cell r="J110" t="str">
            <v>Ltr</v>
          </cell>
          <cell r="K110">
            <v>0</v>
          </cell>
          <cell r="AR110" t="str">
            <v>023</v>
          </cell>
          <cell r="AS110" t="str">
            <v>107/03</v>
          </cell>
          <cell r="BZ110">
            <v>0</v>
          </cell>
          <cell r="CA110">
            <v>16500</v>
          </cell>
        </row>
        <row r="112">
          <cell r="A112">
            <v>85</v>
          </cell>
          <cell r="D112" t="str">
            <v>9400-</v>
          </cell>
          <cell r="E112" t="str">
            <v>05.I.001</v>
          </cell>
          <cell r="G112" t="str">
            <v>Pita Printer</v>
          </cell>
          <cell r="H112" t="str">
            <v>LQ. 2170</v>
          </cell>
          <cell r="J112" t="str">
            <v>Pc</v>
          </cell>
          <cell r="K112">
            <v>0</v>
          </cell>
          <cell r="AR112" t="str">
            <v>126/139</v>
          </cell>
          <cell r="BZ112">
            <v>0</v>
          </cell>
          <cell r="CA112">
            <v>30000</v>
          </cell>
        </row>
        <row r="113">
          <cell r="A113">
            <v>86</v>
          </cell>
          <cell r="D113" t="str">
            <v>9400-</v>
          </cell>
          <cell r="G113" t="str">
            <v>Plastik Transparan</v>
          </cell>
          <cell r="H113" t="str">
            <v>Fotocopy</v>
          </cell>
          <cell r="J113" t="str">
            <v>Rim</v>
          </cell>
          <cell r="K113">
            <v>0</v>
          </cell>
          <cell r="AR113" t="str">
            <v>236</v>
          </cell>
          <cell r="BZ113">
            <v>0</v>
          </cell>
          <cell r="CA113">
            <v>225000</v>
          </cell>
        </row>
        <row r="114">
          <cell r="A114">
            <v>87</v>
          </cell>
          <cell r="D114" t="str">
            <v>9400-</v>
          </cell>
          <cell r="E114" t="str">
            <v>05.H.001</v>
          </cell>
          <cell r="G114" t="str">
            <v>Polypropyline Rope</v>
          </cell>
          <cell r="H114" t="str">
            <v>2" Nylon</v>
          </cell>
          <cell r="J114" t="str">
            <v>Roll</v>
          </cell>
          <cell r="K114">
            <v>0</v>
          </cell>
          <cell r="AQ114">
            <v>1</v>
          </cell>
          <cell r="AR114" t="str">
            <v>026</v>
          </cell>
          <cell r="AS114" t="str">
            <v>141/03</v>
          </cell>
          <cell r="BZ114">
            <v>1</v>
          </cell>
          <cell r="CA114">
            <v>3800000</v>
          </cell>
        </row>
        <row r="115">
          <cell r="A115">
            <v>88</v>
          </cell>
          <cell r="D115" t="str">
            <v>9400-</v>
          </cell>
          <cell r="E115" t="str">
            <v>05.H.003</v>
          </cell>
          <cell r="G115" t="str">
            <v>Polypropyline Rope</v>
          </cell>
          <cell r="H115" t="str">
            <v>2.5" Sutra</v>
          </cell>
          <cell r="J115" t="str">
            <v>Mtr</v>
          </cell>
          <cell r="K115">
            <v>0</v>
          </cell>
          <cell r="BZ115">
            <v>0</v>
          </cell>
          <cell r="CA115">
            <v>36818</v>
          </cell>
        </row>
        <row r="116">
          <cell r="A116">
            <v>89</v>
          </cell>
          <cell r="D116" t="str">
            <v>9400-</v>
          </cell>
          <cell r="G116" t="str">
            <v>Preasure Card Rotoherm</v>
          </cell>
          <cell r="H116" t="str">
            <v>(0-150) Psi</v>
          </cell>
          <cell r="J116" t="str">
            <v>Lbr</v>
          </cell>
          <cell r="K116">
            <v>709</v>
          </cell>
          <cell r="AR116" t="str">
            <v>269</v>
          </cell>
          <cell r="AS116" t="str">
            <v>567/691</v>
          </cell>
          <cell r="BE116">
            <v>12</v>
          </cell>
          <cell r="BF116">
            <v>3</v>
          </cell>
          <cell r="BG116">
            <v>3</v>
          </cell>
          <cell r="BI116">
            <v>13</v>
          </cell>
          <cell r="BJ116">
            <v>3</v>
          </cell>
          <cell r="BM116">
            <v>3</v>
          </cell>
          <cell r="BN116">
            <v>3</v>
          </cell>
          <cell r="BO116">
            <v>3</v>
          </cell>
          <cell r="BP116">
            <v>6</v>
          </cell>
          <cell r="BZ116">
            <v>709</v>
          </cell>
          <cell r="CA116">
            <v>350</v>
          </cell>
        </row>
        <row r="117">
          <cell r="A117">
            <v>90</v>
          </cell>
          <cell r="D117" t="str">
            <v>9400-</v>
          </cell>
          <cell r="G117" t="str">
            <v>Printer Electromik</v>
          </cell>
          <cell r="H117" t="str">
            <v>LX-300+ c/w Jumper</v>
          </cell>
          <cell r="J117" t="str">
            <v>Unt</v>
          </cell>
          <cell r="K117">
            <v>0</v>
          </cell>
          <cell r="AR117" t="str">
            <v>284</v>
          </cell>
          <cell r="AS117" t="str">
            <v>586/02</v>
          </cell>
          <cell r="BZ117">
            <v>0</v>
          </cell>
          <cell r="CA117">
            <v>3036000</v>
          </cell>
        </row>
        <row r="118">
          <cell r="A118">
            <v>91</v>
          </cell>
          <cell r="D118" t="str">
            <v>9400-</v>
          </cell>
          <cell r="E118" t="str">
            <v>14.E.001</v>
          </cell>
          <cell r="G118" t="str">
            <v>Resin Softener Relite</v>
          </cell>
          <cell r="J118" t="str">
            <v>Kg</v>
          </cell>
          <cell r="K118">
            <v>0</v>
          </cell>
          <cell r="AR118" t="str">
            <v>1505</v>
          </cell>
          <cell r="BZ118">
            <v>0</v>
          </cell>
          <cell r="CA118">
            <v>26000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lah"/>
    </sheetNames>
    <sheetDataSet>
      <sheetData sheetId="0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"/>
      <sheetName val="CAPEX 2022"/>
      <sheetName val="form Capex 2022"/>
      <sheetName val="list new capex 2022"/>
      <sheetName val="Coret2an list new capex 2022"/>
      <sheetName val="CO capex 2021"/>
      <sheetName val="Titi Panen"/>
    </sheetNames>
    <sheetDataSet>
      <sheetData sheetId="0">
        <row r="2">
          <cell r="A2" t="str">
            <v>Aceh-Jambi</v>
          </cell>
          <cell r="B2" t="str">
            <v>KTS1</v>
          </cell>
          <cell r="C2" t="str">
            <v>EDI1</v>
          </cell>
          <cell r="D2" t="str">
            <v>AMR1</v>
          </cell>
          <cell r="E2" t="str">
            <v>BIM1</v>
          </cell>
          <cell r="F2" t="str">
            <v>AAL1</v>
          </cell>
          <cell r="G2" t="str">
            <v>BDS1</v>
          </cell>
          <cell r="H2" t="str">
            <v>CO</v>
          </cell>
          <cell r="I2" t="str">
            <v>Infrastructure</v>
          </cell>
          <cell r="J2" t="str">
            <v>IFM-Infrastructure</v>
          </cell>
          <cell r="K2" t="str">
            <v>Ovhaul</v>
          </cell>
          <cell r="M2" t="str">
            <v>Bridge</v>
          </cell>
          <cell r="O2" t="str">
            <v>Box Culvert</v>
          </cell>
          <cell r="P2" t="str">
            <v>Perkerasan Jalan</v>
          </cell>
          <cell r="Q2" t="str">
            <v>Titi Panen</v>
          </cell>
          <cell r="R2" t="str">
            <v>Box Culvert 1 x 1 x 5</v>
          </cell>
          <cell r="T2" t="str">
            <v>Gorong-Gorong Beton Diameter 40</v>
          </cell>
          <cell r="W2" t="str">
            <v>Titi Panen 2 Meter</v>
          </cell>
        </row>
        <row r="3">
          <cell r="A3" t="str">
            <v>Riau</v>
          </cell>
          <cell r="B3" t="str">
            <v>TPP3</v>
          </cell>
          <cell r="C3" t="str">
            <v>KTU1</v>
          </cell>
          <cell r="D3" t="str">
            <v>SIP1</v>
          </cell>
          <cell r="E3" t="str">
            <v>PPS1</v>
          </cell>
          <cell r="F3" t="str">
            <v>BCL1</v>
          </cell>
          <cell r="G3" t="str">
            <v>LTT1</v>
          </cell>
          <cell r="H3" t="str">
            <v>NC</v>
          </cell>
          <cell r="I3" t="str">
            <v>Workshop</v>
          </cell>
          <cell r="J3" t="str">
            <v>IFM-Workshop</v>
          </cell>
          <cell r="K3" t="str">
            <v>Rekon Unit</v>
          </cell>
          <cell r="M3" t="str">
            <v>Roads</v>
          </cell>
          <cell r="O3" t="str">
            <v>Grg-Grg Baja</v>
          </cell>
          <cell r="P3" t="str">
            <v>Pelapisan Jalan</v>
          </cell>
          <cell r="Q3" t="str">
            <v>Infras Mekanisasi</v>
          </cell>
          <cell r="R3" t="str">
            <v>Box Culvert 1 x 1.5 x 5</v>
          </cell>
          <cell r="T3" t="str">
            <v>Gorong-Gorong Beton Diameter 50</v>
          </cell>
          <cell r="W3" t="str">
            <v>Titi Panen 3 Meter</v>
          </cell>
        </row>
        <row r="4">
          <cell r="A4" t="str">
            <v>Kalteng</v>
          </cell>
          <cell r="B4" t="str">
            <v>PLB1</v>
          </cell>
          <cell r="C4" t="str">
            <v>SAI1</v>
          </cell>
          <cell r="D4" t="str">
            <v>SDI1</v>
          </cell>
          <cell r="E4" t="str">
            <v>PPS2</v>
          </cell>
          <cell r="F4" t="str">
            <v>CPN1</v>
          </cell>
          <cell r="G4" t="str">
            <v>LTW1</v>
          </cell>
          <cell r="J4" t="str">
            <v>AGS-Replanting</v>
          </cell>
          <cell r="K4" t="str">
            <v>Pengadaan Unit</v>
          </cell>
          <cell r="M4" t="str">
            <v>Supp.Pnn</v>
          </cell>
          <cell r="O4" t="str">
            <v>Grg-Grg Beton</v>
          </cell>
          <cell r="P4" t="str">
            <v>Sisip Perkerasan Jalan</v>
          </cell>
          <cell r="Q4" t="str">
            <v>Others</v>
          </cell>
          <cell r="R4" t="str">
            <v>Box Culvert 1 x 2 x 5</v>
          </cell>
          <cell r="T4" t="str">
            <v>Gorong-Gorong Beton Diameter 80</v>
          </cell>
          <cell r="W4" t="str">
            <v>Titi Panen 4 Meter</v>
          </cell>
        </row>
        <row r="5">
          <cell r="A5" t="str">
            <v>Kaltim</v>
          </cell>
          <cell r="B5" t="str">
            <v>PLB2</v>
          </cell>
          <cell r="C5" t="str">
            <v>SLS1</v>
          </cell>
          <cell r="D5" t="str">
            <v>SYM1</v>
          </cell>
          <cell r="E5" t="str">
            <v>STN1</v>
          </cell>
          <cell r="F5" t="str">
            <v>PDL1</v>
          </cell>
          <cell r="G5" t="str">
            <v>MMG1</v>
          </cell>
          <cell r="J5" t="str">
            <v>AGS-Harvesting</v>
          </cell>
          <cell r="K5" t="str">
            <v>Pengadaan Part</v>
          </cell>
          <cell r="M5" t="str">
            <v>Others</v>
          </cell>
          <cell r="O5" t="str">
            <v>Grg-Grg Mekanisasi</v>
          </cell>
          <cell r="P5" t="str">
            <v>Perkerasan Ulang Jalan</v>
          </cell>
          <cell r="R5" t="str">
            <v>Box Culvert 1 x 2.5 x 5</v>
          </cell>
          <cell r="T5" t="str">
            <v>Gorong-Gorong Beton Diameter 100</v>
          </cell>
          <cell r="W5" t="str">
            <v>Titi Panen 5 Meter</v>
          </cell>
        </row>
        <row r="6">
          <cell r="A6" t="str">
            <v>Kalsel</v>
          </cell>
          <cell r="B6" t="str">
            <v>SAL1</v>
          </cell>
          <cell r="C6" t="str">
            <v>SLS2</v>
          </cell>
          <cell r="D6" t="str">
            <v>SPP1</v>
          </cell>
          <cell r="E6" t="str">
            <v>WKP1</v>
          </cell>
          <cell r="F6" t="str">
            <v>SAM1</v>
          </cell>
          <cell r="G6" t="str">
            <v>PSK1</v>
          </cell>
          <cell r="J6" t="str">
            <v>AGS-Up Keep</v>
          </cell>
          <cell r="K6" t="str">
            <v>Pengadaan Tools</v>
          </cell>
          <cell r="O6" t="str">
            <v>Jembatan</v>
          </cell>
          <cell r="P6" t="str">
            <v>Peninggian Badan Jalan</v>
          </cell>
          <cell r="R6" t="str">
            <v>Box Culvert 1 x 3 x 5</v>
          </cell>
          <cell r="W6" t="str">
            <v>Titi Panen 6 Meter</v>
          </cell>
        </row>
        <row r="7">
          <cell r="A7" t="str">
            <v>Sulawesi</v>
          </cell>
          <cell r="B7" t="str">
            <v>SAL2</v>
          </cell>
          <cell r="C7" t="str">
            <v>TPP1</v>
          </cell>
          <cell r="D7" t="str">
            <v>INP1</v>
          </cell>
          <cell r="E7" t="str">
            <v>KED1</v>
          </cell>
          <cell r="F7" t="str">
            <v>TBM1</v>
          </cell>
          <cell r="G7" t="str">
            <v>SRL1</v>
          </cell>
          <cell r="J7" t="str">
            <v>AGS-Fertilizer</v>
          </cell>
          <cell r="K7" t="str">
            <v>Others</v>
          </cell>
          <cell r="O7" t="str">
            <v>Others</v>
          </cell>
          <cell r="P7" t="str">
            <v>Perkuatan Jalan</v>
          </cell>
          <cell r="R7" t="str">
            <v>Box Culvert 2 x 1 x 5</v>
          </cell>
          <cell r="W7" t="str">
            <v>Titi Panen 7 Meter</v>
          </cell>
        </row>
        <row r="8">
          <cell r="D8" t="str">
            <v>BNA1</v>
          </cell>
          <cell r="E8" t="str">
            <v>SAP1</v>
          </cell>
          <cell r="G8" t="str">
            <v>SRL2</v>
          </cell>
          <cell r="J8" t="str">
            <v>TWM-Transport</v>
          </cell>
          <cell r="P8" t="str">
            <v>Slope Pipa</v>
          </cell>
          <cell r="R8" t="str">
            <v>Box Culvert 2 x 1.5 x 5</v>
          </cell>
          <cell r="W8" t="str">
            <v>Titi Panen 8 Meter</v>
          </cell>
        </row>
        <row r="9">
          <cell r="D9" t="str">
            <v>NAL1</v>
          </cell>
          <cell r="E9" t="str">
            <v>SKP1</v>
          </cell>
          <cell r="G9" t="str">
            <v>ANA1</v>
          </cell>
          <cell r="J9" t="str">
            <v>TWM-WMS</v>
          </cell>
          <cell r="P9" t="str">
            <v>Pembuatan Jalan</v>
          </cell>
          <cell r="R9" t="str">
            <v>Box Culvert 2 x 2 x 5</v>
          </cell>
          <cell r="W9" t="str">
            <v>Titi Panen 9 Meter</v>
          </cell>
        </row>
        <row r="10">
          <cell r="E10" t="str">
            <v>CNL1</v>
          </cell>
          <cell r="G10" t="str">
            <v>CAN1</v>
          </cell>
          <cell r="J10" t="str">
            <v>SOS-Building</v>
          </cell>
          <cell r="P10" t="str">
            <v>Others</v>
          </cell>
          <cell r="R10" t="str">
            <v>Box Culvert 2 x 2.5 x 5</v>
          </cell>
          <cell r="W10" t="str">
            <v>Titi Panen 10 Meter</v>
          </cell>
        </row>
        <row r="11">
          <cell r="G11" t="str">
            <v>RAS1</v>
          </cell>
          <cell r="J11" t="str">
            <v>Others</v>
          </cell>
          <cell r="R11" t="str">
            <v>Box Culvert 2 x 3 x 5</v>
          </cell>
          <cell r="W11" t="str">
            <v>Titi Panen 11 Meter</v>
          </cell>
        </row>
        <row r="12">
          <cell r="G12" t="str">
            <v>SJA1</v>
          </cell>
          <cell r="Q12" t="str">
            <v>Others</v>
          </cell>
          <cell r="R12" t="str">
            <v>Box Culvert 1 x 1 x 5</v>
          </cell>
          <cell r="W12" t="str">
            <v>Titi Panen 12 Meter</v>
          </cell>
        </row>
        <row r="13">
          <cell r="G13" t="str">
            <v>SJA2</v>
          </cell>
          <cell r="O13" t="str">
            <v>Alat Berat</v>
          </cell>
          <cell r="P13" t="str">
            <v>Individual Tools</v>
          </cell>
          <cell r="R13" t="str">
            <v>Box Culvert 1 x 1.5 x 5</v>
          </cell>
          <cell r="W13" t="str">
            <v>Titi Panen &gt;12 Meter</v>
          </cell>
        </row>
        <row r="14">
          <cell r="O14" t="str">
            <v>Alat Angkut</v>
          </cell>
          <cell r="P14" t="str">
            <v>Special Tolls</v>
          </cell>
          <cell r="R14" t="str">
            <v>Box Culvert 1 x 2 x 5</v>
          </cell>
        </row>
        <row r="15">
          <cell r="O15" t="str">
            <v>Mekanisasi Panen</v>
          </cell>
          <cell r="P15" t="str">
            <v>Safety Tools</v>
          </cell>
          <cell r="R15" t="str">
            <v>Box Culvert 1 x 2.5 x 5</v>
          </cell>
        </row>
        <row r="16">
          <cell r="O16" t="str">
            <v>Mekanisasi Rawat</v>
          </cell>
          <cell r="P16" t="str">
            <v>Cleaning Tools</v>
          </cell>
          <cell r="R16" t="str">
            <v>Box Culvert 1 x 3 x 5</v>
          </cell>
        </row>
        <row r="17">
          <cell r="O17" t="str">
            <v>Unit Umum</v>
          </cell>
          <cell r="P17" t="str">
            <v>Others</v>
          </cell>
          <cell r="R17" t="str">
            <v>Box Culvert 2 x 1 x 5</v>
          </cell>
        </row>
        <row r="18">
          <cell r="G18" t="str">
            <v>NOV</v>
          </cell>
          <cell r="O18" t="str">
            <v>Genset</v>
          </cell>
          <cell r="R18" t="str">
            <v>Box Culvert 2 x 1.5 x 5</v>
          </cell>
        </row>
        <row r="19">
          <cell r="G19" t="str">
            <v>DEC</v>
          </cell>
          <cell r="O19" t="str">
            <v>Pompa</v>
          </cell>
          <cell r="R19" t="str">
            <v>Box Culvert 2 x 2 x 5</v>
          </cell>
        </row>
        <row r="20">
          <cell r="G20" t="str">
            <v>JAN</v>
          </cell>
          <cell r="O20" t="str">
            <v>Others</v>
          </cell>
          <cell r="R20" t="str">
            <v>Box Culvert 2 x 2.5 x 5</v>
          </cell>
        </row>
        <row r="21">
          <cell r="R21" t="str">
            <v>Box Culvert 2 x 3 x 5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ondisi Jalan"/>
      <sheetName val="LHM"/>
      <sheetName val="DT PSK"/>
      <sheetName val="Alat Berat"/>
      <sheetName val="Pelebaran"/>
      <sheetName val="Mandor"/>
      <sheetName val="Monitoring"/>
      <sheetName val="Produksi Alat Berat"/>
      <sheetName val="Register PI"/>
      <sheetName val="PROD"/>
      <sheetName val="RITASI"/>
      <sheetName val="OPTION"/>
      <sheetName val="Kondisi Alat F0"/>
      <sheetName val="Kondisi Alat F1"/>
      <sheetName val="Kondisi Alat S0"/>
      <sheetName val="Kondisi Alat S1"/>
      <sheetName val="Kondisi Alat S2"/>
      <sheetName val="Kondisi Alat S3)"/>
      <sheetName val="Kondisi Alat B0"/>
      <sheetName val="Kondisi Alat B1"/>
      <sheetName val="Kondisi Alat B2"/>
      <sheetName val="Kondisi Alat B3"/>
      <sheetName val="KONTRAKTOR"/>
      <sheetName val="NORMA"/>
    </sheetNames>
    <sheetDataSet>
      <sheetData sheetId="0"/>
      <sheetData sheetId="1"/>
      <sheetData sheetId="2"/>
      <sheetData sheetId="3">
        <row r="5">
          <cell r="D5" t="str">
            <v>Backhoe Loader</v>
          </cell>
          <cell r="L5" t="str">
            <v>Buang Longsoran</v>
          </cell>
        </row>
        <row r="6">
          <cell r="D6" t="str">
            <v>Backhoe Loader</v>
          </cell>
          <cell r="L6" t="str">
            <v>Muat Gorong-gorong</v>
          </cell>
        </row>
        <row r="7">
          <cell r="D7" t="str">
            <v>Backhoe Loader</v>
          </cell>
          <cell r="L7" t="str">
            <v>Muat Gorong-gorong</v>
          </cell>
        </row>
        <row r="8">
          <cell r="D8" t="str">
            <v>Backhoe Loader</v>
          </cell>
          <cell r="L8" t="str">
            <v>Muat Gorong-gorong</v>
          </cell>
        </row>
        <row r="9">
          <cell r="D9" t="str">
            <v>Backhoe Loader</v>
          </cell>
          <cell r="L9" t="str">
            <v>Muat Gorong-gorong</v>
          </cell>
        </row>
        <row r="10">
          <cell r="D10" t="str">
            <v>Bulldozer D31E</v>
          </cell>
          <cell r="L10" t="str">
            <v>Grading Bahu Jalan</v>
          </cell>
        </row>
        <row r="11">
          <cell r="D11" t="str">
            <v>Bulldozer D31P</v>
          </cell>
          <cell r="L11" t="str">
            <v>Trouble Tunggu Spare Part</v>
          </cell>
        </row>
        <row r="12">
          <cell r="D12" t="str">
            <v>Bulldozer D85E-SS</v>
          </cell>
          <cell r="L12" t="str">
            <v>Cutting Gunung</v>
          </cell>
        </row>
        <row r="13">
          <cell r="D13" t="str">
            <v>Bulldozer D85E-SS</v>
          </cell>
          <cell r="L13" t="str">
            <v>Trouble Tunggu Spare Part</v>
          </cell>
        </row>
        <row r="14">
          <cell r="D14" t="str">
            <v>Compactor Bomaq 211 D</v>
          </cell>
          <cell r="L14" t="str">
            <v>Trouble Tunggu Spare Part</v>
          </cell>
        </row>
        <row r="15">
          <cell r="D15" t="str">
            <v>Compactor Bomaq 211 D</v>
          </cell>
          <cell r="L15" t="str">
            <v>Trouble Tunggu Spare Part</v>
          </cell>
        </row>
        <row r="16">
          <cell r="D16" t="str">
            <v>Compactor Bomaq 216 D</v>
          </cell>
          <cell r="L16" t="str">
            <v>Trouble Tunggu Spare Part</v>
          </cell>
        </row>
        <row r="17">
          <cell r="D17" t="str">
            <v>Compactor Bomaq 216 D</v>
          </cell>
          <cell r="L17" t="str">
            <v>Trouble Tunggu Spare Part</v>
          </cell>
        </row>
        <row r="18">
          <cell r="D18" t="str">
            <v>Excavator PC-200-8</v>
          </cell>
          <cell r="L18" t="str">
            <v>Loading Pasir</v>
          </cell>
        </row>
        <row r="19">
          <cell r="D19" t="str">
            <v>Excavator PC-200-8</v>
          </cell>
          <cell r="L19" t="str">
            <v>Loading Pasir</v>
          </cell>
        </row>
        <row r="20">
          <cell r="D20" t="str">
            <v>Grader 510R</v>
          </cell>
          <cell r="L20" t="str">
            <v>Grading Jalan</v>
          </cell>
        </row>
        <row r="21">
          <cell r="D21" t="str">
            <v>Grader 510R</v>
          </cell>
          <cell r="L21" t="str">
            <v>Grading Jalan</v>
          </cell>
        </row>
        <row r="22">
          <cell r="D22" t="str">
            <v>Grader 510R</v>
          </cell>
          <cell r="L22" t="str">
            <v>Grading Jalan</v>
          </cell>
        </row>
        <row r="23">
          <cell r="D23" t="str">
            <v>Grader 511A</v>
          </cell>
          <cell r="L23" t="str">
            <v>Kerja</v>
          </cell>
        </row>
        <row r="24">
          <cell r="D24" t="str">
            <v>Grader 511A</v>
          </cell>
          <cell r="L24" t="str">
            <v>Tarik Unit Amblas</v>
          </cell>
        </row>
        <row r="25">
          <cell r="D25" t="str">
            <v>Grader 511A - 03</v>
          </cell>
          <cell r="L25" t="str">
            <v>Gusur Pasir</v>
          </cell>
        </row>
        <row r="26">
          <cell r="D26" t="str">
            <v>Grader 511A - 03</v>
          </cell>
          <cell r="L26" t="str">
            <v>Gusur Pasir</v>
          </cell>
        </row>
        <row r="27">
          <cell r="D27" t="str">
            <v>Thornton</v>
          </cell>
          <cell r="L27" t="str">
            <v>Trouble</v>
          </cell>
        </row>
        <row r="28">
          <cell r="D28" t="str">
            <v>Winteq 03</v>
          </cell>
          <cell r="L28" t="str">
            <v>Servis Jalan</v>
          </cell>
        </row>
        <row r="29">
          <cell r="D29" t="str">
            <v>Bulldozer D31E</v>
          </cell>
          <cell r="L29" t="str">
            <v>Grading Bahu Jalan</v>
          </cell>
        </row>
        <row r="30">
          <cell r="D30" t="str">
            <v>Bulldozer D31P</v>
          </cell>
          <cell r="L30" t="str">
            <v>Trouble Tunggu Spare Part</v>
          </cell>
        </row>
        <row r="31">
          <cell r="D31" t="str">
            <v>Bulldozer D85E-SS</v>
          </cell>
          <cell r="L31" t="str">
            <v>Cutting Gunung</v>
          </cell>
        </row>
        <row r="32">
          <cell r="D32" t="str">
            <v>Compactor Bomaq 211 D</v>
          </cell>
          <cell r="L32" t="str">
            <v>Trouble Tunggu Spare Part</v>
          </cell>
        </row>
        <row r="33">
          <cell r="D33" t="str">
            <v>Compactor Bomaq 216 D</v>
          </cell>
          <cell r="L33" t="str">
            <v>Trouble Tunggu Spare Part</v>
          </cell>
        </row>
        <row r="34">
          <cell r="D34" t="str">
            <v>Excavator PC-200-8</v>
          </cell>
          <cell r="L34" t="str">
            <v>Loading Pasir</v>
          </cell>
        </row>
        <row r="35">
          <cell r="D35" t="str">
            <v>Grader 511A - 03</v>
          </cell>
          <cell r="L35" t="str">
            <v>Gusur Pasir</v>
          </cell>
        </row>
        <row r="36">
          <cell r="D36" t="str">
            <v>Grader 511A - 03</v>
          </cell>
          <cell r="L36" t="str">
            <v>Gusur Pasir</v>
          </cell>
        </row>
        <row r="37">
          <cell r="D37" t="str">
            <v>Compactor Bomaq 211 D</v>
          </cell>
          <cell r="L37" t="str">
            <v>Trouble</v>
          </cell>
        </row>
        <row r="38">
          <cell r="D38" t="str">
            <v>Compactor Bomaq 216 D</v>
          </cell>
          <cell r="L38" t="str">
            <v>Trouble</v>
          </cell>
        </row>
        <row r="39">
          <cell r="D39" t="str">
            <v>Excavator PC-200-8</v>
          </cell>
          <cell r="L39" t="str">
            <v>Loading Pasir</v>
          </cell>
        </row>
        <row r="40">
          <cell r="D40" t="str">
            <v>Grader 510R</v>
          </cell>
          <cell r="L40" t="str">
            <v>Standby Cuaca Buruk</v>
          </cell>
        </row>
        <row r="41">
          <cell r="D41" t="str">
            <v>Grader 511A</v>
          </cell>
          <cell r="L41" t="str">
            <v>Grading Jalan</v>
          </cell>
        </row>
        <row r="42">
          <cell r="D42" t="str">
            <v>Grader 511A</v>
          </cell>
          <cell r="L42" t="str">
            <v>Gusur Pasir</v>
          </cell>
        </row>
        <row r="43">
          <cell r="D43" t="str">
            <v>Thornton</v>
          </cell>
          <cell r="L43" t="str">
            <v>Trouble</v>
          </cell>
        </row>
        <row r="44">
          <cell r="D44" t="str">
            <v>Bulldozer D85E-SS</v>
          </cell>
          <cell r="L44" t="str">
            <v>Cutting Gunung</v>
          </cell>
        </row>
        <row r="45">
          <cell r="D45" t="str">
            <v>Backhoe Loader</v>
          </cell>
          <cell r="L45" t="str">
            <v>Muat Gorong-gorong</v>
          </cell>
        </row>
        <row r="46">
          <cell r="D46" t="str">
            <v>Backhoe Loader</v>
          </cell>
          <cell r="L46" t="str">
            <v>Muat Gorong-gorong</v>
          </cell>
        </row>
        <row r="47">
          <cell r="D47" t="str">
            <v>Backhoe Loader</v>
          </cell>
          <cell r="L47" t="str">
            <v>Muat Gorong-gorong</v>
          </cell>
        </row>
        <row r="48">
          <cell r="D48" t="str">
            <v>Backhoe Loader</v>
          </cell>
          <cell r="L48" t="str">
            <v>Muat Gorong-gorong</v>
          </cell>
        </row>
        <row r="49">
          <cell r="D49" t="str">
            <v>Bulldozer D31P</v>
          </cell>
          <cell r="L49" t="str">
            <v>Trouble Tunggu Spare Part</v>
          </cell>
        </row>
        <row r="50">
          <cell r="D50" t="str">
            <v>Bulldozer D85E-SS</v>
          </cell>
          <cell r="L50" t="str">
            <v>Trouble</v>
          </cell>
        </row>
        <row r="51">
          <cell r="D51" t="str">
            <v>Compactor Bomaq 211 D</v>
          </cell>
          <cell r="L51" t="str">
            <v>Trouble Tunggu Spare Part</v>
          </cell>
        </row>
        <row r="52">
          <cell r="D52" t="str">
            <v>Compactor Bomaq 216 D</v>
          </cell>
          <cell r="L52" t="str">
            <v>Trouble Tunggu Spare Part</v>
          </cell>
        </row>
        <row r="53">
          <cell r="D53" t="str">
            <v>Excavator PC-200-8</v>
          </cell>
          <cell r="L53" t="str">
            <v>Loading Pasir</v>
          </cell>
        </row>
        <row r="54">
          <cell r="D54" t="str">
            <v>Grader 511A - 03</v>
          </cell>
          <cell r="L54" t="str">
            <v>Gusur Pasir</v>
          </cell>
        </row>
        <row r="55">
          <cell r="D55" t="str">
            <v>Bulldozer D31E</v>
          </cell>
          <cell r="L55" t="str">
            <v>Gusur Bahu Jalan</v>
          </cell>
        </row>
        <row r="56">
          <cell r="D56" t="str">
            <v>Bulldozer D31E</v>
          </cell>
          <cell r="L56" t="str">
            <v>Gusur Bahu Jalan</v>
          </cell>
        </row>
        <row r="57">
          <cell r="D57" t="str">
            <v>Canycom 01</v>
          </cell>
          <cell r="L57" t="str">
            <v>Pemupukan Mekanis</v>
          </cell>
        </row>
        <row r="58">
          <cell r="D58" t="str">
            <v>Canycom 02</v>
          </cell>
          <cell r="L58" t="str">
            <v>Pemupukan Mekanis</v>
          </cell>
        </row>
        <row r="59">
          <cell r="D59" t="str">
            <v>Canycom 03</v>
          </cell>
          <cell r="L59" t="str">
            <v>Pemupukan Mekanis</v>
          </cell>
        </row>
        <row r="60">
          <cell r="D60" t="str">
            <v>Canycom 04</v>
          </cell>
          <cell r="L60" t="str">
            <v>Standby Tak Ada Operator</v>
          </cell>
        </row>
        <row r="61">
          <cell r="D61" t="str">
            <v>Compactor Bomaq 211 D</v>
          </cell>
          <cell r="L61" t="str">
            <v>Trouble Tunggu Spare Part</v>
          </cell>
        </row>
        <row r="62">
          <cell r="D62" t="str">
            <v>Compactor Bomaq 216 D</v>
          </cell>
          <cell r="L62" t="str">
            <v>Trouble Tunggu Spare Part</v>
          </cell>
        </row>
        <row r="63">
          <cell r="D63" t="str">
            <v>Excavator PC-200-8</v>
          </cell>
          <cell r="L63" t="str">
            <v>Loading Pasir</v>
          </cell>
        </row>
        <row r="64">
          <cell r="D64" t="str">
            <v>Grader 510R</v>
          </cell>
          <cell r="L64" t="str">
            <v>Gusur Bahu Jalan</v>
          </cell>
        </row>
        <row r="65">
          <cell r="D65" t="str">
            <v>Grader 510R</v>
          </cell>
          <cell r="L65" t="str">
            <v>Gusur Bahu Jalan</v>
          </cell>
        </row>
        <row r="66">
          <cell r="D66" t="str">
            <v>Grader 511A</v>
          </cell>
          <cell r="L66" t="str">
            <v>Grading Jalan</v>
          </cell>
        </row>
        <row r="67">
          <cell r="D67" t="str">
            <v>Grader 511A</v>
          </cell>
          <cell r="L67" t="str">
            <v>Grading Jalan</v>
          </cell>
        </row>
        <row r="68">
          <cell r="D68" t="str">
            <v>Grader 511A</v>
          </cell>
          <cell r="L68" t="str">
            <v>Gusur Pasir</v>
          </cell>
        </row>
        <row r="69">
          <cell r="D69" t="str">
            <v>Grader 511A</v>
          </cell>
          <cell r="L69" t="str">
            <v>Grading Jalan</v>
          </cell>
        </row>
        <row r="70">
          <cell r="D70" t="str">
            <v>Thornton</v>
          </cell>
          <cell r="L70" t="str">
            <v>Trouble Tunggu Spare Part</v>
          </cell>
        </row>
        <row r="71">
          <cell r="D71" t="str">
            <v>Backhoe Loader</v>
          </cell>
          <cell r="L71" t="str">
            <v>Loading Sampah</v>
          </cell>
        </row>
        <row r="72">
          <cell r="D72" t="str">
            <v>Bulldozer D31E</v>
          </cell>
          <cell r="L72" t="str">
            <v>Standby Tak Ada Operator</v>
          </cell>
        </row>
        <row r="73">
          <cell r="D73" t="str">
            <v>Bulldozer D31P</v>
          </cell>
          <cell r="L73" t="str">
            <v>Trouble Tunggu Spare Part</v>
          </cell>
        </row>
        <row r="74">
          <cell r="D74" t="str">
            <v>Bulldozer D85E-SS</v>
          </cell>
          <cell r="L74" t="str">
            <v>Trouble Tunggu Spare Part</v>
          </cell>
        </row>
        <row r="75">
          <cell r="D75" t="str">
            <v>Compactor Bomaq 211 D</v>
          </cell>
          <cell r="L75" t="str">
            <v>Trouble</v>
          </cell>
        </row>
        <row r="76">
          <cell r="D76" t="str">
            <v>Compactor Bomaq 211 D</v>
          </cell>
          <cell r="L76" t="str">
            <v>Trouble</v>
          </cell>
        </row>
        <row r="77">
          <cell r="D77" t="str">
            <v>Excavator PC-200 Galeo 07</v>
          </cell>
          <cell r="L77" t="str">
            <v>Standby Tak Ada Pekerjaan</v>
          </cell>
        </row>
        <row r="78">
          <cell r="D78" t="str">
            <v>Excavator PC-200 Galeo 08</v>
          </cell>
          <cell r="L78" t="str">
            <v>Trouble Tunggu Mekanik</v>
          </cell>
        </row>
        <row r="79">
          <cell r="D79" t="str">
            <v>Grader 511A</v>
          </cell>
          <cell r="L79" t="str">
            <v>Standby Dan Lain-lain</v>
          </cell>
        </row>
        <row r="80">
          <cell r="D80" t="str">
            <v>Grader 511A - 03</v>
          </cell>
          <cell r="L80" t="str">
            <v>Grading Jalan</v>
          </cell>
        </row>
        <row r="81">
          <cell r="D81" t="str">
            <v>Thornton</v>
          </cell>
          <cell r="L81" t="str">
            <v>Trouble</v>
          </cell>
        </row>
        <row r="82">
          <cell r="D82" t="str">
            <v>Backhoe Loader</v>
          </cell>
          <cell r="L82" t="str">
            <v>Kerja</v>
          </cell>
        </row>
        <row r="83">
          <cell r="D83" t="str">
            <v>Bulldozer D31P</v>
          </cell>
          <cell r="L83" t="str">
            <v>Trouble Tunggu Spare Part</v>
          </cell>
        </row>
        <row r="84">
          <cell r="D84" t="str">
            <v>Bulldozer D85E-SS</v>
          </cell>
          <cell r="L84" t="str">
            <v>Trouble</v>
          </cell>
        </row>
        <row r="85">
          <cell r="D85" t="str">
            <v>Compactor Bomaq 211 D</v>
          </cell>
          <cell r="L85" t="str">
            <v>Trouble Tunggu Spare Part</v>
          </cell>
        </row>
        <row r="86">
          <cell r="D86" t="str">
            <v>Compactor Bomaq 216 D</v>
          </cell>
          <cell r="L86" t="str">
            <v>Trouble Tunggu Spare Part</v>
          </cell>
        </row>
        <row r="87">
          <cell r="D87" t="str">
            <v>Grader 511A - 03</v>
          </cell>
          <cell r="L87" t="str">
            <v>Grading Jalan</v>
          </cell>
        </row>
        <row r="88">
          <cell r="D88" t="str">
            <v>Grader 511A - 03</v>
          </cell>
          <cell r="L88" t="str">
            <v>Grading Jalan</v>
          </cell>
        </row>
        <row r="89">
          <cell r="D89" t="str">
            <v>Grader 511A - 03</v>
          </cell>
          <cell r="L89" t="str">
            <v>Maintenance</v>
          </cell>
        </row>
        <row r="90">
          <cell r="D90" t="str">
            <v>Thornton</v>
          </cell>
          <cell r="L90" t="str">
            <v>Trouble Tunggu Spare Part</v>
          </cell>
        </row>
        <row r="91">
          <cell r="D91" t="str">
            <v>Bulldozer D31E</v>
          </cell>
          <cell r="L91" t="str">
            <v>Gusur Bahu Jalan</v>
          </cell>
        </row>
        <row r="92">
          <cell r="D92" t="str">
            <v>Canycom 01</v>
          </cell>
          <cell r="L92" t="str">
            <v>Pemupukan Mekanis</v>
          </cell>
        </row>
        <row r="93">
          <cell r="D93" t="str">
            <v>Canycom 02</v>
          </cell>
          <cell r="L93" t="str">
            <v>Pemupukan Mekanis</v>
          </cell>
        </row>
        <row r="94">
          <cell r="D94" t="str">
            <v>Canycom 03</v>
          </cell>
          <cell r="L94" t="str">
            <v>Pemupukan Mekanis</v>
          </cell>
        </row>
        <row r="95">
          <cell r="D95" t="str">
            <v>Canycom 04</v>
          </cell>
          <cell r="L95" t="str">
            <v>Pemupukan Mekanis</v>
          </cell>
        </row>
        <row r="96">
          <cell r="D96" t="str">
            <v>Compactor Bomaq 211 D</v>
          </cell>
          <cell r="L96" t="str">
            <v>Trouble Tunggu Spare Part</v>
          </cell>
        </row>
        <row r="97">
          <cell r="D97" t="str">
            <v>Compactor Bomaq 216 D</v>
          </cell>
          <cell r="L97" t="str">
            <v>Trouble Tunggu Spare Part</v>
          </cell>
        </row>
        <row r="98">
          <cell r="D98" t="str">
            <v>Excavator PC-200-8</v>
          </cell>
          <cell r="L98" t="str">
            <v>Stok Pasir</v>
          </cell>
        </row>
        <row r="99">
          <cell r="D99" t="str">
            <v>Grader 510R</v>
          </cell>
          <cell r="L99" t="str">
            <v>Standby Dan Lain-lain</v>
          </cell>
        </row>
        <row r="100">
          <cell r="D100" t="str">
            <v>Grader 511A</v>
          </cell>
          <cell r="L100" t="str">
            <v>Gusur Bahu Jalan</v>
          </cell>
        </row>
        <row r="101">
          <cell r="D101" t="str">
            <v>Grader 511A</v>
          </cell>
          <cell r="L101" t="str">
            <v>Gusur Bahu Jalan</v>
          </cell>
        </row>
        <row r="102">
          <cell r="D102" t="str">
            <v>Grader 511A</v>
          </cell>
          <cell r="L102" t="str">
            <v>Gusur Bahu Jalan</v>
          </cell>
        </row>
        <row r="103">
          <cell r="D103" t="str">
            <v>Thornton</v>
          </cell>
          <cell r="L103" t="str">
            <v>Trouble Tunggu Spare Part</v>
          </cell>
        </row>
        <row r="104">
          <cell r="D104" t="str">
            <v>Backhoe Loader</v>
          </cell>
          <cell r="L104" t="str">
            <v>Gusur Sampah</v>
          </cell>
        </row>
        <row r="105">
          <cell r="D105" t="str">
            <v>Bulldozer D31E</v>
          </cell>
          <cell r="L105" t="str">
            <v>Grading Jalan</v>
          </cell>
        </row>
        <row r="106">
          <cell r="D106" t="str">
            <v>Bulldozer D31P</v>
          </cell>
          <cell r="L106" t="str">
            <v>Trouble Tunggu Spare Part</v>
          </cell>
        </row>
        <row r="107">
          <cell r="D107" t="str">
            <v>Bulldozer D85E-SS</v>
          </cell>
          <cell r="L107" t="str">
            <v>Pelebaran Jalan</v>
          </cell>
        </row>
        <row r="108">
          <cell r="D108" t="str">
            <v>Compactor Bomaq 211 D</v>
          </cell>
          <cell r="L108" t="str">
            <v>Trouble Tunggu Spare Part</v>
          </cell>
        </row>
        <row r="109">
          <cell r="D109" t="str">
            <v>Compactor Bomaq 216 D</v>
          </cell>
          <cell r="L109" t="str">
            <v>Trouble Tunggu Spare Part</v>
          </cell>
        </row>
        <row r="110">
          <cell r="D110" t="str">
            <v>Excavator PC-200 Galeo 07</v>
          </cell>
          <cell r="L110" t="str">
            <v>Mobilisasi Alat</v>
          </cell>
        </row>
        <row r="111">
          <cell r="D111" t="str">
            <v>Excavator PC-200 Galeo 08</v>
          </cell>
          <cell r="L111" t="str">
            <v>Trouble Tunggu Spare Part</v>
          </cell>
        </row>
        <row r="112">
          <cell r="D112" t="str">
            <v>Grader 511A</v>
          </cell>
          <cell r="L112" t="str">
            <v>Trouble Tunggu Spare Part</v>
          </cell>
        </row>
        <row r="113">
          <cell r="D113" t="str">
            <v>Grader 511A - 03</v>
          </cell>
          <cell r="L113" t="str">
            <v>Grading Jalan</v>
          </cell>
        </row>
        <row r="114">
          <cell r="D114" t="str">
            <v>Bulldozer D31P</v>
          </cell>
          <cell r="L114" t="str">
            <v>Gusur Bahu Jalan</v>
          </cell>
        </row>
        <row r="115">
          <cell r="D115" t="str">
            <v>Bulldozer D31P</v>
          </cell>
          <cell r="L115" t="str">
            <v>Gusur Bahu Jalan</v>
          </cell>
        </row>
        <row r="116">
          <cell r="D116" t="str">
            <v>Bulldozer D31P</v>
          </cell>
          <cell r="L116" t="str">
            <v>Trouble</v>
          </cell>
        </row>
        <row r="117">
          <cell r="D117" t="str">
            <v>Bulldozer D85E-SS</v>
          </cell>
          <cell r="L117" t="str">
            <v>Pelebaran Jalan</v>
          </cell>
        </row>
        <row r="118">
          <cell r="D118" t="str">
            <v>Compactor Bomaq 211 D</v>
          </cell>
          <cell r="L118" t="str">
            <v>Trouble Tunggu Spare Part</v>
          </cell>
        </row>
        <row r="119">
          <cell r="D119" t="str">
            <v>Compactor Bomaq 216 D</v>
          </cell>
          <cell r="L119" t="str">
            <v>Trouble Tunggu Spare Part</v>
          </cell>
        </row>
        <row r="120">
          <cell r="D120" t="str">
            <v>Excavator PC-200 Galeo 07</v>
          </cell>
          <cell r="L120" t="str">
            <v>Cutting Gunung</v>
          </cell>
        </row>
        <row r="121">
          <cell r="D121" t="str">
            <v>Grader 511A - 03</v>
          </cell>
          <cell r="L121" t="str">
            <v>Grading Jalan</v>
          </cell>
        </row>
        <row r="122">
          <cell r="D122" t="str">
            <v>Grader 511A - 03</v>
          </cell>
          <cell r="L122" t="str">
            <v>Grading Jalan</v>
          </cell>
        </row>
        <row r="123">
          <cell r="D123" t="str">
            <v>Grader 511A - 03</v>
          </cell>
          <cell r="L123" t="str">
            <v>Grading Jalan</v>
          </cell>
        </row>
        <row r="124">
          <cell r="D124" t="str">
            <v>Grader 511A - 03</v>
          </cell>
          <cell r="L124" t="str">
            <v>Grading Jalan</v>
          </cell>
        </row>
        <row r="125">
          <cell r="D125" t="str">
            <v>Grader 511A - 03</v>
          </cell>
          <cell r="L125" t="str">
            <v>Grading Jalan</v>
          </cell>
        </row>
        <row r="126">
          <cell r="D126" t="str">
            <v>Backhoe Loader</v>
          </cell>
          <cell r="L126" t="str">
            <v>Kerja</v>
          </cell>
        </row>
        <row r="127">
          <cell r="D127" t="str">
            <v>Bulldozer D31E</v>
          </cell>
          <cell r="L127" t="str">
            <v>Gusur Bahu Jalan</v>
          </cell>
        </row>
        <row r="128">
          <cell r="D128" t="str">
            <v>Canycom 01</v>
          </cell>
          <cell r="L128" t="str">
            <v>Standby Tak Ada Pekerjaan</v>
          </cell>
        </row>
        <row r="129">
          <cell r="D129" t="str">
            <v>Canycom 02</v>
          </cell>
          <cell r="L129" t="str">
            <v>Pemupukan Mekanis</v>
          </cell>
        </row>
        <row r="130">
          <cell r="D130" t="str">
            <v>Canycom 03</v>
          </cell>
          <cell r="L130" t="str">
            <v>Standby Tak Ada Pekerjaan</v>
          </cell>
        </row>
        <row r="131">
          <cell r="D131" t="str">
            <v>Canycom 04</v>
          </cell>
          <cell r="L131" t="str">
            <v>Standby Tak Ada Pekerjaan</v>
          </cell>
        </row>
        <row r="132">
          <cell r="D132" t="str">
            <v>Compactor Bomaq 211 D</v>
          </cell>
          <cell r="L132" t="str">
            <v>Trouble Tunggu Spare Part</v>
          </cell>
        </row>
        <row r="133">
          <cell r="D133" t="str">
            <v>Compactor Bomaq 216 D</v>
          </cell>
          <cell r="L133" t="str">
            <v>Trouble Tunggu Spare Part</v>
          </cell>
        </row>
        <row r="134">
          <cell r="D134" t="str">
            <v>Excavator PC-200-8</v>
          </cell>
          <cell r="L134" t="str">
            <v>Trouble</v>
          </cell>
        </row>
        <row r="135">
          <cell r="D135" t="str">
            <v>Grader 510R</v>
          </cell>
          <cell r="L135" t="str">
            <v>Standby Dan Lain-lain</v>
          </cell>
        </row>
        <row r="136">
          <cell r="D136" t="str">
            <v>Grader 511A</v>
          </cell>
          <cell r="L136" t="str">
            <v>Gusur Bahu Jalan</v>
          </cell>
        </row>
        <row r="137">
          <cell r="D137" t="str">
            <v>Grader 511A</v>
          </cell>
          <cell r="L137" t="str">
            <v>Tarik Unit Amblas</v>
          </cell>
        </row>
        <row r="138">
          <cell r="D138" t="str">
            <v>Grader 511A</v>
          </cell>
          <cell r="L138" t="str">
            <v>Trouble</v>
          </cell>
        </row>
        <row r="139">
          <cell r="D139" t="str">
            <v>Thornton</v>
          </cell>
          <cell r="L139" t="str">
            <v>Trouble Tunggu Spare Part</v>
          </cell>
        </row>
        <row r="140">
          <cell r="D140" t="str">
            <v>Backhoe Loader</v>
          </cell>
          <cell r="L140" t="str">
            <v>Loading Sampah</v>
          </cell>
        </row>
        <row r="141">
          <cell r="D141" t="str">
            <v>Backhoe Loader</v>
          </cell>
          <cell r="L141" t="str">
            <v>Tarik Unit Amblas</v>
          </cell>
        </row>
        <row r="142">
          <cell r="D142" t="str">
            <v>Bulldozer D31E</v>
          </cell>
          <cell r="L142" t="str">
            <v>Grading Bahu Jalan</v>
          </cell>
        </row>
        <row r="143">
          <cell r="D143" t="str">
            <v>Bulldozer D31E</v>
          </cell>
          <cell r="L143" t="str">
            <v>Grading Bahu Jalan</v>
          </cell>
        </row>
        <row r="144">
          <cell r="D144" t="str">
            <v>Bulldozer D31P</v>
          </cell>
          <cell r="L144" t="str">
            <v>Trouble Tunggu Spare Part</v>
          </cell>
        </row>
        <row r="145">
          <cell r="D145" t="str">
            <v>Bulldozer D85E-SS</v>
          </cell>
          <cell r="L145" t="str">
            <v>Standby Cuaca Buruk</v>
          </cell>
        </row>
        <row r="146">
          <cell r="D146" t="str">
            <v>Compactor Bomaq 211 D</v>
          </cell>
          <cell r="L146" t="str">
            <v>Trouble Tunggu Spare Part</v>
          </cell>
        </row>
        <row r="147">
          <cell r="D147" t="str">
            <v>Compactor Bomaq 216 D</v>
          </cell>
          <cell r="L147" t="str">
            <v>Trouble Tunggu Spare Part</v>
          </cell>
        </row>
        <row r="148">
          <cell r="D148" t="str">
            <v>Excavator PC-200 Galeo 07</v>
          </cell>
          <cell r="L148" t="str">
            <v>Standby Cuaca Buruk</v>
          </cell>
        </row>
        <row r="149">
          <cell r="D149" t="str">
            <v>Excavator PC-200 Galeo 08</v>
          </cell>
          <cell r="L149" t="str">
            <v>Pelebaran Jalan</v>
          </cell>
        </row>
        <row r="150">
          <cell r="D150" t="str">
            <v>Grader 511A</v>
          </cell>
          <cell r="L150" t="str">
            <v>Trouble Tunggu Mekanik</v>
          </cell>
        </row>
        <row r="151">
          <cell r="D151" t="str">
            <v>Grader 511A - 03</v>
          </cell>
          <cell r="L151" t="str">
            <v>Grading Jalan</v>
          </cell>
        </row>
        <row r="152">
          <cell r="D152" t="str">
            <v>Grader 511A - 03</v>
          </cell>
          <cell r="L152" t="str">
            <v>Grading Jalan</v>
          </cell>
        </row>
        <row r="153">
          <cell r="D153" t="str">
            <v>Grader 511A - 03</v>
          </cell>
          <cell r="L153" t="str">
            <v>Grading Jalan</v>
          </cell>
        </row>
        <row r="154">
          <cell r="D154" t="str">
            <v>Grader 511A - 03</v>
          </cell>
          <cell r="L154" t="str">
            <v>Grading Jalan</v>
          </cell>
        </row>
        <row r="155">
          <cell r="D155" t="str">
            <v>Backhoe Loader</v>
          </cell>
          <cell r="L155" t="str">
            <v>Kerja</v>
          </cell>
        </row>
        <row r="156">
          <cell r="D156" t="str">
            <v>Backhoe Loader</v>
          </cell>
          <cell r="L156" t="str">
            <v>Tarik Unit Amblas</v>
          </cell>
        </row>
        <row r="157">
          <cell r="D157" t="str">
            <v>Bulldozer D31P</v>
          </cell>
          <cell r="L157" t="str">
            <v>Gusur Bahu Jalan</v>
          </cell>
        </row>
        <row r="158">
          <cell r="D158" t="str">
            <v>Bulldozer D31P</v>
          </cell>
          <cell r="L158" t="str">
            <v>Gusur Bahu Jalan</v>
          </cell>
        </row>
        <row r="159">
          <cell r="D159" t="str">
            <v>Bulldozer D31P</v>
          </cell>
          <cell r="L159" t="str">
            <v>Trouble</v>
          </cell>
        </row>
        <row r="160">
          <cell r="D160" t="str">
            <v>Bulldozer D85E-SS</v>
          </cell>
          <cell r="L160" t="str">
            <v>Buat Jalan</v>
          </cell>
        </row>
        <row r="161">
          <cell r="D161" t="str">
            <v>Bulldozer D85E-SS</v>
          </cell>
          <cell r="L161" t="str">
            <v>Buat Jalan</v>
          </cell>
        </row>
        <row r="162">
          <cell r="D162" t="str">
            <v>Compactor Bomaq 211 D</v>
          </cell>
          <cell r="L162" t="str">
            <v>Trouble Tunggu Spare Part</v>
          </cell>
        </row>
        <row r="163">
          <cell r="D163" t="str">
            <v>Compactor Bomaq 216 D</v>
          </cell>
          <cell r="L163" t="str">
            <v>Trouble Tunggu Spare Part</v>
          </cell>
        </row>
        <row r="164">
          <cell r="D164" t="str">
            <v>Excavator PC-200 Galeo 07</v>
          </cell>
          <cell r="L164" t="str">
            <v>Buat Parit</v>
          </cell>
        </row>
        <row r="165">
          <cell r="D165" t="str">
            <v>Grader 510R</v>
          </cell>
          <cell r="L165" t="str">
            <v>Trouble Tunggu Spare Part</v>
          </cell>
        </row>
        <row r="166">
          <cell r="D166" t="str">
            <v>Grader 511A - 03</v>
          </cell>
          <cell r="L166" t="str">
            <v>Grading Jalan</v>
          </cell>
        </row>
        <row r="167">
          <cell r="D167" t="str">
            <v>Grader 511A - 03</v>
          </cell>
          <cell r="L167" t="str">
            <v>Grading Jalan</v>
          </cell>
        </row>
        <row r="168">
          <cell r="D168" t="str">
            <v>Grader 511A - 03</v>
          </cell>
          <cell r="L168" t="str">
            <v>Grading Jalan</v>
          </cell>
        </row>
        <row r="169">
          <cell r="D169" t="str">
            <v>Grader 511A - 03</v>
          </cell>
          <cell r="L169" t="str">
            <v>Grading Jalan</v>
          </cell>
        </row>
        <row r="170">
          <cell r="D170" t="str">
            <v>Thornton</v>
          </cell>
          <cell r="L170" t="str">
            <v>Trouble Tunggu Spare Part</v>
          </cell>
        </row>
        <row r="171">
          <cell r="D171" t="str">
            <v>Winteq 03</v>
          </cell>
          <cell r="L171" t="str">
            <v>Servis Jalan</v>
          </cell>
        </row>
        <row r="172">
          <cell r="D172" t="str">
            <v>Bulldozer D31E</v>
          </cell>
          <cell r="L172" t="str">
            <v>Gusur Bahu Jalan</v>
          </cell>
        </row>
        <row r="173">
          <cell r="D173" t="str">
            <v>Canycom 01</v>
          </cell>
          <cell r="L173" t="str">
            <v>Pemupukan Mekanis</v>
          </cell>
        </row>
        <row r="174">
          <cell r="D174" t="str">
            <v>Canycom 02</v>
          </cell>
          <cell r="L174" t="str">
            <v>Pemupukan Mekanis</v>
          </cell>
        </row>
        <row r="175">
          <cell r="D175" t="str">
            <v>Canycom 03</v>
          </cell>
          <cell r="L175" t="str">
            <v>Pemupukan Mekanis</v>
          </cell>
        </row>
        <row r="176">
          <cell r="D176" t="str">
            <v>Canycom 04</v>
          </cell>
          <cell r="L176" t="str">
            <v>Kerja</v>
          </cell>
        </row>
        <row r="177">
          <cell r="D177" t="str">
            <v>Compactor Bomaq 211 D</v>
          </cell>
          <cell r="L177" t="str">
            <v>Trouble Tunggu Spare Part</v>
          </cell>
        </row>
        <row r="178">
          <cell r="D178" t="str">
            <v>Compactor Bomaq 216 D</v>
          </cell>
          <cell r="L178" t="str">
            <v>Trouble Tunggu Spare Part</v>
          </cell>
        </row>
        <row r="179">
          <cell r="D179" t="str">
            <v>Excavator PC-200-8</v>
          </cell>
          <cell r="L179" t="str">
            <v>Cutting Gunung</v>
          </cell>
        </row>
        <row r="180">
          <cell r="D180" t="str">
            <v>Grader 510R</v>
          </cell>
          <cell r="L180" t="str">
            <v>Standby Dan Lain-lain</v>
          </cell>
        </row>
        <row r="181">
          <cell r="D181" t="str">
            <v>Grader 511A</v>
          </cell>
          <cell r="L181" t="str">
            <v>Trouble</v>
          </cell>
        </row>
        <row r="182">
          <cell r="D182" t="str">
            <v>Backhoe Loader</v>
          </cell>
          <cell r="L182" t="str">
            <v>Loading Sampah Di Pabrik</v>
          </cell>
        </row>
        <row r="183">
          <cell r="D183" t="str">
            <v>Bulldozer D31E</v>
          </cell>
          <cell r="L183" t="str">
            <v>Grading Bahu Jalan</v>
          </cell>
        </row>
        <row r="184">
          <cell r="D184" t="str">
            <v>Bulldozer D31E</v>
          </cell>
          <cell r="L184" t="str">
            <v>Grading Bahu Jalan</v>
          </cell>
        </row>
        <row r="185">
          <cell r="D185" t="str">
            <v>Bulldozer D31P</v>
          </cell>
          <cell r="L185" t="str">
            <v>Grading Bahu Jalan</v>
          </cell>
        </row>
        <row r="186">
          <cell r="D186" t="str">
            <v>Bulldozer D31P</v>
          </cell>
          <cell r="L186" t="str">
            <v>Grading Bahu Jalan</v>
          </cell>
        </row>
        <row r="187">
          <cell r="D187" t="str">
            <v>Bulldozer D31P</v>
          </cell>
          <cell r="L187" t="str">
            <v>Grading Bahu Jalan</v>
          </cell>
        </row>
        <row r="188">
          <cell r="D188" t="str">
            <v>Bulldozer D85E-SS</v>
          </cell>
          <cell r="L188" t="str">
            <v>Cutting Gunung</v>
          </cell>
        </row>
        <row r="189">
          <cell r="D189" t="str">
            <v>Compactor Bomaq 211 D</v>
          </cell>
          <cell r="L189" t="str">
            <v>Trouble Tunggu Spare Part</v>
          </cell>
        </row>
        <row r="190">
          <cell r="D190" t="str">
            <v>Compactor Bomaq 216 D</v>
          </cell>
          <cell r="L190" t="str">
            <v>Trouble Tunggu Spare Part</v>
          </cell>
        </row>
        <row r="191">
          <cell r="D191" t="str">
            <v>Excavator PC-200 Galeo 07</v>
          </cell>
          <cell r="L191" t="str">
            <v>Buat Parit</v>
          </cell>
        </row>
        <row r="192">
          <cell r="D192" t="str">
            <v>Excavator PC-200 Galeo 08</v>
          </cell>
          <cell r="L192" t="str">
            <v>Pelebaran Jalan</v>
          </cell>
        </row>
        <row r="193">
          <cell r="D193" t="str">
            <v>Grader 511A</v>
          </cell>
          <cell r="L193" t="str">
            <v>Trouble Tunggu Mekanik</v>
          </cell>
        </row>
        <row r="194">
          <cell r="D194" t="str">
            <v>Grader 511A - 03</v>
          </cell>
          <cell r="L194" t="str">
            <v>Grading Jalan</v>
          </cell>
        </row>
        <row r="195">
          <cell r="D195" t="str">
            <v>Grader 511A - 03</v>
          </cell>
          <cell r="L195" t="str">
            <v>Grading Jalan</v>
          </cell>
        </row>
        <row r="196">
          <cell r="D196" t="str">
            <v>Backhoe Loader</v>
          </cell>
          <cell r="L196" t="str">
            <v>Loading Tanah Merah</v>
          </cell>
        </row>
        <row r="197">
          <cell r="D197" t="str">
            <v>Backhoe Loader</v>
          </cell>
          <cell r="L197" t="str">
            <v>Pasang Gorong-Gorong</v>
          </cell>
        </row>
        <row r="198">
          <cell r="D198" t="str">
            <v>Bulldozer D31P</v>
          </cell>
          <cell r="L198" t="str">
            <v>Gusur Bahu Jalan</v>
          </cell>
        </row>
        <row r="199">
          <cell r="D199" t="str">
            <v>Bulldozer D31P</v>
          </cell>
          <cell r="L199" t="str">
            <v>Trouble Tunggu Mekanik</v>
          </cell>
        </row>
        <row r="200">
          <cell r="D200" t="str">
            <v>Bulldozer D85E-SS</v>
          </cell>
          <cell r="L200" t="str">
            <v>Buat Jalan</v>
          </cell>
        </row>
        <row r="201">
          <cell r="D201" t="str">
            <v>Compactor Bomaq 211 D</v>
          </cell>
          <cell r="L201" t="str">
            <v>Trouble Tunggu Spare Part</v>
          </cell>
        </row>
        <row r="202">
          <cell r="D202" t="str">
            <v>Compactor Bomaq 216 D</v>
          </cell>
          <cell r="L202" t="str">
            <v>Trouble Tunggu Spare Part</v>
          </cell>
        </row>
        <row r="203">
          <cell r="D203" t="str">
            <v>Excavator PC-200 Galeo 07</v>
          </cell>
          <cell r="L203" t="str">
            <v>Buat Parit</v>
          </cell>
        </row>
        <row r="204">
          <cell r="D204" t="str">
            <v>Excavator PC-200-8</v>
          </cell>
          <cell r="L204" t="str">
            <v>Loading Pasir</v>
          </cell>
        </row>
        <row r="205">
          <cell r="D205" t="str">
            <v>Grader 511A - 03</v>
          </cell>
          <cell r="L205" t="str">
            <v>Grading Jalan</v>
          </cell>
        </row>
        <row r="206">
          <cell r="D206" t="str">
            <v>Thornton</v>
          </cell>
          <cell r="L206" t="str">
            <v>Trouble Tunggu Spare Part</v>
          </cell>
        </row>
        <row r="207">
          <cell r="D207" t="str">
            <v>Winteq 03</v>
          </cell>
          <cell r="L207" t="str">
            <v>Servis Jalan</v>
          </cell>
        </row>
        <row r="208">
          <cell r="D208" t="str">
            <v>Bulldozer D31E</v>
          </cell>
          <cell r="L208" t="str">
            <v>Gusur Bahu Jalan</v>
          </cell>
        </row>
        <row r="209">
          <cell r="D209" t="str">
            <v>Bulldozer D31E</v>
          </cell>
          <cell r="L209" t="str">
            <v>Gusur Bahu Jalan</v>
          </cell>
        </row>
        <row r="210">
          <cell r="D210" t="str">
            <v>Canycom 01</v>
          </cell>
          <cell r="L210" t="str">
            <v>Standby Tak Ada Pekerjaan</v>
          </cell>
        </row>
        <row r="211">
          <cell r="D211" t="str">
            <v>Canycom 02</v>
          </cell>
          <cell r="L211" t="str">
            <v>Standby Tak Ada Pekerjaan</v>
          </cell>
        </row>
        <row r="212">
          <cell r="D212" t="str">
            <v>Canycom 03</v>
          </cell>
          <cell r="L212" t="str">
            <v>Standby Tak Ada Pekerjaan</v>
          </cell>
        </row>
        <row r="213">
          <cell r="D213" t="str">
            <v>Canycom 04</v>
          </cell>
          <cell r="L213" t="str">
            <v>Standby Tak Ada Pekerjaan</v>
          </cell>
        </row>
        <row r="214">
          <cell r="D214" t="str">
            <v>Compactor Bomaq 211 D</v>
          </cell>
          <cell r="L214" t="str">
            <v>Trouble Tunggu Spare Part</v>
          </cell>
        </row>
        <row r="215">
          <cell r="D215" t="str">
            <v>Compactor Bomaq 216 D</v>
          </cell>
          <cell r="L215" t="str">
            <v>Trouble Tunggu Spare Part</v>
          </cell>
        </row>
        <row r="216">
          <cell r="D216" t="str">
            <v>Excavator PC-200-8</v>
          </cell>
          <cell r="L216" t="str">
            <v>Loading Pasir</v>
          </cell>
        </row>
        <row r="217">
          <cell r="D217" t="str">
            <v>Grader 510R</v>
          </cell>
          <cell r="L217" t="str">
            <v>Gusur Pasir</v>
          </cell>
        </row>
        <row r="218">
          <cell r="D218" t="str">
            <v>Grader 510R</v>
          </cell>
          <cell r="L218" t="str">
            <v>Gusur Pasir</v>
          </cell>
        </row>
        <row r="219">
          <cell r="D219" t="str">
            <v>Grader 511A</v>
          </cell>
          <cell r="L219" t="str">
            <v>Trouble</v>
          </cell>
        </row>
        <row r="220">
          <cell r="D220" t="str">
            <v>Thornton</v>
          </cell>
          <cell r="L220" t="str">
            <v>Trouble Tunggu Spare Part</v>
          </cell>
        </row>
        <row r="221">
          <cell r="D221" t="str">
            <v>Backhoe Loader</v>
          </cell>
          <cell r="L221" t="str">
            <v>Loading Sampah</v>
          </cell>
        </row>
        <row r="222">
          <cell r="D222" t="str">
            <v>Bulldozer D31E</v>
          </cell>
          <cell r="L222" t="str">
            <v>Grading Bahu Jalan</v>
          </cell>
        </row>
        <row r="223">
          <cell r="D223" t="str">
            <v>Bulldozer D31P</v>
          </cell>
          <cell r="L223" t="str">
            <v>Grading Bahu Jalan</v>
          </cell>
        </row>
        <row r="224">
          <cell r="D224" t="str">
            <v>Bulldozer D31P</v>
          </cell>
          <cell r="L224" t="str">
            <v>Grading Bahu Jalan</v>
          </cell>
        </row>
        <row r="225">
          <cell r="D225" t="str">
            <v>Bulldozer D31P</v>
          </cell>
          <cell r="L225" t="str">
            <v>Grading Bahu Jalan</v>
          </cell>
        </row>
        <row r="226">
          <cell r="D226" t="str">
            <v>Bulldozer D31P</v>
          </cell>
          <cell r="L226" t="str">
            <v>Trouble Tunggu Spare Part</v>
          </cell>
        </row>
        <row r="227">
          <cell r="D227" t="str">
            <v>Bulldozer D85E-SS</v>
          </cell>
          <cell r="L227" t="str">
            <v>Pelebaran Jalan</v>
          </cell>
        </row>
        <row r="228">
          <cell r="D228" t="str">
            <v>Compactor Bomaq 211 D</v>
          </cell>
          <cell r="L228" t="str">
            <v>Trouble Tunggu Spare Part</v>
          </cell>
        </row>
        <row r="229">
          <cell r="D229" t="str">
            <v>Compactor Bomaq 216 D</v>
          </cell>
          <cell r="L229" t="str">
            <v>Trouble Tunggu Spare Part</v>
          </cell>
        </row>
        <row r="230">
          <cell r="D230" t="str">
            <v>Excavator PC-200 Galeo 07</v>
          </cell>
          <cell r="L230" t="str">
            <v>Buat Parit</v>
          </cell>
        </row>
        <row r="231">
          <cell r="D231" t="str">
            <v>Excavator PC-200 Galeo 08</v>
          </cell>
          <cell r="L231" t="str">
            <v>Loading Pasir</v>
          </cell>
        </row>
        <row r="232">
          <cell r="D232" t="str">
            <v>Grader 511A</v>
          </cell>
          <cell r="L232" t="str">
            <v>Trouble Tunggu Spare Part</v>
          </cell>
        </row>
        <row r="233">
          <cell r="D233" t="str">
            <v>Grader 511A - 03</v>
          </cell>
          <cell r="L233" t="str">
            <v>Gusur Sirtu</v>
          </cell>
        </row>
        <row r="234">
          <cell r="D234" t="str">
            <v>Grader 511A - 03</v>
          </cell>
          <cell r="L234" t="str">
            <v>Gusur Sirtu</v>
          </cell>
        </row>
        <row r="235">
          <cell r="D235" t="str">
            <v>Backhoe Loader</v>
          </cell>
          <cell r="L235" t="str">
            <v>Loading Tanah Merah</v>
          </cell>
        </row>
        <row r="236">
          <cell r="D236" t="str">
            <v>Bomaq 216 D (Mamuang)</v>
          </cell>
          <cell r="L236" t="str">
            <v>Kompek Jalan</v>
          </cell>
        </row>
        <row r="237">
          <cell r="D237" t="str">
            <v>Bomaq 216 D (Mamuang)</v>
          </cell>
          <cell r="L237" t="str">
            <v>Kompek Jalan</v>
          </cell>
        </row>
        <row r="238">
          <cell r="D238" t="str">
            <v>Bulldozer D31E</v>
          </cell>
          <cell r="L238" t="str">
            <v>Gusur Tanah Merah</v>
          </cell>
        </row>
        <row r="239">
          <cell r="D239" t="str">
            <v>Bulldozer D31P</v>
          </cell>
          <cell r="L239" t="str">
            <v>Gusur Bahu Jalan</v>
          </cell>
        </row>
        <row r="240">
          <cell r="D240" t="str">
            <v>Bulldozer D31P</v>
          </cell>
          <cell r="L240" t="str">
            <v>Gusur Bahu Jalan</v>
          </cell>
        </row>
        <row r="241">
          <cell r="D241" t="str">
            <v>Bulldozer D85E-SS</v>
          </cell>
          <cell r="L241" t="str">
            <v>Buat Badan Jalan</v>
          </cell>
        </row>
        <row r="242">
          <cell r="D242" t="str">
            <v>Canycom 01</v>
          </cell>
          <cell r="L242" t="str">
            <v>Pemupukan Mekanis</v>
          </cell>
        </row>
        <row r="243">
          <cell r="D243" t="str">
            <v>Canycom 03</v>
          </cell>
          <cell r="L243" t="str">
            <v>Pemupukan Mekanis</v>
          </cell>
        </row>
        <row r="244">
          <cell r="D244" t="str">
            <v>Excavator PC-200 Galeo 07</v>
          </cell>
          <cell r="L244" t="str">
            <v>Buat Parit</v>
          </cell>
        </row>
        <row r="245">
          <cell r="D245" t="str">
            <v>Excavator PC-200 Galeo 07</v>
          </cell>
          <cell r="L245" t="str">
            <v>Maintenance</v>
          </cell>
        </row>
        <row r="246">
          <cell r="D246" t="str">
            <v>Excavator PC-200-8</v>
          </cell>
          <cell r="L246" t="str">
            <v>Loading Pasir</v>
          </cell>
        </row>
        <row r="247">
          <cell r="D247" t="str">
            <v>Grader 510R</v>
          </cell>
          <cell r="L247" t="str">
            <v>Gusur Pasir</v>
          </cell>
        </row>
        <row r="248">
          <cell r="D248" t="str">
            <v>Grader 511A - 03</v>
          </cell>
          <cell r="L248" t="str">
            <v>Grading Jalan</v>
          </cell>
        </row>
        <row r="249">
          <cell r="D249" t="str">
            <v>Grader 511A - 03</v>
          </cell>
          <cell r="L249" t="str">
            <v>Grading Jalan</v>
          </cell>
        </row>
        <row r="250">
          <cell r="D250" t="str">
            <v>Winteq 03</v>
          </cell>
          <cell r="L250" t="str">
            <v>Trouble</v>
          </cell>
        </row>
        <row r="251">
          <cell r="D251" t="str">
            <v>Backhoe Loader</v>
          </cell>
          <cell r="L251" t="str">
            <v>Loading Tanah merah</v>
          </cell>
        </row>
        <row r="252">
          <cell r="D252" t="str">
            <v>Bomaq 216 D (Mamuang)</v>
          </cell>
          <cell r="L252" t="str">
            <v>Standby Tak Ada Operator</v>
          </cell>
        </row>
        <row r="253">
          <cell r="D253" t="str">
            <v>Bulldozer D31E</v>
          </cell>
          <cell r="L253" t="str">
            <v>Gusur Tapak</v>
          </cell>
        </row>
        <row r="254">
          <cell r="D254" t="str">
            <v>Bulldozer D31E</v>
          </cell>
          <cell r="L254" t="str">
            <v>Standby Dan Lain-lain</v>
          </cell>
        </row>
        <row r="255">
          <cell r="D255" t="str">
            <v>Bulldozer D31P</v>
          </cell>
          <cell r="L255" t="str">
            <v>Grading Bahu Jalan</v>
          </cell>
        </row>
        <row r="256">
          <cell r="D256" t="str">
            <v>Bulldozer D85E-SS</v>
          </cell>
          <cell r="L256" t="str">
            <v>Pelebaran Badan Jalan</v>
          </cell>
        </row>
        <row r="257">
          <cell r="D257" t="str">
            <v>Compactor Bomaq 211 D</v>
          </cell>
          <cell r="L257" t="str">
            <v>Trouble Tunggu Spare Part</v>
          </cell>
        </row>
        <row r="258">
          <cell r="D258" t="str">
            <v>Compactor Bomaq 216 D</v>
          </cell>
          <cell r="L258" t="str">
            <v>Trouble Tunggu Spare Part</v>
          </cell>
        </row>
        <row r="259">
          <cell r="D259" t="str">
            <v>Excavator PC-200 Galeo 07</v>
          </cell>
          <cell r="L259" t="str">
            <v>Buat Parit</v>
          </cell>
        </row>
        <row r="260">
          <cell r="D260" t="str">
            <v>Excavator PC-200 Galeo 08</v>
          </cell>
          <cell r="L260" t="str">
            <v>Loading Pasir</v>
          </cell>
        </row>
        <row r="261">
          <cell r="D261" t="str">
            <v>Grader 511A</v>
          </cell>
          <cell r="L261" t="str">
            <v>Trouble</v>
          </cell>
        </row>
        <row r="262">
          <cell r="D262" t="str">
            <v>Grader 511A - 03</v>
          </cell>
          <cell r="L262" t="str">
            <v>Gusur Sirtu</v>
          </cell>
        </row>
        <row r="263">
          <cell r="D263" t="str">
            <v>Bomaq 216 D (Mamuang)</v>
          </cell>
          <cell r="L263" t="str">
            <v>Pengaspalan</v>
          </cell>
        </row>
        <row r="264">
          <cell r="D264" t="str">
            <v>Backhoe Loader</v>
          </cell>
          <cell r="L264" t="str">
            <v>Loading Bahan Bakar</v>
          </cell>
        </row>
        <row r="265">
          <cell r="D265" t="str">
            <v>Backhoe Loader</v>
          </cell>
          <cell r="L265" t="str">
            <v>Loading Tanah merah</v>
          </cell>
        </row>
        <row r="266">
          <cell r="D266" t="str">
            <v>Backhoe Loader</v>
          </cell>
          <cell r="L266" t="str">
            <v>Trouble</v>
          </cell>
        </row>
        <row r="267">
          <cell r="D267" t="str">
            <v>Bomaq 216 D (Mamuang)</v>
          </cell>
          <cell r="L267" t="str">
            <v>Kompek Jalan</v>
          </cell>
        </row>
        <row r="268">
          <cell r="D268" t="str">
            <v>Bomaq 216 D (Mamuang)</v>
          </cell>
          <cell r="L268" t="str">
            <v>Kompek Jalan</v>
          </cell>
        </row>
        <row r="269">
          <cell r="D269" t="str">
            <v>Bomaq 216 D (Mamuang)</v>
          </cell>
          <cell r="L269" t="str">
            <v>Kompek Jalan</v>
          </cell>
        </row>
        <row r="270">
          <cell r="D270" t="str">
            <v>Bomaq 216 D (Mamuang)</v>
          </cell>
          <cell r="L270" t="str">
            <v>Kompek Jalan</v>
          </cell>
        </row>
        <row r="271">
          <cell r="D271" t="str">
            <v>Bomaq 216 D (Mamuang)</v>
          </cell>
          <cell r="L271" t="str">
            <v>Kompek Jalan</v>
          </cell>
        </row>
        <row r="272">
          <cell r="D272" t="str">
            <v>Bomaq 216 D (Mamuang)</v>
          </cell>
          <cell r="L272" t="str">
            <v>Kompek Jalan</v>
          </cell>
        </row>
        <row r="273">
          <cell r="D273" t="str">
            <v>Bulldozer D31E</v>
          </cell>
          <cell r="L273" t="str">
            <v>Gusur Tapak</v>
          </cell>
        </row>
        <row r="274">
          <cell r="D274" t="str">
            <v>Bulldozer D31P</v>
          </cell>
          <cell r="L274" t="str">
            <v>Grading Bahu Jalan</v>
          </cell>
        </row>
        <row r="275">
          <cell r="D275" t="str">
            <v>Bulldozer D85E-SS</v>
          </cell>
          <cell r="L275" t="str">
            <v>Buat Badan Jalan</v>
          </cell>
        </row>
        <row r="276">
          <cell r="D276" t="str">
            <v>Canycom 01</v>
          </cell>
          <cell r="L276" t="str">
            <v>Pemupukan Mekanis</v>
          </cell>
        </row>
        <row r="277">
          <cell r="D277" t="str">
            <v>Canycom 04</v>
          </cell>
          <cell r="L277" t="str">
            <v>Pemupukan Mekanis</v>
          </cell>
        </row>
        <row r="278">
          <cell r="D278" t="str">
            <v>Compactor Bomaq 211 D</v>
          </cell>
          <cell r="L278" t="str">
            <v>Trouble Tunggu Spare Part</v>
          </cell>
        </row>
        <row r="279">
          <cell r="D279" t="str">
            <v>Compactor Bomaq 216 D</v>
          </cell>
          <cell r="L279" t="str">
            <v>Trouble Tunggu Spare Part</v>
          </cell>
        </row>
        <row r="280">
          <cell r="D280" t="str">
            <v>Excavator PC-200 Galeo 07</v>
          </cell>
          <cell r="L280" t="str">
            <v>Trouble</v>
          </cell>
        </row>
        <row r="281">
          <cell r="D281" t="str">
            <v>Excavator PC-200 Galeo 08</v>
          </cell>
          <cell r="L281" t="str">
            <v>Loading Pasir</v>
          </cell>
        </row>
        <row r="282">
          <cell r="D282" t="str">
            <v>Excavator PC-200 Galeo 08</v>
          </cell>
          <cell r="L282" t="str">
            <v>Trouble</v>
          </cell>
        </row>
        <row r="283">
          <cell r="D283" t="str">
            <v>Grader 510R</v>
          </cell>
          <cell r="L283" t="str">
            <v>Gusur Sirtu</v>
          </cell>
        </row>
        <row r="284">
          <cell r="D284" t="str">
            <v>Grader 511A</v>
          </cell>
          <cell r="L284" t="str">
            <v>Grading Jalan</v>
          </cell>
        </row>
        <row r="285">
          <cell r="D285" t="str">
            <v>Grader 511A</v>
          </cell>
          <cell r="L285" t="str">
            <v>Grading Jalan</v>
          </cell>
        </row>
        <row r="286">
          <cell r="D286" t="str">
            <v>Grader 511A</v>
          </cell>
          <cell r="L286" t="str">
            <v>Trouble</v>
          </cell>
        </row>
        <row r="287">
          <cell r="D287" t="str">
            <v>Grader 511A - 03</v>
          </cell>
          <cell r="L287" t="str">
            <v>Grading Jalan</v>
          </cell>
        </row>
        <row r="288">
          <cell r="D288" t="str">
            <v>Grader 511A - 03</v>
          </cell>
          <cell r="L288" t="str">
            <v>Grading Jalan</v>
          </cell>
        </row>
        <row r="289">
          <cell r="D289" t="str">
            <v>Grader 511A - 03</v>
          </cell>
          <cell r="L289" t="str">
            <v>Grading Jalan</v>
          </cell>
        </row>
        <row r="290">
          <cell r="D290" t="str">
            <v>Grader 511A - 03</v>
          </cell>
          <cell r="L290" t="str">
            <v>Grading Jalan</v>
          </cell>
        </row>
        <row r="291">
          <cell r="D291" t="str">
            <v>Grader 511A - 03</v>
          </cell>
          <cell r="L291" t="str">
            <v>Grading Jalan</v>
          </cell>
        </row>
        <row r="292">
          <cell r="D292" t="str">
            <v>Grader 511A - 03</v>
          </cell>
          <cell r="L292" t="str">
            <v>Grading Jalan</v>
          </cell>
        </row>
        <row r="293">
          <cell r="D293" t="str">
            <v>Winteq 03</v>
          </cell>
          <cell r="L293" t="str">
            <v>Trouble Tunggu Spare Part</v>
          </cell>
        </row>
        <row r="294">
          <cell r="D294" t="str">
            <v>Backhoe Loader</v>
          </cell>
          <cell r="L294" t="str">
            <v>Loading Tanah Merah</v>
          </cell>
        </row>
        <row r="295">
          <cell r="D295" t="str">
            <v>Backhoe Loader</v>
          </cell>
          <cell r="L295" t="str">
            <v>Trouble Tunggu Mekanik</v>
          </cell>
        </row>
        <row r="296">
          <cell r="D296" t="str">
            <v>Bomaq 216 D (Mamuang)</v>
          </cell>
          <cell r="L296" t="str">
            <v>Kompek Jalan</v>
          </cell>
        </row>
        <row r="297">
          <cell r="D297" t="str">
            <v>Bomaq 216 D (Mamuang)</v>
          </cell>
          <cell r="L297" t="str">
            <v>Kompek Jalan</v>
          </cell>
        </row>
        <row r="298">
          <cell r="D298" t="str">
            <v>Bomaq 216 D (Mamuang)</v>
          </cell>
          <cell r="L298" t="str">
            <v>Kompek Jalan</v>
          </cell>
        </row>
        <row r="299">
          <cell r="D299" t="str">
            <v>Bulldozer D31E</v>
          </cell>
          <cell r="L299" t="str">
            <v>Gusur Tanah Merah</v>
          </cell>
        </row>
        <row r="300">
          <cell r="D300" t="str">
            <v>Bulldozer D31P</v>
          </cell>
          <cell r="L300" t="str">
            <v>Gusur Bahu Jalan</v>
          </cell>
        </row>
        <row r="301">
          <cell r="D301" t="str">
            <v>Bulldozer D85E-SS</v>
          </cell>
          <cell r="L301" t="str">
            <v>Cutting Gunung</v>
          </cell>
        </row>
        <row r="302">
          <cell r="D302" t="str">
            <v>Compactor Bomaq 211 D</v>
          </cell>
          <cell r="L302" t="str">
            <v>trouble</v>
          </cell>
        </row>
        <row r="303">
          <cell r="D303" t="str">
            <v>Compactor Bomaq 216 D</v>
          </cell>
          <cell r="L303" t="str">
            <v>trouble</v>
          </cell>
        </row>
        <row r="304">
          <cell r="D304" t="str">
            <v>Excavator PC-200 Galeo 07</v>
          </cell>
          <cell r="L304" t="str">
            <v>Buat Parit</v>
          </cell>
        </row>
        <row r="305">
          <cell r="D305" t="str">
            <v>Excavator PC-200-8</v>
          </cell>
          <cell r="L305" t="str">
            <v>Loading Pasir</v>
          </cell>
        </row>
        <row r="306">
          <cell r="D306" t="str">
            <v>Excavator PC-200-8</v>
          </cell>
          <cell r="L306" t="str">
            <v>Stok Pasir</v>
          </cell>
        </row>
        <row r="307">
          <cell r="D307" t="str">
            <v>Grader 511A - 03</v>
          </cell>
          <cell r="L307" t="str">
            <v>Gusur Pasir</v>
          </cell>
        </row>
        <row r="308">
          <cell r="D308" t="str">
            <v>Grader 511A - 03</v>
          </cell>
          <cell r="L308" t="str">
            <v>Gusur Pasir</v>
          </cell>
        </row>
        <row r="309">
          <cell r="D309" t="str">
            <v>Grader 511A - 03</v>
          </cell>
          <cell r="L309" t="str">
            <v>Gusur Pasir</v>
          </cell>
        </row>
        <row r="310">
          <cell r="D310" t="str">
            <v>Grader 511A - 03</v>
          </cell>
          <cell r="L310" t="str">
            <v>Gusur Pasir</v>
          </cell>
        </row>
        <row r="311">
          <cell r="D311" t="str">
            <v>Backhoe Loader</v>
          </cell>
          <cell r="L311" t="str">
            <v>Loading Tanah merah</v>
          </cell>
        </row>
        <row r="312">
          <cell r="D312" t="str">
            <v>Bulldozer D31E</v>
          </cell>
          <cell r="L312" t="str">
            <v>Gusur Timbunan Tanah Merah</v>
          </cell>
        </row>
        <row r="313">
          <cell r="D313" t="str">
            <v>Canycom 01</v>
          </cell>
          <cell r="L313" t="str">
            <v>Pemupukan mekanis</v>
          </cell>
        </row>
        <row r="314">
          <cell r="D314" t="str">
            <v>Canycom 02</v>
          </cell>
          <cell r="L314" t="str">
            <v>Pemupukan mekanis</v>
          </cell>
        </row>
        <row r="315">
          <cell r="D315" t="str">
            <v>Canycom 03</v>
          </cell>
          <cell r="L315" t="str">
            <v>Pemupukan mekanis</v>
          </cell>
        </row>
        <row r="316">
          <cell r="D316" t="str">
            <v>Compactor Bomaq 211 D</v>
          </cell>
          <cell r="L316" t="str">
            <v>Trouble Tunggu Spare Part</v>
          </cell>
        </row>
        <row r="317">
          <cell r="D317" t="str">
            <v>Grader 510R</v>
          </cell>
          <cell r="L317" t="str">
            <v>Grading Jalan</v>
          </cell>
        </row>
        <row r="318">
          <cell r="D318" t="str">
            <v>Grader 510R</v>
          </cell>
          <cell r="L318" t="str">
            <v>Grading Jalan</v>
          </cell>
        </row>
        <row r="319">
          <cell r="D319" t="str">
            <v>Grader 510R</v>
          </cell>
          <cell r="L319" t="str">
            <v>Grading Jalan</v>
          </cell>
        </row>
        <row r="320">
          <cell r="D320" t="str">
            <v>Grader 510R</v>
          </cell>
          <cell r="L320" t="str">
            <v>Grading Jalan</v>
          </cell>
        </row>
        <row r="321">
          <cell r="D321" t="str">
            <v>Grader 510R</v>
          </cell>
          <cell r="L321" t="str">
            <v>Grading Jalan</v>
          </cell>
        </row>
        <row r="322">
          <cell r="D322" t="str">
            <v>Grader 511A</v>
          </cell>
          <cell r="L322" t="str">
            <v>Grading Jalan</v>
          </cell>
        </row>
        <row r="323">
          <cell r="D323" t="str">
            <v>Grader 511A</v>
          </cell>
          <cell r="L323" t="str">
            <v>Grading Jalan</v>
          </cell>
        </row>
        <row r="324">
          <cell r="D324" t="str">
            <v>Grader 511A</v>
          </cell>
          <cell r="L324" t="str">
            <v>Grading Jalan</v>
          </cell>
        </row>
        <row r="325">
          <cell r="D325" t="str">
            <v>Grader 511A</v>
          </cell>
          <cell r="L325" t="str">
            <v>Grading Jalan</v>
          </cell>
        </row>
        <row r="326">
          <cell r="D326" t="str">
            <v>Grader 511A</v>
          </cell>
          <cell r="L326" t="str">
            <v>Grading Jalan</v>
          </cell>
        </row>
        <row r="327">
          <cell r="D327" t="str">
            <v>Grader 511A</v>
          </cell>
          <cell r="L327" t="str">
            <v>Grading Jalan</v>
          </cell>
        </row>
        <row r="328">
          <cell r="D328" t="str">
            <v>Grader 511A</v>
          </cell>
          <cell r="L328" t="str">
            <v>Grading Jalan</v>
          </cell>
        </row>
        <row r="329">
          <cell r="D329" t="str">
            <v>Grader 511A</v>
          </cell>
          <cell r="L329" t="str">
            <v>Grading Jalan</v>
          </cell>
        </row>
        <row r="330">
          <cell r="D330" t="str">
            <v>Backhoe Loader</v>
          </cell>
          <cell r="L330" t="str">
            <v>Kerja</v>
          </cell>
        </row>
        <row r="331">
          <cell r="D331" t="str">
            <v>Backhoe Loader</v>
          </cell>
          <cell r="L331" t="str">
            <v>Loading Sampah</v>
          </cell>
        </row>
        <row r="332">
          <cell r="D332" t="str">
            <v>Bomaq 216 D (Mamuang)</v>
          </cell>
          <cell r="L332" t="str">
            <v>Kompek Jalan</v>
          </cell>
        </row>
        <row r="333">
          <cell r="D333" t="str">
            <v>Bomaq 216 D (Mamuang)</v>
          </cell>
          <cell r="L333" t="str">
            <v>Kompek Jalan</v>
          </cell>
        </row>
        <row r="334">
          <cell r="D334" t="str">
            <v>Bomaq 216 D (Mamuang)</v>
          </cell>
          <cell r="L334" t="str">
            <v>Kompek Jalan</v>
          </cell>
        </row>
        <row r="335">
          <cell r="D335" t="str">
            <v>Bulldozer D31E</v>
          </cell>
          <cell r="L335" t="str">
            <v>Buat Jalur Pupuk Mekanis</v>
          </cell>
        </row>
        <row r="336">
          <cell r="D336" t="str">
            <v>Bulldozer D31P</v>
          </cell>
          <cell r="L336" t="str">
            <v>Mobilisasi Alat</v>
          </cell>
        </row>
        <row r="337">
          <cell r="D337" t="str">
            <v>Bulldozer D85E-SS</v>
          </cell>
          <cell r="L337" t="str">
            <v>Buat Badan Jalan</v>
          </cell>
        </row>
        <row r="338">
          <cell r="D338" t="str">
            <v>Compactor Bomaq 211 D</v>
          </cell>
          <cell r="L338" t="str">
            <v>Trouble Tunggu Spare Part</v>
          </cell>
        </row>
        <row r="339">
          <cell r="D339" t="str">
            <v>Compactor Bomaq 216 D</v>
          </cell>
          <cell r="L339" t="str">
            <v>Trouble Tunggu Spare Part</v>
          </cell>
        </row>
        <row r="340">
          <cell r="D340" t="str">
            <v>Excavator PC-200 Galeo 07</v>
          </cell>
          <cell r="L340" t="str">
            <v>Buat Parit</v>
          </cell>
        </row>
        <row r="341">
          <cell r="D341" t="str">
            <v>Excavator PC-200 Galeo 07</v>
          </cell>
          <cell r="L341" t="str">
            <v>Loading Kareke</v>
          </cell>
        </row>
        <row r="342">
          <cell r="D342" t="str">
            <v>Excavator PC-200 Galeo 07</v>
          </cell>
          <cell r="L342" t="str">
            <v>Stok Kareke</v>
          </cell>
        </row>
        <row r="343">
          <cell r="D343" t="str">
            <v>Excavator PC-200 Galeo 07</v>
          </cell>
          <cell r="L343" t="str">
            <v>Stok Kareke</v>
          </cell>
        </row>
        <row r="344">
          <cell r="D344" t="str">
            <v>Excavator PC-200-8</v>
          </cell>
          <cell r="L344" t="str">
            <v>Loading Pasir</v>
          </cell>
        </row>
        <row r="345">
          <cell r="D345" t="str">
            <v>Excavator PC-200-8</v>
          </cell>
          <cell r="L345" t="str">
            <v>Loading Pasir</v>
          </cell>
        </row>
        <row r="346">
          <cell r="D346" t="str">
            <v>Excavator PC-200-8</v>
          </cell>
          <cell r="L346" t="str">
            <v>Stok Pasir</v>
          </cell>
        </row>
        <row r="347">
          <cell r="D347" t="str">
            <v>Excavator PC-200-8</v>
          </cell>
          <cell r="L347" t="str">
            <v>Stok Pasir</v>
          </cell>
        </row>
        <row r="348">
          <cell r="D348" t="str">
            <v>Grader 511A - 03</v>
          </cell>
          <cell r="L348" t="str">
            <v>Gusur Pasir</v>
          </cell>
        </row>
        <row r="349">
          <cell r="D349" t="str">
            <v>Grader 511A - 03</v>
          </cell>
          <cell r="L349" t="str">
            <v>Gusur Pasir</v>
          </cell>
        </row>
        <row r="350">
          <cell r="D350" t="str">
            <v>Grader 511A - 03</v>
          </cell>
          <cell r="L350" t="str">
            <v>Gusur Pasir</v>
          </cell>
        </row>
        <row r="351">
          <cell r="D351" t="str">
            <v>Grader 511A - 03</v>
          </cell>
          <cell r="L351" t="str">
            <v>Gusur Pasir</v>
          </cell>
        </row>
        <row r="352">
          <cell r="D352" t="str">
            <v>Thornton</v>
          </cell>
          <cell r="L352" t="str">
            <v>Trouble Tunggu Spare Part</v>
          </cell>
        </row>
        <row r="353">
          <cell r="D353" t="str">
            <v>Bomaq 216 D (Mamuang)</v>
          </cell>
          <cell r="L353" t="str">
            <v>Kompek Jalan</v>
          </cell>
        </row>
        <row r="354">
          <cell r="D354" t="str">
            <v>Bomaq 216 D (Mamuang)</v>
          </cell>
          <cell r="L354" t="str">
            <v>Kompek Jalan</v>
          </cell>
        </row>
        <row r="355">
          <cell r="D355" t="str">
            <v>Bomaq 216 D (Mamuang)</v>
          </cell>
          <cell r="L355" t="str">
            <v>Kompek Jalan</v>
          </cell>
        </row>
        <row r="356">
          <cell r="D356" t="str">
            <v>Bomaq 216 D (Mamuang)</v>
          </cell>
          <cell r="L356" t="str">
            <v>Kompek Jalan</v>
          </cell>
        </row>
        <row r="357">
          <cell r="D357" t="str">
            <v>Bomaq 216 D (Mamuang)</v>
          </cell>
          <cell r="L357" t="str">
            <v>Kompek Jalan</v>
          </cell>
        </row>
        <row r="358">
          <cell r="D358" t="str">
            <v>Bomaq 216 D (Mamuang)</v>
          </cell>
          <cell r="L358" t="str">
            <v>Kompek Jalan</v>
          </cell>
        </row>
        <row r="359">
          <cell r="D359" t="str">
            <v>Bomaq 216 D (Mamuang)</v>
          </cell>
          <cell r="L359" t="str">
            <v>Kompek Jalan</v>
          </cell>
        </row>
        <row r="360">
          <cell r="D360" t="str">
            <v>Bulldozer D31P</v>
          </cell>
          <cell r="L360" t="str">
            <v>Grading Bahu Jalan</v>
          </cell>
        </row>
        <row r="361">
          <cell r="D361" t="str">
            <v>Bulldozer D85E-SS</v>
          </cell>
          <cell r="L361" t="str">
            <v>Buat Badan Jalan</v>
          </cell>
        </row>
        <row r="362">
          <cell r="D362" t="str">
            <v>Bulldozer D85E-SS</v>
          </cell>
          <cell r="L362" t="str">
            <v>Trouble Tunggu Mekanik</v>
          </cell>
        </row>
        <row r="363">
          <cell r="D363" t="str">
            <v>Canycom 04</v>
          </cell>
          <cell r="L363" t="str">
            <v>Pemupukan Mekanis</v>
          </cell>
        </row>
        <row r="364">
          <cell r="D364" t="str">
            <v>Canycom 04</v>
          </cell>
          <cell r="L364" t="str">
            <v>Pemupukan Mekanis</v>
          </cell>
        </row>
        <row r="365">
          <cell r="D365" t="str">
            <v>Compactor Bomaq 216 D</v>
          </cell>
          <cell r="L365" t="str">
            <v>Trouble Tunggu Spare Part</v>
          </cell>
        </row>
        <row r="366">
          <cell r="D366" t="str">
            <v>Excavator PC-200 Galeo 07</v>
          </cell>
          <cell r="L366" t="str">
            <v>Loading Tanah Merah</v>
          </cell>
        </row>
        <row r="367">
          <cell r="D367" t="str">
            <v>Excavator PC-200 Galeo 07</v>
          </cell>
          <cell r="L367" t="str">
            <v>Pasang Aramco</v>
          </cell>
        </row>
        <row r="368">
          <cell r="D368" t="str">
            <v>Excavator PC-200 Galeo 08</v>
          </cell>
          <cell r="L368" t="str">
            <v>Loading Pasir</v>
          </cell>
        </row>
        <row r="369">
          <cell r="D369" t="str">
            <v>Grader 510R</v>
          </cell>
          <cell r="L369" t="str">
            <v>Gusur Sirtu</v>
          </cell>
        </row>
        <row r="370">
          <cell r="D370" t="str">
            <v>Grader 510R</v>
          </cell>
          <cell r="L370" t="str">
            <v>Gusur Sirtu</v>
          </cell>
        </row>
        <row r="371">
          <cell r="D371" t="str">
            <v>Grader 511A - 03</v>
          </cell>
          <cell r="L371" t="str">
            <v>Grading Jalan</v>
          </cell>
        </row>
        <row r="372">
          <cell r="D372" t="str">
            <v>Grader 511A - 03</v>
          </cell>
          <cell r="L372" t="str">
            <v>Grading Jalan</v>
          </cell>
        </row>
        <row r="373">
          <cell r="D373" t="str">
            <v>Grader 511A - 03</v>
          </cell>
          <cell r="L373" t="str">
            <v>Grading Jalan</v>
          </cell>
        </row>
        <row r="374">
          <cell r="D374" t="str">
            <v>Grader 511A - 03</v>
          </cell>
          <cell r="L374" t="str">
            <v>Grading Jalan</v>
          </cell>
        </row>
        <row r="375">
          <cell r="D375" t="str">
            <v>Grader 511A - 03</v>
          </cell>
          <cell r="L375" t="str">
            <v>Grading Jalan</v>
          </cell>
        </row>
        <row r="376">
          <cell r="D376" t="str">
            <v>Grader 511A - 03</v>
          </cell>
          <cell r="L376" t="str">
            <v>Grading Jalan</v>
          </cell>
        </row>
        <row r="377">
          <cell r="D377" t="str">
            <v>Grader 511A - 03</v>
          </cell>
          <cell r="L377" t="str">
            <v>Grading Jalan</v>
          </cell>
        </row>
        <row r="378">
          <cell r="D378" t="str">
            <v>Thornton</v>
          </cell>
          <cell r="L378" t="str">
            <v>Trouble Tunggu Spare Part</v>
          </cell>
        </row>
        <row r="379">
          <cell r="D379" t="str">
            <v>Winteq 03</v>
          </cell>
          <cell r="L379" t="str">
            <v>Trouble Tunggu Spare Part</v>
          </cell>
        </row>
        <row r="380">
          <cell r="D380" t="str">
            <v>Bomaq 216 D (Mamuang)</v>
          </cell>
          <cell r="L380" t="str">
            <v>Kompek Jalan</v>
          </cell>
        </row>
        <row r="381">
          <cell r="D381" t="str">
            <v>Grader 511A</v>
          </cell>
          <cell r="L381" t="str">
            <v>Grading Bahu Jalan</v>
          </cell>
        </row>
        <row r="382">
          <cell r="D382" t="str">
            <v>Grader 511A</v>
          </cell>
          <cell r="L382" t="str">
            <v>Grading Bahu Jalan</v>
          </cell>
        </row>
        <row r="383">
          <cell r="D383" t="str">
            <v>Bulldozer D31E</v>
          </cell>
          <cell r="L383" t="str">
            <v>Buat Jalur Pupuk Mekanis</v>
          </cell>
        </row>
        <row r="384">
          <cell r="D384" t="str">
            <v>Bulldozer D31E</v>
          </cell>
          <cell r="L384" t="str">
            <v>Standby Cuaca Buruk</v>
          </cell>
        </row>
        <row r="385">
          <cell r="D385" t="str">
            <v>Canycom 01</v>
          </cell>
          <cell r="L385" t="str">
            <v>Pemupukan mekanis</v>
          </cell>
        </row>
        <row r="386">
          <cell r="D386" t="str">
            <v>Canycom 02</v>
          </cell>
          <cell r="L386" t="str">
            <v>Pemupukan mekanis</v>
          </cell>
        </row>
        <row r="387">
          <cell r="D387" t="str">
            <v>Compactor Bomaq 211 D</v>
          </cell>
          <cell r="L387" t="str">
            <v>Trouble Tunggu Spare Part</v>
          </cell>
        </row>
        <row r="388">
          <cell r="D388" t="str">
            <v>Excavator PC-200 Galeo 08</v>
          </cell>
          <cell r="L388" t="str">
            <v>Loading pasir</v>
          </cell>
        </row>
        <row r="389">
          <cell r="D389" t="str">
            <v>Grader 510R</v>
          </cell>
          <cell r="L389" t="str">
            <v>Standby Tak Ada Operator</v>
          </cell>
        </row>
        <row r="390">
          <cell r="D390" t="str">
            <v>Grader 511A</v>
          </cell>
          <cell r="L390" t="str">
            <v>Grading Jalan</v>
          </cell>
        </row>
        <row r="391">
          <cell r="D391" t="str">
            <v>Grader 511A</v>
          </cell>
          <cell r="L391" t="str">
            <v>Grading Jalan</v>
          </cell>
        </row>
        <row r="392">
          <cell r="D392" t="str">
            <v>Grader 511A</v>
          </cell>
          <cell r="L392" t="str">
            <v>Grading Jalan</v>
          </cell>
        </row>
        <row r="393">
          <cell r="D393" t="str">
            <v>Grader 511A</v>
          </cell>
          <cell r="L393" t="str">
            <v>Grading Jalan</v>
          </cell>
        </row>
        <row r="394">
          <cell r="D394" t="str">
            <v>Grader 511A</v>
          </cell>
          <cell r="L394" t="str">
            <v>Grading Jalan</v>
          </cell>
        </row>
        <row r="395">
          <cell r="D395" t="str">
            <v>Grader 511A</v>
          </cell>
          <cell r="L395" t="str">
            <v>Grading Jalan</v>
          </cell>
        </row>
        <row r="396">
          <cell r="D396" t="str">
            <v>Grader 511A - 03</v>
          </cell>
          <cell r="L396" t="str">
            <v>Gusur Pasir</v>
          </cell>
        </row>
        <row r="397">
          <cell r="D397" t="str">
            <v>Thornton</v>
          </cell>
          <cell r="L397" t="str">
            <v>Trouble</v>
          </cell>
        </row>
        <row r="398">
          <cell r="D398" t="str">
            <v>Bomaq 216 D (Mamuang)</v>
          </cell>
          <cell r="L398" t="str">
            <v>Kompek Jalan</v>
          </cell>
        </row>
        <row r="399">
          <cell r="D399" t="str">
            <v>Bomaq 216 D (Mamuang)</v>
          </cell>
          <cell r="L399" t="str">
            <v>Kompek Jalan</v>
          </cell>
        </row>
        <row r="400">
          <cell r="D400" t="str">
            <v>Bomaq 216 D (Mamuang)</v>
          </cell>
          <cell r="L400" t="str">
            <v>Kompek Jalan</v>
          </cell>
        </row>
        <row r="401">
          <cell r="D401" t="str">
            <v>Bomaq 216 D (Mamuang)</v>
          </cell>
          <cell r="L401" t="str">
            <v>Kompek Jalan</v>
          </cell>
        </row>
        <row r="402">
          <cell r="D402" t="str">
            <v>Bomaq 216 D (Mamuang)</v>
          </cell>
          <cell r="L402" t="str">
            <v>Kompek Jalan</v>
          </cell>
        </row>
        <row r="403">
          <cell r="D403" t="str">
            <v>Bomaq 216 D (Mamuang)</v>
          </cell>
          <cell r="L403" t="str">
            <v>Kompek Jalan</v>
          </cell>
        </row>
        <row r="404">
          <cell r="D404" t="str">
            <v>Bomaq 216 D (Mamuang)</v>
          </cell>
          <cell r="L404" t="str">
            <v>Kompek Jalan</v>
          </cell>
        </row>
        <row r="405">
          <cell r="D405" t="str">
            <v>Bomaq 216 D (Mamuang)</v>
          </cell>
          <cell r="L405" t="str">
            <v>Kompek Jalan</v>
          </cell>
        </row>
        <row r="406">
          <cell r="D406" t="str">
            <v>Bomaq 216 D (Mamuang)</v>
          </cell>
          <cell r="L406" t="str">
            <v>Kompek Jalan</v>
          </cell>
        </row>
        <row r="407">
          <cell r="D407" t="str">
            <v>Bomaq 216 D (Mamuang)</v>
          </cell>
          <cell r="L407" t="str">
            <v>Kompek Jalan</v>
          </cell>
        </row>
        <row r="408">
          <cell r="D408" t="str">
            <v>Bomaq 216 D (Mamuang)</v>
          </cell>
          <cell r="L408" t="str">
            <v>Kompek Jalan</v>
          </cell>
        </row>
        <row r="409">
          <cell r="D409" t="str">
            <v>Bomaq 216 D (Mamuang)</v>
          </cell>
          <cell r="L409" t="str">
            <v>Kompek Jalan</v>
          </cell>
        </row>
        <row r="410">
          <cell r="D410" t="str">
            <v>Bomaq 216 D (Mamuang)</v>
          </cell>
          <cell r="L410" t="str">
            <v>Kompek Jalan</v>
          </cell>
        </row>
        <row r="411">
          <cell r="D411" t="str">
            <v>Bomaq 216 D (Mamuang)</v>
          </cell>
          <cell r="L411" t="str">
            <v>Kompek Jalan</v>
          </cell>
        </row>
        <row r="412">
          <cell r="D412" t="str">
            <v>Bulldozer D31P</v>
          </cell>
          <cell r="L412" t="str">
            <v>Gusur Kareke</v>
          </cell>
        </row>
        <row r="413">
          <cell r="D413" t="str">
            <v>Bulldozer D85E-SS</v>
          </cell>
          <cell r="L413" t="str">
            <v>Buat Badan Jalan</v>
          </cell>
        </row>
        <row r="414">
          <cell r="D414" t="str">
            <v>Compactor Bomaq 216 D</v>
          </cell>
          <cell r="L414" t="str">
            <v>Trouble Tunggu Spare Part</v>
          </cell>
        </row>
        <row r="415">
          <cell r="D415" t="str">
            <v>Excavator PC-200 Galeo 07</v>
          </cell>
          <cell r="L415" t="str">
            <v>Loading Kareke</v>
          </cell>
        </row>
        <row r="416">
          <cell r="D416" t="str">
            <v>Backhoe Loader</v>
          </cell>
          <cell r="L416" t="str">
            <v>Pasang Aramco</v>
          </cell>
        </row>
        <row r="417">
          <cell r="D417" t="str">
            <v>Backhoe Loader</v>
          </cell>
          <cell r="L417" t="str">
            <v>Pasang Aramco</v>
          </cell>
        </row>
        <row r="418">
          <cell r="D418" t="str">
            <v>Bulldozer D31E</v>
          </cell>
          <cell r="L418" t="str">
            <v>Buat Jalur Pupuk Mekanis</v>
          </cell>
        </row>
        <row r="419">
          <cell r="D419" t="str">
            <v>Bulldozer D31P</v>
          </cell>
          <cell r="L419" t="str">
            <v>Gusur Kareke</v>
          </cell>
        </row>
        <row r="420">
          <cell r="D420" t="str">
            <v>Bulldozer D85E-SS</v>
          </cell>
          <cell r="L420" t="str">
            <v>Stok Kareke</v>
          </cell>
        </row>
        <row r="421">
          <cell r="D421" t="str">
            <v>Compactor Bomaq 211 D</v>
          </cell>
          <cell r="L421" t="str">
            <v>Trouble Tunggu Spare Part</v>
          </cell>
        </row>
        <row r="422">
          <cell r="D422" t="str">
            <v>Compactor Bomaq 216 D</v>
          </cell>
          <cell r="L422" t="str">
            <v>Trouble Tunggu Spare Part</v>
          </cell>
        </row>
        <row r="423">
          <cell r="D423" t="str">
            <v>Grader 511A</v>
          </cell>
          <cell r="L423" t="str">
            <v>Grading Jalan</v>
          </cell>
        </row>
        <row r="424">
          <cell r="D424" t="str">
            <v>Grader 511A</v>
          </cell>
          <cell r="L424" t="str">
            <v>Grading Jalan</v>
          </cell>
        </row>
        <row r="425">
          <cell r="D425" t="str">
            <v>Grader 511A</v>
          </cell>
          <cell r="L425" t="str">
            <v>Grading Jalan</v>
          </cell>
        </row>
        <row r="426">
          <cell r="D426" t="str">
            <v>Grader 511A</v>
          </cell>
          <cell r="L426" t="str">
            <v>Grading Jalan</v>
          </cell>
        </row>
        <row r="427">
          <cell r="D427" t="str">
            <v>Bomaq 216 D (Mamuang)</v>
          </cell>
          <cell r="L427" t="str">
            <v>Kompek Jalan</v>
          </cell>
        </row>
        <row r="428">
          <cell r="D428" t="str">
            <v>Bomaq 216 D (Mamuang)</v>
          </cell>
          <cell r="L428" t="str">
            <v>Kompek Jalan</v>
          </cell>
        </row>
        <row r="429">
          <cell r="D429" t="str">
            <v>Bomaq 216 D (Mamuang)</v>
          </cell>
          <cell r="L429" t="str">
            <v>Kompek Jalan</v>
          </cell>
        </row>
        <row r="430">
          <cell r="D430" t="str">
            <v>Bomaq 216 D (Mamuang)</v>
          </cell>
          <cell r="L430" t="str">
            <v>Kompek Jalan</v>
          </cell>
        </row>
        <row r="431">
          <cell r="D431" t="str">
            <v>Bomaq 216 D (Mamuang)</v>
          </cell>
          <cell r="L431" t="str">
            <v>Kompek Jalan</v>
          </cell>
        </row>
        <row r="432">
          <cell r="D432" t="str">
            <v>Bomaq 216 D (Mamuang)</v>
          </cell>
          <cell r="L432" t="str">
            <v>Kompek Jalan</v>
          </cell>
        </row>
        <row r="433">
          <cell r="D433" t="str">
            <v>Bomaq 216 D (Mamuang)</v>
          </cell>
          <cell r="L433" t="str">
            <v>Kompek Jalan</v>
          </cell>
        </row>
        <row r="434">
          <cell r="D434" t="str">
            <v>Bomaq 216 D (Mamuang)</v>
          </cell>
          <cell r="L434" t="str">
            <v>Kompek Jalan</v>
          </cell>
        </row>
        <row r="435">
          <cell r="D435" t="str">
            <v>Bomaq 216 D (Mamuang)</v>
          </cell>
          <cell r="L435" t="str">
            <v>Kompek Jalan</v>
          </cell>
        </row>
        <row r="436">
          <cell r="D436" t="str">
            <v>Bomaq 216 D (Mamuang)</v>
          </cell>
          <cell r="L436" t="str">
            <v>Kompek Jalan</v>
          </cell>
        </row>
        <row r="437">
          <cell r="D437" t="str">
            <v>Bomaq 216 D (Mamuang)</v>
          </cell>
          <cell r="L437" t="str">
            <v>Kompek Jalan</v>
          </cell>
        </row>
        <row r="438">
          <cell r="D438" t="str">
            <v>Bomaq 216 D (Mamuang)</v>
          </cell>
          <cell r="L438" t="str">
            <v>Kompek Jalan</v>
          </cell>
        </row>
        <row r="439">
          <cell r="D439" t="str">
            <v>Bulldozer D31E</v>
          </cell>
          <cell r="L439" t="str">
            <v>Buat Jalur Pupuk Mekanis</v>
          </cell>
        </row>
        <row r="440">
          <cell r="D440" t="str">
            <v>Canycom 01</v>
          </cell>
          <cell r="L440" t="str">
            <v>Tabur Pupuk Mekanis</v>
          </cell>
        </row>
        <row r="441">
          <cell r="D441" t="str">
            <v>Canycom 01</v>
          </cell>
          <cell r="L441" t="str">
            <v>Tabur Pupuk Mekanis</v>
          </cell>
        </row>
        <row r="442">
          <cell r="D442" t="str">
            <v>Canycom 02</v>
          </cell>
          <cell r="L442" t="str">
            <v>Tabur Pupuk Mekanis</v>
          </cell>
        </row>
        <row r="443">
          <cell r="D443" t="str">
            <v>Compactor Bomaq 211 D</v>
          </cell>
          <cell r="L443" t="str">
            <v>Trouble Tunggu Spare Part</v>
          </cell>
        </row>
        <row r="444">
          <cell r="D444" t="str">
            <v>Excavator PC-200 Galeo 08</v>
          </cell>
          <cell r="L444" t="str">
            <v>Loading pasir</v>
          </cell>
        </row>
        <row r="445">
          <cell r="D445" t="str">
            <v>Grader 510R</v>
          </cell>
          <cell r="L445" t="str">
            <v>Standby Tak Ada Operator</v>
          </cell>
        </row>
        <row r="446">
          <cell r="D446" t="str">
            <v>Grader 511A</v>
          </cell>
          <cell r="L446" t="str">
            <v>Grading Jalan</v>
          </cell>
        </row>
        <row r="447">
          <cell r="D447" t="str">
            <v>Grader 511A</v>
          </cell>
          <cell r="L447" t="str">
            <v>Grading Jalan</v>
          </cell>
        </row>
        <row r="448">
          <cell r="D448" t="str">
            <v>Grader 511A</v>
          </cell>
          <cell r="L448" t="str">
            <v>Grading Jalan</v>
          </cell>
        </row>
        <row r="449">
          <cell r="D449" t="str">
            <v>Grader 511A</v>
          </cell>
          <cell r="L449" t="str">
            <v>Grading Jalan</v>
          </cell>
        </row>
        <row r="450">
          <cell r="D450" t="str">
            <v>Grader 511A</v>
          </cell>
          <cell r="L450" t="str">
            <v>Grading Jalan</v>
          </cell>
        </row>
        <row r="451">
          <cell r="D451" t="str">
            <v>Grader 511A</v>
          </cell>
          <cell r="L451" t="str">
            <v>Grading Jalan</v>
          </cell>
        </row>
        <row r="452">
          <cell r="D452" t="str">
            <v>Grader 511A</v>
          </cell>
          <cell r="L452" t="str">
            <v>Grading Jalan</v>
          </cell>
        </row>
        <row r="453">
          <cell r="D453" t="str">
            <v>Grader 511A - 03</v>
          </cell>
          <cell r="L453" t="str">
            <v>Gusur Pasir</v>
          </cell>
        </row>
        <row r="454">
          <cell r="D454" t="str">
            <v>Thornton</v>
          </cell>
          <cell r="L454" t="str">
            <v>Trouble</v>
          </cell>
        </row>
        <row r="455">
          <cell r="D455" t="str">
            <v>Winteq 03</v>
          </cell>
          <cell r="L455" t="str">
            <v>Servis Jalan</v>
          </cell>
        </row>
        <row r="456">
          <cell r="D456" t="str">
            <v>Bulldozer D31P</v>
          </cell>
          <cell r="L456" t="str">
            <v>Gusur Kareke</v>
          </cell>
        </row>
        <row r="457">
          <cell r="D457" t="str">
            <v>Bulldozer D85E-SS</v>
          </cell>
          <cell r="L457" t="str">
            <v>Stok Kareke</v>
          </cell>
        </row>
        <row r="458">
          <cell r="D458" t="str">
            <v>Compactor Bomaq 216 D</v>
          </cell>
          <cell r="L458" t="str">
            <v>Trouble Tunggu Spare Part</v>
          </cell>
        </row>
        <row r="459">
          <cell r="D459" t="str">
            <v>Excavator PC-200 Galeo 07</v>
          </cell>
          <cell r="L459" t="str">
            <v>Loading Kareke</v>
          </cell>
        </row>
        <row r="460">
          <cell r="D460" t="str">
            <v>Backhoe Loader</v>
          </cell>
          <cell r="L460" t="str">
            <v>Loading Sampah</v>
          </cell>
        </row>
        <row r="461">
          <cell r="D461" t="str">
            <v>Bomaq 216 D (Mamuang)</v>
          </cell>
          <cell r="L461" t="str">
            <v>Kompek Jalan</v>
          </cell>
        </row>
        <row r="462">
          <cell r="D462" t="str">
            <v>Bomaq 216 D (Mamuang)</v>
          </cell>
          <cell r="L462" t="str">
            <v>Kompek Jalan</v>
          </cell>
        </row>
        <row r="463">
          <cell r="D463" t="str">
            <v>Bomaq 216 D (Mamuang)</v>
          </cell>
          <cell r="L463" t="str">
            <v>Kompek Jalan</v>
          </cell>
        </row>
        <row r="464">
          <cell r="D464" t="str">
            <v>Bomaq 216 D (Mamuang)</v>
          </cell>
          <cell r="L464" t="str">
            <v>Kompek Jalan</v>
          </cell>
        </row>
        <row r="465">
          <cell r="D465" t="str">
            <v>Bomaq 216 D (Mamuang)</v>
          </cell>
          <cell r="L465" t="str">
            <v>Kompek Jalan</v>
          </cell>
        </row>
        <row r="466">
          <cell r="D466" t="str">
            <v>Bulldozer D31E</v>
          </cell>
          <cell r="L466" t="str">
            <v>Buat Jalur Pupuk Mekanis</v>
          </cell>
        </row>
        <row r="467">
          <cell r="D467" t="str">
            <v>Bulldozer D31P</v>
          </cell>
          <cell r="L467" t="str">
            <v>Gusur Kareke</v>
          </cell>
        </row>
        <row r="468">
          <cell r="D468" t="str">
            <v>Bulldozer D85E-SS</v>
          </cell>
          <cell r="L468" t="str">
            <v>Stok Kareke</v>
          </cell>
        </row>
        <row r="469">
          <cell r="D469" t="str">
            <v>Compactor Bomaq 211 D</v>
          </cell>
          <cell r="L469" t="str">
            <v>Trouble Tunggu Spare Part</v>
          </cell>
        </row>
        <row r="470">
          <cell r="D470" t="str">
            <v>Compactor Bomaq 216 D</v>
          </cell>
          <cell r="L470" t="str">
            <v>Trouble Tunggu Spare Part</v>
          </cell>
        </row>
        <row r="471">
          <cell r="D471" t="str">
            <v>Excavator PC-200 Galeo 07</v>
          </cell>
          <cell r="L471" t="str">
            <v>Loading Kareke</v>
          </cell>
        </row>
        <row r="472">
          <cell r="D472" t="str">
            <v>Excavator PC-200 Galeo 07</v>
          </cell>
          <cell r="L472" t="str">
            <v>Stok Kareke</v>
          </cell>
        </row>
        <row r="473">
          <cell r="D473" t="str">
            <v>Excavator PC-200-8</v>
          </cell>
          <cell r="L473" t="str">
            <v>Loading Pasir</v>
          </cell>
        </row>
        <row r="474">
          <cell r="D474" t="str">
            <v>Grader 511A - 03</v>
          </cell>
          <cell r="L474" t="str">
            <v>Gusur Pasir</v>
          </cell>
        </row>
        <row r="475">
          <cell r="D475" t="str">
            <v>Bomaq 216 D (Mamuang)</v>
          </cell>
          <cell r="L475" t="str">
            <v>Kompek Jalan</v>
          </cell>
        </row>
        <row r="476">
          <cell r="D476" t="str">
            <v>Bomaq 216 D (Mamuang)</v>
          </cell>
          <cell r="L476" t="str">
            <v>Kompek Jalan</v>
          </cell>
        </row>
        <row r="477">
          <cell r="D477" t="str">
            <v>Bomaq 216 D (Mamuang)</v>
          </cell>
          <cell r="L477" t="str">
            <v>Kompek Jalan</v>
          </cell>
        </row>
        <row r="478">
          <cell r="D478" t="str">
            <v>Bomaq 216 D (Mamuang)</v>
          </cell>
          <cell r="L478" t="str">
            <v>Kompek Jalan</v>
          </cell>
        </row>
        <row r="479">
          <cell r="D479" t="str">
            <v>Bomaq 216 D (Mamuang)</v>
          </cell>
          <cell r="L479" t="str">
            <v>Kompek Jalan</v>
          </cell>
        </row>
        <row r="480">
          <cell r="D480" t="str">
            <v>Bomaq 216 D (Mamuang)</v>
          </cell>
          <cell r="L480" t="str">
            <v>Kompek Jalan</v>
          </cell>
        </row>
        <row r="481">
          <cell r="D481" t="str">
            <v>Bomaq 216 D (Mamuang)</v>
          </cell>
          <cell r="L481" t="str">
            <v>Kompek Jalan</v>
          </cell>
        </row>
        <row r="482">
          <cell r="D482" t="str">
            <v>Bomaq 216 D (Mamuang)</v>
          </cell>
          <cell r="L482" t="str">
            <v>Kompek Jalan</v>
          </cell>
        </row>
        <row r="483">
          <cell r="D483" t="str">
            <v>Bomaq 216 D (Mamuang)</v>
          </cell>
          <cell r="L483" t="str">
            <v>Kompek Jalan</v>
          </cell>
        </row>
        <row r="484">
          <cell r="D484" t="str">
            <v>Bomaq 216 D (Mamuang)</v>
          </cell>
          <cell r="L484" t="str">
            <v>Kompek Jalan</v>
          </cell>
        </row>
        <row r="485">
          <cell r="D485" t="str">
            <v>Bomaq 216 D (Mamuang)</v>
          </cell>
          <cell r="L485" t="str">
            <v>Kompek Jalan</v>
          </cell>
        </row>
        <row r="486">
          <cell r="D486" t="str">
            <v>Bomaq 216 D (Mamuang)</v>
          </cell>
          <cell r="L486" t="str">
            <v>Kompek Jalan</v>
          </cell>
        </row>
        <row r="487">
          <cell r="D487" t="str">
            <v>Bomaq 216 D (Mamuang)</v>
          </cell>
          <cell r="L487" t="str">
            <v>Kompek Jalan</v>
          </cell>
        </row>
        <row r="488">
          <cell r="D488" t="str">
            <v>Bomaq 216 D (Mamuang)</v>
          </cell>
          <cell r="L488" t="str">
            <v>Kompek Jalan</v>
          </cell>
        </row>
        <row r="489">
          <cell r="D489" t="str">
            <v>Bulldozer D31E</v>
          </cell>
          <cell r="L489" t="str">
            <v>Trouble</v>
          </cell>
        </row>
        <row r="490">
          <cell r="D490" t="str">
            <v>Canycom 01</v>
          </cell>
          <cell r="L490" t="str">
            <v>Standby Tak Ada Pekerjaan</v>
          </cell>
        </row>
        <row r="491">
          <cell r="D491" t="str">
            <v>Canycom 02</v>
          </cell>
          <cell r="L491" t="str">
            <v>Tabur Pupuk Mekanis</v>
          </cell>
        </row>
        <row r="492">
          <cell r="D492" t="str">
            <v>Canycom 03</v>
          </cell>
          <cell r="L492" t="str">
            <v>Tabur Pupuk Mekanis</v>
          </cell>
        </row>
        <row r="493">
          <cell r="D493" t="str">
            <v>Canycom 04</v>
          </cell>
          <cell r="L493" t="str">
            <v>Standby Tak Ada Pekerjaan</v>
          </cell>
        </row>
        <row r="494">
          <cell r="D494" t="str">
            <v>Compactor Bomaq 211 D</v>
          </cell>
          <cell r="L494" t="str">
            <v>Trouble Tunggu Spare Part</v>
          </cell>
        </row>
        <row r="495">
          <cell r="D495" t="str">
            <v>Excavator PC-200 Galeo 08</v>
          </cell>
          <cell r="L495" t="str">
            <v>Loading pasir</v>
          </cell>
        </row>
        <row r="496">
          <cell r="D496" t="str">
            <v>Grader 510R</v>
          </cell>
          <cell r="L496" t="str">
            <v>Standby Tak Ada Operator</v>
          </cell>
        </row>
        <row r="497">
          <cell r="D497" t="str">
            <v>Grader 511A</v>
          </cell>
          <cell r="L497" t="str">
            <v>Grading Jalan</v>
          </cell>
        </row>
        <row r="498">
          <cell r="D498" t="str">
            <v>Grader 511A</v>
          </cell>
          <cell r="L498" t="str">
            <v>Grading Jalan</v>
          </cell>
        </row>
        <row r="499">
          <cell r="D499" t="str">
            <v>Grader 511A</v>
          </cell>
          <cell r="L499" t="str">
            <v>Grading Jalan</v>
          </cell>
        </row>
        <row r="500">
          <cell r="D500" t="str">
            <v>Grader 511A</v>
          </cell>
          <cell r="L500" t="str">
            <v>Grading Jalan</v>
          </cell>
        </row>
        <row r="501">
          <cell r="D501" t="str">
            <v>Grader 511A - 03</v>
          </cell>
          <cell r="L501" t="str">
            <v>Gusur Pasir</v>
          </cell>
        </row>
        <row r="502">
          <cell r="D502" t="str">
            <v>Thornton</v>
          </cell>
          <cell r="L502" t="str">
            <v>Trouble</v>
          </cell>
        </row>
        <row r="503">
          <cell r="D503" t="str">
            <v>Winteq 03</v>
          </cell>
          <cell r="L503" t="str">
            <v>Servis Jalan</v>
          </cell>
        </row>
        <row r="504">
          <cell r="D504" t="str">
            <v>Bulldozer D31P</v>
          </cell>
          <cell r="L504" t="str">
            <v>Gusur Kareke</v>
          </cell>
        </row>
        <row r="505">
          <cell r="D505" t="str">
            <v>Bulldozer D85E-SS</v>
          </cell>
          <cell r="L505" t="str">
            <v>Standby Dan Lain-lain</v>
          </cell>
        </row>
        <row r="506">
          <cell r="D506" t="str">
            <v>Bulldozer D85E-SS</v>
          </cell>
          <cell r="L506" t="str">
            <v>Stok Kareke</v>
          </cell>
        </row>
        <row r="507">
          <cell r="D507" t="str">
            <v>Compactor Bomaq 216 D</v>
          </cell>
          <cell r="L507" t="str">
            <v>Trouble Tunggu Spare Part</v>
          </cell>
        </row>
        <row r="508">
          <cell r="D508" t="str">
            <v>Excavator PC-200 Galeo 07</v>
          </cell>
          <cell r="L508" t="str">
            <v>Loading Kareke</v>
          </cell>
        </row>
        <row r="509">
          <cell r="D509" t="str">
            <v>Backhoe Loader</v>
          </cell>
          <cell r="L509" t="str">
            <v>Gusur Timbunan</v>
          </cell>
        </row>
        <row r="510">
          <cell r="D510" t="str">
            <v>Backhoe Loader</v>
          </cell>
          <cell r="L510" t="str">
            <v>Gusur Timbunan</v>
          </cell>
        </row>
        <row r="511">
          <cell r="D511" t="str">
            <v>Backhoe Loader</v>
          </cell>
          <cell r="L511" t="str">
            <v>Gusur Timbunan</v>
          </cell>
        </row>
        <row r="512">
          <cell r="D512" t="str">
            <v>Backhoe Loader</v>
          </cell>
          <cell r="L512" t="str">
            <v>Gusur Timbunan</v>
          </cell>
        </row>
        <row r="513">
          <cell r="D513" t="str">
            <v>Backhoe Loader</v>
          </cell>
          <cell r="L513" t="str">
            <v>Gusur Timbunan</v>
          </cell>
        </row>
        <row r="514">
          <cell r="D514" t="str">
            <v>Backhoe Loader</v>
          </cell>
          <cell r="L514" t="str">
            <v>Buat Side drain</v>
          </cell>
        </row>
        <row r="515">
          <cell r="D515" t="str">
            <v>Backhoe Loader</v>
          </cell>
          <cell r="L515" t="str">
            <v>Kerja</v>
          </cell>
        </row>
        <row r="516">
          <cell r="D516" t="str">
            <v>Bulldozer D31E</v>
          </cell>
          <cell r="L516" t="str">
            <v>Trouble Tunggu Mekanik</v>
          </cell>
        </row>
        <row r="517">
          <cell r="D517" t="str">
            <v>Bulldozer D31P</v>
          </cell>
          <cell r="L517" t="str">
            <v>Kerja</v>
          </cell>
        </row>
        <row r="518">
          <cell r="D518" t="str">
            <v>Bulldozer D85E-SS</v>
          </cell>
          <cell r="L518" t="str">
            <v>Standby Cuaca Buruk</v>
          </cell>
        </row>
        <row r="519">
          <cell r="D519" t="str">
            <v>Compactor Bomaq 211 D</v>
          </cell>
          <cell r="L519" t="str">
            <v>Trouble Tunggu Spare Part</v>
          </cell>
        </row>
        <row r="520">
          <cell r="D520" t="str">
            <v>Compactor Bomaq 216 D</v>
          </cell>
          <cell r="L520" t="str">
            <v>Trouble Tunggu Spare Part</v>
          </cell>
        </row>
        <row r="521">
          <cell r="D521" t="str">
            <v>Excavator PC-200 Galeo 07</v>
          </cell>
          <cell r="L521" t="str">
            <v>Standby Cuaca Buruk</v>
          </cell>
        </row>
        <row r="522">
          <cell r="D522" t="str">
            <v>Excavator PC-200-8</v>
          </cell>
          <cell r="L522" t="str">
            <v>Loading Pasir</v>
          </cell>
        </row>
        <row r="523">
          <cell r="D523" t="str">
            <v>Excavator PC-200-8</v>
          </cell>
          <cell r="L523" t="str">
            <v>Stok Pasir</v>
          </cell>
        </row>
        <row r="524">
          <cell r="D524" t="str">
            <v>Grader 511A - 03</v>
          </cell>
          <cell r="L524" t="str">
            <v>Gusur Pasir</v>
          </cell>
        </row>
        <row r="525">
          <cell r="D525" t="str">
            <v>Grader 511A - 03</v>
          </cell>
          <cell r="L525" t="str">
            <v>Gusur Pasir</v>
          </cell>
        </row>
        <row r="526">
          <cell r="D526" t="str">
            <v>Bomaq 216 D (Mamuang)</v>
          </cell>
          <cell r="L526" t="str">
            <v>Kompek Jalan</v>
          </cell>
        </row>
        <row r="527">
          <cell r="D527" t="str">
            <v>Bomaq 216 D (Mamuang)</v>
          </cell>
          <cell r="L527" t="str">
            <v>Kompek Jalan</v>
          </cell>
        </row>
        <row r="528">
          <cell r="D528" t="str">
            <v>Bulldozer D31E</v>
          </cell>
          <cell r="L528" t="str">
            <v>Trouble</v>
          </cell>
        </row>
        <row r="529">
          <cell r="D529" t="str">
            <v>Canycom 01</v>
          </cell>
          <cell r="L529" t="str">
            <v>Tabur Pupuk Mekanis</v>
          </cell>
        </row>
        <row r="530">
          <cell r="D530" t="str">
            <v>Canycom 02</v>
          </cell>
          <cell r="L530" t="str">
            <v>Tabur Pupuk Mekanis</v>
          </cell>
        </row>
        <row r="531">
          <cell r="D531" t="str">
            <v>Canycom 03</v>
          </cell>
          <cell r="L531" t="str">
            <v>Tabur Pupuk Mekanis</v>
          </cell>
        </row>
        <row r="532">
          <cell r="D532" t="str">
            <v>Canycom 04</v>
          </cell>
          <cell r="L532" t="str">
            <v>Tabur Pupuk Mekanis</v>
          </cell>
        </row>
        <row r="533">
          <cell r="D533" t="str">
            <v>Compactor Bomaq 211 D</v>
          </cell>
          <cell r="L533" t="str">
            <v>Trouble Tunggu Spare Part</v>
          </cell>
        </row>
        <row r="534">
          <cell r="D534" t="str">
            <v>Excavator PC-200 Galeo 08</v>
          </cell>
          <cell r="L534" t="str">
            <v>Loading pasir</v>
          </cell>
        </row>
        <row r="535">
          <cell r="D535" t="str">
            <v>Grader 510R</v>
          </cell>
          <cell r="L535" t="str">
            <v>Standby Tak Ada Operator</v>
          </cell>
        </row>
        <row r="536">
          <cell r="D536" t="str">
            <v>Grader 511A</v>
          </cell>
          <cell r="L536" t="str">
            <v>Grading Jalan</v>
          </cell>
        </row>
        <row r="537">
          <cell r="D537" t="str">
            <v>Grader 511A</v>
          </cell>
          <cell r="L537" t="str">
            <v>Grading Jalan</v>
          </cell>
        </row>
        <row r="538">
          <cell r="D538" t="str">
            <v>Grader 511A</v>
          </cell>
          <cell r="L538" t="str">
            <v>Trouble</v>
          </cell>
        </row>
        <row r="539">
          <cell r="D539" t="str">
            <v>Grader 511A - 03</v>
          </cell>
          <cell r="L539" t="str">
            <v>Gusur Pasir</v>
          </cell>
        </row>
        <row r="540">
          <cell r="D540" t="str">
            <v>Thornton</v>
          </cell>
          <cell r="L540" t="str">
            <v>Trouble</v>
          </cell>
        </row>
        <row r="541">
          <cell r="D541" t="str">
            <v>Winteq 03</v>
          </cell>
          <cell r="L541" t="str">
            <v>Trouble</v>
          </cell>
        </row>
        <row r="542">
          <cell r="D542" t="str">
            <v>Backhoe Loader</v>
          </cell>
          <cell r="L542" t="str">
            <v>Buat Parit</v>
          </cell>
        </row>
        <row r="543">
          <cell r="D543" t="str">
            <v>Bulldozer D31P</v>
          </cell>
          <cell r="L543" t="str">
            <v>Standby Cuaca Buruk</v>
          </cell>
        </row>
        <row r="544">
          <cell r="D544" t="str">
            <v>Bulldozer D85E-SS</v>
          </cell>
          <cell r="L544" t="str">
            <v>Stok Kareke</v>
          </cell>
        </row>
        <row r="545">
          <cell r="D545" t="str">
            <v>Compactor Bomaq 216 D</v>
          </cell>
          <cell r="L545" t="str">
            <v>Trouble Tunggu Spare Part</v>
          </cell>
        </row>
        <row r="546">
          <cell r="D546" t="str">
            <v>Excavator PC-200 Galeo 07</v>
          </cell>
          <cell r="L546" t="str">
            <v>Buat Parit</v>
          </cell>
        </row>
        <row r="547">
          <cell r="D547" t="str">
            <v>Backhoe Loader</v>
          </cell>
          <cell r="L547" t="str">
            <v>Buat Parit</v>
          </cell>
        </row>
        <row r="548">
          <cell r="D548" t="str">
            <v>Backhoe Loader</v>
          </cell>
          <cell r="L548" t="str">
            <v>Tarik Unit Amblas</v>
          </cell>
        </row>
        <row r="549">
          <cell r="D549" t="str">
            <v>Bomaq 216 D (Mamuang)</v>
          </cell>
          <cell r="L549" t="str">
            <v>Kompek Jalan</v>
          </cell>
        </row>
        <row r="550">
          <cell r="D550" t="str">
            <v>Bulldozer D31E</v>
          </cell>
          <cell r="L550" t="str">
            <v>Trouble Tunggu Spare Part</v>
          </cell>
        </row>
        <row r="551">
          <cell r="D551" t="str">
            <v>Bulldozer D31P</v>
          </cell>
          <cell r="L551" t="str">
            <v>Standby Cuaca Buruk</v>
          </cell>
        </row>
        <row r="552">
          <cell r="D552" t="str">
            <v>Bulldozer D85E-SS</v>
          </cell>
          <cell r="L552" t="str">
            <v>Cuci Parit</v>
          </cell>
        </row>
        <row r="553">
          <cell r="D553" t="str">
            <v>Bulldozer D85E-SS</v>
          </cell>
          <cell r="L553" t="str">
            <v>Mobilisasi Alat</v>
          </cell>
        </row>
        <row r="554">
          <cell r="D554" t="str">
            <v>Compactor Bomaq 211 D</v>
          </cell>
          <cell r="L554" t="str">
            <v>Trouble Tunggu Spare Part</v>
          </cell>
        </row>
        <row r="555">
          <cell r="D555" t="str">
            <v>Compactor Bomaq 216 D</v>
          </cell>
          <cell r="L555" t="str">
            <v>Trouble Tunggu Spare Part</v>
          </cell>
        </row>
        <row r="556">
          <cell r="D556" t="str">
            <v>Excavator PC-200 Galeo 07</v>
          </cell>
          <cell r="L556" t="str">
            <v>Buat Parit</v>
          </cell>
        </row>
        <row r="557">
          <cell r="D557" t="str">
            <v>Excavator PC-200-8</v>
          </cell>
          <cell r="L557" t="str">
            <v>Loading Pasir</v>
          </cell>
        </row>
        <row r="558">
          <cell r="D558" t="str">
            <v>Excavator PC-200-8</v>
          </cell>
          <cell r="L558" t="str">
            <v>Stok Pasir</v>
          </cell>
        </row>
        <row r="559">
          <cell r="D559" t="str">
            <v>Grader 511A - 03</v>
          </cell>
          <cell r="L559" t="str">
            <v>Gusur Pasir</v>
          </cell>
        </row>
        <row r="560">
          <cell r="D560" t="str">
            <v>Excavator PC-200 Galeo 07</v>
          </cell>
          <cell r="L560" t="str">
            <v>Buat Parit</v>
          </cell>
        </row>
        <row r="561">
          <cell r="D561" t="str">
            <v>Backhoe Loader</v>
          </cell>
          <cell r="L561" t="str">
            <v>Loading Sampah</v>
          </cell>
        </row>
        <row r="562">
          <cell r="D562" t="str">
            <v>Backhoe Loader</v>
          </cell>
          <cell r="L562" t="str">
            <v>Tarik Unit Amblas</v>
          </cell>
        </row>
        <row r="563">
          <cell r="D563" t="str">
            <v>Bomaq 216 D (Mamuang)</v>
          </cell>
          <cell r="L563" t="str">
            <v>Standby Cuaca Buruk</v>
          </cell>
        </row>
        <row r="564">
          <cell r="D564" t="str">
            <v>Bulldozer D31P</v>
          </cell>
          <cell r="L564" t="str">
            <v>Standby Cuaca Buruk</v>
          </cell>
        </row>
        <row r="565">
          <cell r="D565" t="str">
            <v>Bulldozer D85E-SS</v>
          </cell>
          <cell r="L565" t="str">
            <v>Standby Cuaca Buruk</v>
          </cell>
        </row>
        <row r="566">
          <cell r="D566" t="str">
            <v>Compactor Bomaq 211 D</v>
          </cell>
          <cell r="L566" t="str">
            <v>Trouble Tunggu Spare Part</v>
          </cell>
        </row>
        <row r="567">
          <cell r="D567" t="str">
            <v>Compactor Bomaq 216 D</v>
          </cell>
          <cell r="L567" t="str">
            <v>Trouble Tunggu Spare Part</v>
          </cell>
        </row>
        <row r="568">
          <cell r="D568" t="str">
            <v>Excavator PC-200 Galeo 07</v>
          </cell>
          <cell r="L568" t="str">
            <v>Standby Cuaca Buruk</v>
          </cell>
        </row>
        <row r="569">
          <cell r="D569" t="str">
            <v>Excavator PC-200-8</v>
          </cell>
          <cell r="L569" t="str">
            <v>Kerja</v>
          </cell>
        </row>
        <row r="570">
          <cell r="D570" t="str">
            <v>Grader 511A - 03</v>
          </cell>
          <cell r="L570" t="str">
            <v>Grading Jalan</v>
          </cell>
        </row>
        <row r="571">
          <cell r="D571" t="str">
            <v>Grader 511A - 03</v>
          </cell>
          <cell r="L571" t="str">
            <v>Standby Cuaca Buruk</v>
          </cell>
        </row>
        <row r="572">
          <cell r="D572" t="str">
            <v>Grader 511A - 03</v>
          </cell>
          <cell r="L572" t="str">
            <v>Trouble</v>
          </cell>
        </row>
        <row r="573">
          <cell r="D573" t="str">
            <v>Thornton</v>
          </cell>
          <cell r="L573" t="str">
            <v>Trouble</v>
          </cell>
        </row>
        <row r="574">
          <cell r="D574" t="str">
            <v>Winteq 03</v>
          </cell>
          <cell r="L574" t="str">
            <v>Standby Cuaca Buruk</v>
          </cell>
        </row>
        <row r="575">
          <cell r="D575" t="str">
            <v>Bulldozer D31E</v>
          </cell>
          <cell r="L575" t="str">
            <v>Trouble Tunggu Spare Part</v>
          </cell>
        </row>
        <row r="576">
          <cell r="D576" t="str">
            <v>Canycom 01</v>
          </cell>
          <cell r="L576" t="str">
            <v>Standby Cuaca Buruk</v>
          </cell>
        </row>
        <row r="577">
          <cell r="D577" t="str">
            <v>Canycom 02</v>
          </cell>
          <cell r="L577" t="str">
            <v>Standby Cuaca Buruk</v>
          </cell>
        </row>
        <row r="578">
          <cell r="D578" t="str">
            <v>Canycom 03</v>
          </cell>
          <cell r="L578" t="str">
            <v>Standby Cuaca Buruk</v>
          </cell>
        </row>
        <row r="579">
          <cell r="D579" t="str">
            <v>Canycom 04</v>
          </cell>
          <cell r="L579" t="str">
            <v>Standby Cuaca Buruk</v>
          </cell>
        </row>
        <row r="580">
          <cell r="D580" t="str">
            <v>Compactor Bomaq 211 D</v>
          </cell>
          <cell r="L580" t="str">
            <v>Trouble Tunggu Spare Part</v>
          </cell>
        </row>
        <row r="581">
          <cell r="D581" t="str">
            <v>Compactor Bomaq 216 D</v>
          </cell>
          <cell r="L581" t="str">
            <v>Trouble Tunggu Spare Part</v>
          </cell>
        </row>
        <row r="582">
          <cell r="D582" t="str">
            <v>Excavator PC-200-8</v>
          </cell>
          <cell r="L582" t="str">
            <v>Kerja</v>
          </cell>
        </row>
        <row r="583">
          <cell r="D583" t="str">
            <v>Excavator PC-200-8</v>
          </cell>
          <cell r="L583" t="str">
            <v>Loading Pasir</v>
          </cell>
        </row>
        <row r="584">
          <cell r="D584" t="str">
            <v>Grader 510R</v>
          </cell>
          <cell r="L584" t="str">
            <v>Standby Cuaca Buruk</v>
          </cell>
        </row>
        <row r="585">
          <cell r="D585" t="str">
            <v>Grader 511A</v>
          </cell>
          <cell r="L585" t="str">
            <v>Gusur Pasir</v>
          </cell>
        </row>
        <row r="586">
          <cell r="D586" t="str">
            <v>Thornton</v>
          </cell>
          <cell r="L586" t="str">
            <v>Trouble Tunggu Spare Part</v>
          </cell>
        </row>
        <row r="587">
          <cell r="D587" t="str">
            <v>Bomaq 216 D (Mamuang)</v>
          </cell>
          <cell r="L587" t="str">
            <v>Standby Cuaca Buruk</v>
          </cell>
        </row>
        <row r="588">
          <cell r="D588" t="str">
            <v>Bulldozer D31E</v>
          </cell>
          <cell r="L588" t="str">
            <v>Trouble</v>
          </cell>
        </row>
        <row r="589">
          <cell r="D589" t="str">
            <v>Compactor Bomaq 211 D</v>
          </cell>
          <cell r="L589" t="str">
            <v>Trouble Tunggu Spare Part</v>
          </cell>
        </row>
        <row r="590">
          <cell r="D590" t="str">
            <v>Excavator PC-200 Galeo 08</v>
          </cell>
          <cell r="L590" t="str">
            <v>Buang Kayu</v>
          </cell>
        </row>
        <row r="591">
          <cell r="D591" t="str">
            <v>Grader 511A</v>
          </cell>
          <cell r="L591" t="str">
            <v>Standby Cuaca Buruk</v>
          </cell>
        </row>
        <row r="592">
          <cell r="D592" t="str">
            <v>Grader 511A - 03</v>
          </cell>
          <cell r="L592" t="str">
            <v>Standby Cuaca Buruk</v>
          </cell>
        </row>
        <row r="593">
          <cell r="D593" t="str">
            <v>Backhoe Loader</v>
          </cell>
          <cell r="L593" t="str">
            <v>Buang Longsoran</v>
          </cell>
        </row>
        <row r="594">
          <cell r="D594" t="str">
            <v>Bulldozer D31P</v>
          </cell>
          <cell r="L594" t="str">
            <v>Standby Cuaca Buruk</v>
          </cell>
        </row>
        <row r="595">
          <cell r="D595" t="str">
            <v>Bulldozer D85E-SS</v>
          </cell>
          <cell r="L595" t="str">
            <v>Standby Cuaca Buruk</v>
          </cell>
        </row>
        <row r="596">
          <cell r="D596" t="str">
            <v>Compactor Bomaq 216 D</v>
          </cell>
          <cell r="L596" t="str">
            <v>Trouble Tunggu Spare Part</v>
          </cell>
        </row>
        <row r="597">
          <cell r="D597" t="str">
            <v>Excavator PC-200 Galeo 07</v>
          </cell>
          <cell r="L597" t="str">
            <v>Standby Cuaca Buruk</v>
          </cell>
        </row>
        <row r="598">
          <cell r="D598" t="str">
            <v>Grader 511A - 03</v>
          </cell>
          <cell r="L598" t="str">
            <v>Standby Cuaca Buruk</v>
          </cell>
        </row>
        <row r="599">
          <cell r="D599" t="str">
            <v>Backhoe Loader</v>
          </cell>
          <cell r="L599" t="str">
            <v>Pasang Gorong-Gorong</v>
          </cell>
        </row>
        <row r="600">
          <cell r="D600" t="str">
            <v>Backhoe Loader</v>
          </cell>
          <cell r="L600" t="str">
            <v>Trouble Tunggu Mekanik</v>
          </cell>
        </row>
        <row r="601">
          <cell r="D601" t="str">
            <v>Bomaq 216 D (Mamuang)</v>
          </cell>
          <cell r="L601" t="str">
            <v>Kompek Jalan</v>
          </cell>
        </row>
        <row r="602">
          <cell r="D602" t="str">
            <v>Bomaq 216 D (Mamuang)</v>
          </cell>
          <cell r="L602" t="str">
            <v>Kompek Jalan</v>
          </cell>
        </row>
        <row r="603">
          <cell r="D603" t="str">
            <v>Bomaq 216 D (Mamuang)</v>
          </cell>
          <cell r="L603" t="str">
            <v>Kompek Jalan</v>
          </cell>
        </row>
        <row r="604">
          <cell r="D604" t="str">
            <v>Bomaq 216 D (Mamuang)</v>
          </cell>
          <cell r="L604" t="str">
            <v>Kompek Jalan</v>
          </cell>
        </row>
        <row r="605">
          <cell r="D605" t="str">
            <v>Bomaq 216 D (Mamuang)</v>
          </cell>
          <cell r="L605" t="str">
            <v>Kompek Jalan</v>
          </cell>
        </row>
        <row r="606">
          <cell r="D606" t="str">
            <v>Bomaq 216 D (Mamuang)</v>
          </cell>
          <cell r="L606" t="str">
            <v>Kompek Jalan</v>
          </cell>
        </row>
        <row r="607">
          <cell r="D607" t="str">
            <v>Bomaq 216 D (Mamuang)</v>
          </cell>
          <cell r="L607" t="str">
            <v>Kompek Jalan</v>
          </cell>
        </row>
        <row r="608">
          <cell r="D608" t="str">
            <v>Bomaq 216 D (Mamuang)</v>
          </cell>
          <cell r="L608" t="str">
            <v>Kompek Jalan</v>
          </cell>
        </row>
        <row r="609">
          <cell r="D609" t="str">
            <v>Bomaq 216 D (Mamuang)</v>
          </cell>
          <cell r="L609" t="str">
            <v>Kompek Jalan</v>
          </cell>
        </row>
        <row r="610">
          <cell r="D610" t="str">
            <v>Bomaq 216 D (Mamuang)</v>
          </cell>
          <cell r="L610" t="str">
            <v>Kompek Jalan</v>
          </cell>
        </row>
        <row r="611">
          <cell r="D611" t="str">
            <v>Bulldozer D31P</v>
          </cell>
          <cell r="L611" t="str">
            <v>Gusur Bahu Jalan</v>
          </cell>
        </row>
        <row r="612">
          <cell r="D612" t="str">
            <v>Bulldozer D31P</v>
          </cell>
          <cell r="L612" t="str">
            <v>Gusur Bahu Jalan</v>
          </cell>
        </row>
        <row r="613">
          <cell r="D613" t="str">
            <v>Bulldozer D31P</v>
          </cell>
          <cell r="L613" t="str">
            <v>Gusur Bahu Jalan</v>
          </cell>
        </row>
        <row r="614">
          <cell r="D614" t="str">
            <v>Bulldozer D31P</v>
          </cell>
          <cell r="L614" t="str">
            <v>Gusur Bahu Jalan</v>
          </cell>
        </row>
        <row r="615">
          <cell r="D615" t="str">
            <v>Bulldozer D85E-SS</v>
          </cell>
          <cell r="L615" t="str">
            <v>Pelebaran Jalan</v>
          </cell>
        </row>
        <row r="616">
          <cell r="D616" t="str">
            <v>Bulldozer D85E-SS</v>
          </cell>
          <cell r="L616" t="str">
            <v>Pelebaran Jalan</v>
          </cell>
        </row>
        <row r="617">
          <cell r="D617" t="str">
            <v>Excavator PC-200 Galeo 07</v>
          </cell>
          <cell r="L617" t="str">
            <v>Buang Longsoran</v>
          </cell>
        </row>
        <row r="618">
          <cell r="D618" t="str">
            <v>Excavator PC-200 Galeo 07</v>
          </cell>
          <cell r="L618" t="str">
            <v>Buat Badan Jalan</v>
          </cell>
        </row>
        <row r="619">
          <cell r="D619" t="str">
            <v>Excavator PC-200 Galeo 07</v>
          </cell>
          <cell r="L619" t="str">
            <v>Cuci Parit</v>
          </cell>
        </row>
        <row r="620">
          <cell r="D620" t="str">
            <v>Grader 511A - 03</v>
          </cell>
          <cell r="L620" t="str">
            <v>Grading Jalan</v>
          </cell>
        </row>
        <row r="621">
          <cell r="D621" t="str">
            <v>Grader 511A - 03</v>
          </cell>
          <cell r="L621" t="str">
            <v>Grading Jalan</v>
          </cell>
        </row>
        <row r="622">
          <cell r="D622" t="str">
            <v>Grader 511A - 03</v>
          </cell>
          <cell r="L622" t="str">
            <v>Grading Jalan</v>
          </cell>
        </row>
        <row r="623">
          <cell r="D623" t="str">
            <v>Grader 511A - 03</v>
          </cell>
          <cell r="L623" t="str">
            <v>Grading Jalan</v>
          </cell>
        </row>
        <row r="624">
          <cell r="D624" t="str">
            <v>Grader 511A - 03</v>
          </cell>
          <cell r="L624" t="str">
            <v>Grading Jalan</v>
          </cell>
        </row>
        <row r="625">
          <cell r="D625" t="str">
            <v>Winteq 03</v>
          </cell>
          <cell r="L625" t="str">
            <v>Servis Jalan</v>
          </cell>
        </row>
        <row r="626">
          <cell r="D626" t="str">
            <v>Winteq 03</v>
          </cell>
          <cell r="L626" t="str">
            <v>Servis Jalan</v>
          </cell>
        </row>
        <row r="627">
          <cell r="D627" t="str">
            <v>Bulldozer D31E</v>
          </cell>
          <cell r="L627" t="str">
            <v>Buat Jalur Pupuk Mekanis</v>
          </cell>
        </row>
        <row r="628">
          <cell r="D628" t="str">
            <v>Canycom 01</v>
          </cell>
          <cell r="L628" t="str">
            <v>Standby Tak Ada Operator</v>
          </cell>
        </row>
        <row r="629">
          <cell r="D629" t="str">
            <v>Canycom 02</v>
          </cell>
          <cell r="L629" t="str">
            <v>Trouble Tunggu Spare Part</v>
          </cell>
        </row>
        <row r="630">
          <cell r="D630" t="str">
            <v>Canycom 03</v>
          </cell>
          <cell r="L630" t="str">
            <v>Trouble Tunggu Spare Part</v>
          </cell>
        </row>
        <row r="631">
          <cell r="D631" t="str">
            <v>Canycom 04</v>
          </cell>
          <cell r="L631" t="str">
            <v>Pemupukan Mekanis</v>
          </cell>
        </row>
        <row r="632">
          <cell r="D632" t="str">
            <v>Compactor Bomaq 211 D</v>
          </cell>
          <cell r="L632" t="str">
            <v>Trouble Tunggu Spare Part</v>
          </cell>
        </row>
        <row r="633">
          <cell r="D633" t="str">
            <v>Compactor Bomaq 216 D</v>
          </cell>
          <cell r="L633" t="str">
            <v>Trouble Tunggu Spare Part</v>
          </cell>
        </row>
        <row r="634">
          <cell r="D634" t="str">
            <v>Excavator PC-200-8</v>
          </cell>
          <cell r="L634" t="str">
            <v>Stok Pasir</v>
          </cell>
        </row>
        <row r="635">
          <cell r="D635" t="str">
            <v>Grader 510R</v>
          </cell>
          <cell r="L635" t="str">
            <v>Trouble Tunggu Spare Part</v>
          </cell>
        </row>
        <row r="636">
          <cell r="D636" t="str">
            <v>Grader 511A</v>
          </cell>
          <cell r="L636" t="str">
            <v>Grading Jalan</v>
          </cell>
        </row>
        <row r="637">
          <cell r="D637" t="str">
            <v>Grader 511A</v>
          </cell>
          <cell r="L637" t="str">
            <v>Grading Jalan</v>
          </cell>
        </row>
        <row r="638">
          <cell r="D638" t="str">
            <v>Grader 511A</v>
          </cell>
          <cell r="L638" t="str">
            <v>Grading Jalan</v>
          </cell>
        </row>
        <row r="639">
          <cell r="D639" t="str">
            <v>Grader 511A</v>
          </cell>
          <cell r="L639" t="str">
            <v>Grading Jalan</v>
          </cell>
        </row>
        <row r="640">
          <cell r="D640" t="str">
            <v>Grader 511A</v>
          </cell>
          <cell r="L640" t="str">
            <v>Grading Jalan</v>
          </cell>
        </row>
        <row r="641">
          <cell r="D641" t="str">
            <v>Grader 511A</v>
          </cell>
          <cell r="L641" t="str">
            <v>Grading Jalan</v>
          </cell>
        </row>
        <row r="642">
          <cell r="D642" t="str">
            <v>Grader 511A</v>
          </cell>
          <cell r="L642" t="str">
            <v>Grading Jalan</v>
          </cell>
        </row>
        <row r="643">
          <cell r="D643" t="str">
            <v>Bomaq 216 D (Mamuang)</v>
          </cell>
          <cell r="L643" t="str">
            <v>Kompek Jalan</v>
          </cell>
        </row>
        <row r="644">
          <cell r="D644" t="str">
            <v>Bomaq 216 D (Mamuang)</v>
          </cell>
          <cell r="L644" t="str">
            <v>Kompek Jalan</v>
          </cell>
        </row>
        <row r="645">
          <cell r="D645" t="str">
            <v>Bomaq 216 D (Mamuang)</v>
          </cell>
          <cell r="L645" t="str">
            <v>Kompek Jalan</v>
          </cell>
        </row>
        <row r="646">
          <cell r="D646" t="str">
            <v>Bomaq 216 D (Mamuang)</v>
          </cell>
          <cell r="L646" t="str">
            <v>Kompek Jalan</v>
          </cell>
        </row>
        <row r="647">
          <cell r="D647" t="str">
            <v>Bomaq 216 D (Mamuang)</v>
          </cell>
          <cell r="L647" t="str">
            <v>Kompek Jalan</v>
          </cell>
        </row>
        <row r="648">
          <cell r="D648" t="str">
            <v>Bomaq 216 D (Mamuang)</v>
          </cell>
          <cell r="L648" t="str">
            <v>Kompek Jalan</v>
          </cell>
        </row>
        <row r="649">
          <cell r="D649" t="str">
            <v>Bomaq 216 D (Mamuang)</v>
          </cell>
          <cell r="L649" t="str">
            <v>Kompek Jalan</v>
          </cell>
        </row>
        <row r="650">
          <cell r="D650" t="str">
            <v>Bomaq 216 D (Mamuang)</v>
          </cell>
          <cell r="L650" t="str">
            <v>Kompek Jalan</v>
          </cell>
        </row>
        <row r="651">
          <cell r="D651" t="str">
            <v>Bomaq 216 D (Mamuang)</v>
          </cell>
          <cell r="L651" t="str">
            <v>Kompek Jalan</v>
          </cell>
        </row>
        <row r="652">
          <cell r="D652" t="str">
            <v>Bomaq 216 D (Mamuang)</v>
          </cell>
          <cell r="L652" t="str">
            <v>Kompek Jalan</v>
          </cell>
        </row>
        <row r="653">
          <cell r="D653" t="str">
            <v>Bomaq 216 D (Mamuang)</v>
          </cell>
          <cell r="L653" t="str">
            <v>Kompek Jalan</v>
          </cell>
        </row>
        <row r="654">
          <cell r="D654" t="str">
            <v>Bomaq 216 D (Mamuang)</v>
          </cell>
          <cell r="L654" t="str">
            <v>Kompek Jalan</v>
          </cell>
        </row>
        <row r="655">
          <cell r="D655" t="str">
            <v>Backhoe Loader</v>
          </cell>
          <cell r="L655" t="str">
            <v>Buang Longsoran</v>
          </cell>
        </row>
        <row r="656">
          <cell r="D656" t="str">
            <v>Backhoe Loader</v>
          </cell>
          <cell r="L656" t="str">
            <v>Loading Sampah</v>
          </cell>
        </row>
        <row r="657">
          <cell r="D657" t="str">
            <v>Bulldozer D31P</v>
          </cell>
          <cell r="L657" t="str">
            <v>Trouble Tunggu Spare Part</v>
          </cell>
        </row>
        <row r="658">
          <cell r="D658" t="str">
            <v>Bulldozer D85E-SS</v>
          </cell>
          <cell r="L658" t="str">
            <v>Buka Badan Jalan</v>
          </cell>
        </row>
        <row r="659">
          <cell r="D659" t="str">
            <v>Compactor Bomaq 216 D</v>
          </cell>
          <cell r="L659" t="str">
            <v>Trouble Tunggu Spare Part</v>
          </cell>
        </row>
        <row r="660">
          <cell r="D660" t="str">
            <v>Excavator PC-200 Galeo 07</v>
          </cell>
          <cell r="L660" t="str">
            <v>Buat PArit</v>
          </cell>
        </row>
        <row r="661">
          <cell r="D661" t="str">
            <v>Grader 511A - 03</v>
          </cell>
          <cell r="L661" t="str">
            <v>Grading Jalan</v>
          </cell>
        </row>
        <row r="662">
          <cell r="D662" t="str">
            <v>Grader 511A - 03</v>
          </cell>
          <cell r="L662" t="str">
            <v>Trouble Tunggu Mekanik</v>
          </cell>
        </row>
        <row r="663">
          <cell r="D663" t="str">
            <v>Bulldozer D31E</v>
          </cell>
          <cell r="L663" t="str">
            <v>Buat Jalur Pupuk Mekanis</v>
          </cell>
        </row>
        <row r="664">
          <cell r="D664" t="str">
            <v>Compactor Bomaq 211 D</v>
          </cell>
          <cell r="L664" t="str">
            <v>Trouble Tunggu Spare Part</v>
          </cell>
        </row>
        <row r="665">
          <cell r="D665" t="str">
            <v>Excavator PC-200 Galeo 08</v>
          </cell>
          <cell r="L665" t="str">
            <v>Buat Lubang Waduk</v>
          </cell>
        </row>
        <row r="666">
          <cell r="D666" t="str">
            <v>Excavator PC-200 Galeo 08</v>
          </cell>
          <cell r="L666" t="str">
            <v>Loading pasir</v>
          </cell>
        </row>
        <row r="667">
          <cell r="D667" t="str">
            <v>Excavator PC-200 Galeo 08</v>
          </cell>
          <cell r="L667" t="str">
            <v>Mobilisasi alat</v>
          </cell>
        </row>
        <row r="668">
          <cell r="D668" t="str">
            <v>Excavator PC-200 Galeo 08</v>
          </cell>
          <cell r="L668" t="str">
            <v>Tarik Unit Amblas</v>
          </cell>
        </row>
        <row r="669">
          <cell r="D669" t="str">
            <v>Grader 511A</v>
          </cell>
          <cell r="L669" t="str">
            <v>Grading Jalan</v>
          </cell>
        </row>
        <row r="670">
          <cell r="D670" t="str">
            <v>Grader 511A</v>
          </cell>
          <cell r="L670" t="str">
            <v>Grading Jalan</v>
          </cell>
        </row>
        <row r="671">
          <cell r="D671" t="str">
            <v>Grader 511A</v>
          </cell>
          <cell r="L671" t="str">
            <v>Grading Jalan</v>
          </cell>
        </row>
        <row r="672">
          <cell r="D672" t="str">
            <v>Grader 511A</v>
          </cell>
          <cell r="L672" t="str">
            <v>Grading Jalan</v>
          </cell>
        </row>
        <row r="673">
          <cell r="D673" t="str">
            <v>Grader 511A</v>
          </cell>
          <cell r="L673" t="str">
            <v>Grading Jalan</v>
          </cell>
        </row>
        <row r="674">
          <cell r="D674" t="str">
            <v>Grader 511A</v>
          </cell>
          <cell r="L674" t="str">
            <v>Grading Jalan</v>
          </cell>
        </row>
        <row r="675">
          <cell r="D675" t="str">
            <v>Grader 511A</v>
          </cell>
          <cell r="L675" t="str">
            <v>Grading Jalan</v>
          </cell>
        </row>
        <row r="676">
          <cell r="D676" t="str">
            <v>Bulldozer D31P</v>
          </cell>
          <cell r="L676" t="str">
            <v>Trouble Tunggu Mekanik</v>
          </cell>
        </row>
        <row r="677">
          <cell r="D677" t="str">
            <v>Bulldozer D85E-SS</v>
          </cell>
          <cell r="L677" t="str">
            <v>Pelebaran Jalan</v>
          </cell>
        </row>
        <row r="678">
          <cell r="D678" t="str">
            <v>Compactor Bomaq 211 D</v>
          </cell>
          <cell r="L678" t="str">
            <v>Trouble Tunggu Spare Part</v>
          </cell>
        </row>
        <row r="679">
          <cell r="D679" t="str">
            <v>Compactor Bomaq 216 D</v>
          </cell>
          <cell r="L679" t="str">
            <v>Trouble Tunggu Spare Part</v>
          </cell>
        </row>
        <row r="680">
          <cell r="D680" t="str">
            <v>Excavator PC-200 Galeo 07</v>
          </cell>
          <cell r="L680" t="str">
            <v>Buat Badan Jalan</v>
          </cell>
        </row>
        <row r="681">
          <cell r="D681" t="str">
            <v>Excavator PC-200-8</v>
          </cell>
          <cell r="L681" t="str">
            <v>Loading Pasir</v>
          </cell>
        </row>
        <row r="682">
          <cell r="D682" t="str">
            <v>Excavator PC-200-8</v>
          </cell>
          <cell r="L682" t="str">
            <v>Stok Pasir</v>
          </cell>
        </row>
        <row r="683">
          <cell r="D683" t="str">
            <v>Grader 511A - 03</v>
          </cell>
          <cell r="L683" t="str">
            <v>Trouble Tunggu Mekanik</v>
          </cell>
        </row>
        <row r="684">
          <cell r="D684" t="str">
            <v>Thornton</v>
          </cell>
          <cell r="L684" t="str">
            <v>Trouble Tunggu Spare Part</v>
          </cell>
        </row>
        <row r="685">
          <cell r="D685" t="str">
            <v>Winteq 03</v>
          </cell>
          <cell r="L685" t="str">
            <v>Servis Jalan</v>
          </cell>
        </row>
        <row r="686">
          <cell r="D686" t="str">
            <v>Bomaq 216 D (Mamuang)</v>
          </cell>
          <cell r="L686" t="str">
            <v>Kompek Jalan</v>
          </cell>
        </row>
        <row r="687">
          <cell r="D687" t="str">
            <v>Bomaq 216 D (Mamuang)</v>
          </cell>
          <cell r="L687" t="str">
            <v>Kompek Jalan</v>
          </cell>
        </row>
        <row r="688">
          <cell r="D688" t="str">
            <v>Bomaq 216 D (Mamuang)</v>
          </cell>
          <cell r="L688" t="str">
            <v>Kompek Jalan</v>
          </cell>
        </row>
        <row r="689">
          <cell r="D689" t="str">
            <v>Bomaq 216 D (Mamuang)</v>
          </cell>
          <cell r="L689" t="str">
            <v>Kompek Jalan</v>
          </cell>
        </row>
        <row r="690">
          <cell r="D690" t="str">
            <v>Bomaq 216 D (Mamuang)</v>
          </cell>
          <cell r="L690" t="str">
            <v>Kompek Jalan</v>
          </cell>
        </row>
        <row r="691">
          <cell r="D691" t="str">
            <v>Bomaq 216 D (Mamuang)</v>
          </cell>
          <cell r="L691" t="str">
            <v>Kompek Jalan</v>
          </cell>
        </row>
        <row r="692">
          <cell r="D692" t="str">
            <v>Bulldozer D31E</v>
          </cell>
          <cell r="L692" t="str">
            <v>Buat Jalur Pupuk Mekanis</v>
          </cell>
        </row>
        <row r="693">
          <cell r="D693" t="str">
            <v>Canycom 01</v>
          </cell>
          <cell r="L693" t="str">
            <v>Pemupukan Mekanis</v>
          </cell>
        </row>
        <row r="694">
          <cell r="D694" t="str">
            <v>Canycom 02</v>
          </cell>
          <cell r="L694" t="str">
            <v>Pemupukan Mekanis</v>
          </cell>
        </row>
        <row r="695">
          <cell r="D695" t="str">
            <v>Canycom 03</v>
          </cell>
          <cell r="L695" t="str">
            <v>Pemupukan Mekanis</v>
          </cell>
        </row>
        <row r="696">
          <cell r="D696" t="str">
            <v>Canycom 04</v>
          </cell>
          <cell r="L696" t="str">
            <v>Pemupukan Mekanis</v>
          </cell>
        </row>
        <row r="697">
          <cell r="D697" t="str">
            <v>Compactor Bomaq 211 D</v>
          </cell>
          <cell r="L697" t="str">
            <v>Trouble Tunggu Spare Part</v>
          </cell>
        </row>
        <row r="698">
          <cell r="D698" t="str">
            <v>Compactor Bomaq 216 D</v>
          </cell>
          <cell r="L698" t="str">
            <v>Trouble Tunggu Spare Part</v>
          </cell>
        </row>
        <row r="699">
          <cell r="D699" t="str">
            <v>Excavator PC-200-8</v>
          </cell>
          <cell r="L699" t="str">
            <v>Kerja</v>
          </cell>
        </row>
        <row r="700">
          <cell r="D700" t="str">
            <v>Excavator PC-200-8</v>
          </cell>
          <cell r="L700" t="str">
            <v>Loading Pasir</v>
          </cell>
        </row>
        <row r="701">
          <cell r="D701" t="str">
            <v>Grader 510R</v>
          </cell>
          <cell r="L701" t="str">
            <v>Grading Jalan</v>
          </cell>
        </row>
        <row r="702">
          <cell r="D702" t="str">
            <v>Grader 510R</v>
          </cell>
          <cell r="L702" t="str">
            <v>Grading Jalan</v>
          </cell>
        </row>
        <row r="703">
          <cell r="D703" t="str">
            <v>Grader 510R</v>
          </cell>
          <cell r="L703" t="str">
            <v>Grading Jalan</v>
          </cell>
        </row>
        <row r="704">
          <cell r="D704" t="str">
            <v>Grader 510R</v>
          </cell>
          <cell r="L704" t="str">
            <v>Grading Jalan</v>
          </cell>
        </row>
        <row r="705">
          <cell r="D705" t="str">
            <v>Grader 511A</v>
          </cell>
          <cell r="L705" t="str">
            <v>Grading Jalan</v>
          </cell>
        </row>
        <row r="706">
          <cell r="D706" t="str">
            <v>Grader 511A</v>
          </cell>
          <cell r="L706" t="str">
            <v>Grading Jalan</v>
          </cell>
        </row>
        <row r="707">
          <cell r="D707" t="str">
            <v>Grader 511A</v>
          </cell>
          <cell r="L707" t="str">
            <v>Grading Jalan</v>
          </cell>
        </row>
        <row r="708">
          <cell r="D708" t="str">
            <v>Grader 511A</v>
          </cell>
          <cell r="L708" t="str">
            <v>Grading Jalan</v>
          </cell>
        </row>
        <row r="709">
          <cell r="D709" t="str">
            <v>Grader 511A</v>
          </cell>
          <cell r="L709" t="str">
            <v>Grading Jalan</v>
          </cell>
        </row>
        <row r="710">
          <cell r="D710" t="str">
            <v>Grader 511A</v>
          </cell>
          <cell r="L710" t="str">
            <v>Grading Jalan</v>
          </cell>
        </row>
        <row r="711">
          <cell r="D711" t="str">
            <v>Backhoe Loader</v>
          </cell>
          <cell r="L711" t="str">
            <v>Buang Longsoran</v>
          </cell>
        </row>
        <row r="712">
          <cell r="D712" t="str">
            <v>Backhoe Loader</v>
          </cell>
          <cell r="L712" t="str">
            <v>Kerja</v>
          </cell>
        </row>
        <row r="713">
          <cell r="D713" t="str">
            <v>Backhoe Loader</v>
          </cell>
          <cell r="L713" t="str">
            <v>Loading Sampah</v>
          </cell>
        </row>
        <row r="714">
          <cell r="D714" t="str">
            <v>Backhoe Loader</v>
          </cell>
          <cell r="L714" t="str">
            <v>Tarik Unit Amblas</v>
          </cell>
        </row>
        <row r="715">
          <cell r="D715" t="str">
            <v>Bulldozer D31P</v>
          </cell>
          <cell r="L715" t="str">
            <v>Trouble Tunggu Spare Part</v>
          </cell>
        </row>
        <row r="716">
          <cell r="D716" t="str">
            <v>Bulldozer D85E-SS</v>
          </cell>
          <cell r="L716" t="str">
            <v>Standby Dan Lain-lain</v>
          </cell>
        </row>
        <row r="717">
          <cell r="D717" t="str">
            <v>Compactor Bomaq 216 D</v>
          </cell>
          <cell r="L717" t="str">
            <v>Trouble Tunggu Spare Part</v>
          </cell>
        </row>
        <row r="718">
          <cell r="D718" t="str">
            <v>Excavator PC-200 Galeo 07</v>
          </cell>
          <cell r="L718" t="str">
            <v>Buat Parit</v>
          </cell>
        </row>
        <row r="719">
          <cell r="D719" t="str">
            <v>Excavator PC-200 Galeo 08</v>
          </cell>
          <cell r="L719" t="str">
            <v>Loading Pasir</v>
          </cell>
        </row>
        <row r="720">
          <cell r="D720" t="str">
            <v>Excavator PC-200 Galeo 08</v>
          </cell>
          <cell r="L720" t="str">
            <v>Stok Pasir</v>
          </cell>
        </row>
        <row r="721">
          <cell r="D721" t="str">
            <v>Grader 511A - 03</v>
          </cell>
          <cell r="L721" t="str">
            <v>Gusur Pasir</v>
          </cell>
        </row>
        <row r="722">
          <cell r="D722" t="str">
            <v>Grader 511A - 03</v>
          </cell>
          <cell r="L722" t="str">
            <v>Gusur PAsir</v>
          </cell>
        </row>
        <row r="723">
          <cell r="D723" t="str">
            <v>Grader 511A - 03</v>
          </cell>
          <cell r="L723" t="str">
            <v>Trouble</v>
          </cell>
        </row>
        <row r="724">
          <cell r="D724" t="str">
            <v>Bomaq 216 D (Mamuang)</v>
          </cell>
          <cell r="L724" t="str">
            <v>Kompek Jalan</v>
          </cell>
        </row>
        <row r="725">
          <cell r="D725" t="str">
            <v>Bomaq 216 D (Mamuang)</v>
          </cell>
          <cell r="L725" t="str">
            <v>Kompek Jalan</v>
          </cell>
        </row>
        <row r="726">
          <cell r="D726" t="str">
            <v>Bomaq 216 D (Mamuang)</v>
          </cell>
          <cell r="L726" t="str">
            <v>Kompek Jalan</v>
          </cell>
        </row>
        <row r="727">
          <cell r="D727" t="str">
            <v>Bomaq 216 D (Mamuang)</v>
          </cell>
          <cell r="L727" t="str">
            <v>Kompek Jalan</v>
          </cell>
        </row>
        <row r="728">
          <cell r="D728" t="str">
            <v>Bomaq 216 D (Mamuang)</v>
          </cell>
          <cell r="L728" t="str">
            <v>Kompek Jalan</v>
          </cell>
        </row>
        <row r="729">
          <cell r="D729" t="str">
            <v>Bomaq 216 D (Mamuang)</v>
          </cell>
          <cell r="L729" t="str">
            <v>Kompek Jalan</v>
          </cell>
        </row>
        <row r="730">
          <cell r="D730" t="str">
            <v>Bomaq 216 D (Mamuang)</v>
          </cell>
          <cell r="L730" t="str">
            <v>Kompek Jalan</v>
          </cell>
        </row>
        <row r="731">
          <cell r="D731" t="str">
            <v>Bomaq 216 D (Mamuang)</v>
          </cell>
          <cell r="L731" t="str">
            <v>Kompek Jalan</v>
          </cell>
        </row>
        <row r="732">
          <cell r="D732" t="str">
            <v>Bomaq 216 D (Mamuang)</v>
          </cell>
          <cell r="L732" t="str">
            <v>Kompek Jalan</v>
          </cell>
        </row>
        <row r="733">
          <cell r="D733" t="str">
            <v>Bomaq 216 D (Mamuang)</v>
          </cell>
          <cell r="L733" t="str">
            <v>Mobilisasi alat</v>
          </cell>
        </row>
        <row r="734">
          <cell r="D734" t="str">
            <v>Bulldozer D31E</v>
          </cell>
          <cell r="L734" t="str">
            <v>Buat Jalur Pupuk Mekanis</v>
          </cell>
        </row>
        <row r="735">
          <cell r="D735" t="str">
            <v>Compactor Bomaq 211 D</v>
          </cell>
          <cell r="L735" t="str">
            <v>Trouble Tunggu Spare Part</v>
          </cell>
        </row>
        <row r="736">
          <cell r="D736" t="str">
            <v>Grader 511A</v>
          </cell>
          <cell r="L736" t="str">
            <v>Grading Jalan</v>
          </cell>
        </row>
        <row r="737">
          <cell r="D737" t="str">
            <v>Grader 511A</v>
          </cell>
          <cell r="L737" t="str">
            <v>Grading Jalan</v>
          </cell>
        </row>
        <row r="738">
          <cell r="D738" t="str">
            <v>Backhoe Loader</v>
          </cell>
          <cell r="L738" t="str">
            <v>Pasang Gorong-Gorong</v>
          </cell>
        </row>
        <row r="739">
          <cell r="D739" t="str">
            <v>Backhoe Loader</v>
          </cell>
          <cell r="L739" t="str">
            <v>Tarik Unit Amblas</v>
          </cell>
        </row>
        <row r="740">
          <cell r="D740" t="str">
            <v>Bomaq 216 D (Mamuang)</v>
          </cell>
          <cell r="L740" t="str">
            <v>Kompek Jalan</v>
          </cell>
        </row>
        <row r="741">
          <cell r="D741" t="str">
            <v>Bomaq 216 D (Mamuang)</v>
          </cell>
          <cell r="L741" t="str">
            <v>Kompek Jalan</v>
          </cell>
        </row>
        <row r="742">
          <cell r="D742" t="str">
            <v>Bomaq 216 D (Mamuang)</v>
          </cell>
          <cell r="L742" t="str">
            <v>Kompek Jalan</v>
          </cell>
        </row>
        <row r="743">
          <cell r="D743" t="str">
            <v>Bomaq 216 D (Mamuang)</v>
          </cell>
          <cell r="L743" t="str">
            <v>Kompek Jalan</v>
          </cell>
        </row>
        <row r="744">
          <cell r="D744" t="str">
            <v>Bomaq 216 D (Mamuang)</v>
          </cell>
          <cell r="L744" t="str">
            <v>Kompek Jalan</v>
          </cell>
        </row>
        <row r="745">
          <cell r="D745" t="str">
            <v>Bomaq 216 D (Mamuang)</v>
          </cell>
          <cell r="L745" t="str">
            <v>Kompek Jalan</v>
          </cell>
        </row>
        <row r="746">
          <cell r="D746" t="str">
            <v>Bomaq 216 D (Mamuang)</v>
          </cell>
          <cell r="L746" t="str">
            <v>Kompek Jalan</v>
          </cell>
        </row>
        <row r="747">
          <cell r="D747" t="str">
            <v>Bulldozer D31P</v>
          </cell>
          <cell r="L747" t="str">
            <v>Gusur Kareke</v>
          </cell>
        </row>
        <row r="748">
          <cell r="D748" t="str">
            <v>Bulldozer D85E-SS</v>
          </cell>
          <cell r="L748" t="str">
            <v>Pelebaran Jalan</v>
          </cell>
        </row>
        <row r="749">
          <cell r="D749" t="str">
            <v>Compactor Bomaq 211 D</v>
          </cell>
          <cell r="L749" t="str">
            <v>Trouble Tunggu Spare Part</v>
          </cell>
        </row>
        <row r="750">
          <cell r="D750" t="str">
            <v>Compactor Bomaq 216 D</v>
          </cell>
          <cell r="L750" t="str">
            <v>Trouble Tunggu Spare Part</v>
          </cell>
        </row>
        <row r="751">
          <cell r="D751" t="str">
            <v>Excavator PC-200 Galeo 07</v>
          </cell>
          <cell r="L751" t="str">
            <v>Loading Kareke</v>
          </cell>
        </row>
        <row r="752">
          <cell r="D752" t="str">
            <v>Excavator PC-200 Galeo 07</v>
          </cell>
          <cell r="L752" t="str">
            <v>Stok Kareke</v>
          </cell>
        </row>
        <row r="753">
          <cell r="D753" t="str">
            <v>Excavator PC-200-8</v>
          </cell>
          <cell r="L753" t="str">
            <v>Loading Pasir</v>
          </cell>
        </row>
        <row r="754">
          <cell r="D754" t="str">
            <v>Excavator PC-200-8</v>
          </cell>
          <cell r="L754" t="str">
            <v>Stok Pasir</v>
          </cell>
        </row>
        <row r="755">
          <cell r="D755" t="str">
            <v>Grader 511A - 03</v>
          </cell>
          <cell r="L755" t="str">
            <v>Grading Jalan</v>
          </cell>
        </row>
        <row r="756">
          <cell r="D756" t="str">
            <v>Grader 511A - 03</v>
          </cell>
          <cell r="L756" t="str">
            <v>Grading Jalan</v>
          </cell>
        </row>
        <row r="757">
          <cell r="D757" t="str">
            <v>Grader 511A - 03</v>
          </cell>
          <cell r="L757" t="str">
            <v>Grading Jalan</v>
          </cell>
        </row>
        <row r="758">
          <cell r="D758" t="str">
            <v>Grader 511A - 03</v>
          </cell>
          <cell r="L758" t="str">
            <v>Gusur Pasir</v>
          </cell>
        </row>
        <row r="759">
          <cell r="D759" t="str">
            <v>Bulldozer D31E</v>
          </cell>
          <cell r="L759" t="str">
            <v>Buat Jalur Pupuk Mekanis</v>
          </cell>
        </row>
        <row r="760">
          <cell r="D760" t="str">
            <v>Canycom 01</v>
          </cell>
          <cell r="L760" t="str">
            <v>Pemupukan Mekanis</v>
          </cell>
        </row>
        <row r="761">
          <cell r="D761" t="str">
            <v>Canycom 02</v>
          </cell>
          <cell r="L761" t="str">
            <v>Pemupukan Mekanis</v>
          </cell>
        </row>
        <row r="762">
          <cell r="D762" t="str">
            <v>Canycom 03</v>
          </cell>
          <cell r="L762" t="str">
            <v>Pemupukan Mekanis</v>
          </cell>
        </row>
        <row r="763">
          <cell r="D763" t="str">
            <v>Canycom 04</v>
          </cell>
          <cell r="L763" t="str">
            <v>Standby Tak Ada Operator</v>
          </cell>
        </row>
        <row r="764">
          <cell r="D764" t="str">
            <v>Compactor Bomaq 211 D</v>
          </cell>
          <cell r="L764" t="str">
            <v>Trouble Tunggu Spare Part</v>
          </cell>
        </row>
        <row r="765">
          <cell r="D765" t="str">
            <v>Compactor Bomaq 216 D</v>
          </cell>
          <cell r="L765" t="str">
            <v>Trouble Tunggu Spare Part</v>
          </cell>
        </row>
        <row r="766">
          <cell r="D766" t="str">
            <v>Excavator PC-200-8</v>
          </cell>
          <cell r="L766" t="str">
            <v>Loading Pasir</v>
          </cell>
        </row>
        <row r="767">
          <cell r="D767" t="str">
            <v>Grader 510R</v>
          </cell>
          <cell r="L767" t="str">
            <v>Gusur Bahu Jalan</v>
          </cell>
        </row>
        <row r="768">
          <cell r="D768" t="str">
            <v>Grader 510R</v>
          </cell>
          <cell r="L768" t="str">
            <v>Gusur Bahu Jalan</v>
          </cell>
        </row>
        <row r="769">
          <cell r="D769" t="str">
            <v>Grader 510R</v>
          </cell>
          <cell r="L769" t="str">
            <v>Gusur Pasir</v>
          </cell>
        </row>
        <row r="770">
          <cell r="D770" t="str">
            <v>Grader 510R</v>
          </cell>
          <cell r="L770" t="str">
            <v>Gusur Pasir</v>
          </cell>
        </row>
        <row r="771">
          <cell r="D771" t="str">
            <v>Grader 511A</v>
          </cell>
          <cell r="L771" t="str">
            <v>Trouble Tunggu Spare Part</v>
          </cell>
        </row>
        <row r="772">
          <cell r="D772" t="str">
            <v>Thornton</v>
          </cell>
          <cell r="L772" t="str">
            <v>Trouble Tunggu Spare Part</v>
          </cell>
        </row>
        <row r="773">
          <cell r="D773" t="str">
            <v>Winteq 03</v>
          </cell>
          <cell r="L773" t="str">
            <v>Kerja</v>
          </cell>
        </row>
        <row r="774">
          <cell r="D774" t="str">
            <v>Backhoe Loader</v>
          </cell>
          <cell r="L774" t="str">
            <v>Buat Parit</v>
          </cell>
        </row>
        <row r="775">
          <cell r="D775" t="str">
            <v>Bulldozer D31P</v>
          </cell>
          <cell r="L775" t="str">
            <v>Gusur Kareke</v>
          </cell>
        </row>
        <row r="776">
          <cell r="D776" t="str">
            <v>Bulldozer D85E-SS</v>
          </cell>
          <cell r="L776" t="str">
            <v>Mobilisasi Alat</v>
          </cell>
        </row>
        <row r="777">
          <cell r="D777" t="str">
            <v>Bulldozer D85E-SS</v>
          </cell>
          <cell r="L777" t="str">
            <v>Trouble Tunggu Mekanik</v>
          </cell>
        </row>
        <row r="778">
          <cell r="D778" t="str">
            <v>Compactor Bomaq 216 D</v>
          </cell>
          <cell r="L778" t="str">
            <v>Trouble Tunggu Spare Part</v>
          </cell>
        </row>
        <row r="779">
          <cell r="D779" t="str">
            <v>Excavator PC-200 Galeo 07</v>
          </cell>
          <cell r="L779" t="str">
            <v>Loading Kareke</v>
          </cell>
        </row>
        <row r="780">
          <cell r="D780" t="str">
            <v>Bomaq 216 D (Mamuang)</v>
          </cell>
          <cell r="L780" t="str">
            <v>Kompek Jalan</v>
          </cell>
        </row>
        <row r="781">
          <cell r="D781" t="str">
            <v>Bomaq 216 D (Mamuang)</v>
          </cell>
          <cell r="L781" t="str">
            <v>Kompek Jalan</v>
          </cell>
        </row>
        <row r="782">
          <cell r="D782" t="str">
            <v>Bulldozer D31E</v>
          </cell>
          <cell r="L782" t="str">
            <v>Buka Badan jalan</v>
          </cell>
        </row>
        <row r="783">
          <cell r="D783" t="str">
            <v>Compactor Bomaq 211 D</v>
          </cell>
          <cell r="L783" t="str">
            <v>Trouble Tunggu Spare Part</v>
          </cell>
        </row>
        <row r="784">
          <cell r="D784" t="str">
            <v>Excavator PC-200 Galeo 08</v>
          </cell>
          <cell r="L784" t="str">
            <v>Loading pasir</v>
          </cell>
        </row>
        <row r="785">
          <cell r="D785" t="str">
            <v>Grader 511A</v>
          </cell>
          <cell r="L785" t="str">
            <v>Trouble</v>
          </cell>
        </row>
        <row r="786">
          <cell r="D786" t="str">
            <v>Grader 511A - 03</v>
          </cell>
          <cell r="L786" t="str">
            <v>Gusur Pasir</v>
          </cell>
        </row>
        <row r="787">
          <cell r="D787" t="str">
            <v>Grader 511A - 03</v>
          </cell>
          <cell r="L787" t="str">
            <v>Gusur Pasir</v>
          </cell>
        </row>
        <row r="788">
          <cell r="D788" t="str">
            <v>Grader 511A - 03</v>
          </cell>
          <cell r="L788" t="str">
            <v>Tarik Unit Amblas</v>
          </cell>
        </row>
        <row r="789">
          <cell r="D789" t="str">
            <v>Backhoe Loader</v>
          </cell>
          <cell r="L789" t="str">
            <v>Buat Parit</v>
          </cell>
        </row>
        <row r="790">
          <cell r="D790" t="str">
            <v>Bulldozer D31P</v>
          </cell>
          <cell r="L790" t="str">
            <v>Gusur Kareke</v>
          </cell>
        </row>
        <row r="791">
          <cell r="D791" t="str">
            <v>Bulldozer D85E-SS</v>
          </cell>
          <cell r="L791" t="str">
            <v>Mobilisasi Alat</v>
          </cell>
        </row>
        <row r="792">
          <cell r="D792" t="str">
            <v>Compactor Bomaq 211 D</v>
          </cell>
          <cell r="L792" t="str">
            <v>Trouble Tunggu Spare Part</v>
          </cell>
        </row>
        <row r="793">
          <cell r="D793" t="str">
            <v>Compactor Bomaq 216 D</v>
          </cell>
          <cell r="L793" t="str">
            <v>Trouble Tunggu Spare Part</v>
          </cell>
        </row>
        <row r="794">
          <cell r="D794" t="str">
            <v>Excavator PC-200 Galeo 07</v>
          </cell>
          <cell r="L794" t="str">
            <v>Loading Kareke</v>
          </cell>
        </row>
        <row r="795">
          <cell r="D795" t="str">
            <v>Excavator PC-200 Galeo 07</v>
          </cell>
          <cell r="L795" t="str">
            <v>Trouble</v>
          </cell>
        </row>
        <row r="796">
          <cell r="D796" t="str">
            <v>Grader 511A - 03</v>
          </cell>
          <cell r="L796" t="str">
            <v>Grading Jalan</v>
          </cell>
        </row>
        <row r="797">
          <cell r="D797" t="str">
            <v>Grader 511A - 03</v>
          </cell>
          <cell r="L797" t="str">
            <v>Grading Jalan</v>
          </cell>
        </row>
        <row r="798">
          <cell r="D798" t="str">
            <v>Grader 511A - 03</v>
          </cell>
          <cell r="L798" t="str">
            <v>Grading Jalan</v>
          </cell>
        </row>
        <row r="799">
          <cell r="D799" t="str">
            <v>Grader 511A - 03</v>
          </cell>
          <cell r="L799" t="str">
            <v>Grading Jalan</v>
          </cell>
        </row>
        <row r="800">
          <cell r="D800" t="str">
            <v>Grader 511A - 03</v>
          </cell>
          <cell r="L800" t="str">
            <v>Grading Jalan</v>
          </cell>
        </row>
        <row r="801">
          <cell r="D801" t="str">
            <v>Bomaq 216 D (Mamuang)</v>
          </cell>
          <cell r="L801" t="str">
            <v>Kompek Jalan</v>
          </cell>
        </row>
        <row r="802">
          <cell r="D802" t="str">
            <v>Bomaq 216 D (Mamuang)</v>
          </cell>
          <cell r="L802" t="str">
            <v>Kompek Jalan</v>
          </cell>
        </row>
        <row r="803">
          <cell r="D803" t="str">
            <v>Bomaq 216 D (Mamuang)</v>
          </cell>
          <cell r="L803" t="str">
            <v>Kompek Jalan</v>
          </cell>
        </row>
        <row r="804">
          <cell r="D804" t="str">
            <v>Bomaq 216 D (Mamuang)</v>
          </cell>
          <cell r="L804" t="str">
            <v>Kompek Jalan</v>
          </cell>
        </row>
        <row r="805">
          <cell r="D805" t="str">
            <v>Bomaq 216 D (Mamuang)</v>
          </cell>
          <cell r="L805" t="str">
            <v>Kompek Jalan</v>
          </cell>
        </row>
        <row r="806">
          <cell r="D806" t="str">
            <v>Bomaq 216 D (Mamuang)</v>
          </cell>
          <cell r="L806" t="str">
            <v>Kompek Jalan</v>
          </cell>
        </row>
        <row r="807">
          <cell r="D807" t="str">
            <v>Bomaq 216 D (Mamuang)</v>
          </cell>
          <cell r="L807" t="str">
            <v>Kompek Jalan</v>
          </cell>
        </row>
        <row r="808">
          <cell r="D808" t="str">
            <v>Bomaq 216 D (Mamuang)</v>
          </cell>
          <cell r="L808" t="str">
            <v>Kompek Jalan</v>
          </cell>
        </row>
        <row r="809">
          <cell r="D809" t="str">
            <v>Bomaq 216 D (Mamuang)</v>
          </cell>
          <cell r="L809" t="str">
            <v>Kompek Jalan</v>
          </cell>
        </row>
        <row r="810">
          <cell r="D810" t="str">
            <v>Bulldozer D31E</v>
          </cell>
          <cell r="L810" t="str">
            <v>Gusur Longsoran</v>
          </cell>
        </row>
        <row r="811">
          <cell r="D811" t="str">
            <v>Canycom 01</v>
          </cell>
          <cell r="L811" t="str">
            <v>Standby Tak Ada Pekerjaan</v>
          </cell>
        </row>
        <row r="812">
          <cell r="D812" t="str">
            <v>Canycom 02</v>
          </cell>
          <cell r="L812" t="str">
            <v>Pemupukan Mekanis</v>
          </cell>
        </row>
        <row r="813">
          <cell r="D813" t="str">
            <v>Canycom 03</v>
          </cell>
          <cell r="L813" t="str">
            <v>Standby Tak Ada Pekerjaan</v>
          </cell>
        </row>
        <row r="814">
          <cell r="D814" t="str">
            <v>Canycom 04</v>
          </cell>
          <cell r="L814" t="str">
            <v>Standby Tak Ada Pekerjaan</v>
          </cell>
        </row>
        <row r="815">
          <cell r="D815" t="str">
            <v>Compactor Bomaq 211 D</v>
          </cell>
          <cell r="L815" t="str">
            <v>Trouble Tunggu Spare Part</v>
          </cell>
        </row>
        <row r="816">
          <cell r="D816" t="str">
            <v>Compactor Bomaq 216 D</v>
          </cell>
          <cell r="L816" t="str">
            <v>Trouble Tunggu Spare Part</v>
          </cell>
        </row>
        <row r="817">
          <cell r="D817" t="str">
            <v>Excavator PC-200-8</v>
          </cell>
          <cell r="L817" t="str">
            <v>Stok Pasir</v>
          </cell>
        </row>
        <row r="818">
          <cell r="D818" t="str">
            <v>Grader 510R</v>
          </cell>
          <cell r="L818" t="str">
            <v>Grading Jalan</v>
          </cell>
        </row>
        <row r="819">
          <cell r="D819" t="str">
            <v>Grader 510R</v>
          </cell>
          <cell r="L819" t="str">
            <v>Grading Jalan</v>
          </cell>
        </row>
        <row r="820">
          <cell r="D820" t="str">
            <v>Grader 510R</v>
          </cell>
          <cell r="L820" t="str">
            <v>Grading Jalan</v>
          </cell>
        </row>
        <row r="821">
          <cell r="D821" t="str">
            <v>Grader 510R</v>
          </cell>
          <cell r="L821" t="str">
            <v>Grading Jalan</v>
          </cell>
        </row>
        <row r="822">
          <cell r="D822" t="str">
            <v>Grader 511A</v>
          </cell>
          <cell r="L822" t="str">
            <v>Trouble Tunggu Spare Part</v>
          </cell>
        </row>
        <row r="823">
          <cell r="D823" t="str">
            <v>Thornton</v>
          </cell>
          <cell r="L823" t="str">
            <v>Trouble Tunggu Spare Part</v>
          </cell>
        </row>
        <row r="824">
          <cell r="D824" t="str">
            <v>Winteq 03</v>
          </cell>
          <cell r="L824" t="str">
            <v>Kerja</v>
          </cell>
        </row>
        <row r="825">
          <cell r="D825" t="str">
            <v>Bomaq 216 D (Mamuang)</v>
          </cell>
          <cell r="L825" t="str">
            <v>Kompek Jalan</v>
          </cell>
        </row>
        <row r="826">
          <cell r="D826" t="str">
            <v>Bomaq 216 D (Mamuang)</v>
          </cell>
          <cell r="L826" t="str">
            <v>Kompek Jalan</v>
          </cell>
        </row>
        <row r="827">
          <cell r="D827" t="str">
            <v>Bomaq 216 D (Mamuang)</v>
          </cell>
          <cell r="L827" t="str">
            <v>Kompek Jalan</v>
          </cell>
        </row>
        <row r="828">
          <cell r="D828" t="str">
            <v>Bomaq 216 D (Mamuang)</v>
          </cell>
          <cell r="L828" t="str">
            <v>Kompek Jalan</v>
          </cell>
        </row>
        <row r="829">
          <cell r="D829" t="str">
            <v>Bulldozer D31E</v>
          </cell>
          <cell r="L829" t="str">
            <v>Buat Tapak perumahan</v>
          </cell>
        </row>
        <row r="830">
          <cell r="D830" t="str">
            <v>Compactor Bomaq 211 D</v>
          </cell>
          <cell r="L830" t="str">
            <v>Trouble Tunggu Spare Part</v>
          </cell>
        </row>
        <row r="831">
          <cell r="D831" t="str">
            <v>Excavator PC-200 Galeo 08</v>
          </cell>
          <cell r="L831" t="str">
            <v>Loading pasir</v>
          </cell>
        </row>
        <row r="832">
          <cell r="D832" t="str">
            <v>Excavator PC-200 Galeo 08</v>
          </cell>
          <cell r="L832" t="str">
            <v>mobilisasi alat</v>
          </cell>
        </row>
        <row r="833">
          <cell r="D833" t="str">
            <v>Excavator PC-200 Galeo 08</v>
          </cell>
          <cell r="L833" t="str">
            <v>stok kareke</v>
          </cell>
        </row>
        <row r="834">
          <cell r="D834" t="str">
            <v>Grader 511A</v>
          </cell>
          <cell r="L834" t="str">
            <v>Trouble</v>
          </cell>
        </row>
        <row r="835">
          <cell r="D835" t="str">
            <v>Grader 511A - 03</v>
          </cell>
          <cell r="L835" t="str">
            <v>Grading Jalan</v>
          </cell>
        </row>
        <row r="836">
          <cell r="D836" t="str">
            <v>Grader 511A - 03</v>
          </cell>
          <cell r="L836" t="str">
            <v>Gusur Pasir</v>
          </cell>
        </row>
        <row r="837">
          <cell r="D837" t="str">
            <v>Backhoe Loader</v>
          </cell>
          <cell r="L837" t="str">
            <v>Buat Parit</v>
          </cell>
        </row>
        <row r="838">
          <cell r="D838" t="str">
            <v>Bulldozer D31P</v>
          </cell>
          <cell r="L838" t="str">
            <v>Gusur Kareke</v>
          </cell>
        </row>
        <row r="839">
          <cell r="D839" t="str">
            <v>Bulldozer D85E-SS</v>
          </cell>
          <cell r="L839" t="str">
            <v>Kerja</v>
          </cell>
        </row>
        <row r="840">
          <cell r="D840" t="str">
            <v>Compactor Bomaq 216 D</v>
          </cell>
          <cell r="L840" t="str">
            <v>Trouble Tunggu Spare Part</v>
          </cell>
        </row>
        <row r="841">
          <cell r="D841" t="str">
            <v>Excavator PC-200 Galeo 07</v>
          </cell>
          <cell r="L841" t="str">
            <v>Loading Kareke</v>
          </cell>
        </row>
        <row r="842">
          <cell r="D842" t="str">
            <v>Bomaq 216 D (Mamuang)</v>
          </cell>
          <cell r="L842" t="str">
            <v>Kompek Jalan</v>
          </cell>
        </row>
        <row r="843">
          <cell r="D843" t="str">
            <v>Bomaq 216 D (Mamuang)</v>
          </cell>
          <cell r="L843" t="str">
            <v>Kompek Jalan</v>
          </cell>
        </row>
        <row r="844">
          <cell r="D844" t="str">
            <v>Bomaq 216 D (Mamuang)</v>
          </cell>
          <cell r="L844" t="str">
            <v>Kompek Jalan</v>
          </cell>
        </row>
        <row r="845">
          <cell r="D845" t="str">
            <v>Bomaq 216 D (Mamuang)</v>
          </cell>
          <cell r="L845" t="str">
            <v>Kompek Jalan</v>
          </cell>
        </row>
        <row r="846">
          <cell r="D846" t="str">
            <v>Bomaq 216 D (Mamuang)</v>
          </cell>
          <cell r="L846" t="str">
            <v>Kompek Jalan</v>
          </cell>
        </row>
        <row r="847">
          <cell r="D847" t="str">
            <v>Bomaq 216 D (Mamuang)</v>
          </cell>
          <cell r="L847" t="str">
            <v>Kompek Jalan</v>
          </cell>
        </row>
        <row r="848">
          <cell r="D848" t="str">
            <v>Bomaq 216 D (Mamuang)</v>
          </cell>
          <cell r="L848" t="str">
            <v>Kompek Jalan</v>
          </cell>
        </row>
        <row r="849">
          <cell r="D849" t="str">
            <v>Bomaq 216 D (Mamuang)</v>
          </cell>
          <cell r="L849" t="str">
            <v>Kompek Jalan</v>
          </cell>
        </row>
        <row r="850">
          <cell r="D850" t="str">
            <v>Bomaq 216 D (Mamuang)</v>
          </cell>
          <cell r="L850" t="str">
            <v>Kompek Jalan</v>
          </cell>
        </row>
        <row r="851">
          <cell r="D851" t="str">
            <v>Bomaq 216 D (Mamuang)</v>
          </cell>
          <cell r="L851" t="str">
            <v>Kompek Jalan</v>
          </cell>
        </row>
        <row r="852">
          <cell r="D852" t="str">
            <v>Bulldozer D31E</v>
          </cell>
          <cell r="L852" t="str">
            <v>Gusur Bahu Jalan</v>
          </cell>
        </row>
        <row r="853">
          <cell r="D853" t="str">
            <v>Canycom 01</v>
          </cell>
          <cell r="L853" t="str">
            <v>Pemupukan Mekanis</v>
          </cell>
        </row>
        <row r="854">
          <cell r="D854" t="str">
            <v>Canycom 02</v>
          </cell>
          <cell r="L854" t="str">
            <v>Pemupukan Mekanis</v>
          </cell>
        </row>
        <row r="855">
          <cell r="D855" t="str">
            <v>Canycom 03</v>
          </cell>
          <cell r="L855" t="str">
            <v>Pemupukan Mekanis</v>
          </cell>
        </row>
        <row r="856">
          <cell r="D856" t="str">
            <v>Canycom 04</v>
          </cell>
          <cell r="L856" t="str">
            <v>Standby Tak Ada Operator</v>
          </cell>
        </row>
        <row r="857">
          <cell r="D857" t="str">
            <v>Compactor Bomaq 211 D</v>
          </cell>
          <cell r="L857" t="str">
            <v>Trouble Tunggu Spare Part</v>
          </cell>
        </row>
        <row r="858">
          <cell r="D858" t="str">
            <v>Compactor Bomaq 216 D</v>
          </cell>
          <cell r="L858" t="str">
            <v>Trouble Tunggu Spare Part</v>
          </cell>
        </row>
        <row r="859">
          <cell r="D859" t="str">
            <v>Excavator PC-200-8</v>
          </cell>
          <cell r="L859" t="str">
            <v>Loading Kareke</v>
          </cell>
        </row>
        <row r="860">
          <cell r="D860" t="str">
            <v>Grader 510R</v>
          </cell>
          <cell r="L860" t="str">
            <v>Grading Jalan</v>
          </cell>
        </row>
        <row r="861">
          <cell r="D861" t="str">
            <v>Grader 510R</v>
          </cell>
          <cell r="L861" t="str">
            <v>Grading Jalan</v>
          </cell>
        </row>
        <row r="862">
          <cell r="D862" t="str">
            <v>Grader 510R</v>
          </cell>
          <cell r="L862" t="str">
            <v>Grading Jalan</v>
          </cell>
        </row>
        <row r="863">
          <cell r="D863" t="str">
            <v>Grader 511A</v>
          </cell>
          <cell r="L863" t="str">
            <v>Grading Jalan</v>
          </cell>
        </row>
        <row r="864">
          <cell r="D864" t="str">
            <v>Grader 511A</v>
          </cell>
          <cell r="L864" t="str">
            <v>Grading Jalan</v>
          </cell>
        </row>
        <row r="865">
          <cell r="D865" t="str">
            <v>Thornton</v>
          </cell>
          <cell r="L865" t="str">
            <v>Trouble Tunggu Spare Part</v>
          </cell>
        </row>
        <row r="866">
          <cell r="D866" t="str">
            <v>Bomaq 216 D (Mamuang)</v>
          </cell>
          <cell r="L866" t="str">
            <v>Kompek Jalan</v>
          </cell>
        </row>
        <row r="867">
          <cell r="D867" t="str">
            <v>Bomaq 216 D (Mamuang)</v>
          </cell>
          <cell r="L867" t="str">
            <v>Kompek Jalan</v>
          </cell>
        </row>
        <row r="868">
          <cell r="D868" t="str">
            <v>Bomaq 216 D (Mamuang)</v>
          </cell>
          <cell r="L868" t="str">
            <v>Kompek Jalan</v>
          </cell>
        </row>
        <row r="869">
          <cell r="D869" t="str">
            <v>Bomaq 216 D (Mamuang)</v>
          </cell>
          <cell r="L869" t="str">
            <v>Kompek Jalan</v>
          </cell>
        </row>
        <row r="870">
          <cell r="D870" t="str">
            <v>Bomaq 216 D (Mamuang)</v>
          </cell>
          <cell r="L870" t="str">
            <v>Kompek Jalan</v>
          </cell>
        </row>
        <row r="871">
          <cell r="D871" t="str">
            <v>Bulldozer D31E</v>
          </cell>
          <cell r="L871" t="str">
            <v>Buka Badan jalan</v>
          </cell>
        </row>
        <row r="872">
          <cell r="D872" t="str">
            <v>Compactor Bomaq 211 D</v>
          </cell>
          <cell r="L872" t="str">
            <v>Trouble Tunggu Spare Part</v>
          </cell>
        </row>
        <row r="873">
          <cell r="D873" t="str">
            <v>Excavator PC-200 Galeo 08</v>
          </cell>
          <cell r="L873" t="str">
            <v>stok kareke</v>
          </cell>
        </row>
        <row r="874">
          <cell r="D874" t="str">
            <v>Grader 511A</v>
          </cell>
          <cell r="L874" t="str">
            <v>Standby Tak Ada Operator</v>
          </cell>
        </row>
        <row r="875">
          <cell r="D875" t="str">
            <v>Backhoe Loader</v>
          </cell>
          <cell r="L875" t="str">
            <v>Buat Parit</v>
          </cell>
        </row>
        <row r="876">
          <cell r="D876" t="str">
            <v>Bulldozer D31P</v>
          </cell>
          <cell r="L876" t="str">
            <v>Gusur Kareke</v>
          </cell>
        </row>
        <row r="877">
          <cell r="D877" t="str">
            <v>Bulldozer D31P</v>
          </cell>
          <cell r="L877" t="str">
            <v>Kerja</v>
          </cell>
        </row>
        <row r="878">
          <cell r="D878" t="str">
            <v>Bulldozer D85E-SS</v>
          </cell>
          <cell r="L878" t="str">
            <v>Kerja</v>
          </cell>
        </row>
        <row r="879">
          <cell r="D879" t="str">
            <v>Compactor Bomaq 216 D</v>
          </cell>
          <cell r="L879" t="str">
            <v>Trouble Tunggu Spare Part</v>
          </cell>
        </row>
        <row r="880">
          <cell r="D880" t="str">
            <v>Excavator PC-200 Galeo 07</v>
          </cell>
          <cell r="L880" t="str">
            <v>Cutting gunung</v>
          </cell>
        </row>
        <row r="881">
          <cell r="D881" t="str">
            <v>Excavator PC-200 Galeo 07</v>
          </cell>
          <cell r="L881" t="str">
            <v>Loading Kareke</v>
          </cell>
        </row>
        <row r="882">
          <cell r="D882" t="str">
            <v>Grader 511A - 03</v>
          </cell>
          <cell r="L882" t="str">
            <v>Grading Jalan</v>
          </cell>
        </row>
        <row r="883">
          <cell r="D883" t="str">
            <v>Grader 511A - 03</v>
          </cell>
          <cell r="L883" t="str">
            <v>Grading Jalan</v>
          </cell>
        </row>
        <row r="884">
          <cell r="D884" t="str">
            <v>Grader 511A - 03</v>
          </cell>
          <cell r="L884" t="str">
            <v>Grading Jalan</v>
          </cell>
        </row>
        <row r="885">
          <cell r="D885" t="str">
            <v>Grader 511A - 03</v>
          </cell>
          <cell r="L885" t="str">
            <v>Grading Jalan</v>
          </cell>
        </row>
        <row r="886">
          <cell r="D886" t="str">
            <v>Excavator PC-200 Galeo 07</v>
          </cell>
          <cell r="L886" t="str">
            <v>Buat Parit</v>
          </cell>
        </row>
        <row r="887">
          <cell r="D887" t="str">
            <v>Bulldozer D31P</v>
          </cell>
          <cell r="L887" t="str">
            <v>Gusur Kareke</v>
          </cell>
        </row>
        <row r="888">
          <cell r="D888" t="str">
            <v>Compactor Bomaq 216 D</v>
          </cell>
          <cell r="L888" t="str">
            <v>trouble</v>
          </cell>
        </row>
        <row r="889">
          <cell r="D889" t="str">
            <v>Excavator PC-200 Galeo 07</v>
          </cell>
          <cell r="L889" t="str">
            <v>Loading Kareke</v>
          </cell>
        </row>
        <row r="890">
          <cell r="D890" t="str">
            <v>Grader 511A - 03</v>
          </cell>
          <cell r="L890" t="str">
            <v>Grading Jalan</v>
          </cell>
        </row>
        <row r="891">
          <cell r="D891" t="str">
            <v>Grader 511A - 03</v>
          </cell>
          <cell r="L891" t="str">
            <v>Grading Jalan</v>
          </cell>
        </row>
        <row r="892">
          <cell r="D892" t="str">
            <v>Grader 511A - 03</v>
          </cell>
          <cell r="L892" t="str">
            <v>Grading Jalan</v>
          </cell>
        </row>
        <row r="893">
          <cell r="D893" t="str">
            <v>Grader 511A - 03</v>
          </cell>
          <cell r="L893" t="str">
            <v>Grading Jalan</v>
          </cell>
        </row>
        <row r="894">
          <cell r="D894" t="str">
            <v>Bomaq 216 D (Mamuang)</v>
          </cell>
          <cell r="L894" t="str">
            <v>Kompek Jalan</v>
          </cell>
        </row>
        <row r="895">
          <cell r="D895" t="str">
            <v>Bomaq 216 D (Mamuang)</v>
          </cell>
          <cell r="L895" t="str">
            <v>Kompek Jalan</v>
          </cell>
        </row>
        <row r="896">
          <cell r="D896" t="str">
            <v>Bomaq 216 D (Mamuang)</v>
          </cell>
          <cell r="L896" t="str">
            <v>Kompek Jalan</v>
          </cell>
        </row>
        <row r="897">
          <cell r="D897" t="str">
            <v>Bomaq 216 D (Mamuang)</v>
          </cell>
          <cell r="L897" t="str">
            <v>Kompek Jalan</v>
          </cell>
        </row>
        <row r="898">
          <cell r="D898" t="str">
            <v>Bomaq 216 D (Mamuang)</v>
          </cell>
          <cell r="L898" t="str">
            <v>Kompek Jalan</v>
          </cell>
        </row>
        <row r="899">
          <cell r="D899" t="str">
            <v>Bomaq 216 D (Mamuang)</v>
          </cell>
          <cell r="L899" t="str">
            <v>Kompek Jalan</v>
          </cell>
        </row>
        <row r="900">
          <cell r="D900" t="str">
            <v>Bomaq 216 D (Mamuang)</v>
          </cell>
          <cell r="L900" t="str">
            <v>Kompek Jalan</v>
          </cell>
        </row>
        <row r="901">
          <cell r="D901" t="str">
            <v>Bomaq 216 D (Mamuang)</v>
          </cell>
          <cell r="L901" t="str">
            <v>Kompek Jalan</v>
          </cell>
        </row>
        <row r="902">
          <cell r="D902" t="str">
            <v>Bomaq 216 D (Mamuang)</v>
          </cell>
          <cell r="L902" t="str">
            <v>Kompek Jalan</v>
          </cell>
        </row>
        <row r="903">
          <cell r="D903" t="str">
            <v>Bomaq 216 D (Mamuang)</v>
          </cell>
          <cell r="L903" t="str">
            <v>Kompek Jalan</v>
          </cell>
        </row>
        <row r="904">
          <cell r="D904" t="str">
            <v>Bulldozer D31E</v>
          </cell>
          <cell r="L904" t="str">
            <v>Buka Badan jalan</v>
          </cell>
        </row>
        <row r="905">
          <cell r="D905" t="str">
            <v>Compactor Bomaq 211 D</v>
          </cell>
          <cell r="L905" t="str">
            <v>Trouble Tunggu Spare Part</v>
          </cell>
        </row>
        <row r="906">
          <cell r="D906" t="str">
            <v>Grader 510R</v>
          </cell>
          <cell r="L906" t="str">
            <v>Grading Bahu Jalan</v>
          </cell>
        </row>
        <row r="907">
          <cell r="D907" t="str">
            <v>Grader 510R</v>
          </cell>
          <cell r="L907" t="str">
            <v>Grading Bahu Jalan</v>
          </cell>
        </row>
        <row r="908">
          <cell r="D908" t="str">
            <v>Grader 510R</v>
          </cell>
          <cell r="L908" t="str">
            <v>Trouble Tunggu Mekanik</v>
          </cell>
        </row>
        <row r="909">
          <cell r="D909" t="str">
            <v>Grader 511A</v>
          </cell>
          <cell r="L909" t="str">
            <v>Grading Jalan</v>
          </cell>
        </row>
        <row r="910">
          <cell r="D910" t="str">
            <v>Grader 511A</v>
          </cell>
          <cell r="L910" t="str">
            <v>Grading Jalan</v>
          </cell>
        </row>
        <row r="911">
          <cell r="D911" t="str">
            <v>Grader 511A</v>
          </cell>
          <cell r="L911" t="str">
            <v>Grading Jalan</v>
          </cell>
        </row>
        <row r="912">
          <cell r="D912" t="str">
            <v>Grader 511A</v>
          </cell>
          <cell r="L912" t="str">
            <v>Grading Jalan</v>
          </cell>
        </row>
        <row r="913">
          <cell r="D913" t="str">
            <v>Grader 511A</v>
          </cell>
          <cell r="L913" t="str">
            <v>Grading Jalan</v>
          </cell>
        </row>
        <row r="914">
          <cell r="D914" t="str">
            <v>Grader 511A</v>
          </cell>
          <cell r="L914" t="str">
            <v>Grading Jalan</v>
          </cell>
        </row>
        <row r="915">
          <cell r="D915" t="str">
            <v>Grader 511A</v>
          </cell>
          <cell r="L915" t="str">
            <v>Grading Jalan</v>
          </cell>
        </row>
        <row r="916">
          <cell r="D916" t="str">
            <v>Grader 511A</v>
          </cell>
          <cell r="L916" t="str">
            <v>Grading Jalan</v>
          </cell>
        </row>
        <row r="917">
          <cell r="D917" t="str">
            <v>Grader 511A</v>
          </cell>
          <cell r="L917" t="str">
            <v>Grading Jalan</v>
          </cell>
        </row>
        <row r="918">
          <cell r="D918" t="str">
            <v>Thornton</v>
          </cell>
          <cell r="L918" t="str">
            <v>Trouble Tunggu Spare Part</v>
          </cell>
        </row>
        <row r="919">
          <cell r="D919" t="str">
            <v>Winteq 03</v>
          </cell>
          <cell r="L919" t="str">
            <v>Kerja</v>
          </cell>
        </row>
        <row r="920">
          <cell r="D920" t="str">
            <v>Backhoe Loader</v>
          </cell>
          <cell r="L920" t="str">
            <v>Cuci Parit</v>
          </cell>
        </row>
        <row r="921">
          <cell r="D921" t="str">
            <v>Bulldozer D31P</v>
          </cell>
          <cell r="L921" t="str">
            <v>Standby Cuaca Buruk</v>
          </cell>
        </row>
        <row r="922">
          <cell r="D922" t="str">
            <v>Bulldozer D85E-SS</v>
          </cell>
          <cell r="L922" t="str">
            <v>Standby Cuaca Buruk</v>
          </cell>
        </row>
        <row r="923">
          <cell r="D923" t="str">
            <v>Compactor Bomaq 211 D</v>
          </cell>
          <cell r="L923" t="str">
            <v>Trouble Tunggu Spare Part</v>
          </cell>
        </row>
        <row r="924">
          <cell r="D924" t="str">
            <v>Compactor Bomaq 216 D</v>
          </cell>
          <cell r="L924" t="str">
            <v>Trouble Tunggu Spare Part</v>
          </cell>
        </row>
        <row r="925">
          <cell r="D925" t="str">
            <v>Excavator PC-200 Galeo 07</v>
          </cell>
          <cell r="L925" t="str">
            <v>Standby Cuaca Buruk</v>
          </cell>
        </row>
        <row r="926">
          <cell r="D926" t="str">
            <v>Excavator PC-200-8</v>
          </cell>
          <cell r="L926" t="str">
            <v>Kerja</v>
          </cell>
        </row>
        <row r="927">
          <cell r="D927" t="str">
            <v>Excavator PC-200-8</v>
          </cell>
          <cell r="L927" t="str">
            <v>Standby Cuaca Buruk</v>
          </cell>
        </row>
        <row r="928">
          <cell r="D928" t="str">
            <v>Grader 511A - 03</v>
          </cell>
          <cell r="L928" t="str">
            <v>Tarik Unit Amblas</v>
          </cell>
        </row>
        <row r="929">
          <cell r="D929" t="str">
            <v>Bomaq 216 D (Mamuang)</v>
          </cell>
          <cell r="L929" t="str">
            <v>Standby Cuaca Buruk</v>
          </cell>
        </row>
        <row r="930">
          <cell r="D930" t="str">
            <v>Bulldozer D31E</v>
          </cell>
          <cell r="L930" t="str">
            <v>Standby Cuaca Buruk</v>
          </cell>
        </row>
        <row r="931">
          <cell r="D931" t="str">
            <v>Grader 510R</v>
          </cell>
          <cell r="L931" t="str">
            <v>Standby Cuaca Buruk</v>
          </cell>
        </row>
        <row r="932">
          <cell r="D932" t="str">
            <v>Grader 511A</v>
          </cell>
          <cell r="L932" t="str">
            <v>Standby Cuaca Buruk</v>
          </cell>
        </row>
        <row r="933">
          <cell r="D933" t="str">
            <v>Thornton</v>
          </cell>
          <cell r="L933" t="str">
            <v>Trouble Tunggu Spare Part</v>
          </cell>
        </row>
        <row r="934">
          <cell r="D934" t="str">
            <v>Backhoe Loader</v>
          </cell>
          <cell r="L934" t="str">
            <v>Kerja</v>
          </cell>
        </row>
        <row r="935">
          <cell r="D935" t="str">
            <v>Bomaq 216 D (Mamuang)</v>
          </cell>
          <cell r="L935" t="str">
            <v>Kompek Jalan</v>
          </cell>
        </row>
        <row r="936">
          <cell r="D936" t="str">
            <v>Bomaq 216 D (Mamuang)</v>
          </cell>
          <cell r="L936" t="str">
            <v>Kompek Jalan</v>
          </cell>
        </row>
        <row r="937">
          <cell r="D937" t="str">
            <v>Bomaq 216 D (Mamuang)</v>
          </cell>
          <cell r="L937" t="str">
            <v>Kompek Jalan</v>
          </cell>
        </row>
        <row r="938">
          <cell r="D938" t="str">
            <v>Bomaq 216 D (Mamuang)</v>
          </cell>
          <cell r="L938" t="str">
            <v>Kompek Jalan</v>
          </cell>
        </row>
        <row r="939">
          <cell r="D939" t="str">
            <v>Bomaq 216 D (Mamuang)</v>
          </cell>
          <cell r="L939" t="str">
            <v>Kompek Jalan</v>
          </cell>
        </row>
        <row r="940">
          <cell r="D940" t="str">
            <v>Bomaq 216 D (Mamuang)</v>
          </cell>
          <cell r="L940" t="str">
            <v>Kompek Jalan</v>
          </cell>
        </row>
        <row r="941">
          <cell r="D941" t="str">
            <v>Bomaq 216 D (Mamuang)</v>
          </cell>
          <cell r="L941" t="str">
            <v>Kompek Jalan</v>
          </cell>
        </row>
        <row r="942">
          <cell r="D942" t="str">
            <v>Bomaq 216 D (Mamuang)</v>
          </cell>
          <cell r="L942" t="str">
            <v>Kompek Jalan</v>
          </cell>
        </row>
        <row r="943">
          <cell r="D943" t="str">
            <v>Bomaq 216 D (Mamuang)</v>
          </cell>
          <cell r="L943" t="str">
            <v>Kompek Jalan</v>
          </cell>
        </row>
        <row r="944">
          <cell r="D944" t="str">
            <v>Bomaq 216 D (Mamuang)</v>
          </cell>
          <cell r="L944" t="str">
            <v>Kompek Jalan</v>
          </cell>
        </row>
        <row r="945">
          <cell r="D945" t="str">
            <v>Bomaq 216 D (Mamuang)</v>
          </cell>
          <cell r="L945" t="str">
            <v>Kompek Jalan</v>
          </cell>
        </row>
        <row r="946">
          <cell r="D946" t="str">
            <v>Bomaq 216 D (Mamuang)</v>
          </cell>
          <cell r="L946" t="str">
            <v>Kompek Jalan</v>
          </cell>
        </row>
        <row r="947">
          <cell r="D947" t="str">
            <v>Bulldozer D31E</v>
          </cell>
          <cell r="L947" t="str">
            <v>Buka Badan jalan</v>
          </cell>
        </row>
        <row r="948">
          <cell r="D948" t="str">
            <v>Bulldozer D31E</v>
          </cell>
          <cell r="L948" t="str">
            <v>Trouble</v>
          </cell>
        </row>
        <row r="949">
          <cell r="D949" t="str">
            <v>Bulldozer D31P</v>
          </cell>
          <cell r="L949" t="str">
            <v>Buka Badan jalan</v>
          </cell>
        </row>
        <row r="950">
          <cell r="D950" t="str">
            <v>Bulldozer D85E-SS</v>
          </cell>
          <cell r="L950" t="str">
            <v>Trouble Tunggu Spare Part</v>
          </cell>
        </row>
        <row r="951">
          <cell r="D951" t="str">
            <v>Canycom 01</v>
          </cell>
          <cell r="L951" t="str">
            <v>Standby Dan Lain-lain</v>
          </cell>
        </row>
        <row r="952">
          <cell r="D952" t="str">
            <v>Canycom 02</v>
          </cell>
          <cell r="L952" t="str">
            <v>Standby Dan Lain-lain</v>
          </cell>
        </row>
        <row r="953">
          <cell r="D953" t="str">
            <v>Canycom 03</v>
          </cell>
          <cell r="L953" t="str">
            <v>Trouble Tunggu Spare Part</v>
          </cell>
        </row>
        <row r="954">
          <cell r="D954" t="str">
            <v>Canycom 04</v>
          </cell>
          <cell r="L954" t="str">
            <v>Standby Dan Lain-lain</v>
          </cell>
        </row>
        <row r="955">
          <cell r="D955" t="str">
            <v>Compactor Bomaq 211 D</v>
          </cell>
          <cell r="L955" t="str">
            <v>Trouble Tunggu Spare Part</v>
          </cell>
        </row>
        <row r="956">
          <cell r="D956" t="str">
            <v>Compactor Bomaq 216 D</v>
          </cell>
          <cell r="L956" t="str">
            <v>Trouble Tunggu Spare Part</v>
          </cell>
        </row>
        <row r="957">
          <cell r="D957" t="str">
            <v>Excavator PC-200 Galeo 07</v>
          </cell>
          <cell r="L957" t="str">
            <v>Trouble</v>
          </cell>
        </row>
        <row r="958">
          <cell r="D958" t="str">
            <v>Excavator PC-200 Galeo 08</v>
          </cell>
          <cell r="L958" t="str">
            <v>Langsir gambangan</v>
          </cell>
        </row>
        <row r="959">
          <cell r="D959" t="str">
            <v>Excavator PC-200 Galeo 08</v>
          </cell>
          <cell r="L959" t="str">
            <v>mobilisasi alat</v>
          </cell>
        </row>
        <row r="960">
          <cell r="D960" t="str">
            <v>Grader 510R</v>
          </cell>
          <cell r="L960" t="str">
            <v>Trouble Tunggu Mekanik</v>
          </cell>
        </row>
        <row r="961">
          <cell r="D961" t="str">
            <v>Grader 511A</v>
          </cell>
          <cell r="L961" t="str">
            <v>Grading Jalan</v>
          </cell>
        </row>
        <row r="962">
          <cell r="D962" t="str">
            <v>Grader 511A</v>
          </cell>
          <cell r="L962" t="str">
            <v>Grading Jalan</v>
          </cell>
        </row>
        <row r="963">
          <cell r="D963" t="str">
            <v>Grader 511A</v>
          </cell>
          <cell r="L963" t="str">
            <v>Grading Jalan</v>
          </cell>
        </row>
        <row r="964">
          <cell r="D964" t="str">
            <v>Grader 511A</v>
          </cell>
          <cell r="L964" t="str">
            <v>Grading Jalan</v>
          </cell>
        </row>
        <row r="965">
          <cell r="D965" t="str">
            <v>Grader 511A</v>
          </cell>
          <cell r="L965" t="str">
            <v>Grading Jalan</v>
          </cell>
        </row>
        <row r="966">
          <cell r="D966" t="str">
            <v>Grader 511A</v>
          </cell>
          <cell r="L966" t="str">
            <v>Grading Jalan</v>
          </cell>
        </row>
        <row r="967">
          <cell r="D967" t="str">
            <v>Grader 511A</v>
          </cell>
          <cell r="L967" t="str">
            <v>Grading Jalan</v>
          </cell>
        </row>
        <row r="968">
          <cell r="D968" t="str">
            <v>Grader 511A</v>
          </cell>
          <cell r="L968" t="str">
            <v>Grading Jalan</v>
          </cell>
        </row>
        <row r="969">
          <cell r="D969" t="str">
            <v>Grader 511A</v>
          </cell>
          <cell r="L969" t="str">
            <v>Grading Jalan</v>
          </cell>
        </row>
        <row r="970">
          <cell r="D970" t="str">
            <v>Grader 511A</v>
          </cell>
          <cell r="L970" t="str">
            <v>Grading Jalan</v>
          </cell>
        </row>
        <row r="971">
          <cell r="D971" t="str">
            <v>Grader 511A</v>
          </cell>
          <cell r="L971" t="str">
            <v>Grading Jalan</v>
          </cell>
        </row>
        <row r="972">
          <cell r="D972" t="str">
            <v>Grader 511A</v>
          </cell>
          <cell r="L972" t="str">
            <v>Grading Jalan</v>
          </cell>
        </row>
        <row r="973">
          <cell r="D973" t="str">
            <v>Grader 511A - 03</v>
          </cell>
          <cell r="L973" t="str">
            <v>Grading Jalan</v>
          </cell>
        </row>
        <row r="974">
          <cell r="D974" t="str">
            <v>Grader 511A - 03</v>
          </cell>
          <cell r="L974" t="str">
            <v>Grading Jalan</v>
          </cell>
        </row>
        <row r="975">
          <cell r="D975" t="str">
            <v>Grader 511A - 03</v>
          </cell>
          <cell r="L975" t="str">
            <v>Grading Jalan</v>
          </cell>
        </row>
        <row r="976">
          <cell r="D976" t="str">
            <v>Thornton</v>
          </cell>
          <cell r="L976" t="str">
            <v>Trouble Tunggu Spare Part</v>
          </cell>
        </row>
        <row r="977">
          <cell r="D977" t="str">
            <v>Winteq 03</v>
          </cell>
          <cell r="L977" t="str">
            <v>Kerja</v>
          </cell>
        </row>
        <row r="978">
          <cell r="D978" t="str">
            <v>Backhoe Loader</v>
          </cell>
          <cell r="L978" t="str">
            <v>Cuci Parit</v>
          </cell>
        </row>
        <row r="979">
          <cell r="D979" t="str">
            <v>Bulldozer D31P</v>
          </cell>
          <cell r="L979" t="str">
            <v>Gusur Bahu Jalan</v>
          </cell>
        </row>
        <row r="980">
          <cell r="D980" t="str">
            <v>Bulldozer D31P</v>
          </cell>
          <cell r="L980" t="str">
            <v>Gusur Bahu Jalan</v>
          </cell>
        </row>
        <row r="981">
          <cell r="D981" t="str">
            <v>Bulldozer D85E-SS</v>
          </cell>
          <cell r="L981" t="str">
            <v>Trouble</v>
          </cell>
        </row>
        <row r="982">
          <cell r="D982" t="str">
            <v>Compactor Bomaq 211 D</v>
          </cell>
          <cell r="L982" t="str">
            <v>Trouble Tunggu Spare Part</v>
          </cell>
        </row>
        <row r="983">
          <cell r="D983" t="str">
            <v>Compactor Bomaq 216 D</v>
          </cell>
          <cell r="L983" t="str">
            <v>Trouble Tunggu Spare Part</v>
          </cell>
        </row>
        <row r="984">
          <cell r="D984" t="str">
            <v>Excavator PC-200 Galeo 07</v>
          </cell>
          <cell r="L984" t="str">
            <v>Stok Kareke</v>
          </cell>
        </row>
        <row r="985">
          <cell r="D985" t="str">
            <v>Excavator PC-200-8</v>
          </cell>
          <cell r="L985" t="str">
            <v>Kerja</v>
          </cell>
        </row>
        <row r="986">
          <cell r="D986" t="str">
            <v>Excavator PC-200-8</v>
          </cell>
          <cell r="L986" t="str">
            <v>Langsir Gambangan</v>
          </cell>
        </row>
        <row r="987">
          <cell r="D987" t="str">
            <v>Grader 511A - 03</v>
          </cell>
          <cell r="L987" t="str">
            <v>Grading Jalan</v>
          </cell>
        </row>
        <row r="988">
          <cell r="D988" t="str">
            <v>Grader 511A - 03</v>
          </cell>
          <cell r="L988" t="str">
            <v>Grading Jalan</v>
          </cell>
        </row>
        <row r="989">
          <cell r="D989" t="str">
            <v>Grader 511A - 03</v>
          </cell>
          <cell r="L989" t="str">
            <v>Grading Jalan</v>
          </cell>
        </row>
        <row r="990">
          <cell r="D990" t="str">
            <v>Grader 511A - 03</v>
          </cell>
          <cell r="L990" t="str">
            <v>Grading Jalan</v>
          </cell>
        </row>
        <row r="991">
          <cell r="D991" t="str">
            <v>Grader 511A - 03</v>
          </cell>
          <cell r="L991" t="str">
            <v>Trouble Tunggu Mekanik</v>
          </cell>
        </row>
        <row r="992">
          <cell r="D992" t="str">
            <v>Bomaq 216 D (Mamuang)</v>
          </cell>
          <cell r="L992" t="str">
            <v>Trouble</v>
          </cell>
        </row>
        <row r="993">
          <cell r="D993" t="str">
            <v>Bulldozer D31E</v>
          </cell>
          <cell r="L993" t="str">
            <v>Gusur Bahu Jalan</v>
          </cell>
        </row>
        <row r="994">
          <cell r="D994" t="str">
            <v>Bulldozer D31E</v>
          </cell>
          <cell r="L994" t="str">
            <v>Gusur Bahu Jalan</v>
          </cell>
        </row>
        <row r="995">
          <cell r="D995" t="str">
            <v>Bulldozer D31E</v>
          </cell>
          <cell r="L995" t="str">
            <v>Gusur Bahu Jalan</v>
          </cell>
        </row>
        <row r="996">
          <cell r="D996" t="str">
            <v>Compactor Bomaq 211 D</v>
          </cell>
          <cell r="L996" t="str">
            <v>Trouble Tunggu Spare Part</v>
          </cell>
        </row>
        <row r="997">
          <cell r="D997" t="str">
            <v>Compactor Bomaq 216 D</v>
          </cell>
          <cell r="L997" t="str">
            <v>Trouble Tunggu Spare Part</v>
          </cell>
        </row>
        <row r="998">
          <cell r="D998" t="str">
            <v>Grader 510R</v>
          </cell>
          <cell r="L998" t="str">
            <v>Standby Cuaca Buruk</v>
          </cell>
        </row>
        <row r="999">
          <cell r="D999" t="str">
            <v>Grader 511A</v>
          </cell>
          <cell r="L999" t="str">
            <v>Trouble</v>
          </cell>
        </row>
        <row r="1000">
          <cell r="D1000" t="str">
            <v>Thornton</v>
          </cell>
          <cell r="L1000" t="str">
            <v>Trouble Tunggu Spare Part</v>
          </cell>
        </row>
        <row r="1001">
          <cell r="D1001" t="str">
            <v>Bomaq 216 D (Mamuang)</v>
          </cell>
          <cell r="L1001" t="str">
            <v>Kompek Jalan</v>
          </cell>
        </row>
        <row r="1002">
          <cell r="D1002" t="str">
            <v>Bomaq 216 D (Mamuang)</v>
          </cell>
          <cell r="L1002" t="str">
            <v>Kompek Jalan</v>
          </cell>
        </row>
        <row r="1003">
          <cell r="D1003" t="str">
            <v>Bomaq 216 D (Mamuang)</v>
          </cell>
          <cell r="L1003" t="str">
            <v>Kompek Jalan</v>
          </cell>
        </row>
        <row r="1004">
          <cell r="D1004" t="str">
            <v>Bomaq 216 D (Mamuang)</v>
          </cell>
          <cell r="L1004" t="str">
            <v>Kompek Jalan</v>
          </cell>
        </row>
        <row r="1005">
          <cell r="D1005" t="str">
            <v>Bomaq 216 D (Mamuang)</v>
          </cell>
          <cell r="L1005" t="str">
            <v>Kompek Jalan</v>
          </cell>
        </row>
        <row r="1006">
          <cell r="D1006" t="str">
            <v>Bomaq 216 D (Mamuang)</v>
          </cell>
          <cell r="L1006" t="str">
            <v>Kompek Jalan</v>
          </cell>
        </row>
        <row r="1007">
          <cell r="D1007" t="str">
            <v>Bomaq 216 D (Mamuang)</v>
          </cell>
          <cell r="L1007" t="str">
            <v>Kompek Jalan</v>
          </cell>
        </row>
        <row r="1008">
          <cell r="D1008" t="str">
            <v>Bomaq 216 D (Mamuang)</v>
          </cell>
          <cell r="L1008" t="str">
            <v>Kompek Jalan</v>
          </cell>
        </row>
        <row r="1009">
          <cell r="D1009" t="str">
            <v>Bomaq 216 D (Mamuang)</v>
          </cell>
          <cell r="L1009" t="str">
            <v>Kompek Jalan</v>
          </cell>
        </row>
        <row r="1010">
          <cell r="D1010" t="str">
            <v>Bulldozer D31E</v>
          </cell>
          <cell r="L1010" t="str">
            <v>Buka Badan jalan</v>
          </cell>
        </row>
        <row r="1011">
          <cell r="D1011" t="str">
            <v>Bulldozer D31E</v>
          </cell>
          <cell r="L1011" t="str">
            <v>Buka Badan jalan</v>
          </cell>
        </row>
        <row r="1012">
          <cell r="D1012" t="str">
            <v>Bulldozer D31P</v>
          </cell>
          <cell r="L1012" t="str">
            <v>Gusur kareke</v>
          </cell>
        </row>
        <row r="1013">
          <cell r="D1013" t="str">
            <v>Bulldozer D85E-SS</v>
          </cell>
          <cell r="L1013" t="str">
            <v>Trouble Tunggu Spare Part</v>
          </cell>
        </row>
        <row r="1014">
          <cell r="D1014" t="str">
            <v>Canycom 01</v>
          </cell>
          <cell r="L1014" t="str">
            <v>Standby Dan Lain-lain</v>
          </cell>
        </row>
        <row r="1015">
          <cell r="D1015" t="str">
            <v>Canycom 02</v>
          </cell>
          <cell r="L1015" t="str">
            <v>Standby Dan Lain-lain</v>
          </cell>
        </row>
        <row r="1016">
          <cell r="D1016" t="str">
            <v>Canycom 03</v>
          </cell>
          <cell r="L1016" t="str">
            <v>Trouble</v>
          </cell>
        </row>
        <row r="1017">
          <cell r="D1017" t="str">
            <v>Canycom 04</v>
          </cell>
          <cell r="L1017" t="str">
            <v>Standby Dan Lain-lain</v>
          </cell>
        </row>
        <row r="1018">
          <cell r="D1018" t="str">
            <v>Compactor Bomaq 211 D</v>
          </cell>
          <cell r="L1018" t="str">
            <v>Kompek Jalan</v>
          </cell>
        </row>
        <row r="1019">
          <cell r="D1019" t="str">
            <v>Compactor Bomaq 211 D</v>
          </cell>
          <cell r="L1019" t="str">
            <v>Kompek Jalan</v>
          </cell>
        </row>
        <row r="1020">
          <cell r="D1020" t="str">
            <v>Compactor Bomaq 211 D</v>
          </cell>
          <cell r="L1020" t="str">
            <v>Kompek Jalan</v>
          </cell>
        </row>
        <row r="1021">
          <cell r="D1021" t="str">
            <v>Compactor Bomaq 211 D</v>
          </cell>
          <cell r="L1021" t="str">
            <v>Kompek Jalan</v>
          </cell>
        </row>
        <row r="1022">
          <cell r="D1022" t="str">
            <v>Compactor Bomaq 211 D</v>
          </cell>
          <cell r="L1022" t="str">
            <v>Kompek Jalan</v>
          </cell>
        </row>
        <row r="1023">
          <cell r="D1023" t="str">
            <v>Compactor Bomaq 211 D</v>
          </cell>
          <cell r="L1023" t="str">
            <v>Kompek Jalan</v>
          </cell>
        </row>
        <row r="1024">
          <cell r="D1024" t="str">
            <v>Compactor Bomaq 211 D</v>
          </cell>
          <cell r="L1024" t="str">
            <v>Kompek Jalan</v>
          </cell>
        </row>
        <row r="1025">
          <cell r="D1025" t="str">
            <v>Compactor Bomaq 216 D</v>
          </cell>
          <cell r="L1025" t="str">
            <v>Trouble Tunggu Spare Part</v>
          </cell>
        </row>
        <row r="1026">
          <cell r="D1026" t="str">
            <v>Excavator PC-200 Galeo 07</v>
          </cell>
          <cell r="L1026" t="str">
            <v>Loading kareke</v>
          </cell>
        </row>
        <row r="1027">
          <cell r="D1027" t="str">
            <v>Excavator PC-200 Galeo 08</v>
          </cell>
          <cell r="L1027" t="str">
            <v>Peninggian Badan Jalan</v>
          </cell>
        </row>
        <row r="1028">
          <cell r="D1028" t="str">
            <v>Grader 510R</v>
          </cell>
          <cell r="L1028" t="str">
            <v>Grading Jalan</v>
          </cell>
        </row>
        <row r="1029">
          <cell r="D1029" t="str">
            <v>Grader 510R</v>
          </cell>
          <cell r="L1029" t="str">
            <v>Grading Jalan</v>
          </cell>
        </row>
        <row r="1030">
          <cell r="D1030" t="str">
            <v>Grader 510R</v>
          </cell>
          <cell r="L1030" t="str">
            <v>Grading Jalan</v>
          </cell>
        </row>
        <row r="1031">
          <cell r="D1031" t="str">
            <v>Grader 510R</v>
          </cell>
          <cell r="L1031" t="str">
            <v>Grading Jalan</v>
          </cell>
        </row>
        <row r="1032">
          <cell r="D1032" t="str">
            <v>Grader 510R</v>
          </cell>
          <cell r="L1032" t="str">
            <v>Grading Jalan</v>
          </cell>
        </row>
        <row r="1033">
          <cell r="D1033" t="str">
            <v>Grader 511A</v>
          </cell>
          <cell r="L1033" t="str">
            <v>Grading Jalan</v>
          </cell>
        </row>
        <row r="1034">
          <cell r="D1034" t="str">
            <v>Grader 511A</v>
          </cell>
          <cell r="L1034" t="str">
            <v>Grading Jalan</v>
          </cell>
        </row>
        <row r="1035">
          <cell r="D1035" t="str">
            <v>Grader 511A</v>
          </cell>
          <cell r="L1035" t="str">
            <v>Grading Jalan</v>
          </cell>
        </row>
        <row r="1036">
          <cell r="D1036" t="str">
            <v>Grader 511A</v>
          </cell>
          <cell r="L1036" t="str">
            <v>Grading Jalan</v>
          </cell>
        </row>
        <row r="1037">
          <cell r="D1037" t="str">
            <v>Grader 511A</v>
          </cell>
          <cell r="L1037" t="str">
            <v>Grading Jalan</v>
          </cell>
        </row>
        <row r="1038">
          <cell r="D1038" t="str">
            <v>Grader 511A</v>
          </cell>
          <cell r="L1038" t="str">
            <v>Grading Jalan</v>
          </cell>
        </row>
        <row r="1039">
          <cell r="D1039" t="str">
            <v>Grader 511A - 03</v>
          </cell>
          <cell r="L1039" t="str">
            <v>Grading Jalan</v>
          </cell>
        </row>
        <row r="1040">
          <cell r="D1040" t="str">
            <v>Grader 511A - 03</v>
          </cell>
          <cell r="L1040" t="str">
            <v>Grading Jalan</v>
          </cell>
        </row>
        <row r="1041">
          <cell r="D1041" t="str">
            <v>Grader 511A - 03</v>
          </cell>
          <cell r="L1041" t="str">
            <v>Grading Jalan</v>
          </cell>
        </row>
        <row r="1042">
          <cell r="D1042" t="str">
            <v>Grader 511A - 03</v>
          </cell>
          <cell r="L1042" t="str">
            <v>Grading Jalan</v>
          </cell>
        </row>
        <row r="1043">
          <cell r="D1043" t="str">
            <v>Thornton</v>
          </cell>
          <cell r="L1043" t="str">
            <v>Trouble Tunggu Spare Part</v>
          </cell>
        </row>
        <row r="1044">
          <cell r="D1044" t="str">
            <v>Winteq 03</v>
          </cell>
          <cell r="L1044" t="str">
            <v>Kerja</v>
          </cell>
        </row>
        <row r="1045">
          <cell r="D1045" t="str">
            <v>Backhoe Loader</v>
          </cell>
          <cell r="L1045" t="str">
            <v>Kerja</v>
          </cell>
        </row>
        <row r="1046">
          <cell r="D1046" t="str">
            <v>Bulldozer D31P</v>
          </cell>
          <cell r="L1046" t="str">
            <v>Gusur Kareke</v>
          </cell>
        </row>
        <row r="1047">
          <cell r="D1047" t="str">
            <v>Bulldozer D31P</v>
          </cell>
          <cell r="L1047" t="str">
            <v>Servis Jalan</v>
          </cell>
        </row>
        <row r="1048">
          <cell r="D1048" t="str">
            <v>Bulldozer D85E-SS</v>
          </cell>
          <cell r="L1048" t="str">
            <v>Trouble</v>
          </cell>
        </row>
        <row r="1049">
          <cell r="D1049" t="str">
            <v>Compactor Bomaq 211 D</v>
          </cell>
          <cell r="L1049" t="str">
            <v>Trouble Tunggu Spare Part</v>
          </cell>
        </row>
        <row r="1050">
          <cell r="D1050" t="str">
            <v>Compactor Bomaq 216 D</v>
          </cell>
          <cell r="L1050" t="str">
            <v>Trouble Tunggu Spare Part</v>
          </cell>
        </row>
        <row r="1051">
          <cell r="D1051" t="str">
            <v>Excavator PC-200 Galeo 07</v>
          </cell>
          <cell r="L1051" t="str">
            <v>Loading Kareke</v>
          </cell>
        </row>
        <row r="1052">
          <cell r="D1052" t="str">
            <v>Excavator PC-200 Galeo 07</v>
          </cell>
          <cell r="L1052" t="str">
            <v>Stok Kareke</v>
          </cell>
        </row>
        <row r="1053">
          <cell r="D1053" t="str">
            <v>Excavator PC-200-8</v>
          </cell>
          <cell r="L1053" t="str">
            <v>Gusur Tanah Merah</v>
          </cell>
        </row>
        <row r="1054">
          <cell r="D1054" t="str">
            <v>Excavator PC-200-8</v>
          </cell>
          <cell r="L1054" t="str">
            <v>Loading Tanah Merah</v>
          </cell>
        </row>
        <row r="1055">
          <cell r="D1055" t="str">
            <v>Grader 511A - 03</v>
          </cell>
          <cell r="L1055" t="str">
            <v>Grading Jalan</v>
          </cell>
        </row>
        <row r="1056">
          <cell r="D1056" t="str">
            <v>Bomaq 216 D (Mamuang)</v>
          </cell>
          <cell r="L1056" t="str">
            <v>Trouble Tunggu Spare Part</v>
          </cell>
        </row>
        <row r="1057">
          <cell r="D1057" t="str">
            <v>Bulldozer D31E</v>
          </cell>
          <cell r="L1057" t="str">
            <v>Gusur Bahu Jalan</v>
          </cell>
        </row>
        <row r="1058">
          <cell r="D1058" t="str">
            <v>Compactor Bomaq 211 D</v>
          </cell>
          <cell r="L1058" t="str">
            <v>Standby Cuaca Buruk</v>
          </cell>
        </row>
        <row r="1059">
          <cell r="D1059" t="str">
            <v>Compactor Bomaq 216 D</v>
          </cell>
          <cell r="L1059" t="str">
            <v>Trouble Tunggu Spare Part</v>
          </cell>
        </row>
        <row r="1060">
          <cell r="D1060" t="str">
            <v>Grader 511A</v>
          </cell>
          <cell r="L1060" t="str">
            <v>Standby Tak Ada Operator</v>
          </cell>
        </row>
        <row r="1061">
          <cell r="D1061" t="str">
            <v>Thornton</v>
          </cell>
          <cell r="L1061" t="str">
            <v>Trouble Tunggu Spare Part</v>
          </cell>
        </row>
        <row r="1062">
          <cell r="D1062" t="str">
            <v>Backhoe Loader</v>
          </cell>
          <cell r="L1062" t="str">
            <v>Buang Sampah Pabrik</v>
          </cell>
        </row>
        <row r="1063">
          <cell r="D1063" t="str">
            <v>Bomaq 216 D (Mamuang)</v>
          </cell>
          <cell r="L1063" t="str">
            <v>Trouble Tunggu Spare Part</v>
          </cell>
        </row>
        <row r="1064">
          <cell r="D1064" t="str">
            <v>Bulldozer D31E</v>
          </cell>
          <cell r="L1064" t="str">
            <v>Buka Badan jalan</v>
          </cell>
        </row>
        <row r="1065">
          <cell r="D1065" t="str">
            <v>Bulldozer D31P</v>
          </cell>
          <cell r="L1065" t="str">
            <v>Gusur kareke</v>
          </cell>
        </row>
        <row r="1066">
          <cell r="D1066" t="str">
            <v>Bulldozer D85E-SS</v>
          </cell>
          <cell r="L1066" t="str">
            <v>Trouble Tunggu Spare Part</v>
          </cell>
        </row>
        <row r="1067">
          <cell r="D1067" t="str">
            <v>Canycom 01</v>
          </cell>
          <cell r="L1067" t="str">
            <v>Standby Dan Lain-lain</v>
          </cell>
        </row>
        <row r="1068">
          <cell r="D1068" t="str">
            <v>Canycom 02</v>
          </cell>
          <cell r="L1068" t="str">
            <v>Standby Dan Lain-lain</v>
          </cell>
        </row>
        <row r="1069">
          <cell r="D1069" t="str">
            <v>Canycom 03</v>
          </cell>
          <cell r="L1069" t="str">
            <v>Trouble</v>
          </cell>
        </row>
        <row r="1070">
          <cell r="D1070" t="str">
            <v>Canycom 04</v>
          </cell>
          <cell r="L1070" t="str">
            <v>Standby Dan Lain-lain</v>
          </cell>
        </row>
        <row r="1071">
          <cell r="D1071" t="str">
            <v>Compactor Bomaq 211 D</v>
          </cell>
          <cell r="L1071" t="str">
            <v>Kompek Jalan</v>
          </cell>
        </row>
        <row r="1072">
          <cell r="D1072" t="str">
            <v>Compactor Bomaq 211 D</v>
          </cell>
          <cell r="L1072" t="str">
            <v>Kompek Jalan</v>
          </cell>
        </row>
        <row r="1073">
          <cell r="D1073" t="str">
            <v>Compactor Bomaq 211 D</v>
          </cell>
          <cell r="L1073" t="str">
            <v>Kompek Jalan</v>
          </cell>
        </row>
        <row r="1074">
          <cell r="D1074" t="str">
            <v>Compactor Bomaq 211 D</v>
          </cell>
          <cell r="L1074" t="str">
            <v>Kompek Jalan</v>
          </cell>
        </row>
        <row r="1075">
          <cell r="D1075" t="str">
            <v>Compactor Bomaq 211 D</v>
          </cell>
          <cell r="L1075" t="str">
            <v>Kompek Jalan</v>
          </cell>
        </row>
        <row r="1076">
          <cell r="D1076" t="str">
            <v>Compactor Bomaq 211 D</v>
          </cell>
          <cell r="L1076" t="str">
            <v>Kompek Jalan</v>
          </cell>
        </row>
        <row r="1077">
          <cell r="D1077" t="str">
            <v>Compactor Bomaq 211 D</v>
          </cell>
          <cell r="L1077" t="str">
            <v>Kompek Jalan</v>
          </cell>
        </row>
        <row r="1078">
          <cell r="D1078" t="str">
            <v>Compactor Bomaq 211 D</v>
          </cell>
          <cell r="L1078" t="str">
            <v>Kompek Jalan</v>
          </cell>
        </row>
        <row r="1079">
          <cell r="D1079" t="str">
            <v>Compactor Bomaq 211 D</v>
          </cell>
          <cell r="L1079" t="str">
            <v>Kompek Jalan</v>
          </cell>
        </row>
        <row r="1080">
          <cell r="D1080" t="str">
            <v>Compactor Bomaq 216 D</v>
          </cell>
          <cell r="L1080" t="str">
            <v>Trouble Tunggu Spare Part</v>
          </cell>
        </row>
        <row r="1081">
          <cell r="D1081" t="str">
            <v>Excavator PC-200 Galeo 07</v>
          </cell>
          <cell r="L1081" t="str">
            <v>Loading kareke</v>
          </cell>
        </row>
        <row r="1082">
          <cell r="D1082" t="str">
            <v>Excavator PC-200 Galeo 08</v>
          </cell>
          <cell r="L1082" t="str">
            <v>Peninggian Badan Jalan</v>
          </cell>
        </row>
        <row r="1083">
          <cell r="D1083" t="str">
            <v>Grader 511A</v>
          </cell>
          <cell r="L1083" t="str">
            <v>Grading Jalan</v>
          </cell>
        </row>
        <row r="1084">
          <cell r="D1084" t="str">
            <v>Grader 511A</v>
          </cell>
          <cell r="L1084" t="str">
            <v>Grading Jalan</v>
          </cell>
        </row>
        <row r="1085">
          <cell r="D1085" t="str">
            <v>Grader 511A</v>
          </cell>
          <cell r="L1085" t="str">
            <v>Grading Jalan</v>
          </cell>
        </row>
        <row r="1086">
          <cell r="D1086" t="str">
            <v>Grader 511A</v>
          </cell>
          <cell r="L1086" t="str">
            <v>Grading Jalan</v>
          </cell>
        </row>
        <row r="1087">
          <cell r="D1087" t="str">
            <v>Grader 511A</v>
          </cell>
          <cell r="L1087" t="str">
            <v>Grading Jalan</v>
          </cell>
        </row>
        <row r="1088">
          <cell r="D1088" t="str">
            <v>Grader 511A</v>
          </cell>
          <cell r="L1088" t="str">
            <v>Grading Jalan</v>
          </cell>
        </row>
        <row r="1089">
          <cell r="D1089" t="str">
            <v>Grader 511A</v>
          </cell>
          <cell r="L1089" t="str">
            <v>Grading Jalan</v>
          </cell>
        </row>
        <row r="1090">
          <cell r="D1090" t="str">
            <v>Grader 511A</v>
          </cell>
          <cell r="L1090" t="str">
            <v>Grading Jalan</v>
          </cell>
        </row>
        <row r="1091">
          <cell r="D1091" t="str">
            <v>Grader 511A</v>
          </cell>
          <cell r="L1091" t="str">
            <v>Grading Jalan</v>
          </cell>
        </row>
        <row r="1092">
          <cell r="D1092" t="str">
            <v>Grader 511A</v>
          </cell>
          <cell r="L1092" t="str">
            <v>Grading Jalan</v>
          </cell>
        </row>
        <row r="1093">
          <cell r="D1093" t="str">
            <v>Grader 511A</v>
          </cell>
          <cell r="L1093" t="str">
            <v>Grading Jalan</v>
          </cell>
        </row>
        <row r="1094">
          <cell r="D1094" t="str">
            <v>Grader 511A - 03</v>
          </cell>
          <cell r="L1094" t="str">
            <v>Grading Jalan</v>
          </cell>
        </row>
        <row r="1095">
          <cell r="D1095" t="str">
            <v>Grader 511A - 03</v>
          </cell>
          <cell r="L1095" t="str">
            <v>Grading Jalan</v>
          </cell>
        </row>
        <row r="1096">
          <cell r="D1096" t="str">
            <v>Grader 511A - 03</v>
          </cell>
          <cell r="L1096" t="str">
            <v>Grading Jalan</v>
          </cell>
        </row>
        <row r="1097">
          <cell r="D1097" t="str">
            <v>Grader 511A - 03</v>
          </cell>
          <cell r="L1097" t="str">
            <v>Grading Jalan</v>
          </cell>
        </row>
        <row r="1098">
          <cell r="D1098" t="str">
            <v>Grader 511A - 03</v>
          </cell>
          <cell r="L1098" t="str">
            <v>Grading Jalan</v>
          </cell>
        </row>
        <row r="1099">
          <cell r="D1099" t="str">
            <v>Winteq 03</v>
          </cell>
          <cell r="L1099" t="str">
            <v>Kerja</v>
          </cell>
        </row>
        <row r="1100">
          <cell r="D1100" t="str">
            <v>Winteq 03</v>
          </cell>
          <cell r="L1100" t="str">
            <v>Servis Jalan</v>
          </cell>
        </row>
        <row r="1101">
          <cell r="D1101" t="str">
            <v>Backhoe Loader</v>
          </cell>
          <cell r="L1101" t="str">
            <v>Grading Bahu Jalan</v>
          </cell>
        </row>
        <row r="1102">
          <cell r="D1102" t="str">
            <v>Bulldozer D31P</v>
          </cell>
          <cell r="L1102" t="str">
            <v>Grading Bahu Jalan</v>
          </cell>
        </row>
        <row r="1103">
          <cell r="D1103" t="str">
            <v>Bulldozer D85E-SS</v>
          </cell>
          <cell r="L1103" t="str">
            <v>Trouble</v>
          </cell>
        </row>
        <row r="1104">
          <cell r="D1104" t="str">
            <v>Compactor Bomaq 211 D</v>
          </cell>
          <cell r="L1104" t="str">
            <v>Trouble Tunggu Spare Part</v>
          </cell>
        </row>
        <row r="1105">
          <cell r="D1105" t="str">
            <v>Compactor Bomaq 216 D</v>
          </cell>
          <cell r="L1105" t="str">
            <v>Trouble Tunggu Spare Part</v>
          </cell>
        </row>
        <row r="1106">
          <cell r="D1106" t="str">
            <v>Excavator PC-200 Galeo 07</v>
          </cell>
          <cell r="L1106" t="str">
            <v>Buat Parit</v>
          </cell>
        </row>
        <row r="1107">
          <cell r="D1107" t="str">
            <v>Excavator PC-200 Galeo 07</v>
          </cell>
          <cell r="L1107" t="str">
            <v>Kerja</v>
          </cell>
        </row>
        <row r="1108">
          <cell r="D1108" t="str">
            <v>Excavator PC-200-8</v>
          </cell>
          <cell r="L1108" t="str">
            <v>Cuci Parit</v>
          </cell>
        </row>
        <row r="1109">
          <cell r="D1109" t="str">
            <v>Excavator PC-200-8</v>
          </cell>
          <cell r="L1109" t="str">
            <v>Peninggian Badan Jalan</v>
          </cell>
        </row>
        <row r="1110">
          <cell r="D1110" t="str">
            <v>Grader 511A - 03</v>
          </cell>
          <cell r="L1110" t="str">
            <v>Grading Jalan</v>
          </cell>
        </row>
        <row r="1111">
          <cell r="D1111" t="str">
            <v>Grader 511A - 03</v>
          </cell>
          <cell r="L1111" t="str">
            <v>Grading Jalan</v>
          </cell>
        </row>
        <row r="1112">
          <cell r="D1112" t="str">
            <v>Grader 511A - 03</v>
          </cell>
          <cell r="L1112" t="str">
            <v>Grading Jalan</v>
          </cell>
        </row>
        <row r="1113">
          <cell r="D1113" t="str">
            <v>Grader 511A - 03</v>
          </cell>
          <cell r="L1113" t="str">
            <v>Grading Jalan</v>
          </cell>
        </row>
        <row r="1114">
          <cell r="D1114" t="str">
            <v>Bomaq 216 D (Mamuang)</v>
          </cell>
          <cell r="L1114" t="str">
            <v>Trouble Tunggu Spare Part</v>
          </cell>
        </row>
        <row r="1115">
          <cell r="D1115" t="str">
            <v>Bulldozer D31E</v>
          </cell>
          <cell r="L1115" t="str">
            <v>Gusur Bahu Jalan</v>
          </cell>
        </row>
        <row r="1116">
          <cell r="D1116" t="str">
            <v>Compactor Bomaq 211 D</v>
          </cell>
          <cell r="L1116" t="str">
            <v>Standby Cuaca Buruk</v>
          </cell>
        </row>
        <row r="1117">
          <cell r="D1117" t="str">
            <v>Compactor Bomaq 216 D</v>
          </cell>
          <cell r="L1117" t="str">
            <v>Trouble Tunggu Spare Part</v>
          </cell>
        </row>
        <row r="1118">
          <cell r="D1118" t="str">
            <v>Grader 510R</v>
          </cell>
          <cell r="L1118" t="str">
            <v>Standby Cuaca Buruk</v>
          </cell>
        </row>
        <row r="1119">
          <cell r="D1119" t="str">
            <v>Grader 511A</v>
          </cell>
          <cell r="L1119" t="str">
            <v>Grading Jalan</v>
          </cell>
        </row>
        <row r="1120">
          <cell r="D1120" t="str">
            <v>Grader 511A</v>
          </cell>
          <cell r="L1120" t="str">
            <v>Grading Jalan</v>
          </cell>
        </row>
        <row r="1121">
          <cell r="D1121" t="str">
            <v>Grader 511A</v>
          </cell>
          <cell r="L1121" t="str">
            <v>Grading Jalan</v>
          </cell>
        </row>
        <row r="1122">
          <cell r="D1122" t="str">
            <v>Thornton</v>
          </cell>
          <cell r="L1122" t="str">
            <v>Trouble Tunggu Spare Part</v>
          </cell>
        </row>
        <row r="1123">
          <cell r="D1123" t="str">
            <v>Backhoe Loader</v>
          </cell>
          <cell r="L1123" t="str">
            <v>Kerja</v>
          </cell>
        </row>
        <row r="1124">
          <cell r="D1124" t="str">
            <v>Bomaq 216 D (Mamuang)</v>
          </cell>
          <cell r="L1124" t="str">
            <v>Trouble Tunggu Spare Part</v>
          </cell>
        </row>
        <row r="1125">
          <cell r="D1125" t="str">
            <v>Bulldozer D31E</v>
          </cell>
          <cell r="L1125" t="str">
            <v>Buka Badan jalan</v>
          </cell>
        </row>
        <row r="1126">
          <cell r="D1126" t="str">
            <v>Bulldozer D31E</v>
          </cell>
          <cell r="L1126" t="str">
            <v>Buka Badan jalan</v>
          </cell>
        </row>
        <row r="1127">
          <cell r="D1127" t="str">
            <v>Bulldozer D85E-SS</v>
          </cell>
          <cell r="L1127" t="str">
            <v>Trouble Tunggu Spare Part</v>
          </cell>
        </row>
        <row r="1128">
          <cell r="D1128" t="str">
            <v>Canycom 01</v>
          </cell>
          <cell r="L1128" t="str">
            <v>Standby Dan Lain-lain</v>
          </cell>
        </row>
        <row r="1129">
          <cell r="D1129" t="str">
            <v>Canycom 02</v>
          </cell>
          <cell r="L1129" t="str">
            <v>Standby Dan Lain-lain</v>
          </cell>
        </row>
        <row r="1130">
          <cell r="D1130" t="str">
            <v>Canycom 03</v>
          </cell>
          <cell r="L1130" t="str">
            <v>Trouble</v>
          </cell>
        </row>
        <row r="1131">
          <cell r="D1131" t="str">
            <v>Canycom 04</v>
          </cell>
          <cell r="L1131" t="str">
            <v>Standby Dan Lain-lain</v>
          </cell>
        </row>
        <row r="1132">
          <cell r="D1132" t="str">
            <v>Excavator PC-200-8</v>
          </cell>
          <cell r="L1132" t="str">
            <v>Peninggian Badan Jalan</v>
          </cell>
        </row>
        <row r="1133">
          <cell r="D1133" t="str">
            <v>Grader 510R</v>
          </cell>
          <cell r="L1133" t="str">
            <v>Grading Jalan</v>
          </cell>
        </row>
        <row r="1134">
          <cell r="D1134" t="str">
            <v>Grader 510R</v>
          </cell>
          <cell r="L1134" t="str">
            <v>Ratakan tapak kantor</v>
          </cell>
        </row>
        <row r="1135">
          <cell r="D1135" t="str">
            <v>Grader 510R</v>
          </cell>
          <cell r="L1135" t="str">
            <v>Trouble Tunggu Spare Part</v>
          </cell>
        </row>
        <row r="1136">
          <cell r="D1136" t="str">
            <v>Grader 511A</v>
          </cell>
          <cell r="L1136" t="str">
            <v>Grading Jalan</v>
          </cell>
        </row>
        <row r="1137">
          <cell r="D1137" t="str">
            <v>Grader 511A</v>
          </cell>
          <cell r="L1137" t="str">
            <v>Grading Jalan</v>
          </cell>
        </row>
        <row r="1138">
          <cell r="D1138" t="str">
            <v>Grader 511A</v>
          </cell>
          <cell r="L1138" t="str">
            <v>Grading Jalan</v>
          </cell>
        </row>
        <row r="1139">
          <cell r="D1139" t="str">
            <v>Grader 511A</v>
          </cell>
          <cell r="L1139" t="str">
            <v>Grading Jalan</v>
          </cell>
        </row>
        <row r="1140">
          <cell r="D1140" t="str">
            <v>Grader 511A</v>
          </cell>
          <cell r="L1140" t="str">
            <v>Grading Jalan</v>
          </cell>
        </row>
        <row r="1141">
          <cell r="D1141" t="str">
            <v>Grader 511A</v>
          </cell>
          <cell r="L1141" t="str">
            <v>Grading Jalan</v>
          </cell>
        </row>
        <row r="1142">
          <cell r="D1142" t="str">
            <v>Grader 511A</v>
          </cell>
          <cell r="L1142" t="str">
            <v>Grading Jalan</v>
          </cell>
        </row>
        <row r="1143">
          <cell r="D1143" t="str">
            <v>Grader 511A</v>
          </cell>
          <cell r="L1143" t="str">
            <v>Grading Jalan</v>
          </cell>
        </row>
        <row r="1144">
          <cell r="D1144" t="str">
            <v>Grader 511A</v>
          </cell>
          <cell r="L1144" t="str">
            <v>Grading Jalan</v>
          </cell>
        </row>
        <row r="1145">
          <cell r="D1145" t="str">
            <v>Grader 511A</v>
          </cell>
          <cell r="L1145" t="str">
            <v>Grading Jalan</v>
          </cell>
        </row>
        <row r="1146">
          <cell r="D1146" t="str">
            <v>Grader 511A</v>
          </cell>
          <cell r="L1146" t="str">
            <v>Grading Jalan</v>
          </cell>
        </row>
        <row r="1147">
          <cell r="D1147" t="str">
            <v>Thornton</v>
          </cell>
          <cell r="L1147" t="str">
            <v>Trouble Tunggu Spare Part</v>
          </cell>
        </row>
        <row r="1148">
          <cell r="D1148" t="str">
            <v>Winteq 03</v>
          </cell>
          <cell r="L1148" t="str">
            <v>Servis Jalan</v>
          </cell>
        </row>
        <row r="1149">
          <cell r="D1149" t="str">
            <v>Winteq 03</v>
          </cell>
          <cell r="L1149" t="str">
            <v>Servis Jalan</v>
          </cell>
        </row>
        <row r="1150">
          <cell r="D1150" t="str">
            <v>Backhoe Loader</v>
          </cell>
          <cell r="L1150" t="str">
            <v>Kerja</v>
          </cell>
        </row>
        <row r="1151">
          <cell r="D1151" t="str">
            <v>Bulldozer D31P</v>
          </cell>
          <cell r="L1151" t="str">
            <v>Gusur Kareke</v>
          </cell>
        </row>
        <row r="1152">
          <cell r="D1152" t="str">
            <v>Bulldozer D85E-SS</v>
          </cell>
          <cell r="L1152" t="str">
            <v>Trouble</v>
          </cell>
        </row>
        <row r="1153">
          <cell r="D1153" t="str">
            <v>Compactor Bomaq 216 D</v>
          </cell>
          <cell r="L1153" t="str">
            <v>Trouble</v>
          </cell>
        </row>
        <row r="1154">
          <cell r="D1154" t="str">
            <v>Excavator PC-200 Galeo 07</v>
          </cell>
          <cell r="L1154" t="str">
            <v>Loading Kareke</v>
          </cell>
        </row>
        <row r="1155">
          <cell r="D1155" t="str">
            <v>Excavator PC-200 Galeo 08</v>
          </cell>
          <cell r="L1155" t="str">
            <v>Peninggian Badan Jalan</v>
          </cell>
        </row>
        <row r="1156">
          <cell r="D1156" t="str">
            <v>Grader 511A - 03</v>
          </cell>
          <cell r="L1156" t="str">
            <v>Grading Jalan</v>
          </cell>
        </row>
        <row r="1157">
          <cell r="D1157" t="str">
            <v>Grader 511A - 03</v>
          </cell>
          <cell r="L1157" t="str">
            <v>Grading Jalan</v>
          </cell>
        </row>
        <row r="1158">
          <cell r="D1158" t="str">
            <v>Grader 511A - 03</v>
          </cell>
          <cell r="L1158" t="str">
            <v>Grading Jalan</v>
          </cell>
        </row>
        <row r="1159">
          <cell r="D1159" t="str">
            <v>Grader 511A - 03</v>
          </cell>
          <cell r="L1159" t="str">
            <v>Grading Jalan</v>
          </cell>
        </row>
        <row r="1160">
          <cell r="D1160" t="str">
            <v>Grader 511A - 03</v>
          </cell>
          <cell r="L1160" t="str">
            <v>Grading Jalan</v>
          </cell>
        </row>
        <row r="1161">
          <cell r="D1161" t="str">
            <v>Grader 511A - 03</v>
          </cell>
          <cell r="L1161" t="str">
            <v>Grading Jalan</v>
          </cell>
        </row>
        <row r="1162">
          <cell r="D1162" t="str">
            <v>Backhoe Loader</v>
          </cell>
          <cell r="L1162" t="str">
            <v>Kerja</v>
          </cell>
        </row>
        <row r="1163">
          <cell r="D1163" t="str">
            <v>Bulldozer D31P</v>
          </cell>
          <cell r="L1163" t="str">
            <v>Gusur Kareke</v>
          </cell>
        </row>
        <row r="1164">
          <cell r="D1164" t="str">
            <v>Compactor Bomaq 211 D</v>
          </cell>
          <cell r="L1164" t="str">
            <v>Trouble Tunggu Spare Part</v>
          </cell>
        </row>
        <row r="1165">
          <cell r="D1165" t="str">
            <v>Compactor Bomaq 216 D</v>
          </cell>
          <cell r="L1165" t="str">
            <v>Trouble Tunggu Spare Part</v>
          </cell>
        </row>
        <row r="1166">
          <cell r="D1166" t="str">
            <v>Excavator PC-200 Galeo 07</v>
          </cell>
          <cell r="L1166" t="str">
            <v>Loading Kareke</v>
          </cell>
        </row>
        <row r="1167">
          <cell r="D1167" t="str">
            <v>Excavator PC-200 Galeo 07</v>
          </cell>
          <cell r="L1167" t="str">
            <v>Stok Kareke</v>
          </cell>
        </row>
        <row r="1168">
          <cell r="D1168" t="str">
            <v>Excavator PC-200-8</v>
          </cell>
          <cell r="L1168" t="str">
            <v>Buat Badan Jalan</v>
          </cell>
        </row>
        <row r="1169">
          <cell r="D1169" t="str">
            <v>Excavator PC-200-8</v>
          </cell>
          <cell r="L1169" t="str">
            <v>Loading Tanah Merah</v>
          </cell>
        </row>
        <row r="1170">
          <cell r="D1170" t="str">
            <v>Grader 511A - 03</v>
          </cell>
          <cell r="L1170" t="str">
            <v>Grading Jalan</v>
          </cell>
        </row>
        <row r="1171">
          <cell r="D1171" t="str">
            <v>Grader 511A - 03</v>
          </cell>
          <cell r="L1171" t="str">
            <v>Grading Jalan</v>
          </cell>
        </row>
        <row r="1172">
          <cell r="D1172" t="str">
            <v>Grader 511A - 03</v>
          </cell>
          <cell r="L1172" t="str">
            <v>Grading Jalan</v>
          </cell>
        </row>
        <row r="1173">
          <cell r="D1173" t="str">
            <v>Grader 511A - 03</v>
          </cell>
          <cell r="L1173" t="str">
            <v>Grading Jalan</v>
          </cell>
        </row>
        <row r="1174">
          <cell r="D1174" t="str">
            <v>Bomaq 216 D (Mamuang)</v>
          </cell>
          <cell r="L1174" t="str">
            <v>Trouble Tunggu Spare Part</v>
          </cell>
        </row>
        <row r="1175">
          <cell r="D1175" t="str">
            <v>Bulldozer D31E</v>
          </cell>
          <cell r="L1175" t="str">
            <v>Gusur Bahu Jalan</v>
          </cell>
        </row>
        <row r="1176">
          <cell r="D1176" t="str">
            <v>Compactor Bomaq 211 D</v>
          </cell>
          <cell r="L1176" t="str">
            <v>Standby Cuaca Buruk</v>
          </cell>
        </row>
        <row r="1177">
          <cell r="D1177" t="str">
            <v>Compactor Bomaq 216 D</v>
          </cell>
          <cell r="L1177" t="str">
            <v>Trouble Tunggu Spare Part</v>
          </cell>
        </row>
        <row r="1178">
          <cell r="D1178" t="str">
            <v>Grader 510R</v>
          </cell>
          <cell r="L1178" t="str">
            <v>Trouble Tunggu Spare Part</v>
          </cell>
        </row>
        <row r="1179">
          <cell r="D1179" t="str">
            <v>Grader 511A</v>
          </cell>
          <cell r="L1179" t="str">
            <v>Grading Jalan</v>
          </cell>
        </row>
        <row r="1180">
          <cell r="D1180" t="str">
            <v>Grader 511A</v>
          </cell>
          <cell r="L1180" t="str">
            <v>Grading Jalan</v>
          </cell>
        </row>
        <row r="1181">
          <cell r="D1181" t="str">
            <v>Thornton</v>
          </cell>
          <cell r="L1181" t="str">
            <v>Trouble Tunggu Spare Part</v>
          </cell>
        </row>
        <row r="1182">
          <cell r="D1182" t="str">
            <v>Backhoe Loader</v>
          </cell>
          <cell r="L1182" t="str">
            <v>Kerja</v>
          </cell>
        </row>
        <row r="1183">
          <cell r="D1183" t="str">
            <v>Bomaq 216 D (Mamuang)</v>
          </cell>
          <cell r="L1183" t="str">
            <v>Trouble Tunggu Spare Part</v>
          </cell>
        </row>
        <row r="1184">
          <cell r="D1184" t="str">
            <v>Bulldozer D31E</v>
          </cell>
          <cell r="L1184" t="str">
            <v>Buka Badan jalan</v>
          </cell>
        </row>
        <row r="1185">
          <cell r="D1185" t="str">
            <v>Bulldozer D85E-SS</v>
          </cell>
          <cell r="L1185" t="str">
            <v>Trouble Tunggu Spare Part</v>
          </cell>
        </row>
        <row r="1186">
          <cell r="D1186" t="str">
            <v>Canycom 01</v>
          </cell>
          <cell r="L1186" t="str">
            <v>Tabur Pupuk Mekanis</v>
          </cell>
        </row>
        <row r="1187">
          <cell r="D1187" t="str">
            <v>Canycom 02</v>
          </cell>
          <cell r="L1187" t="str">
            <v>Tabur Pupuk Mekanis</v>
          </cell>
        </row>
        <row r="1188">
          <cell r="D1188" t="str">
            <v>Canycom 03</v>
          </cell>
          <cell r="L1188" t="str">
            <v>Trouble</v>
          </cell>
        </row>
        <row r="1189">
          <cell r="D1189" t="str">
            <v>Canycom 04</v>
          </cell>
          <cell r="L1189" t="str">
            <v>Standby Dan Lain-lain</v>
          </cell>
        </row>
        <row r="1190">
          <cell r="D1190" t="str">
            <v>Excavator PC-200 Galeo 08</v>
          </cell>
          <cell r="L1190" t="str">
            <v>Loading Tanah merah</v>
          </cell>
        </row>
        <row r="1191">
          <cell r="D1191" t="str">
            <v>Grader 510R</v>
          </cell>
          <cell r="L1191" t="str">
            <v>Trouble Tunggu Spare Part</v>
          </cell>
        </row>
        <row r="1192">
          <cell r="D1192" t="str">
            <v>Grader 511A</v>
          </cell>
          <cell r="L1192" t="str">
            <v>Grading Jalan</v>
          </cell>
        </row>
        <row r="1193">
          <cell r="D1193" t="str">
            <v>Grader 511A</v>
          </cell>
          <cell r="L1193" t="str">
            <v>Grading Jalan</v>
          </cell>
        </row>
        <row r="1194">
          <cell r="D1194" t="str">
            <v>Grader 511A</v>
          </cell>
          <cell r="L1194" t="str">
            <v>Grading Jalan</v>
          </cell>
        </row>
        <row r="1195">
          <cell r="D1195" t="str">
            <v>Grader 511A</v>
          </cell>
          <cell r="L1195" t="str">
            <v>Grading Jalan</v>
          </cell>
        </row>
        <row r="1196">
          <cell r="D1196" t="str">
            <v>Grader 511A</v>
          </cell>
          <cell r="L1196" t="str">
            <v>Grading Jalan</v>
          </cell>
        </row>
        <row r="1197">
          <cell r="D1197" t="str">
            <v>Grader 511A</v>
          </cell>
          <cell r="L1197" t="str">
            <v>Grading Jalan</v>
          </cell>
        </row>
        <row r="1198">
          <cell r="D1198" t="str">
            <v>Grader 511A</v>
          </cell>
          <cell r="L1198" t="str">
            <v>Grading Jalan</v>
          </cell>
        </row>
        <row r="1199">
          <cell r="D1199" t="str">
            <v>Grader 511A</v>
          </cell>
          <cell r="L1199" t="str">
            <v>Grading Jalan</v>
          </cell>
        </row>
        <row r="1200">
          <cell r="D1200" t="str">
            <v>Backhoe Loader</v>
          </cell>
          <cell r="L1200" t="str">
            <v>Kerja</v>
          </cell>
        </row>
        <row r="1201">
          <cell r="D1201" t="str">
            <v>Bulldozer D31P</v>
          </cell>
          <cell r="L1201" t="str">
            <v>Gusur Kareke</v>
          </cell>
        </row>
        <row r="1202">
          <cell r="D1202" t="str">
            <v>Bulldozer D85E-SS</v>
          </cell>
          <cell r="L1202" t="str">
            <v>Trouble</v>
          </cell>
        </row>
        <row r="1203">
          <cell r="D1203" t="str">
            <v>Compactor Bomaq 216 D</v>
          </cell>
          <cell r="L1203" t="str">
            <v>Trouble</v>
          </cell>
        </row>
        <row r="1204">
          <cell r="D1204" t="str">
            <v>Excavator PC-200 Galeo 07</v>
          </cell>
          <cell r="L1204" t="str">
            <v>Loading Kareke</v>
          </cell>
        </row>
        <row r="1205">
          <cell r="D1205" t="str">
            <v>Excavator PC-200 Galeo 08</v>
          </cell>
          <cell r="L1205" t="str">
            <v>Peninggian Badan Jalan</v>
          </cell>
        </row>
        <row r="1206">
          <cell r="D1206" t="str">
            <v>Grader 511A - 03</v>
          </cell>
          <cell r="L1206" t="str">
            <v>Grading Jalan</v>
          </cell>
        </row>
        <row r="1207">
          <cell r="D1207" t="str">
            <v>Backhoe Loader</v>
          </cell>
          <cell r="L1207" t="str">
            <v>Kerja</v>
          </cell>
        </row>
        <row r="1208">
          <cell r="D1208" t="str">
            <v>Bulldozer D31P</v>
          </cell>
          <cell r="L1208" t="str">
            <v>Trouble Tunggu Spare Part</v>
          </cell>
        </row>
        <row r="1209">
          <cell r="D1209" t="str">
            <v>Bulldozer D85E-SS</v>
          </cell>
          <cell r="L1209" t="str">
            <v>Trouble Tunggu Spare Part</v>
          </cell>
        </row>
        <row r="1210">
          <cell r="D1210" t="str">
            <v>Compactor Bomaq 211 D</v>
          </cell>
          <cell r="L1210" t="str">
            <v>Standby Cuaca Buruk</v>
          </cell>
        </row>
        <row r="1211">
          <cell r="D1211" t="str">
            <v>Compactor Bomaq 216 D</v>
          </cell>
          <cell r="L1211" t="str">
            <v>Trouble Tunggu Spare Part</v>
          </cell>
        </row>
        <row r="1212">
          <cell r="D1212" t="str">
            <v>Excavator PC-200 Galeo 07</v>
          </cell>
          <cell r="L1212" t="str">
            <v>Langsir Gambangan</v>
          </cell>
        </row>
        <row r="1213">
          <cell r="D1213" t="str">
            <v>Excavator PC-200-8</v>
          </cell>
          <cell r="L1213" t="str">
            <v>Loading Tanah Merah</v>
          </cell>
        </row>
        <row r="1214">
          <cell r="D1214" t="str">
            <v>Grader 511A - 03</v>
          </cell>
          <cell r="L1214" t="str">
            <v>Grading Jalan</v>
          </cell>
        </row>
        <row r="1215">
          <cell r="D1215" t="str">
            <v>Grader 511A - 03</v>
          </cell>
          <cell r="L1215" t="str">
            <v>Grading Jalan</v>
          </cell>
        </row>
        <row r="1216">
          <cell r="D1216" t="str">
            <v>Bomaq 216 D (Mamuang)</v>
          </cell>
          <cell r="L1216" t="str">
            <v>Trouble Tunggu Spare Part</v>
          </cell>
        </row>
        <row r="1217">
          <cell r="D1217" t="str">
            <v>Bulldozer D31E</v>
          </cell>
          <cell r="L1217" t="str">
            <v>Gusur Bahu Jalan</v>
          </cell>
        </row>
        <row r="1218">
          <cell r="D1218" t="str">
            <v>Compactor Bomaq 211 D</v>
          </cell>
          <cell r="L1218" t="str">
            <v>Standby Cuaca Buruk</v>
          </cell>
        </row>
        <row r="1219">
          <cell r="D1219" t="str">
            <v>Compactor Bomaq 216 D</v>
          </cell>
          <cell r="L1219" t="str">
            <v>Trouble Tunggu Spare Part</v>
          </cell>
        </row>
        <row r="1220">
          <cell r="D1220" t="str">
            <v>Grader 510R</v>
          </cell>
          <cell r="L1220" t="str">
            <v>Trouble Tunggu Spare Part</v>
          </cell>
        </row>
        <row r="1221">
          <cell r="D1221" t="str">
            <v>Grader 511A</v>
          </cell>
          <cell r="L1221" t="str">
            <v>Grading Jalan</v>
          </cell>
        </row>
        <row r="1222">
          <cell r="D1222" t="str">
            <v>Grader 511A</v>
          </cell>
          <cell r="L1222" t="str">
            <v>Grading Jalan</v>
          </cell>
        </row>
        <row r="1223">
          <cell r="D1223" t="str">
            <v>Grader 511A</v>
          </cell>
          <cell r="L1223" t="str">
            <v>Grading Jalan</v>
          </cell>
        </row>
        <row r="1224">
          <cell r="D1224" t="str">
            <v>Thornton</v>
          </cell>
          <cell r="L1224" t="str">
            <v>Trouble Tunggu Spare Part</v>
          </cell>
        </row>
        <row r="1225">
          <cell r="D1225" t="str">
            <v>Excavator PC-200 Galeo 07</v>
          </cell>
          <cell r="L1225" t="str">
            <v>Kerja</v>
          </cell>
        </row>
        <row r="1226">
          <cell r="D1226" t="str">
            <v>Backhoe Loader</v>
          </cell>
          <cell r="L1226" t="str">
            <v>Kerja</v>
          </cell>
        </row>
        <row r="1227">
          <cell r="D1227" t="str">
            <v>Bomaq 216 D (Mamuang)</v>
          </cell>
          <cell r="L1227" t="str">
            <v>Kompek Jalan</v>
          </cell>
        </row>
        <row r="1228">
          <cell r="D1228" t="str">
            <v>Bomaq 216 D (Mamuang)</v>
          </cell>
          <cell r="L1228" t="str">
            <v>Kompek Jalan</v>
          </cell>
        </row>
        <row r="1229">
          <cell r="D1229" t="str">
            <v>Bomaq 216 D (Mamuang)</v>
          </cell>
          <cell r="L1229" t="str">
            <v>Kompek Jalan</v>
          </cell>
        </row>
        <row r="1230">
          <cell r="D1230" t="str">
            <v>Bomaq 216 D (Mamuang)</v>
          </cell>
          <cell r="L1230" t="str">
            <v>Kompek Jalan</v>
          </cell>
        </row>
        <row r="1231">
          <cell r="D1231" t="str">
            <v>Bomaq 216 D (Mamuang)</v>
          </cell>
          <cell r="L1231" t="str">
            <v>Kompek Jalan</v>
          </cell>
        </row>
        <row r="1232">
          <cell r="D1232" t="str">
            <v>Bomaq 216 D (Mamuang)</v>
          </cell>
          <cell r="L1232" t="str">
            <v>Kompek Jalan</v>
          </cell>
        </row>
        <row r="1233">
          <cell r="D1233" t="str">
            <v>Bomaq 216 D (Mamuang)</v>
          </cell>
          <cell r="L1233" t="str">
            <v>Kompek Jalan</v>
          </cell>
        </row>
        <row r="1234">
          <cell r="D1234" t="str">
            <v>Bomaq 216 D (Mamuang)</v>
          </cell>
          <cell r="L1234" t="str">
            <v>Kompek Jalan</v>
          </cell>
        </row>
        <row r="1235">
          <cell r="D1235" t="str">
            <v>Bomaq 216 D (Mamuang)</v>
          </cell>
          <cell r="L1235" t="str">
            <v>Kompek Jalan</v>
          </cell>
        </row>
        <row r="1236">
          <cell r="D1236" t="str">
            <v>Bomaq 216 D (Mamuang)</v>
          </cell>
          <cell r="L1236" t="str">
            <v>Kompek Jalan</v>
          </cell>
        </row>
        <row r="1237">
          <cell r="D1237" t="str">
            <v>Bulldozer D31E</v>
          </cell>
          <cell r="L1237" t="str">
            <v>Buka Badan jalan</v>
          </cell>
        </row>
        <row r="1238">
          <cell r="D1238" t="str">
            <v>Bulldozer D85E-SS</v>
          </cell>
          <cell r="L1238" t="str">
            <v>Trouble Tunggu Spare Part</v>
          </cell>
        </row>
        <row r="1239">
          <cell r="D1239" t="str">
            <v>Excavator PC-200 Galeo 08</v>
          </cell>
          <cell r="L1239" t="str">
            <v>Peninggian Badan Jalan</v>
          </cell>
        </row>
        <row r="1240">
          <cell r="D1240" t="str">
            <v>Grader 511A</v>
          </cell>
          <cell r="L1240" t="str">
            <v>Grading Jalan</v>
          </cell>
        </row>
        <row r="1241">
          <cell r="D1241" t="str">
            <v>Grader 511A</v>
          </cell>
          <cell r="L1241" t="str">
            <v>Grading Jalan</v>
          </cell>
        </row>
        <row r="1242">
          <cell r="D1242" t="str">
            <v>Grader 511A</v>
          </cell>
          <cell r="L1242" t="str">
            <v>Grading Jalan</v>
          </cell>
        </row>
        <row r="1243">
          <cell r="D1243" t="str">
            <v>Grader 511A</v>
          </cell>
          <cell r="L1243" t="str">
            <v>Grading Jalan</v>
          </cell>
        </row>
        <row r="1244">
          <cell r="D1244" t="str">
            <v>Grader 511A</v>
          </cell>
          <cell r="L1244" t="str">
            <v>Grading Jalan</v>
          </cell>
        </row>
        <row r="1245">
          <cell r="D1245" t="str">
            <v>Grader 511A</v>
          </cell>
          <cell r="L1245" t="str">
            <v>Grading Jalan</v>
          </cell>
        </row>
        <row r="1246">
          <cell r="D1246" t="str">
            <v>Backhoe Loader</v>
          </cell>
          <cell r="L1246" t="str">
            <v>Kerja</v>
          </cell>
        </row>
        <row r="1247">
          <cell r="D1247" t="str">
            <v>Backhoe Loader</v>
          </cell>
          <cell r="L1247" t="str">
            <v>Tarik Unit Amblas</v>
          </cell>
        </row>
        <row r="1248">
          <cell r="D1248" t="str">
            <v>Bulldozer D31P</v>
          </cell>
          <cell r="L1248" t="str">
            <v>Perkerasan Jalan</v>
          </cell>
        </row>
        <row r="1249">
          <cell r="D1249" t="str">
            <v>Bulldozer D31P</v>
          </cell>
          <cell r="L1249" t="str">
            <v>Perkerasan Jalan</v>
          </cell>
        </row>
        <row r="1250">
          <cell r="D1250" t="str">
            <v>Bulldozer D31P</v>
          </cell>
          <cell r="L1250" t="str">
            <v>Perkerasan Jalan</v>
          </cell>
        </row>
        <row r="1251">
          <cell r="D1251" t="str">
            <v>Bulldozer D85E-SS</v>
          </cell>
          <cell r="L1251" t="str">
            <v>Trouble</v>
          </cell>
        </row>
        <row r="1252">
          <cell r="D1252" t="str">
            <v>Compactor Bomaq 216 D</v>
          </cell>
          <cell r="L1252" t="str">
            <v>Trouble</v>
          </cell>
        </row>
        <row r="1253">
          <cell r="D1253" t="str">
            <v>Excavator PC-200 Galeo 07</v>
          </cell>
          <cell r="L1253" t="str">
            <v>Loading Kareke</v>
          </cell>
        </row>
        <row r="1254">
          <cell r="D1254" t="str">
            <v>Excavator PC-200 Galeo 08</v>
          </cell>
          <cell r="L1254" t="str">
            <v>Peninggian Badan Jalan</v>
          </cell>
        </row>
        <row r="1255">
          <cell r="D1255" t="str">
            <v>Grader 511A - 03</v>
          </cell>
          <cell r="L1255" t="str">
            <v>Grading Jalan</v>
          </cell>
        </row>
        <row r="1256">
          <cell r="D1256" t="str">
            <v>Grader 511A - 03</v>
          </cell>
          <cell r="L1256" t="str">
            <v>Grading Jalan</v>
          </cell>
        </row>
        <row r="1257">
          <cell r="D1257" t="str">
            <v>Grader 511A - 03</v>
          </cell>
          <cell r="L1257" t="str">
            <v>Grading Jalan</v>
          </cell>
        </row>
        <row r="1258">
          <cell r="D1258" t="str">
            <v>Bulldozer D31E</v>
          </cell>
          <cell r="L1258" t="str">
            <v>Gusur Bahu Jalan</v>
          </cell>
        </row>
        <row r="1259">
          <cell r="D1259" t="str">
            <v>Bomaq 216 D (Mamuang)</v>
          </cell>
          <cell r="L1259" t="str">
            <v>Kompek Jalan</v>
          </cell>
        </row>
        <row r="1260">
          <cell r="D1260" t="str">
            <v>Bomaq 216 D (Mamuang)</v>
          </cell>
          <cell r="L1260" t="str">
            <v>Kompek Jalan</v>
          </cell>
        </row>
        <row r="1261">
          <cell r="D1261" t="str">
            <v>Bomaq 216 D (Mamuang)</v>
          </cell>
          <cell r="L1261" t="str">
            <v>Kompek Jalan</v>
          </cell>
        </row>
        <row r="1262">
          <cell r="D1262" t="str">
            <v>Bomaq 216 D (Mamuang)</v>
          </cell>
          <cell r="L1262" t="str">
            <v>Kompek Jalan</v>
          </cell>
        </row>
        <row r="1263">
          <cell r="D1263" t="str">
            <v>Bomaq 216 D (Mamuang)</v>
          </cell>
          <cell r="L1263" t="str">
            <v>Kompek Jalan</v>
          </cell>
        </row>
        <row r="1264">
          <cell r="D1264" t="str">
            <v>Bomaq 216 D (Mamuang)</v>
          </cell>
          <cell r="L1264" t="str">
            <v>Kompek Jalan</v>
          </cell>
        </row>
        <row r="1265">
          <cell r="D1265" t="str">
            <v>Bomaq 216 D (Mamuang)</v>
          </cell>
          <cell r="L1265" t="str">
            <v>Kompek Jalan</v>
          </cell>
        </row>
        <row r="1266">
          <cell r="D1266" t="str">
            <v>Bomaq 216 D (Mamuang)</v>
          </cell>
          <cell r="L1266" t="str">
            <v>Kompek Jalan</v>
          </cell>
        </row>
        <row r="1267">
          <cell r="D1267" t="str">
            <v>Bomaq 216 D (Mamuang)</v>
          </cell>
          <cell r="L1267" t="str">
            <v>Kompek Jalan</v>
          </cell>
        </row>
        <row r="1268">
          <cell r="D1268" t="str">
            <v>Bomaq 216 D (Mamuang)</v>
          </cell>
          <cell r="L1268" t="str">
            <v>Kompek Jalan</v>
          </cell>
        </row>
        <row r="1269">
          <cell r="D1269" t="str">
            <v>Compactor Bomaq 216 D</v>
          </cell>
          <cell r="L1269" t="str">
            <v>Trouble</v>
          </cell>
        </row>
        <row r="1270">
          <cell r="D1270" t="str">
            <v>Canycom 01</v>
          </cell>
          <cell r="L1270" t="str">
            <v>Standby Tak Ada Pekerjaan</v>
          </cell>
        </row>
        <row r="1271">
          <cell r="D1271" t="str">
            <v>Canycom 02</v>
          </cell>
          <cell r="L1271" t="str">
            <v>Standby Tak Ada Pekerjaan</v>
          </cell>
        </row>
        <row r="1272">
          <cell r="D1272" t="str">
            <v>Canycom 03</v>
          </cell>
          <cell r="L1272" t="str">
            <v>Standby Tak Ada Pekerjaan</v>
          </cell>
        </row>
        <row r="1273">
          <cell r="D1273" t="str">
            <v>Canycom 04</v>
          </cell>
          <cell r="L1273" t="str">
            <v>Standby Tak Ada Pekerjaan</v>
          </cell>
        </row>
        <row r="1274">
          <cell r="D1274" t="str">
            <v>Grader 510R</v>
          </cell>
          <cell r="L1274" t="str">
            <v>Trouble Tunggu Spare Part</v>
          </cell>
        </row>
        <row r="1275">
          <cell r="D1275" t="str">
            <v>Grader 511A</v>
          </cell>
          <cell r="L1275" t="str">
            <v>Grading Jalan</v>
          </cell>
        </row>
        <row r="1276">
          <cell r="D1276" t="str">
            <v>Grader 511A</v>
          </cell>
          <cell r="L1276" t="str">
            <v>Grading Jalan</v>
          </cell>
        </row>
        <row r="1277">
          <cell r="D1277" t="str">
            <v>Grader 511A</v>
          </cell>
          <cell r="L1277" t="str">
            <v>Grading Jalan</v>
          </cell>
        </row>
        <row r="1278">
          <cell r="D1278" t="str">
            <v>Winteq 03</v>
          </cell>
          <cell r="L1278" t="str">
            <v>Muat Batu</v>
          </cell>
        </row>
        <row r="1279">
          <cell r="D1279" t="str">
            <v>Thornton</v>
          </cell>
          <cell r="L1279" t="str">
            <v>Trouble Tunggu Spare Part</v>
          </cell>
        </row>
        <row r="1280">
          <cell r="D1280" t="str">
            <v>Bulldozer D31P</v>
          </cell>
          <cell r="L1280" t="str">
            <v>Trouble</v>
          </cell>
        </row>
        <row r="1281">
          <cell r="D1281" t="str">
            <v>Bulldozer D31P</v>
          </cell>
          <cell r="L1281" t="str">
            <v>Mobilisasi Alat</v>
          </cell>
        </row>
        <row r="1282">
          <cell r="D1282" t="str">
            <v>Bulldozer D85E-SS</v>
          </cell>
          <cell r="L1282" t="str">
            <v>Trouble Tunggu Spare Part</v>
          </cell>
        </row>
        <row r="1283">
          <cell r="D1283" t="str">
            <v>Compactor Bomaq 211 D</v>
          </cell>
          <cell r="L1283" t="str">
            <v>Kompek Jalan</v>
          </cell>
        </row>
        <row r="1284">
          <cell r="D1284" t="str">
            <v>Compactor Bomaq 211 D</v>
          </cell>
          <cell r="L1284" t="str">
            <v>Kompek Jalan</v>
          </cell>
        </row>
        <row r="1285">
          <cell r="D1285" t="str">
            <v>Compactor Bomaq 211 D</v>
          </cell>
          <cell r="L1285" t="str">
            <v>Kompek Jalan</v>
          </cell>
        </row>
        <row r="1286">
          <cell r="D1286" t="str">
            <v>Compactor Bomaq 211 D</v>
          </cell>
          <cell r="L1286" t="str">
            <v>Kompek Jalan</v>
          </cell>
        </row>
        <row r="1287">
          <cell r="D1287" t="str">
            <v>Compactor Bomaq 211 D</v>
          </cell>
          <cell r="L1287" t="str">
            <v>Kompek Jalan</v>
          </cell>
        </row>
        <row r="1288">
          <cell r="D1288" t="str">
            <v>Compactor Bomaq 211 D</v>
          </cell>
          <cell r="L1288" t="str">
            <v>Kompek Jalan</v>
          </cell>
        </row>
        <row r="1289">
          <cell r="D1289" t="str">
            <v>Compactor Bomaq 211 D</v>
          </cell>
          <cell r="L1289" t="str">
            <v>Kompek Jalan</v>
          </cell>
        </row>
        <row r="1290">
          <cell r="D1290" t="str">
            <v>Grader 511A</v>
          </cell>
          <cell r="L1290" t="str">
            <v>Grading Jalan</v>
          </cell>
        </row>
        <row r="1291">
          <cell r="D1291" t="str">
            <v>Grader 511A</v>
          </cell>
          <cell r="L1291" t="str">
            <v>Grading Jalan</v>
          </cell>
        </row>
        <row r="1292">
          <cell r="D1292" t="str">
            <v>Grader 511A</v>
          </cell>
          <cell r="L1292" t="str">
            <v>Grading Jalan</v>
          </cell>
        </row>
        <row r="1293">
          <cell r="D1293" t="str">
            <v>Excavator PC-200-8</v>
          </cell>
          <cell r="L1293" t="str">
            <v>Cutting gunung</v>
          </cell>
        </row>
        <row r="1294">
          <cell r="D1294" t="str">
            <v>Excavator PC-200 Galeo 07</v>
          </cell>
          <cell r="L1294" t="str">
            <v>Buat Tapak perumahan</v>
          </cell>
        </row>
        <row r="1295">
          <cell r="D1295" t="str">
            <v>Excavator PC-200 Galeo 07</v>
          </cell>
          <cell r="L1295" t="str">
            <v>Timbun Gorong-Gorong</v>
          </cell>
        </row>
        <row r="1296">
          <cell r="D1296" t="str">
            <v>Excavator PC-200 Galeo 07</v>
          </cell>
          <cell r="L1296" t="str">
            <v>Pasang Gorong-Gorong</v>
          </cell>
        </row>
        <row r="1297">
          <cell r="D1297" t="str">
            <v>Excavator PC-200 Galeo 07</v>
          </cell>
          <cell r="L1297" t="str">
            <v>Loading Kareke</v>
          </cell>
        </row>
        <row r="1298">
          <cell r="D1298" t="str">
            <v>Backhoe Loader</v>
          </cell>
          <cell r="L1298" t="str">
            <v>Kerja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HM"/>
      <sheetName val="DT PSK"/>
      <sheetName val="Alat Berat"/>
      <sheetName val="Pelebaran"/>
      <sheetName val="Mandor"/>
      <sheetName val="Monitoring"/>
      <sheetName val="Kondisi Alat"/>
      <sheetName val="Kondisi Jalan"/>
      <sheetName val="Produksi Alat Berat"/>
      <sheetName val="Register PI"/>
      <sheetName val="PROD"/>
      <sheetName val="RITASI"/>
      <sheetName val="OPTION"/>
      <sheetName val="LKA"/>
      <sheetName val="KONTRAKTOR"/>
      <sheetName val="NORMA"/>
    </sheetNames>
    <sheetDataSet>
      <sheetData sheetId="0"/>
      <sheetData sheetId="1"/>
      <sheetData sheetId="2">
        <row r="5">
          <cell r="A5">
            <v>41055</v>
          </cell>
          <cell r="D5" t="str">
            <v>Backhoe Loader</v>
          </cell>
          <cell r="J5">
            <v>8</v>
          </cell>
        </row>
        <row r="6">
          <cell r="A6">
            <v>41055</v>
          </cell>
          <cell r="D6" t="str">
            <v>Backhoe Loader</v>
          </cell>
          <cell r="J6">
            <v>2</v>
          </cell>
        </row>
        <row r="7">
          <cell r="A7">
            <v>41055</v>
          </cell>
          <cell r="D7" t="str">
            <v>Backhoe Loader</v>
          </cell>
          <cell r="J7">
            <v>2</v>
          </cell>
        </row>
        <row r="8">
          <cell r="A8">
            <v>41055</v>
          </cell>
          <cell r="D8" t="str">
            <v>Backhoe Loader</v>
          </cell>
          <cell r="J8">
            <v>3</v>
          </cell>
        </row>
        <row r="9">
          <cell r="A9">
            <v>41055</v>
          </cell>
          <cell r="D9" t="str">
            <v>Backhoe Loader</v>
          </cell>
          <cell r="J9">
            <v>2</v>
          </cell>
        </row>
        <row r="10">
          <cell r="A10">
            <v>41055</v>
          </cell>
          <cell r="D10" t="str">
            <v>Bulldozer D31E</v>
          </cell>
          <cell r="J10">
            <v>2</v>
          </cell>
        </row>
        <row r="11">
          <cell r="A11">
            <v>41055</v>
          </cell>
          <cell r="D11" t="str">
            <v>Bulldozer D31P</v>
          </cell>
          <cell r="J11">
            <v>5</v>
          </cell>
        </row>
        <row r="12">
          <cell r="A12">
            <v>41055</v>
          </cell>
          <cell r="D12" t="str">
            <v>Bulldozer D85E-SS</v>
          </cell>
          <cell r="J12">
            <v>8</v>
          </cell>
        </row>
        <row r="13">
          <cell r="A13">
            <v>41055</v>
          </cell>
          <cell r="D13" t="str">
            <v>Bulldozer D85E-SS</v>
          </cell>
          <cell r="J13">
            <v>7</v>
          </cell>
        </row>
        <row r="14">
          <cell r="A14">
            <v>41055</v>
          </cell>
          <cell r="D14" t="str">
            <v>Compactor Bomaq 211 D</v>
          </cell>
          <cell r="J14">
            <v>5</v>
          </cell>
        </row>
        <row r="15">
          <cell r="A15">
            <v>41055</v>
          </cell>
          <cell r="D15" t="str">
            <v>Compactor Bomaq 211 D</v>
          </cell>
          <cell r="J15">
            <v>0</v>
          </cell>
        </row>
        <row r="16">
          <cell r="A16">
            <v>41055</v>
          </cell>
          <cell r="D16" t="str">
            <v>Compactor Bomaq 216 D</v>
          </cell>
          <cell r="J16">
            <v>5</v>
          </cell>
        </row>
        <row r="17">
          <cell r="A17">
            <v>41055</v>
          </cell>
          <cell r="D17" t="str">
            <v>Compactor Bomaq 216 D</v>
          </cell>
          <cell r="J17">
            <v>7</v>
          </cell>
        </row>
        <row r="18">
          <cell r="A18">
            <v>41055</v>
          </cell>
          <cell r="D18" t="str">
            <v>Excavator PC-200-8</v>
          </cell>
          <cell r="J18">
            <v>5</v>
          </cell>
        </row>
        <row r="19">
          <cell r="A19">
            <v>41055</v>
          </cell>
          <cell r="D19" t="str">
            <v>Excavator PC-200-8</v>
          </cell>
          <cell r="J19">
            <v>7</v>
          </cell>
        </row>
        <row r="20">
          <cell r="A20">
            <v>41055</v>
          </cell>
          <cell r="D20" t="str">
            <v>Grader 510R</v>
          </cell>
          <cell r="J20">
            <v>1</v>
          </cell>
        </row>
        <row r="21">
          <cell r="A21">
            <v>41055</v>
          </cell>
          <cell r="D21" t="str">
            <v>Grader 510R</v>
          </cell>
          <cell r="J21">
            <v>1</v>
          </cell>
        </row>
        <row r="22">
          <cell r="A22">
            <v>41055</v>
          </cell>
          <cell r="D22" t="str">
            <v>Grader 510R</v>
          </cell>
          <cell r="J22">
            <v>3</v>
          </cell>
        </row>
        <row r="23">
          <cell r="A23">
            <v>41055</v>
          </cell>
          <cell r="D23" t="str">
            <v>Grader 511A</v>
          </cell>
          <cell r="J23">
            <v>3</v>
          </cell>
        </row>
        <row r="24">
          <cell r="A24">
            <v>41055</v>
          </cell>
          <cell r="D24" t="str">
            <v>Grader 511A</v>
          </cell>
          <cell r="J24">
            <v>2</v>
          </cell>
        </row>
        <row r="25">
          <cell r="A25">
            <v>41055</v>
          </cell>
          <cell r="D25" t="str">
            <v>Grader 511A - 03</v>
          </cell>
          <cell r="J25">
            <v>5</v>
          </cell>
        </row>
        <row r="26">
          <cell r="A26">
            <v>41055</v>
          </cell>
          <cell r="D26" t="str">
            <v>Grader 511A - 03</v>
          </cell>
          <cell r="J26">
            <v>7</v>
          </cell>
        </row>
        <row r="27">
          <cell r="A27">
            <v>41055</v>
          </cell>
          <cell r="D27" t="str">
            <v>Thornton</v>
          </cell>
          <cell r="J27">
            <v>5</v>
          </cell>
        </row>
        <row r="28">
          <cell r="A28">
            <v>41055</v>
          </cell>
          <cell r="D28" t="str">
            <v>Winteq 03</v>
          </cell>
          <cell r="J28">
            <v>5</v>
          </cell>
        </row>
        <row r="29">
          <cell r="A29">
            <v>41055</v>
          </cell>
          <cell r="D29" t="str">
            <v>Bulldozer D31E</v>
          </cell>
          <cell r="J29">
            <v>5</v>
          </cell>
        </row>
        <row r="30">
          <cell r="A30">
            <v>41055</v>
          </cell>
          <cell r="D30" t="str">
            <v>Bulldozer D31P</v>
          </cell>
          <cell r="J30">
            <v>5</v>
          </cell>
        </row>
        <row r="31">
          <cell r="A31">
            <v>41055</v>
          </cell>
          <cell r="D31" t="str">
            <v>Bulldozer D85E-SS</v>
          </cell>
          <cell r="J31">
            <v>8</v>
          </cell>
        </row>
        <row r="32">
          <cell r="A32">
            <v>41055</v>
          </cell>
          <cell r="D32" t="str">
            <v>Compactor Bomaq 211 D</v>
          </cell>
          <cell r="J32">
            <v>5</v>
          </cell>
        </row>
        <row r="33">
          <cell r="A33">
            <v>41055</v>
          </cell>
          <cell r="D33" t="str">
            <v>Compactor Bomaq 216 D</v>
          </cell>
          <cell r="J33">
            <v>5</v>
          </cell>
        </row>
        <row r="34">
          <cell r="A34">
            <v>41055</v>
          </cell>
          <cell r="D34" t="str">
            <v>Excavator PC-200-8</v>
          </cell>
          <cell r="J34">
            <v>5</v>
          </cell>
        </row>
        <row r="35">
          <cell r="A35">
            <v>41055</v>
          </cell>
          <cell r="D35" t="str">
            <v>Grader 511A - 03</v>
          </cell>
          <cell r="J35">
            <v>3</v>
          </cell>
        </row>
        <row r="36">
          <cell r="A36">
            <v>41055</v>
          </cell>
          <cell r="D36" t="str">
            <v>Grader 511A - 03</v>
          </cell>
          <cell r="J36">
            <v>2</v>
          </cell>
        </row>
        <row r="37">
          <cell r="A37">
            <v>41055</v>
          </cell>
          <cell r="D37" t="str">
            <v>Compactor Bomaq 211 D</v>
          </cell>
          <cell r="J37">
            <v>0</v>
          </cell>
        </row>
        <row r="38">
          <cell r="A38">
            <v>41055</v>
          </cell>
          <cell r="D38" t="str">
            <v>Compactor Bomaq 216 D</v>
          </cell>
          <cell r="J38">
            <v>5</v>
          </cell>
        </row>
        <row r="39">
          <cell r="A39">
            <v>41055</v>
          </cell>
          <cell r="D39" t="str">
            <v>Excavator PC-200-8</v>
          </cell>
          <cell r="J39">
            <v>5</v>
          </cell>
        </row>
        <row r="40">
          <cell r="A40">
            <v>41055</v>
          </cell>
          <cell r="D40" t="str">
            <v>Grader 510R</v>
          </cell>
          <cell r="J40">
            <v>5</v>
          </cell>
        </row>
        <row r="41">
          <cell r="A41">
            <v>41055</v>
          </cell>
          <cell r="D41" t="str">
            <v>Grader 511A</v>
          </cell>
          <cell r="J41">
            <v>5</v>
          </cell>
        </row>
        <row r="42">
          <cell r="A42">
            <v>41055</v>
          </cell>
          <cell r="D42" t="str">
            <v>Grader 511A</v>
          </cell>
          <cell r="J42">
            <v>5</v>
          </cell>
        </row>
        <row r="43">
          <cell r="A43">
            <v>41055</v>
          </cell>
          <cell r="D43" t="str">
            <v>Thornton</v>
          </cell>
          <cell r="J43">
            <v>5</v>
          </cell>
        </row>
        <row r="44">
          <cell r="A44">
            <v>41056</v>
          </cell>
          <cell r="D44" t="str">
            <v>Bulldozer D85E-SS</v>
          </cell>
          <cell r="J44">
            <v>5</v>
          </cell>
        </row>
        <row r="45">
          <cell r="A45">
            <v>41057</v>
          </cell>
          <cell r="D45" t="str">
            <v>Backhoe Loader</v>
          </cell>
          <cell r="J45">
            <v>2</v>
          </cell>
        </row>
        <row r="46">
          <cell r="A46">
            <v>41057</v>
          </cell>
          <cell r="D46" t="str">
            <v>Backhoe Loader</v>
          </cell>
          <cell r="J46">
            <v>2</v>
          </cell>
        </row>
        <row r="47">
          <cell r="A47">
            <v>41057</v>
          </cell>
          <cell r="D47" t="str">
            <v>Backhoe Loader</v>
          </cell>
          <cell r="J47">
            <v>3</v>
          </cell>
        </row>
        <row r="48">
          <cell r="A48">
            <v>41057</v>
          </cell>
          <cell r="D48" t="str">
            <v>Backhoe Loader</v>
          </cell>
          <cell r="J48">
            <v>2</v>
          </cell>
        </row>
        <row r="49">
          <cell r="A49">
            <v>41057</v>
          </cell>
          <cell r="D49" t="str">
            <v>Bulldozer D31P</v>
          </cell>
          <cell r="J49">
            <v>7</v>
          </cell>
        </row>
        <row r="50">
          <cell r="A50">
            <v>41057</v>
          </cell>
          <cell r="D50" t="str">
            <v>Bulldozer D85E-SS</v>
          </cell>
          <cell r="J50">
            <v>7</v>
          </cell>
        </row>
        <row r="51">
          <cell r="A51">
            <v>41057</v>
          </cell>
          <cell r="D51" t="str">
            <v>Compactor Bomaq 211 D</v>
          </cell>
          <cell r="J51">
            <v>5</v>
          </cell>
        </row>
        <row r="52">
          <cell r="A52">
            <v>41057</v>
          </cell>
          <cell r="D52" t="str">
            <v>Compactor Bomaq 216 D</v>
          </cell>
          <cell r="J52">
            <v>7</v>
          </cell>
        </row>
        <row r="53">
          <cell r="A53">
            <v>41057</v>
          </cell>
          <cell r="D53" t="str">
            <v>Excavator PC-200-8</v>
          </cell>
          <cell r="J53">
            <v>7</v>
          </cell>
        </row>
        <row r="54">
          <cell r="A54">
            <v>41057</v>
          </cell>
          <cell r="D54" t="str">
            <v>Grader 511A - 03</v>
          </cell>
          <cell r="J54">
            <v>7</v>
          </cell>
        </row>
        <row r="55">
          <cell r="A55">
            <v>41057</v>
          </cell>
          <cell r="D55" t="str">
            <v>Bulldozer D31E</v>
          </cell>
          <cell r="J55">
            <v>4</v>
          </cell>
        </row>
        <row r="56">
          <cell r="A56">
            <v>41057</v>
          </cell>
          <cell r="D56" t="str">
            <v>Bulldozer D31E</v>
          </cell>
          <cell r="J56">
            <v>3</v>
          </cell>
        </row>
        <row r="57">
          <cell r="A57">
            <v>41057</v>
          </cell>
          <cell r="D57" t="str">
            <v>Canycom 01</v>
          </cell>
          <cell r="J57">
            <v>9</v>
          </cell>
        </row>
        <row r="58">
          <cell r="A58">
            <v>41057</v>
          </cell>
          <cell r="D58" t="str">
            <v>Canycom 02</v>
          </cell>
          <cell r="J58">
            <v>9</v>
          </cell>
        </row>
        <row r="59">
          <cell r="A59">
            <v>41057</v>
          </cell>
          <cell r="D59" t="str">
            <v>Canycom 03</v>
          </cell>
          <cell r="J59">
            <v>9</v>
          </cell>
        </row>
        <row r="60">
          <cell r="A60">
            <v>41057</v>
          </cell>
          <cell r="D60" t="str">
            <v>Canycom 04</v>
          </cell>
          <cell r="J60">
            <v>7</v>
          </cell>
        </row>
        <row r="61">
          <cell r="A61">
            <v>41057</v>
          </cell>
          <cell r="D61" t="str">
            <v>Compactor Bomaq 211 D</v>
          </cell>
          <cell r="J61">
            <v>0</v>
          </cell>
        </row>
        <row r="62">
          <cell r="A62">
            <v>41057</v>
          </cell>
          <cell r="D62" t="str">
            <v>Compactor Bomaq 216 D</v>
          </cell>
          <cell r="J62">
            <v>7</v>
          </cell>
        </row>
        <row r="63">
          <cell r="A63">
            <v>41057</v>
          </cell>
          <cell r="D63" t="str">
            <v>Excavator PC-200-8</v>
          </cell>
          <cell r="J63">
            <v>7</v>
          </cell>
        </row>
        <row r="64">
          <cell r="A64">
            <v>41057</v>
          </cell>
          <cell r="D64" t="str">
            <v>Grader 510R</v>
          </cell>
          <cell r="J64">
            <v>4</v>
          </cell>
        </row>
        <row r="65">
          <cell r="A65">
            <v>41057</v>
          </cell>
          <cell r="D65" t="str">
            <v>Grader 510R</v>
          </cell>
          <cell r="J65">
            <v>3</v>
          </cell>
        </row>
        <row r="66">
          <cell r="A66">
            <v>41057</v>
          </cell>
          <cell r="D66" t="str">
            <v>Grader 511A</v>
          </cell>
          <cell r="J66">
            <v>2</v>
          </cell>
        </row>
        <row r="67">
          <cell r="A67">
            <v>41057</v>
          </cell>
          <cell r="D67" t="str">
            <v>Grader 511A</v>
          </cell>
          <cell r="J67">
            <v>2</v>
          </cell>
        </row>
        <row r="68">
          <cell r="A68">
            <v>41057</v>
          </cell>
          <cell r="D68" t="str">
            <v>Grader 511A</v>
          </cell>
          <cell r="J68">
            <v>1</v>
          </cell>
        </row>
        <row r="69">
          <cell r="A69">
            <v>41057</v>
          </cell>
          <cell r="D69" t="str">
            <v>Grader 511A</v>
          </cell>
          <cell r="J69">
            <v>2</v>
          </cell>
        </row>
        <row r="70">
          <cell r="A70">
            <v>41057</v>
          </cell>
          <cell r="D70" t="str">
            <v>Thornton</v>
          </cell>
          <cell r="J70">
            <v>7</v>
          </cell>
        </row>
        <row r="71">
          <cell r="A71">
            <v>41057</v>
          </cell>
          <cell r="D71" t="str">
            <v>Backhoe Loader</v>
          </cell>
          <cell r="J71">
            <v>7</v>
          </cell>
        </row>
        <row r="72">
          <cell r="A72">
            <v>41057</v>
          </cell>
          <cell r="D72" t="str">
            <v>Bulldozer D31E</v>
          </cell>
          <cell r="J72">
            <v>5</v>
          </cell>
        </row>
        <row r="73">
          <cell r="A73">
            <v>41057</v>
          </cell>
          <cell r="D73" t="str">
            <v>Bulldozer D31P</v>
          </cell>
          <cell r="J73">
            <v>5</v>
          </cell>
        </row>
        <row r="74">
          <cell r="A74">
            <v>41057</v>
          </cell>
          <cell r="D74" t="str">
            <v>Bulldozer D85E-SS</v>
          </cell>
          <cell r="J74">
            <v>5</v>
          </cell>
        </row>
        <row r="75">
          <cell r="A75">
            <v>41057</v>
          </cell>
          <cell r="D75" t="str">
            <v>Compactor Bomaq 211 D</v>
          </cell>
          <cell r="J75">
            <v>5</v>
          </cell>
        </row>
        <row r="76">
          <cell r="A76">
            <v>41057</v>
          </cell>
          <cell r="D76" t="str">
            <v>Compactor Bomaq 211 D</v>
          </cell>
          <cell r="J76">
            <v>0</v>
          </cell>
        </row>
        <row r="77">
          <cell r="A77">
            <v>41057</v>
          </cell>
          <cell r="D77" t="str">
            <v>Excavator PC-200 Galeo 07</v>
          </cell>
          <cell r="J77">
            <v>5</v>
          </cell>
        </row>
        <row r="78">
          <cell r="A78">
            <v>41057</v>
          </cell>
          <cell r="D78" t="str">
            <v>Excavator PC-200 Galeo 08</v>
          </cell>
          <cell r="J78">
            <v>5</v>
          </cell>
        </row>
        <row r="79">
          <cell r="A79">
            <v>41057</v>
          </cell>
          <cell r="D79" t="str">
            <v>Grader 511A</v>
          </cell>
          <cell r="J79">
            <v>5</v>
          </cell>
        </row>
        <row r="80">
          <cell r="A80">
            <v>41057</v>
          </cell>
          <cell r="D80" t="str">
            <v>Grader 511A - 03</v>
          </cell>
          <cell r="J80">
            <v>2</v>
          </cell>
        </row>
        <row r="81">
          <cell r="A81">
            <v>41057</v>
          </cell>
          <cell r="D81" t="str">
            <v>Thornton</v>
          </cell>
          <cell r="J81">
            <v>5</v>
          </cell>
        </row>
        <row r="82">
          <cell r="A82">
            <v>41058</v>
          </cell>
          <cell r="D82" t="str">
            <v>Backhoe Loader</v>
          </cell>
          <cell r="J82">
            <v>7</v>
          </cell>
        </row>
        <row r="83">
          <cell r="A83">
            <v>41058</v>
          </cell>
          <cell r="D83" t="str">
            <v>Bulldozer D31P</v>
          </cell>
          <cell r="J83">
            <v>5</v>
          </cell>
        </row>
        <row r="84">
          <cell r="A84">
            <v>41058</v>
          </cell>
          <cell r="D84" t="str">
            <v>Bulldozer D85E-SS</v>
          </cell>
          <cell r="J84">
            <v>5</v>
          </cell>
        </row>
        <row r="85">
          <cell r="A85">
            <v>41058</v>
          </cell>
          <cell r="D85" t="str">
            <v>Compactor Bomaq 211 D</v>
          </cell>
          <cell r="J85">
            <v>5</v>
          </cell>
        </row>
        <row r="86">
          <cell r="A86">
            <v>41058</v>
          </cell>
          <cell r="D86" t="str">
            <v>Compactor Bomaq 216 D</v>
          </cell>
          <cell r="J86">
            <v>5</v>
          </cell>
        </row>
        <row r="87">
          <cell r="A87">
            <v>41058</v>
          </cell>
          <cell r="D87" t="str">
            <v>Grader 511A - 03</v>
          </cell>
          <cell r="J87">
            <v>4</v>
          </cell>
        </row>
        <row r="88">
          <cell r="A88">
            <v>41058</v>
          </cell>
          <cell r="D88" t="str">
            <v>Grader 511A - 03</v>
          </cell>
          <cell r="J88">
            <v>4</v>
          </cell>
        </row>
        <row r="89">
          <cell r="A89">
            <v>41058</v>
          </cell>
          <cell r="D89" t="str">
            <v>Grader 511A - 03</v>
          </cell>
          <cell r="J89">
            <v>3</v>
          </cell>
        </row>
        <row r="90">
          <cell r="A90">
            <v>41058</v>
          </cell>
          <cell r="D90" t="str">
            <v>Thornton</v>
          </cell>
          <cell r="J90">
            <v>5</v>
          </cell>
        </row>
        <row r="91">
          <cell r="A91">
            <v>41058</v>
          </cell>
          <cell r="D91" t="str">
            <v>Bulldozer D31E</v>
          </cell>
          <cell r="J91">
            <v>7</v>
          </cell>
        </row>
        <row r="92">
          <cell r="A92">
            <v>41058</v>
          </cell>
          <cell r="D92" t="str">
            <v>Canycom 01</v>
          </cell>
          <cell r="J92">
            <v>10</v>
          </cell>
        </row>
        <row r="93">
          <cell r="A93">
            <v>41058</v>
          </cell>
          <cell r="D93" t="str">
            <v>Canycom 02</v>
          </cell>
          <cell r="J93">
            <v>9</v>
          </cell>
        </row>
        <row r="94">
          <cell r="A94">
            <v>41058</v>
          </cell>
          <cell r="D94" t="str">
            <v>Canycom 03</v>
          </cell>
          <cell r="J94">
            <v>9</v>
          </cell>
        </row>
        <row r="95">
          <cell r="A95">
            <v>41058</v>
          </cell>
          <cell r="D95" t="str">
            <v>Canycom 04</v>
          </cell>
          <cell r="J95">
            <v>8</v>
          </cell>
        </row>
        <row r="96">
          <cell r="A96">
            <v>41058</v>
          </cell>
          <cell r="D96" t="str">
            <v>Compactor Bomaq 211 D</v>
          </cell>
          <cell r="J96">
            <v>0</v>
          </cell>
        </row>
        <row r="97">
          <cell r="A97">
            <v>41058</v>
          </cell>
          <cell r="D97" t="str">
            <v>Compactor Bomaq 216 D</v>
          </cell>
          <cell r="J97">
            <v>7</v>
          </cell>
        </row>
        <row r="98">
          <cell r="A98">
            <v>41058</v>
          </cell>
          <cell r="D98" t="str">
            <v>Excavator PC-200-8</v>
          </cell>
          <cell r="J98">
            <v>7</v>
          </cell>
        </row>
        <row r="99">
          <cell r="A99">
            <v>41058</v>
          </cell>
          <cell r="D99" t="str">
            <v>Grader 510R</v>
          </cell>
          <cell r="J99">
            <v>7</v>
          </cell>
        </row>
        <row r="100">
          <cell r="A100">
            <v>41058</v>
          </cell>
          <cell r="D100" t="str">
            <v>Grader 511A</v>
          </cell>
          <cell r="J100">
            <v>2</v>
          </cell>
        </row>
        <row r="101">
          <cell r="A101">
            <v>41058</v>
          </cell>
          <cell r="D101" t="str">
            <v>Grader 511A</v>
          </cell>
          <cell r="J101">
            <v>2</v>
          </cell>
        </row>
        <row r="102">
          <cell r="A102">
            <v>41058</v>
          </cell>
          <cell r="D102" t="str">
            <v>Grader 511A</v>
          </cell>
          <cell r="J102">
            <v>3</v>
          </cell>
        </row>
        <row r="103">
          <cell r="A103">
            <v>41058</v>
          </cell>
          <cell r="D103" t="str">
            <v>Thornton</v>
          </cell>
          <cell r="J103">
            <v>7</v>
          </cell>
        </row>
        <row r="104">
          <cell r="A104">
            <v>41058</v>
          </cell>
          <cell r="D104" t="str">
            <v>Backhoe Loader</v>
          </cell>
          <cell r="J104">
            <v>7</v>
          </cell>
        </row>
        <row r="105">
          <cell r="A105">
            <v>41058</v>
          </cell>
          <cell r="D105" t="str">
            <v>Bulldozer D31E</v>
          </cell>
          <cell r="J105">
            <v>7</v>
          </cell>
        </row>
        <row r="106">
          <cell r="A106">
            <v>41058</v>
          </cell>
          <cell r="D106" t="str">
            <v>Bulldozer D31P</v>
          </cell>
          <cell r="J106">
            <v>5</v>
          </cell>
        </row>
        <row r="107">
          <cell r="A107">
            <v>41058</v>
          </cell>
          <cell r="D107" t="str">
            <v>Bulldozer D85E-SS</v>
          </cell>
          <cell r="J107">
            <v>7</v>
          </cell>
        </row>
        <row r="108">
          <cell r="A108">
            <v>41058</v>
          </cell>
          <cell r="D108" t="str">
            <v>Compactor Bomaq 211 D</v>
          </cell>
          <cell r="J108">
            <v>5</v>
          </cell>
        </row>
        <row r="109">
          <cell r="A109">
            <v>41058</v>
          </cell>
          <cell r="D109" t="str">
            <v>Compactor Bomaq 216 D</v>
          </cell>
          <cell r="J109">
            <v>5</v>
          </cell>
        </row>
        <row r="110">
          <cell r="A110">
            <v>41058</v>
          </cell>
          <cell r="D110" t="str">
            <v>Excavator PC-200 Galeo 07</v>
          </cell>
          <cell r="J110">
            <v>7</v>
          </cell>
        </row>
        <row r="111">
          <cell r="A111">
            <v>41058</v>
          </cell>
          <cell r="D111" t="str">
            <v>Excavator PC-200 Galeo 08</v>
          </cell>
          <cell r="J111">
            <v>5</v>
          </cell>
        </row>
        <row r="112">
          <cell r="A112">
            <v>41058</v>
          </cell>
          <cell r="D112" t="str">
            <v>Grader 511A</v>
          </cell>
          <cell r="J112">
            <v>5</v>
          </cell>
        </row>
        <row r="113">
          <cell r="A113">
            <v>41058</v>
          </cell>
          <cell r="D113" t="str">
            <v>Grader 511A - 03</v>
          </cell>
          <cell r="J113">
            <v>4</v>
          </cell>
        </row>
        <row r="114">
          <cell r="A114">
            <v>41059</v>
          </cell>
          <cell r="D114" t="str">
            <v>Bulldozer D31P</v>
          </cell>
          <cell r="J114">
            <v>2</v>
          </cell>
        </row>
        <row r="115">
          <cell r="A115">
            <v>41059</v>
          </cell>
          <cell r="D115" t="str">
            <v>Bulldozer D31P</v>
          </cell>
          <cell r="J115">
            <v>2</v>
          </cell>
        </row>
        <row r="116">
          <cell r="A116">
            <v>41059</v>
          </cell>
          <cell r="D116" t="str">
            <v>Bulldozer D31P</v>
          </cell>
          <cell r="J116">
            <v>3</v>
          </cell>
        </row>
        <row r="117">
          <cell r="A117">
            <v>41059</v>
          </cell>
          <cell r="D117" t="str">
            <v>Bulldozer D85E-SS</v>
          </cell>
          <cell r="J117">
            <v>9</v>
          </cell>
        </row>
        <row r="118">
          <cell r="A118">
            <v>41059</v>
          </cell>
          <cell r="D118" t="str">
            <v>Compactor Bomaq 211 D</v>
          </cell>
          <cell r="J118">
            <v>5</v>
          </cell>
        </row>
        <row r="119">
          <cell r="A119">
            <v>41059</v>
          </cell>
          <cell r="D119" t="str">
            <v>Compactor Bomaq 216 D</v>
          </cell>
          <cell r="J119">
            <v>7</v>
          </cell>
        </row>
        <row r="120">
          <cell r="A120">
            <v>41059</v>
          </cell>
          <cell r="D120" t="str">
            <v>Excavator PC-200 Galeo 07</v>
          </cell>
          <cell r="J120">
            <v>9</v>
          </cell>
        </row>
        <row r="121">
          <cell r="A121">
            <v>41059</v>
          </cell>
          <cell r="D121" t="str">
            <v>Grader 511A - 03</v>
          </cell>
          <cell r="J121">
            <v>2</v>
          </cell>
        </row>
        <row r="122">
          <cell r="A122">
            <v>41059</v>
          </cell>
          <cell r="D122" t="str">
            <v>Grader 511A - 03</v>
          </cell>
          <cell r="J122">
            <v>2</v>
          </cell>
        </row>
        <row r="123">
          <cell r="A123">
            <v>41059</v>
          </cell>
          <cell r="D123" t="str">
            <v>Grader 511A - 03</v>
          </cell>
          <cell r="J123">
            <v>2</v>
          </cell>
        </row>
        <row r="124">
          <cell r="A124">
            <v>41059</v>
          </cell>
          <cell r="D124" t="str">
            <v>Grader 511A - 03</v>
          </cell>
          <cell r="J124">
            <v>2</v>
          </cell>
        </row>
        <row r="125">
          <cell r="A125">
            <v>41059</v>
          </cell>
          <cell r="D125" t="str">
            <v>Grader 511A - 03</v>
          </cell>
          <cell r="J125">
            <v>2</v>
          </cell>
        </row>
        <row r="126">
          <cell r="A126">
            <v>41059</v>
          </cell>
          <cell r="D126" t="str">
            <v>Backhoe Loader</v>
          </cell>
          <cell r="J126">
            <v>3</v>
          </cell>
        </row>
        <row r="127">
          <cell r="A127">
            <v>41059</v>
          </cell>
          <cell r="D127" t="str">
            <v>Bulldozer D31E</v>
          </cell>
          <cell r="J127">
            <v>7</v>
          </cell>
        </row>
        <row r="128">
          <cell r="A128">
            <v>41059</v>
          </cell>
          <cell r="D128" t="str">
            <v>Canycom 01</v>
          </cell>
          <cell r="J128">
            <v>7</v>
          </cell>
        </row>
        <row r="129">
          <cell r="A129">
            <v>41059</v>
          </cell>
          <cell r="D129" t="str">
            <v>Canycom 02</v>
          </cell>
          <cell r="J129">
            <v>7</v>
          </cell>
        </row>
        <row r="130">
          <cell r="A130">
            <v>41059</v>
          </cell>
          <cell r="D130" t="str">
            <v>Canycom 03</v>
          </cell>
          <cell r="J130">
            <v>7</v>
          </cell>
        </row>
        <row r="131">
          <cell r="A131">
            <v>41059</v>
          </cell>
          <cell r="D131" t="str">
            <v>Canycom 04</v>
          </cell>
          <cell r="J131">
            <v>7</v>
          </cell>
        </row>
        <row r="132">
          <cell r="A132">
            <v>41059</v>
          </cell>
          <cell r="D132" t="str">
            <v>Compactor Bomaq 211 D</v>
          </cell>
          <cell r="J132">
            <v>0</v>
          </cell>
        </row>
        <row r="133">
          <cell r="A133">
            <v>41059</v>
          </cell>
          <cell r="D133" t="str">
            <v>Compactor Bomaq 216 D</v>
          </cell>
          <cell r="J133">
            <v>7</v>
          </cell>
        </row>
        <row r="134">
          <cell r="A134">
            <v>41059</v>
          </cell>
          <cell r="D134" t="str">
            <v>Excavator PC-200-8</v>
          </cell>
          <cell r="J134">
            <v>7</v>
          </cell>
        </row>
        <row r="135">
          <cell r="A135">
            <v>41059</v>
          </cell>
          <cell r="D135" t="str">
            <v>Grader 510R</v>
          </cell>
          <cell r="J135">
            <v>7</v>
          </cell>
        </row>
        <row r="136">
          <cell r="A136">
            <v>41059</v>
          </cell>
          <cell r="D136" t="str">
            <v>Grader 511A</v>
          </cell>
          <cell r="J136">
            <v>5</v>
          </cell>
        </row>
        <row r="137">
          <cell r="A137">
            <v>41059</v>
          </cell>
          <cell r="D137" t="str">
            <v>Grader 511A</v>
          </cell>
          <cell r="J137">
            <v>1</v>
          </cell>
        </row>
        <row r="138">
          <cell r="A138">
            <v>41059</v>
          </cell>
          <cell r="D138" t="str">
            <v>Grader 511A</v>
          </cell>
          <cell r="J138">
            <v>1</v>
          </cell>
        </row>
        <row r="139">
          <cell r="A139">
            <v>41059</v>
          </cell>
          <cell r="D139" t="str">
            <v>Thornton</v>
          </cell>
          <cell r="J139">
            <v>7</v>
          </cell>
        </row>
        <row r="140">
          <cell r="A140">
            <v>41059</v>
          </cell>
          <cell r="D140" t="str">
            <v>Backhoe Loader</v>
          </cell>
          <cell r="J140">
            <v>6</v>
          </cell>
        </row>
        <row r="141">
          <cell r="A141">
            <v>41059</v>
          </cell>
          <cell r="D141" t="str">
            <v>Backhoe Loader</v>
          </cell>
          <cell r="J141">
            <v>1</v>
          </cell>
        </row>
        <row r="142">
          <cell r="A142">
            <v>41059</v>
          </cell>
          <cell r="D142" t="str">
            <v>Bulldozer D31E</v>
          </cell>
          <cell r="J142">
            <v>3.5</v>
          </cell>
        </row>
        <row r="143">
          <cell r="A143">
            <v>41059</v>
          </cell>
          <cell r="D143" t="str">
            <v>Bulldozer D31E</v>
          </cell>
          <cell r="J143">
            <v>3.5</v>
          </cell>
        </row>
        <row r="144">
          <cell r="A144">
            <v>41059</v>
          </cell>
          <cell r="D144" t="str">
            <v>Bulldozer D31P</v>
          </cell>
          <cell r="J144">
            <v>7</v>
          </cell>
        </row>
        <row r="145">
          <cell r="A145">
            <v>41059</v>
          </cell>
          <cell r="D145" t="str">
            <v>Bulldozer D85E-SS</v>
          </cell>
          <cell r="J145">
            <v>7</v>
          </cell>
        </row>
        <row r="146">
          <cell r="A146">
            <v>41059</v>
          </cell>
          <cell r="D146" t="str">
            <v>Compactor Bomaq 211 D</v>
          </cell>
          <cell r="J146">
            <v>5</v>
          </cell>
        </row>
        <row r="147">
          <cell r="A147">
            <v>41059</v>
          </cell>
          <cell r="D147" t="str">
            <v>Compactor Bomaq 216 D</v>
          </cell>
          <cell r="J147">
            <v>5</v>
          </cell>
        </row>
        <row r="148">
          <cell r="A148">
            <v>41059</v>
          </cell>
          <cell r="D148" t="str">
            <v>Excavator PC-200 Galeo 07</v>
          </cell>
          <cell r="J148">
            <v>7</v>
          </cell>
        </row>
        <row r="149">
          <cell r="A149">
            <v>41059</v>
          </cell>
          <cell r="D149" t="str">
            <v>Excavator PC-200 Galeo 08</v>
          </cell>
          <cell r="J149">
            <v>7</v>
          </cell>
        </row>
        <row r="150">
          <cell r="A150">
            <v>41059</v>
          </cell>
          <cell r="D150" t="str">
            <v>Grader 511A</v>
          </cell>
          <cell r="J150">
            <v>5</v>
          </cell>
        </row>
        <row r="151">
          <cell r="A151">
            <v>41059</v>
          </cell>
          <cell r="D151" t="str">
            <v>Grader 511A - 03</v>
          </cell>
          <cell r="J151">
            <v>2</v>
          </cell>
        </row>
        <row r="152">
          <cell r="A152">
            <v>41059</v>
          </cell>
          <cell r="D152" t="str">
            <v>Grader 511A - 03</v>
          </cell>
          <cell r="J152">
            <v>1</v>
          </cell>
        </row>
        <row r="153">
          <cell r="A153">
            <v>41059</v>
          </cell>
          <cell r="D153" t="str">
            <v>Grader 511A - 03</v>
          </cell>
          <cell r="J153">
            <v>2</v>
          </cell>
        </row>
        <row r="154">
          <cell r="A154">
            <v>41059</v>
          </cell>
          <cell r="D154" t="str">
            <v>Grader 511A - 03</v>
          </cell>
          <cell r="J154">
            <v>2</v>
          </cell>
        </row>
        <row r="155">
          <cell r="A155">
            <v>41060</v>
          </cell>
          <cell r="D155" t="str">
            <v>Backhoe Loader</v>
          </cell>
          <cell r="J155">
            <v>6</v>
          </cell>
        </row>
        <row r="156">
          <cell r="A156">
            <v>41060</v>
          </cell>
          <cell r="D156" t="str">
            <v>Backhoe Loader</v>
          </cell>
          <cell r="J156">
            <v>1</v>
          </cell>
        </row>
        <row r="157">
          <cell r="A157">
            <v>41060</v>
          </cell>
          <cell r="D157" t="str">
            <v>Bulldozer D31P</v>
          </cell>
          <cell r="J157">
            <v>3</v>
          </cell>
        </row>
        <row r="158">
          <cell r="A158">
            <v>41060</v>
          </cell>
          <cell r="D158" t="str">
            <v>Bulldozer D31P</v>
          </cell>
          <cell r="J158">
            <v>2</v>
          </cell>
        </row>
        <row r="159">
          <cell r="A159">
            <v>41060</v>
          </cell>
          <cell r="D159" t="str">
            <v>Bulldozer D31P</v>
          </cell>
          <cell r="J159">
            <v>2</v>
          </cell>
        </row>
        <row r="160">
          <cell r="A160">
            <v>41060</v>
          </cell>
          <cell r="D160" t="str">
            <v>Bulldozer D85E-SS</v>
          </cell>
          <cell r="J160">
            <v>5</v>
          </cell>
        </row>
        <row r="161">
          <cell r="A161">
            <v>41060</v>
          </cell>
          <cell r="D161" t="str">
            <v>Bulldozer D85E-SS</v>
          </cell>
          <cell r="J161">
            <v>4</v>
          </cell>
        </row>
        <row r="162">
          <cell r="A162">
            <v>41060</v>
          </cell>
          <cell r="D162" t="str">
            <v>Compactor Bomaq 211 D</v>
          </cell>
          <cell r="J162">
            <v>5</v>
          </cell>
        </row>
        <row r="163">
          <cell r="A163">
            <v>41060</v>
          </cell>
          <cell r="D163" t="str">
            <v>Compactor Bomaq 216 D</v>
          </cell>
          <cell r="J163">
            <v>7</v>
          </cell>
        </row>
        <row r="164">
          <cell r="A164">
            <v>41060</v>
          </cell>
          <cell r="D164" t="str">
            <v>Excavator PC-200 Galeo 07</v>
          </cell>
          <cell r="J164">
            <v>9</v>
          </cell>
        </row>
        <row r="165">
          <cell r="A165">
            <v>41060</v>
          </cell>
          <cell r="D165" t="str">
            <v>Grader 510R</v>
          </cell>
          <cell r="J165">
            <v>7</v>
          </cell>
        </row>
        <row r="166">
          <cell r="A166">
            <v>41060</v>
          </cell>
          <cell r="D166" t="str">
            <v>Grader 511A - 03</v>
          </cell>
          <cell r="J166">
            <v>1</v>
          </cell>
        </row>
        <row r="167">
          <cell r="A167">
            <v>41060</v>
          </cell>
          <cell r="D167" t="str">
            <v>Grader 511A - 03</v>
          </cell>
          <cell r="J167">
            <v>2</v>
          </cell>
        </row>
        <row r="168">
          <cell r="A168">
            <v>41060</v>
          </cell>
          <cell r="D168" t="str">
            <v>Grader 511A - 03</v>
          </cell>
          <cell r="J168">
            <v>2</v>
          </cell>
        </row>
        <row r="169">
          <cell r="A169">
            <v>41060</v>
          </cell>
          <cell r="D169" t="str">
            <v>Grader 511A - 03</v>
          </cell>
          <cell r="J169">
            <v>2</v>
          </cell>
        </row>
        <row r="170">
          <cell r="A170">
            <v>41060</v>
          </cell>
          <cell r="D170" t="str">
            <v>Thornton</v>
          </cell>
          <cell r="J170">
            <v>7</v>
          </cell>
        </row>
        <row r="171">
          <cell r="A171">
            <v>41060</v>
          </cell>
          <cell r="D171" t="str">
            <v>Winteq 03</v>
          </cell>
          <cell r="J171">
            <v>7</v>
          </cell>
        </row>
        <row r="172">
          <cell r="A172">
            <v>41060</v>
          </cell>
          <cell r="D172" t="str">
            <v>Bulldozer D31E</v>
          </cell>
          <cell r="J172">
            <v>7</v>
          </cell>
        </row>
        <row r="173">
          <cell r="A173">
            <v>41060</v>
          </cell>
          <cell r="D173" t="str">
            <v>Canycom 01</v>
          </cell>
          <cell r="J173">
            <v>10</v>
          </cell>
        </row>
        <row r="174">
          <cell r="A174">
            <v>41060</v>
          </cell>
          <cell r="D174" t="str">
            <v>Canycom 02</v>
          </cell>
          <cell r="J174">
            <v>9</v>
          </cell>
        </row>
        <row r="175">
          <cell r="A175">
            <v>41060</v>
          </cell>
          <cell r="D175" t="str">
            <v>Canycom 03</v>
          </cell>
          <cell r="J175">
            <v>10</v>
          </cell>
        </row>
        <row r="176">
          <cell r="A176">
            <v>41060</v>
          </cell>
          <cell r="D176" t="str">
            <v>Canycom 04</v>
          </cell>
          <cell r="J176">
            <v>7</v>
          </cell>
        </row>
        <row r="177">
          <cell r="A177">
            <v>41060</v>
          </cell>
          <cell r="D177" t="str">
            <v>Compactor Bomaq 211 D</v>
          </cell>
          <cell r="J177">
            <v>0</v>
          </cell>
        </row>
        <row r="178">
          <cell r="A178">
            <v>41060</v>
          </cell>
          <cell r="D178" t="str">
            <v>Compactor Bomaq 216 D</v>
          </cell>
          <cell r="J178">
            <v>7</v>
          </cell>
        </row>
        <row r="179">
          <cell r="A179">
            <v>41060</v>
          </cell>
          <cell r="D179" t="str">
            <v>Excavator PC-200-8</v>
          </cell>
          <cell r="J179">
            <v>7</v>
          </cell>
        </row>
        <row r="180">
          <cell r="A180">
            <v>41060</v>
          </cell>
          <cell r="D180" t="str">
            <v>Grader 510R</v>
          </cell>
          <cell r="J180">
            <v>7</v>
          </cell>
        </row>
        <row r="181">
          <cell r="A181">
            <v>41060</v>
          </cell>
          <cell r="D181" t="str">
            <v>Grader 511A</v>
          </cell>
          <cell r="J181">
            <v>7</v>
          </cell>
        </row>
        <row r="182">
          <cell r="A182">
            <v>41060</v>
          </cell>
          <cell r="D182" t="str">
            <v>Backhoe Loader</v>
          </cell>
          <cell r="J182">
            <v>7</v>
          </cell>
        </row>
        <row r="183">
          <cell r="A183">
            <v>41060</v>
          </cell>
          <cell r="D183" t="str">
            <v>Bulldozer D31E</v>
          </cell>
          <cell r="J183">
            <v>7</v>
          </cell>
        </row>
        <row r="184">
          <cell r="A184">
            <v>41060</v>
          </cell>
          <cell r="D184" t="str">
            <v>Bulldozer D31E</v>
          </cell>
          <cell r="J184">
            <v>7</v>
          </cell>
        </row>
        <row r="185">
          <cell r="A185">
            <v>41060</v>
          </cell>
          <cell r="D185" t="str">
            <v>Bulldozer D31P</v>
          </cell>
          <cell r="J185">
            <v>2</v>
          </cell>
        </row>
        <row r="186">
          <cell r="A186">
            <v>41060</v>
          </cell>
          <cell r="D186" t="str">
            <v>Bulldozer D31P</v>
          </cell>
          <cell r="J186">
            <v>2</v>
          </cell>
        </row>
        <row r="187">
          <cell r="A187">
            <v>41060</v>
          </cell>
          <cell r="D187" t="str">
            <v>Bulldozer D31P</v>
          </cell>
          <cell r="J187">
            <v>3</v>
          </cell>
        </row>
        <row r="188">
          <cell r="A188">
            <v>41060</v>
          </cell>
          <cell r="D188" t="str">
            <v>Bulldozer D85E-SS</v>
          </cell>
          <cell r="J188">
            <v>7</v>
          </cell>
        </row>
        <row r="189">
          <cell r="A189">
            <v>41060</v>
          </cell>
          <cell r="D189" t="str">
            <v>Compactor Bomaq 211 D</v>
          </cell>
          <cell r="J189">
            <v>5</v>
          </cell>
        </row>
        <row r="190">
          <cell r="A190">
            <v>41060</v>
          </cell>
          <cell r="D190" t="str">
            <v>Compactor Bomaq 216 D</v>
          </cell>
          <cell r="J190">
            <v>7</v>
          </cell>
        </row>
        <row r="191">
          <cell r="A191">
            <v>41060</v>
          </cell>
          <cell r="D191" t="str">
            <v>Excavator PC-200 Galeo 07</v>
          </cell>
          <cell r="J191">
            <v>7</v>
          </cell>
        </row>
        <row r="192">
          <cell r="A192">
            <v>41060</v>
          </cell>
          <cell r="D192" t="str">
            <v>Excavator PC-200 Galeo 08</v>
          </cell>
          <cell r="J192">
            <v>7</v>
          </cell>
        </row>
        <row r="193">
          <cell r="A193">
            <v>41060</v>
          </cell>
          <cell r="D193" t="str">
            <v>Grader 511A</v>
          </cell>
          <cell r="J193">
            <v>7</v>
          </cell>
        </row>
        <row r="194">
          <cell r="A194">
            <v>41060</v>
          </cell>
          <cell r="D194" t="str">
            <v>Grader 511A - 03</v>
          </cell>
          <cell r="J194">
            <v>3</v>
          </cell>
        </row>
        <row r="195">
          <cell r="A195">
            <v>41060</v>
          </cell>
          <cell r="D195" t="str">
            <v>Grader 511A - 03</v>
          </cell>
          <cell r="J195">
            <v>3</v>
          </cell>
        </row>
        <row r="196">
          <cell r="A196">
            <v>41061</v>
          </cell>
          <cell r="D196" t="str">
            <v>Backhoe Loader</v>
          </cell>
          <cell r="J196">
            <v>3.5</v>
          </cell>
        </row>
        <row r="197">
          <cell r="A197">
            <v>41061</v>
          </cell>
          <cell r="D197" t="str">
            <v>Backhoe Loader</v>
          </cell>
          <cell r="J197">
            <v>3.5</v>
          </cell>
        </row>
        <row r="198">
          <cell r="A198">
            <v>41061</v>
          </cell>
          <cell r="D198" t="str">
            <v>Bulldozer D31P</v>
          </cell>
          <cell r="J198">
            <v>4</v>
          </cell>
        </row>
        <row r="199">
          <cell r="A199">
            <v>41061</v>
          </cell>
          <cell r="D199" t="str">
            <v>Bulldozer D31P</v>
          </cell>
          <cell r="J199">
            <v>3</v>
          </cell>
        </row>
        <row r="200">
          <cell r="A200">
            <v>41061</v>
          </cell>
          <cell r="D200" t="str">
            <v>Bulldozer D85E-SS</v>
          </cell>
          <cell r="J200">
            <v>7</v>
          </cell>
        </row>
        <row r="201">
          <cell r="A201">
            <v>41061</v>
          </cell>
          <cell r="D201" t="str">
            <v>Compactor Bomaq 211 D</v>
          </cell>
          <cell r="J201">
            <v>7</v>
          </cell>
        </row>
        <row r="202">
          <cell r="A202">
            <v>41061</v>
          </cell>
          <cell r="D202" t="str">
            <v>Compactor Bomaq 216 D</v>
          </cell>
          <cell r="J202">
            <v>7</v>
          </cell>
        </row>
        <row r="203">
          <cell r="A203">
            <v>41061</v>
          </cell>
          <cell r="D203" t="str">
            <v>Excavator PC-200 Galeo 07</v>
          </cell>
          <cell r="J203">
            <v>7</v>
          </cell>
        </row>
        <row r="204">
          <cell r="A204">
            <v>41061</v>
          </cell>
          <cell r="D204" t="str">
            <v>Excavator PC-200-8</v>
          </cell>
          <cell r="J204">
            <v>7</v>
          </cell>
        </row>
        <row r="205">
          <cell r="A205">
            <v>41061</v>
          </cell>
          <cell r="D205" t="str">
            <v>Grader 511A - 03</v>
          </cell>
          <cell r="J205">
            <v>7</v>
          </cell>
        </row>
        <row r="206">
          <cell r="A206">
            <v>41061</v>
          </cell>
          <cell r="D206" t="str">
            <v>Thornton</v>
          </cell>
          <cell r="J206">
            <v>7</v>
          </cell>
        </row>
        <row r="207">
          <cell r="A207">
            <v>41061</v>
          </cell>
          <cell r="D207" t="str">
            <v>Winteq 03</v>
          </cell>
          <cell r="J207">
            <v>7</v>
          </cell>
        </row>
        <row r="208">
          <cell r="A208">
            <v>41061</v>
          </cell>
          <cell r="D208" t="str">
            <v>Bulldozer D31E</v>
          </cell>
          <cell r="J208">
            <v>4</v>
          </cell>
        </row>
        <row r="209">
          <cell r="A209">
            <v>41061</v>
          </cell>
          <cell r="D209" t="str">
            <v>Bulldozer D31E</v>
          </cell>
          <cell r="J209">
            <v>3</v>
          </cell>
        </row>
        <row r="210">
          <cell r="A210">
            <v>41061</v>
          </cell>
          <cell r="D210" t="str">
            <v>Canycom 01</v>
          </cell>
          <cell r="J210">
            <v>7</v>
          </cell>
        </row>
        <row r="211">
          <cell r="A211">
            <v>41061</v>
          </cell>
          <cell r="D211" t="str">
            <v>Canycom 02</v>
          </cell>
          <cell r="J211">
            <v>7</v>
          </cell>
        </row>
        <row r="212">
          <cell r="A212">
            <v>41061</v>
          </cell>
          <cell r="D212" t="str">
            <v>Canycom 03</v>
          </cell>
          <cell r="J212">
            <v>7</v>
          </cell>
        </row>
        <row r="213">
          <cell r="A213">
            <v>41061</v>
          </cell>
          <cell r="D213" t="str">
            <v>Canycom 04</v>
          </cell>
          <cell r="J213">
            <v>7</v>
          </cell>
        </row>
        <row r="214">
          <cell r="A214">
            <v>41061</v>
          </cell>
          <cell r="D214" t="str">
            <v>Compactor Bomaq 211 D</v>
          </cell>
          <cell r="J214">
            <v>7</v>
          </cell>
        </row>
        <row r="215">
          <cell r="A215">
            <v>41061</v>
          </cell>
          <cell r="D215" t="str">
            <v>Compactor Bomaq 216 D</v>
          </cell>
          <cell r="J215">
            <v>7</v>
          </cell>
        </row>
        <row r="216">
          <cell r="A216">
            <v>41061</v>
          </cell>
          <cell r="D216" t="str">
            <v>Excavator PC-200-8</v>
          </cell>
          <cell r="J216">
            <v>7</v>
          </cell>
        </row>
        <row r="217">
          <cell r="A217">
            <v>41061</v>
          </cell>
          <cell r="D217" t="str">
            <v>Grader 510R</v>
          </cell>
          <cell r="J217">
            <v>4</v>
          </cell>
        </row>
        <row r="218">
          <cell r="A218">
            <v>41061</v>
          </cell>
          <cell r="D218" t="str">
            <v>Grader 510R</v>
          </cell>
          <cell r="J218">
            <v>3</v>
          </cell>
        </row>
        <row r="219">
          <cell r="A219">
            <v>41061</v>
          </cell>
          <cell r="D219" t="str">
            <v>Grader 511A</v>
          </cell>
          <cell r="J219">
            <v>7</v>
          </cell>
        </row>
        <row r="220">
          <cell r="A220">
            <v>41061</v>
          </cell>
          <cell r="D220" t="str">
            <v>Thornton</v>
          </cell>
          <cell r="J220">
            <v>7</v>
          </cell>
        </row>
        <row r="221">
          <cell r="A221">
            <v>41061</v>
          </cell>
          <cell r="D221" t="str">
            <v>Backhoe Loader</v>
          </cell>
          <cell r="J221">
            <v>7</v>
          </cell>
        </row>
        <row r="222">
          <cell r="A222">
            <v>41061</v>
          </cell>
          <cell r="D222" t="str">
            <v>Bulldozer D31E</v>
          </cell>
          <cell r="J222">
            <v>7</v>
          </cell>
        </row>
        <row r="223">
          <cell r="A223">
            <v>41061</v>
          </cell>
          <cell r="D223" t="str">
            <v>Bulldozer D31P</v>
          </cell>
          <cell r="J223">
            <v>1</v>
          </cell>
        </row>
        <row r="224">
          <cell r="A224">
            <v>41061</v>
          </cell>
          <cell r="D224" t="str">
            <v>Bulldozer D31P</v>
          </cell>
          <cell r="J224">
            <v>1</v>
          </cell>
        </row>
        <row r="225">
          <cell r="A225">
            <v>41061</v>
          </cell>
          <cell r="D225" t="str">
            <v>Bulldozer D31P</v>
          </cell>
          <cell r="J225">
            <v>1</v>
          </cell>
        </row>
        <row r="226">
          <cell r="A226">
            <v>41061</v>
          </cell>
          <cell r="D226" t="str">
            <v>Bulldozer D31P</v>
          </cell>
          <cell r="J226">
            <v>4</v>
          </cell>
        </row>
        <row r="227">
          <cell r="A227">
            <v>41061</v>
          </cell>
          <cell r="D227" t="str">
            <v>Bulldozer D85E-SS</v>
          </cell>
          <cell r="J227">
            <v>7</v>
          </cell>
        </row>
        <row r="228">
          <cell r="A228">
            <v>41061</v>
          </cell>
          <cell r="D228" t="str">
            <v>Compactor Bomaq 211 D</v>
          </cell>
          <cell r="J228">
            <v>7</v>
          </cell>
        </row>
        <row r="229">
          <cell r="A229">
            <v>41061</v>
          </cell>
          <cell r="D229" t="str">
            <v>Compactor Bomaq 216 D</v>
          </cell>
          <cell r="J229">
            <v>7</v>
          </cell>
        </row>
        <row r="230">
          <cell r="A230">
            <v>41061</v>
          </cell>
          <cell r="D230" t="str">
            <v>Excavator PC-200 Galeo 07</v>
          </cell>
          <cell r="J230">
            <v>7</v>
          </cell>
        </row>
        <row r="231">
          <cell r="A231">
            <v>41061</v>
          </cell>
          <cell r="D231" t="str">
            <v>Excavator PC-200 Galeo 08</v>
          </cell>
          <cell r="J231">
            <v>7</v>
          </cell>
        </row>
        <row r="232">
          <cell r="A232">
            <v>41061</v>
          </cell>
          <cell r="D232" t="str">
            <v>Grader 511A</v>
          </cell>
          <cell r="J232">
            <v>7</v>
          </cell>
        </row>
        <row r="233">
          <cell r="A233">
            <v>41061</v>
          </cell>
          <cell r="D233" t="str">
            <v>Grader 511A - 03</v>
          </cell>
          <cell r="J233">
            <v>3</v>
          </cell>
        </row>
        <row r="234">
          <cell r="A234">
            <v>41061</v>
          </cell>
          <cell r="D234" t="str">
            <v>Grader 511A - 03</v>
          </cell>
          <cell r="J234">
            <v>4</v>
          </cell>
        </row>
        <row r="235">
          <cell r="A235">
            <v>41062</v>
          </cell>
          <cell r="D235" t="str">
            <v>Backhoe Loader</v>
          </cell>
          <cell r="J235">
            <v>5</v>
          </cell>
        </row>
        <row r="236">
          <cell r="A236">
            <v>41062</v>
          </cell>
          <cell r="D236" t="str">
            <v>Bomaq 216 D (Mamuang)</v>
          </cell>
          <cell r="J236">
            <v>4</v>
          </cell>
        </row>
        <row r="237">
          <cell r="A237">
            <v>41062</v>
          </cell>
          <cell r="D237" t="str">
            <v>Bomaq 216 D (Mamuang)</v>
          </cell>
          <cell r="J237">
            <v>5</v>
          </cell>
        </row>
        <row r="238">
          <cell r="A238">
            <v>41062</v>
          </cell>
          <cell r="D238" t="str">
            <v>Bulldozer D31E</v>
          </cell>
          <cell r="J238">
            <v>5</v>
          </cell>
        </row>
        <row r="239">
          <cell r="A239">
            <v>41062</v>
          </cell>
          <cell r="D239" t="str">
            <v>Bulldozer D31P</v>
          </cell>
          <cell r="J239">
            <v>2.5</v>
          </cell>
        </row>
        <row r="240">
          <cell r="A240">
            <v>41062</v>
          </cell>
          <cell r="D240" t="str">
            <v>Bulldozer D31P</v>
          </cell>
          <cell r="J240">
            <v>2.5</v>
          </cell>
        </row>
        <row r="241">
          <cell r="A241">
            <v>41062</v>
          </cell>
          <cell r="D241" t="str">
            <v>Bulldozer D85E-SS</v>
          </cell>
          <cell r="J241">
            <v>5</v>
          </cell>
        </row>
        <row r="242">
          <cell r="A242">
            <v>41062</v>
          </cell>
          <cell r="D242" t="str">
            <v>Canycom 01</v>
          </cell>
          <cell r="J242">
            <v>10</v>
          </cell>
        </row>
        <row r="243">
          <cell r="A243">
            <v>41062</v>
          </cell>
          <cell r="D243" t="str">
            <v>Canycom 03</v>
          </cell>
          <cell r="J243">
            <v>10</v>
          </cell>
        </row>
        <row r="244">
          <cell r="A244">
            <v>41062</v>
          </cell>
          <cell r="D244" t="str">
            <v>Excavator PC-200 Galeo 07</v>
          </cell>
          <cell r="J244">
            <v>1</v>
          </cell>
        </row>
        <row r="245">
          <cell r="A245">
            <v>41062</v>
          </cell>
          <cell r="D245" t="str">
            <v>Excavator PC-200 Galeo 07</v>
          </cell>
          <cell r="J245">
            <v>4</v>
          </cell>
        </row>
        <row r="246">
          <cell r="A246">
            <v>41062</v>
          </cell>
          <cell r="D246" t="str">
            <v>Excavator PC-200-8</v>
          </cell>
          <cell r="J246">
            <v>5</v>
          </cell>
        </row>
        <row r="247">
          <cell r="A247">
            <v>41062</v>
          </cell>
          <cell r="D247" t="str">
            <v>Grader 510R</v>
          </cell>
          <cell r="J247">
            <v>5</v>
          </cell>
        </row>
        <row r="248">
          <cell r="A248">
            <v>41062</v>
          </cell>
          <cell r="D248" t="str">
            <v>Grader 511A - 03</v>
          </cell>
          <cell r="J248">
            <v>3</v>
          </cell>
        </row>
        <row r="249">
          <cell r="A249">
            <v>41062</v>
          </cell>
          <cell r="D249" t="str">
            <v>Grader 511A - 03</v>
          </cell>
          <cell r="J249">
            <v>2</v>
          </cell>
        </row>
        <row r="250">
          <cell r="A250">
            <v>41062</v>
          </cell>
          <cell r="D250" t="str">
            <v>Winteq 03</v>
          </cell>
          <cell r="J250">
            <v>5</v>
          </cell>
        </row>
        <row r="251">
          <cell r="A251">
            <v>41062</v>
          </cell>
          <cell r="D251" t="str">
            <v>Backhoe Loader</v>
          </cell>
          <cell r="J251">
            <v>5</v>
          </cell>
        </row>
        <row r="252">
          <cell r="A252">
            <v>41062</v>
          </cell>
          <cell r="D252" t="str">
            <v>Bomaq 216 D (Mamuang)</v>
          </cell>
          <cell r="J252">
            <v>5</v>
          </cell>
        </row>
        <row r="253">
          <cell r="A253">
            <v>41062</v>
          </cell>
          <cell r="D253" t="str">
            <v>Bulldozer D31E</v>
          </cell>
          <cell r="J253">
            <v>3</v>
          </cell>
        </row>
        <row r="254">
          <cell r="A254">
            <v>41062</v>
          </cell>
          <cell r="D254" t="str">
            <v>Bulldozer D31E</v>
          </cell>
          <cell r="J254">
            <v>2</v>
          </cell>
        </row>
        <row r="255">
          <cell r="A255">
            <v>41062</v>
          </cell>
          <cell r="D255" t="str">
            <v>Bulldozer D31P</v>
          </cell>
          <cell r="J255">
            <v>5</v>
          </cell>
        </row>
        <row r="256">
          <cell r="A256">
            <v>41062</v>
          </cell>
          <cell r="D256" t="str">
            <v>Bulldozer D85E-SS</v>
          </cell>
          <cell r="J256">
            <v>5</v>
          </cell>
        </row>
        <row r="257">
          <cell r="A257">
            <v>41062</v>
          </cell>
          <cell r="D257" t="str">
            <v>Compactor Bomaq 211 D</v>
          </cell>
          <cell r="J257">
            <v>5</v>
          </cell>
        </row>
        <row r="258">
          <cell r="A258">
            <v>41062</v>
          </cell>
          <cell r="D258" t="str">
            <v>Compactor Bomaq 216 D</v>
          </cell>
          <cell r="J258">
            <v>5</v>
          </cell>
        </row>
        <row r="259">
          <cell r="A259">
            <v>41062</v>
          </cell>
          <cell r="D259" t="str">
            <v>Excavator PC-200 Galeo 07</v>
          </cell>
          <cell r="J259">
            <v>5</v>
          </cell>
        </row>
        <row r="260">
          <cell r="A260">
            <v>41062</v>
          </cell>
          <cell r="D260" t="str">
            <v>Excavator PC-200 Galeo 08</v>
          </cell>
          <cell r="J260">
            <v>5</v>
          </cell>
        </row>
        <row r="261">
          <cell r="A261">
            <v>41062</v>
          </cell>
          <cell r="D261" t="str">
            <v>Grader 511A</v>
          </cell>
          <cell r="J261">
            <v>5</v>
          </cell>
        </row>
        <row r="262">
          <cell r="A262">
            <v>41062</v>
          </cell>
          <cell r="D262" t="str">
            <v>Grader 511A - 03</v>
          </cell>
          <cell r="J262">
            <v>5</v>
          </cell>
        </row>
        <row r="263">
          <cell r="A263">
            <v>41063</v>
          </cell>
          <cell r="D263" t="str">
            <v>Bomaq 216 D (Mamuang)</v>
          </cell>
          <cell r="J263">
            <v>8</v>
          </cell>
        </row>
        <row r="264">
          <cell r="A264">
            <v>41064</v>
          </cell>
          <cell r="D264" t="str">
            <v>Backhoe Loader</v>
          </cell>
          <cell r="J264">
            <v>2</v>
          </cell>
        </row>
        <row r="265">
          <cell r="A265">
            <v>41064</v>
          </cell>
          <cell r="D265" t="str">
            <v>Backhoe Loader</v>
          </cell>
          <cell r="J265">
            <v>2</v>
          </cell>
        </row>
        <row r="266">
          <cell r="A266">
            <v>41064</v>
          </cell>
          <cell r="D266" t="str">
            <v>Backhoe Loader</v>
          </cell>
          <cell r="J266">
            <v>3</v>
          </cell>
        </row>
        <row r="267">
          <cell r="A267">
            <v>41064</v>
          </cell>
          <cell r="D267" t="str">
            <v>Bomaq 216 D (Mamuang)</v>
          </cell>
          <cell r="J267">
            <v>2</v>
          </cell>
        </row>
        <row r="268">
          <cell r="A268">
            <v>41064</v>
          </cell>
          <cell r="D268" t="str">
            <v>Bomaq 216 D (Mamuang)</v>
          </cell>
          <cell r="J268">
            <v>2</v>
          </cell>
        </row>
        <row r="269">
          <cell r="A269">
            <v>41064</v>
          </cell>
          <cell r="D269" t="str">
            <v>Bomaq 216 D (Mamuang)</v>
          </cell>
          <cell r="J269">
            <v>1</v>
          </cell>
        </row>
        <row r="270">
          <cell r="A270">
            <v>41064</v>
          </cell>
          <cell r="D270" t="str">
            <v>Bomaq 216 D (Mamuang)</v>
          </cell>
          <cell r="J270">
            <v>2</v>
          </cell>
        </row>
        <row r="271">
          <cell r="A271">
            <v>41064</v>
          </cell>
          <cell r="D271" t="str">
            <v>Bomaq 216 D (Mamuang)</v>
          </cell>
          <cell r="J271">
            <v>2</v>
          </cell>
        </row>
        <row r="272">
          <cell r="A272">
            <v>41064</v>
          </cell>
          <cell r="D272" t="str">
            <v>Bomaq 216 D (Mamuang)</v>
          </cell>
          <cell r="J272">
            <v>1</v>
          </cell>
        </row>
        <row r="273">
          <cell r="A273">
            <v>41064</v>
          </cell>
          <cell r="D273" t="str">
            <v>Bulldozer D31E</v>
          </cell>
          <cell r="J273">
            <v>7</v>
          </cell>
        </row>
        <row r="274">
          <cell r="A274">
            <v>41064</v>
          </cell>
          <cell r="D274" t="str">
            <v>Bulldozer D31P</v>
          </cell>
          <cell r="J274">
            <v>7</v>
          </cell>
        </row>
        <row r="275">
          <cell r="A275">
            <v>41064</v>
          </cell>
          <cell r="D275" t="str">
            <v>Bulldozer D85E-SS</v>
          </cell>
          <cell r="J275">
            <v>7</v>
          </cell>
        </row>
        <row r="276">
          <cell r="A276">
            <v>41064</v>
          </cell>
          <cell r="D276" t="str">
            <v>Canycom 01</v>
          </cell>
          <cell r="J276">
            <v>10</v>
          </cell>
        </row>
        <row r="277">
          <cell r="A277">
            <v>41064</v>
          </cell>
          <cell r="D277" t="str">
            <v>Canycom 04</v>
          </cell>
          <cell r="J277">
            <v>10</v>
          </cell>
        </row>
        <row r="278">
          <cell r="A278">
            <v>41064</v>
          </cell>
          <cell r="D278" t="str">
            <v>Compactor Bomaq 211 D</v>
          </cell>
          <cell r="J278">
            <v>7</v>
          </cell>
        </row>
        <row r="279">
          <cell r="A279">
            <v>41064</v>
          </cell>
          <cell r="D279" t="str">
            <v>Compactor Bomaq 216 D</v>
          </cell>
          <cell r="J279">
            <v>7</v>
          </cell>
        </row>
        <row r="280">
          <cell r="A280">
            <v>41064</v>
          </cell>
          <cell r="D280" t="str">
            <v>Excavator PC-200 Galeo 07</v>
          </cell>
          <cell r="J280">
            <v>7</v>
          </cell>
        </row>
        <row r="281">
          <cell r="A281">
            <v>41064</v>
          </cell>
          <cell r="D281" t="str">
            <v>Excavator PC-200 Galeo 08</v>
          </cell>
          <cell r="J281">
            <v>5</v>
          </cell>
        </row>
        <row r="282">
          <cell r="A282">
            <v>41064</v>
          </cell>
          <cell r="D282" t="str">
            <v>Excavator PC-200 Galeo 08</v>
          </cell>
          <cell r="J282">
            <v>2</v>
          </cell>
        </row>
        <row r="283">
          <cell r="A283">
            <v>41064</v>
          </cell>
          <cell r="D283" t="str">
            <v>Grader 510R</v>
          </cell>
          <cell r="J283">
            <v>7</v>
          </cell>
        </row>
        <row r="284">
          <cell r="A284">
            <v>41064</v>
          </cell>
          <cell r="D284" t="str">
            <v>Grader 511A</v>
          </cell>
          <cell r="J284">
            <v>2</v>
          </cell>
        </row>
        <row r="285">
          <cell r="A285">
            <v>41064</v>
          </cell>
          <cell r="D285" t="str">
            <v>Grader 511A</v>
          </cell>
          <cell r="J285">
            <v>2</v>
          </cell>
        </row>
        <row r="286">
          <cell r="A286">
            <v>41064</v>
          </cell>
          <cell r="D286" t="str">
            <v>Grader 511A</v>
          </cell>
          <cell r="J286">
            <v>3</v>
          </cell>
        </row>
        <row r="287">
          <cell r="A287">
            <v>41064</v>
          </cell>
          <cell r="D287" t="str">
            <v>Grader 511A - 03</v>
          </cell>
          <cell r="J287">
            <v>1</v>
          </cell>
        </row>
        <row r="288">
          <cell r="A288">
            <v>41064</v>
          </cell>
          <cell r="D288" t="str">
            <v>Grader 511A - 03</v>
          </cell>
          <cell r="J288">
            <v>1</v>
          </cell>
        </row>
        <row r="289">
          <cell r="A289">
            <v>41064</v>
          </cell>
          <cell r="D289" t="str">
            <v>Grader 511A - 03</v>
          </cell>
          <cell r="J289">
            <v>1</v>
          </cell>
        </row>
        <row r="290">
          <cell r="A290">
            <v>41064</v>
          </cell>
          <cell r="D290" t="str">
            <v>Grader 511A - 03</v>
          </cell>
          <cell r="J290">
            <v>1</v>
          </cell>
        </row>
        <row r="291">
          <cell r="A291">
            <v>41064</v>
          </cell>
          <cell r="D291" t="str">
            <v>Grader 511A - 03</v>
          </cell>
          <cell r="J291">
            <v>1</v>
          </cell>
        </row>
        <row r="292">
          <cell r="A292">
            <v>41064</v>
          </cell>
          <cell r="D292" t="str">
            <v>Grader 511A - 03</v>
          </cell>
          <cell r="J292">
            <v>2</v>
          </cell>
        </row>
        <row r="293">
          <cell r="A293">
            <v>41064</v>
          </cell>
          <cell r="D293" t="str">
            <v>Winteq 03</v>
          </cell>
          <cell r="J293">
            <v>7</v>
          </cell>
        </row>
        <row r="294">
          <cell r="A294">
            <v>41064</v>
          </cell>
          <cell r="D294" t="str">
            <v>Backhoe Loader</v>
          </cell>
          <cell r="J294">
            <v>3</v>
          </cell>
        </row>
        <row r="295">
          <cell r="A295">
            <v>41064</v>
          </cell>
          <cell r="D295" t="str">
            <v>Backhoe Loader</v>
          </cell>
          <cell r="J295">
            <v>4</v>
          </cell>
        </row>
        <row r="296">
          <cell r="A296">
            <v>41064</v>
          </cell>
          <cell r="D296" t="str">
            <v>Bomaq 216 D (Mamuang)</v>
          </cell>
          <cell r="J296">
            <v>2</v>
          </cell>
        </row>
        <row r="297">
          <cell r="A297">
            <v>41064</v>
          </cell>
          <cell r="D297" t="str">
            <v>Bomaq 216 D (Mamuang)</v>
          </cell>
          <cell r="J297">
            <v>2</v>
          </cell>
        </row>
        <row r="298">
          <cell r="A298">
            <v>41064</v>
          </cell>
          <cell r="D298" t="str">
            <v>Bomaq 216 D (Mamuang)</v>
          </cell>
          <cell r="J298">
            <v>3</v>
          </cell>
        </row>
        <row r="299">
          <cell r="A299">
            <v>41064</v>
          </cell>
          <cell r="D299" t="str">
            <v>Bulldozer D31E</v>
          </cell>
          <cell r="J299">
            <v>7</v>
          </cell>
        </row>
        <row r="300">
          <cell r="A300">
            <v>41064</v>
          </cell>
          <cell r="D300" t="str">
            <v>Bulldozer D31P</v>
          </cell>
          <cell r="J300">
            <v>5</v>
          </cell>
        </row>
        <row r="301">
          <cell r="A301">
            <v>41064</v>
          </cell>
          <cell r="D301" t="str">
            <v>Bulldozer D85E-SS</v>
          </cell>
          <cell r="J301">
            <v>7</v>
          </cell>
        </row>
        <row r="302">
          <cell r="A302">
            <v>41064</v>
          </cell>
          <cell r="D302" t="str">
            <v>Compactor Bomaq 211 D</v>
          </cell>
          <cell r="J302">
            <v>7</v>
          </cell>
        </row>
        <row r="303">
          <cell r="A303">
            <v>41064</v>
          </cell>
          <cell r="D303" t="str">
            <v>Compactor Bomaq 216 D</v>
          </cell>
          <cell r="J303">
            <v>7</v>
          </cell>
        </row>
        <row r="304">
          <cell r="A304">
            <v>41064</v>
          </cell>
          <cell r="D304" t="str">
            <v>Excavator PC-200 Galeo 07</v>
          </cell>
          <cell r="J304">
            <v>7</v>
          </cell>
        </row>
        <row r="305">
          <cell r="A305">
            <v>41064</v>
          </cell>
          <cell r="D305" t="str">
            <v>Excavator PC-200-8</v>
          </cell>
          <cell r="J305">
            <v>5</v>
          </cell>
        </row>
        <row r="306">
          <cell r="A306">
            <v>41064</v>
          </cell>
          <cell r="D306" t="str">
            <v>Excavator PC-200-8</v>
          </cell>
          <cell r="J306">
            <v>2</v>
          </cell>
        </row>
        <row r="307">
          <cell r="A307">
            <v>41064</v>
          </cell>
          <cell r="D307" t="str">
            <v>Grader 511A - 03</v>
          </cell>
          <cell r="J307">
            <v>2</v>
          </cell>
        </row>
        <row r="308">
          <cell r="A308">
            <v>41064</v>
          </cell>
          <cell r="D308" t="str">
            <v>Grader 511A - 03</v>
          </cell>
          <cell r="J308">
            <v>1.5</v>
          </cell>
        </row>
        <row r="309">
          <cell r="A309">
            <v>41064</v>
          </cell>
          <cell r="D309" t="str">
            <v>Grader 511A - 03</v>
          </cell>
          <cell r="J309">
            <v>2</v>
          </cell>
        </row>
        <row r="310">
          <cell r="A310">
            <v>41064</v>
          </cell>
          <cell r="D310" t="str">
            <v>Grader 511A - 03</v>
          </cell>
          <cell r="J310">
            <v>1.5</v>
          </cell>
        </row>
        <row r="311">
          <cell r="A311">
            <v>41065</v>
          </cell>
          <cell r="D311" t="str">
            <v>Backhoe Loader</v>
          </cell>
          <cell r="J311">
            <v>7</v>
          </cell>
        </row>
        <row r="312">
          <cell r="A312">
            <v>41065</v>
          </cell>
          <cell r="D312" t="str">
            <v>Bulldozer D31E</v>
          </cell>
          <cell r="J312">
            <v>8</v>
          </cell>
        </row>
        <row r="313">
          <cell r="A313">
            <v>41065</v>
          </cell>
          <cell r="D313" t="str">
            <v>Canycom 01</v>
          </cell>
          <cell r="J313">
            <v>10</v>
          </cell>
        </row>
        <row r="314">
          <cell r="A314">
            <v>41065</v>
          </cell>
          <cell r="D314" t="str">
            <v>Canycom 02</v>
          </cell>
          <cell r="J314">
            <v>10</v>
          </cell>
        </row>
        <row r="315">
          <cell r="A315">
            <v>41065</v>
          </cell>
          <cell r="D315" t="str">
            <v>Canycom 03</v>
          </cell>
          <cell r="J315">
            <v>10</v>
          </cell>
        </row>
        <row r="316">
          <cell r="A316">
            <v>41065</v>
          </cell>
          <cell r="D316" t="str">
            <v>Compactor Bomaq 211 D</v>
          </cell>
          <cell r="J316">
            <v>7</v>
          </cell>
        </row>
        <row r="317">
          <cell r="A317">
            <v>41065</v>
          </cell>
          <cell r="D317" t="str">
            <v>Grader 510R</v>
          </cell>
          <cell r="J317">
            <v>3</v>
          </cell>
        </row>
        <row r="318">
          <cell r="A318">
            <v>41065</v>
          </cell>
          <cell r="D318" t="str">
            <v>Grader 510R</v>
          </cell>
          <cell r="J318">
            <v>3</v>
          </cell>
        </row>
        <row r="319">
          <cell r="A319">
            <v>41065</v>
          </cell>
          <cell r="D319" t="str">
            <v>Grader 510R</v>
          </cell>
          <cell r="J319">
            <v>3</v>
          </cell>
        </row>
        <row r="320">
          <cell r="A320">
            <v>41065</v>
          </cell>
          <cell r="D320" t="str">
            <v>Grader 510R</v>
          </cell>
          <cell r="J320">
            <v>3</v>
          </cell>
        </row>
        <row r="321">
          <cell r="A321">
            <v>41065</v>
          </cell>
          <cell r="D321" t="str">
            <v>Grader 510R</v>
          </cell>
          <cell r="J321">
            <v>3</v>
          </cell>
        </row>
        <row r="322">
          <cell r="A322">
            <v>41065</v>
          </cell>
          <cell r="D322" t="str">
            <v>Grader 511A</v>
          </cell>
          <cell r="J322">
            <v>1</v>
          </cell>
        </row>
        <row r="323">
          <cell r="A323">
            <v>41065</v>
          </cell>
          <cell r="D323" t="str">
            <v>Grader 511A</v>
          </cell>
          <cell r="J323">
            <v>1</v>
          </cell>
        </row>
        <row r="324">
          <cell r="A324">
            <v>41065</v>
          </cell>
          <cell r="D324" t="str">
            <v>Grader 511A</v>
          </cell>
          <cell r="J324">
            <v>1</v>
          </cell>
        </row>
        <row r="325">
          <cell r="A325">
            <v>41065</v>
          </cell>
          <cell r="D325" t="str">
            <v>Grader 511A</v>
          </cell>
          <cell r="J325">
            <v>1</v>
          </cell>
        </row>
        <row r="326">
          <cell r="A326">
            <v>41065</v>
          </cell>
          <cell r="D326" t="str">
            <v>Grader 511A</v>
          </cell>
          <cell r="J326">
            <v>1</v>
          </cell>
        </row>
        <row r="327">
          <cell r="A327">
            <v>41065</v>
          </cell>
          <cell r="D327" t="str">
            <v>Grader 511A</v>
          </cell>
          <cell r="J327">
            <v>1</v>
          </cell>
        </row>
        <row r="328">
          <cell r="A328">
            <v>41065</v>
          </cell>
          <cell r="D328" t="str">
            <v>Grader 511A</v>
          </cell>
          <cell r="J328">
            <v>1</v>
          </cell>
        </row>
        <row r="329">
          <cell r="A329">
            <v>41065</v>
          </cell>
          <cell r="D329" t="str">
            <v>Grader 511A</v>
          </cell>
          <cell r="J329">
            <v>1</v>
          </cell>
        </row>
        <row r="330">
          <cell r="A330">
            <v>41065</v>
          </cell>
          <cell r="D330" t="str">
            <v>Backhoe Loader</v>
          </cell>
          <cell r="J330">
            <v>7</v>
          </cell>
        </row>
        <row r="331">
          <cell r="A331">
            <v>41065</v>
          </cell>
          <cell r="D331" t="str">
            <v>Backhoe Loader</v>
          </cell>
          <cell r="J331">
            <v>7</v>
          </cell>
        </row>
        <row r="332">
          <cell r="A332">
            <v>41065</v>
          </cell>
          <cell r="D332" t="str">
            <v>Bomaq 216 D (Mamuang)</v>
          </cell>
          <cell r="J332">
            <v>2</v>
          </cell>
        </row>
        <row r="333">
          <cell r="A333">
            <v>41065</v>
          </cell>
          <cell r="D333" t="str">
            <v>Bomaq 216 D (Mamuang)</v>
          </cell>
          <cell r="J333">
            <v>2</v>
          </cell>
        </row>
        <row r="334">
          <cell r="A334">
            <v>41065</v>
          </cell>
          <cell r="D334" t="str">
            <v>Bomaq 216 D (Mamuang)</v>
          </cell>
          <cell r="J334">
            <v>3</v>
          </cell>
        </row>
        <row r="335">
          <cell r="A335">
            <v>41065</v>
          </cell>
          <cell r="D335" t="str">
            <v>Bulldozer D31E</v>
          </cell>
          <cell r="J335">
            <v>7</v>
          </cell>
        </row>
        <row r="336">
          <cell r="A336">
            <v>41065</v>
          </cell>
          <cell r="D336" t="str">
            <v>Bulldozer D31P</v>
          </cell>
          <cell r="J336">
            <v>7</v>
          </cell>
        </row>
        <row r="337">
          <cell r="A337">
            <v>41065</v>
          </cell>
          <cell r="D337" t="str">
            <v>Bulldozer D85E-SS</v>
          </cell>
          <cell r="J337">
            <v>10</v>
          </cell>
        </row>
        <row r="338">
          <cell r="A338">
            <v>41065</v>
          </cell>
          <cell r="D338" t="str">
            <v>Compactor Bomaq 211 D</v>
          </cell>
          <cell r="J338">
            <v>7</v>
          </cell>
        </row>
        <row r="339">
          <cell r="A339">
            <v>41065</v>
          </cell>
          <cell r="D339" t="str">
            <v>Compactor Bomaq 216 D</v>
          </cell>
          <cell r="J339">
            <v>7</v>
          </cell>
        </row>
        <row r="340">
          <cell r="A340">
            <v>41065</v>
          </cell>
          <cell r="D340" t="str">
            <v>Excavator PC-200 Galeo 07</v>
          </cell>
          <cell r="J340">
            <v>3</v>
          </cell>
        </row>
        <row r="341">
          <cell r="A341">
            <v>41065</v>
          </cell>
          <cell r="D341" t="str">
            <v>Excavator PC-200 Galeo 07</v>
          </cell>
          <cell r="J341">
            <v>3</v>
          </cell>
        </row>
        <row r="342">
          <cell r="A342">
            <v>41065</v>
          </cell>
          <cell r="D342" t="str">
            <v>Excavator PC-200 Galeo 07</v>
          </cell>
          <cell r="J342">
            <v>3</v>
          </cell>
        </row>
        <row r="343">
          <cell r="A343">
            <v>41065</v>
          </cell>
          <cell r="D343" t="str">
            <v>Excavator PC-200 Galeo 07</v>
          </cell>
          <cell r="J343">
            <v>3</v>
          </cell>
        </row>
        <row r="344">
          <cell r="A344">
            <v>41065</v>
          </cell>
          <cell r="D344" t="str">
            <v>Excavator PC-200-8</v>
          </cell>
          <cell r="J344">
            <v>5</v>
          </cell>
        </row>
        <row r="345">
          <cell r="A345">
            <v>41065</v>
          </cell>
          <cell r="D345" t="str">
            <v>Excavator PC-200-8</v>
          </cell>
          <cell r="J345">
            <v>7</v>
          </cell>
        </row>
        <row r="346">
          <cell r="A346">
            <v>41065</v>
          </cell>
          <cell r="D346" t="str">
            <v>Excavator PC-200-8</v>
          </cell>
          <cell r="J346">
            <v>2</v>
          </cell>
        </row>
        <row r="347">
          <cell r="A347">
            <v>41065</v>
          </cell>
          <cell r="D347" t="str">
            <v>Excavator PC-200-8</v>
          </cell>
          <cell r="J347">
            <v>7</v>
          </cell>
        </row>
        <row r="348">
          <cell r="A348">
            <v>41065</v>
          </cell>
          <cell r="D348" t="str">
            <v>Grader 511A - 03</v>
          </cell>
          <cell r="J348">
            <v>3</v>
          </cell>
        </row>
        <row r="349">
          <cell r="A349">
            <v>41065</v>
          </cell>
          <cell r="D349" t="str">
            <v>Grader 511A - 03</v>
          </cell>
          <cell r="J349">
            <v>4</v>
          </cell>
        </row>
        <row r="350">
          <cell r="A350">
            <v>41065</v>
          </cell>
          <cell r="D350" t="str">
            <v>Grader 511A - 03</v>
          </cell>
          <cell r="J350">
            <v>3</v>
          </cell>
        </row>
        <row r="351">
          <cell r="A351">
            <v>41065</v>
          </cell>
          <cell r="D351" t="str">
            <v>Grader 511A - 03</v>
          </cell>
          <cell r="J351">
            <v>4</v>
          </cell>
        </row>
        <row r="352">
          <cell r="A352">
            <v>41065</v>
          </cell>
          <cell r="D352" t="str">
            <v>Thornton</v>
          </cell>
          <cell r="J352">
            <v>7</v>
          </cell>
        </row>
        <row r="353">
          <cell r="A353">
            <v>41065</v>
          </cell>
          <cell r="D353" t="str">
            <v>Bomaq 216 D (Mamuang)</v>
          </cell>
          <cell r="J353">
            <v>1</v>
          </cell>
        </row>
        <row r="354">
          <cell r="A354">
            <v>41065</v>
          </cell>
          <cell r="D354" t="str">
            <v>Bomaq 216 D (Mamuang)</v>
          </cell>
          <cell r="J354">
            <v>2</v>
          </cell>
        </row>
        <row r="355">
          <cell r="A355">
            <v>41065</v>
          </cell>
          <cell r="D355" t="str">
            <v>Bomaq 216 D (Mamuang)</v>
          </cell>
          <cell r="J355">
            <v>2</v>
          </cell>
        </row>
        <row r="356">
          <cell r="A356">
            <v>41065</v>
          </cell>
          <cell r="D356" t="str">
            <v>Bomaq 216 D (Mamuang)</v>
          </cell>
          <cell r="J356">
            <v>1</v>
          </cell>
        </row>
        <row r="357">
          <cell r="A357">
            <v>41065</v>
          </cell>
          <cell r="D357" t="str">
            <v>Bomaq 216 D (Mamuang)</v>
          </cell>
          <cell r="J357">
            <v>1</v>
          </cell>
        </row>
        <row r="358">
          <cell r="A358">
            <v>41065</v>
          </cell>
          <cell r="D358" t="str">
            <v>Bomaq 216 D (Mamuang)</v>
          </cell>
          <cell r="J358">
            <v>1</v>
          </cell>
        </row>
        <row r="359">
          <cell r="A359">
            <v>41065</v>
          </cell>
          <cell r="D359" t="str">
            <v>Bomaq 216 D (Mamuang)</v>
          </cell>
          <cell r="J359">
            <v>2</v>
          </cell>
        </row>
        <row r="360">
          <cell r="A360">
            <v>41065</v>
          </cell>
          <cell r="D360" t="str">
            <v>Bulldozer D31P</v>
          </cell>
          <cell r="J360">
            <v>7</v>
          </cell>
        </row>
        <row r="361">
          <cell r="A361">
            <v>41065</v>
          </cell>
          <cell r="D361" t="str">
            <v>Bulldozer D85E-SS</v>
          </cell>
          <cell r="J361">
            <v>4.5</v>
          </cell>
        </row>
        <row r="362">
          <cell r="A362">
            <v>41065</v>
          </cell>
          <cell r="D362" t="str">
            <v>Bulldozer D85E-SS</v>
          </cell>
          <cell r="J362">
            <v>2.5</v>
          </cell>
        </row>
        <row r="363">
          <cell r="A363">
            <v>41065</v>
          </cell>
          <cell r="D363" t="str">
            <v>Canycom 04</v>
          </cell>
          <cell r="J363">
            <v>5</v>
          </cell>
        </row>
        <row r="364">
          <cell r="A364">
            <v>41065</v>
          </cell>
          <cell r="D364" t="str">
            <v>Canycom 04</v>
          </cell>
          <cell r="J364">
            <v>5</v>
          </cell>
        </row>
        <row r="365">
          <cell r="A365">
            <v>41065</v>
          </cell>
          <cell r="D365" t="str">
            <v>Compactor Bomaq 216 D</v>
          </cell>
          <cell r="J365">
            <v>7</v>
          </cell>
        </row>
        <row r="366">
          <cell r="A366">
            <v>41065</v>
          </cell>
          <cell r="D366" t="str">
            <v>Excavator PC-200 Galeo 07</v>
          </cell>
          <cell r="J366">
            <v>1</v>
          </cell>
        </row>
        <row r="367">
          <cell r="A367">
            <v>41065</v>
          </cell>
          <cell r="D367" t="str">
            <v>Excavator PC-200 Galeo 07</v>
          </cell>
          <cell r="J367">
            <v>6</v>
          </cell>
        </row>
        <row r="368">
          <cell r="A368">
            <v>41065</v>
          </cell>
          <cell r="D368" t="str">
            <v>Excavator PC-200 Galeo 08</v>
          </cell>
          <cell r="J368">
            <v>7</v>
          </cell>
        </row>
        <row r="369">
          <cell r="A369">
            <v>41065</v>
          </cell>
          <cell r="D369" t="str">
            <v>Grader 510R</v>
          </cell>
          <cell r="J369">
            <v>1</v>
          </cell>
        </row>
        <row r="370">
          <cell r="A370">
            <v>41065</v>
          </cell>
          <cell r="D370" t="str">
            <v>Grader 510R</v>
          </cell>
          <cell r="J370">
            <v>3</v>
          </cell>
        </row>
        <row r="371">
          <cell r="A371">
            <v>41065</v>
          </cell>
          <cell r="D371" t="str">
            <v>Grader 511A - 03</v>
          </cell>
          <cell r="J371">
            <v>1</v>
          </cell>
        </row>
        <row r="372">
          <cell r="A372">
            <v>41065</v>
          </cell>
          <cell r="D372" t="str">
            <v>Grader 511A - 03</v>
          </cell>
          <cell r="J372">
            <v>2</v>
          </cell>
        </row>
        <row r="373">
          <cell r="A373">
            <v>41065</v>
          </cell>
          <cell r="D373" t="str">
            <v>Grader 511A - 03</v>
          </cell>
          <cell r="J373">
            <v>2</v>
          </cell>
        </row>
        <row r="374">
          <cell r="A374">
            <v>41065</v>
          </cell>
          <cell r="D374" t="str">
            <v>Grader 511A - 03</v>
          </cell>
          <cell r="J374">
            <v>1</v>
          </cell>
        </row>
        <row r="375">
          <cell r="A375">
            <v>41065</v>
          </cell>
          <cell r="D375" t="str">
            <v>Grader 511A - 03</v>
          </cell>
          <cell r="J375">
            <v>1</v>
          </cell>
        </row>
        <row r="376">
          <cell r="A376">
            <v>41065</v>
          </cell>
          <cell r="D376" t="str">
            <v>Grader 511A - 03</v>
          </cell>
          <cell r="J376">
            <v>1</v>
          </cell>
        </row>
        <row r="377">
          <cell r="A377">
            <v>41065</v>
          </cell>
          <cell r="D377" t="str">
            <v>Grader 511A - 03</v>
          </cell>
          <cell r="J377">
            <v>2</v>
          </cell>
        </row>
        <row r="378">
          <cell r="A378">
            <v>41065</v>
          </cell>
          <cell r="D378" t="str">
            <v>Thornton</v>
          </cell>
          <cell r="J378">
            <v>7</v>
          </cell>
        </row>
        <row r="379">
          <cell r="A379">
            <v>41065</v>
          </cell>
          <cell r="D379" t="str">
            <v>Winteq 03</v>
          </cell>
          <cell r="J379">
            <v>7</v>
          </cell>
        </row>
        <row r="380">
          <cell r="A380">
            <v>41065</v>
          </cell>
          <cell r="D380" t="str">
            <v>Bomaq 216 D (Mamuang)</v>
          </cell>
          <cell r="J380">
            <v>1</v>
          </cell>
        </row>
        <row r="381">
          <cell r="A381">
            <v>41065</v>
          </cell>
          <cell r="D381" t="str">
            <v>Grader 511A</v>
          </cell>
          <cell r="J381">
            <v>2</v>
          </cell>
        </row>
        <row r="382">
          <cell r="A382">
            <v>41065</v>
          </cell>
          <cell r="D382" t="str">
            <v>Grader 511A</v>
          </cell>
          <cell r="J382">
            <v>1</v>
          </cell>
        </row>
        <row r="383">
          <cell r="A383">
            <v>41066</v>
          </cell>
          <cell r="D383" t="str">
            <v>Bulldozer D31E</v>
          </cell>
          <cell r="J383">
            <v>5</v>
          </cell>
        </row>
        <row r="384">
          <cell r="A384">
            <v>41066</v>
          </cell>
          <cell r="D384" t="str">
            <v>Bulldozer D31E</v>
          </cell>
          <cell r="J384">
            <v>2</v>
          </cell>
        </row>
        <row r="385">
          <cell r="A385">
            <v>41066</v>
          </cell>
          <cell r="D385" t="str">
            <v>Canycom 01</v>
          </cell>
          <cell r="J385">
            <v>10</v>
          </cell>
        </row>
        <row r="386">
          <cell r="A386">
            <v>41066</v>
          </cell>
          <cell r="D386" t="str">
            <v>Canycom 02</v>
          </cell>
          <cell r="J386">
            <v>10</v>
          </cell>
        </row>
        <row r="387">
          <cell r="A387">
            <v>41066</v>
          </cell>
          <cell r="D387" t="str">
            <v>Compactor Bomaq 211 D</v>
          </cell>
          <cell r="J387">
            <v>7</v>
          </cell>
        </row>
        <row r="388">
          <cell r="A388">
            <v>41066</v>
          </cell>
          <cell r="D388" t="str">
            <v>Excavator PC-200 Galeo 08</v>
          </cell>
          <cell r="J388">
            <v>7</v>
          </cell>
        </row>
        <row r="389">
          <cell r="A389">
            <v>41066</v>
          </cell>
          <cell r="D389" t="str">
            <v>Grader 510R</v>
          </cell>
          <cell r="J389">
            <v>7</v>
          </cell>
        </row>
        <row r="390">
          <cell r="A390">
            <v>41066</v>
          </cell>
          <cell r="D390" t="str">
            <v>Grader 511A</v>
          </cell>
          <cell r="J390">
            <v>7</v>
          </cell>
        </row>
        <row r="391">
          <cell r="A391">
            <v>41066</v>
          </cell>
          <cell r="D391" t="str">
            <v>Grader 511A</v>
          </cell>
          <cell r="J391">
            <v>0</v>
          </cell>
        </row>
        <row r="392">
          <cell r="A392">
            <v>41066</v>
          </cell>
          <cell r="D392" t="str">
            <v>Grader 511A</v>
          </cell>
          <cell r="J392">
            <v>0</v>
          </cell>
        </row>
        <row r="393">
          <cell r="A393">
            <v>41066</v>
          </cell>
          <cell r="D393" t="str">
            <v>Grader 511A</v>
          </cell>
          <cell r="J393">
            <v>0</v>
          </cell>
        </row>
        <row r="394">
          <cell r="A394">
            <v>41066</v>
          </cell>
          <cell r="D394" t="str">
            <v>Grader 511A</v>
          </cell>
          <cell r="J394">
            <v>0</v>
          </cell>
        </row>
        <row r="395">
          <cell r="A395">
            <v>41066</v>
          </cell>
          <cell r="D395" t="str">
            <v>Grader 511A</v>
          </cell>
          <cell r="J395">
            <v>0</v>
          </cell>
        </row>
        <row r="396">
          <cell r="A396">
            <v>41066</v>
          </cell>
          <cell r="D396" t="str">
            <v>Grader 511A - 03</v>
          </cell>
          <cell r="J396">
            <v>7</v>
          </cell>
        </row>
        <row r="397">
          <cell r="A397">
            <v>41066</v>
          </cell>
          <cell r="D397" t="str">
            <v>Thornton</v>
          </cell>
          <cell r="J397">
            <v>7</v>
          </cell>
        </row>
        <row r="398">
          <cell r="A398">
            <v>41066</v>
          </cell>
          <cell r="D398" t="str">
            <v>Bomaq 216 D (Mamuang)</v>
          </cell>
          <cell r="J398">
            <v>0.5</v>
          </cell>
        </row>
        <row r="399">
          <cell r="A399">
            <v>41066</v>
          </cell>
          <cell r="D399" t="str">
            <v>Bomaq 216 D (Mamuang)</v>
          </cell>
          <cell r="J399">
            <v>1</v>
          </cell>
        </row>
        <row r="400">
          <cell r="A400">
            <v>41066</v>
          </cell>
          <cell r="D400" t="str">
            <v>Bomaq 216 D (Mamuang)</v>
          </cell>
          <cell r="J400">
            <v>0.5</v>
          </cell>
        </row>
        <row r="401">
          <cell r="A401">
            <v>41066</v>
          </cell>
          <cell r="D401" t="str">
            <v>Bomaq 216 D (Mamuang)</v>
          </cell>
          <cell r="J401">
            <v>0.5</v>
          </cell>
        </row>
        <row r="402">
          <cell r="A402">
            <v>41066</v>
          </cell>
          <cell r="D402" t="str">
            <v>Bomaq 216 D (Mamuang)</v>
          </cell>
          <cell r="J402">
            <v>0.5</v>
          </cell>
        </row>
        <row r="403">
          <cell r="A403">
            <v>41066</v>
          </cell>
          <cell r="D403" t="str">
            <v>Bomaq 216 D (Mamuang)</v>
          </cell>
          <cell r="J403">
            <v>0.5</v>
          </cell>
        </row>
        <row r="404">
          <cell r="A404">
            <v>41066</v>
          </cell>
          <cell r="D404" t="str">
            <v>Bomaq 216 D (Mamuang)</v>
          </cell>
          <cell r="J404">
            <v>0.5</v>
          </cell>
        </row>
        <row r="405">
          <cell r="A405">
            <v>41066</v>
          </cell>
          <cell r="D405" t="str">
            <v>Bomaq 216 D (Mamuang)</v>
          </cell>
          <cell r="J405">
            <v>1</v>
          </cell>
        </row>
        <row r="406">
          <cell r="A406">
            <v>41066</v>
          </cell>
          <cell r="D406" t="str">
            <v>Bomaq 216 D (Mamuang)</v>
          </cell>
          <cell r="J406">
            <v>1</v>
          </cell>
        </row>
        <row r="407">
          <cell r="A407">
            <v>41066</v>
          </cell>
          <cell r="D407" t="str">
            <v>Bomaq 216 D (Mamuang)</v>
          </cell>
          <cell r="J407">
            <v>1</v>
          </cell>
        </row>
        <row r="408">
          <cell r="A408">
            <v>41066</v>
          </cell>
          <cell r="D408" t="str">
            <v>Bomaq 216 D (Mamuang)</v>
          </cell>
          <cell r="J408">
            <v>0.5</v>
          </cell>
        </row>
        <row r="409">
          <cell r="A409">
            <v>41066</v>
          </cell>
          <cell r="D409" t="str">
            <v>Bomaq 216 D (Mamuang)</v>
          </cell>
          <cell r="J409">
            <v>0.5</v>
          </cell>
        </row>
        <row r="410">
          <cell r="A410">
            <v>41066</v>
          </cell>
          <cell r="D410" t="str">
            <v>Bomaq 216 D (Mamuang)</v>
          </cell>
          <cell r="J410">
            <v>1</v>
          </cell>
        </row>
        <row r="411">
          <cell r="A411">
            <v>41066</v>
          </cell>
          <cell r="D411" t="str">
            <v>Bomaq 216 D (Mamuang)</v>
          </cell>
          <cell r="J411">
            <v>1</v>
          </cell>
        </row>
        <row r="412">
          <cell r="A412">
            <v>41066</v>
          </cell>
          <cell r="D412" t="str">
            <v>Bulldozer D31P</v>
          </cell>
          <cell r="J412">
            <v>10</v>
          </cell>
        </row>
        <row r="413">
          <cell r="A413">
            <v>41066</v>
          </cell>
          <cell r="D413" t="str">
            <v>Bulldozer D85E-SS</v>
          </cell>
          <cell r="J413">
            <v>10</v>
          </cell>
        </row>
        <row r="414">
          <cell r="A414">
            <v>41066</v>
          </cell>
          <cell r="D414" t="str">
            <v>Compactor Bomaq 216 D</v>
          </cell>
          <cell r="J414">
            <v>7</v>
          </cell>
        </row>
        <row r="415">
          <cell r="A415">
            <v>41066</v>
          </cell>
          <cell r="D415" t="str">
            <v>Excavator PC-200 Galeo 07</v>
          </cell>
          <cell r="J415">
            <v>10</v>
          </cell>
        </row>
        <row r="416">
          <cell r="A416">
            <v>41066</v>
          </cell>
          <cell r="D416" t="str">
            <v>Backhoe Loader</v>
          </cell>
          <cell r="J416">
            <v>5</v>
          </cell>
        </row>
        <row r="417">
          <cell r="A417">
            <v>41066</v>
          </cell>
          <cell r="D417" t="str">
            <v>Backhoe Loader</v>
          </cell>
          <cell r="J417">
            <v>5</v>
          </cell>
        </row>
        <row r="418">
          <cell r="A418">
            <v>41066</v>
          </cell>
          <cell r="D418" t="str">
            <v>Bulldozer D31E</v>
          </cell>
          <cell r="J418">
            <v>7</v>
          </cell>
        </row>
        <row r="419">
          <cell r="A419">
            <v>41066</v>
          </cell>
          <cell r="D419" t="str">
            <v>Bulldozer D31P</v>
          </cell>
          <cell r="J419">
            <v>10</v>
          </cell>
        </row>
        <row r="420">
          <cell r="A420">
            <v>41066</v>
          </cell>
          <cell r="D420" t="str">
            <v>Bulldozer D85E-SS</v>
          </cell>
          <cell r="J420">
            <v>10</v>
          </cell>
        </row>
        <row r="421">
          <cell r="A421">
            <v>41066</v>
          </cell>
          <cell r="D421" t="str">
            <v>Compactor Bomaq 211 D</v>
          </cell>
          <cell r="J421">
            <v>7</v>
          </cell>
        </row>
        <row r="422">
          <cell r="A422">
            <v>41066</v>
          </cell>
          <cell r="D422" t="str">
            <v>Compactor Bomaq 216 D</v>
          </cell>
          <cell r="J422">
            <v>7</v>
          </cell>
        </row>
        <row r="423">
          <cell r="A423">
            <v>41066</v>
          </cell>
          <cell r="D423" t="str">
            <v>Grader 511A</v>
          </cell>
          <cell r="J423">
            <v>2</v>
          </cell>
        </row>
        <row r="424">
          <cell r="A424">
            <v>41066</v>
          </cell>
          <cell r="D424" t="str">
            <v>Grader 511A</v>
          </cell>
          <cell r="J424">
            <v>2</v>
          </cell>
        </row>
        <row r="425">
          <cell r="A425">
            <v>41066</v>
          </cell>
          <cell r="D425" t="str">
            <v>Grader 511A</v>
          </cell>
          <cell r="J425">
            <v>2</v>
          </cell>
        </row>
        <row r="426">
          <cell r="A426">
            <v>41066</v>
          </cell>
          <cell r="D426" t="str">
            <v>Grader 511A</v>
          </cell>
          <cell r="J426">
            <v>1</v>
          </cell>
        </row>
        <row r="427">
          <cell r="A427">
            <v>41067</v>
          </cell>
          <cell r="D427" t="str">
            <v>Bomaq 216 D (Mamuang)</v>
          </cell>
          <cell r="J427">
            <v>10</v>
          </cell>
        </row>
        <row r="428">
          <cell r="A428">
            <v>41067</v>
          </cell>
          <cell r="D428" t="str">
            <v>Bomaq 216 D (Mamuang)</v>
          </cell>
          <cell r="J428">
            <v>0</v>
          </cell>
        </row>
        <row r="429">
          <cell r="A429">
            <v>41067</v>
          </cell>
          <cell r="D429" t="str">
            <v>Bomaq 216 D (Mamuang)</v>
          </cell>
          <cell r="J429">
            <v>0</v>
          </cell>
        </row>
        <row r="430">
          <cell r="A430">
            <v>41067</v>
          </cell>
          <cell r="D430" t="str">
            <v>Bomaq 216 D (Mamuang)</v>
          </cell>
          <cell r="J430">
            <v>0</v>
          </cell>
        </row>
        <row r="431">
          <cell r="A431">
            <v>41067</v>
          </cell>
          <cell r="D431" t="str">
            <v>Bomaq 216 D (Mamuang)</v>
          </cell>
          <cell r="J431">
            <v>0</v>
          </cell>
        </row>
        <row r="432">
          <cell r="A432">
            <v>41067</v>
          </cell>
          <cell r="D432" t="str">
            <v>Bomaq 216 D (Mamuang)</v>
          </cell>
          <cell r="J432">
            <v>0</v>
          </cell>
        </row>
        <row r="433">
          <cell r="A433">
            <v>41067</v>
          </cell>
          <cell r="D433" t="str">
            <v>Bomaq 216 D (Mamuang)</v>
          </cell>
          <cell r="J433">
            <v>0</v>
          </cell>
        </row>
        <row r="434">
          <cell r="A434">
            <v>41067</v>
          </cell>
          <cell r="D434" t="str">
            <v>Bomaq 216 D (Mamuang)</v>
          </cell>
          <cell r="J434">
            <v>0</v>
          </cell>
        </row>
        <row r="435">
          <cell r="A435">
            <v>41067</v>
          </cell>
          <cell r="D435" t="str">
            <v>Bomaq 216 D (Mamuang)</v>
          </cell>
          <cell r="J435">
            <v>0</v>
          </cell>
        </row>
        <row r="436">
          <cell r="A436">
            <v>41067</v>
          </cell>
          <cell r="D436" t="str">
            <v>Bomaq 216 D (Mamuang)</v>
          </cell>
          <cell r="J436">
            <v>0</v>
          </cell>
        </row>
        <row r="437">
          <cell r="A437">
            <v>41067</v>
          </cell>
          <cell r="D437" t="str">
            <v>Bomaq 216 D (Mamuang)</v>
          </cell>
          <cell r="J437">
            <v>0</v>
          </cell>
        </row>
        <row r="438">
          <cell r="A438">
            <v>41067</v>
          </cell>
          <cell r="D438" t="str">
            <v>Bomaq 216 D (Mamuang)</v>
          </cell>
          <cell r="J438">
            <v>0</v>
          </cell>
        </row>
        <row r="439">
          <cell r="A439">
            <v>41067</v>
          </cell>
          <cell r="D439" t="str">
            <v>Bulldozer D31E</v>
          </cell>
          <cell r="J439">
            <v>7</v>
          </cell>
        </row>
        <row r="440">
          <cell r="A440">
            <v>41067</v>
          </cell>
          <cell r="D440" t="str">
            <v>Canycom 01</v>
          </cell>
          <cell r="J440">
            <v>5</v>
          </cell>
        </row>
        <row r="441">
          <cell r="A441">
            <v>41067</v>
          </cell>
          <cell r="D441" t="str">
            <v>Canycom 01</v>
          </cell>
          <cell r="J441">
            <v>5</v>
          </cell>
        </row>
        <row r="442">
          <cell r="A442">
            <v>41067</v>
          </cell>
          <cell r="D442" t="str">
            <v>Canycom 02</v>
          </cell>
          <cell r="J442">
            <v>9</v>
          </cell>
        </row>
        <row r="443">
          <cell r="A443">
            <v>41067</v>
          </cell>
          <cell r="D443" t="str">
            <v>Compactor Bomaq 211 D</v>
          </cell>
          <cell r="J443">
            <v>7</v>
          </cell>
        </row>
        <row r="444">
          <cell r="A444">
            <v>41067</v>
          </cell>
          <cell r="D444" t="str">
            <v>Excavator PC-200 Galeo 08</v>
          </cell>
          <cell r="J444">
            <v>7</v>
          </cell>
        </row>
        <row r="445">
          <cell r="A445">
            <v>41067</v>
          </cell>
          <cell r="D445" t="str">
            <v>Grader 510R</v>
          </cell>
          <cell r="J445">
            <v>7</v>
          </cell>
        </row>
        <row r="446">
          <cell r="A446">
            <v>41067</v>
          </cell>
          <cell r="D446" t="str">
            <v>Grader 511A</v>
          </cell>
          <cell r="J446">
            <v>7</v>
          </cell>
        </row>
        <row r="447">
          <cell r="A447">
            <v>41067</v>
          </cell>
          <cell r="D447" t="str">
            <v>Grader 511A</v>
          </cell>
          <cell r="J447">
            <v>0</v>
          </cell>
        </row>
        <row r="448">
          <cell r="A448">
            <v>41067</v>
          </cell>
          <cell r="D448" t="str">
            <v>Grader 511A</v>
          </cell>
          <cell r="J448">
            <v>0</v>
          </cell>
        </row>
        <row r="449">
          <cell r="A449">
            <v>41067</v>
          </cell>
          <cell r="D449" t="str">
            <v>Grader 511A</v>
          </cell>
          <cell r="J449">
            <v>0</v>
          </cell>
        </row>
        <row r="450">
          <cell r="A450">
            <v>41067</v>
          </cell>
          <cell r="D450" t="str">
            <v>Grader 511A</v>
          </cell>
          <cell r="J450">
            <v>0</v>
          </cell>
        </row>
        <row r="451">
          <cell r="A451">
            <v>41067</v>
          </cell>
          <cell r="D451" t="str">
            <v>Grader 511A</v>
          </cell>
          <cell r="J451">
            <v>0</v>
          </cell>
        </row>
        <row r="452">
          <cell r="A452">
            <v>41067</v>
          </cell>
          <cell r="D452" t="str">
            <v>Grader 511A</v>
          </cell>
          <cell r="J452">
            <v>0</v>
          </cell>
        </row>
        <row r="453">
          <cell r="A453">
            <v>41067</v>
          </cell>
          <cell r="D453" t="str">
            <v>Grader 511A - 03</v>
          </cell>
          <cell r="J453">
            <v>7</v>
          </cell>
        </row>
        <row r="454">
          <cell r="A454">
            <v>41067</v>
          </cell>
          <cell r="D454" t="str">
            <v>Thornton</v>
          </cell>
          <cell r="J454">
            <v>7</v>
          </cell>
        </row>
        <row r="455">
          <cell r="A455">
            <v>41067</v>
          </cell>
          <cell r="D455" t="str">
            <v>Winteq 03</v>
          </cell>
          <cell r="J455">
            <v>7</v>
          </cell>
        </row>
        <row r="456">
          <cell r="A456">
            <v>41067</v>
          </cell>
          <cell r="D456" t="str">
            <v>Bulldozer D31P</v>
          </cell>
          <cell r="J456">
            <v>10</v>
          </cell>
        </row>
        <row r="457">
          <cell r="A457">
            <v>41067</v>
          </cell>
          <cell r="D457" t="str">
            <v>Bulldozer D85E-SS</v>
          </cell>
          <cell r="J457">
            <v>10</v>
          </cell>
        </row>
        <row r="458">
          <cell r="A458">
            <v>41067</v>
          </cell>
          <cell r="D458" t="str">
            <v>Compactor Bomaq 216 D</v>
          </cell>
          <cell r="J458">
            <v>7</v>
          </cell>
        </row>
        <row r="459">
          <cell r="A459">
            <v>41067</v>
          </cell>
          <cell r="D459" t="str">
            <v>Excavator PC-200 Galeo 07</v>
          </cell>
          <cell r="J459">
            <v>10</v>
          </cell>
        </row>
        <row r="460">
          <cell r="A460">
            <v>41067</v>
          </cell>
          <cell r="D460" t="str">
            <v>Backhoe Loader</v>
          </cell>
          <cell r="J460">
            <v>7</v>
          </cell>
        </row>
        <row r="461">
          <cell r="A461">
            <v>41067</v>
          </cell>
          <cell r="D461" t="str">
            <v>Bomaq 216 D (Mamuang)</v>
          </cell>
          <cell r="J461">
            <v>1</v>
          </cell>
        </row>
        <row r="462">
          <cell r="A462">
            <v>41067</v>
          </cell>
          <cell r="D462" t="str">
            <v>Bomaq 216 D (Mamuang)</v>
          </cell>
          <cell r="J462">
            <v>1</v>
          </cell>
        </row>
        <row r="463">
          <cell r="A463">
            <v>41067</v>
          </cell>
          <cell r="D463" t="str">
            <v>Bomaq 216 D (Mamuang)</v>
          </cell>
          <cell r="J463">
            <v>2.5</v>
          </cell>
        </row>
        <row r="464">
          <cell r="A464">
            <v>41067</v>
          </cell>
          <cell r="D464" t="str">
            <v>Bomaq 216 D (Mamuang)</v>
          </cell>
          <cell r="J464">
            <v>1</v>
          </cell>
        </row>
        <row r="465">
          <cell r="A465">
            <v>41067</v>
          </cell>
          <cell r="D465" t="str">
            <v>Bomaq 216 D (Mamuang)</v>
          </cell>
          <cell r="J465">
            <v>1.5</v>
          </cell>
        </row>
        <row r="466">
          <cell r="A466">
            <v>41067</v>
          </cell>
          <cell r="D466" t="str">
            <v>Bulldozer D31E</v>
          </cell>
          <cell r="J466">
            <v>7</v>
          </cell>
        </row>
        <row r="467">
          <cell r="A467">
            <v>41067</v>
          </cell>
          <cell r="D467" t="str">
            <v>Bulldozer D31P</v>
          </cell>
          <cell r="J467">
            <v>10</v>
          </cell>
        </row>
        <row r="468">
          <cell r="A468">
            <v>41067</v>
          </cell>
          <cell r="D468" t="str">
            <v>Bulldozer D85E-SS</v>
          </cell>
          <cell r="J468">
            <v>10</v>
          </cell>
        </row>
        <row r="469">
          <cell r="A469">
            <v>41067</v>
          </cell>
          <cell r="D469" t="str">
            <v>Compactor Bomaq 211 D</v>
          </cell>
          <cell r="J469">
            <v>7</v>
          </cell>
        </row>
        <row r="470">
          <cell r="A470">
            <v>41067</v>
          </cell>
          <cell r="D470" t="str">
            <v>Compactor Bomaq 216 D</v>
          </cell>
          <cell r="J470">
            <v>7</v>
          </cell>
        </row>
        <row r="471">
          <cell r="A471">
            <v>41067</v>
          </cell>
          <cell r="D471" t="str">
            <v>Excavator PC-200 Galeo 07</v>
          </cell>
          <cell r="J471">
            <v>6</v>
          </cell>
        </row>
        <row r="472">
          <cell r="A472">
            <v>41067</v>
          </cell>
          <cell r="D472" t="str">
            <v>Excavator PC-200 Galeo 07</v>
          </cell>
          <cell r="J472">
            <v>4</v>
          </cell>
        </row>
        <row r="473">
          <cell r="A473">
            <v>41067</v>
          </cell>
          <cell r="D473" t="str">
            <v>Excavator PC-200-8</v>
          </cell>
          <cell r="J473">
            <v>7</v>
          </cell>
        </row>
        <row r="474">
          <cell r="A474">
            <v>41067</v>
          </cell>
          <cell r="D474" t="str">
            <v>Grader 511A - 03</v>
          </cell>
          <cell r="J474">
            <v>7</v>
          </cell>
        </row>
        <row r="475">
          <cell r="A475">
            <v>41068</v>
          </cell>
          <cell r="D475" t="str">
            <v>Bomaq 216 D (Mamuang)</v>
          </cell>
          <cell r="J475">
            <v>1</v>
          </cell>
        </row>
        <row r="476">
          <cell r="A476">
            <v>41068</v>
          </cell>
          <cell r="D476" t="str">
            <v>Bomaq 216 D (Mamuang)</v>
          </cell>
          <cell r="J476">
            <v>1</v>
          </cell>
        </row>
        <row r="477">
          <cell r="A477">
            <v>41068</v>
          </cell>
          <cell r="D477" t="str">
            <v>Bomaq 216 D (Mamuang)</v>
          </cell>
          <cell r="J477">
            <v>1</v>
          </cell>
        </row>
        <row r="478">
          <cell r="A478">
            <v>41068</v>
          </cell>
          <cell r="D478" t="str">
            <v>Bomaq 216 D (Mamuang)</v>
          </cell>
          <cell r="J478">
            <v>1</v>
          </cell>
        </row>
        <row r="479">
          <cell r="A479">
            <v>41068</v>
          </cell>
          <cell r="D479" t="str">
            <v>Bomaq 216 D (Mamuang)</v>
          </cell>
          <cell r="J479">
            <v>1</v>
          </cell>
        </row>
        <row r="480">
          <cell r="A480">
            <v>41068</v>
          </cell>
          <cell r="D480" t="str">
            <v>Bomaq 216 D (Mamuang)</v>
          </cell>
          <cell r="J480">
            <v>0.5</v>
          </cell>
        </row>
        <row r="481">
          <cell r="A481">
            <v>41068</v>
          </cell>
          <cell r="D481" t="str">
            <v>Bomaq 216 D (Mamuang)</v>
          </cell>
          <cell r="J481">
            <v>1</v>
          </cell>
        </row>
        <row r="482">
          <cell r="A482">
            <v>41068</v>
          </cell>
          <cell r="D482" t="str">
            <v>Bomaq 216 D (Mamuang)</v>
          </cell>
          <cell r="J482">
            <v>0.5</v>
          </cell>
        </row>
        <row r="483">
          <cell r="A483">
            <v>41068</v>
          </cell>
          <cell r="D483" t="str">
            <v>Bomaq 216 D (Mamuang)</v>
          </cell>
          <cell r="J483">
            <v>0.5</v>
          </cell>
        </row>
        <row r="484">
          <cell r="A484">
            <v>41068</v>
          </cell>
          <cell r="D484" t="str">
            <v>Bomaq 216 D (Mamuang)</v>
          </cell>
          <cell r="J484">
            <v>0.5</v>
          </cell>
        </row>
        <row r="485">
          <cell r="A485">
            <v>41068</v>
          </cell>
          <cell r="D485" t="str">
            <v>Bomaq 216 D (Mamuang)</v>
          </cell>
          <cell r="J485">
            <v>0.5</v>
          </cell>
        </row>
        <row r="486">
          <cell r="A486">
            <v>41068</v>
          </cell>
          <cell r="D486" t="str">
            <v>Bomaq 216 D (Mamuang)</v>
          </cell>
          <cell r="J486">
            <v>0.5</v>
          </cell>
        </row>
        <row r="487">
          <cell r="A487">
            <v>41068</v>
          </cell>
          <cell r="D487" t="str">
            <v>Bomaq 216 D (Mamuang)</v>
          </cell>
          <cell r="J487">
            <v>0.5</v>
          </cell>
        </row>
        <row r="488">
          <cell r="A488">
            <v>41068</v>
          </cell>
          <cell r="D488" t="str">
            <v>Bomaq 216 D (Mamuang)</v>
          </cell>
          <cell r="J488">
            <v>0.5</v>
          </cell>
        </row>
        <row r="489">
          <cell r="A489">
            <v>41068</v>
          </cell>
          <cell r="D489" t="str">
            <v>Bulldozer D31E</v>
          </cell>
          <cell r="J489">
            <v>7</v>
          </cell>
        </row>
        <row r="490">
          <cell r="A490">
            <v>41068</v>
          </cell>
          <cell r="D490" t="str">
            <v>Canycom 01</v>
          </cell>
          <cell r="J490">
            <v>7</v>
          </cell>
        </row>
        <row r="491">
          <cell r="A491">
            <v>41068</v>
          </cell>
          <cell r="D491" t="str">
            <v>Canycom 02</v>
          </cell>
          <cell r="J491">
            <v>9</v>
          </cell>
        </row>
        <row r="492">
          <cell r="A492">
            <v>41068</v>
          </cell>
          <cell r="D492" t="str">
            <v>Canycom 03</v>
          </cell>
          <cell r="J492">
            <v>9</v>
          </cell>
        </row>
        <row r="493">
          <cell r="A493">
            <v>41068</v>
          </cell>
          <cell r="D493" t="str">
            <v>Canycom 04</v>
          </cell>
          <cell r="J493">
            <v>7</v>
          </cell>
        </row>
        <row r="494">
          <cell r="A494">
            <v>41068</v>
          </cell>
          <cell r="D494" t="str">
            <v>Compactor Bomaq 211 D</v>
          </cell>
          <cell r="J494">
            <v>7</v>
          </cell>
        </row>
        <row r="495">
          <cell r="A495">
            <v>41068</v>
          </cell>
          <cell r="D495" t="str">
            <v>Excavator PC-200 Galeo 08</v>
          </cell>
          <cell r="J495">
            <v>7</v>
          </cell>
        </row>
        <row r="496">
          <cell r="A496">
            <v>41068</v>
          </cell>
          <cell r="D496" t="str">
            <v>Grader 510R</v>
          </cell>
          <cell r="J496">
            <v>7</v>
          </cell>
        </row>
        <row r="497">
          <cell r="A497">
            <v>41068</v>
          </cell>
          <cell r="D497" t="str">
            <v>Grader 511A</v>
          </cell>
          <cell r="J497">
            <v>1</v>
          </cell>
        </row>
        <row r="498">
          <cell r="A498">
            <v>41068</v>
          </cell>
          <cell r="D498" t="str">
            <v>Grader 511A</v>
          </cell>
          <cell r="J498">
            <v>2</v>
          </cell>
        </row>
        <row r="499">
          <cell r="A499">
            <v>41068</v>
          </cell>
          <cell r="D499" t="str">
            <v>Grader 511A</v>
          </cell>
          <cell r="J499">
            <v>2</v>
          </cell>
        </row>
        <row r="500">
          <cell r="A500">
            <v>41068</v>
          </cell>
          <cell r="D500" t="str">
            <v>Grader 511A</v>
          </cell>
          <cell r="J500">
            <v>2</v>
          </cell>
        </row>
        <row r="501">
          <cell r="A501">
            <v>41068</v>
          </cell>
          <cell r="D501" t="str">
            <v>Grader 511A - 03</v>
          </cell>
          <cell r="J501">
            <v>7</v>
          </cell>
        </row>
        <row r="502">
          <cell r="A502">
            <v>41068</v>
          </cell>
          <cell r="D502" t="str">
            <v>Thornton</v>
          </cell>
          <cell r="J502">
            <v>7</v>
          </cell>
        </row>
        <row r="503">
          <cell r="A503">
            <v>41068</v>
          </cell>
          <cell r="D503" t="str">
            <v>Winteq 03</v>
          </cell>
          <cell r="J503">
            <v>7</v>
          </cell>
        </row>
        <row r="504">
          <cell r="A504">
            <v>41068</v>
          </cell>
          <cell r="D504" t="str">
            <v>Bulldozer D31P</v>
          </cell>
          <cell r="J504">
            <v>10</v>
          </cell>
        </row>
        <row r="505">
          <cell r="A505">
            <v>41068</v>
          </cell>
          <cell r="D505" t="str">
            <v>Bulldozer D85E-SS</v>
          </cell>
          <cell r="J505">
            <v>4</v>
          </cell>
        </row>
        <row r="506">
          <cell r="A506">
            <v>41068</v>
          </cell>
          <cell r="D506" t="str">
            <v>Bulldozer D85E-SS</v>
          </cell>
          <cell r="J506">
            <v>6</v>
          </cell>
        </row>
        <row r="507">
          <cell r="A507">
            <v>41068</v>
          </cell>
          <cell r="D507" t="str">
            <v>Compactor Bomaq 216 D</v>
          </cell>
          <cell r="J507">
            <v>7</v>
          </cell>
        </row>
        <row r="508">
          <cell r="A508">
            <v>41068</v>
          </cell>
          <cell r="D508" t="str">
            <v>Excavator PC-200 Galeo 07</v>
          </cell>
          <cell r="J508">
            <v>10</v>
          </cell>
        </row>
        <row r="509">
          <cell r="A509">
            <v>41068</v>
          </cell>
          <cell r="D509" t="str">
            <v>Backhoe Loader</v>
          </cell>
          <cell r="J509">
            <v>2</v>
          </cell>
        </row>
        <row r="510">
          <cell r="A510">
            <v>41068</v>
          </cell>
          <cell r="D510" t="str">
            <v>Backhoe Loader</v>
          </cell>
          <cell r="J510">
            <v>2</v>
          </cell>
        </row>
        <row r="511">
          <cell r="A511">
            <v>41068</v>
          </cell>
          <cell r="D511" t="str">
            <v>Backhoe Loader</v>
          </cell>
          <cell r="J511">
            <v>2</v>
          </cell>
        </row>
        <row r="512">
          <cell r="A512">
            <v>41068</v>
          </cell>
          <cell r="D512" t="str">
            <v>Backhoe Loader</v>
          </cell>
          <cell r="J512">
            <v>2</v>
          </cell>
        </row>
        <row r="513">
          <cell r="A513">
            <v>41068</v>
          </cell>
          <cell r="D513" t="str">
            <v>Backhoe Loader</v>
          </cell>
          <cell r="J513">
            <v>1</v>
          </cell>
        </row>
        <row r="514">
          <cell r="A514">
            <v>41068</v>
          </cell>
          <cell r="D514" t="str">
            <v>Backhoe Loader</v>
          </cell>
          <cell r="J514">
            <v>7</v>
          </cell>
        </row>
        <row r="515">
          <cell r="A515">
            <v>41068</v>
          </cell>
          <cell r="D515" t="str">
            <v>Backhoe Loader</v>
          </cell>
          <cell r="J515">
            <v>7</v>
          </cell>
        </row>
        <row r="516">
          <cell r="A516">
            <v>41068</v>
          </cell>
          <cell r="D516" t="str">
            <v>Bulldozer D31E</v>
          </cell>
          <cell r="J516">
            <v>7</v>
          </cell>
        </row>
        <row r="517">
          <cell r="A517">
            <v>41068</v>
          </cell>
          <cell r="D517" t="str">
            <v>Bulldozer D31P</v>
          </cell>
          <cell r="J517">
            <v>7</v>
          </cell>
        </row>
        <row r="518">
          <cell r="A518">
            <v>41068</v>
          </cell>
          <cell r="D518" t="str">
            <v>Bulldozer D85E-SS</v>
          </cell>
          <cell r="J518">
            <v>7</v>
          </cell>
        </row>
        <row r="519">
          <cell r="A519">
            <v>41068</v>
          </cell>
          <cell r="D519" t="str">
            <v>Compactor Bomaq 211 D</v>
          </cell>
          <cell r="J519">
            <v>7</v>
          </cell>
        </row>
        <row r="520">
          <cell r="A520">
            <v>41068</v>
          </cell>
          <cell r="D520" t="str">
            <v>Compactor Bomaq 216 D</v>
          </cell>
          <cell r="J520">
            <v>7</v>
          </cell>
        </row>
        <row r="521">
          <cell r="A521">
            <v>41068</v>
          </cell>
          <cell r="D521" t="str">
            <v>Excavator PC-200 Galeo 07</v>
          </cell>
          <cell r="J521">
            <v>7</v>
          </cell>
        </row>
        <row r="522">
          <cell r="A522">
            <v>41068</v>
          </cell>
          <cell r="D522" t="str">
            <v>Excavator PC-200-8</v>
          </cell>
          <cell r="J522">
            <v>4</v>
          </cell>
        </row>
        <row r="523">
          <cell r="A523">
            <v>41068</v>
          </cell>
          <cell r="D523" t="str">
            <v>Excavator PC-200-8</v>
          </cell>
          <cell r="J523">
            <v>3</v>
          </cell>
        </row>
        <row r="524">
          <cell r="A524">
            <v>41068</v>
          </cell>
          <cell r="D524" t="str">
            <v>Grader 511A - 03</v>
          </cell>
          <cell r="J524">
            <v>3</v>
          </cell>
        </row>
        <row r="525">
          <cell r="A525">
            <v>41068</v>
          </cell>
          <cell r="D525" t="str">
            <v>Grader 511A - 03</v>
          </cell>
          <cell r="J525">
            <v>4</v>
          </cell>
        </row>
        <row r="526">
          <cell r="A526">
            <v>41069</v>
          </cell>
          <cell r="D526" t="str">
            <v>Bomaq 216 D (Mamuang)</v>
          </cell>
          <cell r="J526">
            <v>2</v>
          </cell>
        </row>
        <row r="527">
          <cell r="A527">
            <v>41069</v>
          </cell>
          <cell r="D527" t="str">
            <v>Bomaq 216 D (Mamuang)</v>
          </cell>
          <cell r="J527">
            <v>3</v>
          </cell>
        </row>
        <row r="528">
          <cell r="A528">
            <v>41069</v>
          </cell>
          <cell r="D528" t="str">
            <v>Bulldozer D31E</v>
          </cell>
          <cell r="J528">
            <v>5</v>
          </cell>
        </row>
        <row r="529">
          <cell r="A529">
            <v>41069</v>
          </cell>
          <cell r="D529" t="str">
            <v>Canycom 01</v>
          </cell>
          <cell r="J529">
            <v>8</v>
          </cell>
        </row>
        <row r="530">
          <cell r="A530">
            <v>41069</v>
          </cell>
          <cell r="D530" t="str">
            <v>Canycom 02</v>
          </cell>
          <cell r="J530">
            <v>8</v>
          </cell>
        </row>
        <row r="531">
          <cell r="A531">
            <v>41069</v>
          </cell>
          <cell r="D531" t="str">
            <v>Canycom 03</v>
          </cell>
          <cell r="J531">
            <v>8</v>
          </cell>
        </row>
        <row r="532">
          <cell r="A532">
            <v>41069</v>
          </cell>
          <cell r="D532" t="str">
            <v>Canycom 04</v>
          </cell>
          <cell r="J532">
            <v>8</v>
          </cell>
        </row>
        <row r="533">
          <cell r="A533">
            <v>41069</v>
          </cell>
          <cell r="D533" t="str">
            <v>Compactor Bomaq 211 D</v>
          </cell>
          <cell r="J533">
            <v>5</v>
          </cell>
        </row>
        <row r="534">
          <cell r="A534">
            <v>41069</v>
          </cell>
          <cell r="D534" t="str">
            <v>Excavator PC-200 Galeo 08</v>
          </cell>
          <cell r="J534">
            <v>5</v>
          </cell>
        </row>
        <row r="535">
          <cell r="A535">
            <v>41069</v>
          </cell>
          <cell r="D535" t="str">
            <v>Grader 510R</v>
          </cell>
          <cell r="J535">
            <v>5</v>
          </cell>
        </row>
        <row r="536">
          <cell r="A536">
            <v>41069</v>
          </cell>
          <cell r="D536" t="str">
            <v>Grader 511A</v>
          </cell>
          <cell r="J536">
            <v>2</v>
          </cell>
        </row>
        <row r="537">
          <cell r="A537">
            <v>41069</v>
          </cell>
          <cell r="D537" t="str">
            <v>Grader 511A</v>
          </cell>
          <cell r="J537">
            <v>1</v>
          </cell>
        </row>
        <row r="538">
          <cell r="A538">
            <v>41069</v>
          </cell>
          <cell r="D538" t="str">
            <v>Grader 511A</v>
          </cell>
          <cell r="J538">
            <v>2</v>
          </cell>
        </row>
        <row r="539">
          <cell r="A539">
            <v>41069</v>
          </cell>
          <cell r="D539" t="str">
            <v>Grader 511A - 03</v>
          </cell>
          <cell r="J539">
            <v>5</v>
          </cell>
        </row>
        <row r="540">
          <cell r="A540">
            <v>41069</v>
          </cell>
          <cell r="D540" t="str">
            <v>Thornton</v>
          </cell>
          <cell r="J540">
            <v>5</v>
          </cell>
        </row>
        <row r="541">
          <cell r="A541">
            <v>41069</v>
          </cell>
          <cell r="D541" t="str">
            <v>Winteq 03</v>
          </cell>
          <cell r="J541">
            <v>5</v>
          </cell>
        </row>
        <row r="542">
          <cell r="A542">
            <v>41069</v>
          </cell>
          <cell r="D542" t="str">
            <v>Backhoe Loader</v>
          </cell>
          <cell r="J542">
            <v>5</v>
          </cell>
        </row>
        <row r="543">
          <cell r="A543">
            <v>41069</v>
          </cell>
          <cell r="D543" t="str">
            <v>Bulldozer D31P</v>
          </cell>
          <cell r="J543">
            <v>5</v>
          </cell>
        </row>
        <row r="544">
          <cell r="A544">
            <v>41069</v>
          </cell>
          <cell r="D544" t="str">
            <v>Bulldozer D85E-SS</v>
          </cell>
          <cell r="J544">
            <v>5</v>
          </cell>
        </row>
        <row r="545">
          <cell r="A545">
            <v>41069</v>
          </cell>
          <cell r="D545" t="str">
            <v>Compactor Bomaq 216 D</v>
          </cell>
          <cell r="J545">
            <v>5</v>
          </cell>
        </row>
        <row r="546">
          <cell r="A546">
            <v>41069</v>
          </cell>
          <cell r="D546" t="str">
            <v>Excavator PC-200 Galeo 07</v>
          </cell>
          <cell r="J546">
            <v>5</v>
          </cell>
        </row>
        <row r="547">
          <cell r="A547">
            <v>41069</v>
          </cell>
          <cell r="D547" t="str">
            <v>Backhoe Loader</v>
          </cell>
          <cell r="J547">
            <v>4</v>
          </cell>
        </row>
        <row r="548">
          <cell r="A548">
            <v>41069</v>
          </cell>
          <cell r="D548" t="str">
            <v>Backhoe Loader</v>
          </cell>
          <cell r="J548">
            <v>1</v>
          </cell>
        </row>
        <row r="549">
          <cell r="A549">
            <v>41069</v>
          </cell>
          <cell r="D549" t="str">
            <v>Bomaq 216 D (Mamuang)</v>
          </cell>
          <cell r="J549">
            <v>5</v>
          </cell>
        </row>
        <row r="550">
          <cell r="A550">
            <v>41069</v>
          </cell>
          <cell r="D550" t="str">
            <v>Bulldozer D31E</v>
          </cell>
          <cell r="J550">
            <v>7</v>
          </cell>
        </row>
        <row r="551">
          <cell r="A551">
            <v>41069</v>
          </cell>
          <cell r="D551" t="str">
            <v>Bulldozer D31P</v>
          </cell>
          <cell r="J551">
            <v>5</v>
          </cell>
        </row>
        <row r="552">
          <cell r="A552">
            <v>41069</v>
          </cell>
          <cell r="D552" t="str">
            <v>Bulldozer D85E-SS</v>
          </cell>
          <cell r="J552">
            <v>1</v>
          </cell>
        </row>
        <row r="553">
          <cell r="A553">
            <v>41069</v>
          </cell>
          <cell r="D553" t="str">
            <v>Bulldozer D85E-SS</v>
          </cell>
          <cell r="J553">
            <v>2</v>
          </cell>
        </row>
        <row r="554">
          <cell r="A554">
            <v>41069</v>
          </cell>
          <cell r="D554" t="str">
            <v>Compactor Bomaq 211 D</v>
          </cell>
          <cell r="J554">
            <v>7</v>
          </cell>
        </row>
        <row r="555">
          <cell r="A555">
            <v>41069</v>
          </cell>
          <cell r="D555" t="str">
            <v>Compactor Bomaq 216 D</v>
          </cell>
          <cell r="J555">
            <v>7</v>
          </cell>
        </row>
        <row r="556">
          <cell r="A556">
            <v>41069</v>
          </cell>
          <cell r="D556" t="str">
            <v>Excavator PC-200 Galeo 07</v>
          </cell>
          <cell r="J556">
            <v>5</v>
          </cell>
        </row>
        <row r="557">
          <cell r="A557">
            <v>41069</v>
          </cell>
          <cell r="D557" t="str">
            <v>Excavator PC-200-8</v>
          </cell>
          <cell r="J557">
            <v>3</v>
          </cell>
        </row>
        <row r="558">
          <cell r="A558">
            <v>41069</v>
          </cell>
          <cell r="D558" t="str">
            <v>Excavator PC-200-8</v>
          </cell>
          <cell r="J558">
            <v>2</v>
          </cell>
        </row>
        <row r="559">
          <cell r="A559">
            <v>41069</v>
          </cell>
          <cell r="D559" t="str">
            <v>Grader 511A - 03</v>
          </cell>
          <cell r="J559">
            <v>5</v>
          </cell>
        </row>
        <row r="560">
          <cell r="A560">
            <v>41070</v>
          </cell>
          <cell r="D560" t="str">
            <v>Excavator PC-200 Galeo 07</v>
          </cell>
          <cell r="J560">
            <v>5</v>
          </cell>
        </row>
        <row r="561">
          <cell r="A561">
            <v>41071</v>
          </cell>
          <cell r="D561" t="str">
            <v>Backhoe Loader</v>
          </cell>
          <cell r="J561">
            <v>5</v>
          </cell>
        </row>
        <row r="562">
          <cell r="A562">
            <v>41071</v>
          </cell>
          <cell r="D562" t="str">
            <v>Backhoe Loader</v>
          </cell>
          <cell r="J562">
            <v>2</v>
          </cell>
        </row>
        <row r="563">
          <cell r="A563">
            <v>41071</v>
          </cell>
          <cell r="D563" t="str">
            <v>Bomaq 216 D (Mamuang)</v>
          </cell>
          <cell r="J563">
            <v>7</v>
          </cell>
        </row>
        <row r="564">
          <cell r="A564">
            <v>41071</v>
          </cell>
          <cell r="D564" t="str">
            <v>Bulldozer D31P</v>
          </cell>
          <cell r="J564">
            <v>7</v>
          </cell>
        </row>
        <row r="565">
          <cell r="A565">
            <v>41071</v>
          </cell>
          <cell r="D565" t="str">
            <v>Bulldozer D85E-SS</v>
          </cell>
          <cell r="J565">
            <v>7</v>
          </cell>
        </row>
        <row r="566">
          <cell r="A566">
            <v>41071</v>
          </cell>
          <cell r="D566" t="str">
            <v>Compactor Bomaq 211 D</v>
          </cell>
          <cell r="J566">
            <v>7</v>
          </cell>
        </row>
        <row r="567">
          <cell r="A567">
            <v>41071</v>
          </cell>
          <cell r="D567" t="str">
            <v>Compactor Bomaq 216 D</v>
          </cell>
          <cell r="J567">
            <v>7</v>
          </cell>
        </row>
        <row r="568">
          <cell r="A568">
            <v>41071</v>
          </cell>
          <cell r="D568" t="str">
            <v>Excavator PC-200 Galeo 07</v>
          </cell>
          <cell r="J568">
            <v>7</v>
          </cell>
        </row>
        <row r="569">
          <cell r="A569">
            <v>41071</v>
          </cell>
          <cell r="D569" t="str">
            <v>Excavator PC-200-8</v>
          </cell>
          <cell r="J569">
            <v>7</v>
          </cell>
        </row>
        <row r="570">
          <cell r="A570">
            <v>41071</v>
          </cell>
          <cell r="D570" t="str">
            <v>Grader 511A - 03</v>
          </cell>
          <cell r="J570">
            <v>1</v>
          </cell>
        </row>
        <row r="571">
          <cell r="A571">
            <v>41071</v>
          </cell>
          <cell r="D571" t="str">
            <v>Grader 511A - 03</v>
          </cell>
          <cell r="J571">
            <v>5</v>
          </cell>
        </row>
        <row r="572">
          <cell r="A572">
            <v>41071</v>
          </cell>
          <cell r="D572" t="str">
            <v>Grader 511A - 03</v>
          </cell>
          <cell r="J572">
            <v>1</v>
          </cell>
        </row>
        <row r="573">
          <cell r="A573">
            <v>41071</v>
          </cell>
          <cell r="D573" t="str">
            <v>Thornton</v>
          </cell>
          <cell r="J573">
            <v>7</v>
          </cell>
        </row>
        <row r="574">
          <cell r="A574">
            <v>41071</v>
          </cell>
          <cell r="D574" t="str">
            <v>Winteq 03</v>
          </cell>
          <cell r="J574">
            <v>7</v>
          </cell>
        </row>
        <row r="575">
          <cell r="A575">
            <v>41071</v>
          </cell>
          <cell r="D575" t="str">
            <v>Bulldozer D31E</v>
          </cell>
          <cell r="J575">
            <v>7</v>
          </cell>
        </row>
        <row r="576">
          <cell r="A576">
            <v>41071</v>
          </cell>
          <cell r="D576" t="str">
            <v>Canycom 01</v>
          </cell>
          <cell r="J576">
            <v>7</v>
          </cell>
        </row>
        <row r="577">
          <cell r="A577">
            <v>41071</v>
          </cell>
          <cell r="D577" t="str">
            <v>Canycom 02</v>
          </cell>
          <cell r="J577">
            <v>7</v>
          </cell>
        </row>
        <row r="578">
          <cell r="A578">
            <v>41071</v>
          </cell>
          <cell r="D578" t="str">
            <v>Canycom 03</v>
          </cell>
          <cell r="J578">
            <v>7</v>
          </cell>
        </row>
        <row r="579">
          <cell r="A579">
            <v>41071</v>
          </cell>
          <cell r="D579" t="str">
            <v>Canycom 04</v>
          </cell>
          <cell r="J579">
            <v>7</v>
          </cell>
        </row>
        <row r="580">
          <cell r="A580">
            <v>41071</v>
          </cell>
          <cell r="D580" t="str">
            <v>Compactor Bomaq 211 D</v>
          </cell>
          <cell r="J580">
            <v>7</v>
          </cell>
        </row>
        <row r="581">
          <cell r="A581">
            <v>41071</v>
          </cell>
          <cell r="D581" t="str">
            <v>Compactor Bomaq 216 D</v>
          </cell>
          <cell r="J581">
            <v>7</v>
          </cell>
        </row>
        <row r="582">
          <cell r="A582">
            <v>41071</v>
          </cell>
          <cell r="D582" t="str">
            <v>Excavator PC-200-8</v>
          </cell>
          <cell r="J582">
            <v>7</v>
          </cell>
        </row>
        <row r="583">
          <cell r="A583">
            <v>41071</v>
          </cell>
          <cell r="D583" t="str">
            <v>Excavator PC-200-8</v>
          </cell>
          <cell r="J583">
            <v>3</v>
          </cell>
        </row>
        <row r="584">
          <cell r="A584">
            <v>41071</v>
          </cell>
          <cell r="D584" t="str">
            <v>Grader 510R</v>
          </cell>
          <cell r="J584">
            <v>7</v>
          </cell>
        </row>
        <row r="585">
          <cell r="A585">
            <v>41071</v>
          </cell>
          <cell r="D585" t="str">
            <v>Grader 511A</v>
          </cell>
          <cell r="J585">
            <v>7</v>
          </cell>
        </row>
        <row r="586">
          <cell r="A586">
            <v>41071</v>
          </cell>
          <cell r="D586" t="str">
            <v>Thornton</v>
          </cell>
          <cell r="J586">
            <v>7</v>
          </cell>
        </row>
        <row r="587">
          <cell r="A587">
            <v>41071</v>
          </cell>
          <cell r="D587" t="str">
            <v>Bomaq 216 D (Mamuang)</v>
          </cell>
          <cell r="J587">
            <v>7</v>
          </cell>
        </row>
        <row r="588">
          <cell r="A588">
            <v>41071</v>
          </cell>
          <cell r="D588" t="str">
            <v>Bulldozer D31E</v>
          </cell>
          <cell r="J588">
            <v>7</v>
          </cell>
        </row>
        <row r="589">
          <cell r="A589">
            <v>41071</v>
          </cell>
          <cell r="D589" t="str">
            <v>Compactor Bomaq 211 D</v>
          </cell>
          <cell r="J589">
            <v>7</v>
          </cell>
        </row>
        <row r="590">
          <cell r="A590">
            <v>41071</v>
          </cell>
          <cell r="D590" t="str">
            <v>Excavator PC-200 Galeo 08</v>
          </cell>
          <cell r="J590">
            <v>10</v>
          </cell>
        </row>
        <row r="591">
          <cell r="A591">
            <v>41071</v>
          </cell>
          <cell r="D591" t="str">
            <v>Grader 511A</v>
          </cell>
          <cell r="J591">
            <v>7</v>
          </cell>
        </row>
        <row r="592">
          <cell r="A592">
            <v>41071</v>
          </cell>
          <cell r="D592" t="str">
            <v>Grader 511A - 03</v>
          </cell>
          <cell r="J592">
            <v>7</v>
          </cell>
        </row>
        <row r="593">
          <cell r="A593">
            <v>41071</v>
          </cell>
          <cell r="D593" t="str">
            <v>Backhoe Loader</v>
          </cell>
          <cell r="J593">
            <v>7</v>
          </cell>
        </row>
        <row r="594">
          <cell r="A594">
            <v>41071</v>
          </cell>
          <cell r="D594" t="str">
            <v>Bulldozer D31P</v>
          </cell>
          <cell r="J594">
            <v>7</v>
          </cell>
        </row>
        <row r="595">
          <cell r="A595">
            <v>41071</v>
          </cell>
          <cell r="D595" t="str">
            <v>Bulldozer D85E-SS</v>
          </cell>
          <cell r="J595">
            <v>7</v>
          </cell>
        </row>
        <row r="596">
          <cell r="A596">
            <v>41071</v>
          </cell>
          <cell r="D596" t="str">
            <v>Compactor Bomaq 216 D</v>
          </cell>
          <cell r="J596">
            <v>7</v>
          </cell>
        </row>
        <row r="597">
          <cell r="A597">
            <v>41071</v>
          </cell>
          <cell r="D597" t="str">
            <v>Excavator PC-200 Galeo 07</v>
          </cell>
          <cell r="J597">
            <v>7</v>
          </cell>
        </row>
        <row r="598">
          <cell r="A598">
            <v>41071</v>
          </cell>
          <cell r="D598" t="str">
            <v>Grader 511A - 03</v>
          </cell>
          <cell r="J598">
            <v>7</v>
          </cell>
        </row>
        <row r="599">
          <cell r="A599">
            <v>41072</v>
          </cell>
          <cell r="D599" t="str">
            <v>Backhoe Loader</v>
          </cell>
          <cell r="J599">
            <v>5</v>
          </cell>
        </row>
        <row r="600">
          <cell r="A600">
            <v>41072</v>
          </cell>
          <cell r="D600" t="str">
            <v>Backhoe Loader</v>
          </cell>
          <cell r="J600">
            <v>2</v>
          </cell>
        </row>
        <row r="601">
          <cell r="A601">
            <v>41072</v>
          </cell>
          <cell r="D601" t="str">
            <v>Bomaq 216 D (Mamuang)</v>
          </cell>
          <cell r="J601">
            <v>1</v>
          </cell>
        </row>
        <row r="602">
          <cell r="A602">
            <v>41072</v>
          </cell>
          <cell r="D602" t="str">
            <v>Bomaq 216 D (Mamuang)</v>
          </cell>
          <cell r="J602">
            <v>1</v>
          </cell>
        </row>
        <row r="603">
          <cell r="A603">
            <v>41072</v>
          </cell>
          <cell r="D603" t="str">
            <v>Bomaq 216 D (Mamuang)</v>
          </cell>
          <cell r="J603">
            <v>1</v>
          </cell>
        </row>
        <row r="604">
          <cell r="A604">
            <v>41072</v>
          </cell>
          <cell r="D604" t="str">
            <v>Bomaq 216 D (Mamuang)</v>
          </cell>
          <cell r="J604">
            <v>1</v>
          </cell>
        </row>
        <row r="605">
          <cell r="A605">
            <v>41072</v>
          </cell>
          <cell r="D605" t="str">
            <v>Bomaq 216 D (Mamuang)</v>
          </cell>
          <cell r="J605">
            <v>1</v>
          </cell>
        </row>
        <row r="606">
          <cell r="A606">
            <v>41072</v>
          </cell>
          <cell r="D606" t="str">
            <v>Bomaq 216 D (Mamuang)</v>
          </cell>
          <cell r="J606">
            <v>1</v>
          </cell>
        </row>
        <row r="607">
          <cell r="A607">
            <v>41072</v>
          </cell>
          <cell r="D607" t="str">
            <v>Bomaq 216 D (Mamuang)</v>
          </cell>
          <cell r="J607">
            <v>1</v>
          </cell>
        </row>
        <row r="608">
          <cell r="A608">
            <v>41072</v>
          </cell>
          <cell r="D608" t="str">
            <v>Bomaq 216 D (Mamuang)</v>
          </cell>
          <cell r="J608">
            <v>1</v>
          </cell>
        </row>
        <row r="609">
          <cell r="A609">
            <v>41072</v>
          </cell>
          <cell r="D609" t="str">
            <v>Bomaq 216 D (Mamuang)</v>
          </cell>
          <cell r="J609">
            <v>1</v>
          </cell>
        </row>
        <row r="610">
          <cell r="A610">
            <v>41072</v>
          </cell>
          <cell r="D610" t="str">
            <v>Bomaq 216 D (Mamuang)</v>
          </cell>
          <cell r="J610">
            <v>1</v>
          </cell>
        </row>
        <row r="611">
          <cell r="A611">
            <v>41072</v>
          </cell>
          <cell r="D611" t="str">
            <v>Bulldozer D31P</v>
          </cell>
          <cell r="J611">
            <v>3</v>
          </cell>
        </row>
        <row r="612">
          <cell r="A612">
            <v>41072</v>
          </cell>
          <cell r="D612" t="str">
            <v>Bulldozer D31P</v>
          </cell>
          <cell r="J612">
            <v>2</v>
          </cell>
        </row>
        <row r="613">
          <cell r="A613">
            <v>41072</v>
          </cell>
          <cell r="D613" t="str">
            <v>Bulldozer D31P</v>
          </cell>
          <cell r="J613">
            <v>1</v>
          </cell>
        </row>
        <row r="614">
          <cell r="A614">
            <v>41072</v>
          </cell>
          <cell r="D614" t="str">
            <v>Bulldozer D31P</v>
          </cell>
          <cell r="J614">
            <v>1</v>
          </cell>
        </row>
        <row r="615">
          <cell r="A615">
            <v>41072</v>
          </cell>
          <cell r="D615" t="str">
            <v>Bulldozer D85E-SS</v>
          </cell>
          <cell r="J615">
            <v>4</v>
          </cell>
        </row>
        <row r="616">
          <cell r="A616">
            <v>41072</v>
          </cell>
          <cell r="D616" t="str">
            <v>Bulldozer D85E-SS</v>
          </cell>
          <cell r="J616">
            <v>5</v>
          </cell>
        </row>
        <row r="617">
          <cell r="A617">
            <v>41072</v>
          </cell>
          <cell r="D617" t="str">
            <v>Excavator PC-200 Galeo 07</v>
          </cell>
          <cell r="J617">
            <v>4</v>
          </cell>
        </row>
        <row r="618">
          <cell r="A618">
            <v>41072</v>
          </cell>
          <cell r="D618" t="str">
            <v>Excavator PC-200 Galeo 07</v>
          </cell>
          <cell r="J618">
            <v>3</v>
          </cell>
        </row>
        <row r="619">
          <cell r="A619">
            <v>41072</v>
          </cell>
          <cell r="D619" t="str">
            <v>Excavator PC-200 Galeo 07</v>
          </cell>
          <cell r="J619">
            <v>2</v>
          </cell>
        </row>
        <row r="620">
          <cell r="A620">
            <v>41072</v>
          </cell>
          <cell r="D620" t="str">
            <v>Grader 511A - 03</v>
          </cell>
          <cell r="J620">
            <v>2</v>
          </cell>
        </row>
        <row r="621">
          <cell r="A621">
            <v>41072</v>
          </cell>
          <cell r="D621" t="str">
            <v>Grader 511A - 03</v>
          </cell>
          <cell r="J621">
            <v>2</v>
          </cell>
        </row>
        <row r="622">
          <cell r="A622">
            <v>41072</v>
          </cell>
          <cell r="D622" t="str">
            <v>Grader 511A - 03</v>
          </cell>
          <cell r="J622">
            <v>1</v>
          </cell>
        </row>
        <row r="623">
          <cell r="A623">
            <v>41072</v>
          </cell>
          <cell r="D623" t="str">
            <v>Grader 511A - 03</v>
          </cell>
          <cell r="J623">
            <v>1</v>
          </cell>
        </row>
        <row r="624">
          <cell r="A624">
            <v>41072</v>
          </cell>
          <cell r="D624" t="str">
            <v>Grader 511A - 03</v>
          </cell>
          <cell r="J624">
            <v>1</v>
          </cell>
        </row>
        <row r="625">
          <cell r="A625">
            <v>41072</v>
          </cell>
          <cell r="D625" t="str">
            <v>Winteq 03</v>
          </cell>
          <cell r="J625">
            <v>3.5</v>
          </cell>
        </row>
        <row r="626">
          <cell r="A626">
            <v>41072</v>
          </cell>
          <cell r="D626" t="str">
            <v>Winteq 03</v>
          </cell>
          <cell r="J626">
            <v>3.5</v>
          </cell>
        </row>
        <row r="627">
          <cell r="A627">
            <v>41072</v>
          </cell>
          <cell r="D627" t="str">
            <v>Bulldozer D31E</v>
          </cell>
          <cell r="J627">
            <v>7</v>
          </cell>
        </row>
        <row r="628">
          <cell r="A628">
            <v>41072</v>
          </cell>
          <cell r="D628" t="str">
            <v>Canycom 01</v>
          </cell>
          <cell r="J628">
            <v>7</v>
          </cell>
        </row>
        <row r="629">
          <cell r="A629">
            <v>41072</v>
          </cell>
          <cell r="D629" t="str">
            <v>Canycom 02</v>
          </cell>
          <cell r="J629">
            <v>7</v>
          </cell>
        </row>
        <row r="630">
          <cell r="A630">
            <v>41072</v>
          </cell>
          <cell r="D630" t="str">
            <v>Canycom 03</v>
          </cell>
          <cell r="J630">
            <v>7</v>
          </cell>
        </row>
        <row r="631">
          <cell r="A631">
            <v>41072</v>
          </cell>
          <cell r="D631" t="str">
            <v>Canycom 04</v>
          </cell>
          <cell r="J631">
            <v>10</v>
          </cell>
        </row>
        <row r="632">
          <cell r="A632">
            <v>41072</v>
          </cell>
          <cell r="D632" t="str">
            <v>Compactor Bomaq 211 D</v>
          </cell>
          <cell r="J632">
            <v>7</v>
          </cell>
        </row>
        <row r="633">
          <cell r="A633">
            <v>41072</v>
          </cell>
          <cell r="D633" t="str">
            <v>Compactor Bomaq 216 D</v>
          </cell>
          <cell r="J633">
            <v>7</v>
          </cell>
        </row>
        <row r="634">
          <cell r="A634">
            <v>41072</v>
          </cell>
          <cell r="D634" t="str">
            <v>Excavator PC-200-8</v>
          </cell>
          <cell r="J634">
            <v>7</v>
          </cell>
        </row>
        <row r="635">
          <cell r="A635">
            <v>41072</v>
          </cell>
          <cell r="D635" t="str">
            <v>Grader 510R</v>
          </cell>
          <cell r="J635">
            <v>7</v>
          </cell>
        </row>
        <row r="636">
          <cell r="A636">
            <v>41072</v>
          </cell>
          <cell r="D636" t="str">
            <v>Grader 511A</v>
          </cell>
          <cell r="J636">
            <v>1</v>
          </cell>
        </row>
        <row r="637">
          <cell r="A637">
            <v>41072</v>
          </cell>
          <cell r="D637" t="str">
            <v>Grader 511A</v>
          </cell>
          <cell r="J637">
            <v>1</v>
          </cell>
        </row>
        <row r="638">
          <cell r="A638">
            <v>41072</v>
          </cell>
          <cell r="D638" t="str">
            <v>Grader 511A</v>
          </cell>
          <cell r="J638">
            <v>1</v>
          </cell>
        </row>
        <row r="639">
          <cell r="A639">
            <v>41072</v>
          </cell>
          <cell r="D639" t="str">
            <v>Grader 511A</v>
          </cell>
          <cell r="J639">
            <v>1</v>
          </cell>
        </row>
        <row r="640">
          <cell r="A640">
            <v>41072</v>
          </cell>
          <cell r="D640" t="str">
            <v>Grader 511A</v>
          </cell>
          <cell r="J640">
            <v>1</v>
          </cell>
        </row>
        <row r="641">
          <cell r="A641">
            <v>41072</v>
          </cell>
          <cell r="D641" t="str">
            <v>Grader 511A</v>
          </cell>
          <cell r="J641">
            <v>1</v>
          </cell>
        </row>
        <row r="642">
          <cell r="A642">
            <v>41072</v>
          </cell>
          <cell r="D642" t="str">
            <v>Grader 511A</v>
          </cell>
          <cell r="J642">
            <v>1</v>
          </cell>
        </row>
        <row r="643">
          <cell r="A643">
            <v>41072</v>
          </cell>
          <cell r="D643" t="str">
            <v>Bomaq 216 D (Mamuang)</v>
          </cell>
          <cell r="J643">
            <v>0.5</v>
          </cell>
        </row>
        <row r="644">
          <cell r="A644">
            <v>41072</v>
          </cell>
          <cell r="D644" t="str">
            <v>Bomaq 216 D (Mamuang)</v>
          </cell>
          <cell r="J644">
            <v>0.5</v>
          </cell>
        </row>
        <row r="645">
          <cell r="A645">
            <v>41072</v>
          </cell>
          <cell r="D645" t="str">
            <v>Bomaq 216 D (Mamuang)</v>
          </cell>
          <cell r="J645">
            <v>0.5</v>
          </cell>
        </row>
        <row r="646">
          <cell r="A646">
            <v>41072</v>
          </cell>
          <cell r="D646" t="str">
            <v>Bomaq 216 D (Mamuang)</v>
          </cell>
          <cell r="J646">
            <v>0.5</v>
          </cell>
        </row>
        <row r="647">
          <cell r="A647">
            <v>41072</v>
          </cell>
          <cell r="D647" t="str">
            <v>Bomaq 216 D (Mamuang)</v>
          </cell>
          <cell r="J647">
            <v>1</v>
          </cell>
        </row>
        <row r="648">
          <cell r="A648">
            <v>41072</v>
          </cell>
          <cell r="D648" t="str">
            <v>Bomaq 216 D (Mamuang)</v>
          </cell>
          <cell r="J648">
            <v>1</v>
          </cell>
        </row>
        <row r="649">
          <cell r="A649">
            <v>41072</v>
          </cell>
          <cell r="D649" t="str">
            <v>Bomaq 216 D (Mamuang)</v>
          </cell>
          <cell r="J649">
            <v>1</v>
          </cell>
        </row>
        <row r="650">
          <cell r="A650">
            <v>41072</v>
          </cell>
          <cell r="D650" t="str">
            <v>Bomaq 216 D (Mamuang)</v>
          </cell>
          <cell r="J650">
            <v>1</v>
          </cell>
        </row>
        <row r="651">
          <cell r="A651">
            <v>41072</v>
          </cell>
          <cell r="D651" t="str">
            <v>Bomaq 216 D (Mamuang)</v>
          </cell>
          <cell r="J651">
            <v>1</v>
          </cell>
        </row>
        <row r="652">
          <cell r="A652">
            <v>41072</v>
          </cell>
          <cell r="D652" t="str">
            <v>Bomaq 216 D (Mamuang)</v>
          </cell>
          <cell r="J652">
            <v>1</v>
          </cell>
        </row>
        <row r="653">
          <cell r="A653">
            <v>41072</v>
          </cell>
          <cell r="D653" t="str">
            <v>Bomaq 216 D (Mamuang)</v>
          </cell>
          <cell r="J653">
            <v>1</v>
          </cell>
        </row>
        <row r="654">
          <cell r="A654">
            <v>41072</v>
          </cell>
          <cell r="D654" t="str">
            <v>Bomaq 216 D (Mamuang)</v>
          </cell>
          <cell r="J654">
            <v>1</v>
          </cell>
        </row>
        <row r="655">
          <cell r="A655">
            <v>41072</v>
          </cell>
          <cell r="D655" t="str">
            <v>Backhoe Loader</v>
          </cell>
          <cell r="J655">
            <v>4</v>
          </cell>
        </row>
        <row r="656">
          <cell r="A656">
            <v>41072</v>
          </cell>
          <cell r="D656" t="str">
            <v>Backhoe Loader</v>
          </cell>
          <cell r="J656">
            <v>3</v>
          </cell>
        </row>
        <row r="657">
          <cell r="A657">
            <v>41072</v>
          </cell>
          <cell r="D657" t="str">
            <v>Bulldozer D31P</v>
          </cell>
          <cell r="J657">
            <v>7</v>
          </cell>
        </row>
        <row r="658">
          <cell r="A658">
            <v>41072</v>
          </cell>
          <cell r="D658" t="str">
            <v>Bulldozer D85E-SS</v>
          </cell>
          <cell r="J658">
            <v>7</v>
          </cell>
        </row>
        <row r="659">
          <cell r="A659">
            <v>41072</v>
          </cell>
          <cell r="D659" t="str">
            <v>Compactor Bomaq 216 D</v>
          </cell>
          <cell r="J659">
            <v>7</v>
          </cell>
        </row>
        <row r="660">
          <cell r="A660">
            <v>41072</v>
          </cell>
          <cell r="D660" t="str">
            <v>Excavator PC-200 Galeo 07</v>
          </cell>
          <cell r="J660">
            <v>7</v>
          </cell>
        </row>
        <row r="661">
          <cell r="A661">
            <v>41072</v>
          </cell>
          <cell r="D661" t="str">
            <v>Grader 511A - 03</v>
          </cell>
          <cell r="J661">
            <v>4</v>
          </cell>
        </row>
        <row r="662">
          <cell r="A662">
            <v>41072</v>
          </cell>
          <cell r="D662" t="str">
            <v>Grader 511A - 03</v>
          </cell>
          <cell r="J662">
            <v>3</v>
          </cell>
        </row>
        <row r="663">
          <cell r="A663">
            <v>41072</v>
          </cell>
          <cell r="D663" t="str">
            <v>Bulldozer D31E</v>
          </cell>
          <cell r="J663">
            <v>7</v>
          </cell>
        </row>
        <row r="664">
          <cell r="A664">
            <v>41072</v>
          </cell>
          <cell r="D664" t="str">
            <v>Compactor Bomaq 211 D</v>
          </cell>
          <cell r="J664">
            <v>7</v>
          </cell>
        </row>
        <row r="665">
          <cell r="A665">
            <v>41072</v>
          </cell>
          <cell r="D665" t="str">
            <v>Excavator PC-200 Galeo 08</v>
          </cell>
          <cell r="J665">
            <v>3</v>
          </cell>
        </row>
        <row r="666">
          <cell r="A666">
            <v>41072</v>
          </cell>
          <cell r="D666" t="str">
            <v>Excavator PC-200 Galeo 08</v>
          </cell>
          <cell r="J666">
            <v>2</v>
          </cell>
        </row>
        <row r="667">
          <cell r="A667">
            <v>41072</v>
          </cell>
          <cell r="D667" t="str">
            <v>Excavator PC-200 Galeo 08</v>
          </cell>
          <cell r="J667">
            <v>2</v>
          </cell>
        </row>
        <row r="668">
          <cell r="A668">
            <v>41072</v>
          </cell>
          <cell r="D668" t="str">
            <v>Excavator PC-200 Galeo 08</v>
          </cell>
          <cell r="J668">
            <v>1</v>
          </cell>
        </row>
        <row r="669">
          <cell r="A669">
            <v>41072</v>
          </cell>
          <cell r="D669" t="str">
            <v>Grader 511A</v>
          </cell>
          <cell r="J669">
            <v>0.5</v>
          </cell>
        </row>
        <row r="670">
          <cell r="A670">
            <v>41072</v>
          </cell>
          <cell r="D670" t="str">
            <v>Grader 511A</v>
          </cell>
          <cell r="J670">
            <v>0.5</v>
          </cell>
        </row>
        <row r="671">
          <cell r="A671">
            <v>41072</v>
          </cell>
          <cell r="D671" t="str">
            <v>Grader 511A</v>
          </cell>
          <cell r="J671">
            <v>1</v>
          </cell>
        </row>
        <row r="672">
          <cell r="A672">
            <v>41072</v>
          </cell>
          <cell r="D672" t="str">
            <v>Grader 511A</v>
          </cell>
          <cell r="J672">
            <v>2</v>
          </cell>
        </row>
        <row r="673">
          <cell r="A673">
            <v>41072</v>
          </cell>
          <cell r="D673" t="str">
            <v>Grader 511A</v>
          </cell>
          <cell r="J673">
            <v>2</v>
          </cell>
        </row>
        <row r="674">
          <cell r="A674">
            <v>41072</v>
          </cell>
          <cell r="D674" t="str">
            <v>Grader 511A</v>
          </cell>
          <cell r="J674">
            <v>2</v>
          </cell>
        </row>
        <row r="675">
          <cell r="A675">
            <v>41072</v>
          </cell>
          <cell r="D675" t="str">
            <v>Grader 511A</v>
          </cell>
          <cell r="J675">
            <v>2</v>
          </cell>
        </row>
        <row r="676">
          <cell r="A676">
            <v>41073</v>
          </cell>
          <cell r="D676" t="str">
            <v>Bulldozer D31P</v>
          </cell>
          <cell r="J676">
            <v>7</v>
          </cell>
        </row>
        <row r="677">
          <cell r="A677">
            <v>41073</v>
          </cell>
          <cell r="D677" t="str">
            <v>Bulldozer D85E-SS</v>
          </cell>
          <cell r="J677">
            <v>7</v>
          </cell>
        </row>
        <row r="678">
          <cell r="A678">
            <v>41073</v>
          </cell>
          <cell r="D678" t="str">
            <v>Compactor Bomaq 211 D</v>
          </cell>
          <cell r="J678">
            <v>7</v>
          </cell>
        </row>
        <row r="679">
          <cell r="A679">
            <v>41073</v>
          </cell>
          <cell r="D679" t="str">
            <v>Compactor Bomaq 216 D</v>
          </cell>
          <cell r="J679">
            <v>7</v>
          </cell>
        </row>
        <row r="680">
          <cell r="A680">
            <v>41073</v>
          </cell>
          <cell r="D680" t="str">
            <v>Excavator PC-200 Galeo 07</v>
          </cell>
          <cell r="J680">
            <v>7</v>
          </cell>
        </row>
        <row r="681">
          <cell r="A681">
            <v>41073</v>
          </cell>
          <cell r="D681" t="str">
            <v>Excavator PC-200-8</v>
          </cell>
          <cell r="J681">
            <v>4</v>
          </cell>
        </row>
        <row r="682">
          <cell r="A682">
            <v>41073</v>
          </cell>
          <cell r="D682" t="str">
            <v>Excavator PC-200-8</v>
          </cell>
          <cell r="J682">
            <v>3</v>
          </cell>
        </row>
        <row r="683">
          <cell r="A683">
            <v>41073</v>
          </cell>
          <cell r="D683" t="str">
            <v>Grader 511A - 03</v>
          </cell>
          <cell r="J683">
            <v>7</v>
          </cell>
        </row>
        <row r="684">
          <cell r="A684">
            <v>41073</v>
          </cell>
          <cell r="D684" t="str">
            <v>Thornton</v>
          </cell>
          <cell r="J684">
            <v>7</v>
          </cell>
        </row>
        <row r="685">
          <cell r="A685">
            <v>41073</v>
          </cell>
          <cell r="D685" t="str">
            <v>Winteq 03</v>
          </cell>
          <cell r="J685">
            <v>7</v>
          </cell>
        </row>
        <row r="686">
          <cell r="A686">
            <v>41073</v>
          </cell>
          <cell r="D686" t="str">
            <v>Bomaq 216 D (Mamuang)</v>
          </cell>
          <cell r="J686">
            <v>1</v>
          </cell>
        </row>
        <row r="687">
          <cell r="A687">
            <v>41073</v>
          </cell>
          <cell r="D687" t="str">
            <v>Bomaq 216 D (Mamuang)</v>
          </cell>
          <cell r="J687">
            <v>1</v>
          </cell>
        </row>
        <row r="688">
          <cell r="A688">
            <v>41073</v>
          </cell>
          <cell r="D688" t="str">
            <v>Bomaq 216 D (Mamuang)</v>
          </cell>
          <cell r="J688">
            <v>1</v>
          </cell>
        </row>
        <row r="689">
          <cell r="A689">
            <v>41073</v>
          </cell>
          <cell r="D689" t="str">
            <v>Bomaq 216 D (Mamuang)</v>
          </cell>
          <cell r="J689">
            <v>1</v>
          </cell>
        </row>
        <row r="690">
          <cell r="A690">
            <v>41073</v>
          </cell>
          <cell r="D690" t="str">
            <v>Bomaq 216 D (Mamuang)</v>
          </cell>
          <cell r="J690">
            <v>1</v>
          </cell>
        </row>
        <row r="691">
          <cell r="A691">
            <v>41073</v>
          </cell>
          <cell r="D691" t="str">
            <v>Bomaq 216 D (Mamuang)</v>
          </cell>
          <cell r="J691">
            <v>2</v>
          </cell>
        </row>
        <row r="692">
          <cell r="A692">
            <v>41073</v>
          </cell>
          <cell r="D692" t="str">
            <v>Bulldozer D31E</v>
          </cell>
          <cell r="J692">
            <v>7</v>
          </cell>
        </row>
        <row r="693">
          <cell r="A693">
            <v>41073</v>
          </cell>
          <cell r="D693" t="str">
            <v>Canycom 01</v>
          </cell>
          <cell r="J693">
            <v>9</v>
          </cell>
        </row>
        <row r="694">
          <cell r="A694">
            <v>41073</v>
          </cell>
          <cell r="D694" t="str">
            <v>Canycom 02</v>
          </cell>
          <cell r="J694">
            <v>9</v>
          </cell>
        </row>
        <row r="695">
          <cell r="A695">
            <v>41073</v>
          </cell>
          <cell r="D695" t="str">
            <v>Canycom 03</v>
          </cell>
          <cell r="J695">
            <v>9</v>
          </cell>
        </row>
        <row r="696">
          <cell r="A696">
            <v>41073</v>
          </cell>
          <cell r="D696" t="str">
            <v>Canycom 04</v>
          </cell>
          <cell r="J696">
            <v>9</v>
          </cell>
        </row>
        <row r="697">
          <cell r="A697">
            <v>41073</v>
          </cell>
          <cell r="D697" t="str">
            <v>Compactor Bomaq 211 D</v>
          </cell>
          <cell r="J697">
            <v>7</v>
          </cell>
        </row>
        <row r="698">
          <cell r="A698">
            <v>41073</v>
          </cell>
          <cell r="D698" t="str">
            <v>Compactor Bomaq 216 D</v>
          </cell>
          <cell r="J698">
            <v>7</v>
          </cell>
        </row>
        <row r="699">
          <cell r="A699">
            <v>41073</v>
          </cell>
          <cell r="D699" t="str">
            <v>Excavator PC-200-8</v>
          </cell>
          <cell r="J699">
            <v>2</v>
          </cell>
        </row>
        <row r="700">
          <cell r="A700">
            <v>41073</v>
          </cell>
          <cell r="D700" t="str">
            <v>Excavator PC-200-8</v>
          </cell>
          <cell r="J700">
            <v>5</v>
          </cell>
        </row>
        <row r="701">
          <cell r="A701">
            <v>41073</v>
          </cell>
          <cell r="D701" t="str">
            <v>Grader 510R</v>
          </cell>
          <cell r="J701">
            <v>2</v>
          </cell>
        </row>
        <row r="702">
          <cell r="A702">
            <v>41073</v>
          </cell>
          <cell r="D702" t="str">
            <v>Grader 510R</v>
          </cell>
          <cell r="J702">
            <v>2</v>
          </cell>
        </row>
        <row r="703">
          <cell r="A703">
            <v>41073</v>
          </cell>
          <cell r="D703" t="str">
            <v>Grader 510R</v>
          </cell>
          <cell r="J703">
            <v>1</v>
          </cell>
        </row>
        <row r="704">
          <cell r="A704">
            <v>41073</v>
          </cell>
          <cell r="D704" t="str">
            <v>Grader 510R</v>
          </cell>
          <cell r="J704">
            <v>2</v>
          </cell>
        </row>
        <row r="705">
          <cell r="A705">
            <v>41073</v>
          </cell>
          <cell r="D705" t="str">
            <v>Grader 511A</v>
          </cell>
          <cell r="J705">
            <v>1</v>
          </cell>
        </row>
        <row r="706">
          <cell r="A706">
            <v>41073</v>
          </cell>
          <cell r="D706" t="str">
            <v>Grader 511A</v>
          </cell>
          <cell r="J706">
            <v>1</v>
          </cell>
        </row>
        <row r="707">
          <cell r="A707">
            <v>41073</v>
          </cell>
          <cell r="D707" t="str">
            <v>Grader 511A</v>
          </cell>
          <cell r="J707">
            <v>1</v>
          </cell>
        </row>
        <row r="708">
          <cell r="A708">
            <v>41073</v>
          </cell>
          <cell r="D708" t="str">
            <v>Grader 511A</v>
          </cell>
          <cell r="J708">
            <v>1</v>
          </cell>
        </row>
        <row r="709">
          <cell r="A709">
            <v>41073</v>
          </cell>
          <cell r="D709" t="str">
            <v>Grader 511A</v>
          </cell>
          <cell r="J709">
            <v>1</v>
          </cell>
        </row>
        <row r="710">
          <cell r="A710">
            <v>41073</v>
          </cell>
          <cell r="D710" t="str">
            <v>Grader 511A</v>
          </cell>
          <cell r="J710">
            <v>1</v>
          </cell>
        </row>
        <row r="711">
          <cell r="A711">
            <v>41073</v>
          </cell>
          <cell r="D711" t="str">
            <v>Backhoe Loader</v>
          </cell>
          <cell r="J711">
            <v>3</v>
          </cell>
        </row>
        <row r="712">
          <cell r="A712">
            <v>41073</v>
          </cell>
          <cell r="D712" t="str">
            <v>Backhoe Loader</v>
          </cell>
          <cell r="J712">
            <v>2</v>
          </cell>
        </row>
        <row r="713">
          <cell r="A713">
            <v>41073</v>
          </cell>
          <cell r="D713" t="str">
            <v>Backhoe Loader</v>
          </cell>
          <cell r="J713">
            <v>8</v>
          </cell>
        </row>
        <row r="714">
          <cell r="A714">
            <v>41073</v>
          </cell>
          <cell r="D714" t="str">
            <v>Backhoe Loader</v>
          </cell>
          <cell r="J714">
            <v>2</v>
          </cell>
        </row>
        <row r="715">
          <cell r="A715">
            <v>41073</v>
          </cell>
          <cell r="D715" t="str">
            <v>Bulldozer D31P</v>
          </cell>
          <cell r="J715">
            <v>7</v>
          </cell>
        </row>
        <row r="716">
          <cell r="A716">
            <v>41073</v>
          </cell>
          <cell r="D716" t="str">
            <v>Bulldozer D85E-SS</v>
          </cell>
          <cell r="J716">
            <v>7</v>
          </cell>
        </row>
        <row r="717">
          <cell r="A717">
            <v>41073</v>
          </cell>
          <cell r="D717" t="str">
            <v>Compactor Bomaq 216 D</v>
          </cell>
          <cell r="J717">
            <v>7</v>
          </cell>
        </row>
        <row r="718">
          <cell r="A718">
            <v>41073</v>
          </cell>
          <cell r="D718" t="str">
            <v>Excavator PC-200 Galeo 07</v>
          </cell>
          <cell r="J718">
            <v>7</v>
          </cell>
        </row>
        <row r="719">
          <cell r="A719">
            <v>41073</v>
          </cell>
          <cell r="D719" t="str">
            <v>Excavator PC-200 Galeo 08</v>
          </cell>
          <cell r="J719">
            <v>2</v>
          </cell>
        </row>
        <row r="720">
          <cell r="A720">
            <v>41073</v>
          </cell>
          <cell r="D720" t="str">
            <v>Excavator PC-200 Galeo 08</v>
          </cell>
          <cell r="J720">
            <v>5</v>
          </cell>
        </row>
        <row r="721">
          <cell r="A721">
            <v>41073</v>
          </cell>
          <cell r="D721" t="str">
            <v>Grader 511A - 03</v>
          </cell>
          <cell r="J721">
            <v>3</v>
          </cell>
        </row>
        <row r="722">
          <cell r="A722">
            <v>41073</v>
          </cell>
          <cell r="D722" t="str">
            <v>Grader 511A - 03</v>
          </cell>
          <cell r="J722">
            <v>3</v>
          </cell>
        </row>
        <row r="723">
          <cell r="A723">
            <v>41073</v>
          </cell>
          <cell r="D723" t="str">
            <v>Grader 511A - 03</v>
          </cell>
          <cell r="J723">
            <v>2</v>
          </cell>
        </row>
        <row r="724">
          <cell r="A724">
            <v>41073</v>
          </cell>
          <cell r="D724" t="str">
            <v>Bomaq 216 D (Mamuang)</v>
          </cell>
          <cell r="J724">
            <v>1</v>
          </cell>
        </row>
        <row r="725">
          <cell r="A725">
            <v>41073</v>
          </cell>
          <cell r="D725" t="str">
            <v>Bomaq 216 D (Mamuang)</v>
          </cell>
          <cell r="J725">
            <v>1</v>
          </cell>
        </row>
        <row r="726">
          <cell r="A726">
            <v>41073</v>
          </cell>
          <cell r="D726" t="str">
            <v>Bomaq 216 D (Mamuang)</v>
          </cell>
          <cell r="J726">
            <v>1</v>
          </cell>
        </row>
        <row r="727">
          <cell r="A727">
            <v>41073</v>
          </cell>
          <cell r="D727" t="str">
            <v>Bomaq 216 D (Mamuang)</v>
          </cell>
          <cell r="J727">
            <v>1</v>
          </cell>
        </row>
        <row r="728">
          <cell r="A728">
            <v>41073</v>
          </cell>
          <cell r="D728" t="str">
            <v>Bomaq 216 D (Mamuang)</v>
          </cell>
          <cell r="J728">
            <v>1</v>
          </cell>
        </row>
        <row r="729">
          <cell r="A729">
            <v>41073</v>
          </cell>
          <cell r="D729" t="str">
            <v>Bomaq 216 D (Mamuang)</v>
          </cell>
          <cell r="J729">
            <v>1</v>
          </cell>
        </row>
        <row r="730">
          <cell r="A730">
            <v>41073</v>
          </cell>
          <cell r="D730" t="str">
            <v>Bomaq 216 D (Mamuang)</v>
          </cell>
          <cell r="J730">
            <v>1</v>
          </cell>
        </row>
        <row r="731">
          <cell r="A731">
            <v>41073</v>
          </cell>
          <cell r="D731" t="str">
            <v>Bomaq 216 D (Mamuang)</v>
          </cell>
          <cell r="J731">
            <v>1</v>
          </cell>
        </row>
        <row r="732">
          <cell r="A732">
            <v>41073</v>
          </cell>
          <cell r="D732" t="str">
            <v>Bomaq 216 D (Mamuang)</v>
          </cell>
          <cell r="J732">
            <v>1</v>
          </cell>
        </row>
        <row r="733">
          <cell r="A733">
            <v>41073</v>
          </cell>
          <cell r="D733" t="str">
            <v>Bomaq 216 D (Mamuang)</v>
          </cell>
          <cell r="J733">
            <v>1</v>
          </cell>
        </row>
        <row r="734">
          <cell r="A734">
            <v>41073</v>
          </cell>
          <cell r="D734" t="str">
            <v>Bulldozer D31E</v>
          </cell>
          <cell r="J734">
            <v>7</v>
          </cell>
        </row>
        <row r="735">
          <cell r="A735">
            <v>41073</v>
          </cell>
          <cell r="D735" t="str">
            <v>Compactor Bomaq 211 D</v>
          </cell>
          <cell r="J735">
            <v>7</v>
          </cell>
        </row>
        <row r="736">
          <cell r="A736">
            <v>41073</v>
          </cell>
          <cell r="D736" t="str">
            <v>Grader 511A</v>
          </cell>
          <cell r="J736">
            <v>1</v>
          </cell>
        </row>
        <row r="737">
          <cell r="A737">
            <v>41073</v>
          </cell>
          <cell r="D737" t="str">
            <v>Grader 511A</v>
          </cell>
          <cell r="J737">
            <v>1</v>
          </cell>
        </row>
        <row r="738">
          <cell r="A738">
            <v>41074</v>
          </cell>
          <cell r="D738" t="str">
            <v>Backhoe Loader</v>
          </cell>
          <cell r="J738">
            <v>6</v>
          </cell>
        </row>
        <row r="739">
          <cell r="A739">
            <v>41074</v>
          </cell>
          <cell r="D739" t="str">
            <v>Backhoe Loader</v>
          </cell>
          <cell r="J739">
            <v>1</v>
          </cell>
        </row>
        <row r="740">
          <cell r="A740">
            <v>41074</v>
          </cell>
          <cell r="D740" t="str">
            <v>Bomaq 216 D (Mamuang)</v>
          </cell>
          <cell r="J740">
            <v>1</v>
          </cell>
        </row>
        <row r="741">
          <cell r="A741">
            <v>41074</v>
          </cell>
          <cell r="D741" t="str">
            <v>Bomaq 216 D (Mamuang)</v>
          </cell>
          <cell r="J741">
            <v>1</v>
          </cell>
        </row>
        <row r="742">
          <cell r="A742">
            <v>41074</v>
          </cell>
          <cell r="D742" t="str">
            <v>Bomaq 216 D (Mamuang)</v>
          </cell>
          <cell r="J742">
            <v>1</v>
          </cell>
        </row>
        <row r="743">
          <cell r="A743">
            <v>41074</v>
          </cell>
          <cell r="D743" t="str">
            <v>Bomaq 216 D (Mamuang)</v>
          </cell>
          <cell r="J743">
            <v>1</v>
          </cell>
        </row>
        <row r="744">
          <cell r="A744">
            <v>41074</v>
          </cell>
          <cell r="D744" t="str">
            <v>Bomaq 216 D (Mamuang)</v>
          </cell>
          <cell r="J744">
            <v>1</v>
          </cell>
        </row>
        <row r="745">
          <cell r="A745">
            <v>41074</v>
          </cell>
          <cell r="D745" t="str">
            <v>Bomaq 216 D (Mamuang)</v>
          </cell>
          <cell r="J745">
            <v>1</v>
          </cell>
        </row>
        <row r="746">
          <cell r="A746">
            <v>41074</v>
          </cell>
          <cell r="D746" t="str">
            <v>Bomaq 216 D (Mamuang)</v>
          </cell>
          <cell r="J746">
            <v>1</v>
          </cell>
        </row>
        <row r="747">
          <cell r="A747">
            <v>41074</v>
          </cell>
          <cell r="D747" t="str">
            <v>Bulldozer D31P</v>
          </cell>
          <cell r="J747">
            <v>10</v>
          </cell>
        </row>
        <row r="748">
          <cell r="A748">
            <v>41074</v>
          </cell>
          <cell r="D748" t="str">
            <v>Bulldozer D85E-SS</v>
          </cell>
          <cell r="J748">
            <v>10</v>
          </cell>
        </row>
        <row r="749">
          <cell r="A749">
            <v>41074</v>
          </cell>
          <cell r="D749" t="str">
            <v>Compactor Bomaq 211 D</v>
          </cell>
          <cell r="J749">
            <v>7</v>
          </cell>
        </row>
        <row r="750">
          <cell r="A750">
            <v>41074</v>
          </cell>
          <cell r="D750" t="str">
            <v>Compactor Bomaq 216 D</v>
          </cell>
          <cell r="J750">
            <v>7</v>
          </cell>
        </row>
        <row r="751">
          <cell r="A751">
            <v>41074</v>
          </cell>
          <cell r="D751" t="str">
            <v>Excavator PC-200 Galeo 07</v>
          </cell>
          <cell r="J751">
            <v>5</v>
          </cell>
        </row>
        <row r="752">
          <cell r="A752">
            <v>41074</v>
          </cell>
          <cell r="D752" t="str">
            <v>Excavator PC-200 Galeo 07</v>
          </cell>
          <cell r="J752">
            <v>5</v>
          </cell>
        </row>
        <row r="753">
          <cell r="A753">
            <v>41074</v>
          </cell>
          <cell r="D753" t="str">
            <v>Excavator PC-200-8</v>
          </cell>
          <cell r="J753">
            <v>5</v>
          </cell>
        </row>
        <row r="754">
          <cell r="A754">
            <v>41074</v>
          </cell>
          <cell r="D754" t="str">
            <v>Excavator PC-200-8</v>
          </cell>
          <cell r="J754">
            <v>2</v>
          </cell>
        </row>
        <row r="755">
          <cell r="A755">
            <v>41074</v>
          </cell>
          <cell r="D755" t="str">
            <v>Grader 511A - 03</v>
          </cell>
          <cell r="J755">
            <v>2</v>
          </cell>
        </row>
        <row r="756">
          <cell r="A756">
            <v>41074</v>
          </cell>
          <cell r="D756" t="str">
            <v>Grader 511A - 03</v>
          </cell>
          <cell r="J756">
            <v>1.5</v>
          </cell>
        </row>
        <row r="757">
          <cell r="A757">
            <v>41074</v>
          </cell>
          <cell r="D757" t="str">
            <v>Grader 511A - 03</v>
          </cell>
          <cell r="J757">
            <v>1</v>
          </cell>
        </row>
        <row r="758">
          <cell r="A758">
            <v>41074</v>
          </cell>
          <cell r="D758" t="str">
            <v>Grader 511A - 03</v>
          </cell>
          <cell r="J758">
            <v>1.5</v>
          </cell>
        </row>
        <row r="759">
          <cell r="A759">
            <v>41074</v>
          </cell>
          <cell r="D759" t="str">
            <v>Bulldozer D31E</v>
          </cell>
          <cell r="J759">
            <v>7</v>
          </cell>
        </row>
        <row r="760">
          <cell r="A760">
            <v>41074</v>
          </cell>
          <cell r="D760" t="str">
            <v>Canycom 01</v>
          </cell>
          <cell r="J760">
            <v>10</v>
          </cell>
        </row>
        <row r="761">
          <cell r="A761">
            <v>41074</v>
          </cell>
          <cell r="D761" t="str">
            <v>Canycom 02</v>
          </cell>
          <cell r="J761">
            <v>9</v>
          </cell>
        </row>
        <row r="762">
          <cell r="A762">
            <v>41074</v>
          </cell>
          <cell r="D762" t="str">
            <v>Canycom 03</v>
          </cell>
          <cell r="J762">
            <v>10</v>
          </cell>
        </row>
        <row r="763">
          <cell r="A763">
            <v>41074</v>
          </cell>
          <cell r="D763" t="str">
            <v>Canycom 04</v>
          </cell>
          <cell r="J763">
            <v>7</v>
          </cell>
        </row>
        <row r="764">
          <cell r="A764">
            <v>41074</v>
          </cell>
          <cell r="D764" t="str">
            <v>Compactor Bomaq 211 D</v>
          </cell>
          <cell r="J764">
            <v>7</v>
          </cell>
        </row>
        <row r="765">
          <cell r="A765">
            <v>41074</v>
          </cell>
          <cell r="D765" t="str">
            <v>Compactor Bomaq 216 D</v>
          </cell>
          <cell r="J765">
            <v>7</v>
          </cell>
        </row>
        <row r="766">
          <cell r="A766">
            <v>41074</v>
          </cell>
          <cell r="D766" t="str">
            <v>Excavator PC-200-8</v>
          </cell>
          <cell r="J766">
            <v>7</v>
          </cell>
        </row>
        <row r="767">
          <cell r="A767">
            <v>41074</v>
          </cell>
          <cell r="D767" t="str">
            <v>Grader 510R</v>
          </cell>
          <cell r="J767">
            <v>2</v>
          </cell>
        </row>
        <row r="768">
          <cell r="A768">
            <v>41074</v>
          </cell>
          <cell r="D768" t="str">
            <v>Grader 510R</v>
          </cell>
          <cell r="J768">
            <v>2</v>
          </cell>
        </row>
        <row r="769">
          <cell r="A769">
            <v>41074</v>
          </cell>
          <cell r="D769" t="str">
            <v>Grader 510R</v>
          </cell>
          <cell r="J769">
            <v>2</v>
          </cell>
        </row>
        <row r="770">
          <cell r="A770">
            <v>41074</v>
          </cell>
          <cell r="D770" t="str">
            <v>Grader 510R</v>
          </cell>
          <cell r="J770">
            <v>1</v>
          </cell>
        </row>
        <row r="771">
          <cell r="A771">
            <v>41074</v>
          </cell>
          <cell r="D771" t="str">
            <v>Grader 511A</v>
          </cell>
          <cell r="J771">
            <v>7</v>
          </cell>
        </row>
        <row r="772">
          <cell r="A772">
            <v>41074</v>
          </cell>
          <cell r="D772" t="str">
            <v>Thornton</v>
          </cell>
          <cell r="J772">
            <v>7</v>
          </cell>
        </row>
        <row r="773">
          <cell r="A773">
            <v>41074</v>
          </cell>
          <cell r="D773" t="str">
            <v>Winteq 03</v>
          </cell>
          <cell r="J773">
            <v>7</v>
          </cell>
        </row>
        <row r="774">
          <cell r="A774">
            <v>41074</v>
          </cell>
          <cell r="D774" t="str">
            <v>Backhoe Loader</v>
          </cell>
          <cell r="J774">
            <v>10</v>
          </cell>
        </row>
        <row r="775">
          <cell r="A775">
            <v>41074</v>
          </cell>
          <cell r="D775" t="str">
            <v>Bulldozer D31P</v>
          </cell>
          <cell r="J775">
            <v>10</v>
          </cell>
        </row>
        <row r="776">
          <cell r="A776">
            <v>41074</v>
          </cell>
          <cell r="D776" t="str">
            <v>Bulldozer D85E-SS</v>
          </cell>
          <cell r="J776">
            <v>2</v>
          </cell>
        </row>
        <row r="777">
          <cell r="A777">
            <v>41074</v>
          </cell>
          <cell r="D777" t="str">
            <v>Bulldozer D85E-SS</v>
          </cell>
          <cell r="J777">
            <v>5</v>
          </cell>
        </row>
        <row r="778">
          <cell r="A778">
            <v>41074</v>
          </cell>
          <cell r="D778" t="str">
            <v>Compactor Bomaq 216 D</v>
          </cell>
          <cell r="J778">
            <v>7</v>
          </cell>
        </row>
        <row r="779">
          <cell r="A779">
            <v>41074</v>
          </cell>
          <cell r="D779" t="str">
            <v>Excavator PC-200 Galeo 07</v>
          </cell>
          <cell r="J779">
            <v>10</v>
          </cell>
        </row>
        <row r="780">
          <cell r="A780">
            <v>41074</v>
          </cell>
          <cell r="D780" t="str">
            <v>Bomaq 216 D (Mamuang)</v>
          </cell>
          <cell r="J780">
            <v>2</v>
          </cell>
        </row>
        <row r="781">
          <cell r="A781">
            <v>41074</v>
          </cell>
          <cell r="D781" t="str">
            <v>Bomaq 216 D (Mamuang)</v>
          </cell>
          <cell r="J781">
            <v>5</v>
          </cell>
        </row>
        <row r="782">
          <cell r="A782">
            <v>41074</v>
          </cell>
          <cell r="D782" t="str">
            <v>Bulldozer D31E</v>
          </cell>
          <cell r="J782">
            <v>7</v>
          </cell>
        </row>
        <row r="783">
          <cell r="A783">
            <v>41074</v>
          </cell>
          <cell r="D783" t="str">
            <v>Compactor Bomaq 211 D</v>
          </cell>
          <cell r="J783">
            <v>7</v>
          </cell>
        </row>
        <row r="784">
          <cell r="A784">
            <v>41074</v>
          </cell>
          <cell r="D784" t="str">
            <v>Excavator PC-200 Galeo 08</v>
          </cell>
          <cell r="J784">
            <v>7</v>
          </cell>
        </row>
        <row r="785">
          <cell r="A785">
            <v>41074</v>
          </cell>
          <cell r="D785" t="str">
            <v>Grader 511A</v>
          </cell>
          <cell r="J785">
            <v>7</v>
          </cell>
        </row>
        <row r="786">
          <cell r="A786">
            <v>41074</v>
          </cell>
          <cell r="D786" t="str">
            <v>Grader 511A - 03</v>
          </cell>
          <cell r="J786">
            <v>2</v>
          </cell>
        </row>
        <row r="787">
          <cell r="A787">
            <v>41074</v>
          </cell>
          <cell r="D787" t="str">
            <v>Grader 511A - 03</v>
          </cell>
          <cell r="J787">
            <v>3</v>
          </cell>
        </row>
        <row r="788">
          <cell r="A788">
            <v>41074</v>
          </cell>
          <cell r="D788" t="str">
            <v>Grader 511A - 03</v>
          </cell>
          <cell r="J788">
            <v>2</v>
          </cell>
        </row>
        <row r="789">
          <cell r="A789">
            <v>41075</v>
          </cell>
          <cell r="D789" t="str">
            <v>Backhoe Loader</v>
          </cell>
          <cell r="J789">
            <v>7</v>
          </cell>
        </row>
        <row r="790">
          <cell r="A790">
            <v>41075</v>
          </cell>
          <cell r="D790" t="str">
            <v>Bulldozer D31P</v>
          </cell>
          <cell r="J790">
            <v>7</v>
          </cell>
        </row>
        <row r="791">
          <cell r="A791">
            <v>41075</v>
          </cell>
          <cell r="D791" t="str">
            <v>Bulldozer D85E-SS</v>
          </cell>
          <cell r="J791">
            <v>7</v>
          </cell>
        </row>
        <row r="792">
          <cell r="A792">
            <v>41075</v>
          </cell>
          <cell r="D792" t="str">
            <v>Compactor Bomaq 211 D</v>
          </cell>
          <cell r="J792">
            <v>7</v>
          </cell>
        </row>
        <row r="793">
          <cell r="A793">
            <v>41075</v>
          </cell>
          <cell r="D793" t="str">
            <v>Compactor Bomaq 216 D</v>
          </cell>
          <cell r="J793">
            <v>7</v>
          </cell>
        </row>
        <row r="794">
          <cell r="A794">
            <v>41075</v>
          </cell>
          <cell r="D794" t="str">
            <v>Excavator PC-200 Galeo 07</v>
          </cell>
          <cell r="J794">
            <v>4</v>
          </cell>
        </row>
        <row r="795">
          <cell r="A795">
            <v>41075</v>
          </cell>
          <cell r="D795" t="str">
            <v>Excavator PC-200 Galeo 07</v>
          </cell>
          <cell r="J795">
            <v>3</v>
          </cell>
        </row>
        <row r="796">
          <cell r="A796">
            <v>41075</v>
          </cell>
          <cell r="D796" t="str">
            <v>Grader 511A - 03</v>
          </cell>
          <cell r="J796">
            <v>1</v>
          </cell>
        </row>
        <row r="797">
          <cell r="A797">
            <v>41075</v>
          </cell>
          <cell r="D797" t="str">
            <v>Grader 511A - 03</v>
          </cell>
          <cell r="J797">
            <v>1</v>
          </cell>
        </row>
        <row r="798">
          <cell r="A798">
            <v>41075</v>
          </cell>
          <cell r="D798" t="str">
            <v>Grader 511A - 03</v>
          </cell>
          <cell r="J798">
            <v>1</v>
          </cell>
        </row>
        <row r="799">
          <cell r="A799">
            <v>41075</v>
          </cell>
          <cell r="D799" t="str">
            <v>Grader 511A - 03</v>
          </cell>
          <cell r="J799">
            <v>2</v>
          </cell>
        </row>
        <row r="800">
          <cell r="A800">
            <v>41075</v>
          </cell>
          <cell r="D800" t="str">
            <v>Grader 511A - 03</v>
          </cell>
          <cell r="J800">
            <v>2</v>
          </cell>
        </row>
        <row r="801">
          <cell r="A801">
            <v>41075</v>
          </cell>
          <cell r="D801" t="str">
            <v>Bomaq 216 D (Mamuang)</v>
          </cell>
          <cell r="J801">
            <v>1</v>
          </cell>
        </row>
        <row r="802">
          <cell r="A802">
            <v>41075</v>
          </cell>
          <cell r="D802" t="str">
            <v>Bomaq 216 D (Mamuang)</v>
          </cell>
          <cell r="J802">
            <v>1</v>
          </cell>
        </row>
        <row r="803">
          <cell r="A803">
            <v>41075</v>
          </cell>
          <cell r="D803" t="str">
            <v>Bomaq 216 D (Mamuang)</v>
          </cell>
          <cell r="J803">
            <v>1</v>
          </cell>
        </row>
        <row r="804">
          <cell r="A804">
            <v>41075</v>
          </cell>
          <cell r="D804" t="str">
            <v>Bomaq 216 D (Mamuang)</v>
          </cell>
          <cell r="J804">
            <v>1</v>
          </cell>
        </row>
        <row r="805">
          <cell r="A805">
            <v>41075</v>
          </cell>
          <cell r="D805" t="str">
            <v>Bomaq 216 D (Mamuang)</v>
          </cell>
          <cell r="J805">
            <v>1</v>
          </cell>
        </row>
        <row r="806">
          <cell r="A806">
            <v>41075</v>
          </cell>
          <cell r="D806" t="str">
            <v>Bomaq 216 D (Mamuang)</v>
          </cell>
          <cell r="J806">
            <v>1</v>
          </cell>
        </row>
        <row r="807">
          <cell r="A807">
            <v>41075</v>
          </cell>
          <cell r="D807" t="str">
            <v>Bomaq 216 D (Mamuang)</v>
          </cell>
          <cell r="J807">
            <v>1</v>
          </cell>
        </row>
        <row r="808">
          <cell r="A808">
            <v>41075</v>
          </cell>
          <cell r="D808" t="str">
            <v>Bomaq 216 D (Mamuang)</v>
          </cell>
          <cell r="J808">
            <v>1</v>
          </cell>
        </row>
        <row r="809">
          <cell r="A809">
            <v>41075</v>
          </cell>
          <cell r="D809" t="str">
            <v>Bomaq 216 D (Mamuang)</v>
          </cell>
          <cell r="J809">
            <v>1</v>
          </cell>
        </row>
        <row r="810">
          <cell r="A810">
            <v>41075</v>
          </cell>
          <cell r="D810" t="str">
            <v>Bulldozer D31E</v>
          </cell>
          <cell r="J810">
            <v>7</v>
          </cell>
        </row>
        <row r="811">
          <cell r="A811">
            <v>41075</v>
          </cell>
          <cell r="D811" t="str">
            <v>Canycom 01</v>
          </cell>
          <cell r="J811">
            <v>7</v>
          </cell>
        </row>
        <row r="812">
          <cell r="A812">
            <v>41075</v>
          </cell>
          <cell r="D812" t="str">
            <v>Canycom 02</v>
          </cell>
          <cell r="J812">
            <v>9</v>
          </cell>
        </row>
        <row r="813">
          <cell r="A813">
            <v>41075</v>
          </cell>
          <cell r="D813" t="str">
            <v>Canycom 03</v>
          </cell>
          <cell r="J813">
            <v>7</v>
          </cell>
        </row>
        <row r="814">
          <cell r="A814">
            <v>41075</v>
          </cell>
          <cell r="D814" t="str">
            <v>Canycom 04</v>
          </cell>
          <cell r="J814">
            <v>7</v>
          </cell>
        </row>
        <row r="815">
          <cell r="A815">
            <v>41075</v>
          </cell>
          <cell r="D815" t="str">
            <v>Compactor Bomaq 211 D</v>
          </cell>
          <cell r="J815">
            <v>7</v>
          </cell>
        </row>
        <row r="816">
          <cell r="A816">
            <v>41075</v>
          </cell>
          <cell r="D816" t="str">
            <v>Compactor Bomaq 216 D</v>
          </cell>
          <cell r="J816">
            <v>7</v>
          </cell>
        </row>
        <row r="817">
          <cell r="A817">
            <v>41075</v>
          </cell>
          <cell r="D817" t="str">
            <v>Excavator PC-200-8</v>
          </cell>
          <cell r="J817">
            <v>7</v>
          </cell>
        </row>
        <row r="818">
          <cell r="A818">
            <v>41075</v>
          </cell>
          <cell r="D818" t="str">
            <v>Grader 510R</v>
          </cell>
          <cell r="J818">
            <v>2</v>
          </cell>
        </row>
        <row r="819">
          <cell r="A819">
            <v>41075</v>
          </cell>
          <cell r="D819" t="str">
            <v>Grader 510R</v>
          </cell>
          <cell r="J819">
            <v>1</v>
          </cell>
        </row>
        <row r="820">
          <cell r="A820">
            <v>41075</v>
          </cell>
          <cell r="D820" t="str">
            <v>Grader 510R</v>
          </cell>
          <cell r="J820">
            <v>2</v>
          </cell>
        </row>
        <row r="821">
          <cell r="A821">
            <v>41075</v>
          </cell>
          <cell r="D821" t="str">
            <v>Grader 510R</v>
          </cell>
          <cell r="J821">
            <v>2</v>
          </cell>
        </row>
        <row r="822">
          <cell r="A822">
            <v>41075</v>
          </cell>
          <cell r="D822" t="str">
            <v>Grader 511A</v>
          </cell>
          <cell r="J822">
            <v>7</v>
          </cell>
        </row>
        <row r="823">
          <cell r="A823">
            <v>41075</v>
          </cell>
          <cell r="D823" t="str">
            <v>Thornton</v>
          </cell>
          <cell r="J823">
            <v>7</v>
          </cell>
        </row>
        <row r="824">
          <cell r="A824">
            <v>41075</v>
          </cell>
          <cell r="D824" t="str">
            <v>Winteq 03</v>
          </cell>
          <cell r="J824">
            <v>7</v>
          </cell>
        </row>
        <row r="825">
          <cell r="A825">
            <v>41075</v>
          </cell>
          <cell r="D825" t="str">
            <v>Bomaq 216 D (Mamuang)</v>
          </cell>
          <cell r="J825">
            <v>2</v>
          </cell>
        </row>
        <row r="826">
          <cell r="A826">
            <v>41075</v>
          </cell>
          <cell r="D826" t="str">
            <v>Bomaq 216 D (Mamuang)</v>
          </cell>
          <cell r="J826">
            <v>2</v>
          </cell>
        </row>
        <row r="827">
          <cell r="A827">
            <v>41075</v>
          </cell>
          <cell r="D827" t="str">
            <v>Bomaq 216 D (Mamuang)</v>
          </cell>
          <cell r="J827">
            <v>1</v>
          </cell>
        </row>
        <row r="828">
          <cell r="A828">
            <v>41075</v>
          </cell>
          <cell r="D828" t="str">
            <v>Bomaq 216 D (Mamuang)</v>
          </cell>
          <cell r="J828">
            <v>2</v>
          </cell>
        </row>
        <row r="829">
          <cell r="A829">
            <v>41075</v>
          </cell>
          <cell r="D829" t="str">
            <v>Bulldozer D31E</v>
          </cell>
          <cell r="J829">
            <v>7</v>
          </cell>
        </row>
        <row r="830">
          <cell r="A830">
            <v>41075</v>
          </cell>
          <cell r="D830" t="str">
            <v>Compactor Bomaq 211 D</v>
          </cell>
          <cell r="J830">
            <v>7</v>
          </cell>
        </row>
        <row r="831">
          <cell r="A831">
            <v>41075</v>
          </cell>
          <cell r="D831" t="str">
            <v>Excavator PC-200 Galeo 08</v>
          </cell>
          <cell r="J831">
            <v>2</v>
          </cell>
        </row>
        <row r="832">
          <cell r="A832">
            <v>41075</v>
          </cell>
          <cell r="D832" t="str">
            <v>Excavator PC-200 Galeo 08</v>
          </cell>
          <cell r="J832">
            <v>3</v>
          </cell>
        </row>
        <row r="833">
          <cell r="A833">
            <v>41075</v>
          </cell>
          <cell r="D833" t="str">
            <v>Excavator PC-200 Galeo 08</v>
          </cell>
          <cell r="J833">
            <v>2</v>
          </cell>
        </row>
        <row r="834">
          <cell r="A834">
            <v>41075</v>
          </cell>
          <cell r="D834" t="str">
            <v>Grader 511A</v>
          </cell>
          <cell r="J834">
            <v>7</v>
          </cell>
        </row>
        <row r="835">
          <cell r="A835">
            <v>41075</v>
          </cell>
          <cell r="D835" t="str">
            <v>Grader 511A - 03</v>
          </cell>
          <cell r="J835">
            <v>5</v>
          </cell>
        </row>
        <row r="836">
          <cell r="A836">
            <v>41075</v>
          </cell>
          <cell r="D836" t="str">
            <v>Grader 511A - 03</v>
          </cell>
          <cell r="J836">
            <v>2</v>
          </cell>
        </row>
        <row r="837">
          <cell r="A837">
            <v>41075</v>
          </cell>
          <cell r="D837" t="str">
            <v>Backhoe Loader</v>
          </cell>
          <cell r="J837">
            <v>10</v>
          </cell>
        </row>
        <row r="838">
          <cell r="A838">
            <v>41075</v>
          </cell>
          <cell r="D838" t="str">
            <v>Bulldozer D31P</v>
          </cell>
          <cell r="J838">
            <v>10</v>
          </cell>
        </row>
        <row r="839">
          <cell r="A839">
            <v>41075</v>
          </cell>
          <cell r="D839" t="str">
            <v>Bulldozer D85E-SS</v>
          </cell>
          <cell r="J839">
            <v>7</v>
          </cell>
        </row>
        <row r="840">
          <cell r="A840">
            <v>41075</v>
          </cell>
          <cell r="D840" t="str">
            <v>Compactor Bomaq 216 D</v>
          </cell>
          <cell r="J840">
            <v>7</v>
          </cell>
        </row>
        <row r="841">
          <cell r="A841">
            <v>41075</v>
          </cell>
          <cell r="D841" t="str">
            <v>Excavator PC-200 Galeo 07</v>
          </cell>
          <cell r="J841">
            <v>10</v>
          </cell>
        </row>
        <row r="842">
          <cell r="A842">
            <v>41076</v>
          </cell>
          <cell r="D842" t="str">
            <v>Bomaq 216 D (Mamuang)</v>
          </cell>
          <cell r="J842">
            <v>1</v>
          </cell>
        </row>
        <row r="843">
          <cell r="A843">
            <v>41076</v>
          </cell>
          <cell r="D843" t="str">
            <v>Bomaq 216 D (Mamuang)</v>
          </cell>
          <cell r="J843">
            <v>1</v>
          </cell>
        </row>
        <row r="844">
          <cell r="A844">
            <v>41076</v>
          </cell>
          <cell r="D844" t="str">
            <v>Bomaq 216 D (Mamuang)</v>
          </cell>
          <cell r="J844">
            <v>1</v>
          </cell>
        </row>
        <row r="845">
          <cell r="A845">
            <v>41076</v>
          </cell>
          <cell r="D845" t="str">
            <v>Bomaq 216 D (Mamuang)</v>
          </cell>
          <cell r="J845">
            <v>1</v>
          </cell>
        </row>
        <row r="846">
          <cell r="A846">
            <v>41076</v>
          </cell>
          <cell r="D846" t="str">
            <v>Bomaq 216 D (Mamuang)</v>
          </cell>
          <cell r="J846">
            <v>1</v>
          </cell>
        </row>
        <row r="847">
          <cell r="A847">
            <v>41076</v>
          </cell>
          <cell r="D847" t="str">
            <v>Bomaq 216 D (Mamuang)</v>
          </cell>
          <cell r="J847">
            <v>1</v>
          </cell>
        </row>
        <row r="848">
          <cell r="A848">
            <v>41076</v>
          </cell>
          <cell r="D848" t="str">
            <v>Bomaq 216 D (Mamuang)</v>
          </cell>
          <cell r="J848">
            <v>1</v>
          </cell>
        </row>
        <row r="849">
          <cell r="A849">
            <v>41076</v>
          </cell>
          <cell r="D849" t="str">
            <v>Bomaq 216 D (Mamuang)</v>
          </cell>
          <cell r="J849">
            <v>1</v>
          </cell>
        </row>
        <row r="850">
          <cell r="A850">
            <v>41076</v>
          </cell>
          <cell r="D850" t="str">
            <v>Bomaq 216 D (Mamuang)</v>
          </cell>
          <cell r="J850">
            <v>0.5</v>
          </cell>
        </row>
        <row r="851">
          <cell r="A851">
            <v>41076</v>
          </cell>
          <cell r="D851" t="str">
            <v>Bomaq 216 D (Mamuang)</v>
          </cell>
          <cell r="J851">
            <v>1.5</v>
          </cell>
        </row>
        <row r="852">
          <cell r="A852">
            <v>41076</v>
          </cell>
          <cell r="D852" t="str">
            <v>Bulldozer D31E</v>
          </cell>
          <cell r="J852">
            <v>5</v>
          </cell>
        </row>
        <row r="853">
          <cell r="A853">
            <v>41076</v>
          </cell>
          <cell r="D853" t="str">
            <v>Canycom 01</v>
          </cell>
          <cell r="J853">
            <v>10</v>
          </cell>
        </row>
        <row r="854">
          <cell r="A854">
            <v>41076</v>
          </cell>
          <cell r="D854" t="str">
            <v>Canycom 02</v>
          </cell>
          <cell r="J854">
            <v>7</v>
          </cell>
        </row>
        <row r="855">
          <cell r="A855">
            <v>41076</v>
          </cell>
          <cell r="D855" t="str">
            <v>Canycom 03</v>
          </cell>
          <cell r="J855">
            <v>10</v>
          </cell>
        </row>
        <row r="856">
          <cell r="A856">
            <v>41076</v>
          </cell>
          <cell r="D856" t="str">
            <v>Canycom 04</v>
          </cell>
          <cell r="J856">
            <v>15</v>
          </cell>
        </row>
        <row r="857">
          <cell r="A857">
            <v>41076</v>
          </cell>
          <cell r="D857" t="str">
            <v>Compactor Bomaq 211 D</v>
          </cell>
          <cell r="J857">
            <v>5</v>
          </cell>
        </row>
        <row r="858">
          <cell r="A858">
            <v>41076</v>
          </cell>
          <cell r="D858" t="str">
            <v>Compactor Bomaq 216 D</v>
          </cell>
          <cell r="J858">
            <v>5</v>
          </cell>
        </row>
        <row r="859">
          <cell r="A859">
            <v>41076</v>
          </cell>
          <cell r="D859" t="str">
            <v>Excavator PC-200-8</v>
          </cell>
          <cell r="J859">
            <v>5</v>
          </cell>
        </row>
        <row r="860">
          <cell r="A860">
            <v>41076</v>
          </cell>
          <cell r="D860" t="str">
            <v>Grader 510R</v>
          </cell>
          <cell r="J860">
            <v>5</v>
          </cell>
        </row>
        <row r="861">
          <cell r="A861">
            <v>41076</v>
          </cell>
          <cell r="D861" t="str">
            <v>Grader 510R</v>
          </cell>
          <cell r="J861">
            <v>5</v>
          </cell>
        </row>
        <row r="862">
          <cell r="A862">
            <v>41076</v>
          </cell>
          <cell r="D862" t="str">
            <v>Grader 510R</v>
          </cell>
          <cell r="J862">
            <v>5</v>
          </cell>
        </row>
        <row r="863">
          <cell r="A863">
            <v>41076</v>
          </cell>
          <cell r="D863" t="str">
            <v>Grader 511A</v>
          </cell>
          <cell r="J863">
            <v>3</v>
          </cell>
        </row>
        <row r="864">
          <cell r="A864">
            <v>41076</v>
          </cell>
          <cell r="D864" t="str">
            <v>Grader 511A</v>
          </cell>
          <cell r="J864">
            <v>2</v>
          </cell>
        </row>
        <row r="865">
          <cell r="A865">
            <v>41076</v>
          </cell>
          <cell r="D865" t="str">
            <v>Thornton</v>
          </cell>
          <cell r="J865">
            <v>5</v>
          </cell>
        </row>
        <row r="866">
          <cell r="A866">
            <v>41076</v>
          </cell>
          <cell r="D866" t="str">
            <v>Bomaq 216 D (Mamuang)</v>
          </cell>
          <cell r="J866">
            <v>1</v>
          </cell>
        </row>
        <row r="867">
          <cell r="A867">
            <v>41076</v>
          </cell>
          <cell r="D867" t="str">
            <v>Bomaq 216 D (Mamuang)</v>
          </cell>
          <cell r="J867">
            <v>1</v>
          </cell>
        </row>
        <row r="868">
          <cell r="A868">
            <v>41076</v>
          </cell>
          <cell r="D868" t="str">
            <v>Bomaq 216 D (Mamuang)</v>
          </cell>
          <cell r="J868">
            <v>1</v>
          </cell>
        </row>
        <row r="869">
          <cell r="A869">
            <v>41076</v>
          </cell>
          <cell r="D869" t="str">
            <v>Bomaq 216 D (Mamuang)</v>
          </cell>
          <cell r="J869">
            <v>1</v>
          </cell>
        </row>
        <row r="870">
          <cell r="A870">
            <v>41076</v>
          </cell>
          <cell r="D870" t="str">
            <v>Bomaq 216 D (Mamuang)</v>
          </cell>
          <cell r="J870">
            <v>1</v>
          </cell>
        </row>
        <row r="871">
          <cell r="A871">
            <v>41076</v>
          </cell>
          <cell r="D871" t="str">
            <v>Bulldozer D31E</v>
          </cell>
          <cell r="J871">
            <v>5</v>
          </cell>
        </row>
        <row r="872">
          <cell r="A872">
            <v>41076</v>
          </cell>
          <cell r="D872" t="str">
            <v>Compactor Bomaq 211 D</v>
          </cell>
          <cell r="J872">
            <v>5</v>
          </cell>
        </row>
        <row r="873">
          <cell r="A873">
            <v>41076</v>
          </cell>
          <cell r="D873" t="str">
            <v>Excavator PC-200 Galeo 08</v>
          </cell>
          <cell r="J873">
            <v>5</v>
          </cell>
        </row>
        <row r="874">
          <cell r="A874">
            <v>41076</v>
          </cell>
          <cell r="D874" t="str">
            <v>Grader 511A</v>
          </cell>
          <cell r="J874">
            <v>5</v>
          </cell>
        </row>
        <row r="875">
          <cell r="A875">
            <v>41076</v>
          </cell>
          <cell r="D875" t="str">
            <v>Backhoe Loader</v>
          </cell>
          <cell r="J875">
            <v>10</v>
          </cell>
        </row>
        <row r="876">
          <cell r="A876">
            <v>41076</v>
          </cell>
          <cell r="D876" t="str">
            <v>Bulldozer D31P</v>
          </cell>
          <cell r="J876">
            <v>2</v>
          </cell>
        </row>
        <row r="877">
          <cell r="A877">
            <v>41076</v>
          </cell>
          <cell r="D877" t="str">
            <v>Bulldozer D31P</v>
          </cell>
          <cell r="J877">
            <v>3</v>
          </cell>
        </row>
        <row r="878">
          <cell r="A878">
            <v>41076</v>
          </cell>
          <cell r="D878" t="str">
            <v>Bulldozer D85E-SS</v>
          </cell>
          <cell r="J878">
            <v>5</v>
          </cell>
        </row>
        <row r="879">
          <cell r="A879">
            <v>41076</v>
          </cell>
          <cell r="D879" t="str">
            <v>Compactor Bomaq 216 D</v>
          </cell>
          <cell r="J879">
            <v>5</v>
          </cell>
        </row>
        <row r="880">
          <cell r="A880">
            <v>41076</v>
          </cell>
          <cell r="D880" t="str">
            <v>Excavator PC-200 Galeo 07</v>
          </cell>
          <cell r="J880">
            <v>6</v>
          </cell>
        </row>
        <row r="881">
          <cell r="A881">
            <v>41076</v>
          </cell>
          <cell r="D881" t="str">
            <v>Excavator PC-200 Galeo 07</v>
          </cell>
          <cell r="J881">
            <v>2</v>
          </cell>
        </row>
        <row r="882">
          <cell r="A882">
            <v>41076</v>
          </cell>
          <cell r="D882" t="str">
            <v>Grader 511A - 03</v>
          </cell>
          <cell r="J882">
            <v>2</v>
          </cell>
        </row>
        <row r="883">
          <cell r="A883">
            <v>41076</v>
          </cell>
          <cell r="D883" t="str">
            <v>Grader 511A - 03</v>
          </cell>
          <cell r="J883">
            <v>2</v>
          </cell>
        </row>
        <row r="884">
          <cell r="A884">
            <v>41076</v>
          </cell>
          <cell r="D884" t="str">
            <v>Grader 511A - 03</v>
          </cell>
          <cell r="J884">
            <v>2</v>
          </cell>
        </row>
        <row r="885">
          <cell r="A885">
            <v>41076</v>
          </cell>
          <cell r="D885" t="str">
            <v>Grader 511A - 03</v>
          </cell>
          <cell r="J885">
            <v>2</v>
          </cell>
        </row>
        <row r="886">
          <cell r="A886">
            <v>41077</v>
          </cell>
          <cell r="D886" t="str">
            <v>Excavator PC-200 Galeo 07</v>
          </cell>
          <cell r="J886">
            <v>5</v>
          </cell>
        </row>
        <row r="887">
          <cell r="A887">
            <v>41078</v>
          </cell>
          <cell r="D887" t="str">
            <v>Bulldozer D31P</v>
          </cell>
          <cell r="J887">
            <v>9</v>
          </cell>
        </row>
        <row r="888">
          <cell r="A888">
            <v>41078</v>
          </cell>
          <cell r="D888" t="str">
            <v>Compactor Bomaq 216 D</v>
          </cell>
          <cell r="J888">
            <v>7</v>
          </cell>
        </row>
        <row r="889">
          <cell r="A889">
            <v>41078</v>
          </cell>
          <cell r="D889" t="str">
            <v>Excavator PC-200 Galeo 07</v>
          </cell>
          <cell r="J889">
            <v>9</v>
          </cell>
        </row>
        <row r="890">
          <cell r="A890">
            <v>41078</v>
          </cell>
          <cell r="D890" t="str">
            <v>Grader 511A - 03</v>
          </cell>
          <cell r="J890">
            <v>2</v>
          </cell>
        </row>
        <row r="891">
          <cell r="A891">
            <v>41078</v>
          </cell>
          <cell r="D891" t="str">
            <v>Grader 511A - 03</v>
          </cell>
          <cell r="J891">
            <v>2</v>
          </cell>
        </row>
        <row r="892">
          <cell r="A892">
            <v>41078</v>
          </cell>
          <cell r="D892" t="str">
            <v>Grader 511A - 03</v>
          </cell>
          <cell r="J892">
            <v>3</v>
          </cell>
        </row>
        <row r="893">
          <cell r="A893">
            <v>41078</v>
          </cell>
          <cell r="D893" t="str">
            <v>Grader 511A - 03</v>
          </cell>
          <cell r="J893">
            <v>2</v>
          </cell>
        </row>
        <row r="894">
          <cell r="A894">
            <v>41078</v>
          </cell>
          <cell r="D894" t="str">
            <v>Bomaq 216 D (Mamuang)</v>
          </cell>
          <cell r="J894">
            <v>1</v>
          </cell>
        </row>
        <row r="895">
          <cell r="A895">
            <v>41078</v>
          </cell>
          <cell r="D895" t="str">
            <v>Bomaq 216 D (Mamuang)</v>
          </cell>
          <cell r="J895">
            <v>1</v>
          </cell>
        </row>
        <row r="896">
          <cell r="A896">
            <v>41078</v>
          </cell>
          <cell r="D896" t="str">
            <v>Bomaq 216 D (Mamuang)</v>
          </cell>
          <cell r="J896">
            <v>1</v>
          </cell>
        </row>
        <row r="897">
          <cell r="A897">
            <v>41078</v>
          </cell>
          <cell r="D897" t="str">
            <v>Bomaq 216 D (Mamuang)</v>
          </cell>
          <cell r="J897">
            <v>1</v>
          </cell>
        </row>
        <row r="898">
          <cell r="A898">
            <v>41078</v>
          </cell>
          <cell r="D898" t="str">
            <v>Bomaq 216 D (Mamuang)</v>
          </cell>
          <cell r="J898">
            <v>1</v>
          </cell>
        </row>
        <row r="899">
          <cell r="A899">
            <v>41078</v>
          </cell>
          <cell r="D899" t="str">
            <v>Bomaq 216 D (Mamuang)</v>
          </cell>
          <cell r="J899">
            <v>1</v>
          </cell>
        </row>
        <row r="900">
          <cell r="A900">
            <v>41078</v>
          </cell>
          <cell r="D900" t="str">
            <v>Bomaq 216 D (Mamuang)</v>
          </cell>
          <cell r="J900">
            <v>1</v>
          </cell>
        </row>
        <row r="901">
          <cell r="A901">
            <v>41078</v>
          </cell>
          <cell r="D901" t="str">
            <v>Bomaq 216 D (Mamuang)</v>
          </cell>
          <cell r="J901">
            <v>1</v>
          </cell>
        </row>
        <row r="902">
          <cell r="A902">
            <v>41078</v>
          </cell>
          <cell r="D902" t="str">
            <v>Bomaq 216 D (Mamuang)</v>
          </cell>
          <cell r="J902">
            <v>1</v>
          </cell>
        </row>
        <row r="903">
          <cell r="A903">
            <v>41078</v>
          </cell>
          <cell r="D903" t="str">
            <v>Bomaq 216 D (Mamuang)</v>
          </cell>
          <cell r="J903">
            <v>1</v>
          </cell>
        </row>
        <row r="904">
          <cell r="A904">
            <v>41078</v>
          </cell>
          <cell r="D904" t="str">
            <v>Bulldozer D31E</v>
          </cell>
          <cell r="J904">
            <v>7</v>
          </cell>
        </row>
        <row r="905">
          <cell r="A905">
            <v>41078</v>
          </cell>
          <cell r="D905" t="str">
            <v>Compactor Bomaq 211 D</v>
          </cell>
          <cell r="J905">
            <v>7</v>
          </cell>
        </row>
        <row r="906">
          <cell r="A906">
            <v>41078</v>
          </cell>
          <cell r="D906" t="str">
            <v>Grader 510R</v>
          </cell>
          <cell r="J906">
            <v>2.5</v>
          </cell>
        </row>
        <row r="907">
          <cell r="A907">
            <v>41078</v>
          </cell>
          <cell r="D907" t="str">
            <v>Grader 510R</v>
          </cell>
          <cell r="J907">
            <v>2.5</v>
          </cell>
        </row>
        <row r="908">
          <cell r="A908">
            <v>41078</v>
          </cell>
          <cell r="D908" t="str">
            <v>Grader 510R</v>
          </cell>
          <cell r="J908">
            <v>2</v>
          </cell>
        </row>
        <row r="909">
          <cell r="A909">
            <v>41078</v>
          </cell>
          <cell r="D909" t="str">
            <v>Grader 511A</v>
          </cell>
          <cell r="J909">
            <v>2</v>
          </cell>
        </row>
        <row r="910">
          <cell r="A910">
            <v>41078</v>
          </cell>
          <cell r="D910" t="str">
            <v>Grader 511A</v>
          </cell>
          <cell r="J910">
            <v>1</v>
          </cell>
        </row>
        <row r="911">
          <cell r="A911">
            <v>41078</v>
          </cell>
          <cell r="D911" t="str">
            <v>Grader 511A</v>
          </cell>
          <cell r="J911">
            <v>1</v>
          </cell>
        </row>
        <row r="912">
          <cell r="A912">
            <v>41078</v>
          </cell>
          <cell r="D912" t="str">
            <v>Grader 511A</v>
          </cell>
          <cell r="J912">
            <v>1</v>
          </cell>
        </row>
        <row r="913">
          <cell r="A913">
            <v>41078</v>
          </cell>
          <cell r="D913" t="str">
            <v>Grader 511A</v>
          </cell>
          <cell r="J913">
            <v>1</v>
          </cell>
        </row>
        <row r="914">
          <cell r="A914">
            <v>41078</v>
          </cell>
          <cell r="D914" t="str">
            <v>Grader 511A</v>
          </cell>
          <cell r="J914">
            <v>1</v>
          </cell>
        </row>
        <row r="915">
          <cell r="A915">
            <v>41078</v>
          </cell>
          <cell r="D915" t="str">
            <v>Grader 511A</v>
          </cell>
          <cell r="J915">
            <v>1</v>
          </cell>
        </row>
        <row r="916">
          <cell r="A916">
            <v>41078</v>
          </cell>
          <cell r="D916" t="str">
            <v>Grader 511A</v>
          </cell>
          <cell r="J916">
            <v>1</v>
          </cell>
        </row>
        <row r="917">
          <cell r="A917">
            <v>41078</v>
          </cell>
          <cell r="D917" t="str">
            <v>Grader 511A</v>
          </cell>
          <cell r="J917">
            <v>1</v>
          </cell>
        </row>
        <row r="918">
          <cell r="A918">
            <v>41078</v>
          </cell>
          <cell r="D918" t="str">
            <v>Thornton</v>
          </cell>
          <cell r="J918">
            <v>7</v>
          </cell>
        </row>
        <row r="919">
          <cell r="A919">
            <v>41078</v>
          </cell>
          <cell r="D919" t="str">
            <v>Winteq 03</v>
          </cell>
          <cell r="J919">
            <v>7</v>
          </cell>
        </row>
        <row r="920">
          <cell r="A920">
            <v>41078</v>
          </cell>
          <cell r="D920" t="str">
            <v>Backhoe Loader</v>
          </cell>
          <cell r="J920">
            <v>4</v>
          </cell>
        </row>
        <row r="921">
          <cell r="A921">
            <v>41078</v>
          </cell>
          <cell r="D921" t="str">
            <v>Bulldozer D31P</v>
          </cell>
          <cell r="J921">
            <v>7</v>
          </cell>
        </row>
        <row r="922">
          <cell r="A922">
            <v>41078</v>
          </cell>
          <cell r="D922" t="str">
            <v>Bulldozer D85E-SS</v>
          </cell>
          <cell r="J922">
            <v>7</v>
          </cell>
        </row>
        <row r="923">
          <cell r="A923">
            <v>41078</v>
          </cell>
          <cell r="D923" t="str">
            <v>Compactor Bomaq 211 D</v>
          </cell>
          <cell r="J923">
            <v>7</v>
          </cell>
        </row>
        <row r="924">
          <cell r="A924">
            <v>41078</v>
          </cell>
          <cell r="D924" t="str">
            <v>Compactor Bomaq 216 D</v>
          </cell>
          <cell r="J924">
            <v>7</v>
          </cell>
        </row>
        <row r="925">
          <cell r="A925">
            <v>41078</v>
          </cell>
          <cell r="D925" t="str">
            <v>Excavator PC-200 Galeo 07</v>
          </cell>
          <cell r="J925">
            <v>7</v>
          </cell>
        </row>
        <row r="926">
          <cell r="A926">
            <v>41078</v>
          </cell>
          <cell r="D926" t="str">
            <v>Excavator PC-200-8</v>
          </cell>
          <cell r="J926">
            <v>5</v>
          </cell>
        </row>
        <row r="927">
          <cell r="A927">
            <v>41078</v>
          </cell>
          <cell r="D927" t="str">
            <v>Excavator PC-200-8</v>
          </cell>
          <cell r="J927">
            <v>2</v>
          </cell>
        </row>
        <row r="928">
          <cell r="A928">
            <v>41078</v>
          </cell>
          <cell r="D928" t="str">
            <v>Grader 511A - 03</v>
          </cell>
          <cell r="J928">
            <v>7</v>
          </cell>
        </row>
        <row r="929">
          <cell r="A929">
            <v>41078</v>
          </cell>
          <cell r="D929" t="str">
            <v>Bomaq 216 D (Mamuang)</v>
          </cell>
          <cell r="J929">
            <v>7</v>
          </cell>
        </row>
        <row r="930">
          <cell r="A930">
            <v>41078</v>
          </cell>
          <cell r="D930" t="str">
            <v>Bulldozer D31E</v>
          </cell>
          <cell r="J930">
            <v>7</v>
          </cell>
        </row>
        <row r="931">
          <cell r="A931">
            <v>41078</v>
          </cell>
          <cell r="D931" t="str">
            <v>Grader 510R</v>
          </cell>
          <cell r="J931">
            <v>7</v>
          </cell>
        </row>
        <row r="932">
          <cell r="A932">
            <v>41078</v>
          </cell>
          <cell r="D932" t="str">
            <v>Grader 511A</v>
          </cell>
          <cell r="J932">
            <v>7</v>
          </cell>
        </row>
        <row r="933">
          <cell r="A933">
            <v>41078</v>
          </cell>
          <cell r="D933" t="str">
            <v>Thornton</v>
          </cell>
          <cell r="J933">
            <v>7</v>
          </cell>
        </row>
        <row r="934">
          <cell r="A934">
            <v>41079</v>
          </cell>
          <cell r="D934" t="str">
            <v>Backhoe Loader</v>
          </cell>
          <cell r="J934">
            <v>10</v>
          </cell>
        </row>
        <row r="935">
          <cell r="A935">
            <v>41079</v>
          </cell>
          <cell r="D935" t="str">
            <v>Bomaq 216 D (Mamuang)</v>
          </cell>
          <cell r="J935">
            <v>1</v>
          </cell>
        </row>
        <row r="936">
          <cell r="A936">
            <v>41079</v>
          </cell>
          <cell r="D936" t="str">
            <v>Bomaq 216 D (Mamuang)</v>
          </cell>
          <cell r="J936">
            <v>0.5</v>
          </cell>
        </row>
        <row r="937">
          <cell r="A937">
            <v>41079</v>
          </cell>
          <cell r="D937" t="str">
            <v>Bomaq 216 D (Mamuang)</v>
          </cell>
          <cell r="J937">
            <v>0.5</v>
          </cell>
        </row>
        <row r="938">
          <cell r="A938">
            <v>41079</v>
          </cell>
          <cell r="D938" t="str">
            <v>Bomaq 216 D (Mamuang)</v>
          </cell>
          <cell r="J938">
            <v>0.5</v>
          </cell>
        </row>
        <row r="939">
          <cell r="A939">
            <v>41079</v>
          </cell>
          <cell r="D939" t="str">
            <v>Bomaq 216 D (Mamuang)</v>
          </cell>
          <cell r="J939">
            <v>0.5</v>
          </cell>
        </row>
        <row r="940">
          <cell r="A940">
            <v>41079</v>
          </cell>
          <cell r="D940" t="str">
            <v>Bomaq 216 D (Mamuang)</v>
          </cell>
          <cell r="J940">
            <v>1</v>
          </cell>
        </row>
        <row r="941">
          <cell r="A941">
            <v>41079</v>
          </cell>
          <cell r="D941" t="str">
            <v>Bomaq 216 D (Mamuang)</v>
          </cell>
          <cell r="J941">
            <v>1</v>
          </cell>
        </row>
        <row r="942">
          <cell r="A942">
            <v>41079</v>
          </cell>
          <cell r="D942" t="str">
            <v>Bomaq 216 D (Mamuang)</v>
          </cell>
          <cell r="J942">
            <v>1</v>
          </cell>
        </row>
        <row r="943">
          <cell r="A943">
            <v>41079</v>
          </cell>
          <cell r="D943" t="str">
            <v>Bomaq 216 D (Mamuang)</v>
          </cell>
          <cell r="J943">
            <v>1</v>
          </cell>
        </row>
        <row r="944">
          <cell r="A944">
            <v>41079</v>
          </cell>
          <cell r="D944" t="str">
            <v>Bomaq 216 D (Mamuang)</v>
          </cell>
          <cell r="J944">
            <v>1</v>
          </cell>
        </row>
        <row r="945">
          <cell r="A945">
            <v>41079</v>
          </cell>
          <cell r="D945" t="str">
            <v>Bomaq 216 D (Mamuang)</v>
          </cell>
          <cell r="J945">
            <v>1</v>
          </cell>
        </row>
        <row r="946">
          <cell r="A946">
            <v>41079</v>
          </cell>
          <cell r="D946" t="str">
            <v>Bomaq 216 D (Mamuang)</v>
          </cell>
          <cell r="J946">
            <v>1</v>
          </cell>
        </row>
        <row r="947">
          <cell r="A947">
            <v>41079</v>
          </cell>
          <cell r="D947" t="str">
            <v>Bulldozer D31E</v>
          </cell>
          <cell r="J947">
            <v>5</v>
          </cell>
        </row>
        <row r="948">
          <cell r="A948">
            <v>41079</v>
          </cell>
          <cell r="D948" t="str">
            <v>Bulldozer D31E</v>
          </cell>
          <cell r="J948">
            <v>2</v>
          </cell>
        </row>
        <row r="949">
          <cell r="A949">
            <v>41079</v>
          </cell>
          <cell r="D949" t="str">
            <v>Bulldozer D31P</v>
          </cell>
          <cell r="J949">
            <v>7</v>
          </cell>
        </row>
        <row r="950">
          <cell r="A950">
            <v>41079</v>
          </cell>
          <cell r="D950" t="str">
            <v>Bulldozer D85E-SS</v>
          </cell>
          <cell r="J950">
            <v>7</v>
          </cell>
        </row>
        <row r="951">
          <cell r="A951">
            <v>41079</v>
          </cell>
          <cell r="D951" t="str">
            <v>Canycom 01</v>
          </cell>
          <cell r="J951">
            <v>7</v>
          </cell>
        </row>
        <row r="952">
          <cell r="A952">
            <v>41079</v>
          </cell>
          <cell r="D952" t="str">
            <v>Canycom 02</v>
          </cell>
          <cell r="J952">
            <v>7</v>
          </cell>
        </row>
        <row r="953">
          <cell r="A953">
            <v>41079</v>
          </cell>
          <cell r="D953" t="str">
            <v>Canycom 03</v>
          </cell>
          <cell r="J953">
            <v>7</v>
          </cell>
        </row>
        <row r="954">
          <cell r="A954">
            <v>41079</v>
          </cell>
          <cell r="D954" t="str">
            <v>Canycom 04</v>
          </cell>
          <cell r="J954">
            <v>7</v>
          </cell>
        </row>
        <row r="955">
          <cell r="A955">
            <v>41079</v>
          </cell>
          <cell r="D955" t="str">
            <v>Compactor Bomaq 211 D</v>
          </cell>
          <cell r="J955">
            <v>7</v>
          </cell>
        </row>
        <row r="956">
          <cell r="A956">
            <v>41079</v>
          </cell>
          <cell r="D956" t="str">
            <v>Compactor Bomaq 216 D</v>
          </cell>
          <cell r="J956">
            <v>7</v>
          </cell>
        </row>
        <row r="957">
          <cell r="A957">
            <v>41079</v>
          </cell>
          <cell r="D957" t="str">
            <v>Excavator PC-200 Galeo 07</v>
          </cell>
          <cell r="J957">
            <v>7</v>
          </cell>
        </row>
        <row r="958">
          <cell r="A958">
            <v>41079</v>
          </cell>
          <cell r="D958" t="str">
            <v>Excavator PC-200 Galeo 08</v>
          </cell>
          <cell r="J958">
            <v>3</v>
          </cell>
        </row>
        <row r="959">
          <cell r="A959">
            <v>41079</v>
          </cell>
          <cell r="D959" t="str">
            <v>Excavator PC-200 Galeo 08</v>
          </cell>
          <cell r="J959">
            <v>4</v>
          </cell>
        </row>
        <row r="960">
          <cell r="A960">
            <v>41079</v>
          </cell>
          <cell r="D960" t="str">
            <v>Grader 510R</v>
          </cell>
          <cell r="J960">
            <v>7</v>
          </cell>
        </row>
        <row r="961">
          <cell r="A961">
            <v>41079</v>
          </cell>
          <cell r="D961" t="str">
            <v>Grader 511A</v>
          </cell>
          <cell r="J961">
            <v>1</v>
          </cell>
        </row>
        <row r="962">
          <cell r="A962">
            <v>41079</v>
          </cell>
          <cell r="D962" t="str">
            <v>Grader 511A</v>
          </cell>
          <cell r="J962">
            <v>1</v>
          </cell>
        </row>
        <row r="963">
          <cell r="A963">
            <v>41079</v>
          </cell>
          <cell r="D963" t="str">
            <v>Grader 511A</v>
          </cell>
          <cell r="J963">
            <v>1</v>
          </cell>
        </row>
        <row r="964">
          <cell r="A964">
            <v>41079</v>
          </cell>
          <cell r="D964" t="str">
            <v>Grader 511A</v>
          </cell>
          <cell r="J964">
            <v>0.5</v>
          </cell>
        </row>
        <row r="965">
          <cell r="A965">
            <v>41079</v>
          </cell>
          <cell r="D965" t="str">
            <v>Grader 511A</v>
          </cell>
          <cell r="J965">
            <v>0.5</v>
          </cell>
        </row>
        <row r="966">
          <cell r="A966">
            <v>41079</v>
          </cell>
          <cell r="D966" t="str">
            <v>Grader 511A</v>
          </cell>
          <cell r="J966">
            <v>1</v>
          </cell>
        </row>
        <row r="967">
          <cell r="A967">
            <v>41079</v>
          </cell>
          <cell r="D967" t="str">
            <v>Grader 511A</v>
          </cell>
          <cell r="J967">
            <v>1</v>
          </cell>
        </row>
        <row r="968">
          <cell r="A968">
            <v>41079</v>
          </cell>
          <cell r="D968" t="str">
            <v>Grader 511A</v>
          </cell>
          <cell r="J968">
            <v>1</v>
          </cell>
        </row>
        <row r="969">
          <cell r="A969">
            <v>41079</v>
          </cell>
          <cell r="D969" t="str">
            <v>Grader 511A</v>
          </cell>
          <cell r="J969">
            <v>0.5</v>
          </cell>
        </row>
        <row r="970">
          <cell r="A970">
            <v>41079</v>
          </cell>
          <cell r="D970" t="str">
            <v>Grader 511A</v>
          </cell>
          <cell r="J970">
            <v>0.5</v>
          </cell>
        </row>
        <row r="971">
          <cell r="A971">
            <v>41079</v>
          </cell>
          <cell r="D971" t="str">
            <v>Grader 511A</v>
          </cell>
          <cell r="J971">
            <v>1</v>
          </cell>
        </row>
        <row r="972">
          <cell r="A972">
            <v>41079</v>
          </cell>
          <cell r="D972" t="str">
            <v>Grader 511A</v>
          </cell>
          <cell r="J972">
            <v>0</v>
          </cell>
        </row>
        <row r="973">
          <cell r="A973">
            <v>41079</v>
          </cell>
          <cell r="D973" t="str">
            <v>Grader 511A - 03</v>
          </cell>
          <cell r="J973">
            <v>2</v>
          </cell>
        </row>
        <row r="974">
          <cell r="A974">
            <v>41079</v>
          </cell>
          <cell r="D974" t="str">
            <v>Grader 511A - 03</v>
          </cell>
          <cell r="J974">
            <v>3</v>
          </cell>
        </row>
        <row r="975">
          <cell r="A975">
            <v>41079</v>
          </cell>
          <cell r="D975" t="str">
            <v>Grader 511A - 03</v>
          </cell>
          <cell r="J975">
            <v>2</v>
          </cell>
        </row>
        <row r="976">
          <cell r="A976">
            <v>41079</v>
          </cell>
          <cell r="D976" t="str">
            <v>Thornton</v>
          </cell>
          <cell r="J976">
            <v>7</v>
          </cell>
        </row>
        <row r="977">
          <cell r="A977">
            <v>41079</v>
          </cell>
          <cell r="D977" t="str">
            <v>Winteq 03</v>
          </cell>
          <cell r="J977">
            <v>7</v>
          </cell>
        </row>
        <row r="978">
          <cell r="A978">
            <v>41079</v>
          </cell>
          <cell r="D978" t="str">
            <v>Backhoe Loader</v>
          </cell>
          <cell r="J978">
            <v>7</v>
          </cell>
        </row>
        <row r="979">
          <cell r="A979">
            <v>41079</v>
          </cell>
          <cell r="D979" t="str">
            <v>Bulldozer D31P</v>
          </cell>
          <cell r="J979">
            <v>4</v>
          </cell>
        </row>
        <row r="980">
          <cell r="A980">
            <v>41079</v>
          </cell>
          <cell r="D980" t="str">
            <v>Bulldozer D31P</v>
          </cell>
          <cell r="J980">
            <v>3</v>
          </cell>
        </row>
        <row r="981">
          <cell r="A981">
            <v>41079</v>
          </cell>
          <cell r="D981" t="str">
            <v>Bulldozer D85E-SS</v>
          </cell>
          <cell r="J981">
            <v>7</v>
          </cell>
        </row>
        <row r="982">
          <cell r="A982">
            <v>41079</v>
          </cell>
          <cell r="D982" t="str">
            <v>Compactor Bomaq 211 D</v>
          </cell>
          <cell r="J982">
            <v>7</v>
          </cell>
        </row>
        <row r="983">
          <cell r="A983">
            <v>41079</v>
          </cell>
          <cell r="D983" t="str">
            <v>Compactor Bomaq 216 D</v>
          </cell>
          <cell r="J983">
            <v>7</v>
          </cell>
        </row>
        <row r="984">
          <cell r="A984">
            <v>41079</v>
          </cell>
          <cell r="D984" t="str">
            <v>Excavator PC-200 Galeo 07</v>
          </cell>
          <cell r="J984">
            <v>7</v>
          </cell>
        </row>
        <row r="985">
          <cell r="A985">
            <v>41079</v>
          </cell>
          <cell r="D985" t="str">
            <v>Excavator PC-200-8</v>
          </cell>
          <cell r="J985">
            <v>4</v>
          </cell>
        </row>
        <row r="986">
          <cell r="A986">
            <v>41079</v>
          </cell>
          <cell r="D986" t="str">
            <v>Excavator PC-200-8</v>
          </cell>
          <cell r="J986">
            <v>3</v>
          </cell>
        </row>
        <row r="987">
          <cell r="A987">
            <v>41079</v>
          </cell>
          <cell r="D987" t="str">
            <v>Grader 511A - 03</v>
          </cell>
          <cell r="J987">
            <v>1</v>
          </cell>
        </row>
        <row r="988">
          <cell r="A988">
            <v>41079</v>
          </cell>
          <cell r="D988" t="str">
            <v>Grader 511A - 03</v>
          </cell>
          <cell r="J988">
            <v>1</v>
          </cell>
        </row>
        <row r="989">
          <cell r="A989">
            <v>41079</v>
          </cell>
          <cell r="D989" t="str">
            <v>Grader 511A - 03</v>
          </cell>
          <cell r="J989">
            <v>1</v>
          </cell>
        </row>
        <row r="990">
          <cell r="A990">
            <v>41079</v>
          </cell>
          <cell r="D990" t="str">
            <v>Grader 511A - 03</v>
          </cell>
          <cell r="J990">
            <v>1</v>
          </cell>
        </row>
        <row r="991">
          <cell r="A991">
            <v>41079</v>
          </cell>
          <cell r="D991" t="str">
            <v>Grader 511A - 03</v>
          </cell>
          <cell r="J991">
            <v>3</v>
          </cell>
        </row>
        <row r="992">
          <cell r="A992">
            <v>41079</v>
          </cell>
          <cell r="D992" t="str">
            <v>Bomaq 216 D (Mamuang)</v>
          </cell>
          <cell r="J992">
            <v>7</v>
          </cell>
        </row>
        <row r="993">
          <cell r="A993">
            <v>41079</v>
          </cell>
          <cell r="D993" t="str">
            <v>Bulldozer D31E</v>
          </cell>
          <cell r="J993">
            <v>2</v>
          </cell>
        </row>
        <row r="994">
          <cell r="A994">
            <v>41079</v>
          </cell>
          <cell r="D994" t="str">
            <v>Bulldozer D31E</v>
          </cell>
          <cell r="J994">
            <v>2</v>
          </cell>
        </row>
        <row r="995">
          <cell r="A995">
            <v>41079</v>
          </cell>
          <cell r="D995" t="str">
            <v>Bulldozer D31E</v>
          </cell>
          <cell r="J995">
            <v>3</v>
          </cell>
        </row>
        <row r="996">
          <cell r="A996">
            <v>41079</v>
          </cell>
          <cell r="D996" t="str">
            <v>Compactor Bomaq 211 D</v>
          </cell>
          <cell r="J996">
            <v>7</v>
          </cell>
        </row>
        <row r="997">
          <cell r="A997">
            <v>41079</v>
          </cell>
          <cell r="D997" t="str">
            <v>Compactor Bomaq 216 D</v>
          </cell>
          <cell r="J997">
            <v>7</v>
          </cell>
        </row>
        <row r="998">
          <cell r="A998">
            <v>41079</v>
          </cell>
          <cell r="D998" t="str">
            <v>Grader 510R</v>
          </cell>
          <cell r="J998">
            <v>7</v>
          </cell>
        </row>
        <row r="999">
          <cell r="A999">
            <v>41079</v>
          </cell>
          <cell r="D999" t="str">
            <v>Grader 511A</v>
          </cell>
          <cell r="J999">
            <v>7</v>
          </cell>
        </row>
        <row r="1000">
          <cell r="A1000">
            <v>41079</v>
          </cell>
          <cell r="D1000" t="str">
            <v>Thornton</v>
          </cell>
          <cell r="J1000">
            <v>7</v>
          </cell>
        </row>
        <row r="1001">
          <cell r="A1001">
            <v>41080</v>
          </cell>
          <cell r="D1001" t="str">
            <v>Bomaq 216 D (Mamuang)</v>
          </cell>
          <cell r="J1001">
            <v>1</v>
          </cell>
        </row>
        <row r="1002">
          <cell r="A1002">
            <v>41080</v>
          </cell>
          <cell r="D1002" t="str">
            <v>Bomaq 216 D (Mamuang)</v>
          </cell>
          <cell r="J1002">
            <v>1</v>
          </cell>
        </row>
        <row r="1003">
          <cell r="A1003">
            <v>41080</v>
          </cell>
          <cell r="D1003" t="str">
            <v>Bomaq 216 D (Mamuang)</v>
          </cell>
          <cell r="J1003">
            <v>1</v>
          </cell>
        </row>
        <row r="1004">
          <cell r="A1004">
            <v>41080</v>
          </cell>
          <cell r="D1004" t="str">
            <v>Bomaq 216 D (Mamuang)</v>
          </cell>
          <cell r="J1004">
            <v>1</v>
          </cell>
        </row>
        <row r="1005">
          <cell r="A1005">
            <v>41080</v>
          </cell>
          <cell r="D1005" t="str">
            <v>Bomaq 216 D (Mamuang)</v>
          </cell>
          <cell r="J1005">
            <v>1</v>
          </cell>
        </row>
        <row r="1006">
          <cell r="A1006">
            <v>41080</v>
          </cell>
          <cell r="D1006" t="str">
            <v>Bomaq 216 D (Mamuang)</v>
          </cell>
          <cell r="J1006">
            <v>1</v>
          </cell>
        </row>
        <row r="1007">
          <cell r="A1007">
            <v>41080</v>
          </cell>
          <cell r="D1007" t="str">
            <v>Bomaq 216 D (Mamuang)</v>
          </cell>
          <cell r="J1007">
            <v>1</v>
          </cell>
        </row>
        <row r="1008">
          <cell r="A1008">
            <v>41080</v>
          </cell>
          <cell r="D1008" t="str">
            <v>Bomaq 216 D (Mamuang)</v>
          </cell>
          <cell r="J1008">
            <v>1</v>
          </cell>
        </row>
        <row r="1009">
          <cell r="A1009">
            <v>41080</v>
          </cell>
          <cell r="D1009" t="str">
            <v>Bomaq 216 D (Mamuang)</v>
          </cell>
          <cell r="J1009">
            <v>1</v>
          </cell>
        </row>
        <row r="1010">
          <cell r="A1010">
            <v>41080</v>
          </cell>
          <cell r="D1010" t="str">
            <v>Bulldozer D31E</v>
          </cell>
          <cell r="J1010">
            <v>3</v>
          </cell>
        </row>
        <row r="1011">
          <cell r="A1011">
            <v>41080</v>
          </cell>
          <cell r="D1011" t="str">
            <v>Bulldozer D31E</v>
          </cell>
          <cell r="J1011">
            <v>4</v>
          </cell>
        </row>
        <row r="1012">
          <cell r="A1012">
            <v>41080</v>
          </cell>
          <cell r="D1012" t="str">
            <v>Bulldozer D31P</v>
          </cell>
          <cell r="J1012">
            <v>10</v>
          </cell>
        </row>
        <row r="1013">
          <cell r="A1013">
            <v>41080</v>
          </cell>
          <cell r="D1013" t="str">
            <v>Bulldozer D85E-SS</v>
          </cell>
          <cell r="J1013">
            <v>7</v>
          </cell>
        </row>
        <row r="1014">
          <cell r="A1014">
            <v>41080</v>
          </cell>
          <cell r="D1014" t="str">
            <v>Canycom 01</v>
          </cell>
          <cell r="J1014">
            <v>7</v>
          </cell>
        </row>
        <row r="1015">
          <cell r="A1015">
            <v>41080</v>
          </cell>
          <cell r="D1015" t="str">
            <v>Canycom 02</v>
          </cell>
          <cell r="J1015">
            <v>7</v>
          </cell>
        </row>
        <row r="1016">
          <cell r="A1016">
            <v>41080</v>
          </cell>
          <cell r="D1016" t="str">
            <v>Canycom 03</v>
          </cell>
          <cell r="J1016">
            <v>7</v>
          </cell>
        </row>
        <row r="1017">
          <cell r="A1017">
            <v>41080</v>
          </cell>
          <cell r="D1017" t="str">
            <v>Canycom 04</v>
          </cell>
          <cell r="J1017">
            <v>7</v>
          </cell>
        </row>
        <row r="1018">
          <cell r="A1018">
            <v>41080</v>
          </cell>
          <cell r="D1018" t="str">
            <v>Compactor Bomaq 211 D</v>
          </cell>
          <cell r="J1018">
            <v>1.5</v>
          </cell>
        </row>
        <row r="1019">
          <cell r="A1019">
            <v>41080</v>
          </cell>
          <cell r="D1019" t="str">
            <v>Compactor Bomaq 211 D</v>
          </cell>
          <cell r="J1019">
            <v>1.5</v>
          </cell>
        </row>
        <row r="1020">
          <cell r="A1020">
            <v>41080</v>
          </cell>
          <cell r="D1020" t="str">
            <v>Compactor Bomaq 211 D</v>
          </cell>
          <cell r="J1020">
            <v>1</v>
          </cell>
        </row>
        <row r="1021">
          <cell r="A1021">
            <v>41080</v>
          </cell>
          <cell r="D1021" t="str">
            <v>Compactor Bomaq 211 D</v>
          </cell>
          <cell r="J1021">
            <v>1</v>
          </cell>
        </row>
        <row r="1022">
          <cell r="A1022">
            <v>41080</v>
          </cell>
          <cell r="D1022" t="str">
            <v>Compactor Bomaq 211 D</v>
          </cell>
          <cell r="J1022">
            <v>1</v>
          </cell>
        </row>
        <row r="1023">
          <cell r="A1023">
            <v>41080</v>
          </cell>
          <cell r="D1023" t="str">
            <v>Compactor Bomaq 211 D</v>
          </cell>
          <cell r="J1023">
            <v>1</v>
          </cell>
        </row>
        <row r="1024">
          <cell r="A1024">
            <v>41080</v>
          </cell>
          <cell r="D1024" t="str">
            <v>Compactor Bomaq 211 D</v>
          </cell>
          <cell r="J1024">
            <v>2</v>
          </cell>
        </row>
        <row r="1025">
          <cell r="A1025">
            <v>41080</v>
          </cell>
          <cell r="D1025" t="str">
            <v>Compactor Bomaq 216 D</v>
          </cell>
          <cell r="J1025">
            <v>7</v>
          </cell>
        </row>
        <row r="1026">
          <cell r="A1026">
            <v>41080</v>
          </cell>
          <cell r="D1026" t="str">
            <v>Excavator PC-200 Galeo 07</v>
          </cell>
          <cell r="J1026">
            <v>10</v>
          </cell>
        </row>
        <row r="1027">
          <cell r="A1027">
            <v>41080</v>
          </cell>
          <cell r="D1027" t="str">
            <v>Excavator PC-200 Galeo 08</v>
          </cell>
          <cell r="J1027">
            <v>7</v>
          </cell>
        </row>
        <row r="1028">
          <cell r="A1028">
            <v>41080</v>
          </cell>
          <cell r="D1028" t="str">
            <v>Grader 510R</v>
          </cell>
          <cell r="J1028">
            <v>2</v>
          </cell>
        </row>
        <row r="1029">
          <cell r="A1029">
            <v>41080</v>
          </cell>
          <cell r="D1029" t="str">
            <v>Grader 510R</v>
          </cell>
          <cell r="J1029">
            <v>2</v>
          </cell>
        </row>
        <row r="1030">
          <cell r="A1030">
            <v>41080</v>
          </cell>
          <cell r="D1030" t="str">
            <v>Grader 510R</v>
          </cell>
          <cell r="J1030">
            <v>1</v>
          </cell>
        </row>
        <row r="1031">
          <cell r="A1031">
            <v>41080</v>
          </cell>
          <cell r="D1031" t="str">
            <v>Grader 510R</v>
          </cell>
          <cell r="J1031">
            <v>1</v>
          </cell>
        </row>
        <row r="1032">
          <cell r="A1032">
            <v>41080</v>
          </cell>
          <cell r="D1032" t="str">
            <v>Grader 510R</v>
          </cell>
          <cell r="J1032">
            <v>1</v>
          </cell>
        </row>
        <row r="1033">
          <cell r="A1033">
            <v>41080</v>
          </cell>
          <cell r="D1033" t="str">
            <v>Grader 511A</v>
          </cell>
          <cell r="J1033">
            <v>2</v>
          </cell>
        </row>
        <row r="1034">
          <cell r="A1034">
            <v>41080</v>
          </cell>
          <cell r="D1034" t="str">
            <v>Grader 511A</v>
          </cell>
          <cell r="J1034">
            <v>1</v>
          </cell>
        </row>
        <row r="1035">
          <cell r="A1035">
            <v>41080</v>
          </cell>
          <cell r="D1035" t="str">
            <v>Grader 511A</v>
          </cell>
          <cell r="J1035">
            <v>1</v>
          </cell>
        </row>
        <row r="1036">
          <cell r="A1036">
            <v>41080</v>
          </cell>
          <cell r="D1036" t="str">
            <v>Grader 511A</v>
          </cell>
          <cell r="J1036">
            <v>1</v>
          </cell>
        </row>
        <row r="1037">
          <cell r="A1037">
            <v>41080</v>
          </cell>
          <cell r="D1037" t="str">
            <v>Grader 511A</v>
          </cell>
          <cell r="J1037">
            <v>1</v>
          </cell>
        </row>
        <row r="1038">
          <cell r="A1038">
            <v>41080</v>
          </cell>
          <cell r="D1038" t="str">
            <v>Grader 511A</v>
          </cell>
          <cell r="J1038">
            <v>1</v>
          </cell>
        </row>
        <row r="1039">
          <cell r="A1039">
            <v>41080</v>
          </cell>
          <cell r="D1039" t="str">
            <v>Grader 511A - 03</v>
          </cell>
          <cell r="J1039">
            <v>2</v>
          </cell>
        </row>
        <row r="1040">
          <cell r="A1040">
            <v>41080</v>
          </cell>
          <cell r="D1040" t="str">
            <v>Grader 511A - 03</v>
          </cell>
          <cell r="J1040">
            <v>2</v>
          </cell>
        </row>
        <row r="1041">
          <cell r="A1041">
            <v>41080</v>
          </cell>
          <cell r="D1041" t="str">
            <v>Grader 511A - 03</v>
          </cell>
          <cell r="J1041">
            <v>1</v>
          </cell>
        </row>
        <row r="1042">
          <cell r="A1042">
            <v>41080</v>
          </cell>
          <cell r="D1042" t="str">
            <v>Grader 511A - 03</v>
          </cell>
          <cell r="J1042">
            <v>2</v>
          </cell>
        </row>
        <row r="1043">
          <cell r="A1043">
            <v>41080</v>
          </cell>
          <cell r="D1043" t="str">
            <v>Thornton</v>
          </cell>
          <cell r="J1043">
            <v>7</v>
          </cell>
        </row>
        <row r="1044">
          <cell r="A1044">
            <v>41080</v>
          </cell>
          <cell r="D1044" t="str">
            <v>Winteq 03</v>
          </cell>
          <cell r="J1044">
            <v>7</v>
          </cell>
        </row>
        <row r="1045">
          <cell r="A1045">
            <v>41080</v>
          </cell>
          <cell r="D1045" t="str">
            <v>Backhoe Loader</v>
          </cell>
          <cell r="J1045">
            <v>7</v>
          </cell>
        </row>
        <row r="1046">
          <cell r="A1046">
            <v>41080</v>
          </cell>
          <cell r="D1046" t="str">
            <v>Bulldozer D31P</v>
          </cell>
          <cell r="J1046">
            <v>2</v>
          </cell>
        </row>
        <row r="1047">
          <cell r="A1047">
            <v>41080</v>
          </cell>
          <cell r="D1047" t="str">
            <v>Bulldozer D31P</v>
          </cell>
          <cell r="J1047">
            <v>5</v>
          </cell>
        </row>
        <row r="1048">
          <cell r="A1048">
            <v>41080</v>
          </cell>
          <cell r="D1048" t="str">
            <v>Bulldozer D85E-SS</v>
          </cell>
          <cell r="J1048">
            <v>7</v>
          </cell>
        </row>
        <row r="1049">
          <cell r="A1049">
            <v>41080</v>
          </cell>
          <cell r="D1049" t="str">
            <v>Compactor Bomaq 211 D</v>
          </cell>
          <cell r="J1049">
            <v>7</v>
          </cell>
        </row>
        <row r="1050">
          <cell r="A1050">
            <v>41080</v>
          </cell>
          <cell r="D1050" t="str">
            <v>Compactor Bomaq 216 D</v>
          </cell>
          <cell r="J1050">
            <v>7</v>
          </cell>
        </row>
        <row r="1051">
          <cell r="A1051">
            <v>41080</v>
          </cell>
          <cell r="D1051" t="str">
            <v>Excavator PC-200 Galeo 07</v>
          </cell>
          <cell r="J1051">
            <v>3</v>
          </cell>
        </row>
        <row r="1052">
          <cell r="A1052">
            <v>41080</v>
          </cell>
          <cell r="D1052" t="str">
            <v>Excavator PC-200 Galeo 07</v>
          </cell>
          <cell r="J1052">
            <v>4</v>
          </cell>
        </row>
        <row r="1053">
          <cell r="A1053">
            <v>41080</v>
          </cell>
          <cell r="D1053" t="str">
            <v>Excavator PC-200-8</v>
          </cell>
          <cell r="J1053">
            <v>2</v>
          </cell>
        </row>
        <row r="1054">
          <cell r="A1054">
            <v>41080</v>
          </cell>
          <cell r="D1054" t="str">
            <v>Excavator PC-200-8</v>
          </cell>
          <cell r="J1054">
            <v>5</v>
          </cell>
        </row>
        <row r="1055">
          <cell r="A1055">
            <v>41080</v>
          </cell>
          <cell r="D1055" t="str">
            <v>Grader 511A - 03</v>
          </cell>
          <cell r="J1055">
            <v>7</v>
          </cell>
        </row>
        <row r="1056">
          <cell r="A1056">
            <v>41080</v>
          </cell>
          <cell r="D1056" t="str">
            <v>Bomaq 216 D (Mamuang)</v>
          </cell>
          <cell r="J1056">
            <v>7</v>
          </cell>
        </row>
        <row r="1057">
          <cell r="A1057">
            <v>41080</v>
          </cell>
          <cell r="D1057" t="str">
            <v>Bulldozer D31E</v>
          </cell>
          <cell r="J1057">
            <v>7</v>
          </cell>
        </row>
        <row r="1058">
          <cell r="A1058">
            <v>41080</v>
          </cell>
          <cell r="D1058" t="str">
            <v>Compactor Bomaq 211 D</v>
          </cell>
          <cell r="J1058">
            <v>7</v>
          </cell>
        </row>
        <row r="1059">
          <cell r="A1059">
            <v>41080</v>
          </cell>
          <cell r="D1059" t="str">
            <v>Compactor Bomaq 216 D</v>
          </cell>
          <cell r="J1059">
            <v>0</v>
          </cell>
        </row>
        <row r="1060">
          <cell r="A1060">
            <v>41080</v>
          </cell>
          <cell r="D1060" t="str">
            <v>Grader 511A</v>
          </cell>
          <cell r="J1060">
            <v>7</v>
          </cell>
        </row>
        <row r="1061">
          <cell r="A1061">
            <v>41080</v>
          </cell>
          <cell r="D1061" t="str">
            <v>Thornton</v>
          </cell>
          <cell r="J1061">
            <v>7</v>
          </cell>
        </row>
        <row r="1062">
          <cell r="A1062">
            <v>41081</v>
          </cell>
          <cell r="D1062" t="str">
            <v>Backhoe Loader</v>
          </cell>
          <cell r="J1062">
            <v>7</v>
          </cell>
        </row>
        <row r="1063">
          <cell r="A1063">
            <v>41081</v>
          </cell>
          <cell r="D1063" t="str">
            <v>Bomaq 216 D (Mamuang)</v>
          </cell>
          <cell r="J1063">
            <v>7</v>
          </cell>
        </row>
        <row r="1064">
          <cell r="A1064">
            <v>41081</v>
          </cell>
          <cell r="D1064" t="str">
            <v>Bulldozer D31E</v>
          </cell>
          <cell r="J1064">
            <v>7</v>
          </cell>
        </row>
        <row r="1065">
          <cell r="A1065">
            <v>41081</v>
          </cell>
          <cell r="D1065" t="str">
            <v>Bulldozer D31P</v>
          </cell>
          <cell r="J1065">
            <v>7</v>
          </cell>
        </row>
        <row r="1066">
          <cell r="A1066">
            <v>41081</v>
          </cell>
          <cell r="D1066" t="str">
            <v>Bulldozer D85E-SS</v>
          </cell>
          <cell r="J1066">
            <v>7</v>
          </cell>
        </row>
        <row r="1067">
          <cell r="A1067">
            <v>41081</v>
          </cell>
          <cell r="D1067" t="str">
            <v>Canycom 01</v>
          </cell>
          <cell r="J1067">
            <v>7</v>
          </cell>
        </row>
        <row r="1068">
          <cell r="A1068">
            <v>41081</v>
          </cell>
          <cell r="D1068" t="str">
            <v>Canycom 02</v>
          </cell>
          <cell r="J1068">
            <v>7</v>
          </cell>
        </row>
        <row r="1069">
          <cell r="A1069">
            <v>41081</v>
          </cell>
          <cell r="D1069" t="str">
            <v>Canycom 03</v>
          </cell>
          <cell r="J1069">
            <v>7</v>
          </cell>
        </row>
        <row r="1070">
          <cell r="A1070">
            <v>41081</v>
          </cell>
          <cell r="D1070" t="str">
            <v>Canycom 04</v>
          </cell>
          <cell r="J1070">
            <v>7</v>
          </cell>
        </row>
        <row r="1071">
          <cell r="A1071">
            <v>41081</v>
          </cell>
          <cell r="D1071" t="str">
            <v>Compactor Bomaq 211 D</v>
          </cell>
          <cell r="J1071">
            <v>1</v>
          </cell>
        </row>
        <row r="1072">
          <cell r="A1072">
            <v>41081</v>
          </cell>
          <cell r="D1072" t="str">
            <v>Compactor Bomaq 211 D</v>
          </cell>
          <cell r="J1072">
            <v>1</v>
          </cell>
        </row>
        <row r="1073">
          <cell r="A1073">
            <v>41081</v>
          </cell>
          <cell r="D1073" t="str">
            <v>Compactor Bomaq 211 D</v>
          </cell>
          <cell r="J1073">
            <v>1</v>
          </cell>
        </row>
        <row r="1074">
          <cell r="A1074">
            <v>41081</v>
          </cell>
          <cell r="D1074" t="str">
            <v>Compactor Bomaq 211 D</v>
          </cell>
          <cell r="J1074">
            <v>1</v>
          </cell>
        </row>
        <row r="1075">
          <cell r="A1075">
            <v>41081</v>
          </cell>
          <cell r="D1075" t="str">
            <v>Compactor Bomaq 211 D</v>
          </cell>
          <cell r="J1075">
            <v>1</v>
          </cell>
        </row>
        <row r="1076">
          <cell r="A1076">
            <v>41081</v>
          </cell>
          <cell r="D1076" t="str">
            <v>Compactor Bomaq 211 D</v>
          </cell>
          <cell r="J1076">
            <v>1</v>
          </cell>
        </row>
        <row r="1077">
          <cell r="A1077">
            <v>41081</v>
          </cell>
          <cell r="D1077" t="str">
            <v>Compactor Bomaq 211 D</v>
          </cell>
          <cell r="J1077">
            <v>1</v>
          </cell>
        </row>
        <row r="1078">
          <cell r="A1078">
            <v>41081</v>
          </cell>
          <cell r="D1078" t="str">
            <v>Compactor Bomaq 211 D</v>
          </cell>
          <cell r="J1078">
            <v>1</v>
          </cell>
        </row>
        <row r="1079">
          <cell r="A1079">
            <v>41081</v>
          </cell>
          <cell r="D1079" t="str">
            <v>Compactor Bomaq 211 D</v>
          </cell>
          <cell r="J1079">
            <v>1</v>
          </cell>
        </row>
        <row r="1080">
          <cell r="A1080">
            <v>41081</v>
          </cell>
          <cell r="D1080" t="str">
            <v>Compactor Bomaq 216 D</v>
          </cell>
          <cell r="J1080">
            <v>7</v>
          </cell>
        </row>
        <row r="1081">
          <cell r="A1081">
            <v>41081</v>
          </cell>
          <cell r="D1081" t="str">
            <v>Excavator PC-200 Galeo 07</v>
          </cell>
          <cell r="J1081">
            <v>7</v>
          </cell>
        </row>
        <row r="1082">
          <cell r="A1082">
            <v>41081</v>
          </cell>
          <cell r="D1082" t="str">
            <v>Excavator PC-200 Galeo 08</v>
          </cell>
          <cell r="J1082">
            <v>7</v>
          </cell>
        </row>
        <row r="1083">
          <cell r="A1083">
            <v>41081</v>
          </cell>
          <cell r="D1083" t="str">
            <v>Grader 511A</v>
          </cell>
          <cell r="J1083">
            <v>1</v>
          </cell>
        </row>
        <row r="1084">
          <cell r="A1084">
            <v>41081</v>
          </cell>
          <cell r="D1084" t="str">
            <v>Grader 511A</v>
          </cell>
          <cell r="J1084">
            <v>1</v>
          </cell>
        </row>
        <row r="1085">
          <cell r="A1085">
            <v>41081</v>
          </cell>
          <cell r="D1085" t="str">
            <v>Grader 511A</v>
          </cell>
          <cell r="J1085">
            <v>1</v>
          </cell>
        </row>
        <row r="1086">
          <cell r="A1086">
            <v>41081</v>
          </cell>
          <cell r="D1086" t="str">
            <v>Grader 511A</v>
          </cell>
          <cell r="J1086">
            <v>1</v>
          </cell>
        </row>
        <row r="1087">
          <cell r="A1087">
            <v>41081</v>
          </cell>
          <cell r="D1087" t="str">
            <v>Grader 511A</v>
          </cell>
          <cell r="J1087">
            <v>1</v>
          </cell>
        </row>
        <row r="1088">
          <cell r="A1088">
            <v>41081</v>
          </cell>
          <cell r="D1088" t="str">
            <v>Grader 511A</v>
          </cell>
          <cell r="J1088">
            <v>1</v>
          </cell>
        </row>
        <row r="1089">
          <cell r="A1089">
            <v>41081</v>
          </cell>
          <cell r="D1089" t="str">
            <v>Grader 511A</v>
          </cell>
          <cell r="J1089">
            <v>1</v>
          </cell>
        </row>
        <row r="1090">
          <cell r="A1090">
            <v>41081</v>
          </cell>
          <cell r="D1090" t="str">
            <v>Grader 511A</v>
          </cell>
          <cell r="J1090">
            <v>0</v>
          </cell>
        </row>
        <row r="1091">
          <cell r="A1091">
            <v>41081</v>
          </cell>
          <cell r="D1091" t="str">
            <v>Grader 511A</v>
          </cell>
          <cell r="J1091">
            <v>0</v>
          </cell>
        </row>
        <row r="1092">
          <cell r="A1092">
            <v>41081</v>
          </cell>
          <cell r="D1092" t="str">
            <v>Grader 511A</v>
          </cell>
          <cell r="J1092">
            <v>0</v>
          </cell>
        </row>
        <row r="1093">
          <cell r="A1093">
            <v>41081</v>
          </cell>
          <cell r="D1093" t="str">
            <v>Grader 511A</v>
          </cell>
          <cell r="J1093">
            <v>0</v>
          </cell>
        </row>
        <row r="1094">
          <cell r="A1094">
            <v>41081</v>
          </cell>
          <cell r="D1094" t="str">
            <v>Grader 511A - 03</v>
          </cell>
          <cell r="J1094">
            <v>2</v>
          </cell>
        </row>
        <row r="1095">
          <cell r="A1095">
            <v>41081</v>
          </cell>
          <cell r="D1095" t="str">
            <v>Grader 511A - 03</v>
          </cell>
          <cell r="J1095">
            <v>1</v>
          </cell>
        </row>
        <row r="1096">
          <cell r="A1096">
            <v>41081</v>
          </cell>
          <cell r="D1096" t="str">
            <v>Grader 511A - 03</v>
          </cell>
          <cell r="J1096">
            <v>2</v>
          </cell>
        </row>
        <row r="1097">
          <cell r="A1097">
            <v>41081</v>
          </cell>
          <cell r="D1097" t="str">
            <v>Grader 511A - 03</v>
          </cell>
          <cell r="J1097">
            <v>1</v>
          </cell>
        </row>
        <row r="1098">
          <cell r="A1098">
            <v>41081</v>
          </cell>
          <cell r="D1098" t="str">
            <v>Grader 511A - 03</v>
          </cell>
          <cell r="J1098">
            <v>1</v>
          </cell>
        </row>
        <row r="1099">
          <cell r="A1099">
            <v>41081</v>
          </cell>
          <cell r="D1099" t="str">
            <v>Winteq 03</v>
          </cell>
          <cell r="J1099">
            <v>7</v>
          </cell>
        </row>
        <row r="1100">
          <cell r="A1100">
            <v>41081</v>
          </cell>
          <cell r="D1100" t="str">
            <v>Winteq 03</v>
          </cell>
          <cell r="J1100">
            <v>7</v>
          </cell>
        </row>
        <row r="1101">
          <cell r="A1101">
            <v>41081</v>
          </cell>
          <cell r="D1101" t="str">
            <v>Backhoe Loader</v>
          </cell>
          <cell r="J1101">
            <v>7</v>
          </cell>
        </row>
        <row r="1102">
          <cell r="A1102">
            <v>41081</v>
          </cell>
          <cell r="D1102" t="str">
            <v>Bulldozer D31P</v>
          </cell>
          <cell r="J1102">
            <v>7</v>
          </cell>
        </row>
        <row r="1103">
          <cell r="A1103">
            <v>41081</v>
          </cell>
          <cell r="D1103" t="str">
            <v>Bulldozer D85E-SS</v>
          </cell>
          <cell r="J1103">
            <v>7</v>
          </cell>
        </row>
        <row r="1104">
          <cell r="A1104">
            <v>41081</v>
          </cell>
          <cell r="D1104" t="str">
            <v>Compactor Bomaq 211 D</v>
          </cell>
          <cell r="J1104">
            <v>7</v>
          </cell>
        </row>
        <row r="1105">
          <cell r="A1105">
            <v>41081</v>
          </cell>
          <cell r="D1105" t="str">
            <v>Compactor Bomaq 216 D</v>
          </cell>
          <cell r="J1105">
            <v>7</v>
          </cell>
        </row>
        <row r="1106">
          <cell r="A1106">
            <v>41081</v>
          </cell>
          <cell r="D1106" t="str">
            <v>Excavator PC-200 Galeo 07</v>
          </cell>
          <cell r="J1106">
            <v>5</v>
          </cell>
        </row>
        <row r="1107">
          <cell r="A1107">
            <v>41081</v>
          </cell>
          <cell r="D1107" t="str">
            <v>Excavator PC-200 Galeo 07</v>
          </cell>
          <cell r="J1107">
            <v>2</v>
          </cell>
        </row>
        <row r="1108">
          <cell r="A1108">
            <v>41081</v>
          </cell>
          <cell r="D1108" t="str">
            <v>Excavator PC-200-8</v>
          </cell>
          <cell r="J1108">
            <v>2</v>
          </cell>
        </row>
        <row r="1109">
          <cell r="A1109">
            <v>41081</v>
          </cell>
          <cell r="D1109" t="str">
            <v>Excavator PC-200-8</v>
          </cell>
          <cell r="J1109">
            <v>5</v>
          </cell>
        </row>
        <row r="1110">
          <cell r="A1110">
            <v>41081</v>
          </cell>
          <cell r="D1110" t="str">
            <v>Grader 511A - 03</v>
          </cell>
          <cell r="J1110">
            <v>2</v>
          </cell>
        </row>
        <row r="1111">
          <cell r="A1111">
            <v>41081</v>
          </cell>
          <cell r="D1111" t="str">
            <v>Grader 511A - 03</v>
          </cell>
          <cell r="J1111">
            <v>2</v>
          </cell>
        </row>
        <row r="1112">
          <cell r="A1112">
            <v>41081</v>
          </cell>
          <cell r="D1112" t="str">
            <v>Grader 511A - 03</v>
          </cell>
          <cell r="J1112">
            <v>2</v>
          </cell>
        </row>
        <row r="1113">
          <cell r="A1113">
            <v>41081</v>
          </cell>
          <cell r="D1113" t="str">
            <v>Grader 511A - 03</v>
          </cell>
          <cell r="J1113">
            <v>1</v>
          </cell>
        </row>
        <row r="1114">
          <cell r="A1114">
            <v>41081</v>
          </cell>
          <cell r="D1114" t="str">
            <v>Bomaq 216 D (Mamuang)</v>
          </cell>
          <cell r="J1114">
            <v>7</v>
          </cell>
        </row>
        <row r="1115">
          <cell r="A1115">
            <v>41081</v>
          </cell>
          <cell r="D1115" t="str">
            <v>Bulldozer D31E</v>
          </cell>
          <cell r="J1115">
            <v>7</v>
          </cell>
        </row>
        <row r="1116">
          <cell r="A1116">
            <v>41081</v>
          </cell>
          <cell r="D1116" t="str">
            <v>Compactor Bomaq 211 D</v>
          </cell>
          <cell r="J1116">
            <v>7</v>
          </cell>
        </row>
        <row r="1117">
          <cell r="A1117">
            <v>41081</v>
          </cell>
          <cell r="D1117" t="str">
            <v>Compactor Bomaq 216 D</v>
          </cell>
          <cell r="J1117">
            <v>7</v>
          </cell>
        </row>
        <row r="1118">
          <cell r="A1118">
            <v>41081</v>
          </cell>
          <cell r="D1118" t="str">
            <v>Grader 510R</v>
          </cell>
          <cell r="J1118">
            <v>7</v>
          </cell>
        </row>
        <row r="1119">
          <cell r="A1119">
            <v>41081</v>
          </cell>
          <cell r="D1119" t="str">
            <v>Grader 511A</v>
          </cell>
          <cell r="J1119">
            <v>2.5</v>
          </cell>
        </row>
        <row r="1120">
          <cell r="A1120">
            <v>41081</v>
          </cell>
          <cell r="D1120" t="str">
            <v>Grader 511A</v>
          </cell>
          <cell r="J1120">
            <v>2.5</v>
          </cell>
        </row>
        <row r="1121">
          <cell r="A1121">
            <v>41081</v>
          </cell>
          <cell r="D1121" t="str">
            <v>Grader 511A</v>
          </cell>
          <cell r="J1121">
            <v>2</v>
          </cell>
        </row>
        <row r="1122">
          <cell r="A1122">
            <v>41081</v>
          </cell>
          <cell r="D1122" t="str">
            <v>Thornton</v>
          </cell>
          <cell r="J1122">
            <v>7</v>
          </cell>
        </row>
        <row r="1123">
          <cell r="A1123">
            <v>41082</v>
          </cell>
          <cell r="D1123" t="str">
            <v>Backhoe Loader</v>
          </cell>
          <cell r="J1123">
            <v>7</v>
          </cell>
        </row>
        <row r="1124">
          <cell r="A1124">
            <v>41082</v>
          </cell>
          <cell r="D1124" t="str">
            <v>Bomaq 216 D (Mamuang)</v>
          </cell>
          <cell r="J1124">
            <v>7</v>
          </cell>
        </row>
        <row r="1125">
          <cell r="A1125">
            <v>41082</v>
          </cell>
          <cell r="D1125" t="str">
            <v>Bulldozer D31E</v>
          </cell>
          <cell r="J1125">
            <v>4</v>
          </cell>
        </row>
        <row r="1126">
          <cell r="A1126">
            <v>41082</v>
          </cell>
          <cell r="D1126" t="str">
            <v>Bulldozer D31E</v>
          </cell>
          <cell r="J1126">
            <v>3</v>
          </cell>
        </row>
        <row r="1127">
          <cell r="A1127">
            <v>41082</v>
          </cell>
          <cell r="D1127" t="str">
            <v>Bulldozer D85E-SS</v>
          </cell>
          <cell r="J1127">
            <v>7</v>
          </cell>
        </row>
        <row r="1128">
          <cell r="A1128">
            <v>41082</v>
          </cell>
          <cell r="D1128" t="str">
            <v>Canycom 01</v>
          </cell>
          <cell r="J1128">
            <v>7</v>
          </cell>
        </row>
        <row r="1129">
          <cell r="A1129">
            <v>41082</v>
          </cell>
          <cell r="D1129" t="str">
            <v>Canycom 02</v>
          </cell>
          <cell r="J1129">
            <v>7</v>
          </cell>
        </row>
        <row r="1130">
          <cell r="A1130">
            <v>41082</v>
          </cell>
          <cell r="D1130" t="str">
            <v>Canycom 03</v>
          </cell>
          <cell r="J1130">
            <v>7</v>
          </cell>
        </row>
        <row r="1131">
          <cell r="A1131">
            <v>41082</v>
          </cell>
          <cell r="D1131" t="str">
            <v>Canycom 04</v>
          </cell>
          <cell r="J1131">
            <v>7</v>
          </cell>
        </row>
        <row r="1132">
          <cell r="A1132">
            <v>41082</v>
          </cell>
          <cell r="D1132" t="str">
            <v>Excavator PC-200-8</v>
          </cell>
          <cell r="J1132">
            <v>7</v>
          </cell>
        </row>
        <row r="1133">
          <cell r="A1133">
            <v>41082</v>
          </cell>
          <cell r="D1133" t="str">
            <v>Grader 510R</v>
          </cell>
          <cell r="J1133">
            <v>2</v>
          </cell>
        </row>
        <row r="1134">
          <cell r="A1134">
            <v>41082</v>
          </cell>
          <cell r="D1134" t="str">
            <v>Grader 510R</v>
          </cell>
          <cell r="J1134">
            <v>3</v>
          </cell>
        </row>
        <row r="1135">
          <cell r="A1135">
            <v>41082</v>
          </cell>
          <cell r="D1135" t="str">
            <v>Grader 510R</v>
          </cell>
          <cell r="J1135">
            <v>2</v>
          </cell>
        </row>
        <row r="1136">
          <cell r="A1136">
            <v>41082</v>
          </cell>
          <cell r="D1136" t="str">
            <v>Grader 511A</v>
          </cell>
          <cell r="J1136">
            <v>1</v>
          </cell>
        </row>
        <row r="1137">
          <cell r="A1137">
            <v>41082</v>
          </cell>
          <cell r="D1137" t="str">
            <v>Grader 511A</v>
          </cell>
          <cell r="J1137">
            <v>1</v>
          </cell>
        </row>
        <row r="1138">
          <cell r="A1138">
            <v>41082</v>
          </cell>
          <cell r="D1138" t="str">
            <v>Grader 511A</v>
          </cell>
          <cell r="J1138">
            <v>1</v>
          </cell>
        </row>
        <row r="1139">
          <cell r="A1139">
            <v>41082</v>
          </cell>
          <cell r="D1139" t="str">
            <v>Grader 511A</v>
          </cell>
          <cell r="J1139">
            <v>1</v>
          </cell>
        </row>
        <row r="1140">
          <cell r="A1140">
            <v>41082</v>
          </cell>
          <cell r="D1140" t="str">
            <v>Grader 511A</v>
          </cell>
          <cell r="J1140">
            <v>1</v>
          </cell>
        </row>
        <row r="1141">
          <cell r="A1141">
            <v>41082</v>
          </cell>
          <cell r="D1141" t="str">
            <v>Grader 511A</v>
          </cell>
          <cell r="J1141">
            <v>1</v>
          </cell>
        </row>
        <row r="1142">
          <cell r="A1142">
            <v>41082</v>
          </cell>
          <cell r="D1142" t="str">
            <v>Grader 511A</v>
          </cell>
          <cell r="J1142">
            <v>1</v>
          </cell>
        </row>
        <row r="1143">
          <cell r="A1143">
            <v>41082</v>
          </cell>
          <cell r="D1143" t="str">
            <v>Grader 511A</v>
          </cell>
          <cell r="J1143">
            <v>1</v>
          </cell>
        </row>
        <row r="1144">
          <cell r="A1144">
            <v>41082</v>
          </cell>
          <cell r="D1144" t="str">
            <v>Grader 511A</v>
          </cell>
          <cell r="J1144">
            <v>1</v>
          </cell>
        </row>
        <row r="1145">
          <cell r="A1145">
            <v>41082</v>
          </cell>
          <cell r="D1145" t="str">
            <v>Grader 511A</v>
          </cell>
          <cell r="J1145">
            <v>0.5</v>
          </cell>
        </row>
        <row r="1146">
          <cell r="A1146">
            <v>41082</v>
          </cell>
          <cell r="D1146" t="str">
            <v>Grader 511A</v>
          </cell>
          <cell r="J1146">
            <v>0.5</v>
          </cell>
        </row>
        <row r="1147">
          <cell r="A1147">
            <v>41082</v>
          </cell>
          <cell r="D1147" t="str">
            <v>Thornton</v>
          </cell>
          <cell r="J1147">
            <v>7</v>
          </cell>
        </row>
        <row r="1148">
          <cell r="A1148">
            <v>41082</v>
          </cell>
          <cell r="D1148" t="str">
            <v>Winteq 03</v>
          </cell>
          <cell r="J1148">
            <v>5</v>
          </cell>
        </row>
        <row r="1149">
          <cell r="A1149">
            <v>41082</v>
          </cell>
          <cell r="D1149" t="str">
            <v>Winteq 03</v>
          </cell>
          <cell r="J1149">
            <v>2</v>
          </cell>
        </row>
        <row r="1150">
          <cell r="A1150">
            <v>41082</v>
          </cell>
          <cell r="D1150" t="str">
            <v>Backhoe Loader</v>
          </cell>
          <cell r="J1150">
            <v>10</v>
          </cell>
        </row>
        <row r="1151">
          <cell r="A1151">
            <v>41082</v>
          </cell>
          <cell r="D1151" t="str">
            <v>Bulldozer D31P</v>
          </cell>
          <cell r="J1151">
            <v>10</v>
          </cell>
        </row>
        <row r="1152">
          <cell r="A1152">
            <v>41082</v>
          </cell>
          <cell r="D1152" t="str">
            <v>Bulldozer D85E-SS</v>
          </cell>
          <cell r="J1152">
            <v>7</v>
          </cell>
        </row>
        <row r="1153">
          <cell r="A1153">
            <v>41082</v>
          </cell>
          <cell r="D1153" t="str">
            <v>Compactor Bomaq 216 D</v>
          </cell>
          <cell r="J1153">
            <v>7</v>
          </cell>
        </row>
        <row r="1154">
          <cell r="A1154">
            <v>41082</v>
          </cell>
          <cell r="D1154" t="str">
            <v>Excavator PC-200 Galeo 07</v>
          </cell>
          <cell r="J1154">
            <v>10</v>
          </cell>
        </row>
        <row r="1155">
          <cell r="A1155">
            <v>41082</v>
          </cell>
          <cell r="D1155" t="str">
            <v>Excavator PC-200 Galeo 08</v>
          </cell>
          <cell r="J1155">
            <v>7</v>
          </cell>
        </row>
        <row r="1156">
          <cell r="A1156">
            <v>41082</v>
          </cell>
          <cell r="D1156" t="str">
            <v>Grader 511A - 03</v>
          </cell>
          <cell r="J1156">
            <v>1</v>
          </cell>
        </row>
        <row r="1157">
          <cell r="A1157">
            <v>41082</v>
          </cell>
          <cell r="D1157" t="str">
            <v>Grader 511A - 03</v>
          </cell>
          <cell r="J1157">
            <v>1</v>
          </cell>
        </row>
        <row r="1158">
          <cell r="A1158">
            <v>41082</v>
          </cell>
          <cell r="D1158" t="str">
            <v>Grader 511A - 03</v>
          </cell>
          <cell r="J1158">
            <v>2</v>
          </cell>
        </row>
        <row r="1159">
          <cell r="A1159">
            <v>41082</v>
          </cell>
          <cell r="D1159" t="str">
            <v>Grader 511A - 03</v>
          </cell>
          <cell r="J1159">
            <v>2</v>
          </cell>
        </row>
        <row r="1160">
          <cell r="A1160">
            <v>41082</v>
          </cell>
          <cell r="D1160" t="str">
            <v>Grader 511A - 03</v>
          </cell>
          <cell r="J1160">
            <v>1</v>
          </cell>
        </row>
        <row r="1161">
          <cell r="A1161">
            <v>41082</v>
          </cell>
          <cell r="D1161" t="str">
            <v>Grader 511A - 03</v>
          </cell>
          <cell r="J1161">
            <v>2</v>
          </cell>
        </row>
        <row r="1162">
          <cell r="A1162">
            <v>41082</v>
          </cell>
          <cell r="D1162" t="str">
            <v>Backhoe Loader</v>
          </cell>
          <cell r="J1162">
            <v>7</v>
          </cell>
        </row>
        <row r="1163">
          <cell r="A1163">
            <v>41082</v>
          </cell>
          <cell r="D1163" t="str">
            <v>Bulldozer D31P</v>
          </cell>
          <cell r="J1163">
            <v>10</v>
          </cell>
        </row>
        <row r="1164">
          <cell r="A1164">
            <v>41082</v>
          </cell>
          <cell r="D1164" t="str">
            <v>Compactor Bomaq 211 D</v>
          </cell>
          <cell r="J1164">
            <v>7</v>
          </cell>
        </row>
        <row r="1165">
          <cell r="A1165">
            <v>41082</v>
          </cell>
          <cell r="D1165" t="str">
            <v>Compactor Bomaq 216 D</v>
          </cell>
          <cell r="J1165">
            <v>7</v>
          </cell>
        </row>
        <row r="1166">
          <cell r="A1166">
            <v>41082</v>
          </cell>
          <cell r="D1166" t="str">
            <v>Excavator PC-200 Galeo 07</v>
          </cell>
          <cell r="J1166">
            <v>5</v>
          </cell>
        </row>
        <row r="1167">
          <cell r="A1167">
            <v>41082</v>
          </cell>
          <cell r="D1167" t="str">
            <v>Excavator PC-200 Galeo 07</v>
          </cell>
          <cell r="J1167">
            <v>5</v>
          </cell>
        </row>
        <row r="1168">
          <cell r="A1168">
            <v>41082</v>
          </cell>
          <cell r="D1168" t="str">
            <v>Excavator PC-200-8</v>
          </cell>
          <cell r="J1168">
            <v>1</v>
          </cell>
        </row>
        <row r="1169">
          <cell r="A1169">
            <v>41082</v>
          </cell>
          <cell r="D1169" t="str">
            <v>Excavator PC-200-8</v>
          </cell>
          <cell r="J1169">
            <v>6</v>
          </cell>
        </row>
        <row r="1170">
          <cell r="A1170">
            <v>41082</v>
          </cell>
          <cell r="D1170" t="str">
            <v>Grader 511A - 03</v>
          </cell>
          <cell r="J1170">
            <v>3</v>
          </cell>
        </row>
        <row r="1171">
          <cell r="A1171">
            <v>41082</v>
          </cell>
          <cell r="D1171" t="str">
            <v>Grader 511A - 03</v>
          </cell>
          <cell r="J1171">
            <v>1</v>
          </cell>
        </row>
        <row r="1172">
          <cell r="A1172">
            <v>41082</v>
          </cell>
          <cell r="D1172" t="str">
            <v>Grader 511A - 03</v>
          </cell>
          <cell r="J1172">
            <v>1</v>
          </cell>
        </row>
        <row r="1173">
          <cell r="A1173">
            <v>41082</v>
          </cell>
          <cell r="D1173" t="str">
            <v>Grader 511A - 03</v>
          </cell>
          <cell r="J1173">
            <v>2</v>
          </cell>
        </row>
        <row r="1174">
          <cell r="A1174">
            <v>41082</v>
          </cell>
          <cell r="D1174" t="str">
            <v>Bomaq 216 D (Mamuang)</v>
          </cell>
          <cell r="J1174">
            <v>7</v>
          </cell>
        </row>
        <row r="1175">
          <cell r="A1175">
            <v>41082</v>
          </cell>
          <cell r="D1175" t="str">
            <v>Bulldozer D31E</v>
          </cell>
          <cell r="J1175">
            <v>7</v>
          </cell>
        </row>
        <row r="1176">
          <cell r="A1176">
            <v>41082</v>
          </cell>
          <cell r="D1176" t="str">
            <v>Compactor Bomaq 211 D</v>
          </cell>
          <cell r="J1176">
            <v>7</v>
          </cell>
        </row>
        <row r="1177">
          <cell r="A1177">
            <v>41082</v>
          </cell>
          <cell r="D1177" t="str">
            <v>Compactor Bomaq 216 D</v>
          </cell>
          <cell r="J1177">
            <v>7</v>
          </cell>
        </row>
        <row r="1178">
          <cell r="A1178">
            <v>41082</v>
          </cell>
          <cell r="D1178" t="str">
            <v>Grader 510R</v>
          </cell>
          <cell r="J1178">
            <v>7</v>
          </cell>
        </row>
        <row r="1179">
          <cell r="A1179">
            <v>41082</v>
          </cell>
          <cell r="D1179" t="str">
            <v>Grader 511A</v>
          </cell>
          <cell r="J1179">
            <v>4</v>
          </cell>
        </row>
        <row r="1180">
          <cell r="A1180">
            <v>41082</v>
          </cell>
          <cell r="D1180" t="str">
            <v>Grader 511A</v>
          </cell>
          <cell r="J1180">
            <v>3</v>
          </cell>
        </row>
        <row r="1181">
          <cell r="A1181">
            <v>41082</v>
          </cell>
          <cell r="D1181" t="str">
            <v>Thornton</v>
          </cell>
          <cell r="J1181">
            <v>7</v>
          </cell>
        </row>
        <row r="1182">
          <cell r="A1182">
            <v>41083</v>
          </cell>
          <cell r="D1182" t="str">
            <v>Backhoe Loader</v>
          </cell>
          <cell r="J1182">
            <v>7</v>
          </cell>
        </row>
        <row r="1183">
          <cell r="A1183">
            <v>41083</v>
          </cell>
          <cell r="D1183" t="str">
            <v>Bomaq 216 D (Mamuang)</v>
          </cell>
          <cell r="J1183">
            <v>5</v>
          </cell>
        </row>
        <row r="1184">
          <cell r="A1184">
            <v>41083</v>
          </cell>
          <cell r="D1184" t="str">
            <v>Bulldozer D31E</v>
          </cell>
          <cell r="J1184">
            <v>5</v>
          </cell>
        </row>
        <row r="1185">
          <cell r="A1185">
            <v>41083</v>
          </cell>
          <cell r="D1185" t="str">
            <v>Bulldozer D85E-SS</v>
          </cell>
          <cell r="J1185">
            <v>5</v>
          </cell>
        </row>
        <row r="1186">
          <cell r="A1186">
            <v>41083</v>
          </cell>
          <cell r="D1186" t="str">
            <v>Canycom 01</v>
          </cell>
          <cell r="J1186">
            <v>7</v>
          </cell>
        </row>
        <row r="1187">
          <cell r="A1187">
            <v>41083</v>
          </cell>
          <cell r="D1187" t="str">
            <v>Canycom 02</v>
          </cell>
          <cell r="J1187">
            <v>7</v>
          </cell>
        </row>
        <row r="1188">
          <cell r="A1188">
            <v>41083</v>
          </cell>
          <cell r="D1188" t="str">
            <v>Canycom 03</v>
          </cell>
          <cell r="J1188">
            <v>5</v>
          </cell>
        </row>
        <row r="1189">
          <cell r="A1189">
            <v>41083</v>
          </cell>
          <cell r="D1189" t="str">
            <v>Canycom 04</v>
          </cell>
          <cell r="J1189">
            <v>5</v>
          </cell>
        </row>
        <row r="1190">
          <cell r="A1190">
            <v>41083</v>
          </cell>
          <cell r="D1190" t="str">
            <v>Excavator PC-200 Galeo 08</v>
          </cell>
          <cell r="J1190">
            <v>5</v>
          </cell>
        </row>
        <row r="1191">
          <cell r="A1191">
            <v>41083</v>
          </cell>
          <cell r="D1191" t="str">
            <v>Grader 510R</v>
          </cell>
          <cell r="J1191">
            <v>5</v>
          </cell>
        </row>
        <row r="1192">
          <cell r="A1192">
            <v>41083</v>
          </cell>
          <cell r="D1192" t="str">
            <v>Grader 511A</v>
          </cell>
          <cell r="J1192">
            <v>1</v>
          </cell>
        </row>
        <row r="1193">
          <cell r="A1193">
            <v>41083</v>
          </cell>
          <cell r="D1193" t="str">
            <v>Grader 511A</v>
          </cell>
          <cell r="J1193">
            <v>0.5</v>
          </cell>
        </row>
        <row r="1194">
          <cell r="A1194">
            <v>41083</v>
          </cell>
          <cell r="D1194" t="str">
            <v>Grader 511A</v>
          </cell>
          <cell r="J1194">
            <v>0.5</v>
          </cell>
        </row>
        <row r="1195">
          <cell r="A1195">
            <v>41083</v>
          </cell>
          <cell r="D1195" t="str">
            <v>Grader 511A</v>
          </cell>
          <cell r="J1195">
            <v>1</v>
          </cell>
        </row>
        <row r="1196">
          <cell r="A1196">
            <v>41083</v>
          </cell>
          <cell r="D1196" t="str">
            <v>Grader 511A</v>
          </cell>
          <cell r="J1196">
            <v>1</v>
          </cell>
        </row>
        <row r="1197">
          <cell r="A1197">
            <v>41083</v>
          </cell>
          <cell r="D1197" t="str">
            <v>Grader 511A</v>
          </cell>
          <cell r="J1197">
            <v>1</v>
          </cell>
        </row>
        <row r="1198">
          <cell r="A1198">
            <v>41083</v>
          </cell>
          <cell r="D1198" t="str">
            <v>Grader 511A</v>
          </cell>
          <cell r="J1198">
            <v>1</v>
          </cell>
        </row>
        <row r="1199">
          <cell r="A1199">
            <v>41083</v>
          </cell>
          <cell r="D1199" t="str">
            <v>Grader 511A</v>
          </cell>
          <cell r="J1199">
            <v>1</v>
          </cell>
        </row>
        <row r="1200">
          <cell r="A1200">
            <v>41083</v>
          </cell>
          <cell r="D1200" t="str">
            <v>Backhoe Loader</v>
          </cell>
          <cell r="J1200">
            <v>10</v>
          </cell>
        </row>
        <row r="1201">
          <cell r="A1201">
            <v>41083</v>
          </cell>
          <cell r="D1201" t="str">
            <v>Bulldozer D31P</v>
          </cell>
          <cell r="J1201">
            <v>8</v>
          </cell>
        </row>
        <row r="1202">
          <cell r="A1202">
            <v>41083</v>
          </cell>
          <cell r="D1202" t="str">
            <v>Bulldozer D85E-SS</v>
          </cell>
          <cell r="J1202">
            <v>5</v>
          </cell>
        </row>
        <row r="1203">
          <cell r="A1203">
            <v>41083</v>
          </cell>
          <cell r="D1203" t="str">
            <v>Compactor Bomaq 216 D</v>
          </cell>
          <cell r="J1203">
            <v>5</v>
          </cell>
        </row>
        <row r="1204">
          <cell r="A1204">
            <v>41083</v>
          </cell>
          <cell r="D1204" t="str">
            <v>Excavator PC-200 Galeo 07</v>
          </cell>
          <cell r="J1204">
            <v>8</v>
          </cell>
        </row>
        <row r="1205">
          <cell r="A1205">
            <v>41083</v>
          </cell>
          <cell r="D1205" t="str">
            <v>Excavator PC-200 Galeo 08</v>
          </cell>
          <cell r="J1205">
            <v>8</v>
          </cell>
        </row>
        <row r="1206">
          <cell r="A1206">
            <v>41083</v>
          </cell>
          <cell r="D1206" t="str">
            <v>Grader 511A - 03</v>
          </cell>
          <cell r="J1206">
            <v>8</v>
          </cell>
        </row>
        <row r="1207">
          <cell r="A1207">
            <v>41083</v>
          </cell>
          <cell r="D1207" t="str">
            <v>Backhoe Loader</v>
          </cell>
          <cell r="J1207">
            <v>5</v>
          </cell>
        </row>
        <row r="1208">
          <cell r="A1208">
            <v>41083</v>
          </cell>
          <cell r="D1208" t="str">
            <v>Bulldozer D31P</v>
          </cell>
          <cell r="J1208">
            <v>5</v>
          </cell>
        </row>
        <row r="1209">
          <cell r="A1209">
            <v>41083</v>
          </cell>
          <cell r="D1209" t="str">
            <v>Bulldozer D85E-SS</v>
          </cell>
          <cell r="J1209">
            <v>5</v>
          </cell>
        </row>
        <row r="1210">
          <cell r="A1210">
            <v>41083</v>
          </cell>
          <cell r="D1210" t="str">
            <v>Compactor Bomaq 211 D</v>
          </cell>
          <cell r="J1210">
            <v>5</v>
          </cell>
        </row>
        <row r="1211">
          <cell r="A1211">
            <v>41083</v>
          </cell>
          <cell r="D1211" t="str">
            <v>Compactor Bomaq 216 D</v>
          </cell>
          <cell r="J1211">
            <v>5</v>
          </cell>
        </row>
        <row r="1212">
          <cell r="A1212">
            <v>41083</v>
          </cell>
          <cell r="D1212" t="str">
            <v>Excavator PC-200 Galeo 07</v>
          </cell>
          <cell r="J1212">
            <v>5</v>
          </cell>
        </row>
        <row r="1213">
          <cell r="A1213">
            <v>41083</v>
          </cell>
          <cell r="D1213" t="str">
            <v>Excavator PC-200-8</v>
          </cell>
          <cell r="J1213">
            <v>5</v>
          </cell>
        </row>
        <row r="1214">
          <cell r="A1214">
            <v>41083</v>
          </cell>
          <cell r="D1214" t="str">
            <v>Grader 511A - 03</v>
          </cell>
          <cell r="J1214">
            <v>3</v>
          </cell>
        </row>
        <row r="1215">
          <cell r="A1215">
            <v>41083</v>
          </cell>
          <cell r="D1215" t="str">
            <v>Grader 511A - 03</v>
          </cell>
          <cell r="J1215">
            <v>2</v>
          </cell>
        </row>
        <row r="1216">
          <cell r="A1216">
            <v>41083</v>
          </cell>
          <cell r="D1216" t="str">
            <v>Bomaq 216 D (Mamuang)</v>
          </cell>
          <cell r="J1216">
            <v>5</v>
          </cell>
        </row>
        <row r="1217">
          <cell r="A1217">
            <v>41083</v>
          </cell>
          <cell r="D1217" t="str">
            <v>Bulldozer D31E</v>
          </cell>
          <cell r="J1217">
            <v>5</v>
          </cell>
        </row>
        <row r="1218">
          <cell r="A1218">
            <v>41083</v>
          </cell>
          <cell r="D1218" t="str">
            <v>Compactor Bomaq 211 D</v>
          </cell>
          <cell r="J1218">
            <v>5</v>
          </cell>
        </row>
        <row r="1219">
          <cell r="A1219">
            <v>41083</v>
          </cell>
          <cell r="D1219" t="str">
            <v>Compactor Bomaq 216 D</v>
          </cell>
          <cell r="J1219">
            <v>5</v>
          </cell>
        </row>
        <row r="1220">
          <cell r="A1220">
            <v>41083</v>
          </cell>
          <cell r="D1220" t="str">
            <v>Grader 510R</v>
          </cell>
          <cell r="J1220">
            <v>5</v>
          </cell>
        </row>
        <row r="1221">
          <cell r="A1221">
            <v>41083</v>
          </cell>
          <cell r="D1221" t="str">
            <v>Grader 511A</v>
          </cell>
          <cell r="J1221">
            <v>3</v>
          </cell>
        </row>
        <row r="1222">
          <cell r="A1222">
            <v>41083</v>
          </cell>
          <cell r="D1222" t="str">
            <v>Grader 511A</v>
          </cell>
          <cell r="J1222">
            <v>3</v>
          </cell>
        </row>
        <row r="1223">
          <cell r="A1223">
            <v>41083</v>
          </cell>
          <cell r="D1223" t="str">
            <v>Grader 511A</v>
          </cell>
          <cell r="J1223">
            <v>2</v>
          </cell>
        </row>
        <row r="1224">
          <cell r="A1224">
            <v>41083</v>
          </cell>
          <cell r="D1224" t="str">
            <v>Thornton</v>
          </cell>
          <cell r="J1224">
            <v>5</v>
          </cell>
        </row>
        <row r="1225">
          <cell r="A1225">
            <v>41084</v>
          </cell>
          <cell r="D1225" t="str">
            <v>Excavator PC-200 Galeo 07</v>
          </cell>
          <cell r="J1225">
            <v>10</v>
          </cell>
        </row>
        <row r="1226">
          <cell r="A1226">
            <v>41085</v>
          </cell>
          <cell r="D1226" t="str">
            <v>Backhoe Loader</v>
          </cell>
          <cell r="J1226">
            <v>7</v>
          </cell>
        </row>
        <row r="1227">
          <cell r="A1227">
            <v>41085</v>
          </cell>
          <cell r="D1227" t="str">
            <v>Bomaq 216 D (Mamuang)</v>
          </cell>
          <cell r="J1227">
            <v>1</v>
          </cell>
        </row>
        <row r="1228">
          <cell r="A1228">
            <v>41085</v>
          </cell>
          <cell r="D1228" t="str">
            <v>Bomaq 216 D (Mamuang)</v>
          </cell>
          <cell r="J1228">
            <v>1</v>
          </cell>
        </row>
        <row r="1229">
          <cell r="A1229">
            <v>41085</v>
          </cell>
          <cell r="D1229" t="str">
            <v>Bomaq 216 D (Mamuang)</v>
          </cell>
          <cell r="J1229">
            <v>1</v>
          </cell>
        </row>
        <row r="1230">
          <cell r="A1230">
            <v>41085</v>
          </cell>
          <cell r="D1230" t="str">
            <v>Bomaq 216 D (Mamuang)</v>
          </cell>
          <cell r="J1230">
            <v>1</v>
          </cell>
        </row>
        <row r="1231">
          <cell r="A1231">
            <v>41085</v>
          </cell>
          <cell r="D1231" t="str">
            <v>Bomaq 216 D (Mamuang)</v>
          </cell>
          <cell r="J1231">
            <v>1</v>
          </cell>
        </row>
        <row r="1232">
          <cell r="A1232">
            <v>41085</v>
          </cell>
          <cell r="D1232" t="str">
            <v>Bomaq 216 D (Mamuang)</v>
          </cell>
          <cell r="J1232">
            <v>1</v>
          </cell>
        </row>
        <row r="1233">
          <cell r="A1233">
            <v>41085</v>
          </cell>
          <cell r="D1233" t="str">
            <v>Bomaq 216 D (Mamuang)</v>
          </cell>
          <cell r="J1233">
            <v>1</v>
          </cell>
        </row>
        <row r="1234">
          <cell r="A1234">
            <v>41085</v>
          </cell>
          <cell r="D1234" t="str">
            <v>Bomaq 216 D (Mamuang)</v>
          </cell>
          <cell r="J1234">
            <v>1</v>
          </cell>
        </row>
        <row r="1235">
          <cell r="A1235">
            <v>41085</v>
          </cell>
          <cell r="D1235" t="str">
            <v>Bomaq 216 D (Mamuang)</v>
          </cell>
          <cell r="J1235">
            <v>1</v>
          </cell>
        </row>
        <row r="1236">
          <cell r="A1236">
            <v>41085</v>
          </cell>
          <cell r="D1236" t="str">
            <v>Bomaq 216 D (Mamuang)</v>
          </cell>
          <cell r="J1236">
            <v>1</v>
          </cell>
        </row>
        <row r="1237">
          <cell r="A1237">
            <v>41085</v>
          </cell>
          <cell r="D1237" t="str">
            <v>Bulldozer D31E</v>
          </cell>
          <cell r="J1237">
            <v>7</v>
          </cell>
        </row>
        <row r="1238">
          <cell r="A1238">
            <v>41085</v>
          </cell>
          <cell r="D1238" t="str">
            <v>Bulldozer D85E-SS</v>
          </cell>
          <cell r="J1238">
            <v>7</v>
          </cell>
        </row>
        <row r="1239">
          <cell r="A1239">
            <v>41085</v>
          </cell>
          <cell r="D1239" t="str">
            <v>Excavator PC-200 Galeo 08</v>
          </cell>
          <cell r="J1239">
            <v>7</v>
          </cell>
        </row>
        <row r="1240">
          <cell r="A1240">
            <v>41085</v>
          </cell>
          <cell r="D1240" t="str">
            <v>Grader 511A</v>
          </cell>
          <cell r="J1240">
            <v>2</v>
          </cell>
        </row>
        <row r="1241">
          <cell r="A1241">
            <v>41085</v>
          </cell>
          <cell r="D1241" t="str">
            <v>Grader 511A</v>
          </cell>
          <cell r="J1241">
            <v>2</v>
          </cell>
        </row>
        <row r="1242">
          <cell r="A1242">
            <v>41085</v>
          </cell>
          <cell r="D1242" t="str">
            <v>Grader 511A</v>
          </cell>
          <cell r="J1242">
            <v>2</v>
          </cell>
        </row>
        <row r="1243">
          <cell r="A1243">
            <v>41085</v>
          </cell>
          <cell r="D1243" t="str">
            <v>Grader 511A</v>
          </cell>
          <cell r="J1243">
            <v>2</v>
          </cell>
        </row>
        <row r="1244">
          <cell r="A1244">
            <v>41085</v>
          </cell>
          <cell r="D1244" t="str">
            <v>Grader 511A</v>
          </cell>
          <cell r="J1244">
            <v>1</v>
          </cell>
        </row>
        <row r="1245">
          <cell r="A1245">
            <v>41085</v>
          </cell>
          <cell r="D1245" t="str">
            <v>Grader 511A</v>
          </cell>
          <cell r="J1245">
            <v>1</v>
          </cell>
        </row>
        <row r="1246">
          <cell r="A1246">
            <v>41085</v>
          </cell>
          <cell r="D1246" t="str">
            <v>Backhoe Loader</v>
          </cell>
          <cell r="J1246">
            <v>8</v>
          </cell>
        </row>
        <row r="1247">
          <cell r="A1247">
            <v>41085</v>
          </cell>
          <cell r="D1247" t="str">
            <v>Backhoe Loader</v>
          </cell>
          <cell r="J1247">
            <v>2</v>
          </cell>
        </row>
        <row r="1248">
          <cell r="A1248">
            <v>41085</v>
          </cell>
          <cell r="D1248" t="str">
            <v>Bulldozer D31P</v>
          </cell>
          <cell r="J1248">
            <v>4</v>
          </cell>
        </row>
        <row r="1249">
          <cell r="A1249">
            <v>41085</v>
          </cell>
          <cell r="D1249" t="str">
            <v>Bulldozer D31P</v>
          </cell>
          <cell r="J1249">
            <v>4</v>
          </cell>
        </row>
        <row r="1250">
          <cell r="A1250">
            <v>41085</v>
          </cell>
          <cell r="D1250" t="str">
            <v>Bulldozer D31P</v>
          </cell>
          <cell r="J1250">
            <v>2</v>
          </cell>
        </row>
        <row r="1251">
          <cell r="A1251">
            <v>41085</v>
          </cell>
          <cell r="D1251" t="str">
            <v>Bulldozer D85E-SS</v>
          </cell>
          <cell r="J1251">
            <v>7</v>
          </cell>
        </row>
        <row r="1252">
          <cell r="A1252">
            <v>41085</v>
          </cell>
          <cell r="D1252" t="str">
            <v>Compactor Bomaq 216 D</v>
          </cell>
          <cell r="J1252">
            <v>7</v>
          </cell>
        </row>
        <row r="1253">
          <cell r="A1253">
            <v>41085</v>
          </cell>
          <cell r="D1253" t="str">
            <v>Excavator PC-200 Galeo 07</v>
          </cell>
          <cell r="J1253">
            <v>10</v>
          </cell>
        </row>
        <row r="1254">
          <cell r="A1254">
            <v>41085</v>
          </cell>
          <cell r="D1254" t="str">
            <v>Excavator PC-200 Galeo 08</v>
          </cell>
          <cell r="J1254">
            <v>7</v>
          </cell>
        </row>
        <row r="1255">
          <cell r="A1255">
            <v>41085</v>
          </cell>
          <cell r="D1255" t="str">
            <v>Grader 511A - 03</v>
          </cell>
          <cell r="J1255">
            <v>2</v>
          </cell>
        </row>
        <row r="1256">
          <cell r="A1256">
            <v>41085</v>
          </cell>
          <cell r="D1256" t="str">
            <v>Grader 511A - 03</v>
          </cell>
          <cell r="J1256">
            <v>2</v>
          </cell>
        </row>
        <row r="1257">
          <cell r="A1257">
            <v>41085</v>
          </cell>
          <cell r="D1257" t="str">
            <v>Grader 511A - 03</v>
          </cell>
          <cell r="J1257">
            <v>3</v>
          </cell>
        </row>
        <row r="1258">
          <cell r="A1258">
            <v>41085</v>
          </cell>
          <cell r="D1258" t="str">
            <v>Bulldozer D31E</v>
          </cell>
          <cell r="J1258">
            <v>7</v>
          </cell>
        </row>
        <row r="1259">
          <cell r="A1259">
            <v>41085</v>
          </cell>
          <cell r="D1259" t="str">
            <v>Bomaq 216 D (Mamuang)</v>
          </cell>
          <cell r="J1259">
            <v>1</v>
          </cell>
        </row>
        <row r="1260">
          <cell r="A1260">
            <v>41085</v>
          </cell>
          <cell r="D1260" t="str">
            <v>Bomaq 216 D (Mamuang)</v>
          </cell>
          <cell r="J1260">
            <v>1</v>
          </cell>
        </row>
        <row r="1261">
          <cell r="A1261">
            <v>41085</v>
          </cell>
          <cell r="D1261" t="str">
            <v>Bomaq 216 D (Mamuang)</v>
          </cell>
          <cell r="J1261">
            <v>1</v>
          </cell>
        </row>
        <row r="1262">
          <cell r="A1262">
            <v>41085</v>
          </cell>
          <cell r="D1262" t="str">
            <v>Bomaq 216 D (Mamuang)</v>
          </cell>
          <cell r="J1262">
            <v>1</v>
          </cell>
        </row>
        <row r="1263">
          <cell r="A1263">
            <v>41085</v>
          </cell>
          <cell r="D1263" t="str">
            <v>Bomaq 216 D (Mamuang)</v>
          </cell>
          <cell r="J1263">
            <v>1</v>
          </cell>
        </row>
        <row r="1264">
          <cell r="A1264">
            <v>41085</v>
          </cell>
          <cell r="D1264" t="str">
            <v>Bomaq 216 D (Mamuang)</v>
          </cell>
          <cell r="J1264">
            <v>1</v>
          </cell>
        </row>
        <row r="1265">
          <cell r="A1265">
            <v>41085</v>
          </cell>
          <cell r="D1265" t="str">
            <v>Bomaq 216 D (Mamuang)</v>
          </cell>
          <cell r="J1265">
            <v>1</v>
          </cell>
        </row>
        <row r="1266">
          <cell r="A1266">
            <v>41085</v>
          </cell>
          <cell r="D1266" t="str">
            <v>Bomaq 216 D (Mamuang)</v>
          </cell>
          <cell r="J1266">
            <v>1</v>
          </cell>
        </row>
        <row r="1267">
          <cell r="A1267">
            <v>41085</v>
          </cell>
          <cell r="D1267" t="str">
            <v>Bomaq 216 D (Mamuang)</v>
          </cell>
          <cell r="J1267">
            <v>1</v>
          </cell>
        </row>
        <row r="1268">
          <cell r="A1268">
            <v>41085</v>
          </cell>
          <cell r="D1268" t="str">
            <v>Bomaq 216 D (Mamuang)</v>
          </cell>
          <cell r="J1268">
            <v>1</v>
          </cell>
        </row>
        <row r="1269">
          <cell r="A1269">
            <v>41085</v>
          </cell>
          <cell r="D1269" t="str">
            <v>Compactor Bomaq 216 D</v>
          </cell>
          <cell r="J1269">
            <v>7</v>
          </cell>
        </row>
        <row r="1270">
          <cell r="A1270">
            <v>41085</v>
          </cell>
          <cell r="D1270" t="str">
            <v>Canycom 01</v>
          </cell>
          <cell r="J1270">
            <v>7</v>
          </cell>
        </row>
        <row r="1271">
          <cell r="A1271">
            <v>41085</v>
          </cell>
          <cell r="D1271" t="str">
            <v>Canycom 02</v>
          </cell>
          <cell r="J1271">
            <v>7</v>
          </cell>
        </row>
        <row r="1272">
          <cell r="A1272">
            <v>41085</v>
          </cell>
          <cell r="D1272" t="str">
            <v>Canycom 03</v>
          </cell>
          <cell r="J1272">
            <v>7</v>
          </cell>
        </row>
        <row r="1273">
          <cell r="A1273">
            <v>41085</v>
          </cell>
          <cell r="D1273" t="str">
            <v>Canycom 04</v>
          </cell>
          <cell r="J1273">
            <v>7</v>
          </cell>
        </row>
        <row r="1274">
          <cell r="A1274">
            <v>41085</v>
          </cell>
          <cell r="D1274" t="str">
            <v>Grader 510R</v>
          </cell>
          <cell r="J1274">
            <v>7</v>
          </cell>
        </row>
        <row r="1275">
          <cell r="A1275">
            <v>41085</v>
          </cell>
          <cell r="D1275" t="str">
            <v>Grader 511A</v>
          </cell>
          <cell r="J1275">
            <v>2</v>
          </cell>
        </row>
        <row r="1276">
          <cell r="A1276">
            <v>41085</v>
          </cell>
          <cell r="D1276" t="str">
            <v>Grader 511A</v>
          </cell>
          <cell r="J1276">
            <v>2</v>
          </cell>
        </row>
        <row r="1277">
          <cell r="A1277">
            <v>41085</v>
          </cell>
          <cell r="D1277" t="str">
            <v>Grader 511A</v>
          </cell>
          <cell r="J1277">
            <v>3</v>
          </cell>
        </row>
        <row r="1278">
          <cell r="A1278">
            <v>41085</v>
          </cell>
          <cell r="D1278" t="str">
            <v>Winteq 03</v>
          </cell>
          <cell r="J1278">
            <v>7</v>
          </cell>
        </row>
        <row r="1279">
          <cell r="A1279">
            <v>41085</v>
          </cell>
          <cell r="D1279" t="str">
            <v>Thornton</v>
          </cell>
          <cell r="J1279">
            <v>7</v>
          </cell>
        </row>
        <row r="1280">
          <cell r="A1280">
            <v>41085</v>
          </cell>
          <cell r="D1280" t="str">
            <v>Bulldozer D31P</v>
          </cell>
          <cell r="J1280">
            <v>3</v>
          </cell>
        </row>
        <row r="1281">
          <cell r="A1281">
            <v>41085</v>
          </cell>
          <cell r="D1281" t="str">
            <v>Bulldozer D31P</v>
          </cell>
          <cell r="J1281">
            <v>4</v>
          </cell>
        </row>
        <row r="1282">
          <cell r="A1282">
            <v>41085</v>
          </cell>
          <cell r="D1282" t="str">
            <v>Bulldozer D85E-SS</v>
          </cell>
          <cell r="J1282">
            <v>7</v>
          </cell>
        </row>
        <row r="1283">
          <cell r="A1283">
            <v>41085</v>
          </cell>
          <cell r="D1283" t="str">
            <v>Compactor Bomaq 211 D</v>
          </cell>
          <cell r="J1283">
            <v>1</v>
          </cell>
        </row>
        <row r="1284">
          <cell r="A1284">
            <v>41085</v>
          </cell>
          <cell r="D1284" t="str">
            <v>Compactor Bomaq 211 D</v>
          </cell>
          <cell r="J1284">
            <v>1</v>
          </cell>
        </row>
        <row r="1285">
          <cell r="A1285">
            <v>41085</v>
          </cell>
          <cell r="D1285" t="str">
            <v>Compactor Bomaq 211 D</v>
          </cell>
          <cell r="J1285">
            <v>1</v>
          </cell>
        </row>
        <row r="1286">
          <cell r="A1286">
            <v>41085</v>
          </cell>
          <cell r="D1286" t="str">
            <v>Compactor Bomaq 211 D</v>
          </cell>
          <cell r="J1286">
            <v>1</v>
          </cell>
        </row>
        <row r="1287">
          <cell r="A1287">
            <v>41085</v>
          </cell>
          <cell r="D1287" t="str">
            <v>Compactor Bomaq 211 D</v>
          </cell>
          <cell r="J1287">
            <v>2</v>
          </cell>
        </row>
        <row r="1288">
          <cell r="A1288">
            <v>41085</v>
          </cell>
          <cell r="D1288" t="str">
            <v>Compactor Bomaq 211 D</v>
          </cell>
          <cell r="J1288">
            <v>2</v>
          </cell>
        </row>
        <row r="1289">
          <cell r="A1289">
            <v>41085</v>
          </cell>
          <cell r="D1289" t="str">
            <v>Compactor Bomaq 211 D</v>
          </cell>
          <cell r="J1289">
            <v>1</v>
          </cell>
        </row>
        <row r="1290">
          <cell r="A1290">
            <v>41085</v>
          </cell>
          <cell r="D1290" t="str">
            <v>Grader 511A</v>
          </cell>
          <cell r="J1290">
            <v>2</v>
          </cell>
        </row>
        <row r="1291">
          <cell r="A1291">
            <v>41085</v>
          </cell>
          <cell r="D1291" t="str">
            <v>Grader 511A</v>
          </cell>
          <cell r="J1291">
            <v>3</v>
          </cell>
        </row>
        <row r="1292">
          <cell r="A1292">
            <v>41085</v>
          </cell>
          <cell r="D1292" t="str">
            <v>Grader 511A</v>
          </cell>
          <cell r="J1292">
            <v>2</v>
          </cell>
        </row>
        <row r="1293">
          <cell r="A1293">
            <v>41085</v>
          </cell>
          <cell r="D1293" t="str">
            <v>Excavator PC-200-8</v>
          </cell>
          <cell r="J1293">
            <v>7</v>
          </cell>
        </row>
        <row r="1294">
          <cell r="A1294">
            <v>41085</v>
          </cell>
          <cell r="D1294" t="str">
            <v>Excavator PC-200 Galeo 07</v>
          </cell>
          <cell r="J1294">
            <v>2</v>
          </cell>
        </row>
        <row r="1295">
          <cell r="A1295">
            <v>41085</v>
          </cell>
          <cell r="D1295" t="str">
            <v>Excavator PC-200 Galeo 07</v>
          </cell>
          <cell r="J1295">
            <v>3</v>
          </cell>
        </row>
        <row r="1296">
          <cell r="A1296">
            <v>41085</v>
          </cell>
          <cell r="D1296" t="str">
            <v>Excavator PC-200 Galeo 07</v>
          </cell>
          <cell r="J1296">
            <v>2</v>
          </cell>
        </row>
        <row r="1297">
          <cell r="A1297">
            <v>41085</v>
          </cell>
          <cell r="D1297" t="str">
            <v>Excavator PC-200 Galeo 07</v>
          </cell>
          <cell r="J1297">
            <v>3</v>
          </cell>
        </row>
        <row r="1298">
          <cell r="A1298">
            <v>41085</v>
          </cell>
          <cell r="D1298" t="str">
            <v>Backhoe Loader</v>
          </cell>
          <cell r="J1298">
            <v>7</v>
          </cell>
        </row>
        <row r="1299">
          <cell r="A1299">
            <v>0</v>
          </cell>
          <cell r="J1299">
            <v>0</v>
          </cell>
        </row>
        <row r="1300">
          <cell r="A1300">
            <v>0</v>
          </cell>
          <cell r="J1300">
            <v>0</v>
          </cell>
        </row>
        <row r="1301">
          <cell r="A1301">
            <v>0</v>
          </cell>
          <cell r="J1301">
            <v>0</v>
          </cell>
        </row>
        <row r="1302">
          <cell r="A1302">
            <v>0</v>
          </cell>
          <cell r="J1302">
            <v>0</v>
          </cell>
        </row>
        <row r="1303">
          <cell r="A1303">
            <v>0</v>
          </cell>
          <cell r="J1303">
            <v>0</v>
          </cell>
        </row>
        <row r="1304">
          <cell r="A1304">
            <v>0</v>
          </cell>
          <cell r="J1304">
            <v>0</v>
          </cell>
        </row>
        <row r="1305">
          <cell r="A1305">
            <v>0</v>
          </cell>
          <cell r="J1305">
            <v>0</v>
          </cell>
        </row>
        <row r="1306">
          <cell r="A1306">
            <v>0</v>
          </cell>
          <cell r="J1306">
            <v>0</v>
          </cell>
        </row>
        <row r="1307">
          <cell r="A1307">
            <v>0</v>
          </cell>
          <cell r="J1307">
            <v>0</v>
          </cell>
        </row>
        <row r="1308">
          <cell r="A1308">
            <v>0</v>
          </cell>
          <cell r="J1308">
            <v>0</v>
          </cell>
        </row>
        <row r="1309">
          <cell r="A1309">
            <v>0</v>
          </cell>
          <cell r="J1309">
            <v>0</v>
          </cell>
        </row>
        <row r="1310">
          <cell r="A1310">
            <v>0</v>
          </cell>
          <cell r="J1310">
            <v>0</v>
          </cell>
        </row>
        <row r="1311">
          <cell r="A1311">
            <v>0</v>
          </cell>
          <cell r="J1311">
            <v>0</v>
          </cell>
        </row>
        <row r="1312">
          <cell r="A1312">
            <v>0</v>
          </cell>
          <cell r="J1312">
            <v>0</v>
          </cell>
        </row>
        <row r="1313">
          <cell r="A1313">
            <v>0</v>
          </cell>
          <cell r="J1313">
            <v>0</v>
          </cell>
        </row>
        <row r="1314">
          <cell r="A1314">
            <v>0</v>
          </cell>
          <cell r="J1314">
            <v>0</v>
          </cell>
        </row>
        <row r="1315">
          <cell r="A1315">
            <v>0</v>
          </cell>
          <cell r="J1315">
            <v>0</v>
          </cell>
        </row>
        <row r="1316">
          <cell r="A1316">
            <v>0</v>
          </cell>
          <cell r="J1316">
            <v>0</v>
          </cell>
        </row>
        <row r="1317">
          <cell r="A1317">
            <v>0</v>
          </cell>
          <cell r="J1317">
            <v>0</v>
          </cell>
        </row>
        <row r="1318">
          <cell r="A1318">
            <v>0</v>
          </cell>
          <cell r="J1318">
            <v>0</v>
          </cell>
        </row>
        <row r="1319">
          <cell r="A1319">
            <v>0</v>
          </cell>
          <cell r="J1319">
            <v>0</v>
          </cell>
        </row>
        <row r="1320">
          <cell r="A1320">
            <v>0</v>
          </cell>
          <cell r="J1320">
            <v>0</v>
          </cell>
        </row>
        <row r="1321">
          <cell r="A1321">
            <v>0</v>
          </cell>
          <cell r="J1321">
            <v>0</v>
          </cell>
        </row>
        <row r="1322">
          <cell r="A1322">
            <v>0</v>
          </cell>
          <cell r="J1322">
            <v>0</v>
          </cell>
        </row>
        <row r="1323">
          <cell r="A1323">
            <v>0</v>
          </cell>
          <cell r="J1323">
            <v>0</v>
          </cell>
        </row>
        <row r="1324">
          <cell r="A1324">
            <v>0</v>
          </cell>
          <cell r="J1324">
            <v>0</v>
          </cell>
        </row>
        <row r="1325">
          <cell r="A1325">
            <v>0</v>
          </cell>
          <cell r="J1325">
            <v>0</v>
          </cell>
        </row>
        <row r="1326">
          <cell r="A1326">
            <v>0</v>
          </cell>
          <cell r="J1326">
            <v>0</v>
          </cell>
        </row>
        <row r="1327">
          <cell r="A1327">
            <v>0</v>
          </cell>
          <cell r="J1327">
            <v>0</v>
          </cell>
        </row>
        <row r="1328">
          <cell r="A1328">
            <v>0</v>
          </cell>
          <cell r="J1328">
            <v>0</v>
          </cell>
        </row>
        <row r="1329">
          <cell r="A1329">
            <v>0</v>
          </cell>
          <cell r="J1329">
            <v>0</v>
          </cell>
        </row>
        <row r="1330">
          <cell r="A1330">
            <v>0</v>
          </cell>
          <cell r="J1330">
            <v>0</v>
          </cell>
        </row>
        <row r="1331">
          <cell r="A1331">
            <v>0</v>
          </cell>
          <cell r="J1331">
            <v>0</v>
          </cell>
        </row>
        <row r="1332">
          <cell r="A1332">
            <v>0</v>
          </cell>
          <cell r="J1332">
            <v>0</v>
          </cell>
        </row>
        <row r="1333">
          <cell r="A1333">
            <v>0</v>
          </cell>
          <cell r="J1333">
            <v>0</v>
          </cell>
        </row>
        <row r="1334">
          <cell r="A1334">
            <v>0</v>
          </cell>
          <cell r="J1334">
            <v>0</v>
          </cell>
        </row>
        <row r="1335">
          <cell r="A1335">
            <v>0</v>
          </cell>
          <cell r="J1335">
            <v>0</v>
          </cell>
        </row>
        <row r="1336">
          <cell r="A1336">
            <v>0</v>
          </cell>
          <cell r="J1336">
            <v>0</v>
          </cell>
        </row>
        <row r="1337">
          <cell r="A1337">
            <v>0</v>
          </cell>
          <cell r="J1337">
            <v>0</v>
          </cell>
        </row>
        <row r="1338">
          <cell r="A1338">
            <v>0</v>
          </cell>
          <cell r="J1338">
            <v>0</v>
          </cell>
        </row>
        <row r="1339">
          <cell r="A1339">
            <v>0</v>
          </cell>
          <cell r="J1339">
            <v>0</v>
          </cell>
        </row>
        <row r="1340">
          <cell r="A1340">
            <v>0</v>
          </cell>
          <cell r="J1340">
            <v>0</v>
          </cell>
        </row>
        <row r="1341">
          <cell r="A1341">
            <v>0</v>
          </cell>
          <cell r="J1341">
            <v>0</v>
          </cell>
        </row>
        <row r="1342">
          <cell r="A1342">
            <v>0</v>
          </cell>
          <cell r="J1342">
            <v>0</v>
          </cell>
        </row>
        <row r="1343">
          <cell r="A1343">
            <v>0</v>
          </cell>
          <cell r="J1343">
            <v>0</v>
          </cell>
        </row>
        <row r="1344">
          <cell r="A1344">
            <v>0</v>
          </cell>
          <cell r="J1344">
            <v>0</v>
          </cell>
        </row>
        <row r="1345">
          <cell r="A1345">
            <v>0</v>
          </cell>
          <cell r="J1345">
            <v>0</v>
          </cell>
        </row>
        <row r="1346">
          <cell r="A1346">
            <v>0</v>
          </cell>
          <cell r="J1346">
            <v>0</v>
          </cell>
        </row>
        <row r="1347">
          <cell r="A1347">
            <v>0</v>
          </cell>
          <cell r="J1347">
            <v>0</v>
          </cell>
        </row>
        <row r="1348">
          <cell r="A1348">
            <v>0</v>
          </cell>
          <cell r="J1348">
            <v>0</v>
          </cell>
        </row>
        <row r="1349">
          <cell r="A1349">
            <v>0</v>
          </cell>
          <cell r="J1349">
            <v>0</v>
          </cell>
        </row>
        <row r="1350">
          <cell r="A1350">
            <v>0</v>
          </cell>
          <cell r="J1350">
            <v>0</v>
          </cell>
        </row>
        <row r="1351">
          <cell r="A1351">
            <v>0</v>
          </cell>
          <cell r="J1351">
            <v>0</v>
          </cell>
        </row>
        <row r="1352">
          <cell r="A1352">
            <v>0</v>
          </cell>
          <cell r="J1352">
            <v>0</v>
          </cell>
        </row>
        <row r="1353">
          <cell r="A1353">
            <v>0</v>
          </cell>
          <cell r="J1353">
            <v>0</v>
          </cell>
        </row>
        <row r="1354">
          <cell r="A1354">
            <v>0</v>
          </cell>
          <cell r="J1354">
            <v>0</v>
          </cell>
        </row>
        <row r="1355">
          <cell r="A1355">
            <v>0</v>
          </cell>
          <cell r="J1355">
            <v>0</v>
          </cell>
        </row>
        <row r="1356">
          <cell r="A1356">
            <v>0</v>
          </cell>
          <cell r="J1356">
            <v>0</v>
          </cell>
        </row>
        <row r="1357">
          <cell r="A1357">
            <v>0</v>
          </cell>
          <cell r="J1357">
            <v>0</v>
          </cell>
        </row>
        <row r="1358">
          <cell r="A1358">
            <v>0</v>
          </cell>
          <cell r="J1358">
            <v>0</v>
          </cell>
        </row>
        <row r="1359">
          <cell r="A1359">
            <v>0</v>
          </cell>
          <cell r="J1359">
            <v>0</v>
          </cell>
        </row>
        <row r="1360">
          <cell r="A1360">
            <v>0</v>
          </cell>
          <cell r="J1360">
            <v>0</v>
          </cell>
        </row>
        <row r="1361">
          <cell r="A1361">
            <v>0</v>
          </cell>
          <cell r="J1361">
            <v>0</v>
          </cell>
        </row>
        <row r="1362">
          <cell r="A1362">
            <v>0</v>
          </cell>
          <cell r="J1362">
            <v>0</v>
          </cell>
        </row>
        <row r="1363">
          <cell r="A1363">
            <v>0</v>
          </cell>
          <cell r="J1363">
            <v>0</v>
          </cell>
        </row>
        <row r="1364">
          <cell r="A1364">
            <v>0</v>
          </cell>
          <cell r="J1364">
            <v>0</v>
          </cell>
        </row>
        <row r="1365">
          <cell r="A1365">
            <v>0</v>
          </cell>
          <cell r="J1365">
            <v>0</v>
          </cell>
        </row>
        <row r="1366">
          <cell r="A1366">
            <v>0</v>
          </cell>
          <cell r="J1366">
            <v>0</v>
          </cell>
        </row>
        <row r="1367">
          <cell r="A1367">
            <v>0</v>
          </cell>
          <cell r="J1367">
            <v>0</v>
          </cell>
        </row>
        <row r="1368">
          <cell r="A1368">
            <v>0</v>
          </cell>
          <cell r="J1368">
            <v>0</v>
          </cell>
        </row>
        <row r="1369">
          <cell r="A1369">
            <v>0</v>
          </cell>
          <cell r="J1369">
            <v>0</v>
          </cell>
        </row>
        <row r="1370">
          <cell r="A1370">
            <v>0</v>
          </cell>
          <cell r="J1370">
            <v>0</v>
          </cell>
        </row>
        <row r="1371">
          <cell r="A1371">
            <v>0</v>
          </cell>
          <cell r="J1371">
            <v>0</v>
          </cell>
        </row>
        <row r="1372">
          <cell r="A1372">
            <v>0</v>
          </cell>
          <cell r="J1372">
            <v>0</v>
          </cell>
        </row>
        <row r="1373">
          <cell r="A1373">
            <v>0</v>
          </cell>
          <cell r="J1373">
            <v>0</v>
          </cell>
        </row>
        <row r="1374">
          <cell r="A1374">
            <v>0</v>
          </cell>
          <cell r="J1374">
            <v>0</v>
          </cell>
        </row>
        <row r="1375">
          <cell r="A1375">
            <v>0</v>
          </cell>
          <cell r="J1375">
            <v>0</v>
          </cell>
        </row>
        <row r="1376">
          <cell r="A1376">
            <v>0</v>
          </cell>
          <cell r="J1376">
            <v>0</v>
          </cell>
        </row>
        <row r="1377">
          <cell r="A1377">
            <v>0</v>
          </cell>
          <cell r="J1377">
            <v>0</v>
          </cell>
        </row>
        <row r="1378">
          <cell r="A1378">
            <v>0</v>
          </cell>
          <cell r="J1378">
            <v>0</v>
          </cell>
        </row>
        <row r="1379">
          <cell r="A1379">
            <v>0</v>
          </cell>
          <cell r="J1379">
            <v>0</v>
          </cell>
        </row>
        <row r="1380">
          <cell r="A1380">
            <v>0</v>
          </cell>
          <cell r="J1380">
            <v>0</v>
          </cell>
        </row>
        <row r="1381">
          <cell r="A1381">
            <v>0</v>
          </cell>
          <cell r="J1381">
            <v>0</v>
          </cell>
        </row>
        <row r="1382">
          <cell r="A1382">
            <v>0</v>
          </cell>
          <cell r="J1382">
            <v>0</v>
          </cell>
        </row>
        <row r="1383">
          <cell r="A1383">
            <v>0</v>
          </cell>
          <cell r="J1383">
            <v>0</v>
          </cell>
        </row>
        <row r="1384">
          <cell r="A1384">
            <v>0</v>
          </cell>
          <cell r="J1384">
            <v>0</v>
          </cell>
        </row>
        <row r="1385">
          <cell r="A1385">
            <v>0</v>
          </cell>
          <cell r="J1385">
            <v>0</v>
          </cell>
        </row>
        <row r="1386">
          <cell r="A1386">
            <v>0</v>
          </cell>
          <cell r="J1386">
            <v>0</v>
          </cell>
        </row>
        <row r="1387">
          <cell r="A1387">
            <v>0</v>
          </cell>
          <cell r="J1387">
            <v>0</v>
          </cell>
        </row>
        <row r="1388">
          <cell r="A1388">
            <v>0</v>
          </cell>
          <cell r="J1388">
            <v>0</v>
          </cell>
        </row>
        <row r="1389">
          <cell r="A1389">
            <v>0</v>
          </cell>
          <cell r="J1389">
            <v>0</v>
          </cell>
        </row>
        <row r="1390">
          <cell r="A1390">
            <v>0</v>
          </cell>
          <cell r="J1390">
            <v>0</v>
          </cell>
        </row>
        <row r="1391">
          <cell r="A1391">
            <v>0</v>
          </cell>
          <cell r="J1391">
            <v>0</v>
          </cell>
        </row>
        <row r="1392">
          <cell r="A1392">
            <v>0</v>
          </cell>
          <cell r="J1392">
            <v>0</v>
          </cell>
        </row>
        <row r="1393">
          <cell r="A1393">
            <v>0</v>
          </cell>
          <cell r="J1393">
            <v>0</v>
          </cell>
        </row>
        <row r="1394">
          <cell r="A1394">
            <v>0</v>
          </cell>
          <cell r="J1394">
            <v>0</v>
          </cell>
        </row>
        <row r="1395">
          <cell r="A1395">
            <v>0</v>
          </cell>
          <cell r="J1395">
            <v>0</v>
          </cell>
        </row>
        <row r="1396">
          <cell r="A1396">
            <v>0</v>
          </cell>
          <cell r="J1396">
            <v>0</v>
          </cell>
        </row>
        <row r="1397">
          <cell r="A1397">
            <v>0</v>
          </cell>
          <cell r="J1397">
            <v>0</v>
          </cell>
        </row>
        <row r="1398">
          <cell r="A1398">
            <v>0</v>
          </cell>
          <cell r="J1398">
            <v>0</v>
          </cell>
        </row>
        <row r="1399">
          <cell r="A1399">
            <v>0</v>
          </cell>
          <cell r="J1399">
            <v>0</v>
          </cell>
        </row>
        <row r="1400">
          <cell r="A1400">
            <v>0</v>
          </cell>
          <cell r="J1400">
            <v>0</v>
          </cell>
        </row>
        <row r="1401">
          <cell r="A1401">
            <v>0</v>
          </cell>
          <cell r="J1401">
            <v>0</v>
          </cell>
        </row>
        <row r="1402">
          <cell r="A1402">
            <v>0</v>
          </cell>
          <cell r="J1402">
            <v>0</v>
          </cell>
        </row>
        <row r="1403">
          <cell r="A1403">
            <v>0</v>
          </cell>
          <cell r="J1403">
            <v>0</v>
          </cell>
        </row>
        <row r="1404">
          <cell r="A1404">
            <v>0</v>
          </cell>
          <cell r="J1404">
            <v>0</v>
          </cell>
        </row>
        <row r="1405">
          <cell r="A1405">
            <v>0</v>
          </cell>
          <cell r="J1405">
            <v>0</v>
          </cell>
        </row>
        <row r="1406">
          <cell r="A1406">
            <v>0</v>
          </cell>
          <cell r="J1406">
            <v>0</v>
          </cell>
        </row>
        <row r="1407">
          <cell r="A1407">
            <v>0</v>
          </cell>
          <cell r="J1407">
            <v>0</v>
          </cell>
        </row>
        <row r="1408">
          <cell r="A1408">
            <v>0</v>
          </cell>
          <cell r="J1408">
            <v>0</v>
          </cell>
        </row>
        <row r="1409">
          <cell r="A1409">
            <v>0</v>
          </cell>
          <cell r="J1409">
            <v>0</v>
          </cell>
        </row>
        <row r="1410">
          <cell r="A1410">
            <v>0</v>
          </cell>
          <cell r="J1410">
            <v>0</v>
          </cell>
        </row>
        <row r="1411">
          <cell r="A1411">
            <v>0</v>
          </cell>
          <cell r="J1411">
            <v>0</v>
          </cell>
        </row>
        <row r="1412">
          <cell r="A1412">
            <v>0</v>
          </cell>
          <cell r="J1412">
            <v>0</v>
          </cell>
        </row>
        <row r="1413">
          <cell r="A1413">
            <v>0</v>
          </cell>
          <cell r="J1413">
            <v>0</v>
          </cell>
        </row>
        <row r="1414">
          <cell r="A1414">
            <v>0</v>
          </cell>
          <cell r="J1414">
            <v>0</v>
          </cell>
        </row>
        <row r="1415">
          <cell r="A1415">
            <v>0</v>
          </cell>
          <cell r="J1415">
            <v>0</v>
          </cell>
        </row>
        <row r="1416">
          <cell r="A1416">
            <v>0</v>
          </cell>
          <cell r="J1416">
            <v>0</v>
          </cell>
        </row>
        <row r="1417">
          <cell r="A1417">
            <v>0</v>
          </cell>
          <cell r="J1417">
            <v>0</v>
          </cell>
        </row>
        <row r="1418">
          <cell r="A1418">
            <v>0</v>
          </cell>
          <cell r="J1418">
            <v>0</v>
          </cell>
        </row>
        <row r="1419">
          <cell r="A1419">
            <v>0</v>
          </cell>
          <cell r="J1419">
            <v>0</v>
          </cell>
        </row>
        <row r="1420">
          <cell r="A1420">
            <v>0</v>
          </cell>
          <cell r="J1420">
            <v>0</v>
          </cell>
        </row>
        <row r="1421">
          <cell r="A1421">
            <v>0</v>
          </cell>
          <cell r="J1421">
            <v>0</v>
          </cell>
        </row>
        <row r="1422">
          <cell r="A1422">
            <v>0</v>
          </cell>
          <cell r="J1422">
            <v>0</v>
          </cell>
        </row>
        <row r="1423">
          <cell r="A1423">
            <v>0</v>
          </cell>
          <cell r="J1423">
            <v>0</v>
          </cell>
        </row>
        <row r="1424">
          <cell r="A1424">
            <v>0</v>
          </cell>
          <cell r="J1424">
            <v>0</v>
          </cell>
        </row>
        <row r="1425">
          <cell r="A1425">
            <v>0</v>
          </cell>
          <cell r="J1425">
            <v>0</v>
          </cell>
        </row>
        <row r="1426">
          <cell r="A1426">
            <v>0</v>
          </cell>
          <cell r="J1426">
            <v>0</v>
          </cell>
        </row>
        <row r="1427">
          <cell r="A1427">
            <v>0</v>
          </cell>
          <cell r="J1427">
            <v>0</v>
          </cell>
        </row>
        <row r="1428">
          <cell r="A1428">
            <v>0</v>
          </cell>
          <cell r="J1428">
            <v>0</v>
          </cell>
        </row>
        <row r="1429">
          <cell r="A1429">
            <v>0</v>
          </cell>
          <cell r="J1429">
            <v>0</v>
          </cell>
        </row>
        <row r="1430">
          <cell r="A1430">
            <v>0</v>
          </cell>
          <cell r="J1430">
            <v>0</v>
          </cell>
        </row>
        <row r="1431">
          <cell r="A1431">
            <v>0</v>
          </cell>
          <cell r="J1431">
            <v>0</v>
          </cell>
        </row>
        <row r="1432">
          <cell r="A1432">
            <v>0</v>
          </cell>
          <cell r="J1432">
            <v>0</v>
          </cell>
        </row>
        <row r="1433">
          <cell r="A1433">
            <v>0</v>
          </cell>
          <cell r="J1433">
            <v>0</v>
          </cell>
        </row>
        <row r="1434">
          <cell r="A1434">
            <v>0</v>
          </cell>
          <cell r="J1434">
            <v>0</v>
          </cell>
        </row>
        <row r="1435">
          <cell r="A1435">
            <v>0</v>
          </cell>
          <cell r="J1435">
            <v>0</v>
          </cell>
        </row>
        <row r="1436">
          <cell r="A1436">
            <v>0</v>
          </cell>
          <cell r="J1436">
            <v>0</v>
          </cell>
        </row>
        <row r="1437">
          <cell r="A1437">
            <v>0</v>
          </cell>
          <cell r="J1437">
            <v>0</v>
          </cell>
        </row>
        <row r="1438">
          <cell r="A1438">
            <v>0</v>
          </cell>
          <cell r="J1438">
            <v>0</v>
          </cell>
        </row>
        <row r="1439">
          <cell r="A1439">
            <v>0</v>
          </cell>
          <cell r="J1439">
            <v>0</v>
          </cell>
        </row>
        <row r="1440">
          <cell r="A1440">
            <v>0</v>
          </cell>
          <cell r="J1440">
            <v>0</v>
          </cell>
        </row>
        <row r="1441">
          <cell r="A1441">
            <v>0</v>
          </cell>
          <cell r="J1441">
            <v>0</v>
          </cell>
        </row>
        <row r="1442">
          <cell r="A1442">
            <v>0</v>
          </cell>
          <cell r="J1442">
            <v>0</v>
          </cell>
        </row>
        <row r="1443">
          <cell r="A1443">
            <v>0</v>
          </cell>
          <cell r="J1443">
            <v>0</v>
          </cell>
        </row>
        <row r="1444">
          <cell r="A1444">
            <v>0</v>
          </cell>
          <cell r="J1444">
            <v>0</v>
          </cell>
        </row>
        <row r="1445">
          <cell r="A1445">
            <v>0</v>
          </cell>
          <cell r="J1445">
            <v>0</v>
          </cell>
        </row>
        <row r="1446">
          <cell r="A1446">
            <v>0</v>
          </cell>
          <cell r="J1446">
            <v>0</v>
          </cell>
        </row>
        <row r="1447">
          <cell r="A1447">
            <v>0</v>
          </cell>
          <cell r="J1447">
            <v>0</v>
          </cell>
        </row>
        <row r="1448">
          <cell r="A1448">
            <v>0</v>
          </cell>
          <cell r="J1448">
            <v>0</v>
          </cell>
        </row>
        <row r="1449">
          <cell r="A1449">
            <v>0</v>
          </cell>
          <cell r="J1449">
            <v>0</v>
          </cell>
        </row>
        <row r="1450">
          <cell r="A1450">
            <v>0</v>
          </cell>
          <cell r="J1450">
            <v>0</v>
          </cell>
        </row>
        <row r="1451">
          <cell r="A1451">
            <v>0</v>
          </cell>
          <cell r="J1451">
            <v>0</v>
          </cell>
        </row>
        <row r="1452">
          <cell r="A1452">
            <v>0</v>
          </cell>
          <cell r="J1452">
            <v>0</v>
          </cell>
        </row>
        <row r="1453">
          <cell r="A1453">
            <v>0</v>
          </cell>
          <cell r="J1453">
            <v>0</v>
          </cell>
        </row>
        <row r="1454">
          <cell r="A1454">
            <v>0</v>
          </cell>
          <cell r="J1454">
            <v>0</v>
          </cell>
        </row>
        <row r="1455">
          <cell r="A1455">
            <v>0</v>
          </cell>
          <cell r="J1455">
            <v>0</v>
          </cell>
        </row>
        <row r="1456">
          <cell r="A1456">
            <v>0</v>
          </cell>
          <cell r="J1456">
            <v>0</v>
          </cell>
        </row>
        <row r="1457">
          <cell r="A1457">
            <v>0</v>
          </cell>
          <cell r="J1457">
            <v>0</v>
          </cell>
        </row>
        <row r="1458">
          <cell r="A1458">
            <v>0</v>
          </cell>
          <cell r="J1458">
            <v>0</v>
          </cell>
        </row>
        <row r="1459">
          <cell r="A1459">
            <v>0</v>
          </cell>
          <cell r="J1459">
            <v>0</v>
          </cell>
        </row>
        <row r="1460">
          <cell r="A1460">
            <v>0</v>
          </cell>
          <cell r="J1460">
            <v>0</v>
          </cell>
        </row>
        <row r="1461">
          <cell r="A1461">
            <v>0</v>
          </cell>
          <cell r="J1461">
            <v>0</v>
          </cell>
        </row>
        <row r="1462">
          <cell r="A1462">
            <v>0</v>
          </cell>
          <cell r="J1462">
            <v>0</v>
          </cell>
        </row>
        <row r="1463">
          <cell r="A1463">
            <v>0</v>
          </cell>
          <cell r="J1463">
            <v>0</v>
          </cell>
        </row>
        <row r="1464">
          <cell r="A1464">
            <v>0</v>
          </cell>
          <cell r="J1464">
            <v>0</v>
          </cell>
        </row>
        <row r="1465">
          <cell r="A1465">
            <v>0</v>
          </cell>
          <cell r="J1465">
            <v>0</v>
          </cell>
        </row>
        <row r="1466">
          <cell r="A1466">
            <v>0</v>
          </cell>
          <cell r="J1466">
            <v>0</v>
          </cell>
        </row>
        <row r="1467">
          <cell r="A1467">
            <v>0</v>
          </cell>
          <cell r="J1467">
            <v>0</v>
          </cell>
        </row>
        <row r="1468">
          <cell r="A1468">
            <v>0</v>
          </cell>
          <cell r="J1468">
            <v>0</v>
          </cell>
        </row>
        <row r="1469">
          <cell r="A1469">
            <v>0</v>
          </cell>
          <cell r="J1469">
            <v>0</v>
          </cell>
        </row>
        <row r="1470">
          <cell r="A1470">
            <v>0</v>
          </cell>
          <cell r="J1470">
            <v>0</v>
          </cell>
        </row>
        <row r="1471">
          <cell r="A1471">
            <v>0</v>
          </cell>
          <cell r="J1471">
            <v>0</v>
          </cell>
        </row>
        <row r="1472">
          <cell r="A1472">
            <v>0</v>
          </cell>
          <cell r="J1472">
            <v>0</v>
          </cell>
        </row>
        <row r="1473">
          <cell r="A1473">
            <v>0</v>
          </cell>
          <cell r="J1473">
            <v>0</v>
          </cell>
        </row>
        <row r="1474">
          <cell r="A1474">
            <v>0</v>
          </cell>
          <cell r="J1474">
            <v>0</v>
          </cell>
        </row>
        <row r="1475">
          <cell r="A1475">
            <v>0</v>
          </cell>
          <cell r="J1475">
            <v>0</v>
          </cell>
        </row>
        <row r="1476">
          <cell r="A1476">
            <v>0</v>
          </cell>
          <cell r="J1476">
            <v>0</v>
          </cell>
        </row>
        <row r="1477">
          <cell r="A1477">
            <v>0</v>
          </cell>
          <cell r="J1477">
            <v>0</v>
          </cell>
        </row>
        <row r="1478">
          <cell r="A1478">
            <v>0</v>
          </cell>
          <cell r="J1478">
            <v>0</v>
          </cell>
        </row>
        <row r="1479">
          <cell r="A1479">
            <v>0</v>
          </cell>
          <cell r="J1479">
            <v>0</v>
          </cell>
        </row>
        <row r="1480">
          <cell r="A1480">
            <v>0</v>
          </cell>
          <cell r="J1480">
            <v>0</v>
          </cell>
        </row>
        <row r="1481">
          <cell r="A1481">
            <v>0</v>
          </cell>
          <cell r="J1481">
            <v>0</v>
          </cell>
        </row>
        <row r="1482">
          <cell r="A1482">
            <v>0</v>
          </cell>
          <cell r="J1482">
            <v>0</v>
          </cell>
        </row>
        <row r="1483">
          <cell r="A1483">
            <v>0</v>
          </cell>
          <cell r="J1483">
            <v>0</v>
          </cell>
        </row>
        <row r="1484">
          <cell r="A1484">
            <v>0</v>
          </cell>
          <cell r="J1484">
            <v>0</v>
          </cell>
        </row>
        <row r="1485">
          <cell r="A1485">
            <v>0</v>
          </cell>
          <cell r="J1485">
            <v>0</v>
          </cell>
        </row>
        <row r="1486">
          <cell r="A1486">
            <v>0</v>
          </cell>
          <cell r="J1486">
            <v>0</v>
          </cell>
        </row>
        <row r="1487">
          <cell r="A1487">
            <v>0</v>
          </cell>
          <cell r="J1487">
            <v>0</v>
          </cell>
        </row>
        <row r="1488">
          <cell r="A1488">
            <v>0</v>
          </cell>
          <cell r="J1488">
            <v>0</v>
          </cell>
        </row>
        <row r="1489">
          <cell r="A1489">
            <v>0</v>
          </cell>
          <cell r="J1489">
            <v>0</v>
          </cell>
        </row>
        <row r="1490">
          <cell r="A1490">
            <v>0</v>
          </cell>
          <cell r="J1490">
            <v>0</v>
          </cell>
        </row>
        <row r="1491">
          <cell r="A1491">
            <v>0</v>
          </cell>
          <cell r="J1491">
            <v>0</v>
          </cell>
        </row>
        <row r="1492">
          <cell r="A1492">
            <v>0</v>
          </cell>
          <cell r="J1492">
            <v>0</v>
          </cell>
        </row>
        <row r="1493">
          <cell r="A1493">
            <v>0</v>
          </cell>
          <cell r="J1493">
            <v>0</v>
          </cell>
        </row>
        <row r="1494">
          <cell r="A1494">
            <v>0</v>
          </cell>
          <cell r="J1494">
            <v>0</v>
          </cell>
        </row>
        <row r="1495">
          <cell r="A1495">
            <v>0</v>
          </cell>
          <cell r="J1495">
            <v>0</v>
          </cell>
        </row>
        <row r="1496">
          <cell r="A1496">
            <v>0</v>
          </cell>
          <cell r="J1496">
            <v>0</v>
          </cell>
        </row>
        <row r="1497">
          <cell r="A1497">
            <v>0</v>
          </cell>
          <cell r="J1497">
            <v>0</v>
          </cell>
        </row>
        <row r="1498">
          <cell r="A1498">
            <v>0</v>
          </cell>
          <cell r="J1498">
            <v>0</v>
          </cell>
        </row>
        <row r="1499">
          <cell r="A1499">
            <v>0</v>
          </cell>
          <cell r="J1499">
            <v>0</v>
          </cell>
        </row>
        <row r="1500">
          <cell r="A1500">
            <v>0</v>
          </cell>
          <cell r="J1500">
            <v>0</v>
          </cell>
        </row>
        <row r="1501">
          <cell r="A1501">
            <v>0</v>
          </cell>
          <cell r="J1501">
            <v>0</v>
          </cell>
        </row>
        <row r="1502">
          <cell r="A1502">
            <v>0</v>
          </cell>
          <cell r="J1502">
            <v>0</v>
          </cell>
        </row>
        <row r="1503">
          <cell r="A1503">
            <v>0</v>
          </cell>
          <cell r="J1503">
            <v>0</v>
          </cell>
        </row>
        <row r="1504">
          <cell r="A1504">
            <v>0</v>
          </cell>
          <cell r="J1504">
            <v>0</v>
          </cell>
        </row>
        <row r="1505">
          <cell r="A1505">
            <v>0</v>
          </cell>
          <cell r="J1505">
            <v>0</v>
          </cell>
        </row>
        <row r="1506">
          <cell r="A1506">
            <v>0</v>
          </cell>
          <cell r="J1506">
            <v>0</v>
          </cell>
        </row>
        <row r="1507">
          <cell r="A1507">
            <v>0</v>
          </cell>
          <cell r="J1507">
            <v>0</v>
          </cell>
        </row>
        <row r="1508">
          <cell r="A1508">
            <v>0</v>
          </cell>
          <cell r="J1508">
            <v>0</v>
          </cell>
        </row>
        <row r="1509">
          <cell r="A1509">
            <v>0</v>
          </cell>
          <cell r="J1509">
            <v>0</v>
          </cell>
        </row>
        <row r="1510">
          <cell r="A1510">
            <v>0</v>
          </cell>
          <cell r="J1510">
            <v>0</v>
          </cell>
        </row>
        <row r="1511">
          <cell r="A1511">
            <v>0</v>
          </cell>
          <cell r="J1511">
            <v>0</v>
          </cell>
        </row>
        <row r="1512">
          <cell r="A1512">
            <v>0</v>
          </cell>
          <cell r="J1512">
            <v>0</v>
          </cell>
        </row>
        <row r="1513">
          <cell r="A1513">
            <v>0</v>
          </cell>
          <cell r="J1513">
            <v>0</v>
          </cell>
        </row>
        <row r="1514">
          <cell r="A1514">
            <v>0</v>
          </cell>
          <cell r="J1514">
            <v>0</v>
          </cell>
        </row>
        <row r="1515">
          <cell r="A1515">
            <v>0</v>
          </cell>
          <cell r="J1515">
            <v>0</v>
          </cell>
        </row>
        <row r="1516">
          <cell r="A1516">
            <v>0</v>
          </cell>
          <cell r="J1516">
            <v>0</v>
          </cell>
        </row>
        <row r="1517">
          <cell r="A1517">
            <v>0</v>
          </cell>
          <cell r="J1517">
            <v>0</v>
          </cell>
        </row>
        <row r="1518">
          <cell r="A1518">
            <v>0</v>
          </cell>
          <cell r="J1518">
            <v>0</v>
          </cell>
        </row>
        <row r="1519">
          <cell r="A1519">
            <v>0</v>
          </cell>
          <cell r="J1519">
            <v>0</v>
          </cell>
        </row>
        <row r="1520">
          <cell r="A1520">
            <v>0</v>
          </cell>
          <cell r="J1520">
            <v>0</v>
          </cell>
        </row>
        <row r="1521">
          <cell r="A1521">
            <v>0</v>
          </cell>
          <cell r="J1521">
            <v>0</v>
          </cell>
        </row>
        <row r="1522">
          <cell r="A1522">
            <v>0</v>
          </cell>
          <cell r="J1522">
            <v>0</v>
          </cell>
        </row>
        <row r="1523">
          <cell r="A1523">
            <v>0</v>
          </cell>
          <cell r="J1523">
            <v>0</v>
          </cell>
        </row>
        <row r="1524">
          <cell r="A1524">
            <v>0</v>
          </cell>
          <cell r="J1524">
            <v>0</v>
          </cell>
        </row>
        <row r="1525">
          <cell r="A1525">
            <v>0</v>
          </cell>
          <cell r="J1525">
            <v>0</v>
          </cell>
        </row>
        <row r="1526">
          <cell r="A1526">
            <v>0</v>
          </cell>
          <cell r="J1526">
            <v>0</v>
          </cell>
        </row>
        <row r="1527">
          <cell r="A1527">
            <v>0</v>
          </cell>
          <cell r="J1527">
            <v>0</v>
          </cell>
        </row>
        <row r="1528">
          <cell r="A1528">
            <v>0</v>
          </cell>
          <cell r="J1528">
            <v>0</v>
          </cell>
        </row>
        <row r="1529">
          <cell r="A1529">
            <v>0</v>
          </cell>
          <cell r="J1529">
            <v>0</v>
          </cell>
        </row>
        <row r="1530">
          <cell r="A1530">
            <v>0</v>
          </cell>
          <cell r="J1530">
            <v>0</v>
          </cell>
        </row>
        <row r="1531">
          <cell r="A1531">
            <v>0</v>
          </cell>
          <cell r="J1531">
            <v>0</v>
          </cell>
        </row>
        <row r="1532">
          <cell r="A1532">
            <v>0</v>
          </cell>
          <cell r="J1532">
            <v>0</v>
          </cell>
        </row>
        <row r="1533">
          <cell r="A1533">
            <v>0</v>
          </cell>
          <cell r="J1533">
            <v>0</v>
          </cell>
        </row>
        <row r="1534">
          <cell r="A1534">
            <v>0</v>
          </cell>
          <cell r="J1534">
            <v>0</v>
          </cell>
        </row>
        <row r="1535">
          <cell r="A1535">
            <v>0</v>
          </cell>
          <cell r="J1535">
            <v>0</v>
          </cell>
        </row>
        <row r="1536">
          <cell r="A1536">
            <v>0</v>
          </cell>
          <cell r="J1536">
            <v>0</v>
          </cell>
        </row>
        <row r="1537">
          <cell r="A1537">
            <v>0</v>
          </cell>
          <cell r="J1537">
            <v>0</v>
          </cell>
        </row>
        <row r="1538">
          <cell r="A1538">
            <v>0</v>
          </cell>
          <cell r="J1538">
            <v>0</v>
          </cell>
        </row>
        <row r="1539">
          <cell r="A1539">
            <v>0</v>
          </cell>
          <cell r="J1539">
            <v>0</v>
          </cell>
        </row>
        <row r="1540">
          <cell r="A1540">
            <v>0</v>
          </cell>
          <cell r="J1540">
            <v>0</v>
          </cell>
        </row>
        <row r="1541">
          <cell r="A1541">
            <v>0</v>
          </cell>
          <cell r="J1541">
            <v>0</v>
          </cell>
        </row>
        <row r="1542">
          <cell r="A1542">
            <v>0</v>
          </cell>
          <cell r="J1542">
            <v>0</v>
          </cell>
        </row>
        <row r="1543">
          <cell r="A1543">
            <v>0</v>
          </cell>
          <cell r="J1543">
            <v>0</v>
          </cell>
        </row>
        <row r="1544">
          <cell r="A1544">
            <v>0</v>
          </cell>
          <cell r="J1544">
            <v>0</v>
          </cell>
        </row>
        <row r="1545">
          <cell r="A1545">
            <v>0</v>
          </cell>
          <cell r="J1545">
            <v>0</v>
          </cell>
        </row>
        <row r="1546">
          <cell r="A1546">
            <v>0</v>
          </cell>
          <cell r="J1546">
            <v>0</v>
          </cell>
        </row>
        <row r="1547">
          <cell r="A1547">
            <v>0</v>
          </cell>
          <cell r="J1547">
            <v>0</v>
          </cell>
        </row>
        <row r="1548">
          <cell r="A1548">
            <v>0</v>
          </cell>
          <cell r="J1548">
            <v>0</v>
          </cell>
        </row>
        <row r="1549">
          <cell r="A1549">
            <v>0</v>
          </cell>
          <cell r="J1549">
            <v>0</v>
          </cell>
        </row>
        <row r="1550">
          <cell r="A1550">
            <v>0</v>
          </cell>
          <cell r="J1550">
            <v>0</v>
          </cell>
        </row>
        <row r="1551">
          <cell r="A1551">
            <v>0</v>
          </cell>
          <cell r="J1551">
            <v>0</v>
          </cell>
        </row>
        <row r="1552">
          <cell r="A1552">
            <v>0</v>
          </cell>
          <cell r="J1552">
            <v>0</v>
          </cell>
        </row>
        <row r="1553">
          <cell r="A1553">
            <v>0</v>
          </cell>
          <cell r="J1553">
            <v>0</v>
          </cell>
        </row>
        <row r="1554">
          <cell r="A1554">
            <v>0</v>
          </cell>
          <cell r="J1554">
            <v>0</v>
          </cell>
        </row>
        <row r="1555">
          <cell r="A1555">
            <v>0</v>
          </cell>
          <cell r="J1555">
            <v>0</v>
          </cell>
        </row>
        <row r="1556">
          <cell r="A1556">
            <v>0</v>
          </cell>
          <cell r="J1556">
            <v>0</v>
          </cell>
        </row>
        <row r="1557">
          <cell r="A1557">
            <v>0</v>
          </cell>
          <cell r="J1557">
            <v>0</v>
          </cell>
        </row>
        <row r="1558">
          <cell r="A1558">
            <v>0</v>
          </cell>
          <cell r="J1558">
            <v>0</v>
          </cell>
        </row>
        <row r="1559">
          <cell r="A1559">
            <v>0</v>
          </cell>
          <cell r="J1559">
            <v>0</v>
          </cell>
        </row>
        <row r="1560">
          <cell r="A1560">
            <v>0</v>
          </cell>
          <cell r="J1560">
            <v>0</v>
          </cell>
        </row>
        <row r="1561">
          <cell r="A1561">
            <v>0</v>
          </cell>
          <cell r="J1561">
            <v>0</v>
          </cell>
        </row>
        <row r="1562">
          <cell r="A1562">
            <v>0</v>
          </cell>
          <cell r="J1562">
            <v>0</v>
          </cell>
        </row>
        <row r="1563">
          <cell r="A1563">
            <v>0</v>
          </cell>
          <cell r="J1563">
            <v>0</v>
          </cell>
        </row>
        <row r="1564">
          <cell r="A1564">
            <v>0</v>
          </cell>
          <cell r="J1564">
            <v>0</v>
          </cell>
        </row>
        <row r="1565">
          <cell r="A1565">
            <v>0</v>
          </cell>
          <cell r="J1565">
            <v>0</v>
          </cell>
        </row>
        <row r="1566">
          <cell r="A1566">
            <v>0</v>
          </cell>
          <cell r="J1566">
            <v>0</v>
          </cell>
        </row>
        <row r="1567">
          <cell r="A1567">
            <v>0</v>
          </cell>
          <cell r="J1567">
            <v>0</v>
          </cell>
        </row>
        <row r="1568">
          <cell r="A1568">
            <v>0</v>
          </cell>
          <cell r="J1568">
            <v>0</v>
          </cell>
        </row>
        <row r="1569">
          <cell r="A1569">
            <v>0</v>
          </cell>
          <cell r="J1569">
            <v>0</v>
          </cell>
        </row>
        <row r="1570">
          <cell r="A1570">
            <v>0</v>
          </cell>
          <cell r="J1570">
            <v>0</v>
          </cell>
        </row>
        <row r="1571">
          <cell r="A1571">
            <v>0</v>
          </cell>
          <cell r="J1571">
            <v>0</v>
          </cell>
        </row>
        <row r="1572">
          <cell r="A1572">
            <v>0</v>
          </cell>
          <cell r="J1572">
            <v>0</v>
          </cell>
        </row>
        <row r="1573">
          <cell r="A1573">
            <v>0</v>
          </cell>
          <cell r="J1573">
            <v>0</v>
          </cell>
        </row>
        <row r="1574">
          <cell r="A1574">
            <v>0</v>
          </cell>
          <cell r="J1574">
            <v>0</v>
          </cell>
        </row>
        <row r="1575">
          <cell r="A1575">
            <v>0</v>
          </cell>
          <cell r="J1575">
            <v>0</v>
          </cell>
        </row>
        <row r="1576">
          <cell r="A1576">
            <v>0</v>
          </cell>
          <cell r="J1576">
            <v>0</v>
          </cell>
        </row>
        <row r="1577">
          <cell r="A1577">
            <v>0</v>
          </cell>
          <cell r="J1577">
            <v>0</v>
          </cell>
        </row>
        <row r="1578">
          <cell r="A1578">
            <v>0</v>
          </cell>
          <cell r="J1578">
            <v>0</v>
          </cell>
        </row>
        <row r="1579">
          <cell r="A1579">
            <v>0</v>
          </cell>
          <cell r="J1579">
            <v>0</v>
          </cell>
        </row>
        <row r="1580">
          <cell r="A1580">
            <v>0</v>
          </cell>
          <cell r="J1580">
            <v>0</v>
          </cell>
        </row>
        <row r="1581">
          <cell r="A1581">
            <v>0</v>
          </cell>
          <cell r="J1581">
            <v>0</v>
          </cell>
        </row>
        <row r="1582">
          <cell r="A1582">
            <v>0</v>
          </cell>
          <cell r="J1582">
            <v>0</v>
          </cell>
        </row>
        <row r="1583">
          <cell r="A1583">
            <v>0</v>
          </cell>
          <cell r="J1583">
            <v>0</v>
          </cell>
        </row>
        <row r="1584">
          <cell r="A1584">
            <v>0</v>
          </cell>
          <cell r="J1584">
            <v>0</v>
          </cell>
        </row>
        <row r="1585">
          <cell r="A1585">
            <v>0</v>
          </cell>
          <cell r="J1585">
            <v>0</v>
          </cell>
        </row>
        <row r="1586">
          <cell r="A1586">
            <v>0</v>
          </cell>
          <cell r="J1586">
            <v>0</v>
          </cell>
        </row>
        <row r="1587">
          <cell r="A1587">
            <v>0</v>
          </cell>
          <cell r="J1587">
            <v>0</v>
          </cell>
        </row>
        <row r="1588">
          <cell r="A1588">
            <v>0</v>
          </cell>
          <cell r="J1588">
            <v>0</v>
          </cell>
        </row>
        <row r="1589">
          <cell r="A1589">
            <v>0</v>
          </cell>
          <cell r="J1589">
            <v>0</v>
          </cell>
        </row>
        <row r="1590">
          <cell r="A1590">
            <v>0</v>
          </cell>
          <cell r="J1590">
            <v>0</v>
          </cell>
        </row>
        <row r="1591">
          <cell r="A1591">
            <v>0</v>
          </cell>
          <cell r="J1591">
            <v>0</v>
          </cell>
        </row>
        <row r="1592">
          <cell r="A1592">
            <v>0</v>
          </cell>
          <cell r="J1592">
            <v>0</v>
          </cell>
        </row>
        <row r="1593">
          <cell r="A1593">
            <v>0</v>
          </cell>
          <cell r="J1593">
            <v>0</v>
          </cell>
        </row>
        <row r="1594">
          <cell r="A1594">
            <v>0</v>
          </cell>
          <cell r="J1594">
            <v>0</v>
          </cell>
        </row>
        <row r="1595">
          <cell r="A1595">
            <v>0</v>
          </cell>
          <cell r="J1595">
            <v>0</v>
          </cell>
        </row>
        <row r="1596">
          <cell r="A1596">
            <v>0</v>
          </cell>
          <cell r="J1596">
            <v>0</v>
          </cell>
        </row>
        <row r="1597">
          <cell r="A1597">
            <v>0</v>
          </cell>
          <cell r="J1597">
            <v>0</v>
          </cell>
        </row>
        <row r="1598">
          <cell r="A1598">
            <v>0</v>
          </cell>
          <cell r="J1598">
            <v>0</v>
          </cell>
        </row>
        <row r="1599">
          <cell r="A1599">
            <v>0</v>
          </cell>
          <cell r="J1599">
            <v>0</v>
          </cell>
        </row>
        <row r="1600">
          <cell r="A1600">
            <v>0</v>
          </cell>
          <cell r="J1600">
            <v>0</v>
          </cell>
        </row>
        <row r="1601">
          <cell r="A1601">
            <v>0</v>
          </cell>
          <cell r="J1601">
            <v>0</v>
          </cell>
        </row>
        <row r="1602">
          <cell r="A1602">
            <v>0</v>
          </cell>
          <cell r="J1602">
            <v>0</v>
          </cell>
        </row>
        <row r="1603">
          <cell r="A1603">
            <v>0</v>
          </cell>
          <cell r="J1603">
            <v>0</v>
          </cell>
        </row>
        <row r="1604">
          <cell r="A1604">
            <v>0</v>
          </cell>
          <cell r="J1604">
            <v>0</v>
          </cell>
        </row>
        <row r="1605">
          <cell r="A1605">
            <v>0</v>
          </cell>
          <cell r="J1605">
            <v>0</v>
          </cell>
        </row>
        <row r="1606">
          <cell r="A1606">
            <v>0</v>
          </cell>
          <cell r="J1606">
            <v>0</v>
          </cell>
        </row>
        <row r="1607">
          <cell r="A1607">
            <v>0</v>
          </cell>
          <cell r="J1607">
            <v>0</v>
          </cell>
        </row>
        <row r="1608">
          <cell r="A1608">
            <v>0</v>
          </cell>
          <cell r="J1608">
            <v>0</v>
          </cell>
        </row>
        <row r="1609">
          <cell r="A1609">
            <v>0</v>
          </cell>
          <cell r="J1609">
            <v>0</v>
          </cell>
        </row>
        <row r="1610">
          <cell r="A1610">
            <v>0</v>
          </cell>
          <cell r="J1610">
            <v>0</v>
          </cell>
        </row>
        <row r="1611">
          <cell r="A1611">
            <v>0</v>
          </cell>
          <cell r="J1611">
            <v>0</v>
          </cell>
        </row>
        <row r="1612">
          <cell r="A1612">
            <v>0</v>
          </cell>
          <cell r="J1612">
            <v>0</v>
          </cell>
        </row>
        <row r="1613">
          <cell r="A1613">
            <v>0</v>
          </cell>
          <cell r="J1613">
            <v>0</v>
          </cell>
        </row>
        <row r="1614">
          <cell r="A1614">
            <v>0</v>
          </cell>
          <cell r="J1614">
            <v>0</v>
          </cell>
        </row>
        <row r="1615">
          <cell r="A1615">
            <v>0</v>
          </cell>
          <cell r="J1615">
            <v>0</v>
          </cell>
        </row>
        <row r="1616">
          <cell r="A1616">
            <v>0</v>
          </cell>
          <cell r="J1616">
            <v>0</v>
          </cell>
        </row>
        <row r="1617">
          <cell r="A1617">
            <v>0</v>
          </cell>
          <cell r="J1617">
            <v>0</v>
          </cell>
        </row>
        <row r="1618">
          <cell r="A1618">
            <v>0</v>
          </cell>
          <cell r="J1618">
            <v>0</v>
          </cell>
        </row>
        <row r="1619">
          <cell r="A1619">
            <v>0</v>
          </cell>
          <cell r="J1619">
            <v>0</v>
          </cell>
        </row>
        <row r="1620">
          <cell r="A1620">
            <v>0</v>
          </cell>
          <cell r="J1620">
            <v>0</v>
          </cell>
        </row>
        <row r="1621">
          <cell r="A1621">
            <v>0</v>
          </cell>
          <cell r="J1621">
            <v>0</v>
          </cell>
        </row>
        <row r="1622">
          <cell r="A1622">
            <v>0</v>
          </cell>
          <cell r="J1622">
            <v>0</v>
          </cell>
        </row>
        <row r="1623">
          <cell r="A1623">
            <v>0</v>
          </cell>
          <cell r="J1623">
            <v>0</v>
          </cell>
        </row>
        <row r="1624">
          <cell r="A1624">
            <v>0</v>
          </cell>
          <cell r="J1624">
            <v>0</v>
          </cell>
        </row>
        <row r="1625">
          <cell r="A1625">
            <v>0</v>
          </cell>
          <cell r="J1625">
            <v>0</v>
          </cell>
        </row>
        <row r="1626">
          <cell r="A1626">
            <v>0</v>
          </cell>
          <cell r="J1626">
            <v>0</v>
          </cell>
        </row>
        <row r="1627">
          <cell r="A1627">
            <v>0</v>
          </cell>
          <cell r="J1627">
            <v>0</v>
          </cell>
        </row>
        <row r="1628">
          <cell r="A1628">
            <v>0</v>
          </cell>
          <cell r="J1628">
            <v>0</v>
          </cell>
        </row>
        <row r="1629">
          <cell r="A1629">
            <v>0</v>
          </cell>
          <cell r="J1629">
            <v>0</v>
          </cell>
        </row>
        <row r="1630">
          <cell r="A1630">
            <v>0</v>
          </cell>
          <cell r="J1630">
            <v>0</v>
          </cell>
        </row>
        <row r="1631">
          <cell r="A1631">
            <v>0</v>
          </cell>
          <cell r="J1631">
            <v>0</v>
          </cell>
        </row>
        <row r="1632">
          <cell r="A1632">
            <v>0</v>
          </cell>
          <cell r="J1632">
            <v>0</v>
          </cell>
        </row>
        <row r="1633">
          <cell r="A1633">
            <v>0</v>
          </cell>
          <cell r="J1633">
            <v>0</v>
          </cell>
        </row>
        <row r="1634">
          <cell r="A1634">
            <v>0</v>
          </cell>
          <cell r="J1634">
            <v>0</v>
          </cell>
        </row>
        <row r="1635">
          <cell r="A1635">
            <v>0</v>
          </cell>
          <cell r="J1635">
            <v>0</v>
          </cell>
        </row>
        <row r="1636">
          <cell r="A1636">
            <v>0</v>
          </cell>
          <cell r="J1636">
            <v>0</v>
          </cell>
        </row>
        <row r="1637">
          <cell r="A1637">
            <v>0</v>
          </cell>
          <cell r="J1637">
            <v>0</v>
          </cell>
        </row>
        <row r="1638">
          <cell r="A1638">
            <v>0</v>
          </cell>
          <cell r="J1638">
            <v>0</v>
          </cell>
        </row>
        <row r="1639">
          <cell r="A1639">
            <v>0</v>
          </cell>
          <cell r="J1639">
            <v>0</v>
          </cell>
        </row>
        <row r="1640">
          <cell r="A1640">
            <v>0</v>
          </cell>
          <cell r="J1640">
            <v>0</v>
          </cell>
        </row>
        <row r="1641">
          <cell r="A1641">
            <v>0</v>
          </cell>
          <cell r="J1641">
            <v>0</v>
          </cell>
        </row>
        <row r="1642">
          <cell r="A1642">
            <v>0</v>
          </cell>
          <cell r="J1642">
            <v>0</v>
          </cell>
        </row>
        <row r="1643">
          <cell r="A1643">
            <v>0</v>
          </cell>
          <cell r="J1643">
            <v>0</v>
          </cell>
        </row>
        <row r="1644">
          <cell r="A1644">
            <v>0</v>
          </cell>
          <cell r="J1644">
            <v>0</v>
          </cell>
        </row>
        <row r="1645">
          <cell r="A1645">
            <v>0</v>
          </cell>
          <cell r="J1645">
            <v>0</v>
          </cell>
        </row>
        <row r="1646">
          <cell r="A1646">
            <v>0</v>
          </cell>
          <cell r="J1646">
            <v>0</v>
          </cell>
        </row>
        <row r="1647">
          <cell r="A1647">
            <v>0</v>
          </cell>
          <cell r="J1647">
            <v>0</v>
          </cell>
        </row>
        <row r="1648">
          <cell r="A1648">
            <v>0</v>
          </cell>
          <cell r="J1648">
            <v>0</v>
          </cell>
        </row>
        <row r="1649">
          <cell r="A1649">
            <v>0</v>
          </cell>
          <cell r="J1649">
            <v>0</v>
          </cell>
        </row>
        <row r="1650">
          <cell r="A1650">
            <v>0</v>
          </cell>
          <cell r="J1650">
            <v>0</v>
          </cell>
        </row>
        <row r="1651">
          <cell r="A1651">
            <v>0</v>
          </cell>
          <cell r="J1651">
            <v>0</v>
          </cell>
        </row>
        <row r="1652">
          <cell r="A1652">
            <v>0</v>
          </cell>
          <cell r="J1652">
            <v>0</v>
          </cell>
        </row>
        <row r="1653">
          <cell r="A1653">
            <v>0</v>
          </cell>
          <cell r="J1653">
            <v>0</v>
          </cell>
        </row>
        <row r="1654">
          <cell r="A1654">
            <v>0</v>
          </cell>
          <cell r="J1654">
            <v>0</v>
          </cell>
        </row>
        <row r="1655">
          <cell r="A1655">
            <v>0</v>
          </cell>
          <cell r="J1655">
            <v>0</v>
          </cell>
        </row>
        <row r="1656">
          <cell r="A1656">
            <v>0</v>
          </cell>
          <cell r="J1656">
            <v>0</v>
          </cell>
        </row>
        <row r="1657">
          <cell r="A1657">
            <v>0</v>
          </cell>
          <cell r="J1657">
            <v>0</v>
          </cell>
        </row>
        <row r="1658">
          <cell r="A1658">
            <v>0</v>
          </cell>
          <cell r="J1658">
            <v>0</v>
          </cell>
        </row>
        <row r="1659">
          <cell r="A1659">
            <v>0</v>
          </cell>
          <cell r="J1659">
            <v>0</v>
          </cell>
        </row>
        <row r="1660">
          <cell r="A1660">
            <v>0</v>
          </cell>
          <cell r="J1660">
            <v>0</v>
          </cell>
        </row>
        <row r="1661">
          <cell r="A1661">
            <v>0</v>
          </cell>
          <cell r="J1661">
            <v>0</v>
          </cell>
        </row>
        <row r="1662">
          <cell r="A1662">
            <v>0</v>
          </cell>
          <cell r="J1662">
            <v>0</v>
          </cell>
        </row>
        <row r="1663">
          <cell r="A1663">
            <v>0</v>
          </cell>
          <cell r="J1663">
            <v>0</v>
          </cell>
        </row>
        <row r="1664">
          <cell r="A1664">
            <v>0</v>
          </cell>
          <cell r="J1664">
            <v>0</v>
          </cell>
        </row>
        <row r="1665">
          <cell r="A1665">
            <v>0</v>
          </cell>
          <cell r="J1665">
            <v>0</v>
          </cell>
        </row>
        <row r="1666">
          <cell r="A1666">
            <v>0</v>
          </cell>
          <cell r="J1666">
            <v>0</v>
          </cell>
        </row>
        <row r="1667">
          <cell r="A1667">
            <v>0</v>
          </cell>
          <cell r="J1667">
            <v>0</v>
          </cell>
        </row>
        <row r="1668">
          <cell r="A1668">
            <v>0</v>
          </cell>
          <cell r="J1668">
            <v>0</v>
          </cell>
        </row>
        <row r="1669">
          <cell r="A1669">
            <v>0</v>
          </cell>
          <cell r="J1669">
            <v>0</v>
          </cell>
        </row>
        <row r="1670">
          <cell r="A1670">
            <v>0</v>
          </cell>
          <cell r="J1670">
            <v>0</v>
          </cell>
        </row>
        <row r="1671">
          <cell r="A1671">
            <v>0</v>
          </cell>
          <cell r="J1671">
            <v>0</v>
          </cell>
        </row>
        <row r="1672">
          <cell r="A1672">
            <v>0</v>
          </cell>
          <cell r="J1672">
            <v>0</v>
          </cell>
        </row>
        <row r="1673">
          <cell r="A1673">
            <v>0</v>
          </cell>
          <cell r="J1673">
            <v>0</v>
          </cell>
        </row>
        <row r="1674">
          <cell r="A1674">
            <v>0</v>
          </cell>
          <cell r="J1674">
            <v>0</v>
          </cell>
        </row>
        <row r="1675">
          <cell r="A1675">
            <v>0</v>
          </cell>
          <cell r="J1675">
            <v>0</v>
          </cell>
        </row>
        <row r="1676">
          <cell r="A1676">
            <v>0</v>
          </cell>
          <cell r="J1676">
            <v>0</v>
          </cell>
        </row>
        <row r="1677">
          <cell r="A1677">
            <v>0</v>
          </cell>
          <cell r="J1677">
            <v>0</v>
          </cell>
        </row>
        <row r="1678">
          <cell r="A1678">
            <v>0</v>
          </cell>
          <cell r="J1678">
            <v>0</v>
          </cell>
        </row>
        <row r="1679">
          <cell r="A1679">
            <v>0</v>
          </cell>
          <cell r="J1679">
            <v>0</v>
          </cell>
        </row>
        <row r="1680">
          <cell r="A1680">
            <v>0</v>
          </cell>
          <cell r="J1680">
            <v>0</v>
          </cell>
        </row>
        <row r="1681">
          <cell r="A1681">
            <v>0</v>
          </cell>
          <cell r="J1681">
            <v>0</v>
          </cell>
        </row>
        <row r="1682">
          <cell r="A1682">
            <v>0</v>
          </cell>
          <cell r="J1682">
            <v>0</v>
          </cell>
        </row>
        <row r="1683">
          <cell r="A1683">
            <v>0</v>
          </cell>
          <cell r="J1683">
            <v>0</v>
          </cell>
        </row>
        <row r="1684">
          <cell r="A1684">
            <v>0</v>
          </cell>
          <cell r="J1684">
            <v>0</v>
          </cell>
        </row>
        <row r="1685">
          <cell r="A1685">
            <v>0</v>
          </cell>
          <cell r="J1685">
            <v>0</v>
          </cell>
        </row>
        <row r="1686">
          <cell r="A1686">
            <v>0</v>
          </cell>
          <cell r="J1686">
            <v>0</v>
          </cell>
        </row>
        <row r="1687">
          <cell r="A1687">
            <v>0</v>
          </cell>
          <cell r="J1687">
            <v>0</v>
          </cell>
        </row>
        <row r="1688">
          <cell r="A1688">
            <v>0</v>
          </cell>
          <cell r="J1688">
            <v>0</v>
          </cell>
        </row>
        <row r="1689">
          <cell r="A1689">
            <v>0</v>
          </cell>
          <cell r="J1689">
            <v>0</v>
          </cell>
        </row>
        <row r="1690">
          <cell r="A1690">
            <v>0</v>
          </cell>
          <cell r="J1690">
            <v>0</v>
          </cell>
        </row>
        <row r="1691">
          <cell r="A1691">
            <v>0</v>
          </cell>
          <cell r="J1691">
            <v>0</v>
          </cell>
        </row>
        <row r="1692">
          <cell r="A1692">
            <v>0</v>
          </cell>
          <cell r="J1692">
            <v>0</v>
          </cell>
        </row>
        <row r="1693">
          <cell r="A1693">
            <v>0</v>
          </cell>
          <cell r="J1693">
            <v>0</v>
          </cell>
        </row>
        <row r="1694">
          <cell r="A1694">
            <v>0</v>
          </cell>
          <cell r="J1694">
            <v>0</v>
          </cell>
        </row>
        <row r="1695">
          <cell r="A1695">
            <v>0</v>
          </cell>
          <cell r="J1695">
            <v>0</v>
          </cell>
        </row>
        <row r="1696">
          <cell r="A1696">
            <v>0</v>
          </cell>
          <cell r="J1696">
            <v>0</v>
          </cell>
        </row>
        <row r="1697">
          <cell r="A1697">
            <v>0</v>
          </cell>
          <cell r="J1697">
            <v>0</v>
          </cell>
        </row>
        <row r="1698">
          <cell r="A1698">
            <v>0</v>
          </cell>
          <cell r="J1698">
            <v>0</v>
          </cell>
        </row>
        <row r="1699">
          <cell r="A1699">
            <v>0</v>
          </cell>
          <cell r="J1699">
            <v>0</v>
          </cell>
        </row>
        <row r="1700">
          <cell r="A1700">
            <v>0</v>
          </cell>
          <cell r="J1700">
            <v>0</v>
          </cell>
        </row>
        <row r="1701">
          <cell r="A1701">
            <v>0</v>
          </cell>
          <cell r="J1701">
            <v>0</v>
          </cell>
        </row>
        <row r="1702">
          <cell r="A1702">
            <v>0</v>
          </cell>
          <cell r="J1702">
            <v>0</v>
          </cell>
        </row>
        <row r="1703">
          <cell r="A1703">
            <v>0</v>
          </cell>
          <cell r="J1703">
            <v>0</v>
          </cell>
        </row>
        <row r="1704">
          <cell r="A1704">
            <v>0</v>
          </cell>
          <cell r="J1704">
            <v>0</v>
          </cell>
        </row>
        <row r="1705">
          <cell r="A1705">
            <v>0</v>
          </cell>
          <cell r="J1705">
            <v>0</v>
          </cell>
        </row>
        <row r="1706">
          <cell r="A1706">
            <v>0</v>
          </cell>
          <cell r="J1706">
            <v>0</v>
          </cell>
        </row>
        <row r="1707">
          <cell r="A1707">
            <v>0</v>
          </cell>
          <cell r="J1707">
            <v>0</v>
          </cell>
        </row>
        <row r="1708">
          <cell r="A1708">
            <v>0</v>
          </cell>
          <cell r="J1708">
            <v>0</v>
          </cell>
        </row>
        <row r="1709">
          <cell r="A1709">
            <v>0</v>
          </cell>
          <cell r="J1709">
            <v>0</v>
          </cell>
        </row>
        <row r="1710">
          <cell r="A1710">
            <v>0</v>
          </cell>
          <cell r="J1710">
            <v>0</v>
          </cell>
        </row>
        <row r="1711">
          <cell r="A1711">
            <v>0</v>
          </cell>
          <cell r="J1711">
            <v>0</v>
          </cell>
        </row>
        <row r="1712">
          <cell r="A1712">
            <v>0</v>
          </cell>
          <cell r="J1712">
            <v>0</v>
          </cell>
        </row>
        <row r="1713">
          <cell r="A1713">
            <v>0</v>
          </cell>
          <cell r="J1713">
            <v>0</v>
          </cell>
        </row>
        <row r="1714">
          <cell r="A1714">
            <v>0</v>
          </cell>
          <cell r="J1714">
            <v>0</v>
          </cell>
        </row>
        <row r="1715">
          <cell r="A1715">
            <v>0</v>
          </cell>
          <cell r="J1715">
            <v>0</v>
          </cell>
        </row>
        <row r="1716">
          <cell r="A1716">
            <v>0</v>
          </cell>
          <cell r="J1716">
            <v>0</v>
          </cell>
        </row>
        <row r="1717">
          <cell r="A1717">
            <v>0</v>
          </cell>
          <cell r="J1717">
            <v>0</v>
          </cell>
        </row>
        <row r="1718">
          <cell r="A1718">
            <v>0</v>
          </cell>
          <cell r="J1718">
            <v>0</v>
          </cell>
        </row>
        <row r="1719">
          <cell r="A1719">
            <v>0</v>
          </cell>
          <cell r="J1719">
            <v>0</v>
          </cell>
        </row>
        <row r="1720">
          <cell r="A1720">
            <v>0</v>
          </cell>
          <cell r="J1720">
            <v>0</v>
          </cell>
        </row>
        <row r="1721">
          <cell r="A1721">
            <v>0</v>
          </cell>
          <cell r="J1721">
            <v>0</v>
          </cell>
        </row>
        <row r="1722">
          <cell r="A1722">
            <v>0</v>
          </cell>
          <cell r="J1722">
            <v>0</v>
          </cell>
        </row>
        <row r="1723">
          <cell r="A1723">
            <v>0</v>
          </cell>
          <cell r="J1723">
            <v>0</v>
          </cell>
        </row>
        <row r="1724">
          <cell r="A1724">
            <v>0</v>
          </cell>
          <cell r="J1724">
            <v>0</v>
          </cell>
        </row>
        <row r="1725">
          <cell r="A1725">
            <v>0</v>
          </cell>
          <cell r="J1725">
            <v>0</v>
          </cell>
        </row>
        <row r="1726">
          <cell r="A1726">
            <v>0</v>
          </cell>
          <cell r="J1726">
            <v>0</v>
          </cell>
        </row>
        <row r="1727">
          <cell r="A1727">
            <v>0</v>
          </cell>
          <cell r="J1727">
            <v>0</v>
          </cell>
        </row>
        <row r="1728">
          <cell r="A1728">
            <v>0</v>
          </cell>
          <cell r="J1728">
            <v>0</v>
          </cell>
        </row>
        <row r="1729">
          <cell r="A1729">
            <v>0</v>
          </cell>
          <cell r="J1729">
            <v>0</v>
          </cell>
        </row>
        <row r="1730">
          <cell r="A1730">
            <v>0</v>
          </cell>
          <cell r="J1730">
            <v>0</v>
          </cell>
        </row>
        <row r="1731">
          <cell r="A1731">
            <v>0</v>
          </cell>
          <cell r="J1731">
            <v>0</v>
          </cell>
        </row>
        <row r="1732">
          <cell r="A1732">
            <v>0</v>
          </cell>
          <cell r="J1732">
            <v>0</v>
          </cell>
        </row>
        <row r="1733">
          <cell r="A1733">
            <v>0</v>
          </cell>
          <cell r="J1733">
            <v>0</v>
          </cell>
        </row>
        <row r="1734">
          <cell r="A1734">
            <v>0</v>
          </cell>
          <cell r="J1734">
            <v>0</v>
          </cell>
        </row>
        <row r="1735">
          <cell r="A1735">
            <v>0</v>
          </cell>
          <cell r="J1735">
            <v>0</v>
          </cell>
        </row>
        <row r="1736">
          <cell r="A1736">
            <v>0</v>
          </cell>
          <cell r="J1736">
            <v>0</v>
          </cell>
        </row>
        <row r="1737">
          <cell r="A1737">
            <v>0</v>
          </cell>
          <cell r="J1737">
            <v>0</v>
          </cell>
        </row>
        <row r="1738">
          <cell r="A1738">
            <v>0</v>
          </cell>
          <cell r="J1738">
            <v>0</v>
          </cell>
        </row>
        <row r="1739">
          <cell r="A1739">
            <v>0</v>
          </cell>
          <cell r="J1739">
            <v>0</v>
          </cell>
        </row>
        <row r="1740">
          <cell r="A1740">
            <v>0</v>
          </cell>
          <cell r="J1740">
            <v>0</v>
          </cell>
        </row>
        <row r="1741">
          <cell r="A1741">
            <v>0</v>
          </cell>
          <cell r="J1741">
            <v>0</v>
          </cell>
        </row>
        <row r="1742">
          <cell r="A1742">
            <v>0</v>
          </cell>
          <cell r="J1742">
            <v>0</v>
          </cell>
        </row>
        <row r="1743">
          <cell r="A1743">
            <v>0</v>
          </cell>
          <cell r="J1743">
            <v>0</v>
          </cell>
        </row>
        <row r="1744">
          <cell r="A1744">
            <v>0</v>
          </cell>
          <cell r="J1744">
            <v>0</v>
          </cell>
        </row>
        <row r="1745">
          <cell r="A1745">
            <v>0</v>
          </cell>
          <cell r="J1745">
            <v>0</v>
          </cell>
        </row>
        <row r="1746">
          <cell r="A1746">
            <v>0</v>
          </cell>
          <cell r="J1746">
            <v>0</v>
          </cell>
        </row>
        <row r="1747">
          <cell r="A1747">
            <v>0</v>
          </cell>
          <cell r="J1747">
            <v>0</v>
          </cell>
        </row>
        <row r="1748">
          <cell r="A1748">
            <v>0</v>
          </cell>
          <cell r="J1748">
            <v>0</v>
          </cell>
        </row>
        <row r="1749">
          <cell r="A1749">
            <v>0</v>
          </cell>
          <cell r="J1749">
            <v>0</v>
          </cell>
        </row>
        <row r="1750">
          <cell r="A1750">
            <v>0</v>
          </cell>
          <cell r="J1750">
            <v>0</v>
          </cell>
        </row>
        <row r="1751">
          <cell r="A1751">
            <v>0</v>
          </cell>
          <cell r="J1751">
            <v>0</v>
          </cell>
        </row>
        <row r="1752">
          <cell r="A1752">
            <v>0</v>
          </cell>
          <cell r="J1752">
            <v>0</v>
          </cell>
        </row>
        <row r="1753">
          <cell r="A1753">
            <v>0</v>
          </cell>
          <cell r="J1753">
            <v>0</v>
          </cell>
        </row>
        <row r="1754">
          <cell r="A1754">
            <v>0</v>
          </cell>
          <cell r="J1754">
            <v>0</v>
          </cell>
        </row>
        <row r="1755">
          <cell r="A1755">
            <v>0</v>
          </cell>
          <cell r="J1755">
            <v>0</v>
          </cell>
        </row>
        <row r="1756">
          <cell r="A1756">
            <v>0</v>
          </cell>
          <cell r="J1756">
            <v>0</v>
          </cell>
        </row>
        <row r="1757">
          <cell r="A1757">
            <v>0</v>
          </cell>
          <cell r="J1757">
            <v>0</v>
          </cell>
        </row>
        <row r="1758">
          <cell r="A1758">
            <v>0</v>
          </cell>
          <cell r="J1758">
            <v>0</v>
          </cell>
        </row>
        <row r="1759">
          <cell r="A1759">
            <v>0</v>
          </cell>
          <cell r="J1759">
            <v>0</v>
          </cell>
        </row>
        <row r="1760">
          <cell r="A1760">
            <v>0</v>
          </cell>
          <cell r="J1760">
            <v>0</v>
          </cell>
        </row>
        <row r="1761">
          <cell r="A1761">
            <v>0</v>
          </cell>
          <cell r="J1761">
            <v>0</v>
          </cell>
        </row>
        <row r="1762">
          <cell r="A1762">
            <v>0</v>
          </cell>
          <cell r="J1762">
            <v>0</v>
          </cell>
        </row>
        <row r="1763">
          <cell r="A1763">
            <v>0</v>
          </cell>
          <cell r="J1763">
            <v>0</v>
          </cell>
        </row>
        <row r="1764">
          <cell r="A1764">
            <v>0</v>
          </cell>
          <cell r="J1764">
            <v>0</v>
          </cell>
        </row>
        <row r="1765">
          <cell r="A1765">
            <v>0</v>
          </cell>
          <cell r="J1765">
            <v>0</v>
          </cell>
        </row>
        <row r="1766">
          <cell r="A1766">
            <v>0</v>
          </cell>
          <cell r="J1766">
            <v>0</v>
          </cell>
        </row>
        <row r="1767">
          <cell r="A1767">
            <v>0</v>
          </cell>
          <cell r="J1767">
            <v>0</v>
          </cell>
        </row>
        <row r="1768">
          <cell r="A1768">
            <v>0</v>
          </cell>
          <cell r="J1768">
            <v>0</v>
          </cell>
        </row>
        <row r="1769">
          <cell r="A1769">
            <v>0</v>
          </cell>
          <cell r="J1769">
            <v>0</v>
          </cell>
        </row>
        <row r="1770">
          <cell r="A1770">
            <v>0</v>
          </cell>
          <cell r="J1770">
            <v>0</v>
          </cell>
        </row>
        <row r="1771">
          <cell r="A1771">
            <v>0</v>
          </cell>
          <cell r="J1771">
            <v>0</v>
          </cell>
        </row>
        <row r="1772">
          <cell r="A1772">
            <v>0</v>
          </cell>
          <cell r="J1772">
            <v>0</v>
          </cell>
        </row>
        <row r="1773">
          <cell r="A1773">
            <v>0</v>
          </cell>
          <cell r="J1773">
            <v>0</v>
          </cell>
        </row>
        <row r="1774">
          <cell r="A1774">
            <v>0</v>
          </cell>
          <cell r="J1774">
            <v>0</v>
          </cell>
        </row>
        <row r="1775">
          <cell r="A1775">
            <v>0</v>
          </cell>
          <cell r="J1775">
            <v>0</v>
          </cell>
        </row>
        <row r="1776">
          <cell r="A1776">
            <v>0</v>
          </cell>
          <cell r="J1776">
            <v>0</v>
          </cell>
        </row>
        <row r="1777">
          <cell r="A1777">
            <v>0</v>
          </cell>
          <cell r="J1777">
            <v>0</v>
          </cell>
        </row>
        <row r="1778">
          <cell r="A1778">
            <v>0</v>
          </cell>
          <cell r="J1778">
            <v>0</v>
          </cell>
        </row>
        <row r="1779">
          <cell r="A1779">
            <v>0</v>
          </cell>
          <cell r="J1779">
            <v>0</v>
          </cell>
        </row>
        <row r="1780">
          <cell r="A1780">
            <v>0</v>
          </cell>
          <cell r="J1780">
            <v>0</v>
          </cell>
        </row>
        <row r="1781">
          <cell r="A1781">
            <v>0</v>
          </cell>
          <cell r="J1781">
            <v>0</v>
          </cell>
        </row>
        <row r="1782">
          <cell r="A1782">
            <v>0</v>
          </cell>
          <cell r="J1782">
            <v>0</v>
          </cell>
        </row>
        <row r="1783">
          <cell r="A1783">
            <v>0</v>
          </cell>
          <cell r="J1783">
            <v>0</v>
          </cell>
        </row>
        <row r="1784">
          <cell r="A1784">
            <v>0</v>
          </cell>
          <cell r="J1784">
            <v>0</v>
          </cell>
        </row>
        <row r="1785">
          <cell r="A1785">
            <v>0</v>
          </cell>
          <cell r="J1785">
            <v>0</v>
          </cell>
        </row>
        <row r="1786">
          <cell r="A1786">
            <v>0</v>
          </cell>
          <cell r="J1786">
            <v>0</v>
          </cell>
        </row>
        <row r="1787">
          <cell r="A1787">
            <v>0</v>
          </cell>
          <cell r="J1787">
            <v>0</v>
          </cell>
        </row>
        <row r="1788">
          <cell r="A1788">
            <v>0</v>
          </cell>
          <cell r="J1788">
            <v>0</v>
          </cell>
        </row>
        <row r="1789">
          <cell r="A1789">
            <v>0</v>
          </cell>
          <cell r="J1789">
            <v>0</v>
          </cell>
        </row>
        <row r="1790">
          <cell r="A1790">
            <v>0</v>
          </cell>
          <cell r="J1790">
            <v>0</v>
          </cell>
        </row>
        <row r="1791">
          <cell r="A1791">
            <v>0</v>
          </cell>
          <cell r="J1791">
            <v>0</v>
          </cell>
        </row>
        <row r="1792">
          <cell r="A1792">
            <v>0</v>
          </cell>
          <cell r="J1792">
            <v>0</v>
          </cell>
        </row>
        <row r="1793">
          <cell r="A1793">
            <v>0</v>
          </cell>
          <cell r="J1793">
            <v>0</v>
          </cell>
        </row>
        <row r="1794">
          <cell r="A1794">
            <v>0</v>
          </cell>
          <cell r="J1794">
            <v>0</v>
          </cell>
        </row>
        <row r="1795">
          <cell r="A1795">
            <v>0</v>
          </cell>
          <cell r="J1795">
            <v>0</v>
          </cell>
        </row>
        <row r="1796">
          <cell r="A1796">
            <v>0</v>
          </cell>
          <cell r="J1796">
            <v>0</v>
          </cell>
        </row>
        <row r="1797">
          <cell r="A1797">
            <v>0</v>
          </cell>
          <cell r="J1797">
            <v>0</v>
          </cell>
        </row>
        <row r="1798">
          <cell r="A1798">
            <v>0</v>
          </cell>
          <cell r="J1798">
            <v>0</v>
          </cell>
        </row>
        <row r="1799">
          <cell r="A1799">
            <v>0</v>
          </cell>
          <cell r="J1799">
            <v>0</v>
          </cell>
        </row>
        <row r="1800">
          <cell r="A1800">
            <v>0</v>
          </cell>
          <cell r="J1800">
            <v>0</v>
          </cell>
        </row>
        <row r="1801">
          <cell r="A1801">
            <v>0</v>
          </cell>
          <cell r="J1801">
            <v>0</v>
          </cell>
        </row>
        <row r="1802">
          <cell r="A1802">
            <v>0</v>
          </cell>
          <cell r="J1802">
            <v>0</v>
          </cell>
        </row>
        <row r="1803">
          <cell r="A1803">
            <v>0</v>
          </cell>
          <cell r="J1803">
            <v>0</v>
          </cell>
        </row>
        <row r="1804">
          <cell r="A1804">
            <v>0</v>
          </cell>
          <cell r="J1804">
            <v>0</v>
          </cell>
        </row>
        <row r="1805">
          <cell r="A1805">
            <v>0</v>
          </cell>
          <cell r="J1805">
            <v>0</v>
          </cell>
        </row>
        <row r="1806">
          <cell r="A1806">
            <v>0</v>
          </cell>
          <cell r="J1806">
            <v>0</v>
          </cell>
        </row>
        <row r="1807">
          <cell r="A1807">
            <v>0</v>
          </cell>
          <cell r="J1807">
            <v>0</v>
          </cell>
        </row>
        <row r="1808">
          <cell r="A1808">
            <v>0</v>
          </cell>
          <cell r="J1808">
            <v>0</v>
          </cell>
        </row>
        <row r="1809">
          <cell r="A1809">
            <v>0</v>
          </cell>
          <cell r="J1809">
            <v>0</v>
          </cell>
        </row>
        <row r="1810">
          <cell r="A1810">
            <v>0</v>
          </cell>
          <cell r="J1810">
            <v>0</v>
          </cell>
        </row>
        <row r="1811">
          <cell r="A1811">
            <v>0</v>
          </cell>
          <cell r="J1811">
            <v>0</v>
          </cell>
        </row>
        <row r="1812">
          <cell r="A1812">
            <v>0</v>
          </cell>
          <cell r="J1812">
            <v>0</v>
          </cell>
        </row>
        <row r="1813">
          <cell r="A1813">
            <v>0</v>
          </cell>
          <cell r="J1813">
            <v>0</v>
          </cell>
        </row>
        <row r="1814">
          <cell r="A1814">
            <v>0</v>
          </cell>
          <cell r="J1814">
            <v>0</v>
          </cell>
        </row>
        <row r="1815">
          <cell r="A1815">
            <v>0</v>
          </cell>
          <cell r="J1815">
            <v>0</v>
          </cell>
        </row>
        <row r="1816">
          <cell r="A1816">
            <v>0</v>
          </cell>
          <cell r="J1816">
            <v>0</v>
          </cell>
        </row>
        <row r="1817">
          <cell r="A1817">
            <v>0</v>
          </cell>
          <cell r="J1817">
            <v>0</v>
          </cell>
        </row>
        <row r="1818">
          <cell r="A1818">
            <v>0</v>
          </cell>
          <cell r="J1818">
            <v>0</v>
          </cell>
        </row>
        <row r="1819">
          <cell r="A1819">
            <v>0</v>
          </cell>
          <cell r="J1819">
            <v>0</v>
          </cell>
        </row>
        <row r="1820">
          <cell r="A1820">
            <v>0</v>
          </cell>
          <cell r="J1820">
            <v>0</v>
          </cell>
        </row>
        <row r="1821">
          <cell r="A1821">
            <v>0</v>
          </cell>
          <cell r="J1821">
            <v>0</v>
          </cell>
        </row>
        <row r="1822">
          <cell r="A1822">
            <v>0</v>
          </cell>
          <cell r="J1822">
            <v>0</v>
          </cell>
        </row>
        <row r="1823">
          <cell r="A1823">
            <v>0</v>
          </cell>
          <cell r="J1823">
            <v>0</v>
          </cell>
        </row>
        <row r="1824">
          <cell r="A1824">
            <v>0</v>
          </cell>
          <cell r="J1824">
            <v>0</v>
          </cell>
        </row>
        <row r="1825">
          <cell r="A1825">
            <v>0</v>
          </cell>
          <cell r="J1825">
            <v>0</v>
          </cell>
        </row>
        <row r="1826">
          <cell r="A1826">
            <v>0</v>
          </cell>
          <cell r="J1826">
            <v>0</v>
          </cell>
        </row>
        <row r="1827">
          <cell r="A1827">
            <v>0</v>
          </cell>
          <cell r="J1827">
            <v>0</v>
          </cell>
        </row>
        <row r="1828">
          <cell r="A1828">
            <v>0</v>
          </cell>
          <cell r="J1828">
            <v>0</v>
          </cell>
        </row>
        <row r="1829">
          <cell r="A1829">
            <v>0</v>
          </cell>
          <cell r="J1829">
            <v>0</v>
          </cell>
        </row>
        <row r="1830">
          <cell r="A1830">
            <v>0</v>
          </cell>
          <cell r="J1830">
            <v>0</v>
          </cell>
        </row>
        <row r="1831">
          <cell r="A1831">
            <v>0</v>
          </cell>
          <cell r="J1831">
            <v>0</v>
          </cell>
        </row>
        <row r="1832">
          <cell r="A1832">
            <v>0</v>
          </cell>
          <cell r="J1832">
            <v>0</v>
          </cell>
        </row>
        <row r="1833">
          <cell r="A1833">
            <v>0</v>
          </cell>
          <cell r="J1833">
            <v>0</v>
          </cell>
        </row>
        <row r="1834">
          <cell r="A1834">
            <v>0</v>
          </cell>
          <cell r="J1834">
            <v>0</v>
          </cell>
        </row>
        <row r="1835">
          <cell r="A1835">
            <v>0</v>
          </cell>
          <cell r="J1835">
            <v>0</v>
          </cell>
        </row>
        <row r="1836">
          <cell r="A1836">
            <v>0</v>
          </cell>
          <cell r="J1836">
            <v>0</v>
          </cell>
        </row>
        <row r="1837">
          <cell r="A1837">
            <v>0</v>
          </cell>
          <cell r="J1837">
            <v>0</v>
          </cell>
        </row>
        <row r="1838">
          <cell r="A1838">
            <v>0</v>
          </cell>
          <cell r="J1838">
            <v>0</v>
          </cell>
        </row>
        <row r="1839">
          <cell r="A1839">
            <v>0</v>
          </cell>
          <cell r="J1839">
            <v>0</v>
          </cell>
        </row>
        <row r="1840">
          <cell r="A1840">
            <v>0</v>
          </cell>
          <cell r="J1840">
            <v>0</v>
          </cell>
        </row>
        <row r="1841">
          <cell r="A1841">
            <v>0</v>
          </cell>
          <cell r="J1841">
            <v>0</v>
          </cell>
        </row>
        <row r="1842">
          <cell r="A1842">
            <v>0</v>
          </cell>
          <cell r="J1842">
            <v>0</v>
          </cell>
        </row>
        <row r="1843">
          <cell r="A1843">
            <v>0</v>
          </cell>
          <cell r="J1843">
            <v>0</v>
          </cell>
        </row>
        <row r="1844">
          <cell r="A1844">
            <v>0</v>
          </cell>
          <cell r="J1844">
            <v>0</v>
          </cell>
        </row>
        <row r="1845">
          <cell r="A1845">
            <v>0</v>
          </cell>
          <cell r="J1845">
            <v>0</v>
          </cell>
        </row>
        <row r="1846">
          <cell r="A1846">
            <v>0</v>
          </cell>
          <cell r="J1846">
            <v>0</v>
          </cell>
        </row>
        <row r="1847">
          <cell r="A1847">
            <v>0</v>
          </cell>
          <cell r="J1847">
            <v>0</v>
          </cell>
        </row>
        <row r="1848">
          <cell r="A1848">
            <v>0</v>
          </cell>
          <cell r="J1848">
            <v>0</v>
          </cell>
        </row>
        <row r="1849">
          <cell r="A1849">
            <v>0</v>
          </cell>
          <cell r="J1849">
            <v>0</v>
          </cell>
        </row>
        <row r="1850">
          <cell r="A1850">
            <v>0</v>
          </cell>
          <cell r="J1850">
            <v>0</v>
          </cell>
        </row>
        <row r="1851">
          <cell r="A1851">
            <v>0</v>
          </cell>
          <cell r="J1851">
            <v>0</v>
          </cell>
        </row>
        <row r="1852">
          <cell r="A1852">
            <v>0</v>
          </cell>
          <cell r="J1852">
            <v>0</v>
          </cell>
        </row>
        <row r="1853">
          <cell r="A1853">
            <v>0</v>
          </cell>
          <cell r="J1853">
            <v>0</v>
          </cell>
        </row>
        <row r="1854">
          <cell r="A1854">
            <v>0</v>
          </cell>
          <cell r="J1854">
            <v>0</v>
          </cell>
        </row>
        <row r="1855">
          <cell r="A1855">
            <v>0</v>
          </cell>
          <cell r="J1855">
            <v>0</v>
          </cell>
        </row>
        <row r="1856">
          <cell r="A1856">
            <v>0</v>
          </cell>
          <cell r="J1856">
            <v>0</v>
          </cell>
        </row>
        <row r="1857">
          <cell r="A1857">
            <v>0</v>
          </cell>
          <cell r="J1857">
            <v>0</v>
          </cell>
        </row>
        <row r="1858">
          <cell r="A1858">
            <v>0</v>
          </cell>
          <cell r="J1858">
            <v>0</v>
          </cell>
        </row>
        <row r="1859">
          <cell r="A1859">
            <v>0</v>
          </cell>
          <cell r="J1859">
            <v>0</v>
          </cell>
        </row>
        <row r="1860">
          <cell r="A1860">
            <v>0</v>
          </cell>
          <cell r="J1860">
            <v>0</v>
          </cell>
        </row>
        <row r="1861">
          <cell r="A1861">
            <v>0</v>
          </cell>
          <cell r="J1861">
            <v>0</v>
          </cell>
        </row>
        <row r="1862">
          <cell r="A1862">
            <v>0</v>
          </cell>
          <cell r="J1862">
            <v>0</v>
          </cell>
        </row>
        <row r="1863">
          <cell r="A1863">
            <v>0</v>
          </cell>
          <cell r="J1863">
            <v>0</v>
          </cell>
        </row>
        <row r="1864">
          <cell r="A1864">
            <v>0</v>
          </cell>
          <cell r="J1864">
            <v>0</v>
          </cell>
        </row>
        <row r="1865">
          <cell r="A1865">
            <v>0</v>
          </cell>
          <cell r="J1865">
            <v>0</v>
          </cell>
        </row>
        <row r="1866">
          <cell r="A1866">
            <v>0</v>
          </cell>
          <cell r="J1866">
            <v>0</v>
          </cell>
        </row>
        <row r="1867">
          <cell r="A1867">
            <v>0</v>
          </cell>
          <cell r="J1867">
            <v>0</v>
          </cell>
        </row>
        <row r="1868">
          <cell r="A1868">
            <v>0</v>
          </cell>
          <cell r="J1868">
            <v>0</v>
          </cell>
        </row>
        <row r="1869">
          <cell r="A1869">
            <v>0</v>
          </cell>
          <cell r="J1869">
            <v>0</v>
          </cell>
        </row>
        <row r="1870">
          <cell r="A1870">
            <v>0</v>
          </cell>
          <cell r="J1870">
            <v>0</v>
          </cell>
        </row>
        <row r="1871">
          <cell r="A1871">
            <v>0</v>
          </cell>
          <cell r="J1871">
            <v>0</v>
          </cell>
        </row>
        <row r="1872">
          <cell r="A1872">
            <v>0</v>
          </cell>
          <cell r="J1872">
            <v>0</v>
          </cell>
        </row>
        <row r="1873">
          <cell r="A1873">
            <v>0</v>
          </cell>
          <cell r="J1873">
            <v>0</v>
          </cell>
        </row>
        <row r="1874">
          <cell r="A1874">
            <v>0</v>
          </cell>
          <cell r="J1874">
            <v>0</v>
          </cell>
        </row>
        <row r="1875">
          <cell r="A1875">
            <v>0</v>
          </cell>
          <cell r="J1875">
            <v>0</v>
          </cell>
        </row>
        <row r="1876">
          <cell r="A1876">
            <v>0</v>
          </cell>
          <cell r="J1876">
            <v>0</v>
          </cell>
        </row>
        <row r="1877">
          <cell r="A1877">
            <v>0</v>
          </cell>
          <cell r="J1877">
            <v>0</v>
          </cell>
        </row>
        <row r="1878">
          <cell r="A1878">
            <v>0</v>
          </cell>
          <cell r="J1878">
            <v>0</v>
          </cell>
        </row>
        <row r="1879">
          <cell r="A1879">
            <v>0</v>
          </cell>
          <cell r="J1879">
            <v>0</v>
          </cell>
        </row>
        <row r="1880">
          <cell r="A1880">
            <v>0</v>
          </cell>
          <cell r="J1880">
            <v>0</v>
          </cell>
        </row>
        <row r="1881">
          <cell r="A1881">
            <v>0</v>
          </cell>
          <cell r="J1881">
            <v>0</v>
          </cell>
        </row>
        <row r="1882">
          <cell r="A1882">
            <v>0</v>
          </cell>
          <cell r="J1882">
            <v>0</v>
          </cell>
        </row>
        <row r="1883">
          <cell r="A1883">
            <v>0</v>
          </cell>
          <cell r="J1883">
            <v>0</v>
          </cell>
        </row>
        <row r="1884">
          <cell r="A1884">
            <v>0</v>
          </cell>
          <cell r="J1884">
            <v>0</v>
          </cell>
        </row>
        <row r="1885">
          <cell r="A1885">
            <v>0</v>
          </cell>
          <cell r="J1885">
            <v>0</v>
          </cell>
        </row>
        <row r="1886">
          <cell r="A1886">
            <v>0</v>
          </cell>
          <cell r="J1886">
            <v>0</v>
          </cell>
        </row>
        <row r="1887">
          <cell r="A1887">
            <v>0</v>
          </cell>
          <cell r="J1887">
            <v>0</v>
          </cell>
        </row>
        <row r="1888">
          <cell r="A1888">
            <v>0</v>
          </cell>
          <cell r="J1888">
            <v>0</v>
          </cell>
        </row>
        <row r="1889">
          <cell r="A1889">
            <v>0</v>
          </cell>
          <cell r="J1889">
            <v>0</v>
          </cell>
        </row>
        <row r="1890">
          <cell r="A1890">
            <v>0</v>
          </cell>
          <cell r="J1890">
            <v>0</v>
          </cell>
        </row>
        <row r="1891">
          <cell r="A1891">
            <v>0</v>
          </cell>
          <cell r="J1891">
            <v>0</v>
          </cell>
        </row>
        <row r="1892">
          <cell r="A1892">
            <v>0</v>
          </cell>
          <cell r="J1892">
            <v>0</v>
          </cell>
        </row>
        <row r="1893">
          <cell r="A1893">
            <v>0</v>
          </cell>
          <cell r="J1893">
            <v>0</v>
          </cell>
        </row>
        <row r="1894">
          <cell r="A1894">
            <v>0</v>
          </cell>
          <cell r="J1894">
            <v>0</v>
          </cell>
        </row>
        <row r="1895">
          <cell r="A1895">
            <v>0</v>
          </cell>
          <cell r="J1895">
            <v>0</v>
          </cell>
        </row>
        <row r="1896">
          <cell r="A1896">
            <v>0</v>
          </cell>
          <cell r="J1896">
            <v>0</v>
          </cell>
        </row>
        <row r="1897">
          <cell r="A1897">
            <v>0</v>
          </cell>
          <cell r="J1897">
            <v>0</v>
          </cell>
        </row>
        <row r="1898">
          <cell r="A1898">
            <v>0</v>
          </cell>
          <cell r="J1898">
            <v>0</v>
          </cell>
        </row>
        <row r="1899">
          <cell r="A1899">
            <v>0</v>
          </cell>
          <cell r="J1899">
            <v>0</v>
          </cell>
        </row>
        <row r="1900">
          <cell r="A1900">
            <v>0</v>
          </cell>
          <cell r="J1900">
            <v>0</v>
          </cell>
        </row>
        <row r="1901">
          <cell r="A1901">
            <v>0</v>
          </cell>
          <cell r="J1901">
            <v>0</v>
          </cell>
        </row>
        <row r="1902">
          <cell r="A1902">
            <v>0</v>
          </cell>
          <cell r="J1902">
            <v>0</v>
          </cell>
        </row>
        <row r="1903">
          <cell r="A1903">
            <v>0</v>
          </cell>
          <cell r="J1903">
            <v>0</v>
          </cell>
        </row>
        <row r="1904">
          <cell r="A1904">
            <v>0</v>
          </cell>
          <cell r="J1904">
            <v>0</v>
          </cell>
        </row>
        <row r="1905">
          <cell r="A1905">
            <v>0</v>
          </cell>
          <cell r="J1905">
            <v>0</v>
          </cell>
        </row>
        <row r="1906">
          <cell r="A1906">
            <v>0</v>
          </cell>
          <cell r="J1906">
            <v>0</v>
          </cell>
        </row>
        <row r="1907">
          <cell r="A1907">
            <v>0</v>
          </cell>
          <cell r="J1907">
            <v>0</v>
          </cell>
        </row>
        <row r="1908">
          <cell r="A1908">
            <v>0</v>
          </cell>
          <cell r="J1908">
            <v>0</v>
          </cell>
        </row>
        <row r="1909">
          <cell r="A1909">
            <v>0</v>
          </cell>
          <cell r="J1909">
            <v>0</v>
          </cell>
        </row>
        <row r="1910">
          <cell r="A1910">
            <v>0</v>
          </cell>
          <cell r="J1910">
            <v>0</v>
          </cell>
        </row>
        <row r="1911">
          <cell r="A1911">
            <v>0</v>
          </cell>
          <cell r="J1911">
            <v>0</v>
          </cell>
        </row>
        <row r="1912">
          <cell r="A1912">
            <v>0</v>
          </cell>
          <cell r="J1912">
            <v>0</v>
          </cell>
        </row>
        <row r="1913">
          <cell r="A1913">
            <v>0</v>
          </cell>
          <cell r="J1913">
            <v>0</v>
          </cell>
        </row>
        <row r="1914">
          <cell r="A1914">
            <v>0</v>
          </cell>
          <cell r="J1914">
            <v>0</v>
          </cell>
        </row>
        <row r="1915">
          <cell r="A1915">
            <v>0</v>
          </cell>
          <cell r="J1915">
            <v>0</v>
          </cell>
        </row>
        <row r="1916">
          <cell r="A1916">
            <v>0</v>
          </cell>
          <cell r="J1916">
            <v>0</v>
          </cell>
        </row>
        <row r="1917">
          <cell r="A1917">
            <v>0</v>
          </cell>
          <cell r="J1917">
            <v>0</v>
          </cell>
        </row>
        <row r="1918">
          <cell r="A1918">
            <v>0</v>
          </cell>
          <cell r="J1918">
            <v>0</v>
          </cell>
        </row>
        <row r="1919">
          <cell r="A1919">
            <v>0</v>
          </cell>
          <cell r="J1919">
            <v>0</v>
          </cell>
        </row>
        <row r="1920">
          <cell r="A1920">
            <v>0</v>
          </cell>
          <cell r="J1920">
            <v>0</v>
          </cell>
        </row>
        <row r="1921">
          <cell r="A1921">
            <v>0</v>
          </cell>
          <cell r="J1921">
            <v>0</v>
          </cell>
        </row>
        <row r="1922">
          <cell r="A1922">
            <v>0</v>
          </cell>
          <cell r="J1922">
            <v>0</v>
          </cell>
        </row>
        <row r="1923">
          <cell r="A1923">
            <v>0</v>
          </cell>
          <cell r="J1923">
            <v>0</v>
          </cell>
        </row>
        <row r="1924">
          <cell r="A1924">
            <v>0</v>
          </cell>
          <cell r="J1924">
            <v>0</v>
          </cell>
        </row>
        <row r="1925">
          <cell r="A1925">
            <v>0</v>
          </cell>
          <cell r="J1925">
            <v>0</v>
          </cell>
        </row>
        <row r="1926">
          <cell r="A1926">
            <v>0</v>
          </cell>
          <cell r="J1926">
            <v>0</v>
          </cell>
        </row>
        <row r="1927">
          <cell r="A1927">
            <v>0</v>
          </cell>
          <cell r="J1927">
            <v>0</v>
          </cell>
        </row>
        <row r="1928">
          <cell r="A1928">
            <v>0</v>
          </cell>
          <cell r="J1928">
            <v>0</v>
          </cell>
        </row>
        <row r="1929">
          <cell r="A1929">
            <v>0</v>
          </cell>
          <cell r="J1929">
            <v>0</v>
          </cell>
        </row>
        <row r="1930">
          <cell r="A1930">
            <v>0</v>
          </cell>
          <cell r="J1930">
            <v>0</v>
          </cell>
        </row>
        <row r="1931">
          <cell r="A1931">
            <v>0</v>
          </cell>
          <cell r="J1931">
            <v>0</v>
          </cell>
        </row>
        <row r="1932">
          <cell r="A1932">
            <v>0</v>
          </cell>
          <cell r="J1932">
            <v>0</v>
          </cell>
        </row>
        <row r="1933">
          <cell r="A1933">
            <v>0</v>
          </cell>
          <cell r="J1933">
            <v>0</v>
          </cell>
        </row>
        <row r="1934">
          <cell r="A1934">
            <v>0</v>
          </cell>
          <cell r="J1934">
            <v>0</v>
          </cell>
        </row>
        <row r="1935">
          <cell r="A1935">
            <v>0</v>
          </cell>
          <cell r="J1935">
            <v>0</v>
          </cell>
        </row>
        <row r="1936">
          <cell r="A1936">
            <v>0</v>
          </cell>
          <cell r="J1936">
            <v>0</v>
          </cell>
        </row>
        <row r="1937">
          <cell r="A1937">
            <v>0</v>
          </cell>
          <cell r="J1937">
            <v>0</v>
          </cell>
        </row>
        <row r="1938">
          <cell r="A1938">
            <v>0</v>
          </cell>
          <cell r="J1938">
            <v>0</v>
          </cell>
        </row>
        <row r="1939">
          <cell r="A1939">
            <v>0</v>
          </cell>
          <cell r="J1939">
            <v>0</v>
          </cell>
        </row>
        <row r="1940">
          <cell r="A1940">
            <v>0</v>
          </cell>
          <cell r="J1940">
            <v>0</v>
          </cell>
        </row>
        <row r="1941">
          <cell r="A1941">
            <v>0</v>
          </cell>
          <cell r="J1941">
            <v>0</v>
          </cell>
        </row>
        <row r="1942">
          <cell r="A1942">
            <v>0</v>
          </cell>
          <cell r="J1942">
            <v>0</v>
          </cell>
        </row>
        <row r="1943">
          <cell r="A1943">
            <v>0</v>
          </cell>
          <cell r="J1943">
            <v>0</v>
          </cell>
        </row>
        <row r="1944">
          <cell r="A1944">
            <v>0</v>
          </cell>
          <cell r="J1944">
            <v>0</v>
          </cell>
        </row>
        <row r="1945">
          <cell r="A1945">
            <v>0</v>
          </cell>
          <cell r="J1945">
            <v>0</v>
          </cell>
        </row>
        <row r="1946">
          <cell r="A1946">
            <v>0</v>
          </cell>
          <cell r="J1946">
            <v>0</v>
          </cell>
        </row>
        <row r="1947">
          <cell r="A1947">
            <v>0</v>
          </cell>
          <cell r="J1947">
            <v>0</v>
          </cell>
        </row>
        <row r="1948">
          <cell r="A1948">
            <v>0</v>
          </cell>
          <cell r="J1948">
            <v>0</v>
          </cell>
        </row>
        <row r="1949">
          <cell r="A1949">
            <v>0</v>
          </cell>
          <cell r="J1949">
            <v>0</v>
          </cell>
        </row>
        <row r="1950">
          <cell r="A1950">
            <v>0</v>
          </cell>
          <cell r="J1950">
            <v>0</v>
          </cell>
        </row>
        <row r="1951">
          <cell r="A1951">
            <v>0</v>
          </cell>
          <cell r="J1951">
            <v>0</v>
          </cell>
        </row>
        <row r="1952">
          <cell r="A1952">
            <v>0</v>
          </cell>
          <cell r="J1952">
            <v>0</v>
          </cell>
        </row>
        <row r="1953">
          <cell r="A1953">
            <v>0</v>
          </cell>
          <cell r="J1953">
            <v>0</v>
          </cell>
        </row>
        <row r="1954">
          <cell r="A1954">
            <v>0</v>
          </cell>
          <cell r="J1954">
            <v>0</v>
          </cell>
        </row>
        <row r="1955">
          <cell r="A1955">
            <v>0</v>
          </cell>
          <cell r="J1955">
            <v>0</v>
          </cell>
        </row>
        <row r="1956">
          <cell r="A1956">
            <v>0</v>
          </cell>
          <cell r="J1956">
            <v>0</v>
          </cell>
        </row>
        <row r="1957">
          <cell r="A1957">
            <v>0</v>
          </cell>
          <cell r="J1957">
            <v>0</v>
          </cell>
        </row>
        <row r="1958">
          <cell r="A1958">
            <v>0</v>
          </cell>
          <cell r="J1958">
            <v>0</v>
          </cell>
        </row>
        <row r="1959">
          <cell r="A1959">
            <v>0</v>
          </cell>
          <cell r="J1959">
            <v>0</v>
          </cell>
        </row>
        <row r="1960">
          <cell r="A1960">
            <v>0</v>
          </cell>
          <cell r="J1960">
            <v>0</v>
          </cell>
        </row>
        <row r="1961">
          <cell r="A1961">
            <v>0</v>
          </cell>
          <cell r="J1961">
            <v>0</v>
          </cell>
        </row>
        <row r="1962">
          <cell r="A1962">
            <v>0</v>
          </cell>
          <cell r="J1962">
            <v>0</v>
          </cell>
        </row>
        <row r="1963">
          <cell r="A1963">
            <v>0</v>
          </cell>
          <cell r="J1963">
            <v>0</v>
          </cell>
        </row>
        <row r="1964">
          <cell r="A1964">
            <v>0</v>
          </cell>
          <cell r="J1964">
            <v>0</v>
          </cell>
        </row>
        <row r="1965">
          <cell r="A1965">
            <v>0</v>
          </cell>
          <cell r="J1965">
            <v>0</v>
          </cell>
        </row>
        <row r="1966">
          <cell r="A1966">
            <v>0</v>
          </cell>
          <cell r="J1966">
            <v>0</v>
          </cell>
        </row>
        <row r="1967">
          <cell r="A1967">
            <v>0</v>
          </cell>
          <cell r="J1967">
            <v>0</v>
          </cell>
        </row>
        <row r="1968">
          <cell r="A1968">
            <v>0</v>
          </cell>
          <cell r="J1968">
            <v>0</v>
          </cell>
        </row>
        <row r="1969">
          <cell r="A1969">
            <v>0</v>
          </cell>
          <cell r="J1969">
            <v>0</v>
          </cell>
        </row>
        <row r="1970">
          <cell r="A1970">
            <v>0</v>
          </cell>
          <cell r="J1970">
            <v>0</v>
          </cell>
        </row>
        <row r="1971">
          <cell r="A1971">
            <v>0</v>
          </cell>
          <cell r="J1971">
            <v>0</v>
          </cell>
        </row>
        <row r="1972">
          <cell r="A1972">
            <v>0</v>
          </cell>
          <cell r="J1972">
            <v>0</v>
          </cell>
        </row>
        <row r="1973">
          <cell r="A1973">
            <v>0</v>
          </cell>
          <cell r="J1973">
            <v>0</v>
          </cell>
        </row>
        <row r="1974">
          <cell r="A1974">
            <v>0</v>
          </cell>
          <cell r="J1974">
            <v>0</v>
          </cell>
        </row>
        <row r="1975">
          <cell r="A1975">
            <v>0</v>
          </cell>
          <cell r="J1975">
            <v>0</v>
          </cell>
        </row>
        <row r="1976">
          <cell r="A1976">
            <v>0</v>
          </cell>
          <cell r="J1976">
            <v>0</v>
          </cell>
        </row>
        <row r="1977">
          <cell r="A1977">
            <v>0</v>
          </cell>
          <cell r="J1977">
            <v>0</v>
          </cell>
        </row>
        <row r="1978">
          <cell r="A1978">
            <v>0</v>
          </cell>
          <cell r="J1978">
            <v>0</v>
          </cell>
        </row>
        <row r="1979">
          <cell r="A1979">
            <v>0</v>
          </cell>
          <cell r="J1979">
            <v>0</v>
          </cell>
        </row>
        <row r="1980">
          <cell r="A1980">
            <v>0</v>
          </cell>
          <cell r="J1980">
            <v>0</v>
          </cell>
        </row>
        <row r="1981">
          <cell r="A1981">
            <v>0</v>
          </cell>
          <cell r="J1981">
            <v>0</v>
          </cell>
        </row>
        <row r="1982">
          <cell r="A1982">
            <v>0</v>
          </cell>
          <cell r="J1982">
            <v>0</v>
          </cell>
        </row>
        <row r="1983">
          <cell r="A1983">
            <v>0</v>
          </cell>
          <cell r="J1983">
            <v>0</v>
          </cell>
        </row>
        <row r="1984">
          <cell r="A1984">
            <v>0</v>
          </cell>
          <cell r="J1984">
            <v>0</v>
          </cell>
        </row>
        <row r="1985">
          <cell r="A1985">
            <v>0</v>
          </cell>
          <cell r="J1985">
            <v>0</v>
          </cell>
        </row>
        <row r="1986">
          <cell r="A1986">
            <v>0</v>
          </cell>
          <cell r="J1986">
            <v>0</v>
          </cell>
        </row>
        <row r="1987">
          <cell r="A1987">
            <v>0</v>
          </cell>
          <cell r="J1987">
            <v>0</v>
          </cell>
        </row>
        <row r="1988">
          <cell r="A1988">
            <v>0</v>
          </cell>
          <cell r="J1988">
            <v>0</v>
          </cell>
        </row>
        <row r="1989">
          <cell r="A1989">
            <v>0</v>
          </cell>
          <cell r="J1989">
            <v>0</v>
          </cell>
        </row>
        <row r="1990">
          <cell r="A1990">
            <v>0</v>
          </cell>
          <cell r="J1990">
            <v>0</v>
          </cell>
        </row>
        <row r="1991">
          <cell r="A1991">
            <v>0</v>
          </cell>
          <cell r="J1991">
            <v>0</v>
          </cell>
        </row>
        <row r="1992">
          <cell r="A1992">
            <v>0</v>
          </cell>
          <cell r="J1992">
            <v>0</v>
          </cell>
        </row>
        <row r="1993">
          <cell r="A1993">
            <v>0</v>
          </cell>
          <cell r="J1993">
            <v>0</v>
          </cell>
        </row>
        <row r="1994">
          <cell r="A1994">
            <v>0</v>
          </cell>
          <cell r="J1994">
            <v>0</v>
          </cell>
        </row>
        <row r="1995">
          <cell r="A1995">
            <v>0</v>
          </cell>
          <cell r="J1995">
            <v>0</v>
          </cell>
        </row>
        <row r="1996">
          <cell r="A1996">
            <v>0</v>
          </cell>
          <cell r="J1996">
            <v>0</v>
          </cell>
        </row>
        <row r="1997">
          <cell r="A1997">
            <v>0</v>
          </cell>
          <cell r="J1997">
            <v>0</v>
          </cell>
        </row>
        <row r="1998">
          <cell r="A1998">
            <v>0</v>
          </cell>
          <cell r="J1998">
            <v>0</v>
          </cell>
        </row>
        <row r="1999">
          <cell r="A1999">
            <v>0</v>
          </cell>
          <cell r="J1999">
            <v>0</v>
          </cell>
        </row>
        <row r="2000">
          <cell r="A2000">
            <v>0</v>
          </cell>
          <cell r="J2000">
            <v>0</v>
          </cell>
        </row>
        <row r="2001">
          <cell r="A2001">
            <v>0</v>
          </cell>
          <cell r="J2001">
            <v>0</v>
          </cell>
        </row>
        <row r="2002">
          <cell r="A2002">
            <v>0</v>
          </cell>
          <cell r="J2002">
            <v>0</v>
          </cell>
        </row>
        <row r="2003">
          <cell r="A2003">
            <v>0</v>
          </cell>
          <cell r="J2003">
            <v>0</v>
          </cell>
        </row>
        <row r="2004">
          <cell r="A2004">
            <v>0</v>
          </cell>
          <cell r="J2004">
            <v>0</v>
          </cell>
        </row>
        <row r="2005">
          <cell r="A2005">
            <v>0</v>
          </cell>
          <cell r="J2005">
            <v>0</v>
          </cell>
        </row>
        <row r="2006">
          <cell r="A2006">
            <v>0</v>
          </cell>
          <cell r="J2006">
            <v>0</v>
          </cell>
        </row>
        <row r="2007">
          <cell r="A2007">
            <v>0</v>
          </cell>
          <cell r="J2007">
            <v>0</v>
          </cell>
        </row>
        <row r="2008">
          <cell r="A2008">
            <v>0</v>
          </cell>
          <cell r="J2008">
            <v>0</v>
          </cell>
        </row>
        <row r="2009">
          <cell r="A2009">
            <v>0</v>
          </cell>
          <cell r="J2009">
            <v>0</v>
          </cell>
        </row>
        <row r="2010">
          <cell r="A2010">
            <v>0</v>
          </cell>
          <cell r="J2010">
            <v>0</v>
          </cell>
        </row>
        <row r="2011">
          <cell r="A2011">
            <v>0</v>
          </cell>
          <cell r="J2011">
            <v>0</v>
          </cell>
        </row>
        <row r="2012">
          <cell r="A2012">
            <v>0</v>
          </cell>
          <cell r="J2012">
            <v>0</v>
          </cell>
        </row>
        <row r="2013">
          <cell r="A2013">
            <v>0</v>
          </cell>
          <cell r="J2013">
            <v>0</v>
          </cell>
        </row>
        <row r="2014">
          <cell r="A2014">
            <v>0</v>
          </cell>
          <cell r="J2014">
            <v>0</v>
          </cell>
        </row>
        <row r="2015">
          <cell r="A2015">
            <v>0</v>
          </cell>
          <cell r="J2015">
            <v>0</v>
          </cell>
        </row>
        <row r="2016">
          <cell r="A2016">
            <v>0</v>
          </cell>
          <cell r="J2016">
            <v>0</v>
          </cell>
        </row>
        <row r="2017">
          <cell r="A2017">
            <v>0</v>
          </cell>
          <cell r="J2017">
            <v>0</v>
          </cell>
        </row>
        <row r="2018">
          <cell r="A2018">
            <v>0</v>
          </cell>
          <cell r="J2018">
            <v>0</v>
          </cell>
        </row>
        <row r="2019">
          <cell r="A2019">
            <v>0</v>
          </cell>
          <cell r="J2019">
            <v>0</v>
          </cell>
        </row>
        <row r="2020">
          <cell r="A2020">
            <v>0</v>
          </cell>
          <cell r="J2020">
            <v>0</v>
          </cell>
        </row>
        <row r="2021">
          <cell r="A2021">
            <v>0</v>
          </cell>
          <cell r="J2021">
            <v>0</v>
          </cell>
        </row>
        <row r="2022">
          <cell r="A2022">
            <v>0</v>
          </cell>
          <cell r="J2022">
            <v>0</v>
          </cell>
        </row>
        <row r="2023">
          <cell r="A2023">
            <v>0</v>
          </cell>
          <cell r="J2023">
            <v>0</v>
          </cell>
        </row>
        <row r="2024">
          <cell r="A2024">
            <v>0</v>
          </cell>
          <cell r="J2024">
            <v>0</v>
          </cell>
        </row>
        <row r="2025">
          <cell r="A2025">
            <v>0</v>
          </cell>
          <cell r="J2025">
            <v>0</v>
          </cell>
        </row>
        <row r="2026">
          <cell r="A2026">
            <v>0</v>
          </cell>
          <cell r="J2026">
            <v>0</v>
          </cell>
        </row>
        <row r="2027">
          <cell r="A2027">
            <v>0</v>
          </cell>
          <cell r="J2027">
            <v>0</v>
          </cell>
        </row>
        <row r="2028">
          <cell r="A2028">
            <v>0</v>
          </cell>
          <cell r="J2028">
            <v>0</v>
          </cell>
        </row>
        <row r="2029">
          <cell r="A2029">
            <v>0</v>
          </cell>
          <cell r="J2029">
            <v>0</v>
          </cell>
        </row>
        <row r="2030">
          <cell r="A2030">
            <v>0</v>
          </cell>
          <cell r="J2030">
            <v>0</v>
          </cell>
        </row>
        <row r="2031">
          <cell r="A2031">
            <v>0</v>
          </cell>
          <cell r="J2031">
            <v>0</v>
          </cell>
        </row>
        <row r="2032">
          <cell r="A2032">
            <v>0</v>
          </cell>
          <cell r="J2032">
            <v>0</v>
          </cell>
        </row>
        <row r="2033">
          <cell r="A2033">
            <v>0</v>
          </cell>
          <cell r="J2033">
            <v>0</v>
          </cell>
        </row>
        <row r="2034">
          <cell r="A2034">
            <v>0</v>
          </cell>
          <cell r="J2034">
            <v>0</v>
          </cell>
        </row>
        <row r="2035">
          <cell r="A2035">
            <v>0</v>
          </cell>
          <cell r="J2035">
            <v>0</v>
          </cell>
        </row>
        <row r="2036">
          <cell r="A2036">
            <v>0</v>
          </cell>
          <cell r="J2036">
            <v>0</v>
          </cell>
        </row>
        <row r="2037">
          <cell r="A2037">
            <v>0</v>
          </cell>
          <cell r="J2037">
            <v>0</v>
          </cell>
        </row>
        <row r="2038">
          <cell r="A2038">
            <v>0</v>
          </cell>
          <cell r="J2038">
            <v>0</v>
          </cell>
        </row>
        <row r="2039">
          <cell r="A2039">
            <v>0</v>
          </cell>
          <cell r="J2039">
            <v>0</v>
          </cell>
        </row>
        <row r="2040">
          <cell r="A2040">
            <v>0</v>
          </cell>
          <cell r="J2040">
            <v>0</v>
          </cell>
        </row>
        <row r="2041">
          <cell r="A2041">
            <v>0</v>
          </cell>
          <cell r="J2041">
            <v>0</v>
          </cell>
        </row>
        <row r="2042">
          <cell r="A2042">
            <v>0</v>
          </cell>
          <cell r="J2042">
            <v>0</v>
          </cell>
        </row>
        <row r="2043">
          <cell r="A2043">
            <v>0</v>
          </cell>
          <cell r="J2043">
            <v>0</v>
          </cell>
        </row>
        <row r="2044">
          <cell r="A2044">
            <v>0</v>
          </cell>
          <cell r="J2044">
            <v>0</v>
          </cell>
        </row>
        <row r="2045">
          <cell r="A2045">
            <v>0</v>
          </cell>
          <cell r="J2045">
            <v>0</v>
          </cell>
        </row>
        <row r="2046">
          <cell r="A2046">
            <v>0</v>
          </cell>
          <cell r="J2046">
            <v>0</v>
          </cell>
        </row>
        <row r="2047">
          <cell r="A2047">
            <v>0</v>
          </cell>
          <cell r="J2047">
            <v>0</v>
          </cell>
        </row>
        <row r="2048">
          <cell r="A2048">
            <v>0</v>
          </cell>
          <cell r="J2048">
            <v>0</v>
          </cell>
        </row>
        <row r="2049">
          <cell r="A2049">
            <v>0</v>
          </cell>
          <cell r="J2049">
            <v>0</v>
          </cell>
        </row>
        <row r="2050">
          <cell r="A2050">
            <v>0</v>
          </cell>
          <cell r="J2050">
            <v>0</v>
          </cell>
        </row>
        <row r="2051">
          <cell r="A2051">
            <v>0</v>
          </cell>
          <cell r="J2051">
            <v>0</v>
          </cell>
        </row>
        <row r="2052">
          <cell r="A2052">
            <v>0</v>
          </cell>
          <cell r="J2052">
            <v>0</v>
          </cell>
        </row>
        <row r="2053">
          <cell r="A2053">
            <v>0</v>
          </cell>
          <cell r="J2053">
            <v>0</v>
          </cell>
        </row>
        <row r="2054">
          <cell r="A2054">
            <v>0</v>
          </cell>
          <cell r="J2054">
            <v>0</v>
          </cell>
        </row>
        <row r="2055">
          <cell r="A2055">
            <v>0</v>
          </cell>
          <cell r="J2055">
            <v>0</v>
          </cell>
        </row>
        <row r="2056">
          <cell r="A2056">
            <v>0</v>
          </cell>
          <cell r="J2056">
            <v>0</v>
          </cell>
        </row>
        <row r="2057">
          <cell r="A2057">
            <v>0</v>
          </cell>
          <cell r="J2057">
            <v>0</v>
          </cell>
        </row>
        <row r="2058">
          <cell r="A2058">
            <v>0</v>
          </cell>
          <cell r="J2058">
            <v>0</v>
          </cell>
        </row>
        <row r="2059">
          <cell r="A2059">
            <v>0</v>
          </cell>
          <cell r="J2059">
            <v>0</v>
          </cell>
        </row>
        <row r="2060">
          <cell r="A2060">
            <v>0</v>
          </cell>
          <cell r="J2060">
            <v>0</v>
          </cell>
        </row>
        <row r="2061">
          <cell r="A2061">
            <v>0</v>
          </cell>
          <cell r="J2061">
            <v>0</v>
          </cell>
        </row>
        <row r="2062">
          <cell r="A2062">
            <v>0</v>
          </cell>
          <cell r="J2062">
            <v>0</v>
          </cell>
        </row>
        <row r="2063">
          <cell r="A2063">
            <v>0</v>
          </cell>
          <cell r="J2063">
            <v>0</v>
          </cell>
        </row>
        <row r="2064">
          <cell r="A2064">
            <v>0</v>
          </cell>
          <cell r="J2064">
            <v>0</v>
          </cell>
        </row>
        <row r="2065">
          <cell r="A2065">
            <v>0</v>
          </cell>
          <cell r="J2065">
            <v>0</v>
          </cell>
        </row>
        <row r="2066">
          <cell r="A2066">
            <v>0</v>
          </cell>
          <cell r="J2066">
            <v>0</v>
          </cell>
        </row>
        <row r="2067">
          <cell r="A2067">
            <v>0</v>
          </cell>
          <cell r="J2067">
            <v>0</v>
          </cell>
        </row>
        <row r="2068">
          <cell r="A2068">
            <v>0</v>
          </cell>
          <cell r="J2068">
            <v>0</v>
          </cell>
        </row>
        <row r="2069">
          <cell r="A2069">
            <v>0</v>
          </cell>
          <cell r="J2069">
            <v>0</v>
          </cell>
        </row>
        <row r="2070">
          <cell r="A2070">
            <v>0</v>
          </cell>
          <cell r="J2070">
            <v>0</v>
          </cell>
        </row>
        <row r="2071">
          <cell r="A2071">
            <v>0</v>
          </cell>
          <cell r="J2071">
            <v>0</v>
          </cell>
        </row>
        <row r="2072">
          <cell r="A2072">
            <v>0</v>
          </cell>
          <cell r="J2072">
            <v>0</v>
          </cell>
        </row>
        <row r="2073">
          <cell r="A2073">
            <v>0</v>
          </cell>
          <cell r="J2073">
            <v>0</v>
          </cell>
        </row>
        <row r="2074">
          <cell r="A2074">
            <v>0</v>
          </cell>
          <cell r="J2074">
            <v>0</v>
          </cell>
        </row>
        <row r="2075">
          <cell r="A2075">
            <v>0</v>
          </cell>
          <cell r="J2075">
            <v>0</v>
          </cell>
        </row>
        <row r="2076">
          <cell r="A2076">
            <v>0</v>
          </cell>
          <cell r="J2076">
            <v>0</v>
          </cell>
        </row>
        <row r="2077">
          <cell r="A2077">
            <v>0</v>
          </cell>
          <cell r="J2077">
            <v>0</v>
          </cell>
        </row>
        <row r="2078">
          <cell r="A2078">
            <v>0</v>
          </cell>
          <cell r="J2078">
            <v>0</v>
          </cell>
        </row>
        <row r="2079">
          <cell r="A2079">
            <v>0</v>
          </cell>
          <cell r="J2079">
            <v>0</v>
          </cell>
        </row>
        <row r="2080">
          <cell r="A2080">
            <v>0</v>
          </cell>
          <cell r="J2080">
            <v>0</v>
          </cell>
        </row>
        <row r="2081">
          <cell r="A2081">
            <v>0</v>
          </cell>
          <cell r="J2081">
            <v>0</v>
          </cell>
        </row>
        <row r="2082">
          <cell r="A2082">
            <v>0</v>
          </cell>
          <cell r="J2082">
            <v>0</v>
          </cell>
        </row>
        <row r="2083">
          <cell r="A2083">
            <v>0</v>
          </cell>
          <cell r="J2083">
            <v>0</v>
          </cell>
        </row>
        <row r="2084">
          <cell r="A2084">
            <v>0</v>
          </cell>
          <cell r="J2084">
            <v>0</v>
          </cell>
        </row>
        <row r="2085">
          <cell r="A2085">
            <v>0</v>
          </cell>
          <cell r="J2085">
            <v>0</v>
          </cell>
        </row>
        <row r="2086">
          <cell r="A2086">
            <v>0</v>
          </cell>
          <cell r="J2086">
            <v>0</v>
          </cell>
        </row>
        <row r="2087">
          <cell r="A2087">
            <v>0</v>
          </cell>
          <cell r="J2087">
            <v>0</v>
          </cell>
        </row>
        <row r="2088">
          <cell r="A2088">
            <v>0</v>
          </cell>
          <cell r="J2088">
            <v>0</v>
          </cell>
        </row>
        <row r="2089">
          <cell r="A2089">
            <v>0</v>
          </cell>
          <cell r="J2089">
            <v>0</v>
          </cell>
        </row>
        <row r="2090">
          <cell r="A2090">
            <v>0</v>
          </cell>
          <cell r="J2090">
            <v>0</v>
          </cell>
        </row>
        <row r="2091">
          <cell r="A2091">
            <v>0</v>
          </cell>
          <cell r="J2091">
            <v>0</v>
          </cell>
        </row>
        <row r="2092">
          <cell r="A2092">
            <v>0</v>
          </cell>
          <cell r="J2092">
            <v>0</v>
          </cell>
        </row>
        <row r="2093">
          <cell r="A2093">
            <v>0</v>
          </cell>
          <cell r="J2093">
            <v>0</v>
          </cell>
        </row>
        <row r="2094">
          <cell r="A2094">
            <v>0</v>
          </cell>
          <cell r="J2094">
            <v>0</v>
          </cell>
        </row>
        <row r="2095">
          <cell r="A2095">
            <v>0</v>
          </cell>
          <cell r="J2095">
            <v>0</v>
          </cell>
        </row>
        <row r="2096">
          <cell r="A2096">
            <v>0</v>
          </cell>
          <cell r="J2096">
            <v>0</v>
          </cell>
        </row>
        <row r="2097">
          <cell r="A2097">
            <v>0</v>
          </cell>
          <cell r="J2097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ENSI PHL "/>
      <sheetName val="Monitoring"/>
      <sheetName val="Kondisi Jalan"/>
      <sheetName val="LHM"/>
      <sheetName val="Mandor"/>
      <sheetName val="DT PSK"/>
      <sheetName val="Alat Berat"/>
      <sheetName val="Kondisi Alat"/>
      <sheetName val="LHM Jembatan"/>
      <sheetName val="JEMBATAN"/>
      <sheetName val="PROD"/>
      <sheetName val="PREMI"/>
      <sheetName val="OPTION"/>
      <sheetName val="JAGA ALAT"/>
      <sheetName val="Sheet1"/>
    </sheetNames>
    <sheetDataSet>
      <sheetData sheetId="0"/>
      <sheetData sheetId="1"/>
      <sheetData sheetId="2"/>
      <sheetData sheetId="3"/>
      <sheetData sheetId="4"/>
      <sheetData sheetId="5">
        <row r="4">
          <cell r="Z4">
            <v>0</v>
          </cell>
        </row>
        <row r="5">
          <cell r="Z5">
            <v>0</v>
          </cell>
        </row>
        <row r="6">
          <cell r="Z6">
            <v>39593.72565228623</v>
          </cell>
        </row>
        <row r="7">
          <cell r="Z7">
            <v>6239.7635467980308</v>
          </cell>
        </row>
        <row r="8">
          <cell r="Z8">
            <v>0</v>
          </cell>
        </row>
        <row r="9">
          <cell r="Z9">
            <v>0</v>
          </cell>
        </row>
        <row r="10">
          <cell r="Z10">
            <v>0</v>
          </cell>
        </row>
        <row r="11">
          <cell r="Z11">
            <v>15488.454662877808</v>
          </cell>
        </row>
        <row r="12">
          <cell r="Z12">
            <v>0</v>
          </cell>
        </row>
        <row r="13">
          <cell r="Z13">
            <v>15488.454662877808</v>
          </cell>
        </row>
        <row r="14">
          <cell r="Z14">
            <v>0</v>
          </cell>
        </row>
        <row r="15">
          <cell r="Z15">
            <v>0</v>
          </cell>
        </row>
        <row r="16">
          <cell r="Z16">
            <v>0</v>
          </cell>
        </row>
        <row r="17">
          <cell r="Z17">
            <v>0</v>
          </cell>
        </row>
        <row r="18">
          <cell r="Z18">
            <v>6500.4052989616912</v>
          </cell>
        </row>
        <row r="19">
          <cell r="Z19">
            <v>3250.2026494808456</v>
          </cell>
        </row>
        <row r="20">
          <cell r="Z20">
            <v>38926.845685642678</v>
          </cell>
        </row>
        <row r="21">
          <cell r="Z21">
            <v>21617.626924453998</v>
          </cell>
        </row>
        <row r="22">
          <cell r="Z22">
            <v>0</v>
          </cell>
        </row>
        <row r="23">
          <cell r="Z23">
            <v>0</v>
          </cell>
        </row>
        <row r="24">
          <cell r="Z24">
            <v>0</v>
          </cell>
        </row>
        <row r="25">
          <cell r="Z25">
            <v>6500.4052989616912</v>
          </cell>
        </row>
        <row r="26">
          <cell r="Z26">
            <v>48483.226039782996</v>
          </cell>
        </row>
        <row r="27">
          <cell r="Z27">
            <v>4308.408163265306</v>
          </cell>
        </row>
        <row r="28">
          <cell r="Z28">
            <v>0</v>
          </cell>
        </row>
        <row r="29">
          <cell r="Z29">
            <v>0</v>
          </cell>
        </row>
        <row r="30">
          <cell r="Z30">
            <v>39866.409713252382</v>
          </cell>
        </row>
        <row r="31">
          <cell r="Z31">
            <v>0</v>
          </cell>
        </row>
        <row r="32">
          <cell r="Z32">
            <v>0</v>
          </cell>
        </row>
        <row r="33">
          <cell r="Z33">
            <v>0</v>
          </cell>
        </row>
        <row r="34">
          <cell r="Z34">
            <v>10548.171710063336</v>
          </cell>
        </row>
        <row r="35">
          <cell r="Z35">
            <v>0</v>
          </cell>
        </row>
        <row r="36">
          <cell r="Z36">
            <v>0</v>
          </cell>
        </row>
        <row r="37">
          <cell r="Z37">
            <v>0</v>
          </cell>
        </row>
        <row r="38">
          <cell r="Z38">
            <v>0</v>
          </cell>
        </row>
        <row r="39">
          <cell r="Z39">
            <v>23227.939662821656</v>
          </cell>
        </row>
        <row r="40">
          <cell r="Z40">
            <v>0</v>
          </cell>
        </row>
        <row r="41">
          <cell r="Z41">
            <v>24650.639111340737</v>
          </cell>
        </row>
        <row r="42">
          <cell r="Z42">
            <v>0</v>
          </cell>
        </row>
        <row r="43">
          <cell r="Z43">
            <v>0</v>
          </cell>
        </row>
        <row r="44">
          <cell r="Z44">
            <v>0</v>
          </cell>
        </row>
        <row r="45">
          <cell r="Z45">
            <v>0</v>
          </cell>
        </row>
        <row r="46">
          <cell r="Z46">
            <v>33267.455437871351</v>
          </cell>
        </row>
        <row r="47">
          <cell r="Z47">
            <v>0</v>
          </cell>
        </row>
        <row r="48">
          <cell r="Z48">
            <v>0</v>
          </cell>
        </row>
        <row r="49">
          <cell r="Z49">
            <v>55082.180315164034</v>
          </cell>
        </row>
        <row r="50">
          <cell r="Z50">
            <v>0</v>
          </cell>
        </row>
        <row r="51">
          <cell r="Z51">
            <v>0</v>
          </cell>
        </row>
        <row r="52">
          <cell r="Z52">
            <v>0</v>
          </cell>
        </row>
        <row r="53">
          <cell r="Z53">
            <v>2290.5461121157318</v>
          </cell>
        </row>
        <row r="54">
          <cell r="Z54">
            <v>0</v>
          </cell>
        </row>
        <row r="55">
          <cell r="Z55">
            <v>0</v>
          </cell>
        </row>
        <row r="56">
          <cell r="Z56">
            <v>0</v>
          </cell>
        </row>
        <row r="57">
          <cell r="Z57">
            <v>20069.546887109271</v>
          </cell>
        </row>
        <row r="58">
          <cell r="Z58">
            <v>0</v>
          </cell>
        </row>
        <row r="59">
          <cell r="Z59">
            <v>0</v>
          </cell>
        </row>
        <row r="60">
          <cell r="Z60">
            <v>0</v>
          </cell>
        </row>
        <row r="61">
          <cell r="Z61">
            <v>0</v>
          </cell>
        </row>
        <row r="62">
          <cell r="Z62">
            <v>15488.454662877808</v>
          </cell>
        </row>
        <row r="63">
          <cell r="Z63">
            <v>4581.0922242314637</v>
          </cell>
        </row>
        <row r="64">
          <cell r="Z64">
            <v>0</v>
          </cell>
        </row>
        <row r="65">
          <cell r="Z65">
            <v>0</v>
          </cell>
        </row>
        <row r="66">
          <cell r="Z66">
            <v>6239.7635467980308</v>
          </cell>
        </row>
        <row r="67">
          <cell r="Z67">
            <v>0</v>
          </cell>
        </row>
        <row r="68">
          <cell r="Z68">
            <v>3871.3232771369426</v>
          </cell>
        </row>
        <row r="69">
          <cell r="Z69">
            <v>0</v>
          </cell>
        </row>
        <row r="70">
          <cell r="Z70">
            <v>0</v>
          </cell>
        </row>
        <row r="71">
          <cell r="Z71">
            <v>35716.079266489207</v>
          </cell>
        </row>
        <row r="72">
          <cell r="Z72">
            <v>0</v>
          </cell>
        </row>
        <row r="73">
          <cell r="Z73">
            <v>17233.632653061224</v>
          </cell>
        </row>
        <row r="74">
          <cell r="Z74">
            <v>0</v>
          </cell>
        </row>
        <row r="75">
          <cell r="Z75">
            <v>0</v>
          </cell>
        </row>
        <row r="76">
          <cell r="Z76">
            <v>0</v>
          </cell>
        </row>
        <row r="77">
          <cell r="Z77">
            <v>17233.632653061224</v>
          </cell>
        </row>
        <row r="78">
          <cell r="Z78">
            <v>0</v>
          </cell>
        </row>
        <row r="79">
          <cell r="Z79">
            <v>0</v>
          </cell>
        </row>
        <row r="80">
          <cell r="Z80">
            <v>0</v>
          </cell>
        </row>
        <row r="81">
          <cell r="Z81">
            <v>0</v>
          </cell>
        </row>
        <row r="82">
          <cell r="Z82">
            <v>0</v>
          </cell>
        </row>
        <row r="83">
          <cell r="Z83">
            <v>0</v>
          </cell>
        </row>
        <row r="84">
          <cell r="Z84">
            <v>41870.445530324803</v>
          </cell>
        </row>
        <row r="85">
          <cell r="Z85">
            <v>0</v>
          </cell>
        </row>
        <row r="86">
          <cell r="Z86">
            <v>0</v>
          </cell>
        </row>
        <row r="87">
          <cell r="Z87">
            <v>0</v>
          </cell>
        </row>
        <row r="88">
          <cell r="Z88">
            <v>17233.632653061224</v>
          </cell>
        </row>
        <row r="89">
          <cell r="Z89">
            <v>0</v>
          </cell>
        </row>
        <row r="90">
          <cell r="Z90">
            <v>0</v>
          </cell>
        </row>
        <row r="91">
          <cell r="Z91">
            <v>0</v>
          </cell>
        </row>
        <row r="92">
          <cell r="Z92">
            <v>17233.632653061224</v>
          </cell>
        </row>
        <row r="93">
          <cell r="Z93">
            <v>0</v>
          </cell>
        </row>
        <row r="94">
          <cell r="Z94">
            <v>0</v>
          </cell>
        </row>
        <row r="95">
          <cell r="Z95">
            <v>0</v>
          </cell>
        </row>
        <row r="96">
          <cell r="Z96">
            <v>0</v>
          </cell>
        </row>
        <row r="97">
          <cell r="Z97">
            <v>35716.079266489207</v>
          </cell>
        </row>
        <row r="98">
          <cell r="Z98">
            <v>14611.123336291037</v>
          </cell>
        </row>
        <row r="99">
          <cell r="Z99">
            <v>0</v>
          </cell>
        </row>
        <row r="100">
          <cell r="Z100">
            <v>0</v>
          </cell>
        </row>
        <row r="101">
          <cell r="Z101">
            <v>5442.1997851772303</v>
          </cell>
        </row>
        <row r="102">
          <cell r="Z102">
            <v>0</v>
          </cell>
        </row>
        <row r="103">
          <cell r="Z103">
            <v>0</v>
          </cell>
        </row>
        <row r="104">
          <cell r="Z104">
            <v>0</v>
          </cell>
        </row>
        <row r="105">
          <cell r="Z105">
            <v>10884.399570354461</v>
          </cell>
        </row>
        <row r="106">
          <cell r="Z106">
            <v>0</v>
          </cell>
        </row>
        <row r="107">
          <cell r="Z107">
            <v>0</v>
          </cell>
        </row>
        <row r="108">
          <cell r="Z108">
            <v>3325.7887576083094</v>
          </cell>
        </row>
        <row r="109">
          <cell r="Z109">
            <v>0</v>
          </cell>
        </row>
        <row r="110">
          <cell r="Z110">
            <v>0</v>
          </cell>
        </row>
        <row r="111">
          <cell r="Z111">
            <v>0</v>
          </cell>
        </row>
        <row r="112">
          <cell r="Z112">
            <v>1941.8177637252102</v>
          </cell>
        </row>
        <row r="113">
          <cell r="Z113">
            <v>0</v>
          </cell>
        </row>
        <row r="114">
          <cell r="Z114">
            <v>0</v>
          </cell>
        </row>
        <row r="115">
          <cell r="Z115">
            <v>41043.256713211602</v>
          </cell>
        </row>
        <row r="116">
          <cell r="Z116">
            <v>0</v>
          </cell>
        </row>
        <row r="117">
          <cell r="Z117">
            <v>0</v>
          </cell>
        </row>
        <row r="118">
          <cell r="Z118">
            <v>0</v>
          </cell>
        </row>
        <row r="119">
          <cell r="Z119">
            <v>0</v>
          </cell>
        </row>
        <row r="120">
          <cell r="Z120">
            <v>0</v>
          </cell>
        </row>
        <row r="121">
          <cell r="Z121">
            <v>6500.4052989616912</v>
          </cell>
        </row>
        <row r="122">
          <cell r="Z122">
            <v>0</v>
          </cell>
        </row>
        <row r="123">
          <cell r="Z123">
            <v>0</v>
          </cell>
        </row>
        <row r="124">
          <cell r="Z124">
            <v>0</v>
          </cell>
        </row>
        <row r="125">
          <cell r="Z125">
            <v>0</v>
          </cell>
        </row>
        <row r="126">
          <cell r="Z126">
            <v>0</v>
          </cell>
        </row>
        <row r="127">
          <cell r="Z127">
            <v>0</v>
          </cell>
        </row>
        <row r="128">
          <cell r="Z128">
            <v>40461.572315882877</v>
          </cell>
        </row>
        <row r="129">
          <cell r="Z129">
            <v>0</v>
          </cell>
        </row>
        <row r="130">
          <cell r="Z130">
            <v>0</v>
          </cell>
        </row>
        <row r="131">
          <cell r="Z131">
            <v>8616.8163265306121</v>
          </cell>
        </row>
        <row r="132">
          <cell r="Z132">
            <v>14540.877551020409</v>
          </cell>
        </row>
        <row r="133">
          <cell r="Z133">
            <v>0</v>
          </cell>
        </row>
        <row r="134">
          <cell r="Z134">
            <v>0</v>
          </cell>
        </row>
        <row r="135">
          <cell r="Z135">
            <v>0</v>
          </cell>
        </row>
        <row r="136">
          <cell r="Z136">
            <v>0</v>
          </cell>
        </row>
        <row r="137">
          <cell r="Z137">
            <v>8616.8163265306121</v>
          </cell>
        </row>
        <row r="138">
          <cell r="Z138">
            <v>1077.1020408163274</v>
          </cell>
        </row>
        <row r="139">
          <cell r="Z139">
            <v>0</v>
          </cell>
        </row>
        <row r="140">
          <cell r="Z140">
            <v>0</v>
          </cell>
        </row>
        <row r="141">
          <cell r="Z141">
            <v>0</v>
          </cell>
        </row>
        <row r="142">
          <cell r="Z142">
            <v>0</v>
          </cell>
        </row>
        <row r="143">
          <cell r="Z143">
            <v>7827.9528600172471</v>
          </cell>
        </row>
        <row r="144">
          <cell r="Z144">
            <v>0</v>
          </cell>
        </row>
        <row r="145">
          <cell r="Z145">
            <v>7827.9528600172471</v>
          </cell>
        </row>
        <row r="146">
          <cell r="Z146">
            <v>0</v>
          </cell>
        </row>
        <row r="147">
          <cell r="Z147">
            <v>0</v>
          </cell>
        </row>
        <row r="148">
          <cell r="Z148">
            <v>0</v>
          </cell>
        </row>
        <row r="149">
          <cell r="Z149">
            <v>8616.8163265306121</v>
          </cell>
        </row>
        <row r="150">
          <cell r="Z150">
            <v>28004.65306122449</v>
          </cell>
        </row>
        <row r="151">
          <cell r="Z151">
            <v>0</v>
          </cell>
        </row>
        <row r="152">
          <cell r="Z152">
            <v>0</v>
          </cell>
        </row>
        <row r="153">
          <cell r="Z153">
            <v>7180.6802721088434</v>
          </cell>
        </row>
        <row r="154">
          <cell r="Z154">
            <v>0</v>
          </cell>
        </row>
        <row r="155">
          <cell r="Z155">
            <v>7180.6802721088434</v>
          </cell>
        </row>
        <row r="156">
          <cell r="Z156">
            <v>0</v>
          </cell>
        </row>
        <row r="157">
          <cell r="Z157">
            <v>0</v>
          </cell>
        </row>
        <row r="158">
          <cell r="Z158">
            <v>0</v>
          </cell>
        </row>
        <row r="159">
          <cell r="Z159">
            <v>23227.939662821656</v>
          </cell>
        </row>
        <row r="160">
          <cell r="Z160">
            <v>0</v>
          </cell>
        </row>
        <row r="161">
          <cell r="Z161">
            <v>9883.9951980792284</v>
          </cell>
        </row>
        <row r="162">
          <cell r="Z162">
            <v>0</v>
          </cell>
        </row>
        <row r="163">
          <cell r="Z163">
            <v>0</v>
          </cell>
        </row>
        <row r="164">
          <cell r="Z164">
            <v>0</v>
          </cell>
        </row>
        <row r="165">
          <cell r="Z165">
            <v>0</v>
          </cell>
        </row>
        <row r="166">
          <cell r="Z166">
            <v>7827.9528600172471</v>
          </cell>
        </row>
        <row r="167">
          <cell r="Z167">
            <v>11911.48139255702</v>
          </cell>
        </row>
        <row r="168">
          <cell r="Z168">
            <v>0</v>
          </cell>
        </row>
        <row r="169">
          <cell r="Z169">
            <v>0</v>
          </cell>
        </row>
        <row r="170">
          <cell r="Z170">
            <v>0</v>
          </cell>
        </row>
        <row r="171">
          <cell r="Z171">
            <v>0</v>
          </cell>
        </row>
        <row r="172">
          <cell r="Z172">
            <v>0</v>
          </cell>
        </row>
        <row r="173">
          <cell r="Z173">
            <v>0</v>
          </cell>
        </row>
        <row r="174">
          <cell r="Z174">
            <v>0</v>
          </cell>
        </row>
        <row r="175">
          <cell r="Z175">
            <v>20274.861944777902</v>
          </cell>
        </row>
        <row r="176">
          <cell r="Z176">
            <v>0</v>
          </cell>
        </row>
        <row r="177">
          <cell r="Z177">
            <v>0</v>
          </cell>
        </row>
        <row r="178">
          <cell r="Z178">
            <v>0</v>
          </cell>
        </row>
        <row r="179">
          <cell r="Z179">
            <v>0</v>
          </cell>
        </row>
        <row r="180">
          <cell r="Z180">
            <v>12418.352941176468</v>
          </cell>
        </row>
        <row r="181">
          <cell r="Z181">
            <v>0</v>
          </cell>
        </row>
        <row r="182">
          <cell r="Z182">
            <v>0</v>
          </cell>
        </row>
        <row r="183">
          <cell r="Z183">
            <v>0</v>
          </cell>
        </row>
        <row r="184">
          <cell r="Z184">
            <v>3871.3232771369426</v>
          </cell>
        </row>
        <row r="185">
          <cell r="Z185">
            <v>0</v>
          </cell>
        </row>
        <row r="186">
          <cell r="Z186">
            <v>3871.3232771369426</v>
          </cell>
        </row>
        <row r="187">
          <cell r="Z187">
            <v>3871.3232771369426</v>
          </cell>
        </row>
        <row r="188">
          <cell r="Z188">
            <v>0</v>
          </cell>
        </row>
        <row r="189">
          <cell r="Z189">
            <v>3871.3232771369426</v>
          </cell>
        </row>
        <row r="190">
          <cell r="Z190">
            <v>0</v>
          </cell>
        </row>
        <row r="191">
          <cell r="Z191">
            <v>11489.088435374149</v>
          </cell>
        </row>
        <row r="192">
          <cell r="Z192">
            <v>0</v>
          </cell>
        </row>
        <row r="193">
          <cell r="Z193">
            <v>0</v>
          </cell>
        </row>
        <row r="194">
          <cell r="Z194">
            <v>35716.079266489207</v>
          </cell>
        </row>
        <row r="195">
          <cell r="Z195">
            <v>0</v>
          </cell>
        </row>
        <row r="196">
          <cell r="Z196">
            <v>4054.9723889555812</v>
          </cell>
        </row>
        <row r="197">
          <cell r="Z197">
            <v>7145.6525634644104</v>
          </cell>
        </row>
        <row r="198">
          <cell r="Z198">
            <v>12399.80886012942</v>
          </cell>
        </row>
        <row r="199">
          <cell r="Z199">
            <v>7489.3824146481011</v>
          </cell>
        </row>
        <row r="200">
          <cell r="Z200">
            <v>14978.764829296202</v>
          </cell>
        </row>
        <row r="201">
          <cell r="Z201">
            <v>0</v>
          </cell>
        </row>
        <row r="202">
          <cell r="Z202">
            <v>0</v>
          </cell>
        </row>
        <row r="203">
          <cell r="Z203">
            <v>0</v>
          </cell>
        </row>
        <row r="204">
          <cell r="Z204">
            <v>4054.9723889555812</v>
          </cell>
        </row>
        <row r="205">
          <cell r="Z205">
            <v>7145.6525634644104</v>
          </cell>
        </row>
        <row r="206">
          <cell r="Z206">
            <v>7489.3824146481011</v>
          </cell>
        </row>
        <row r="207">
          <cell r="Z207">
            <v>6925.665458706846</v>
          </cell>
        </row>
        <row r="208">
          <cell r="Z208">
            <v>0</v>
          </cell>
        </row>
        <row r="209">
          <cell r="Z209">
            <v>0</v>
          </cell>
        </row>
        <row r="210">
          <cell r="Z210">
            <v>10390.866746698679</v>
          </cell>
        </row>
        <row r="211">
          <cell r="Z211">
            <v>7145.6525634644104</v>
          </cell>
        </row>
        <row r="212">
          <cell r="Z212">
            <v>12399.80886012942</v>
          </cell>
        </row>
        <row r="213">
          <cell r="Z213">
            <v>10952.215144001524</v>
          </cell>
        </row>
        <row r="214">
          <cell r="Z214">
            <v>7489.3824146481011</v>
          </cell>
        </row>
        <row r="215">
          <cell r="Z215">
            <v>0</v>
          </cell>
        </row>
        <row r="216">
          <cell r="Z216">
            <v>0</v>
          </cell>
        </row>
        <row r="217">
          <cell r="Z217">
            <v>3871.3232771369426</v>
          </cell>
        </row>
        <row r="218">
          <cell r="Z218">
            <v>8363.3805522208859</v>
          </cell>
        </row>
        <row r="219">
          <cell r="Z219">
            <v>1402.7375415282393</v>
          </cell>
        </row>
        <row r="220">
          <cell r="Z220">
            <v>6199.9044300647101</v>
          </cell>
        </row>
        <row r="221">
          <cell r="Z221">
            <v>1891.4962667994034</v>
          </cell>
        </row>
        <row r="222">
          <cell r="Z222">
            <v>3462.832729353423</v>
          </cell>
        </row>
        <row r="223">
          <cell r="Z223">
            <v>3744.6912073240505</v>
          </cell>
        </row>
        <row r="224">
          <cell r="Z224">
            <v>8179.7314404022482</v>
          </cell>
        </row>
        <row r="225">
          <cell r="Z225">
            <v>0</v>
          </cell>
        </row>
        <row r="226">
          <cell r="Z226">
            <v>0</v>
          </cell>
        </row>
        <row r="227">
          <cell r="Z227">
            <v>0</v>
          </cell>
        </row>
        <row r="228">
          <cell r="Z228">
            <v>17653.965156794427</v>
          </cell>
        </row>
        <row r="229">
          <cell r="Z229">
            <v>7489.3824146481011</v>
          </cell>
        </row>
        <row r="230">
          <cell r="Z230">
            <v>7489.3824146481011</v>
          </cell>
        </row>
        <row r="231">
          <cell r="Z231">
            <v>3744.6912073240505</v>
          </cell>
        </row>
        <row r="232">
          <cell r="Z232">
            <v>0</v>
          </cell>
        </row>
        <row r="233">
          <cell r="Z233">
            <v>0</v>
          </cell>
        </row>
        <row r="234">
          <cell r="Z234">
            <v>0</v>
          </cell>
        </row>
        <row r="235">
          <cell r="Z235">
            <v>10390.866746698679</v>
          </cell>
        </row>
        <row r="236">
          <cell r="Z236">
            <v>12399.80886012942</v>
          </cell>
        </row>
        <row r="237">
          <cell r="Z237">
            <v>12399.80886012942</v>
          </cell>
        </row>
        <row r="238">
          <cell r="Z238">
            <v>10952.215144001524</v>
          </cell>
        </row>
        <row r="239">
          <cell r="Z239">
            <v>7489.3824146481011</v>
          </cell>
        </row>
        <row r="240">
          <cell r="Z240">
            <v>0</v>
          </cell>
        </row>
        <row r="241">
          <cell r="Z241">
            <v>0</v>
          </cell>
        </row>
        <row r="242">
          <cell r="Z242">
            <v>3871.3232771369426</v>
          </cell>
        </row>
        <row r="243">
          <cell r="Z243">
            <v>7180.6802721088434</v>
          </cell>
        </row>
        <row r="244">
          <cell r="Z244">
            <v>0</v>
          </cell>
        </row>
        <row r="245">
          <cell r="Z245">
            <v>0</v>
          </cell>
        </row>
        <row r="246">
          <cell r="Z246">
            <v>0</v>
          </cell>
        </row>
        <row r="247">
          <cell r="Z247">
            <v>7742.6465542738852</v>
          </cell>
        </row>
        <row r="248">
          <cell r="Z248">
            <v>0</v>
          </cell>
        </row>
        <row r="249">
          <cell r="Z249">
            <v>0</v>
          </cell>
        </row>
        <row r="250">
          <cell r="Z250">
            <v>0</v>
          </cell>
        </row>
        <row r="251">
          <cell r="Z251">
            <v>34467.265306122448</v>
          </cell>
        </row>
        <row r="252">
          <cell r="Z252">
            <v>8616.8163265306121</v>
          </cell>
        </row>
        <row r="253">
          <cell r="Z253">
            <v>0</v>
          </cell>
        </row>
        <row r="254">
          <cell r="Z254">
            <v>0</v>
          </cell>
        </row>
        <row r="255">
          <cell r="Z255">
            <v>0</v>
          </cell>
        </row>
        <row r="256">
          <cell r="Z256">
            <v>34467.265306122448</v>
          </cell>
        </row>
        <row r="257">
          <cell r="Z257">
            <v>0</v>
          </cell>
        </row>
        <row r="258">
          <cell r="Z258">
            <v>0</v>
          </cell>
        </row>
        <row r="259">
          <cell r="Z259">
            <v>47392.489795918365</v>
          </cell>
        </row>
        <row r="260">
          <cell r="Z260">
            <v>0</v>
          </cell>
        </row>
        <row r="261">
          <cell r="Z261">
            <v>0</v>
          </cell>
        </row>
        <row r="262">
          <cell r="Z262">
            <v>25850.448979591834</v>
          </cell>
        </row>
        <row r="263">
          <cell r="Z263">
            <v>0</v>
          </cell>
        </row>
        <row r="264">
          <cell r="Z264">
            <v>0</v>
          </cell>
        </row>
        <row r="265">
          <cell r="Z265">
            <v>68934.530612244896</v>
          </cell>
        </row>
        <row r="266">
          <cell r="Z266">
            <v>8616.8163265306121</v>
          </cell>
        </row>
        <row r="267">
          <cell r="Z267">
            <v>0</v>
          </cell>
        </row>
        <row r="268">
          <cell r="Z268">
            <v>0</v>
          </cell>
        </row>
        <row r="269">
          <cell r="Z269">
            <v>17233.632653061224</v>
          </cell>
        </row>
        <row r="270">
          <cell r="Z270">
            <v>8616.8163265306121</v>
          </cell>
        </row>
        <row r="271">
          <cell r="Z271">
            <v>0</v>
          </cell>
        </row>
        <row r="272">
          <cell r="Z272">
            <v>0</v>
          </cell>
        </row>
        <row r="273">
          <cell r="Z273">
            <v>3871.3232771369426</v>
          </cell>
        </row>
        <row r="274">
          <cell r="Z274">
            <v>0</v>
          </cell>
        </row>
        <row r="275">
          <cell r="Z275">
            <v>0</v>
          </cell>
        </row>
        <row r="276">
          <cell r="Z276">
            <v>1931.3553835327252</v>
          </cell>
        </row>
        <row r="277">
          <cell r="Z277">
            <v>0</v>
          </cell>
        </row>
        <row r="278">
          <cell r="Z278">
            <v>0</v>
          </cell>
        </row>
        <row r="279">
          <cell r="Z279">
            <v>0</v>
          </cell>
        </row>
        <row r="280">
          <cell r="Z280">
            <v>0</v>
          </cell>
        </row>
        <row r="281">
          <cell r="Z281">
            <v>6500.4052989616912</v>
          </cell>
        </row>
        <row r="282">
          <cell r="Z282">
            <v>13000.810597923382</v>
          </cell>
        </row>
        <row r="283">
          <cell r="Z283">
            <v>0</v>
          </cell>
        </row>
        <row r="284">
          <cell r="Z284">
            <v>6500.4052989616912</v>
          </cell>
        </row>
        <row r="285">
          <cell r="Z285">
            <v>0</v>
          </cell>
        </row>
        <row r="286">
          <cell r="Z286">
            <v>0</v>
          </cell>
        </row>
        <row r="287">
          <cell r="Z287">
            <v>0</v>
          </cell>
        </row>
        <row r="288">
          <cell r="Z288">
            <v>0</v>
          </cell>
        </row>
        <row r="289">
          <cell r="Z289">
            <v>0</v>
          </cell>
        </row>
        <row r="290">
          <cell r="Z290">
            <v>5442.1997851772303</v>
          </cell>
        </row>
        <row r="291">
          <cell r="Z291">
            <v>0</v>
          </cell>
        </row>
        <row r="292">
          <cell r="Z292">
            <v>10390.866746698679</v>
          </cell>
        </row>
        <row r="293">
          <cell r="Z293">
            <v>0</v>
          </cell>
        </row>
        <row r="294">
          <cell r="Z294">
            <v>0</v>
          </cell>
        </row>
        <row r="295">
          <cell r="Z295">
            <v>0</v>
          </cell>
        </row>
        <row r="296">
          <cell r="Z296">
            <v>6500.4052989616912</v>
          </cell>
        </row>
        <row r="297">
          <cell r="Z297">
            <v>13000.810597923382</v>
          </cell>
        </row>
        <row r="298">
          <cell r="Z298">
            <v>0</v>
          </cell>
        </row>
        <row r="299">
          <cell r="Z299">
            <v>6500.4052989616912</v>
          </cell>
        </row>
        <row r="300">
          <cell r="Z300">
            <v>0</v>
          </cell>
        </row>
        <row r="301">
          <cell r="Z301">
            <v>0</v>
          </cell>
        </row>
        <row r="302">
          <cell r="Z302">
            <v>0</v>
          </cell>
        </row>
        <row r="303">
          <cell r="Z303">
            <v>6500.4052989616912</v>
          </cell>
        </row>
        <row r="304">
          <cell r="Z304">
            <v>5442.1997851772303</v>
          </cell>
        </row>
        <row r="305">
          <cell r="Z305">
            <v>0</v>
          </cell>
        </row>
        <row r="306">
          <cell r="Z306">
            <v>0</v>
          </cell>
        </row>
        <row r="307">
          <cell r="Z307">
            <v>6500.4052989616912</v>
          </cell>
        </row>
        <row r="308">
          <cell r="Z308">
            <v>13000.810597923382</v>
          </cell>
        </row>
        <row r="309">
          <cell r="Z309">
            <v>0</v>
          </cell>
        </row>
        <row r="310">
          <cell r="Z310">
            <v>6500.4052989616912</v>
          </cell>
        </row>
        <row r="311">
          <cell r="Z311">
            <v>0</v>
          </cell>
        </row>
        <row r="312">
          <cell r="Z312">
            <v>0</v>
          </cell>
        </row>
        <row r="313">
          <cell r="Z313">
            <v>0</v>
          </cell>
        </row>
        <row r="314">
          <cell r="Z314">
            <v>3250.2026494808456</v>
          </cell>
        </row>
        <row r="315">
          <cell r="Z315">
            <v>13000.810597923382</v>
          </cell>
        </row>
        <row r="316">
          <cell r="Z316">
            <v>0</v>
          </cell>
        </row>
        <row r="317">
          <cell r="Z317">
            <v>6500.4052989616912</v>
          </cell>
        </row>
        <row r="318">
          <cell r="Z318">
            <v>25343.577430972386</v>
          </cell>
        </row>
        <row r="319">
          <cell r="Z319">
            <v>0</v>
          </cell>
        </row>
        <row r="320">
          <cell r="Z320">
            <v>0</v>
          </cell>
        </row>
        <row r="321">
          <cell r="Z321">
            <v>0</v>
          </cell>
        </row>
        <row r="322">
          <cell r="Z322">
            <v>7180.6802721088434</v>
          </cell>
        </row>
        <row r="323">
          <cell r="Z323">
            <v>0</v>
          </cell>
        </row>
        <row r="324">
          <cell r="Z324">
            <v>0</v>
          </cell>
        </row>
        <row r="325">
          <cell r="Z325">
            <v>0</v>
          </cell>
        </row>
        <row r="326">
          <cell r="Z326">
            <v>10390.866746698679</v>
          </cell>
        </row>
        <row r="327">
          <cell r="Z327">
            <v>14445.83913565426</v>
          </cell>
        </row>
        <row r="328">
          <cell r="Z328">
            <v>0</v>
          </cell>
        </row>
        <row r="329">
          <cell r="Z329">
            <v>0</v>
          </cell>
        </row>
        <row r="330">
          <cell r="Z330">
            <v>0</v>
          </cell>
        </row>
        <row r="331">
          <cell r="Z331">
            <v>0</v>
          </cell>
        </row>
        <row r="332">
          <cell r="Z332">
            <v>22809.219687875146</v>
          </cell>
        </row>
        <row r="333">
          <cell r="Z333">
            <v>0</v>
          </cell>
        </row>
        <row r="334">
          <cell r="Z334">
            <v>0</v>
          </cell>
        </row>
        <row r="335">
          <cell r="Z335">
            <v>0</v>
          </cell>
        </row>
        <row r="336">
          <cell r="Z336">
            <v>31172.600240096035</v>
          </cell>
        </row>
        <row r="337">
          <cell r="Z337">
            <v>20781.733493397358</v>
          </cell>
        </row>
        <row r="338">
          <cell r="Z338">
            <v>0</v>
          </cell>
        </row>
        <row r="339">
          <cell r="Z339">
            <v>0</v>
          </cell>
        </row>
        <row r="340">
          <cell r="Z340">
            <v>0</v>
          </cell>
        </row>
        <row r="341">
          <cell r="Z341">
            <v>2027.4861944777906</v>
          </cell>
        </row>
        <row r="342">
          <cell r="Z342">
            <v>20781.733493397358</v>
          </cell>
        </row>
        <row r="343">
          <cell r="Z343">
            <v>0</v>
          </cell>
        </row>
        <row r="344">
          <cell r="Z344">
            <v>0</v>
          </cell>
        </row>
        <row r="345">
          <cell r="Z345">
            <v>0</v>
          </cell>
        </row>
        <row r="346">
          <cell r="Z346">
            <v>37508.494597839133</v>
          </cell>
        </row>
        <row r="347">
          <cell r="Z347">
            <v>20781.733493397358</v>
          </cell>
        </row>
        <row r="348">
          <cell r="Z348">
            <v>0</v>
          </cell>
        </row>
        <row r="349">
          <cell r="Z349">
            <v>0</v>
          </cell>
        </row>
        <row r="350">
          <cell r="Z350">
            <v>0</v>
          </cell>
        </row>
        <row r="351">
          <cell r="Z351">
            <v>31172.600240096035</v>
          </cell>
        </row>
        <row r="352">
          <cell r="Z352">
            <v>14445.83913565426</v>
          </cell>
        </row>
        <row r="353">
          <cell r="Z353">
            <v>0</v>
          </cell>
        </row>
        <row r="354">
          <cell r="Z354">
            <v>0</v>
          </cell>
        </row>
        <row r="355">
          <cell r="Z355">
            <v>0</v>
          </cell>
        </row>
        <row r="356">
          <cell r="Z356">
            <v>7180.6802721088434</v>
          </cell>
        </row>
        <row r="357">
          <cell r="Z357">
            <v>8179.7314404022482</v>
          </cell>
        </row>
        <row r="358">
          <cell r="Z358">
            <v>0</v>
          </cell>
        </row>
        <row r="359">
          <cell r="Z359">
            <v>10548.171710063336</v>
          </cell>
        </row>
        <row r="360">
          <cell r="Z360">
            <v>0</v>
          </cell>
        </row>
        <row r="361">
          <cell r="Z361">
            <v>0</v>
          </cell>
        </row>
        <row r="362">
          <cell r="Z362">
            <v>0</v>
          </cell>
        </row>
        <row r="363">
          <cell r="Z363">
            <v>23227.939662821656</v>
          </cell>
        </row>
        <row r="364">
          <cell r="Z364">
            <v>0</v>
          </cell>
        </row>
        <row r="365">
          <cell r="Z365">
            <v>0</v>
          </cell>
        </row>
        <row r="366">
          <cell r="Z366">
            <v>0</v>
          </cell>
        </row>
        <row r="367">
          <cell r="Z367">
            <v>0</v>
          </cell>
        </row>
        <row r="368">
          <cell r="Z368">
            <v>0</v>
          </cell>
        </row>
        <row r="369">
          <cell r="Z369">
            <v>0</v>
          </cell>
        </row>
        <row r="370">
          <cell r="Z370">
            <v>0</v>
          </cell>
        </row>
        <row r="371">
          <cell r="Z371">
            <v>5170.0897959183667</v>
          </cell>
        </row>
        <row r="372">
          <cell r="Z372">
            <v>0</v>
          </cell>
        </row>
        <row r="373">
          <cell r="Z373">
            <v>0</v>
          </cell>
        </row>
        <row r="374">
          <cell r="Z374">
            <v>0</v>
          </cell>
        </row>
        <row r="375">
          <cell r="Z375">
            <v>0</v>
          </cell>
        </row>
        <row r="376">
          <cell r="Z376">
            <v>13786.90612244898</v>
          </cell>
        </row>
        <row r="377">
          <cell r="Z377">
            <v>0</v>
          </cell>
        </row>
        <row r="378">
          <cell r="Z378">
            <v>0</v>
          </cell>
        </row>
        <row r="379">
          <cell r="Z379">
            <v>0</v>
          </cell>
        </row>
        <row r="380">
          <cell r="Z380">
            <v>0</v>
          </cell>
        </row>
        <row r="381">
          <cell r="Z381">
            <v>0</v>
          </cell>
        </row>
        <row r="382">
          <cell r="Z382">
            <v>0</v>
          </cell>
        </row>
        <row r="383">
          <cell r="Z383">
            <v>0</v>
          </cell>
        </row>
        <row r="384">
          <cell r="Z384">
            <v>0</v>
          </cell>
        </row>
        <row r="385">
          <cell r="Z385">
            <v>0</v>
          </cell>
        </row>
        <row r="386">
          <cell r="Z386">
            <v>0</v>
          </cell>
        </row>
        <row r="387">
          <cell r="Z387">
            <v>0</v>
          </cell>
        </row>
        <row r="388">
          <cell r="Z388">
            <v>0</v>
          </cell>
        </row>
        <row r="389">
          <cell r="Z389">
            <v>0</v>
          </cell>
        </row>
        <row r="390">
          <cell r="Z390">
            <v>0</v>
          </cell>
        </row>
        <row r="391">
          <cell r="Z391">
            <v>0</v>
          </cell>
        </row>
        <row r="392">
          <cell r="Z392">
            <v>62440.698018337767</v>
          </cell>
        </row>
        <row r="393">
          <cell r="Z393">
            <v>0</v>
          </cell>
        </row>
        <row r="394">
          <cell r="Z394">
            <v>0</v>
          </cell>
        </row>
        <row r="395">
          <cell r="Z395">
            <v>0</v>
          </cell>
        </row>
        <row r="396">
          <cell r="Z396">
            <v>0</v>
          </cell>
        </row>
        <row r="397">
          <cell r="Z397">
            <v>0</v>
          </cell>
        </row>
        <row r="398">
          <cell r="Z398">
            <v>3446.7265306122449</v>
          </cell>
        </row>
        <row r="399">
          <cell r="Z399">
            <v>8616.8163265306121</v>
          </cell>
        </row>
        <row r="400">
          <cell r="Z400">
            <v>0</v>
          </cell>
        </row>
        <row r="401">
          <cell r="Z401">
            <v>0</v>
          </cell>
        </row>
        <row r="402">
          <cell r="Z402">
            <v>36779.094076655056</v>
          </cell>
        </row>
        <row r="403">
          <cell r="Z403">
            <v>0</v>
          </cell>
        </row>
        <row r="404">
          <cell r="Z404">
            <v>0</v>
          </cell>
        </row>
        <row r="405">
          <cell r="Z405">
            <v>0</v>
          </cell>
        </row>
        <row r="406">
          <cell r="Z406">
            <v>31524.937779990047</v>
          </cell>
        </row>
        <row r="407">
          <cell r="Z407">
            <v>0</v>
          </cell>
        </row>
        <row r="408">
          <cell r="Z408">
            <v>0</v>
          </cell>
        </row>
        <row r="409">
          <cell r="Z409">
            <v>0</v>
          </cell>
        </row>
        <row r="410">
          <cell r="Z410">
            <v>0</v>
          </cell>
        </row>
        <row r="411">
          <cell r="Z411">
            <v>0</v>
          </cell>
        </row>
        <row r="412">
          <cell r="Z412">
            <v>0</v>
          </cell>
        </row>
        <row r="413">
          <cell r="Z413">
            <v>0</v>
          </cell>
        </row>
        <row r="414">
          <cell r="Z414">
            <v>420.33250373320095</v>
          </cell>
        </row>
        <row r="415">
          <cell r="Z415">
            <v>0</v>
          </cell>
        </row>
        <row r="416">
          <cell r="Z416">
            <v>0</v>
          </cell>
        </row>
        <row r="417">
          <cell r="Z417">
            <v>0</v>
          </cell>
        </row>
        <row r="418">
          <cell r="Z418">
            <v>1723.3632653061225</v>
          </cell>
        </row>
        <row r="419">
          <cell r="Z419">
            <v>26270.781483325038</v>
          </cell>
        </row>
        <row r="420">
          <cell r="Z420">
            <v>0</v>
          </cell>
        </row>
        <row r="421">
          <cell r="Z421">
            <v>0</v>
          </cell>
        </row>
        <row r="422">
          <cell r="Z422">
            <v>0</v>
          </cell>
        </row>
        <row r="423">
          <cell r="Z423">
            <v>174833.95445134575</v>
          </cell>
        </row>
        <row r="424">
          <cell r="Z424">
            <v>0</v>
          </cell>
        </row>
        <row r="425">
          <cell r="Z425">
            <v>0</v>
          </cell>
        </row>
        <row r="426">
          <cell r="Z426">
            <v>9037.1488302638154</v>
          </cell>
        </row>
        <row r="427">
          <cell r="Z427">
            <v>0</v>
          </cell>
        </row>
        <row r="428">
          <cell r="Z428">
            <v>0</v>
          </cell>
        </row>
        <row r="429">
          <cell r="Z429">
            <v>0</v>
          </cell>
        </row>
        <row r="430">
          <cell r="Z430">
            <v>0</v>
          </cell>
        </row>
        <row r="431">
          <cell r="Z431">
            <v>14856.579873328643</v>
          </cell>
        </row>
        <row r="432">
          <cell r="Z432">
            <v>0</v>
          </cell>
        </row>
        <row r="433">
          <cell r="Z433">
            <v>0</v>
          </cell>
        </row>
        <row r="434">
          <cell r="Z434">
            <v>0</v>
          </cell>
        </row>
        <row r="435">
          <cell r="Z435">
            <v>0</v>
          </cell>
        </row>
        <row r="436">
          <cell r="Z436">
            <v>0</v>
          </cell>
        </row>
        <row r="437">
          <cell r="Z437">
            <v>0</v>
          </cell>
        </row>
        <row r="438">
          <cell r="Z438">
            <v>0</v>
          </cell>
        </row>
        <row r="439">
          <cell r="Z439">
            <v>0</v>
          </cell>
        </row>
        <row r="440">
          <cell r="Z440">
            <v>0</v>
          </cell>
        </row>
        <row r="441">
          <cell r="Z441">
            <v>1774.050420168066</v>
          </cell>
        </row>
        <row r="442">
          <cell r="Z442">
            <v>0</v>
          </cell>
        </row>
        <row r="443">
          <cell r="Z443">
            <v>0</v>
          </cell>
        </row>
        <row r="444">
          <cell r="Z444">
            <v>0</v>
          </cell>
        </row>
        <row r="445">
          <cell r="Z445">
            <v>1774.050420168066</v>
          </cell>
        </row>
        <row r="446">
          <cell r="Z446">
            <v>0</v>
          </cell>
        </row>
        <row r="447">
          <cell r="Z447">
            <v>0</v>
          </cell>
        </row>
        <row r="448">
          <cell r="Z448">
            <v>0</v>
          </cell>
        </row>
        <row r="449">
          <cell r="Z449">
            <v>0</v>
          </cell>
        </row>
        <row r="450">
          <cell r="Z450">
            <v>112393.25643300799</v>
          </cell>
        </row>
        <row r="451">
          <cell r="Z451">
            <v>137369.53564034309</v>
          </cell>
        </row>
        <row r="452">
          <cell r="Z452">
            <v>0</v>
          </cell>
        </row>
        <row r="453">
          <cell r="Z453">
            <v>0</v>
          </cell>
        </row>
        <row r="454">
          <cell r="Z454">
            <v>0</v>
          </cell>
        </row>
        <row r="455">
          <cell r="Z455">
            <v>0</v>
          </cell>
        </row>
        <row r="456">
          <cell r="Z456">
            <v>0</v>
          </cell>
        </row>
        <row r="457">
          <cell r="Z457">
            <v>0</v>
          </cell>
        </row>
        <row r="458">
          <cell r="Z458">
            <v>0</v>
          </cell>
        </row>
        <row r="459">
          <cell r="Z459">
            <v>0</v>
          </cell>
        </row>
        <row r="460">
          <cell r="Z460">
            <v>2944.6823300748883</v>
          </cell>
        </row>
        <row r="461">
          <cell r="Z461">
            <v>0</v>
          </cell>
        </row>
        <row r="462">
          <cell r="Z462">
            <v>0</v>
          </cell>
        </row>
        <row r="463">
          <cell r="Z463">
            <v>3282.5966958211861</v>
          </cell>
        </row>
        <row r="464">
          <cell r="Z464">
            <v>0</v>
          </cell>
        </row>
        <row r="465">
          <cell r="Z465">
            <v>0</v>
          </cell>
        </row>
        <row r="466">
          <cell r="Z466">
            <v>0</v>
          </cell>
        </row>
        <row r="467">
          <cell r="Z467">
            <v>0</v>
          </cell>
        </row>
        <row r="468">
          <cell r="Z468">
            <v>0</v>
          </cell>
        </row>
        <row r="469">
          <cell r="Z469">
            <v>0</v>
          </cell>
        </row>
        <row r="470">
          <cell r="Z470">
            <v>0</v>
          </cell>
        </row>
        <row r="471">
          <cell r="Z471">
            <v>0</v>
          </cell>
        </row>
        <row r="472">
          <cell r="Z472">
            <v>0</v>
          </cell>
        </row>
        <row r="473">
          <cell r="Z473">
            <v>0</v>
          </cell>
        </row>
        <row r="475">
          <cell r="Z475">
            <v>0</v>
          </cell>
        </row>
        <row r="476">
          <cell r="Z476">
            <v>90414.130730553094</v>
          </cell>
        </row>
        <row r="477">
          <cell r="Z477">
            <v>0</v>
          </cell>
        </row>
        <row r="478">
          <cell r="Z478">
            <v>0</v>
          </cell>
        </row>
        <row r="479">
          <cell r="Z479">
            <v>0</v>
          </cell>
        </row>
        <row r="480">
          <cell r="Z480">
            <v>0</v>
          </cell>
        </row>
        <row r="481">
          <cell r="Z481">
            <v>0</v>
          </cell>
        </row>
        <row r="482">
          <cell r="Z482">
            <v>0</v>
          </cell>
        </row>
        <row r="483">
          <cell r="Z483">
            <v>0</v>
          </cell>
        </row>
        <row r="484">
          <cell r="Z484">
            <v>0</v>
          </cell>
        </row>
        <row r="485">
          <cell r="Z485">
            <v>0</v>
          </cell>
        </row>
        <row r="486">
          <cell r="Z486">
            <v>0</v>
          </cell>
        </row>
        <row r="487">
          <cell r="Z487">
            <v>5744.5442176870747</v>
          </cell>
        </row>
        <row r="488">
          <cell r="Z488">
            <v>0</v>
          </cell>
        </row>
        <row r="489">
          <cell r="Z489">
            <v>0</v>
          </cell>
        </row>
        <row r="490">
          <cell r="Z490">
            <v>0</v>
          </cell>
        </row>
        <row r="491">
          <cell r="Z491">
            <v>0</v>
          </cell>
        </row>
        <row r="492">
          <cell r="Z492">
            <v>0</v>
          </cell>
        </row>
        <row r="493">
          <cell r="Z493">
            <v>0</v>
          </cell>
        </row>
        <row r="494">
          <cell r="Z494">
            <v>0</v>
          </cell>
        </row>
        <row r="495">
          <cell r="Z495">
            <v>22978.176870748299</v>
          </cell>
        </row>
        <row r="496">
          <cell r="Z496">
            <v>0</v>
          </cell>
        </row>
        <row r="497">
          <cell r="Z497">
            <v>0</v>
          </cell>
        </row>
        <row r="498">
          <cell r="Z498">
            <v>0</v>
          </cell>
        </row>
        <row r="499">
          <cell r="Z499">
            <v>0</v>
          </cell>
        </row>
        <row r="500">
          <cell r="Z500">
            <v>0</v>
          </cell>
        </row>
        <row r="501">
          <cell r="Z501">
            <v>0</v>
          </cell>
        </row>
        <row r="502">
          <cell r="Z502">
            <v>0</v>
          </cell>
        </row>
        <row r="503">
          <cell r="Z503">
            <v>0</v>
          </cell>
        </row>
        <row r="504">
          <cell r="Z504">
            <v>0</v>
          </cell>
        </row>
        <row r="505">
          <cell r="Z505">
            <v>0</v>
          </cell>
        </row>
        <row r="506">
          <cell r="Z506">
            <v>14361.360544217687</v>
          </cell>
        </row>
        <row r="507">
          <cell r="Z507">
            <v>0</v>
          </cell>
        </row>
        <row r="508">
          <cell r="Z508">
            <v>0</v>
          </cell>
        </row>
        <row r="509">
          <cell r="Z509">
            <v>0</v>
          </cell>
        </row>
        <row r="510">
          <cell r="Z510">
            <v>0</v>
          </cell>
        </row>
        <row r="511">
          <cell r="Z511">
            <v>4308.408163265306</v>
          </cell>
        </row>
        <row r="512">
          <cell r="Z512">
            <v>0</v>
          </cell>
        </row>
        <row r="513">
          <cell r="Z513">
            <v>0</v>
          </cell>
        </row>
        <row r="514">
          <cell r="Z514">
            <v>0</v>
          </cell>
        </row>
        <row r="515">
          <cell r="Z515">
            <v>0</v>
          </cell>
        </row>
        <row r="516">
          <cell r="Z516">
            <v>137369.53564034309</v>
          </cell>
        </row>
        <row r="517">
          <cell r="Z517">
            <v>0</v>
          </cell>
        </row>
        <row r="518">
          <cell r="Z518">
            <v>8616.8163265306121</v>
          </cell>
        </row>
        <row r="519">
          <cell r="Z519">
            <v>0</v>
          </cell>
        </row>
        <row r="520">
          <cell r="Z520">
            <v>0</v>
          </cell>
        </row>
        <row r="521">
          <cell r="Z521">
            <v>5744.5442176870747</v>
          </cell>
        </row>
        <row r="522">
          <cell r="Z522">
            <v>0</v>
          </cell>
        </row>
        <row r="523">
          <cell r="Z523">
            <v>0</v>
          </cell>
        </row>
        <row r="524">
          <cell r="Z524">
            <v>0</v>
          </cell>
        </row>
        <row r="525">
          <cell r="Z525">
            <v>0</v>
          </cell>
        </row>
        <row r="526">
          <cell r="Z526">
            <v>12488.139603667556</v>
          </cell>
        </row>
        <row r="527">
          <cell r="Z527">
            <v>0</v>
          </cell>
        </row>
        <row r="528">
          <cell r="Z528">
            <v>0</v>
          </cell>
        </row>
        <row r="529">
          <cell r="Z529">
            <v>0</v>
          </cell>
        </row>
        <row r="530">
          <cell r="Z530">
            <v>71240.439206668583</v>
          </cell>
        </row>
        <row r="531">
          <cell r="Z531">
            <v>0</v>
          </cell>
        </row>
        <row r="532">
          <cell r="Z532">
            <v>0</v>
          </cell>
        </row>
        <row r="533">
          <cell r="Z533">
            <v>0</v>
          </cell>
        </row>
        <row r="534">
          <cell r="Z534">
            <v>0</v>
          </cell>
        </row>
        <row r="535">
          <cell r="Z535">
            <v>5744.5442176870747</v>
          </cell>
        </row>
        <row r="536">
          <cell r="Z536">
            <v>0</v>
          </cell>
        </row>
        <row r="537">
          <cell r="Z537">
            <v>0</v>
          </cell>
        </row>
        <row r="538">
          <cell r="Z538">
            <v>0</v>
          </cell>
        </row>
        <row r="539">
          <cell r="Z539">
            <v>0</v>
          </cell>
        </row>
        <row r="540">
          <cell r="Z540">
            <v>0</v>
          </cell>
        </row>
        <row r="541">
          <cell r="Z541">
            <v>0</v>
          </cell>
        </row>
        <row r="542">
          <cell r="Z542">
            <v>0</v>
          </cell>
        </row>
        <row r="543">
          <cell r="Z543">
            <v>0</v>
          </cell>
        </row>
        <row r="544">
          <cell r="Z544">
            <v>0</v>
          </cell>
        </row>
        <row r="545">
          <cell r="Z545">
            <v>5744.5442176870747</v>
          </cell>
        </row>
        <row r="546">
          <cell r="Z546">
            <v>1723.3632653061225</v>
          </cell>
        </row>
        <row r="547">
          <cell r="Z547">
            <v>0</v>
          </cell>
        </row>
        <row r="548">
          <cell r="Z548">
            <v>0</v>
          </cell>
        </row>
        <row r="549">
          <cell r="Z549">
            <v>3451.5538786943353</v>
          </cell>
        </row>
        <row r="550">
          <cell r="Z550">
            <v>0</v>
          </cell>
        </row>
        <row r="551">
          <cell r="Z551">
            <v>0</v>
          </cell>
        </row>
        <row r="552">
          <cell r="Z552">
            <v>0</v>
          </cell>
        </row>
        <row r="553">
          <cell r="Z553">
            <v>0</v>
          </cell>
        </row>
        <row r="554">
          <cell r="Z554">
            <v>0</v>
          </cell>
        </row>
        <row r="555">
          <cell r="Z555">
            <v>137369.53564034309</v>
          </cell>
        </row>
        <row r="556">
          <cell r="Z556">
            <v>0</v>
          </cell>
        </row>
        <row r="557">
          <cell r="Z557">
            <v>0</v>
          </cell>
        </row>
        <row r="558">
          <cell r="Z558">
            <v>0</v>
          </cell>
        </row>
        <row r="559">
          <cell r="Z559">
            <v>0</v>
          </cell>
        </row>
        <row r="560">
          <cell r="Z560">
            <v>0</v>
          </cell>
        </row>
        <row r="561">
          <cell r="Z561">
            <v>0</v>
          </cell>
        </row>
        <row r="562">
          <cell r="Z562">
            <v>0</v>
          </cell>
        </row>
        <row r="563">
          <cell r="Z563">
            <v>0</v>
          </cell>
        </row>
        <row r="564">
          <cell r="Z564">
            <v>0</v>
          </cell>
        </row>
        <row r="565">
          <cell r="Z565">
            <v>0</v>
          </cell>
        </row>
        <row r="566">
          <cell r="Z566">
            <v>0</v>
          </cell>
        </row>
        <row r="567">
          <cell r="Z567">
            <v>0</v>
          </cell>
        </row>
        <row r="568">
          <cell r="Z568">
            <v>0</v>
          </cell>
        </row>
        <row r="569">
          <cell r="Z569">
            <v>0</v>
          </cell>
        </row>
        <row r="570">
          <cell r="Z570">
            <v>0</v>
          </cell>
        </row>
        <row r="571">
          <cell r="Z571">
            <v>0</v>
          </cell>
        </row>
        <row r="572">
          <cell r="Z572">
            <v>0</v>
          </cell>
        </row>
        <row r="573">
          <cell r="Z573">
            <v>0</v>
          </cell>
        </row>
        <row r="574">
          <cell r="Z574">
            <v>0</v>
          </cell>
        </row>
        <row r="575">
          <cell r="Z575">
            <v>2872.2721088435374</v>
          </cell>
        </row>
        <row r="576">
          <cell r="Z576">
            <v>0</v>
          </cell>
        </row>
        <row r="577">
          <cell r="Z577">
            <v>0</v>
          </cell>
        </row>
        <row r="578">
          <cell r="Z578">
            <v>0</v>
          </cell>
        </row>
        <row r="579">
          <cell r="Z579">
            <v>0</v>
          </cell>
        </row>
        <row r="580">
          <cell r="Z580">
            <v>0</v>
          </cell>
        </row>
        <row r="581">
          <cell r="Z581">
            <v>0</v>
          </cell>
        </row>
        <row r="582">
          <cell r="Z582">
            <v>0</v>
          </cell>
        </row>
        <row r="583">
          <cell r="Z583">
            <v>0</v>
          </cell>
        </row>
        <row r="584">
          <cell r="Z584">
            <v>0</v>
          </cell>
        </row>
        <row r="585">
          <cell r="Z585">
            <v>0</v>
          </cell>
        </row>
        <row r="586">
          <cell r="Z586">
            <v>124881.39603667553</v>
          </cell>
        </row>
        <row r="587">
          <cell r="Z587">
            <v>0</v>
          </cell>
        </row>
        <row r="588">
          <cell r="Z588">
            <v>25650.057902230659</v>
          </cell>
        </row>
        <row r="589">
          <cell r="Z589">
            <v>0</v>
          </cell>
        </row>
        <row r="590">
          <cell r="Z590">
            <v>0</v>
          </cell>
        </row>
        <row r="591">
          <cell r="Z591">
            <v>43084.081632653062</v>
          </cell>
        </row>
        <row r="592">
          <cell r="Z592">
            <v>0</v>
          </cell>
        </row>
        <row r="593">
          <cell r="Z593">
            <v>6500.4052989616912</v>
          </cell>
        </row>
        <row r="594">
          <cell r="Z594">
            <v>0</v>
          </cell>
        </row>
        <row r="595">
          <cell r="Z595">
            <v>0</v>
          </cell>
        </row>
        <row r="596">
          <cell r="Z596">
            <v>0</v>
          </cell>
        </row>
        <row r="597">
          <cell r="Z597">
            <v>13000.810597923382</v>
          </cell>
        </row>
        <row r="598">
          <cell r="Z598">
            <v>0</v>
          </cell>
        </row>
        <row r="599">
          <cell r="Z599">
            <v>0</v>
          </cell>
        </row>
        <row r="600">
          <cell r="Z600">
            <v>25850.448979591834</v>
          </cell>
        </row>
        <row r="601">
          <cell r="Z601">
            <v>6500.4052989616912</v>
          </cell>
        </row>
        <row r="602">
          <cell r="Z602">
            <v>0</v>
          </cell>
        </row>
        <row r="603">
          <cell r="Z603">
            <v>0</v>
          </cell>
        </row>
        <row r="604">
          <cell r="Z604">
            <v>0</v>
          </cell>
        </row>
        <row r="605">
          <cell r="Z605">
            <v>34467.265306122448</v>
          </cell>
        </row>
        <row r="606">
          <cell r="Z606">
            <v>6500.4052989616912</v>
          </cell>
        </row>
        <row r="607">
          <cell r="Z607">
            <v>0</v>
          </cell>
        </row>
        <row r="608">
          <cell r="Z608">
            <v>0</v>
          </cell>
        </row>
        <row r="609">
          <cell r="Z609">
            <v>25850.448979591834</v>
          </cell>
        </row>
        <row r="610">
          <cell r="Z610">
            <v>6500.4052989616912</v>
          </cell>
        </row>
        <row r="611">
          <cell r="Z611">
            <v>0</v>
          </cell>
        </row>
        <row r="612">
          <cell r="Z612">
            <v>0</v>
          </cell>
        </row>
        <row r="613">
          <cell r="Z613">
            <v>0</v>
          </cell>
        </row>
        <row r="614">
          <cell r="Z614">
            <v>43084.081632653062</v>
          </cell>
        </row>
        <row r="615">
          <cell r="Z615">
            <v>6500.4052989616912</v>
          </cell>
        </row>
        <row r="616">
          <cell r="Z616">
            <v>0</v>
          </cell>
        </row>
        <row r="617">
          <cell r="Z617">
            <v>0</v>
          </cell>
        </row>
        <row r="618">
          <cell r="Z618">
            <v>0</v>
          </cell>
        </row>
        <row r="619">
          <cell r="Z619">
            <v>0</v>
          </cell>
        </row>
        <row r="620">
          <cell r="Z620">
            <v>124881.39603667553</v>
          </cell>
        </row>
        <row r="621">
          <cell r="Z621">
            <v>0</v>
          </cell>
        </row>
        <row r="622">
          <cell r="Z622">
            <v>0</v>
          </cell>
        </row>
        <row r="623">
          <cell r="Z623">
            <v>0</v>
          </cell>
        </row>
        <row r="624">
          <cell r="Z624">
            <v>0</v>
          </cell>
        </row>
        <row r="625">
          <cell r="Z625">
            <v>0</v>
          </cell>
        </row>
        <row r="626">
          <cell r="Z626">
            <v>2872.2721088435374</v>
          </cell>
        </row>
        <row r="627">
          <cell r="Z627">
            <v>0</v>
          </cell>
        </row>
        <row r="628">
          <cell r="Z628">
            <v>0</v>
          </cell>
        </row>
        <row r="629">
          <cell r="Z629">
            <v>0</v>
          </cell>
        </row>
        <row r="630">
          <cell r="Z630">
            <v>0</v>
          </cell>
        </row>
        <row r="631">
          <cell r="Z631">
            <v>0</v>
          </cell>
        </row>
        <row r="632">
          <cell r="Z632">
            <v>0</v>
          </cell>
        </row>
        <row r="633">
          <cell r="Z633">
            <v>0</v>
          </cell>
        </row>
        <row r="634">
          <cell r="Z634">
            <v>0</v>
          </cell>
        </row>
        <row r="635">
          <cell r="Z635">
            <v>0</v>
          </cell>
        </row>
        <row r="636">
          <cell r="Z636">
            <v>0</v>
          </cell>
        </row>
        <row r="637">
          <cell r="Z637">
            <v>0</v>
          </cell>
        </row>
        <row r="638">
          <cell r="Z638">
            <v>0</v>
          </cell>
        </row>
        <row r="639">
          <cell r="Z639">
            <v>0</v>
          </cell>
        </row>
        <row r="640">
          <cell r="Z640">
            <v>0</v>
          </cell>
        </row>
        <row r="641">
          <cell r="Z641">
            <v>0</v>
          </cell>
        </row>
        <row r="642">
          <cell r="Z642">
            <v>0</v>
          </cell>
        </row>
        <row r="643">
          <cell r="Z643">
            <v>0</v>
          </cell>
        </row>
        <row r="644">
          <cell r="Z644">
            <v>0</v>
          </cell>
        </row>
        <row r="645">
          <cell r="Z645">
            <v>2872.2721088435374</v>
          </cell>
        </row>
        <row r="646">
          <cell r="Z646">
            <v>1498.5767524401058</v>
          </cell>
        </row>
        <row r="647">
          <cell r="Z647">
            <v>0</v>
          </cell>
        </row>
        <row r="648">
          <cell r="Z648">
            <v>2872.2721088435374</v>
          </cell>
        </row>
        <row r="649">
          <cell r="Z649">
            <v>0</v>
          </cell>
        </row>
        <row r="650">
          <cell r="Z650">
            <v>0</v>
          </cell>
        </row>
        <row r="651">
          <cell r="Z651">
            <v>0</v>
          </cell>
        </row>
        <row r="652">
          <cell r="Z652">
            <v>124881.39603667553</v>
          </cell>
        </row>
        <row r="653">
          <cell r="Z653">
            <v>0</v>
          </cell>
        </row>
        <row r="654">
          <cell r="Z654">
            <v>0</v>
          </cell>
        </row>
        <row r="655">
          <cell r="Z655">
            <v>3871.3232771369426</v>
          </cell>
        </row>
        <row r="656">
          <cell r="Z656">
            <v>0</v>
          </cell>
        </row>
        <row r="657">
          <cell r="Z657">
            <v>0</v>
          </cell>
        </row>
        <row r="658">
          <cell r="Z658">
            <v>0</v>
          </cell>
        </row>
        <row r="659">
          <cell r="Z659">
            <v>0</v>
          </cell>
        </row>
        <row r="660">
          <cell r="Z660">
            <v>0</v>
          </cell>
        </row>
        <row r="661">
          <cell r="Z661">
            <v>0</v>
          </cell>
        </row>
        <row r="662">
          <cell r="Z662">
            <v>0</v>
          </cell>
        </row>
        <row r="663">
          <cell r="Z663">
            <v>0</v>
          </cell>
        </row>
        <row r="664">
          <cell r="Z664">
            <v>0</v>
          </cell>
        </row>
        <row r="665">
          <cell r="Z665">
            <v>0</v>
          </cell>
        </row>
        <row r="666">
          <cell r="Z666">
            <v>0</v>
          </cell>
        </row>
        <row r="667">
          <cell r="Z667">
            <v>0</v>
          </cell>
        </row>
        <row r="668">
          <cell r="Z668">
            <v>0</v>
          </cell>
        </row>
        <row r="669">
          <cell r="Z669">
            <v>0</v>
          </cell>
        </row>
        <row r="670">
          <cell r="Z670">
            <v>0</v>
          </cell>
        </row>
        <row r="671">
          <cell r="Z671">
            <v>0</v>
          </cell>
        </row>
        <row r="672">
          <cell r="Z672">
            <v>0</v>
          </cell>
        </row>
        <row r="673">
          <cell r="Z673">
            <v>0</v>
          </cell>
        </row>
        <row r="674">
          <cell r="Z674">
            <v>0</v>
          </cell>
        </row>
        <row r="675">
          <cell r="Z675">
            <v>0</v>
          </cell>
        </row>
        <row r="676">
          <cell r="Z676">
            <v>0</v>
          </cell>
        </row>
        <row r="677">
          <cell r="Z677">
            <v>0</v>
          </cell>
        </row>
        <row r="678">
          <cell r="Z678">
            <v>0</v>
          </cell>
        </row>
        <row r="679">
          <cell r="Z679">
            <v>0</v>
          </cell>
        </row>
        <row r="680">
          <cell r="Z680">
            <v>0</v>
          </cell>
        </row>
        <row r="681">
          <cell r="Z681">
            <v>0</v>
          </cell>
        </row>
        <row r="682">
          <cell r="Z682">
            <v>0</v>
          </cell>
        </row>
        <row r="683">
          <cell r="Z683">
            <v>0</v>
          </cell>
        </row>
        <row r="684">
          <cell r="Z684">
            <v>0</v>
          </cell>
        </row>
        <row r="685">
          <cell r="Z685">
            <v>0</v>
          </cell>
        </row>
        <row r="686">
          <cell r="Z686">
            <v>0</v>
          </cell>
        </row>
        <row r="687">
          <cell r="Z687">
            <v>0</v>
          </cell>
        </row>
        <row r="688">
          <cell r="Z688">
            <v>0</v>
          </cell>
        </row>
        <row r="689">
          <cell r="Z689">
            <v>17233.632653061224</v>
          </cell>
        </row>
        <row r="690">
          <cell r="Z690">
            <v>0</v>
          </cell>
        </row>
        <row r="691">
          <cell r="Z691">
            <v>8616.8163265306121</v>
          </cell>
        </row>
        <row r="692">
          <cell r="Z692">
            <v>0</v>
          </cell>
        </row>
        <row r="693">
          <cell r="Z693">
            <v>0</v>
          </cell>
        </row>
        <row r="694">
          <cell r="Z694">
            <v>25850.448979591834</v>
          </cell>
        </row>
        <row r="695">
          <cell r="Z695">
            <v>8616.8163265306121</v>
          </cell>
        </row>
        <row r="696">
          <cell r="Z696">
            <v>0</v>
          </cell>
        </row>
        <row r="697">
          <cell r="Z697">
            <v>0</v>
          </cell>
        </row>
        <row r="698">
          <cell r="Z698">
            <v>0</v>
          </cell>
        </row>
        <row r="699">
          <cell r="Z699">
            <v>17233.632653061224</v>
          </cell>
        </row>
        <row r="700">
          <cell r="Z700">
            <v>8616.8163265306121</v>
          </cell>
        </row>
        <row r="701">
          <cell r="Z701">
            <v>8616.8163265306121</v>
          </cell>
        </row>
        <row r="702">
          <cell r="Z702">
            <v>0</v>
          </cell>
        </row>
        <row r="703">
          <cell r="Z703">
            <v>0</v>
          </cell>
        </row>
        <row r="704">
          <cell r="Z704">
            <v>0</v>
          </cell>
        </row>
        <row r="705">
          <cell r="Z705">
            <v>17233.632653061224</v>
          </cell>
        </row>
        <row r="706">
          <cell r="Z706">
            <v>8616.8163265306121</v>
          </cell>
        </row>
        <row r="707">
          <cell r="Z707">
            <v>8616.8163265306121</v>
          </cell>
        </row>
        <row r="708">
          <cell r="Z708">
            <v>0</v>
          </cell>
        </row>
        <row r="709">
          <cell r="Z709">
            <v>0</v>
          </cell>
        </row>
        <row r="710">
          <cell r="Z710">
            <v>0</v>
          </cell>
        </row>
        <row r="711">
          <cell r="Z711">
            <v>25850.448979591834</v>
          </cell>
        </row>
        <row r="712">
          <cell r="Z712">
            <v>17233.632653061224</v>
          </cell>
        </row>
        <row r="713">
          <cell r="Z713">
            <v>0</v>
          </cell>
        </row>
        <row r="714">
          <cell r="Z714">
            <v>0</v>
          </cell>
        </row>
        <row r="715">
          <cell r="Z715">
            <v>0</v>
          </cell>
        </row>
        <row r="716">
          <cell r="Z716">
            <v>17233.632653061224</v>
          </cell>
        </row>
        <row r="717">
          <cell r="Z717">
            <v>17233.632653061224</v>
          </cell>
        </row>
        <row r="718">
          <cell r="Z718">
            <v>8616.8163265306121</v>
          </cell>
        </row>
        <row r="719">
          <cell r="Z719">
            <v>0</v>
          </cell>
        </row>
        <row r="720">
          <cell r="Z720">
            <v>0</v>
          </cell>
        </row>
        <row r="721">
          <cell r="Z721">
            <v>0</v>
          </cell>
        </row>
        <row r="722">
          <cell r="Z722">
            <v>25850.448979591834</v>
          </cell>
        </row>
        <row r="723">
          <cell r="Z723">
            <v>17233.632653061224</v>
          </cell>
        </row>
        <row r="724">
          <cell r="Z724">
            <v>0</v>
          </cell>
        </row>
        <row r="725">
          <cell r="Z725">
            <v>0</v>
          </cell>
        </row>
        <row r="726">
          <cell r="Z726">
            <v>0</v>
          </cell>
        </row>
        <row r="727">
          <cell r="Z727">
            <v>0</v>
          </cell>
        </row>
        <row r="728">
          <cell r="Z728">
            <v>99905.116829340448</v>
          </cell>
        </row>
        <row r="729">
          <cell r="Z729">
            <v>0</v>
          </cell>
        </row>
        <row r="730">
          <cell r="Z730">
            <v>75586.108127461514</v>
          </cell>
        </row>
        <row r="731">
          <cell r="Z731">
            <v>0</v>
          </cell>
        </row>
        <row r="732">
          <cell r="Z732">
            <v>0</v>
          </cell>
        </row>
        <row r="733">
          <cell r="Z733">
            <v>75586.108127461514</v>
          </cell>
        </row>
        <row r="734">
          <cell r="Z734">
            <v>0</v>
          </cell>
        </row>
        <row r="735">
          <cell r="Z735">
            <v>0</v>
          </cell>
        </row>
        <row r="736">
          <cell r="Z736">
            <v>75586.108127461514</v>
          </cell>
        </row>
        <row r="737">
          <cell r="Z737">
            <v>0</v>
          </cell>
        </row>
        <row r="738">
          <cell r="Z738">
            <v>0</v>
          </cell>
        </row>
        <row r="739">
          <cell r="Z739">
            <v>90703.32975295381</v>
          </cell>
        </row>
        <row r="740">
          <cell r="Z740">
            <v>0</v>
          </cell>
        </row>
        <row r="741">
          <cell r="Z741">
            <v>0</v>
          </cell>
        </row>
        <row r="742">
          <cell r="Z742">
            <v>83144.718940207662</v>
          </cell>
        </row>
        <row r="743">
          <cell r="Z743">
            <v>0</v>
          </cell>
        </row>
        <row r="744">
          <cell r="Z744">
            <v>0</v>
          </cell>
        </row>
        <row r="745">
          <cell r="Z745">
            <v>37793.054063730757</v>
          </cell>
        </row>
        <row r="746">
          <cell r="Z746">
            <v>0</v>
          </cell>
        </row>
        <row r="747">
          <cell r="Z747">
            <v>0</v>
          </cell>
        </row>
        <row r="748">
          <cell r="Z748">
            <v>90703.32975295381</v>
          </cell>
        </row>
        <row r="749">
          <cell r="Z749">
            <v>0</v>
          </cell>
        </row>
        <row r="750">
          <cell r="Z750">
            <v>0</v>
          </cell>
        </row>
        <row r="751">
          <cell r="Z751">
            <v>0</v>
          </cell>
        </row>
        <row r="752">
          <cell r="Z752">
            <v>137369.53564034309</v>
          </cell>
        </row>
        <row r="753">
          <cell r="Z753">
            <v>0</v>
          </cell>
        </row>
        <row r="754">
          <cell r="Z754">
            <v>0</v>
          </cell>
        </row>
        <row r="755">
          <cell r="Z755">
            <v>25343.577430972386</v>
          </cell>
        </row>
        <row r="756">
          <cell r="Z756">
            <v>0</v>
          </cell>
        </row>
        <row r="757">
          <cell r="Z757">
            <v>1774.050420168066</v>
          </cell>
        </row>
        <row r="758">
          <cell r="Z758">
            <v>0</v>
          </cell>
        </row>
        <row r="759">
          <cell r="Z759">
            <v>1774.050420168066</v>
          </cell>
        </row>
        <row r="760">
          <cell r="Z760">
            <v>0</v>
          </cell>
        </row>
        <row r="761">
          <cell r="Z761">
            <v>0</v>
          </cell>
        </row>
        <row r="762">
          <cell r="Z762">
            <v>18500.811524609842</v>
          </cell>
        </row>
        <row r="763">
          <cell r="Z763">
            <v>1774.050420168066</v>
          </cell>
        </row>
        <row r="764">
          <cell r="Z764">
            <v>31679.471788715484</v>
          </cell>
        </row>
        <row r="765">
          <cell r="Z765">
            <v>0</v>
          </cell>
        </row>
        <row r="766">
          <cell r="Z766">
            <v>12164.917166866746</v>
          </cell>
        </row>
        <row r="767">
          <cell r="Z767">
            <v>1774.050420168066</v>
          </cell>
        </row>
        <row r="768">
          <cell r="Z768">
            <v>25343.577430972386</v>
          </cell>
        </row>
        <row r="769">
          <cell r="Z769">
            <v>0</v>
          </cell>
        </row>
        <row r="770">
          <cell r="Z770">
            <v>0</v>
          </cell>
        </row>
        <row r="771">
          <cell r="Z771">
            <v>31679.471788715484</v>
          </cell>
        </row>
        <row r="772">
          <cell r="Z772">
            <v>0</v>
          </cell>
        </row>
        <row r="773">
          <cell r="Z773">
            <v>0</v>
          </cell>
        </row>
        <row r="774">
          <cell r="Z774">
            <v>0</v>
          </cell>
        </row>
        <row r="775">
          <cell r="Z775">
            <v>12671.788715486193</v>
          </cell>
        </row>
        <row r="776">
          <cell r="Z776">
            <v>0</v>
          </cell>
        </row>
        <row r="777">
          <cell r="Z777">
            <v>12164.917166866746</v>
          </cell>
        </row>
        <row r="778">
          <cell r="Z778">
            <v>0</v>
          </cell>
        </row>
        <row r="779">
          <cell r="Z779">
            <v>25343.577430972386</v>
          </cell>
        </row>
        <row r="780">
          <cell r="Z780">
            <v>0</v>
          </cell>
        </row>
        <row r="781">
          <cell r="Z781">
            <v>0</v>
          </cell>
        </row>
        <row r="782">
          <cell r="Z782">
            <v>94285.454007690045</v>
          </cell>
        </row>
        <row r="783">
          <cell r="Z783">
            <v>0</v>
          </cell>
        </row>
        <row r="784">
          <cell r="Z784">
            <v>0</v>
          </cell>
        </row>
        <row r="785">
          <cell r="Z785">
            <v>0</v>
          </cell>
        </row>
        <row r="786">
          <cell r="Z786">
            <v>0</v>
          </cell>
        </row>
        <row r="787">
          <cell r="Z787">
            <v>0</v>
          </cell>
        </row>
        <row r="788">
          <cell r="Z788">
            <v>0</v>
          </cell>
        </row>
        <row r="789">
          <cell r="Z789">
            <v>0</v>
          </cell>
        </row>
        <row r="790">
          <cell r="Z790">
            <v>0</v>
          </cell>
        </row>
        <row r="791">
          <cell r="Z791">
            <v>0</v>
          </cell>
        </row>
        <row r="792">
          <cell r="Z792">
            <v>0</v>
          </cell>
        </row>
        <row r="793">
          <cell r="Z793">
            <v>0</v>
          </cell>
        </row>
        <row r="794">
          <cell r="Z794">
            <v>0</v>
          </cell>
        </row>
        <row r="795">
          <cell r="Z795">
            <v>0</v>
          </cell>
        </row>
        <row r="796">
          <cell r="Z796">
            <v>0</v>
          </cell>
        </row>
        <row r="797">
          <cell r="Z797">
            <v>0</v>
          </cell>
        </row>
        <row r="798">
          <cell r="Z798">
            <v>420.33250373320095</v>
          </cell>
        </row>
        <row r="799">
          <cell r="Z799">
            <v>3462.832729353423</v>
          </cell>
        </row>
        <row r="800">
          <cell r="Z800">
            <v>5744.5442176870747</v>
          </cell>
        </row>
        <row r="801">
          <cell r="Z801">
            <v>0</v>
          </cell>
        </row>
        <row r="802">
          <cell r="Z802">
            <v>0</v>
          </cell>
        </row>
        <row r="803">
          <cell r="Z803">
            <v>0</v>
          </cell>
        </row>
        <row r="804">
          <cell r="Z804">
            <v>0</v>
          </cell>
        </row>
        <row r="805">
          <cell r="Z805">
            <v>1891.4962667994034</v>
          </cell>
        </row>
        <row r="806">
          <cell r="Z806">
            <v>3462.832729353423</v>
          </cell>
        </row>
        <row r="807">
          <cell r="Z807">
            <v>5744.5442176870747</v>
          </cell>
        </row>
        <row r="808">
          <cell r="Z808">
            <v>0</v>
          </cell>
        </row>
        <row r="809">
          <cell r="Z809">
            <v>0</v>
          </cell>
        </row>
        <row r="810">
          <cell r="Z810">
            <v>0</v>
          </cell>
        </row>
        <row r="811">
          <cell r="Z811">
            <v>0</v>
          </cell>
        </row>
        <row r="812">
          <cell r="Z812">
            <v>3462.832729353423</v>
          </cell>
        </row>
        <row r="813">
          <cell r="Z813">
            <v>0</v>
          </cell>
        </row>
        <row r="814">
          <cell r="Z814">
            <v>0</v>
          </cell>
        </row>
        <row r="815">
          <cell r="Z815">
            <v>0</v>
          </cell>
        </row>
        <row r="816">
          <cell r="Z816">
            <v>0</v>
          </cell>
        </row>
        <row r="817">
          <cell r="Z817">
            <v>420.33250373320095</v>
          </cell>
        </row>
        <row r="818">
          <cell r="Z818">
            <v>3462.832729353423</v>
          </cell>
        </row>
        <row r="819">
          <cell r="Z819">
            <v>5744.5442176870747</v>
          </cell>
        </row>
        <row r="820">
          <cell r="Z820">
            <v>0</v>
          </cell>
        </row>
        <row r="821">
          <cell r="Z821">
            <v>0</v>
          </cell>
        </row>
        <row r="822">
          <cell r="Z822">
            <v>0</v>
          </cell>
        </row>
        <row r="823">
          <cell r="Z823">
            <v>3462.832729353423</v>
          </cell>
        </row>
        <row r="824">
          <cell r="Z824">
            <v>2872.2721088435374</v>
          </cell>
        </row>
        <row r="825">
          <cell r="Z825">
            <v>0</v>
          </cell>
        </row>
        <row r="826">
          <cell r="Z826">
            <v>0</v>
          </cell>
        </row>
        <row r="827">
          <cell r="Z827">
            <v>0</v>
          </cell>
        </row>
        <row r="828">
          <cell r="Z828">
            <v>5674.4888003982078</v>
          </cell>
        </row>
        <row r="829">
          <cell r="Z829">
            <v>7489.3824146481011</v>
          </cell>
        </row>
        <row r="830">
          <cell r="Z830">
            <v>5744.5442176870747</v>
          </cell>
        </row>
        <row r="831">
          <cell r="Z831">
            <v>0</v>
          </cell>
        </row>
        <row r="832">
          <cell r="Z832">
            <v>0</v>
          </cell>
        </row>
        <row r="833">
          <cell r="Z833">
            <v>0</v>
          </cell>
        </row>
        <row r="834">
          <cell r="Z834">
            <v>0</v>
          </cell>
        </row>
        <row r="835">
          <cell r="Z835">
            <v>94285.454007690045</v>
          </cell>
        </row>
        <row r="836">
          <cell r="Z836">
            <v>0</v>
          </cell>
        </row>
        <row r="837">
          <cell r="Z837">
            <v>0</v>
          </cell>
        </row>
        <row r="838">
          <cell r="Z838">
            <v>0</v>
          </cell>
        </row>
        <row r="839">
          <cell r="Z839">
            <v>0</v>
          </cell>
        </row>
        <row r="840">
          <cell r="Z840">
            <v>4383.9942713927685</v>
          </cell>
        </row>
        <row r="841">
          <cell r="Z841">
            <v>0</v>
          </cell>
        </row>
        <row r="842">
          <cell r="Z842">
            <v>0</v>
          </cell>
        </row>
        <row r="843">
          <cell r="Z843">
            <v>6701.9682539682553</v>
          </cell>
        </row>
        <row r="844">
          <cell r="Z844">
            <v>0</v>
          </cell>
        </row>
        <row r="845">
          <cell r="Z845">
            <v>0</v>
          </cell>
        </row>
        <row r="846">
          <cell r="Z846">
            <v>0</v>
          </cell>
        </row>
        <row r="847">
          <cell r="Z847">
            <v>0</v>
          </cell>
        </row>
        <row r="848">
          <cell r="Z848">
            <v>6701.9682539682553</v>
          </cell>
        </row>
        <row r="849">
          <cell r="Z849">
            <v>4383.9942713927685</v>
          </cell>
        </row>
        <row r="850">
          <cell r="Z850">
            <v>0</v>
          </cell>
        </row>
        <row r="851">
          <cell r="Z851">
            <v>0</v>
          </cell>
        </row>
        <row r="852">
          <cell r="Z852">
            <v>0</v>
          </cell>
        </row>
        <row r="853">
          <cell r="Z853">
            <v>0</v>
          </cell>
        </row>
        <row r="854">
          <cell r="Z854">
            <v>0</v>
          </cell>
        </row>
        <row r="855">
          <cell r="Z855">
            <v>1891.4962667994034</v>
          </cell>
        </row>
        <row r="856">
          <cell r="Z856">
            <v>10884.399570354461</v>
          </cell>
        </row>
        <row r="857">
          <cell r="Z857">
            <v>0</v>
          </cell>
        </row>
        <row r="858">
          <cell r="Z858">
            <v>0</v>
          </cell>
        </row>
        <row r="859">
          <cell r="Z859">
            <v>81797.314404022502</v>
          </cell>
        </row>
        <row r="860">
          <cell r="Z860">
            <v>0</v>
          </cell>
        </row>
        <row r="861">
          <cell r="Z861">
            <v>0</v>
          </cell>
        </row>
        <row r="862">
          <cell r="Z862">
            <v>0</v>
          </cell>
        </row>
        <row r="863">
          <cell r="Z863">
            <v>2872.2721088435374</v>
          </cell>
        </row>
        <row r="864">
          <cell r="Z864">
            <v>0</v>
          </cell>
        </row>
        <row r="865">
          <cell r="Z865">
            <v>0</v>
          </cell>
        </row>
        <row r="866">
          <cell r="Z866">
            <v>11942.605084138919</v>
          </cell>
        </row>
        <row r="867">
          <cell r="Z867">
            <v>0</v>
          </cell>
        </row>
        <row r="868">
          <cell r="Z868">
            <v>0</v>
          </cell>
        </row>
        <row r="869">
          <cell r="Z869">
            <v>13000.810597923382</v>
          </cell>
        </row>
        <row r="870">
          <cell r="Z870">
            <v>0</v>
          </cell>
        </row>
        <row r="871">
          <cell r="Z871">
            <v>0</v>
          </cell>
        </row>
        <row r="872">
          <cell r="Z872">
            <v>4383.9942713927685</v>
          </cell>
        </row>
        <row r="873">
          <cell r="Z873">
            <v>15318.784580498866</v>
          </cell>
        </row>
        <row r="874">
          <cell r="Z874">
            <v>0</v>
          </cell>
        </row>
        <row r="875">
          <cell r="Z875">
            <v>13000.810597923382</v>
          </cell>
        </row>
        <row r="876">
          <cell r="Z876">
            <v>0</v>
          </cell>
        </row>
        <row r="877">
          <cell r="Z877">
            <v>0</v>
          </cell>
        </row>
        <row r="878">
          <cell r="Z878">
            <v>0</v>
          </cell>
        </row>
        <row r="879">
          <cell r="Z879">
            <v>94285.454007690045</v>
          </cell>
        </row>
        <row r="880">
          <cell r="Z880">
            <v>0</v>
          </cell>
        </row>
        <row r="881">
          <cell r="Z881">
            <v>0</v>
          </cell>
        </row>
        <row r="882">
          <cell r="Z882">
            <v>0</v>
          </cell>
        </row>
        <row r="883">
          <cell r="Z883">
            <v>0</v>
          </cell>
        </row>
        <row r="884">
          <cell r="Z884">
            <v>0</v>
          </cell>
        </row>
        <row r="885">
          <cell r="Z885">
            <v>86542.807453416157</v>
          </cell>
        </row>
        <row r="886">
          <cell r="Z886">
            <v>0</v>
          </cell>
        </row>
        <row r="887">
          <cell r="Z887">
            <v>3871.3232771369426</v>
          </cell>
        </row>
        <row r="888">
          <cell r="Z888">
            <v>0</v>
          </cell>
        </row>
        <row r="889">
          <cell r="Z889">
            <v>0</v>
          </cell>
        </row>
        <row r="890">
          <cell r="Z890">
            <v>6500.4052989616912</v>
          </cell>
        </row>
        <row r="891">
          <cell r="Z891">
            <v>25850.448979591834</v>
          </cell>
        </row>
        <row r="892">
          <cell r="Z892">
            <v>2997.1535048802157</v>
          </cell>
        </row>
        <row r="893">
          <cell r="Z893">
            <v>0</v>
          </cell>
        </row>
        <row r="894">
          <cell r="Z894">
            <v>8616.8163265306121</v>
          </cell>
        </row>
        <row r="895">
          <cell r="Z895">
            <v>3871.3232771369426</v>
          </cell>
        </row>
        <row r="896">
          <cell r="Z896">
            <v>40461.572315882877</v>
          </cell>
        </row>
        <row r="897">
          <cell r="Z897">
            <v>0</v>
          </cell>
        </row>
        <row r="898">
          <cell r="Z898">
            <v>6500.4052989616912</v>
          </cell>
        </row>
        <row r="899">
          <cell r="Z899">
            <v>8616.8163265306121</v>
          </cell>
        </row>
        <row r="900">
          <cell r="Z900">
            <v>40461.572315882877</v>
          </cell>
        </row>
        <row r="901">
          <cell r="Z901">
            <v>0</v>
          </cell>
        </row>
        <row r="902">
          <cell r="Z902">
            <v>0</v>
          </cell>
        </row>
        <row r="903">
          <cell r="Z903">
            <v>94285.454007690045</v>
          </cell>
        </row>
        <row r="904">
          <cell r="Z904">
            <v>0</v>
          </cell>
        </row>
        <row r="905">
          <cell r="Z905">
            <v>10884.399570354461</v>
          </cell>
        </row>
        <row r="906">
          <cell r="Z906">
            <v>16359.462880804496</v>
          </cell>
        </row>
        <row r="907">
          <cell r="Z907">
            <v>0</v>
          </cell>
        </row>
        <row r="908">
          <cell r="Z908">
            <v>0</v>
          </cell>
        </row>
        <row r="909">
          <cell r="Z909">
            <v>0</v>
          </cell>
        </row>
        <row r="910">
          <cell r="Z910">
            <v>73180.498077491866</v>
          </cell>
        </row>
        <row r="911">
          <cell r="Z911">
            <v>0</v>
          </cell>
        </row>
        <row r="912">
          <cell r="Z912">
            <v>0</v>
          </cell>
        </row>
        <row r="913">
          <cell r="Z913">
            <v>36590.249038745933</v>
          </cell>
        </row>
        <row r="914">
          <cell r="Z914">
            <v>0</v>
          </cell>
        </row>
        <row r="915">
          <cell r="Z915">
            <v>0</v>
          </cell>
        </row>
        <row r="916">
          <cell r="Z916">
            <v>27059.826709631223</v>
          </cell>
        </row>
        <row r="917">
          <cell r="Z917">
            <v>0</v>
          </cell>
        </row>
        <row r="918">
          <cell r="Z918">
            <v>0</v>
          </cell>
        </row>
        <row r="919">
          <cell r="Z919">
            <v>18443.010383100613</v>
          </cell>
        </row>
        <row r="920">
          <cell r="Z920">
            <v>16359.462880804496</v>
          </cell>
        </row>
        <row r="921">
          <cell r="Z921">
            <v>0</v>
          </cell>
        </row>
        <row r="922">
          <cell r="Z922">
            <v>0</v>
          </cell>
        </row>
        <row r="923">
          <cell r="Z923">
            <v>0</v>
          </cell>
        </row>
        <row r="924">
          <cell r="Z924">
            <v>48204.218870156765</v>
          </cell>
        </row>
        <row r="925">
          <cell r="Z925">
            <v>2872.2721088435374</v>
          </cell>
        </row>
        <row r="926">
          <cell r="Z926">
            <v>0</v>
          </cell>
        </row>
        <row r="927">
          <cell r="Z927">
            <v>24102.109435078382</v>
          </cell>
        </row>
        <row r="928">
          <cell r="Z928">
            <v>0</v>
          </cell>
        </row>
        <row r="929">
          <cell r="Z929">
            <v>0</v>
          </cell>
        </row>
        <row r="930">
          <cell r="Z930">
            <v>36590.249038745933</v>
          </cell>
        </row>
        <row r="931">
          <cell r="Z931">
            <v>0</v>
          </cell>
        </row>
        <row r="932">
          <cell r="Z932">
            <v>0</v>
          </cell>
        </row>
        <row r="933">
          <cell r="Z933">
            <v>0</v>
          </cell>
        </row>
        <row r="934">
          <cell r="Z934">
            <v>11613.969831410828</v>
          </cell>
        </row>
        <row r="935">
          <cell r="Z935">
            <v>3871.3232771369426</v>
          </cell>
        </row>
        <row r="936">
          <cell r="Z936">
            <v>0</v>
          </cell>
        </row>
        <row r="937">
          <cell r="Z937">
            <v>36590.249038745933</v>
          </cell>
        </row>
        <row r="938">
          <cell r="Z938">
            <v>0</v>
          </cell>
        </row>
        <row r="939">
          <cell r="Z939">
            <v>0</v>
          </cell>
        </row>
        <row r="940">
          <cell r="Z940">
            <v>27973.432712215326</v>
          </cell>
        </row>
        <row r="941">
          <cell r="Z941">
            <v>0</v>
          </cell>
        </row>
        <row r="942">
          <cell r="Z942">
            <v>0</v>
          </cell>
        </row>
        <row r="943">
          <cell r="Z943">
            <v>0</v>
          </cell>
        </row>
        <row r="944">
          <cell r="Z944">
            <v>0</v>
          </cell>
        </row>
        <row r="945">
          <cell r="Z945">
            <v>0</v>
          </cell>
        </row>
        <row r="946">
          <cell r="Z946">
            <v>0</v>
          </cell>
        </row>
        <row r="947">
          <cell r="Z947">
            <v>0</v>
          </cell>
        </row>
        <row r="948">
          <cell r="Z948">
            <v>12488.139603667556</v>
          </cell>
        </row>
        <row r="949">
          <cell r="Z949">
            <v>0</v>
          </cell>
        </row>
        <row r="950">
          <cell r="Z950">
            <v>0</v>
          </cell>
        </row>
        <row r="951">
          <cell r="Z951">
            <v>0</v>
          </cell>
        </row>
        <row r="952">
          <cell r="Z952">
            <v>0</v>
          </cell>
        </row>
        <row r="953">
          <cell r="Z953">
            <v>0</v>
          </cell>
        </row>
        <row r="954">
          <cell r="Z954">
            <v>0</v>
          </cell>
        </row>
        <row r="955">
          <cell r="Z955">
            <v>0</v>
          </cell>
        </row>
        <row r="956">
          <cell r="Z956">
            <v>0</v>
          </cell>
        </row>
        <row r="957">
          <cell r="Z957">
            <v>112393.25643300799</v>
          </cell>
        </row>
        <row r="958">
          <cell r="Z958">
            <v>0</v>
          </cell>
        </row>
        <row r="959">
          <cell r="Z959">
            <v>8616.8163265306121</v>
          </cell>
        </row>
        <row r="960">
          <cell r="Z960">
            <v>43084.081632653062</v>
          </cell>
        </row>
        <row r="961">
          <cell r="Z961">
            <v>0</v>
          </cell>
        </row>
        <row r="962">
          <cell r="Z962">
            <v>8616.8163265306121</v>
          </cell>
        </row>
        <row r="963">
          <cell r="Z963">
            <v>43084.081632653062</v>
          </cell>
        </row>
        <row r="964">
          <cell r="Z964">
            <v>0</v>
          </cell>
        </row>
        <row r="965">
          <cell r="Z965">
            <v>0</v>
          </cell>
        </row>
        <row r="966">
          <cell r="Z966">
            <v>51700.897959183669</v>
          </cell>
        </row>
        <row r="967">
          <cell r="Z967">
            <v>0</v>
          </cell>
        </row>
        <row r="968">
          <cell r="Z968">
            <v>0</v>
          </cell>
        </row>
        <row r="969">
          <cell r="Z969">
            <v>34467.265306122448</v>
          </cell>
        </row>
        <row r="970">
          <cell r="Z970">
            <v>0</v>
          </cell>
        </row>
        <row r="971">
          <cell r="Z971">
            <v>0</v>
          </cell>
        </row>
        <row r="972">
          <cell r="Z972">
            <v>51700.897959183669</v>
          </cell>
        </row>
        <row r="973">
          <cell r="Z973">
            <v>0</v>
          </cell>
        </row>
        <row r="974">
          <cell r="Z974">
            <v>0</v>
          </cell>
        </row>
        <row r="975">
          <cell r="Z975">
            <v>51700.897959183669</v>
          </cell>
        </row>
        <row r="976">
          <cell r="Z976">
            <v>0</v>
          </cell>
        </row>
        <row r="977">
          <cell r="Z977">
            <v>0</v>
          </cell>
        </row>
        <row r="978">
          <cell r="Z978">
            <v>8616.8163265306121</v>
          </cell>
        </row>
        <row r="979">
          <cell r="Z979">
            <v>0</v>
          </cell>
        </row>
        <row r="980">
          <cell r="Z980">
            <v>8616.8163265306121</v>
          </cell>
        </row>
        <row r="981">
          <cell r="Z981">
            <v>43084.081632653062</v>
          </cell>
        </row>
        <row r="982">
          <cell r="Z982">
            <v>0</v>
          </cell>
        </row>
        <row r="983">
          <cell r="Z983">
            <v>8616.8163265306121</v>
          </cell>
        </row>
        <row r="984">
          <cell r="Z984">
            <v>43084.081632653062</v>
          </cell>
        </row>
        <row r="985">
          <cell r="Z985">
            <v>0</v>
          </cell>
        </row>
        <row r="986">
          <cell r="Z986">
            <v>8616.8163265306121</v>
          </cell>
        </row>
        <row r="987">
          <cell r="Z987">
            <v>43084.081632653062</v>
          </cell>
        </row>
        <row r="988">
          <cell r="Z988">
            <v>0</v>
          </cell>
        </row>
        <row r="989">
          <cell r="Z989">
            <v>8616.8163265306121</v>
          </cell>
        </row>
        <row r="990">
          <cell r="Z990">
            <v>43084.081632653062</v>
          </cell>
        </row>
        <row r="991">
          <cell r="Z991">
            <v>0</v>
          </cell>
        </row>
        <row r="992">
          <cell r="Z992">
            <v>0</v>
          </cell>
        </row>
        <row r="993">
          <cell r="Z993">
            <v>0</v>
          </cell>
        </row>
        <row r="994">
          <cell r="Z994">
            <v>69309.174800354929</v>
          </cell>
        </row>
        <row r="995">
          <cell r="Z995">
            <v>0</v>
          </cell>
        </row>
        <row r="996">
          <cell r="Z996">
            <v>0</v>
          </cell>
        </row>
        <row r="997">
          <cell r="Z997">
            <v>0</v>
          </cell>
        </row>
        <row r="998">
          <cell r="Z998">
            <v>0</v>
          </cell>
        </row>
        <row r="999">
          <cell r="Z999">
            <v>0</v>
          </cell>
        </row>
        <row r="1000">
          <cell r="Z1000">
            <v>0</v>
          </cell>
        </row>
        <row r="1001">
          <cell r="Z1001">
            <v>0</v>
          </cell>
        </row>
        <row r="1002">
          <cell r="Z1002">
            <v>0</v>
          </cell>
        </row>
        <row r="1003">
          <cell r="Z1003">
            <v>0</v>
          </cell>
        </row>
        <row r="1004">
          <cell r="Z1004">
            <v>0</v>
          </cell>
        </row>
        <row r="1005">
          <cell r="Z1005">
            <v>0</v>
          </cell>
        </row>
        <row r="1006">
          <cell r="Z1006">
            <v>0</v>
          </cell>
        </row>
        <row r="1007">
          <cell r="Z1007">
            <v>0</v>
          </cell>
        </row>
        <row r="1008">
          <cell r="Z1008">
            <v>0</v>
          </cell>
        </row>
        <row r="1009">
          <cell r="Z1009">
            <v>0</v>
          </cell>
        </row>
        <row r="1010">
          <cell r="Z1010">
            <v>0</v>
          </cell>
        </row>
        <row r="1011">
          <cell r="Z1011">
            <v>0</v>
          </cell>
        </row>
        <row r="1012">
          <cell r="Z1012">
            <v>0</v>
          </cell>
        </row>
        <row r="1013">
          <cell r="Z1013">
            <v>0</v>
          </cell>
        </row>
        <row r="1014">
          <cell r="Z1014">
            <v>0</v>
          </cell>
        </row>
        <row r="1015">
          <cell r="Z1015">
            <v>0</v>
          </cell>
        </row>
        <row r="1016">
          <cell r="Z1016">
            <v>0</v>
          </cell>
        </row>
        <row r="1017">
          <cell r="Z1017">
            <v>0</v>
          </cell>
        </row>
        <row r="1018">
          <cell r="Z1018">
            <v>0</v>
          </cell>
        </row>
        <row r="1019">
          <cell r="Z1019">
            <v>0</v>
          </cell>
        </row>
        <row r="1020">
          <cell r="Z1020">
            <v>0</v>
          </cell>
        </row>
        <row r="1021">
          <cell r="Z1021">
            <v>0</v>
          </cell>
        </row>
        <row r="1022">
          <cell r="Z1022">
            <v>0</v>
          </cell>
        </row>
        <row r="1023">
          <cell r="Z1023">
            <v>0</v>
          </cell>
        </row>
        <row r="1024">
          <cell r="Z1024">
            <v>0</v>
          </cell>
        </row>
        <row r="1025">
          <cell r="Z1025">
            <v>0</v>
          </cell>
        </row>
        <row r="1026">
          <cell r="Z1026">
            <v>0</v>
          </cell>
        </row>
        <row r="1027">
          <cell r="Z1027">
            <v>0</v>
          </cell>
        </row>
        <row r="1028">
          <cell r="Z1028">
            <v>0</v>
          </cell>
        </row>
        <row r="1029">
          <cell r="Z1029">
            <v>0</v>
          </cell>
        </row>
        <row r="1030">
          <cell r="Z1030">
            <v>0</v>
          </cell>
        </row>
        <row r="1031">
          <cell r="Z1031">
            <v>0</v>
          </cell>
        </row>
        <row r="1032">
          <cell r="Z1032">
            <v>0</v>
          </cell>
        </row>
        <row r="1033">
          <cell r="Z1033">
            <v>0</v>
          </cell>
        </row>
        <row r="1034">
          <cell r="Z1034">
            <v>0</v>
          </cell>
        </row>
        <row r="1035">
          <cell r="Z1035">
            <v>0</v>
          </cell>
        </row>
        <row r="1036">
          <cell r="Z1036">
            <v>0</v>
          </cell>
        </row>
        <row r="1037">
          <cell r="Z1037">
            <v>0</v>
          </cell>
        </row>
        <row r="1038">
          <cell r="Z1038">
            <v>0</v>
          </cell>
        </row>
        <row r="1039">
          <cell r="Z1039">
            <v>0</v>
          </cell>
        </row>
        <row r="1040">
          <cell r="Z1040">
            <v>0</v>
          </cell>
        </row>
        <row r="1041">
          <cell r="Z1041">
            <v>0</v>
          </cell>
        </row>
        <row r="1042">
          <cell r="Z1042">
            <v>0</v>
          </cell>
        </row>
        <row r="1043">
          <cell r="Z1043">
            <v>0</v>
          </cell>
        </row>
        <row r="1044">
          <cell r="Z1044">
            <v>0</v>
          </cell>
        </row>
        <row r="1045">
          <cell r="Z1045">
            <v>0</v>
          </cell>
        </row>
        <row r="1046">
          <cell r="Z1046">
            <v>0</v>
          </cell>
        </row>
        <row r="1047">
          <cell r="Z1047">
            <v>0</v>
          </cell>
        </row>
        <row r="1048">
          <cell r="Z1048">
            <v>0</v>
          </cell>
        </row>
        <row r="1049">
          <cell r="Z1049">
            <v>48677.453634085221</v>
          </cell>
        </row>
        <row r="1050">
          <cell r="Z1050">
            <v>10390.866746698679</v>
          </cell>
        </row>
        <row r="1051">
          <cell r="Z1051">
            <v>0</v>
          </cell>
        </row>
        <row r="1052">
          <cell r="Z1052">
            <v>0</v>
          </cell>
        </row>
        <row r="1053">
          <cell r="Z1053">
            <v>41118.842821339065</v>
          </cell>
        </row>
        <row r="1054">
          <cell r="Z1054">
            <v>4054.9723889555812</v>
          </cell>
        </row>
        <row r="1055">
          <cell r="Z1055">
            <v>0</v>
          </cell>
        </row>
        <row r="1056">
          <cell r="Z1056">
            <v>0</v>
          </cell>
        </row>
        <row r="1057">
          <cell r="Z1057">
            <v>48677.453634085221</v>
          </cell>
        </row>
        <row r="1058">
          <cell r="Z1058">
            <v>10390.866746698679</v>
          </cell>
        </row>
        <row r="1059">
          <cell r="Z1059">
            <v>0</v>
          </cell>
        </row>
        <row r="1060">
          <cell r="Z1060">
            <v>0</v>
          </cell>
        </row>
        <row r="1061">
          <cell r="Z1061">
            <v>0</v>
          </cell>
        </row>
        <row r="1062">
          <cell r="Z1062">
            <v>41118.842821339065</v>
          </cell>
        </row>
        <row r="1063">
          <cell r="Z1063">
            <v>4054.9723889555812</v>
          </cell>
        </row>
        <row r="1064">
          <cell r="Z1064">
            <v>0</v>
          </cell>
        </row>
        <row r="1065">
          <cell r="Z1065">
            <v>0</v>
          </cell>
        </row>
        <row r="1066">
          <cell r="Z1066">
            <v>41118.842821339065</v>
          </cell>
        </row>
        <row r="1067">
          <cell r="Z1067">
            <v>4054.9723889555812</v>
          </cell>
        </row>
        <row r="1068">
          <cell r="Z1068">
            <v>0</v>
          </cell>
        </row>
        <row r="1069">
          <cell r="Z1069">
            <v>0</v>
          </cell>
        </row>
        <row r="1070">
          <cell r="Z1070">
            <v>3871.3232771369426</v>
          </cell>
        </row>
        <row r="1071">
          <cell r="Z1071">
            <v>0</v>
          </cell>
        </row>
        <row r="1072">
          <cell r="Z1072">
            <v>0</v>
          </cell>
        </row>
        <row r="1073">
          <cell r="Z1073">
            <v>0</v>
          </cell>
        </row>
        <row r="1074">
          <cell r="Z1074">
            <v>0</v>
          </cell>
        </row>
        <row r="1075">
          <cell r="Z1075">
            <v>112393.25643300799</v>
          </cell>
        </row>
        <row r="1076">
          <cell r="Z1076">
            <v>0</v>
          </cell>
        </row>
        <row r="1077">
          <cell r="Z1077">
            <v>0</v>
          </cell>
        </row>
        <row r="1078">
          <cell r="Z1078">
            <v>0</v>
          </cell>
        </row>
        <row r="1079">
          <cell r="Z1079">
            <v>0</v>
          </cell>
        </row>
        <row r="1080">
          <cell r="Z1080">
            <v>0</v>
          </cell>
        </row>
        <row r="1081">
          <cell r="Z1081">
            <v>12164.917166866746</v>
          </cell>
        </row>
        <row r="1082">
          <cell r="Z1082">
            <v>0</v>
          </cell>
        </row>
        <row r="1083">
          <cell r="Z1083">
            <v>0</v>
          </cell>
        </row>
        <row r="1084">
          <cell r="Z1084">
            <v>0</v>
          </cell>
        </row>
        <row r="1085">
          <cell r="Z1085">
            <v>51954.333733493389</v>
          </cell>
        </row>
        <row r="1086">
          <cell r="Z1086">
            <v>0</v>
          </cell>
        </row>
        <row r="1087">
          <cell r="Z1087">
            <v>0</v>
          </cell>
        </row>
        <row r="1088">
          <cell r="Z1088">
            <v>58290.228091236488</v>
          </cell>
        </row>
        <row r="1089">
          <cell r="Z1089">
            <v>0</v>
          </cell>
        </row>
        <row r="1090">
          <cell r="Z1090">
            <v>0</v>
          </cell>
        </row>
        <row r="1091">
          <cell r="Z1091">
            <v>51954.333733493389</v>
          </cell>
        </row>
        <row r="1092">
          <cell r="Z1092">
            <v>0</v>
          </cell>
        </row>
        <row r="1093">
          <cell r="Z1093">
            <v>0</v>
          </cell>
        </row>
        <row r="1094">
          <cell r="Z1094">
            <v>0</v>
          </cell>
        </row>
        <row r="1095">
          <cell r="Z1095">
            <v>0</v>
          </cell>
        </row>
        <row r="1096">
          <cell r="Z1096">
            <v>0</v>
          </cell>
        </row>
        <row r="1097">
          <cell r="Z1097">
            <v>0</v>
          </cell>
        </row>
        <row r="1098">
          <cell r="Z1098">
            <v>35716.079266489207</v>
          </cell>
        </row>
        <row r="1099">
          <cell r="Z1099">
            <v>0</v>
          </cell>
        </row>
        <row r="1100">
          <cell r="Z1100">
            <v>14445.83913565426</v>
          </cell>
        </row>
        <row r="1101">
          <cell r="Z1101">
            <v>2899.1157734121675</v>
          </cell>
        </row>
        <row r="1102">
          <cell r="Z1102">
            <v>24159.298111768068</v>
          </cell>
        </row>
        <row r="1103">
          <cell r="Z1103">
            <v>0</v>
          </cell>
        </row>
        <row r="1104">
          <cell r="Z1104">
            <v>0</v>
          </cell>
        </row>
        <row r="1105">
          <cell r="Z1105">
            <v>14445.83913565426</v>
          </cell>
        </row>
        <row r="1106">
          <cell r="Z1106">
            <v>2899.1157734121675</v>
          </cell>
        </row>
        <row r="1107">
          <cell r="Z1107">
            <v>20132.748426473394</v>
          </cell>
        </row>
        <row r="1108">
          <cell r="Z1108">
            <v>0</v>
          </cell>
        </row>
        <row r="1109">
          <cell r="Z1109">
            <v>20781.733493397358</v>
          </cell>
        </row>
        <row r="1110">
          <cell r="Z1110">
            <v>6925.665458706846</v>
          </cell>
        </row>
        <row r="1111">
          <cell r="Z1111">
            <v>28185.847797062746</v>
          </cell>
        </row>
        <row r="1112">
          <cell r="Z1112">
            <v>0</v>
          </cell>
        </row>
        <row r="1113">
          <cell r="Z1113">
            <v>14445.83913565426</v>
          </cell>
        </row>
        <row r="1114">
          <cell r="Z1114">
            <v>6925.665458706846</v>
          </cell>
        </row>
        <row r="1115">
          <cell r="Z1115">
            <v>28185.847797062746</v>
          </cell>
        </row>
        <row r="1116">
          <cell r="Z1116">
            <v>0</v>
          </cell>
        </row>
        <row r="1117">
          <cell r="Z1117">
            <v>6643.8069807362172</v>
          </cell>
        </row>
        <row r="1118">
          <cell r="Z1118">
            <v>2335.3988174709139</v>
          </cell>
        </row>
        <row r="1119">
          <cell r="Z1119">
            <v>0</v>
          </cell>
        </row>
        <row r="1120">
          <cell r="Z1120">
            <v>14445.83913565426</v>
          </cell>
        </row>
        <row r="1121">
          <cell r="Z1121">
            <v>2899.1157734121675</v>
          </cell>
        </row>
        <row r="1122">
          <cell r="Z1122">
            <v>24159.298111768068</v>
          </cell>
        </row>
        <row r="1123">
          <cell r="Z1123">
            <v>0</v>
          </cell>
        </row>
        <row r="1124">
          <cell r="Z1124">
            <v>0</v>
          </cell>
        </row>
        <row r="1125">
          <cell r="Z1125">
            <v>65437.851523217985</v>
          </cell>
        </row>
        <row r="1126">
          <cell r="Z1126">
            <v>0</v>
          </cell>
        </row>
        <row r="1127">
          <cell r="Z1127">
            <v>0</v>
          </cell>
        </row>
        <row r="1128">
          <cell r="Z1128">
            <v>0</v>
          </cell>
        </row>
        <row r="1129">
          <cell r="Z1129">
            <v>0</v>
          </cell>
        </row>
        <row r="1130">
          <cell r="Z1130">
            <v>0</v>
          </cell>
        </row>
        <row r="1131">
          <cell r="Z1131">
            <v>0</v>
          </cell>
        </row>
        <row r="1132">
          <cell r="Z1132">
            <v>0</v>
          </cell>
        </row>
        <row r="1133">
          <cell r="Z1133">
            <v>0</v>
          </cell>
        </row>
        <row r="1134">
          <cell r="Z1134">
            <v>0</v>
          </cell>
        </row>
        <row r="1135">
          <cell r="Z1135">
            <v>0</v>
          </cell>
        </row>
        <row r="1136">
          <cell r="Z1136">
            <v>0</v>
          </cell>
        </row>
        <row r="1137">
          <cell r="Z1137">
            <v>0</v>
          </cell>
        </row>
        <row r="1138">
          <cell r="Z1138">
            <v>0</v>
          </cell>
        </row>
        <row r="1139">
          <cell r="Z1139">
            <v>0</v>
          </cell>
        </row>
        <row r="1140">
          <cell r="Z1140">
            <v>14978.764829296202</v>
          </cell>
        </row>
        <row r="1141">
          <cell r="Z1141">
            <v>0</v>
          </cell>
        </row>
        <row r="1142">
          <cell r="Z1142">
            <v>0</v>
          </cell>
        </row>
        <row r="1143">
          <cell r="Z1143">
            <v>0</v>
          </cell>
        </row>
        <row r="1144">
          <cell r="Z1144">
            <v>0</v>
          </cell>
        </row>
        <row r="1145">
          <cell r="Z1145">
            <v>0</v>
          </cell>
        </row>
        <row r="1146">
          <cell r="Z1146">
            <v>0</v>
          </cell>
        </row>
        <row r="1147">
          <cell r="Z1147">
            <v>0</v>
          </cell>
        </row>
        <row r="1148">
          <cell r="Z1148">
            <v>10952.215144001524</v>
          </cell>
        </row>
        <row r="1149">
          <cell r="Z1149">
            <v>0</v>
          </cell>
        </row>
        <row r="1150">
          <cell r="Z1150">
            <v>0</v>
          </cell>
        </row>
        <row r="1151">
          <cell r="Z1151">
            <v>0</v>
          </cell>
        </row>
        <row r="1152">
          <cell r="Z1152">
            <v>0</v>
          </cell>
        </row>
        <row r="1153">
          <cell r="Z1153">
            <v>0</v>
          </cell>
        </row>
        <row r="1154">
          <cell r="Z1154">
            <v>0</v>
          </cell>
        </row>
        <row r="1155">
          <cell r="Z1155">
            <v>0</v>
          </cell>
        </row>
        <row r="1156">
          <cell r="Z1156">
            <v>10952.215144001524</v>
          </cell>
        </row>
        <row r="1157">
          <cell r="Z1157">
            <v>0</v>
          </cell>
        </row>
        <row r="1158">
          <cell r="Z1158">
            <v>2872.2721088435374</v>
          </cell>
        </row>
        <row r="1159">
          <cell r="Z1159">
            <v>0</v>
          </cell>
        </row>
        <row r="1160">
          <cell r="Z1160">
            <v>0</v>
          </cell>
        </row>
        <row r="1161">
          <cell r="Z1161">
            <v>19005.314514590882</v>
          </cell>
        </row>
        <row r="1162">
          <cell r="Z1162">
            <v>0</v>
          </cell>
        </row>
        <row r="1163">
          <cell r="Z1163">
            <v>0</v>
          </cell>
        </row>
        <row r="1164">
          <cell r="Z1164">
            <v>0</v>
          </cell>
        </row>
        <row r="1165">
          <cell r="Z1165">
            <v>0</v>
          </cell>
        </row>
        <row r="1166">
          <cell r="Z1166">
            <v>0</v>
          </cell>
        </row>
        <row r="1167">
          <cell r="Z1167">
            <v>0</v>
          </cell>
        </row>
        <row r="1168">
          <cell r="Z1168">
            <v>14978.764829296202</v>
          </cell>
        </row>
        <row r="1169">
          <cell r="Z1169">
            <v>0</v>
          </cell>
        </row>
        <row r="1170">
          <cell r="Z1170">
            <v>0</v>
          </cell>
        </row>
        <row r="1171">
          <cell r="Z1171">
            <v>0</v>
          </cell>
        </row>
        <row r="1172">
          <cell r="Z1172">
            <v>0</v>
          </cell>
        </row>
        <row r="1173">
          <cell r="Z1173">
            <v>0</v>
          </cell>
        </row>
        <row r="1174">
          <cell r="Z1174">
            <v>0</v>
          </cell>
        </row>
        <row r="1175">
          <cell r="Z1175">
            <v>8179.7314404022482</v>
          </cell>
        </row>
        <row r="1176">
          <cell r="Z1176">
            <v>0</v>
          </cell>
        </row>
        <row r="1177">
          <cell r="Z1177">
            <v>3871.3232771369426</v>
          </cell>
        </row>
        <row r="1178">
          <cell r="Z1178">
            <v>0</v>
          </cell>
        </row>
        <row r="1179">
          <cell r="Z1179">
            <v>3871.3232771369426</v>
          </cell>
        </row>
        <row r="1180">
          <cell r="Z1180">
            <v>7180.6802721088434</v>
          </cell>
        </row>
        <row r="1181">
          <cell r="Z1181">
            <v>0</v>
          </cell>
        </row>
        <row r="1182">
          <cell r="Z1182">
            <v>0</v>
          </cell>
        </row>
        <row r="1183">
          <cell r="Z1183">
            <v>15485.29310854777</v>
          </cell>
        </row>
        <row r="1184">
          <cell r="Z1184">
            <v>0</v>
          </cell>
        </row>
        <row r="1185">
          <cell r="Z1185">
            <v>778.40987823700971</v>
          </cell>
        </row>
        <row r="1186">
          <cell r="Z1186">
            <v>2673.144000457326</v>
          </cell>
        </row>
        <row r="1187">
          <cell r="Z1187">
            <v>1292.5224489795917</v>
          </cell>
        </row>
        <row r="1188">
          <cell r="Z1188">
            <v>3250.2026494808456</v>
          </cell>
        </row>
        <row r="1189">
          <cell r="Z1189">
            <v>2872.2721088435374</v>
          </cell>
        </row>
        <row r="1190">
          <cell r="Z1190">
            <v>8616.8163265306121</v>
          </cell>
        </row>
        <row r="1191">
          <cell r="Z1191">
            <v>0</v>
          </cell>
        </row>
        <row r="1192">
          <cell r="Z1192">
            <v>0</v>
          </cell>
        </row>
        <row r="1193">
          <cell r="Z1193">
            <v>0</v>
          </cell>
        </row>
        <row r="1194">
          <cell r="Z1194">
            <v>3879.9810209798206</v>
          </cell>
        </row>
        <row r="1195">
          <cell r="Z1195">
            <v>1292.5224489795917</v>
          </cell>
        </row>
        <row r="1196">
          <cell r="Z1196">
            <v>3250.2026494808456</v>
          </cell>
        </row>
        <row r="1197">
          <cell r="Z1197">
            <v>0</v>
          </cell>
        </row>
        <row r="1198">
          <cell r="Z1198">
            <v>8616.8163265306121</v>
          </cell>
        </row>
        <row r="1199">
          <cell r="Z1199">
            <v>0</v>
          </cell>
        </row>
        <row r="1200">
          <cell r="Z1200">
            <v>0</v>
          </cell>
        </row>
        <row r="1201">
          <cell r="Z1201">
            <v>6500.4052989616912</v>
          </cell>
        </row>
        <row r="1202">
          <cell r="Z1202">
            <v>0</v>
          </cell>
        </row>
        <row r="1203">
          <cell r="Z1203">
            <v>3250.2026494808456</v>
          </cell>
        </row>
        <row r="1204">
          <cell r="Z1204">
            <v>5744.5442176870747</v>
          </cell>
        </row>
        <row r="1205">
          <cell r="Z1205">
            <v>8616.8163265306121</v>
          </cell>
        </row>
        <row r="1206">
          <cell r="Z1206">
            <v>0</v>
          </cell>
        </row>
        <row r="1207">
          <cell r="Z1207">
            <v>0</v>
          </cell>
        </row>
        <row r="1208">
          <cell r="Z1208">
            <v>3879.9810209798206</v>
          </cell>
        </row>
        <row r="1209">
          <cell r="Z1209">
            <v>1292.5224489795917</v>
          </cell>
        </row>
        <row r="1210">
          <cell r="Z1210">
            <v>3250.2026494808456</v>
          </cell>
        </row>
        <row r="1211">
          <cell r="Z1211">
            <v>0</v>
          </cell>
        </row>
        <row r="1212">
          <cell r="Z1212">
            <v>0</v>
          </cell>
        </row>
        <row r="1213">
          <cell r="Z1213">
            <v>0</v>
          </cell>
        </row>
        <row r="1214">
          <cell r="Z1214">
            <v>0</v>
          </cell>
        </row>
        <row r="1215">
          <cell r="Z1215">
            <v>3015.8857142857141</v>
          </cell>
        </row>
        <row r="1216">
          <cell r="Z1216">
            <v>3250.2026494808456</v>
          </cell>
        </row>
        <row r="1217">
          <cell r="Z1217">
            <v>2872.2721088435374</v>
          </cell>
        </row>
        <row r="1218">
          <cell r="Z1218">
            <v>8616.8163265306121</v>
          </cell>
        </row>
        <row r="1219">
          <cell r="Z1219">
            <v>0</v>
          </cell>
        </row>
        <row r="1220">
          <cell r="Z1220">
            <v>0</v>
          </cell>
        </row>
        <row r="1221">
          <cell r="Z1221">
            <v>0</v>
          </cell>
        </row>
        <row r="1222">
          <cell r="Z1222">
            <v>8179.7314404022482</v>
          </cell>
        </row>
        <row r="1223">
          <cell r="Z1223">
            <v>3871.3232771369426</v>
          </cell>
        </row>
        <row r="1224">
          <cell r="Z1224">
            <v>0</v>
          </cell>
        </row>
        <row r="1225">
          <cell r="Z1225">
            <v>0</v>
          </cell>
        </row>
        <row r="1226">
          <cell r="Z1226">
            <v>0</v>
          </cell>
        </row>
        <row r="1227">
          <cell r="Z1227">
            <v>0</v>
          </cell>
        </row>
        <row r="1228">
          <cell r="Z1228">
            <v>110644.91688849452</v>
          </cell>
        </row>
        <row r="1229">
          <cell r="Z1229">
            <v>0</v>
          </cell>
        </row>
        <row r="1230">
          <cell r="Z1230">
            <v>0</v>
          </cell>
        </row>
        <row r="1231">
          <cell r="Z1231">
            <v>0</v>
          </cell>
        </row>
        <row r="1232">
          <cell r="Z1232">
            <v>0</v>
          </cell>
        </row>
        <row r="1233">
          <cell r="Z1233">
            <v>0</v>
          </cell>
        </row>
        <row r="1234">
          <cell r="Z1234">
            <v>0</v>
          </cell>
        </row>
        <row r="1235">
          <cell r="Z1235">
            <v>0</v>
          </cell>
        </row>
        <row r="1236">
          <cell r="Z1236">
            <v>8616.8163265306121</v>
          </cell>
        </row>
        <row r="1237">
          <cell r="Z1237">
            <v>0</v>
          </cell>
        </row>
        <row r="1238">
          <cell r="Z1238">
            <v>0</v>
          </cell>
        </row>
        <row r="1239">
          <cell r="Z1239">
            <v>27059.826709631223</v>
          </cell>
        </row>
        <row r="1240">
          <cell r="Z1240">
            <v>0</v>
          </cell>
        </row>
        <row r="1241">
          <cell r="Z1241">
            <v>0</v>
          </cell>
        </row>
        <row r="1242">
          <cell r="Z1242">
            <v>0</v>
          </cell>
        </row>
        <row r="1243">
          <cell r="Z1243">
            <v>0</v>
          </cell>
        </row>
        <row r="1244">
          <cell r="Z1244">
            <v>0</v>
          </cell>
        </row>
        <row r="1245">
          <cell r="Z1245">
            <v>0</v>
          </cell>
        </row>
        <row r="1246">
          <cell r="Z1246">
            <v>0</v>
          </cell>
        </row>
        <row r="1247">
          <cell r="Z1247">
            <v>0</v>
          </cell>
        </row>
        <row r="1248">
          <cell r="Z1248">
            <v>0</v>
          </cell>
        </row>
        <row r="1249">
          <cell r="Z1249">
            <v>0</v>
          </cell>
        </row>
        <row r="1250">
          <cell r="Z1250">
            <v>0</v>
          </cell>
        </row>
        <row r="1251">
          <cell r="Z1251">
            <v>98156.777284826981</v>
          </cell>
        </row>
        <row r="1252">
          <cell r="Z1252">
            <v>0</v>
          </cell>
        </row>
        <row r="1253">
          <cell r="Z1253">
            <v>0</v>
          </cell>
        </row>
        <row r="1254">
          <cell r="Z1254">
            <v>0</v>
          </cell>
        </row>
        <row r="1255">
          <cell r="Z1255">
            <v>0</v>
          </cell>
        </row>
        <row r="1256">
          <cell r="Z1256">
            <v>0</v>
          </cell>
        </row>
        <row r="1257">
          <cell r="Z1257">
            <v>0</v>
          </cell>
        </row>
        <row r="1258">
          <cell r="Z1258">
            <v>0</v>
          </cell>
        </row>
        <row r="1259">
          <cell r="Z1259">
            <v>0</v>
          </cell>
        </row>
        <row r="1260">
          <cell r="Z1260">
            <v>64424.794964714856</v>
          </cell>
        </row>
        <row r="1261">
          <cell r="Z1261">
            <v>0</v>
          </cell>
        </row>
        <row r="1262">
          <cell r="Z1262">
            <v>0</v>
          </cell>
        </row>
        <row r="1263">
          <cell r="Z1263">
            <v>64424.794964714856</v>
          </cell>
        </row>
        <row r="1264">
          <cell r="Z1264">
            <v>0</v>
          </cell>
        </row>
        <row r="1265">
          <cell r="Z1265">
            <v>0</v>
          </cell>
        </row>
        <row r="1266">
          <cell r="Z1266">
            <v>64424.794964714856</v>
          </cell>
        </row>
        <row r="1267">
          <cell r="Z1267">
            <v>0</v>
          </cell>
        </row>
        <row r="1268">
          <cell r="Z1268">
            <v>0</v>
          </cell>
        </row>
        <row r="1269">
          <cell r="Z1269">
            <v>64424.794964714856</v>
          </cell>
        </row>
        <row r="1270">
          <cell r="Z1270">
            <v>0</v>
          </cell>
        </row>
        <row r="1271">
          <cell r="Z1271">
            <v>0</v>
          </cell>
        </row>
        <row r="1272">
          <cell r="Z1272">
            <v>64424.794964714856</v>
          </cell>
        </row>
        <row r="1273">
          <cell r="Z1273">
            <v>0</v>
          </cell>
        </row>
        <row r="1274">
          <cell r="Z1274">
            <v>98156.777284826981</v>
          </cell>
        </row>
        <row r="1275">
          <cell r="Z1275">
            <v>0</v>
          </cell>
        </row>
        <row r="1276">
          <cell r="Z1276">
            <v>0</v>
          </cell>
        </row>
        <row r="1277">
          <cell r="Z1277">
            <v>1950.0710304188572</v>
          </cell>
        </row>
        <row r="1278">
          <cell r="Z1278">
            <v>0</v>
          </cell>
        </row>
        <row r="1279">
          <cell r="Z1279">
            <v>7180.6802721088434</v>
          </cell>
        </row>
        <row r="1280">
          <cell r="Z1280">
            <v>0</v>
          </cell>
        </row>
        <row r="1281">
          <cell r="Z1281">
            <v>0</v>
          </cell>
        </row>
        <row r="1282">
          <cell r="Z1282">
            <v>1209.3777300393854</v>
          </cell>
        </row>
        <row r="1283">
          <cell r="Z1283">
            <v>0</v>
          </cell>
        </row>
        <row r="1284">
          <cell r="Z1284">
            <v>0</v>
          </cell>
        </row>
        <row r="1285">
          <cell r="Z1285">
            <v>0</v>
          </cell>
        </row>
        <row r="1286">
          <cell r="Z1286">
            <v>84557.543391188243</v>
          </cell>
        </row>
        <row r="1287">
          <cell r="Z1287">
            <v>0</v>
          </cell>
        </row>
        <row r="1288">
          <cell r="Z1288">
            <v>56371.695594125493</v>
          </cell>
        </row>
        <row r="1289">
          <cell r="Z1289">
            <v>0</v>
          </cell>
        </row>
        <row r="1290">
          <cell r="Z1290">
            <v>84557.543391188243</v>
          </cell>
        </row>
        <row r="1291">
          <cell r="Z1291">
            <v>0</v>
          </cell>
        </row>
        <row r="1292">
          <cell r="Z1292">
            <v>72477.894335304212</v>
          </cell>
        </row>
        <row r="1293">
          <cell r="Z1293">
            <v>0</v>
          </cell>
        </row>
        <row r="1294">
          <cell r="Z1294">
            <v>80530.993705893576</v>
          </cell>
        </row>
        <row r="1295">
          <cell r="Z1295">
            <v>0</v>
          </cell>
        </row>
        <row r="1296">
          <cell r="Z1296">
            <v>0</v>
          </cell>
        </row>
        <row r="1297">
          <cell r="Z1297">
            <v>0</v>
          </cell>
        </row>
        <row r="1298">
          <cell r="Z1298">
            <v>0</v>
          </cell>
        </row>
        <row r="1299">
          <cell r="Z1299">
            <v>73180.498077491866</v>
          </cell>
        </row>
        <row r="1300">
          <cell r="Z1300">
            <v>0</v>
          </cell>
        </row>
        <row r="1301">
          <cell r="Z1301">
            <v>0</v>
          </cell>
        </row>
        <row r="1302">
          <cell r="Z1302">
            <v>0</v>
          </cell>
        </row>
        <row r="1303">
          <cell r="Z1303">
            <v>0</v>
          </cell>
        </row>
        <row r="1304">
          <cell r="Z1304">
            <v>0</v>
          </cell>
        </row>
        <row r="1305">
          <cell r="Z1305">
            <v>60398.245279420174</v>
          </cell>
        </row>
        <row r="1306">
          <cell r="Z1306">
            <v>0</v>
          </cell>
        </row>
        <row r="1307">
          <cell r="Z1307">
            <v>68451.344650009531</v>
          </cell>
        </row>
        <row r="1308">
          <cell r="Z1308">
            <v>0</v>
          </cell>
        </row>
        <row r="1309">
          <cell r="Z1309">
            <v>64424.794964714856</v>
          </cell>
        </row>
        <row r="1310">
          <cell r="Z1310">
            <v>0</v>
          </cell>
        </row>
        <row r="1311">
          <cell r="Z1311">
            <v>68451.344650009531</v>
          </cell>
        </row>
        <row r="1312">
          <cell r="Z1312">
            <v>0</v>
          </cell>
        </row>
        <row r="1313">
          <cell r="Z1313">
            <v>56371.695594125493</v>
          </cell>
        </row>
        <row r="1314">
          <cell r="Z1314">
            <v>0</v>
          </cell>
        </row>
        <row r="1315">
          <cell r="Z1315">
            <v>2872.2721088435374</v>
          </cell>
        </row>
        <row r="1316">
          <cell r="Z1316">
            <v>0</v>
          </cell>
        </row>
        <row r="1317">
          <cell r="Z1317">
            <v>0</v>
          </cell>
        </row>
        <row r="1318">
          <cell r="Z1318">
            <v>0</v>
          </cell>
        </row>
        <row r="1319">
          <cell r="Z1319">
            <v>77925.99112688555</v>
          </cell>
        </row>
        <row r="1320">
          <cell r="Z1320">
            <v>0</v>
          </cell>
        </row>
        <row r="1321">
          <cell r="Z1321">
            <v>0</v>
          </cell>
        </row>
        <row r="1322">
          <cell r="Z1322">
            <v>72477.894335304212</v>
          </cell>
        </row>
        <row r="1323">
          <cell r="Z1323">
            <v>0</v>
          </cell>
        </row>
        <row r="1324">
          <cell r="Z1324">
            <v>0</v>
          </cell>
        </row>
        <row r="1325">
          <cell r="Z1325">
            <v>0</v>
          </cell>
        </row>
        <row r="1326">
          <cell r="Z1326">
            <v>84557.543391188243</v>
          </cell>
        </row>
        <row r="1327">
          <cell r="Z1327">
            <v>0</v>
          </cell>
        </row>
        <row r="1328">
          <cell r="Z1328">
            <v>88584.093076482925</v>
          </cell>
        </row>
        <row r="1329">
          <cell r="Z1329">
            <v>0</v>
          </cell>
        </row>
        <row r="1330">
          <cell r="Z1330">
            <v>80530.993705893576</v>
          </cell>
        </row>
        <row r="1331">
          <cell r="Z1331">
            <v>0</v>
          </cell>
        </row>
        <row r="1332">
          <cell r="Z1332">
            <v>0</v>
          </cell>
        </row>
        <row r="1333">
          <cell r="Z1333">
            <v>0</v>
          </cell>
        </row>
        <row r="1334">
          <cell r="Z1334">
            <v>80530.993705893576</v>
          </cell>
        </row>
        <row r="1335">
          <cell r="Z1335">
            <v>0</v>
          </cell>
        </row>
        <row r="1336">
          <cell r="Z1336">
            <v>0</v>
          </cell>
        </row>
        <row r="1337">
          <cell r="Z1337">
            <v>8179.7314404022482</v>
          </cell>
        </row>
        <row r="1338">
          <cell r="Z1338">
            <v>0</v>
          </cell>
        </row>
        <row r="1339">
          <cell r="Z1339">
            <v>0</v>
          </cell>
        </row>
        <row r="1340">
          <cell r="Z1340">
            <v>7180.6802721088434</v>
          </cell>
        </row>
        <row r="1341">
          <cell r="Z1341">
            <v>0</v>
          </cell>
        </row>
        <row r="1342">
          <cell r="Z1342">
            <v>2872.2721088435374</v>
          </cell>
        </row>
        <row r="1343">
          <cell r="Z1343">
            <v>7180.6802721088434</v>
          </cell>
        </row>
        <row r="1344">
          <cell r="Z1344">
            <v>12488.139603667556</v>
          </cell>
        </row>
        <row r="1345">
          <cell r="Z1345">
            <v>0</v>
          </cell>
        </row>
        <row r="1346">
          <cell r="Z1346">
            <v>0</v>
          </cell>
        </row>
        <row r="1347">
          <cell r="Z1347">
            <v>35716.079266489207</v>
          </cell>
        </row>
        <row r="1348">
          <cell r="Z1348">
            <v>0</v>
          </cell>
        </row>
        <row r="1349">
          <cell r="Z1349">
            <v>0</v>
          </cell>
        </row>
        <row r="1350">
          <cell r="Z1350">
            <v>0</v>
          </cell>
        </row>
        <row r="1351">
          <cell r="Z1351">
            <v>0</v>
          </cell>
        </row>
        <row r="1352">
          <cell r="Z1352">
            <v>17233.632653061224</v>
          </cell>
        </row>
        <row r="1353">
          <cell r="Z1353">
            <v>0</v>
          </cell>
        </row>
        <row r="1354">
          <cell r="Z1354">
            <v>0</v>
          </cell>
        </row>
        <row r="1355">
          <cell r="Z1355">
            <v>32743.902040816323</v>
          </cell>
        </row>
        <row r="1356">
          <cell r="Z1356">
            <v>0</v>
          </cell>
        </row>
        <row r="1357">
          <cell r="Z1357">
            <v>0</v>
          </cell>
        </row>
        <row r="1358">
          <cell r="Z1358">
            <v>0</v>
          </cell>
        </row>
        <row r="1359">
          <cell r="Z1359">
            <v>0</v>
          </cell>
        </row>
        <row r="1360">
          <cell r="Z1360">
            <v>17233.632653061224</v>
          </cell>
        </row>
        <row r="1361">
          <cell r="Z1361">
            <v>0</v>
          </cell>
        </row>
        <row r="1362">
          <cell r="Z1362">
            <v>0</v>
          </cell>
        </row>
        <row r="1363">
          <cell r="Z1363">
            <v>0</v>
          </cell>
        </row>
        <row r="1364">
          <cell r="Z1364">
            <v>0</v>
          </cell>
        </row>
        <row r="1365">
          <cell r="Z1365">
            <v>32743.902040816323</v>
          </cell>
        </row>
        <row r="1366">
          <cell r="Z1366">
            <v>0</v>
          </cell>
        </row>
        <row r="1367">
          <cell r="Z1367">
            <v>4054.9723889555812</v>
          </cell>
        </row>
        <row r="1368">
          <cell r="Z1368">
            <v>0</v>
          </cell>
        </row>
        <row r="1369">
          <cell r="Z1369">
            <v>26270.781483325038</v>
          </cell>
        </row>
        <row r="1370">
          <cell r="Z1370">
            <v>0</v>
          </cell>
        </row>
        <row r="1371">
          <cell r="Z1371">
            <v>0</v>
          </cell>
        </row>
        <row r="1372">
          <cell r="Z1372">
            <v>4054.9723889555812</v>
          </cell>
        </row>
        <row r="1373">
          <cell r="Z1373">
            <v>5829.0228091236486</v>
          </cell>
        </row>
        <row r="1374">
          <cell r="Z1374">
            <v>31524.937779990047</v>
          </cell>
        </row>
        <row r="1375">
          <cell r="Z1375">
            <v>0</v>
          </cell>
        </row>
        <row r="1376">
          <cell r="Z1376">
            <v>0</v>
          </cell>
        </row>
        <row r="1377">
          <cell r="Z1377">
            <v>0</v>
          </cell>
        </row>
        <row r="1378">
          <cell r="Z1378">
            <v>0</v>
          </cell>
        </row>
        <row r="1379">
          <cell r="Z1379">
            <v>21016.625186660029</v>
          </cell>
        </row>
        <row r="1380">
          <cell r="Z1380">
            <v>0</v>
          </cell>
        </row>
        <row r="1381">
          <cell r="Z1381">
            <v>0</v>
          </cell>
        </row>
        <row r="1382">
          <cell r="Z1382">
            <v>0</v>
          </cell>
        </row>
        <row r="1383">
          <cell r="Z1383">
            <v>12164.917166866746</v>
          </cell>
        </row>
        <row r="1384">
          <cell r="Z1384">
            <v>21016.625186660029</v>
          </cell>
        </row>
        <row r="1385">
          <cell r="Z1385">
            <v>0</v>
          </cell>
        </row>
        <row r="1386">
          <cell r="Z1386">
            <v>0</v>
          </cell>
        </row>
        <row r="1387">
          <cell r="Z1387">
            <v>4054.9723889555812</v>
          </cell>
        </row>
        <row r="1388">
          <cell r="Z1388">
            <v>5829.0228091236486</v>
          </cell>
        </row>
        <row r="1389">
          <cell r="Z1389">
            <v>21016.625186660029</v>
          </cell>
        </row>
        <row r="1390">
          <cell r="Z1390">
            <v>0</v>
          </cell>
        </row>
        <row r="1391">
          <cell r="Z1391">
            <v>0</v>
          </cell>
        </row>
        <row r="1392">
          <cell r="Z1392">
            <v>0</v>
          </cell>
        </row>
        <row r="1393">
          <cell r="Z1393">
            <v>5829.0228091236486</v>
          </cell>
        </row>
        <row r="1394">
          <cell r="Z1394">
            <v>15762.468889995023</v>
          </cell>
        </row>
        <row r="1395">
          <cell r="Z1395">
            <v>0</v>
          </cell>
        </row>
        <row r="1396">
          <cell r="Z1396">
            <v>0</v>
          </cell>
        </row>
        <row r="1397">
          <cell r="Z1397">
            <v>10390.866746698679</v>
          </cell>
        </row>
        <row r="1398">
          <cell r="Z1398">
            <v>5829.0228091236486</v>
          </cell>
        </row>
        <row r="1399">
          <cell r="Z1399">
            <v>31524.937779990047</v>
          </cell>
        </row>
        <row r="1400">
          <cell r="Z1400">
            <v>0</v>
          </cell>
        </row>
        <row r="1401">
          <cell r="Z1401">
            <v>0</v>
          </cell>
        </row>
        <row r="1402">
          <cell r="Z1402">
            <v>0</v>
          </cell>
        </row>
        <row r="1403">
          <cell r="Z1403">
            <v>174833.95445134575</v>
          </cell>
        </row>
        <row r="1404">
          <cell r="Z1404">
            <v>0</v>
          </cell>
        </row>
        <row r="1405">
          <cell r="Z1405">
            <v>13197.908550762077</v>
          </cell>
        </row>
        <row r="1406">
          <cell r="Z1406">
            <v>15488.454662877808</v>
          </cell>
        </row>
        <row r="1407">
          <cell r="Z1407">
            <v>80156.43094447082</v>
          </cell>
        </row>
        <row r="1408">
          <cell r="Z1408">
            <v>0</v>
          </cell>
        </row>
        <row r="1409">
          <cell r="Z1409">
            <v>13197.908550762077</v>
          </cell>
        </row>
        <row r="1410">
          <cell r="Z1410">
            <v>15488.454662877808</v>
          </cell>
        </row>
        <row r="1411">
          <cell r="Z1411">
            <v>11422.291409587091</v>
          </cell>
        </row>
        <row r="1412">
          <cell r="Z1412">
            <v>0</v>
          </cell>
        </row>
        <row r="1413">
          <cell r="Z1413">
            <v>0</v>
          </cell>
        </row>
        <row r="1414">
          <cell r="Z1414">
            <v>13197.908550762077</v>
          </cell>
        </row>
        <row r="1415">
          <cell r="Z1415">
            <v>0</v>
          </cell>
        </row>
        <row r="1416">
          <cell r="Z1416">
            <v>120234.64641670621</v>
          </cell>
        </row>
        <row r="1417">
          <cell r="Z1417">
            <v>0</v>
          </cell>
        </row>
        <row r="1418">
          <cell r="Z1418">
            <v>0</v>
          </cell>
        </row>
        <row r="1419">
          <cell r="Z1419">
            <v>40078.21547223541</v>
          </cell>
        </row>
        <row r="1420">
          <cell r="Z1420">
            <v>0</v>
          </cell>
        </row>
        <row r="1421">
          <cell r="Z1421">
            <v>13197.908550762077</v>
          </cell>
        </row>
        <row r="1422">
          <cell r="Z1422">
            <v>26395.817101524153</v>
          </cell>
        </row>
        <row r="1423">
          <cell r="Z1423">
            <v>80156.43094447082</v>
          </cell>
        </row>
        <row r="1424">
          <cell r="Z1424">
            <v>0</v>
          </cell>
        </row>
        <row r="1425">
          <cell r="Z1425">
            <v>15488.454662877808</v>
          </cell>
        </row>
        <row r="1426">
          <cell r="Z1426">
            <v>0</v>
          </cell>
        </row>
        <row r="1427">
          <cell r="Z1427">
            <v>0</v>
          </cell>
        </row>
        <row r="1428">
          <cell r="Z1428">
            <v>0</v>
          </cell>
        </row>
        <row r="1429">
          <cell r="Z1429">
            <v>13197.908550762077</v>
          </cell>
        </row>
        <row r="1430">
          <cell r="Z1430">
            <v>15488.454662877808</v>
          </cell>
        </row>
        <row r="1431">
          <cell r="Z1431">
            <v>90175.98481252967</v>
          </cell>
        </row>
        <row r="1432">
          <cell r="Z1432">
            <v>0</v>
          </cell>
        </row>
        <row r="1433">
          <cell r="Z1433">
            <v>0</v>
          </cell>
        </row>
        <row r="1434">
          <cell r="Z1434">
            <v>112393.25643300799</v>
          </cell>
        </row>
        <row r="1435">
          <cell r="Z1435">
            <v>0</v>
          </cell>
        </row>
        <row r="1436">
          <cell r="Z1436">
            <v>7013.6877076411974</v>
          </cell>
        </row>
        <row r="1437">
          <cell r="Z1437">
            <v>0</v>
          </cell>
        </row>
        <row r="1438">
          <cell r="Z1438">
            <v>0</v>
          </cell>
        </row>
        <row r="1439">
          <cell r="Z1439">
            <v>2872.2721088435374</v>
          </cell>
        </row>
        <row r="1440">
          <cell r="Z1440">
            <v>0</v>
          </cell>
        </row>
        <row r="1441">
          <cell r="Z1441">
            <v>15630.504034171809</v>
          </cell>
        </row>
        <row r="1442">
          <cell r="Z1442">
            <v>0</v>
          </cell>
        </row>
        <row r="1443">
          <cell r="Z1443">
            <v>0</v>
          </cell>
        </row>
        <row r="1444">
          <cell r="Z1444">
            <v>0</v>
          </cell>
        </row>
        <row r="1445">
          <cell r="Z1445">
            <v>0</v>
          </cell>
        </row>
        <row r="1446">
          <cell r="Z1446">
            <v>0</v>
          </cell>
        </row>
        <row r="1447">
          <cell r="Z1447">
            <v>17033.241575700049</v>
          </cell>
        </row>
        <row r="1448">
          <cell r="Z1448">
            <v>0</v>
          </cell>
        </row>
        <row r="1449">
          <cell r="Z1449">
            <v>0</v>
          </cell>
        </row>
        <row r="1450">
          <cell r="Z1450">
            <v>60692.358473824323</v>
          </cell>
        </row>
        <row r="1451">
          <cell r="Z1451">
            <v>0</v>
          </cell>
        </row>
        <row r="1452">
          <cell r="Z1452">
            <v>6239.7635467980308</v>
          </cell>
        </row>
        <row r="1453">
          <cell r="Z1453">
            <v>4208.2126245847167</v>
          </cell>
        </row>
        <row r="1454">
          <cell r="Z1454">
            <v>0</v>
          </cell>
        </row>
        <row r="1455">
          <cell r="Z1455">
            <v>0</v>
          </cell>
        </row>
        <row r="1456">
          <cell r="Z1456">
            <v>0</v>
          </cell>
        </row>
        <row r="1457">
          <cell r="Z1457">
            <v>0</v>
          </cell>
        </row>
        <row r="1458">
          <cell r="Z1458">
            <v>0</v>
          </cell>
        </row>
        <row r="1459">
          <cell r="Z1459">
            <v>0</v>
          </cell>
        </row>
        <row r="1460">
          <cell r="Z1460">
            <v>0</v>
          </cell>
        </row>
        <row r="1461">
          <cell r="Z1461">
            <v>0</v>
          </cell>
        </row>
        <row r="1462">
          <cell r="Z1462">
            <v>0</v>
          </cell>
        </row>
        <row r="1463">
          <cell r="Z1463">
            <v>0</v>
          </cell>
        </row>
        <row r="1464">
          <cell r="Z1464">
            <v>0</v>
          </cell>
        </row>
        <row r="1465">
          <cell r="Z1465">
            <v>0</v>
          </cell>
        </row>
        <row r="1466">
          <cell r="Z1466">
            <v>0</v>
          </cell>
        </row>
        <row r="1467">
          <cell r="Z1467">
            <v>0</v>
          </cell>
        </row>
        <row r="1468">
          <cell r="Z1468">
            <v>0</v>
          </cell>
        </row>
        <row r="1469">
          <cell r="Z1469">
            <v>0</v>
          </cell>
        </row>
        <row r="1470">
          <cell r="Z1470">
            <v>0</v>
          </cell>
        </row>
        <row r="1471">
          <cell r="Z1471">
            <v>0</v>
          </cell>
        </row>
        <row r="1472">
          <cell r="Z1472">
            <v>0</v>
          </cell>
        </row>
        <row r="1473">
          <cell r="Z1473">
            <v>0</v>
          </cell>
        </row>
        <row r="1474">
          <cell r="Z1474">
            <v>0</v>
          </cell>
        </row>
        <row r="1475">
          <cell r="Z1475">
            <v>0</v>
          </cell>
        </row>
        <row r="1476">
          <cell r="Z1476">
            <v>0</v>
          </cell>
        </row>
        <row r="1477">
          <cell r="Z1477">
            <v>0</v>
          </cell>
        </row>
        <row r="1478">
          <cell r="Z1478">
            <v>0</v>
          </cell>
        </row>
        <row r="1479">
          <cell r="Z1479">
            <v>0</v>
          </cell>
        </row>
        <row r="1480">
          <cell r="Z1480">
            <v>0</v>
          </cell>
        </row>
        <row r="1481">
          <cell r="Z1481">
            <v>0</v>
          </cell>
        </row>
        <row r="1482">
          <cell r="Z1482">
            <v>0</v>
          </cell>
        </row>
        <row r="1483">
          <cell r="Z1483">
            <v>0</v>
          </cell>
        </row>
        <row r="1484">
          <cell r="Z1484">
            <v>0</v>
          </cell>
        </row>
        <row r="1485">
          <cell r="Z1485">
            <v>0</v>
          </cell>
        </row>
        <row r="1486">
          <cell r="Z1486">
            <v>0</v>
          </cell>
        </row>
        <row r="1487">
          <cell r="Z1487">
            <v>0</v>
          </cell>
        </row>
        <row r="1488">
          <cell r="Z1488">
            <v>0</v>
          </cell>
        </row>
        <row r="1489">
          <cell r="Z1489">
            <v>0</v>
          </cell>
        </row>
        <row r="1490">
          <cell r="Z1490">
            <v>0</v>
          </cell>
        </row>
        <row r="1491">
          <cell r="Z1491">
            <v>0</v>
          </cell>
        </row>
        <row r="1492">
          <cell r="Z1492">
            <v>0</v>
          </cell>
        </row>
        <row r="1493">
          <cell r="Z1493">
            <v>0</v>
          </cell>
        </row>
        <row r="1494">
          <cell r="Z1494">
            <v>0</v>
          </cell>
        </row>
        <row r="1495">
          <cell r="Z1495">
            <v>0</v>
          </cell>
        </row>
        <row r="1496">
          <cell r="Z1496">
            <v>0</v>
          </cell>
        </row>
        <row r="1497">
          <cell r="Z1497">
            <v>0</v>
          </cell>
        </row>
        <row r="1498">
          <cell r="Z1498">
            <v>0</v>
          </cell>
        </row>
        <row r="1499">
          <cell r="Z1499">
            <v>0</v>
          </cell>
        </row>
        <row r="1500">
          <cell r="Z1500">
            <v>0</v>
          </cell>
        </row>
        <row r="1501">
          <cell r="Z1501">
            <v>0</v>
          </cell>
        </row>
        <row r="1502">
          <cell r="Z1502">
            <v>0</v>
          </cell>
        </row>
        <row r="1503">
          <cell r="Z1503">
            <v>0</v>
          </cell>
        </row>
        <row r="1504">
          <cell r="Z1504">
            <v>0</v>
          </cell>
        </row>
        <row r="1505">
          <cell r="Z1505">
            <v>0</v>
          </cell>
        </row>
        <row r="1506">
          <cell r="Z1506">
            <v>0</v>
          </cell>
        </row>
        <row r="1507">
          <cell r="Z1507">
            <v>0</v>
          </cell>
        </row>
        <row r="1508">
          <cell r="Z1508">
            <v>0</v>
          </cell>
        </row>
        <row r="1509">
          <cell r="Z1509">
            <v>0</v>
          </cell>
        </row>
        <row r="1510">
          <cell r="Z1510">
            <v>0</v>
          </cell>
        </row>
        <row r="1511">
          <cell r="Z1511">
            <v>0</v>
          </cell>
        </row>
        <row r="1512">
          <cell r="Z1512">
            <v>0</v>
          </cell>
        </row>
        <row r="1513">
          <cell r="Z1513">
            <v>0</v>
          </cell>
        </row>
        <row r="1514">
          <cell r="Z1514">
            <v>0</v>
          </cell>
        </row>
        <row r="1515">
          <cell r="Z1515">
            <v>0</v>
          </cell>
        </row>
        <row r="1516">
          <cell r="Z1516">
            <v>0</v>
          </cell>
        </row>
        <row r="1517">
          <cell r="Z1517">
            <v>0</v>
          </cell>
        </row>
        <row r="1518">
          <cell r="Z1518">
            <v>0</v>
          </cell>
        </row>
        <row r="1519">
          <cell r="Z1519">
            <v>0</v>
          </cell>
        </row>
        <row r="1520">
          <cell r="Z1520">
            <v>0</v>
          </cell>
        </row>
        <row r="1521">
          <cell r="Z1521">
            <v>0</v>
          </cell>
        </row>
        <row r="1522">
          <cell r="Z1522">
            <v>0</v>
          </cell>
        </row>
        <row r="1523">
          <cell r="Z1523">
            <v>0</v>
          </cell>
        </row>
        <row r="1524">
          <cell r="Z1524">
            <v>0</v>
          </cell>
        </row>
        <row r="1525">
          <cell r="Z1525">
            <v>0</v>
          </cell>
        </row>
        <row r="1526">
          <cell r="Z1526">
            <v>0</v>
          </cell>
        </row>
        <row r="1527">
          <cell r="Z1527">
            <v>0</v>
          </cell>
        </row>
        <row r="1528">
          <cell r="Z1528">
            <v>0</v>
          </cell>
        </row>
        <row r="1529">
          <cell r="Z1529">
            <v>0</v>
          </cell>
        </row>
        <row r="1530">
          <cell r="Z1530">
            <v>0</v>
          </cell>
        </row>
        <row r="1531">
          <cell r="Z1531">
            <v>0</v>
          </cell>
        </row>
        <row r="1532">
          <cell r="Z1532">
            <v>0</v>
          </cell>
        </row>
        <row r="1533">
          <cell r="Z1533">
            <v>0</v>
          </cell>
        </row>
        <row r="1534">
          <cell r="Z1534">
            <v>0</v>
          </cell>
        </row>
        <row r="1535">
          <cell r="Z1535">
            <v>0</v>
          </cell>
        </row>
        <row r="1536">
          <cell r="Z1536">
            <v>0</v>
          </cell>
        </row>
        <row r="1537">
          <cell r="Z1537">
            <v>0</v>
          </cell>
        </row>
        <row r="1538">
          <cell r="Z1538">
            <v>0</v>
          </cell>
        </row>
        <row r="1539">
          <cell r="Z1539">
            <v>0</v>
          </cell>
        </row>
        <row r="1540">
          <cell r="Z1540">
            <v>0</v>
          </cell>
        </row>
        <row r="1541">
          <cell r="Z1541">
            <v>0</v>
          </cell>
        </row>
        <row r="1542">
          <cell r="Z1542">
            <v>0</v>
          </cell>
        </row>
        <row r="1543">
          <cell r="Z1543">
            <v>0</v>
          </cell>
        </row>
        <row r="1544">
          <cell r="Z1544">
            <v>0</v>
          </cell>
        </row>
        <row r="1545">
          <cell r="Z1545">
            <v>0</v>
          </cell>
        </row>
        <row r="1546">
          <cell r="Z1546">
            <v>0</v>
          </cell>
        </row>
        <row r="1547">
          <cell r="Z1547">
            <v>0</v>
          </cell>
        </row>
        <row r="1548">
          <cell r="Z1548">
            <v>0</v>
          </cell>
        </row>
        <row r="1549">
          <cell r="Z1549">
            <v>0</v>
          </cell>
        </row>
        <row r="1550">
          <cell r="Z1550">
            <v>0</v>
          </cell>
        </row>
        <row r="1551">
          <cell r="Z1551">
            <v>0</v>
          </cell>
        </row>
        <row r="1552">
          <cell r="Z1552">
            <v>0</v>
          </cell>
        </row>
        <row r="1553">
          <cell r="Z1553">
            <v>0</v>
          </cell>
        </row>
        <row r="1554">
          <cell r="Z1554">
            <v>0</v>
          </cell>
        </row>
        <row r="1555">
          <cell r="Z1555">
            <v>0</v>
          </cell>
        </row>
        <row r="1556">
          <cell r="Z1556">
            <v>0</v>
          </cell>
        </row>
        <row r="1557">
          <cell r="Z1557">
            <v>0</v>
          </cell>
        </row>
        <row r="1558">
          <cell r="Z1558">
            <v>0</v>
          </cell>
        </row>
        <row r="1559">
          <cell r="Z1559">
            <v>0</v>
          </cell>
        </row>
        <row r="1560">
          <cell r="Z1560">
            <v>0</v>
          </cell>
        </row>
        <row r="1561">
          <cell r="Z1561">
            <v>0</v>
          </cell>
        </row>
        <row r="1562">
          <cell r="Z1562">
            <v>0</v>
          </cell>
        </row>
        <row r="1563">
          <cell r="Z1563">
            <v>0</v>
          </cell>
        </row>
        <row r="1564">
          <cell r="Z1564">
            <v>0</v>
          </cell>
        </row>
        <row r="1565">
          <cell r="Z1565">
            <v>0</v>
          </cell>
        </row>
        <row r="1566">
          <cell r="Z1566">
            <v>0</v>
          </cell>
        </row>
        <row r="1567">
          <cell r="Z1567">
            <v>0</v>
          </cell>
        </row>
        <row r="1568">
          <cell r="Z1568">
            <v>0</v>
          </cell>
        </row>
        <row r="1569">
          <cell r="Z1569">
            <v>0</v>
          </cell>
        </row>
        <row r="1570">
          <cell r="Z1570">
            <v>0</v>
          </cell>
        </row>
        <row r="1571">
          <cell r="Z1571">
            <v>0</v>
          </cell>
        </row>
        <row r="1572">
          <cell r="Z1572">
            <v>0</v>
          </cell>
        </row>
        <row r="1573">
          <cell r="Z1573">
            <v>0</v>
          </cell>
        </row>
        <row r="1574">
          <cell r="Z1574">
            <v>0</v>
          </cell>
        </row>
        <row r="1575">
          <cell r="Z1575">
            <v>0</v>
          </cell>
        </row>
        <row r="1576">
          <cell r="Z1576">
            <v>0</v>
          </cell>
        </row>
        <row r="1577">
          <cell r="Z1577">
            <v>0</v>
          </cell>
        </row>
        <row r="1578">
          <cell r="Z1578">
            <v>0</v>
          </cell>
        </row>
        <row r="1579">
          <cell r="Z1579">
            <v>0</v>
          </cell>
        </row>
        <row r="1580">
          <cell r="Z1580">
            <v>0</v>
          </cell>
        </row>
        <row r="1581">
          <cell r="Z1581">
            <v>0</v>
          </cell>
        </row>
        <row r="1582">
          <cell r="Z1582">
            <v>0</v>
          </cell>
        </row>
        <row r="1583">
          <cell r="Z1583">
            <v>0</v>
          </cell>
        </row>
        <row r="1584">
          <cell r="Z1584">
            <v>0</v>
          </cell>
        </row>
        <row r="1585">
          <cell r="Z1585">
            <v>0</v>
          </cell>
        </row>
        <row r="1586">
          <cell r="Z1586">
            <v>0</v>
          </cell>
        </row>
        <row r="1587">
          <cell r="Z1587">
            <v>0</v>
          </cell>
        </row>
        <row r="1588">
          <cell r="Z1588">
            <v>0</v>
          </cell>
        </row>
        <row r="1589">
          <cell r="Z1589">
            <v>0</v>
          </cell>
        </row>
        <row r="1590">
          <cell r="Z1590">
            <v>0</v>
          </cell>
        </row>
        <row r="1591">
          <cell r="Z1591">
            <v>0</v>
          </cell>
        </row>
        <row r="1592">
          <cell r="Z1592">
            <v>0</v>
          </cell>
        </row>
        <row r="1593">
          <cell r="Z1593">
            <v>0</v>
          </cell>
        </row>
        <row r="1594">
          <cell r="Z1594">
            <v>0</v>
          </cell>
        </row>
        <row r="1595">
          <cell r="Z1595">
            <v>0</v>
          </cell>
        </row>
        <row r="1596">
          <cell r="Z1596">
            <v>0</v>
          </cell>
        </row>
        <row r="1597">
          <cell r="Z1597">
            <v>0</v>
          </cell>
        </row>
        <row r="1598">
          <cell r="Z1598">
            <v>0</v>
          </cell>
        </row>
        <row r="1599">
          <cell r="Z1599">
            <v>0</v>
          </cell>
        </row>
        <row r="1600">
          <cell r="Z1600">
            <v>0</v>
          </cell>
        </row>
        <row r="1601">
          <cell r="Z1601">
            <v>0</v>
          </cell>
        </row>
        <row r="1602">
          <cell r="Z1602">
            <v>0</v>
          </cell>
        </row>
        <row r="1603">
          <cell r="Z1603">
            <v>0</v>
          </cell>
        </row>
        <row r="1604">
          <cell r="Z1604">
            <v>0</v>
          </cell>
        </row>
        <row r="1605">
          <cell r="Z1605">
            <v>0</v>
          </cell>
        </row>
        <row r="1606">
          <cell r="Z1606">
            <v>0</v>
          </cell>
        </row>
        <row r="1607">
          <cell r="Z1607">
            <v>0</v>
          </cell>
        </row>
        <row r="1608">
          <cell r="Z1608">
            <v>0</v>
          </cell>
        </row>
        <row r="1609">
          <cell r="Z1609">
            <v>0</v>
          </cell>
        </row>
        <row r="1610">
          <cell r="Z1610">
            <v>0</v>
          </cell>
        </row>
        <row r="1611">
          <cell r="Z1611">
            <v>0</v>
          </cell>
        </row>
        <row r="1612">
          <cell r="Z1612">
            <v>0</v>
          </cell>
        </row>
        <row r="1613">
          <cell r="Z1613">
            <v>0</v>
          </cell>
        </row>
        <row r="1614">
          <cell r="Z1614">
            <v>0</v>
          </cell>
        </row>
        <row r="1615">
          <cell r="Z1615">
            <v>0</v>
          </cell>
        </row>
        <row r="1616">
          <cell r="Z1616">
            <v>0</v>
          </cell>
        </row>
        <row r="1617">
          <cell r="Z1617">
            <v>0</v>
          </cell>
        </row>
        <row r="1618">
          <cell r="Z1618">
            <v>0</v>
          </cell>
        </row>
        <row r="1619">
          <cell r="Z1619">
            <v>0</v>
          </cell>
        </row>
        <row r="1620">
          <cell r="Z1620">
            <v>0</v>
          </cell>
        </row>
        <row r="1621">
          <cell r="Z1621">
            <v>0</v>
          </cell>
        </row>
        <row r="1622">
          <cell r="Z1622">
            <v>0</v>
          </cell>
        </row>
        <row r="1623">
          <cell r="Z1623">
            <v>0</v>
          </cell>
        </row>
        <row r="1624">
          <cell r="Z1624">
            <v>0</v>
          </cell>
        </row>
        <row r="1625">
          <cell r="Z1625">
            <v>0</v>
          </cell>
        </row>
        <row r="1626">
          <cell r="Z1626">
            <v>0</v>
          </cell>
        </row>
        <row r="1627">
          <cell r="Z1627">
            <v>0</v>
          </cell>
        </row>
        <row r="1628">
          <cell r="Z1628">
            <v>0</v>
          </cell>
        </row>
        <row r="1629">
          <cell r="Z1629">
            <v>0</v>
          </cell>
        </row>
        <row r="1630">
          <cell r="Z1630">
            <v>0</v>
          </cell>
        </row>
        <row r="1631">
          <cell r="Z1631">
            <v>0</v>
          </cell>
        </row>
        <row r="1632">
          <cell r="Z1632">
            <v>0</v>
          </cell>
        </row>
        <row r="1633">
          <cell r="Z1633">
            <v>0</v>
          </cell>
        </row>
        <row r="1634">
          <cell r="Z1634">
            <v>0</v>
          </cell>
        </row>
        <row r="1635">
          <cell r="Z1635">
            <v>0</v>
          </cell>
        </row>
        <row r="1636">
          <cell r="Z1636">
            <v>0</v>
          </cell>
        </row>
        <row r="1637">
          <cell r="Z1637">
            <v>0</v>
          </cell>
        </row>
        <row r="1638">
          <cell r="Z1638">
            <v>0</v>
          </cell>
        </row>
        <row r="1639">
          <cell r="Z1639">
            <v>0</v>
          </cell>
        </row>
        <row r="1640">
          <cell r="Z1640">
            <v>0</v>
          </cell>
        </row>
        <row r="1641">
          <cell r="Z1641">
            <v>0</v>
          </cell>
        </row>
        <row r="1642">
          <cell r="Z1642">
            <v>0</v>
          </cell>
        </row>
        <row r="1643">
          <cell r="Z1643">
            <v>0</v>
          </cell>
        </row>
        <row r="1644">
          <cell r="Z1644">
            <v>0</v>
          </cell>
        </row>
        <row r="1645">
          <cell r="Z1645">
            <v>0</v>
          </cell>
        </row>
        <row r="1646">
          <cell r="Z1646">
            <v>0</v>
          </cell>
        </row>
        <row r="1647">
          <cell r="Z1647">
            <v>0</v>
          </cell>
        </row>
        <row r="1648">
          <cell r="Z1648">
            <v>0</v>
          </cell>
        </row>
        <row r="1649">
          <cell r="Z1649">
            <v>0</v>
          </cell>
        </row>
        <row r="1650">
          <cell r="Z1650">
            <v>0</v>
          </cell>
        </row>
        <row r="1651">
          <cell r="Z1651">
            <v>0</v>
          </cell>
        </row>
        <row r="1652">
          <cell r="Z1652">
            <v>0</v>
          </cell>
        </row>
        <row r="1653">
          <cell r="Z1653">
            <v>0</v>
          </cell>
        </row>
        <row r="1654">
          <cell r="Z1654">
            <v>0</v>
          </cell>
        </row>
        <row r="1655">
          <cell r="Z1655">
            <v>0</v>
          </cell>
        </row>
        <row r="1656">
          <cell r="Z1656">
            <v>0</v>
          </cell>
        </row>
        <row r="1657">
          <cell r="Z1657">
            <v>0</v>
          </cell>
        </row>
        <row r="1658">
          <cell r="Z1658">
            <v>0</v>
          </cell>
        </row>
        <row r="1659">
          <cell r="Z1659">
            <v>0</v>
          </cell>
        </row>
        <row r="1660">
          <cell r="Z1660">
            <v>0</v>
          </cell>
        </row>
        <row r="1661">
          <cell r="Z1661">
            <v>0</v>
          </cell>
        </row>
        <row r="1662">
          <cell r="Z1662">
            <v>0</v>
          </cell>
        </row>
        <row r="1663">
          <cell r="Z1663">
            <v>0</v>
          </cell>
        </row>
        <row r="1664">
          <cell r="Z1664">
            <v>0</v>
          </cell>
        </row>
        <row r="1665">
          <cell r="Z1665">
            <v>0</v>
          </cell>
        </row>
        <row r="1666">
          <cell r="Z1666">
            <v>0</v>
          </cell>
        </row>
        <row r="1667">
          <cell r="Z1667">
            <v>0</v>
          </cell>
        </row>
        <row r="1668">
          <cell r="Z1668">
            <v>0</v>
          </cell>
        </row>
        <row r="1669">
          <cell r="Z1669">
            <v>0</v>
          </cell>
        </row>
        <row r="1670">
          <cell r="Z1670">
            <v>0</v>
          </cell>
        </row>
        <row r="1671">
          <cell r="Z1671">
            <v>0</v>
          </cell>
        </row>
        <row r="1672">
          <cell r="Z1672">
            <v>0</v>
          </cell>
        </row>
        <row r="1673">
          <cell r="Z1673">
            <v>0</v>
          </cell>
        </row>
        <row r="1674">
          <cell r="Z1674">
            <v>0</v>
          </cell>
        </row>
        <row r="1675">
          <cell r="Z1675">
            <v>0</v>
          </cell>
        </row>
        <row r="1676">
          <cell r="Z1676">
            <v>0</v>
          </cell>
        </row>
        <row r="1677">
          <cell r="Z1677">
            <v>0</v>
          </cell>
        </row>
        <row r="1678">
          <cell r="Z1678">
            <v>0</v>
          </cell>
        </row>
        <row r="1679">
          <cell r="Z1679">
            <v>0</v>
          </cell>
        </row>
        <row r="1680">
          <cell r="Z1680">
            <v>0</v>
          </cell>
        </row>
        <row r="1681">
          <cell r="Z1681">
            <v>0</v>
          </cell>
        </row>
        <row r="1682">
          <cell r="Z1682">
            <v>0</v>
          </cell>
        </row>
        <row r="1683">
          <cell r="Z1683">
            <v>0</v>
          </cell>
        </row>
        <row r="1684">
          <cell r="Z1684">
            <v>0</v>
          </cell>
        </row>
        <row r="1685">
          <cell r="Z1685">
            <v>0</v>
          </cell>
        </row>
        <row r="1686">
          <cell r="Z1686">
            <v>0</v>
          </cell>
        </row>
        <row r="1687">
          <cell r="Z1687">
            <v>0</v>
          </cell>
        </row>
        <row r="1688">
          <cell r="Z1688">
            <v>0</v>
          </cell>
        </row>
        <row r="1689">
          <cell r="Z1689">
            <v>0</v>
          </cell>
        </row>
        <row r="1690">
          <cell r="Z1690">
            <v>0</v>
          </cell>
        </row>
        <row r="1691">
          <cell r="Z1691">
            <v>0</v>
          </cell>
        </row>
        <row r="1692">
          <cell r="Z1692">
            <v>0</v>
          </cell>
        </row>
        <row r="1693">
          <cell r="Z1693">
            <v>0</v>
          </cell>
        </row>
        <row r="1694">
          <cell r="Z1694">
            <v>0</v>
          </cell>
        </row>
        <row r="1695">
          <cell r="Z1695">
            <v>0</v>
          </cell>
        </row>
        <row r="1696">
          <cell r="Z1696">
            <v>0</v>
          </cell>
        </row>
        <row r="1697">
          <cell r="Z1697">
            <v>0</v>
          </cell>
        </row>
        <row r="1698">
          <cell r="Z1698">
            <v>0</v>
          </cell>
        </row>
        <row r="1699">
          <cell r="Z1699">
            <v>0</v>
          </cell>
        </row>
        <row r="1700">
          <cell r="Z1700">
            <v>0</v>
          </cell>
        </row>
        <row r="1701">
          <cell r="Z1701">
            <v>0</v>
          </cell>
        </row>
        <row r="1702">
          <cell r="Z1702">
            <v>0</v>
          </cell>
        </row>
        <row r="1703">
          <cell r="Z1703">
            <v>0</v>
          </cell>
        </row>
        <row r="1704">
          <cell r="Z1704">
            <v>0</v>
          </cell>
        </row>
        <row r="1705">
          <cell r="Z1705">
            <v>0</v>
          </cell>
        </row>
        <row r="1706">
          <cell r="Z1706">
            <v>0</v>
          </cell>
        </row>
        <row r="1707">
          <cell r="Z1707">
            <v>0</v>
          </cell>
        </row>
        <row r="1708">
          <cell r="Z1708">
            <v>0</v>
          </cell>
        </row>
        <row r="1709">
          <cell r="Z1709">
            <v>0</v>
          </cell>
        </row>
        <row r="1710">
          <cell r="Z1710">
            <v>0</v>
          </cell>
        </row>
        <row r="1711">
          <cell r="Z1711">
            <v>0</v>
          </cell>
        </row>
        <row r="1712">
          <cell r="Z1712">
            <v>0</v>
          </cell>
        </row>
        <row r="1713">
          <cell r="Z1713">
            <v>0</v>
          </cell>
        </row>
        <row r="1714">
          <cell r="Z1714">
            <v>0</v>
          </cell>
        </row>
        <row r="1715">
          <cell r="Z1715">
            <v>0</v>
          </cell>
        </row>
        <row r="1716">
          <cell r="Z1716">
            <v>0</v>
          </cell>
        </row>
        <row r="1717">
          <cell r="Z1717">
            <v>0</v>
          </cell>
        </row>
        <row r="1718">
          <cell r="Z1718">
            <v>0</v>
          </cell>
        </row>
        <row r="1719">
          <cell r="Z1719">
            <v>0</v>
          </cell>
        </row>
        <row r="1720">
          <cell r="Z1720">
            <v>0</v>
          </cell>
        </row>
        <row r="1721">
          <cell r="Z1721">
            <v>0</v>
          </cell>
        </row>
        <row r="1722">
          <cell r="Z1722">
            <v>0</v>
          </cell>
        </row>
        <row r="1723">
          <cell r="Z1723">
            <v>0</v>
          </cell>
        </row>
        <row r="1724">
          <cell r="Z1724">
            <v>0</v>
          </cell>
        </row>
        <row r="1725">
          <cell r="Z1725">
            <v>0</v>
          </cell>
        </row>
        <row r="1726">
          <cell r="Z1726">
            <v>0</v>
          </cell>
        </row>
        <row r="1727">
          <cell r="Z1727">
            <v>0</v>
          </cell>
        </row>
        <row r="1728">
          <cell r="Z1728">
            <v>0</v>
          </cell>
        </row>
        <row r="1729">
          <cell r="Z1729">
            <v>0</v>
          </cell>
        </row>
        <row r="1730">
          <cell r="Z1730">
            <v>0</v>
          </cell>
        </row>
        <row r="1731">
          <cell r="Z1731">
            <v>0</v>
          </cell>
        </row>
        <row r="1732">
          <cell r="Z1732">
            <v>0</v>
          </cell>
        </row>
        <row r="1733">
          <cell r="Z1733">
            <v>0</v>
          </cell>
        </row>
        <row r="1734">
          <cell r="Z1734">
            <v>0</v>
          </cell>
        </row>
        <row r="1735">
          <cell r="Z1735">
            <v>0</v>
          </cell>
        </row>
        <row r="1736">
          <cell r="Z1736">
            <v>0</v>
          </cell>
        </row>
        <row r="1737">
          <cell r="Z1737">
            <v>0</v>
          </cell>
        </row>
        <row r="1738">
          <cell r="Z1738">
            <v>0</v>
          </cell>
        </row>
        <row r="1739">
          <cell r="Z1739">
            <v>0</v>
          </cell>
        </row>
        <row r="1740">
          <cell r="Z1740">
            <v>0</v>
          </cell>
        </row>
        <row r="1741">
          <cell r="Z1741">
            <v>0</v>
          </cell>
        </row>
        <row r="1742">
          <cell r="Z1742">
            <v>0</v>
          </cell>
        </row>
        <row r="1743">
          <cell r="Z1743">
            <v>0</v>
          </cell>
        </row>
        <row r="1744">
          <cell r="Z1744">
            <v>0</v>
          </cell>
        </row>
        <row r="1745">
          <cell r="Z1745">
            <v>0</v>
          </cell>
        </row>
        <row r="1746">
          <cell r="Z1746">
            <v>0</v>
          </cell>
        </row>
        <row r="1747">
          <cell r="Z1747">
            <v>0</v>
          </cell>
        </row>
        <row r="1748">
          <cell r="Z1748">
            <v>0</v>
          </cell>
        </row>
        <row r="1749">
          <cell r="Z1749">
            <v>0</v>
          </cell>
        </row>
        <row r="1750">
          <cell r="Z1750">
            <v>0</v>
          </cell>
        </row>
        <row r="1751">
          <cell r="Z1751">
            <v>0</v>
          </cell>
        </row>
        <row r="1752">
          <cell r="Z1752">
            <v>0</v>
          </cell>
        </row>
        <row r="1753">
          <cell r="Z1753">
            <v>0</v>
          </cell>
        </row>
        <row r="1754">
          <cell r="Z1754">
            <v>0</v>
          </cell>
        </row>
        <row r="1755">
          <cell r="Z1755">
            <v>0</v>
          </cell>
        </row>
        <row r="1756">
          <cell r="Z1756">
            <v>0</v>
          </cell>
        </row>
        <row r="1757">
          <cell r="Z1757">
            <v>0</v>
          </cell>
        </row>
        <row r="1758">
          <cell r="Z1758">
            <v>0</v>
          </cell>
        </row>
        <row r="1759">
          <cell r="Z1759">
            <v>0</v>
          </cell>
        </row>
        <row r="1760">
          <cell r="Z1760">
            <v>0</v>
          </cell>
        </row>
        <row r="1761">
          <cell r="Z1761">
            <v>0</v>
          </cell>
        </row>
        <row r="1762">
          <cell r="Z1762">
            <v>0</v>
          </cell>
        </row>
        <row r="1763">
          <cell r="Z1763">
            <v>0</v>
          </cell>
        </row>
        <row r="1764">
          <cell r="Z1764">
            <v>0</v>
          </cell>
        </row>
        <row r="1765">
          <cell r="Z1765">
            <v>0</v>
          </cell>
        </row>
        <row r="1766">
          <cell r="Z1766">
            <v>0</v>
          </cell>
        </row>
        <row r="1767">
          <cell r="Z1767">
            <v>0</v>
          </cell>
        </row>
        <row r="1768">
          <cell r="Z1768">
            <v>0</v>
          </cell>
        </row>
        <row r="1769">
          <cell r="Z1769">
            <v>0</v>
          </cell>
        </row>
        <row r="1770">
          <cell r="Z1770">
            <v>0</v>
          </cell>
        </row>
        <row r="1771">
          <cell r="Z1771">
            <v>0</v>
          </cell>
        </row>
        <row r="1772">
          <cell r="Z1772">
            <v>0</v>
          </cell>
        </row>
        <row r="1773">
          <cell r="Z1773">
            <v>0</v>
          </cell>
        </row>
        <row r="1774">
          <cell r="Z1774">
            <v>0</v>
          </cell>
        </row>
        <row r="1775">
          <cell r="Z1775">
            <v>0</v>
          </cell>
        </row>
        <row r="1776">
          <cell r="Z1776">
            <v>0</v>
          </cell>
        </row>
        <row r="1777">
          <cell r="Z1777">
            <v>0</v>
          </cell>
        </row>
        <row r="1778">
          <cell r="Z1778">
            <v>0</v>
          </cell>
        </row>
        <row r="1779">
          <cell r="Z1779">
            <v>0</v>
          </cell>
        </row>
        <row r="1780">
          <cell r="Z1780">
            <v>0</v>
          </cell>
        </row>
        <row r="1781">
          <cell r="Z1781">
            <v>0</v>
          </cell>
        </row>
        <row r="1782">
          <cell r="Z1782">
            <v>0</v>
          </cell>
        </row>
        <row r="1783">
          <cell r="Z1783">
            <v>0</v>
          </cell>
        </row>
        <row r="1784">
          <cell r="Z1784">
            <v>0</v>
          </cell>
        </row>
        <row r="1785">
          <cell r="Z1785">
            <v>0</v>
          </cell>
        </row>
        <row r="1786">
          <cell r="Z1786">
            <v>0</v>
          </cell>
        </row>
        <row r="1787">
          <cell r="Z1787">
            <v>0</v>
          </cell>
        </row>
        <row r="1788">
          <cell r="Z1788">
            <v>0</v>
          </cell>
        </row>
        <row r="1789">
          <cell r="Z1789">
            <v>0</v>
          </cell>
        </row>
        <row r="1790">
          <cell r="Z1790">
            <v>0</v>
          </cell>
        </row>
        <row r="1791">
          <cell r="Z1791">
            <v>0</v>
          </cell>
        </row>
        <row r="1792">
          <cell r="Z1792">
            <v>0</v>
          </cell>
        </row>
        <row r="1793">
          <cell r="Z1793">
            <v>0</v>
          </cell>
        </row>
        <row r="1794">
          <cell r="Z1794">
            <v>0</v>
          </cell>
        </row>
        <row r="1795">
          <cell r="Z1795">
            <v>0</v>
          </cell>
        </row>
        <row r="1796">
          <cell r="Z1796">
            <v>0</v>
          </cell>
        </row>
        <row r="1797">
          <cell r="Z1797">
            <v>0</v>
          </cell>
        </row>
        <row r="1798">
          <cell r="Z1798">
            <v>0</v>
          </cell>
        </row>
        <row r="1799">
          <cell r="Z1799">
            <v>0</v>
          </cell>
        </row>
        <row r="1800">
          <cell r="Z1800">
            <v>0</v>
          </cell>
        </row>
        <row r="1801">
          <cell r="Z1801">
            <v>0</v>
          </cell>
        </row>
        <row r="1802">
          <cell r="Z1802">
            <v>0</v>
          </cell>
        </row>
        <row r="1803">
          <cell r="Z1803">
            <v>0</v>
          </cell>
        </row>
        <row r="1804">
          <cell r="Z1804">
            <v>0</v>
          </cell>
        </row>
        <row r="1805">
          <cell r="Z1805">
            <v>0</v>
          </cell>
        </row>
        <row r="1806">
          <cell r="Z1806">
            <v>0</v>
          </cell>
        </row>
        <row r="1807">
          <cell r="Z1807">
            <v>0</v>
          </cell>
        </row>
        <row r="1808">
          <cell r="Z1808">
            <v>0</v>
          </cell>
        </row>
        <row r="1809">
          <cell r="Z1809">
            <v>0</v>
          </cell>
        </row>
        <row r="1810">
          <cell r="Z1810">
            <v>0</v>
          </cell>
        </row>
        <row r="1811">
          <cell r="Z1811">
            <v>0</v>
          </cell>
        </row>
        <row r="1812">
          <cell r="Z1812">
            <v>0</v>
          </cell>
        </row>
        <row r="1813">
          <cell r="Z1813">
            <v>0</v>
          </cell>
        </row>
        <row r="1814">
          <cell r="Z1814">
            <v>0</v>
          </cell>
        </row>
        <row r="1815">
          <cell r="Z1815">
            <v>0</v>
          </cell>
        </row>
        <row r="1816">
          <cell r="Z1816">
            <v>0</v>
          </cell>
        </row>
        <row r="1817">
          <cell r="Z1817">
            <v>0</v>
          </cell>
        </row>
        <row r="1818">
          <cell r="Z1818">
            <v>0</v>
          </cell>
        </row>
        <row r="1819">
          <cell r="Z1819">
            <v>0</v>
          </cell>
        </row>
        <row r="1820">
          <cell r="Z1820">
            <v>0</v>
          </cell>
        </row>
        <row r="1821">
          <cell r="Z1821">
            <v>0</v>
          </cell>
        </row>
        <row r="1822">
          <cell r="Z1822">
            <v>0</v>
          </cell>
        </row>
        <row r="1823">
          <cell r="Z1823">
            <v>0</v>
          </cell>
        </row>
        <row r="1824">
          <cell r="Z1824">
            <v>0</v>
          </cell>
        </row>
        <row r="1825">
          <cell r="Z1825">
            <v>0</v>
          </cell>
        </row>
        <row r="1826">
          <cell r="Z1826">
            <v>0</v>
          </cell>
        </row>
        <row r="1827">
          <cell r="Z1827">
            <v>0</v>
          </cell>
        </row>
        <row r="1828">
          <cell r="Z1828">
            <v>0</v>
          </cell>
        </row>
        <row r="1829">
          <cell r="Z1829">
            <v>0</v>
          </cell>
        </row>
        <row r="1830">
          <cell r="Z1830">
            <v>0</v>
          </cell>
        </row>
        <row r="1831">
          <cell r="Z1831">
            <v>0</v>
          </cell>
        </row>
        <row r="1832">
          <cell r="Z1832">
            <v>0</v>
          </cell>
        </row>
        <row r="1833">
          <cell r="Z1833">
            <v>0</v>
          </cell>
        </row>
        <row r="1834">
          <cell r="Z1834">
            <v>0</v>
          </cell>
        </row>
        <row r="1835">
          <cell r="Z1835">
            <v>0</v>
          </cell>
        </row>
        <row r="1836">
          <cell r="Z1836">
            <v>0</v>
          </cell>
        </row>
        <row r="1837">
          <cell r="Z1837">
            <v>0</v>
          </cell>
        </row>
        <row r="1838">
          <cell r="Z1838">
            <v>0</v>
          </cell>
        </row>
        <row r="1839">
          <cell r="Z1839">
            <v>0</v>
          </cell>
        </row>
        <row r="1840">
          <cell r="Z1840">
            <v>0</v>
          </cell>
        </row>
        <row r="1841">
          <cell r="Z1841">
            <v>0</v>
          </cell>
        </row>
        <row r="1842">
          <cell r="Z1842">
            <v>0</v>
          </cell>
        </row>
        <row r="1843">
          <cell r="Z1843">
            <v>0</v>
          </cell>
        </row>
        <row r="1844">
          <cell r="Z1844">
            <v>0</v>
          </cell>
        </row>
        <row r="1845">
          <cell r="Z1845">
            <v>0</v>
          </cell>
        </row>
        <row r="1846">
          <cell r="Z1846">
            <v>0</v>
          </cell>
        </row>
        <row r="1847">
          <cell r="Z1847">
            <v>0</v>
          </cell>
        </row>
        <row r="1848">
          <cell r="Z1848">
            <v>0</v>
          </cell>
        </row>
        <row r="1849">
          <cell r="Z1849">
            <v>0</v>
          </cell>
        </row>
        <row r="1850">
          <cell r="Z1850">
            <v>0</v>
          </cell>
        </row>
        <row r="1851">
          <cell r="Z1851">
            <v>0</v>
          </cell>
        </row>
        <row r="1852">
          <cell r="Z1852">
            <v>0</v>
          </cell>
        </row>
        <row r="1853">
          <cell r="Z1853">
            <v>0</v>
          </cell>
        </row>
        <row r="1854">
          <cell r="Z1854">
            <v>0</v>
          </cell>
        </row>
        <row r="1855">
          <cell r="Z1855">
            <v>0</v>
          </cell>
        </row>
        <row r="1856">
          <cell r="Z1856">
            <v>0</v>
          </cell>
        </row>
        <row r="1857">
          <cell r="Z1857">
            <v>0</v>
          </cell>
        </row>
        <row r="1858">
          <cell r="Z1858">
            <v>0</v>
          </cell>
        </row>
        <row r="1859">
          <cell r="Z1859">
            <v>0</v>
          </cell>
        </row>
        <row r="1860">
          <cell r="Z1860">
            <v>0</v>
          </cell>
        </row>
        <row r="1861">
          <cell r="Z1861">
            <v>0</v>
          </cell>
        </row>
        <row r="1862">
          <cell r="Z1862">
            <v>0</v>
          </cell>
        </row>
        <row r="1863">
          <cell r="Z1863">
            <v>0</v>
          </cell>
        </row>
        <row r="1864">
          <cell r="Z1864">
            <v>0</v>
          </cell>
        </row>
        <row r="1865">
          <cell r="Z1865">
            <v>0</v>
          </cell>
        </row>
        <row r="1866">
          <cell r="Z1866">
            <v>0</v>
          </cell>
        </row>
        <row r="1867">
          <cell r="Z1867">
            <v>0</v>
          </cell>
        </row>
        <row r="1868">
          <cell r="Z1868">
            <v>0</v>
          </cell>
        </row>
        <row r="1869">
          <cell r="Z1869">
            <v>0</v>
          </cell>
        </row>
        <row r="1870">
          <cell r="Z1870">
            <v>0</v>
          </cell>
        </row>
        <row r="1871">
          <cell r="Z1871">
            <v>0</v>
          </cell>
        </row>
        <row r="1872">
          <cell r="Z1872">
            <v>0</v>
          </cell>
        </row>
        <row r="1873">
          <cell r="Z1873">
            <v>0</v>
          </cell>
        </row>
        <row r="1874">
          <cell r="Z1874">
            <v>0</v>
          </cell>
        </row>
        <row r="1875">
          <cell r="Z1875">
            <v>0</v>
          </cell>
        </row>
        <row r="1876">
          <cell r="Z1876">
            <v>0</v>
          </cell>
        </row>
        <row r="1877">
          <cell r="Z1877">
            <v>0</v>
          </cell>
        </row>
        <row r="1878">
          <cell r="Z1878">
            <v>0</v>
          </cell>
        </row>
        <row r="1879">
          <cell r="Z1879">
            <v>0</v>
          </cell>
        </row>
        <row r="1880">
          <cell r="Z1880">
            <v>0</v>
          </cell>
        </row>
        <row r="1881">
          <cell r="Z1881">
            <v>0</v>
          </cell>
        </row>
        <row r="1882">
          <cell r="Z1882">
            <v>0</v>
          </cell>
        </row>
        <row r="1883">
          <cell r="Z1883">
            <v>0</v>
          </cell>
        </row>
        <row r="1884">
          <cell r="Z1884">
            <v>0</v>
          </cell>
        </row>
        <row r="1885">
          <cell r="Z1885">
            <v>0</v>
          </cell>
        </row>
        <row r="1886">
          <cell r="Z1886">
            <v>0</v>
          </cell>
        </row>
        <row r="1887">
          <cell r="Z1887">
            <v>0</v>
          </cell>
        </row>
        <row r="1888">
          <cell r="Z1888">
            <v>0</v>
          </cell>
        </row>
        <row r="1889">
          <cell r="Z1889">
            <v>0</v>
          </cell>
        </row>
        <row r="1890">
          <cell r="Z1890">
            <v>0</v>
          </cell>
        </row>
        <row r="1891">
          <cell r="Z1891">
            <v>0</v>
          </cell>
        </row>
        <row r="1892">
          <cell r="Z1892">
            <v>0</v>
          </cell>
        </row>
        <row r="1893">
          <cell r="Z1893">
            <v>0</v>
          </cell>
        </row>
        <row r="1894">
          <cell r="Z1894">
            <v>0</v>
          </cell>
        </row>
        <row r="1895">
          <cell r="Z1895">
            <v>0</v>
          </cell>
        </row>
        <row r="1896">
          <cell r="Z1896">
            <v>0</v>
          </cell>
        </row>
        <row r="1897">
          <cell r="Z1897">
            <v>0</v>
          </cell>
        </row>
        <row r="1898">
          <cell r="Z1898">
            <v>0</v>
          </cell>
        </row>
        <row r="1899">
          <cell r="Z1899">
            <v>0</v>
          </cell>
        </row>
        <row r="1900">
          <cell r="Z1900">
            <v>0</v>
          </cell>
        </row>
        <row r="1901">
          <cell r="Z1901">
            <v>0</v>
          </cell>
        </row>
        <row r="1902">
          <cell r="Z1902">
            <v>0</v>
          </cell>
        </row>
        <row r="1903">
          <cell r="Z1903">
            <v>0</v>
          </cell>
        </row>
        <row r="1904">
          <cell r="Z1904">
            <v>0</v>
          </cell>
        </row>
        <row r="1905">
          <cell r="Z1905">
            <v>0</v>
          </cell>
        </row>
        <row r="1906">
          <cell r="Z1906">
            <v>0</v>
          </cell>
        </row>
        <row r="1907">
          <cell r="Z1907">
            <v>0</v>
          </cell>
        </row>
        <row r="1908">
          <cell r="Z1908">
            <v>0</v>
          </cell>
        </row>
        <row r="1909">
          <cell r="Z1909">
            <v>0</v>
          </cell>
        </row>
        <row r="1910">
          <cell r="Z1910">
            <v>0</v>
          </cell>
        </row>
        <row r="1911">
          <cell r="Z1911">
            <v>0</v>
          </cell>
        </row>
        <row r="1912">
          <cell r="Z1912">
            <v>0</v>
          </cell>
        </row>
        <row r="1913">
          <cell r="Z1913">
            <v>0</v>
          </cell>
        </row>
        <row r="1914">
          <cell r="Z1914">
            <v>0</v>
          </cell>
        </row>
        <row r="1915">
          <cell r="Z1915">
            <v>0</v>
          </cell>
        </row>
        <row r="1916">
          <cell r="Z1916">
            <v>0</v>
          </cell>
        </row>
        <row r="1917">
          <cell r="Z1917">
            <v>0</v>
          </cell>
        </row>
        <row r="1918">
          <cell r="Z1918">
            <v>0</v>
          </cell>
        </row>
        <row r="1919">
          <cell r="Z1919">
            <v>0</v>
          </cell>
        </row>
        <row r="1920">
          <cell r="Z1920">
            <v>0</v>
          </cell>
        </row>
        <row r="1921">
          <cell r="Z1921">
            <v>0</v>
          </cell>
        </row>
        <row r="1922">
          <cell r="Z1922">
            <v>0</v>
          </cell>
        </row>
        <row r="1923">
          <cell r="Z1923">
            <v>0</v>
          </cell>
        </row>
        <row r="1924">
          <cell r="Z1924">
            <v>0</v>
          </cell>
        </row>
        <row r="1925">
          <cell r="Z1925">
            <v>0</v>
          </cell>
        </row>
        <row r="1926">
          <cell r="Z1926">
            <v>0</v>
          </cell>
        </row>
        <row r="1927">
          <cell r="Z1927">
            <v>0</v>
          </cell>
        </row>
        <row r="1928">
          <cell r="Z1928">
            <v>0</v>
          </cell>
        </row>
        <row r="1929">
          <cell r="Z1929">
            <v>0</v>
          </cell>
        </row>
        <row r="1930">
          <cell r="Z1930">
            <v>0</v>
          </cell>
        </row>
        <row r="1931">
          <cell r="Z1931">
            <v>0</v>
          </cell>
        </row>
        <row r="1932">
          <cell r="Z1932">
            <v>0</v>
          </cell>
        </row>
        <row r="1933">
          <cell r="Z1933">
            <v>0</v>
          </cell>
        </row>
        <row r="1934">
          <cell r="Z1934">
            <v>0</v>
          </cell>
        </row>
        <row r="1935">
          <cell r="Z1935">
            <v>0</v>
          </cell>
        </row>
        <row r="1936">
          <cell r="Z1936">
            <v>0</v>
          </cell>
        </row>
        <row r="1937">
          <cell r="Z1937">
            <v>0</v>
          </cell>
        </row>
        <row r="1938">
          <cell r="Z1938">
            <v>0</v>
          </cell>
        </row>
        <row r="1939">
          <cell r="Z1939">
            <v>0</v>
          </cell>
        </row>
        <row r="1940">
          <cell r="Z1940">
            <v>0</v>
          </cell>
        </row>
        <row r="1941">
          <cell r="Z1941">
            <v>0</v>
          </cell>
        </row>
        <row r="1942">
          <cell r="Z1942">
            <v>0</v>
          </cell>
        </row>
        <row r="1943">
          <cell r="Z1943">
            <v>0</v>
          </cell>
        </row>
        <row r="1944">
          <cell r="Z1944">
            <v>0</v>
          </cell>
        </row>
        <row r="1945">
          <cell r="Z1945">
            <v>0</v>
          </cell>
        </row>
        <row r="1946">
          <cell r="Z1946">
            <v>0</v>
          </cell>
        </row>
        <row r="1947">
          <cell r="Z1947">
            <v>0</v>
          </cell>
        </row>
        <row r="1948">
          <cell r="Z1948">
            <v>0</v>
          </cell>
        </row>
        <row r="1949">
          <cell r="Z1949">
            <v>0</v>
          </cell>
        </row>
        <row r="1950">
          <cell r="Z1950">
            <v>0</v>
          </cell>
        </row>
        <row r="1951">
          <cell r="Z1951">
            <v>0</v>
          </cell>
        </row>
        <row r="1952">
          <cell r="Z1952">
            <v>0</v>
          </cell>
        </row>
        <row r="1953">
          <cell r="Z1953">
            <v>0</v>
          </cell>
        </row>
        <row r="1954">
          <cell r="Z1954">
            <v>0</v>
          </cell>
        </row>
        <row r="1955">
          <cell r="Z1955">
            <v>0</v>
          </cell>
        </row>
        <row r="1956">
          <cell r="Z1956">
            <v>0</v>
          </cell>
        </row>
        <row r="1957">
          <cell r="Z1957">
            <v>0</v>
          </cell>
        </row>
        <row r="1958">
          <cell r="Z1958">
            <v>0</v>
          </cell>
        </row>
        <row r="1959">
          <cell r="Z1959">
            <v>0</v>
          </cell>
        </row>
        <row r="1960">
          <cell r="Z1960">
            <v>0</v>
          </cell>
        </row>
        <row r="1961">
          <cell r="Z1961">
            <v>0</v>
          </cell>
        </row>
        <row r="1962">
          <cell r="Z1962">
            <v>0</v>
          </cell>
        </row>
        <row r="1963">
          <cell r="Z1963">
            <v>0</v>
          </cell>
        </row>
        <row r="1964">
          <cell r="Z1964">
            <v>0</v>
          </cell>
        </row>
        <row r="1965">
          <cell r="Z1965">
            <v>0</v>
          </cell>
        </row>
        <row r="1966">
          <cell r="Z1966">
            <v>0</v>
          </cell>
        </row>
        <row r="1967">
          <cell r="Z1967">
            <v>0</v>
          </cell>
        </row>
        <row r="1968">
          <cell r="Z1968">
            <v>0</v>
          </cell>
        </row>
        <row r="1969">
          <cell r="Z1969">
            <v>0</v>
          </cell>
        </row>
        <row r="1970">
          <cell r="Z1970">
            <v>0</v>
          </cell>
        </row>
        <row r="1971">
          <cell r="Z1971">
            <v>0</v>
          </cell>
        </row>
        <row r="1972">
          <cell r="Z1972">
            <v>0</v>
          </cell>
        </row>
        <row r="1973">
          <cell r="Z1973">
            <v>0</v>
          </cell>
        </row>
        <row r="1974">
          <cell r="Z1974">
            <v>0</v>
          </cell>
        </row>
        <row r="1975">
          <cell r="Z1975">
            <v>0</v>
          </cell>
        </row>
        <row r="1976">
          <cell r="Z1976">
            <v>0</v>
          </cell>
        </row>
        <row r="1977">
          <cell r="Z1977">
            <v>0</v>
          </cell>
        </row>
        <row r="1978">
          <cell r="Z1978">
            <v>0</v>
          </cell>
        </row>
        <row r="1979">
          <cell r="Z1979">
            <v>0</v>
          </cell>
        </row>
        <row r="1980">
          <cell r="Z1980">
            <v>0</v>
          </cell>
        </row>
        <row r="1981">
          <cell r="Z1981">
            <v>0</v>
          </cell>
        </row>
        <row r="1982">
          <cell r="Z1982">
            <v>0</v>
          </cell>
        </row>
        <row r="1983">
          <cell r="Z1983">
            <v>0</v>
          </cell>
        </row>
        <row r="1984">
          <cell r="Z1984">
            <v>0</v>
          </cell>
        </row>
        <row r="1985">
          <cell r="Z1985">
            <v>0</v>
          </cell>
        </row>
        <row r="1986">
          <cell r="Z1986">
            <v>0</v>
          </cell>
        </row>
        <row r="1987">
          <cell r="Z1987">
            <v>0</v>
          </cell>
        </row>
        <row r="1988">
          <cell r="Z1988">
            <v>0</v>
          </cell>
        </row>
        <row r="1989">
          <cell r="Z1989">
            <v>0</v>
          </cell>
        </row>
        <row r="1990">
          <cell r="Z1990">
            <v>0</v>
          </cell>
        </row>
        <row r="1991">
          <cell r="Z1991">
            <v>0</v>
          </cell>
        </row>
        <row r="1992">
          <cell r="Z1992">
            <v>0</v>
          </cell>
        </row>
        <row r="1993">
          <cell r="Z1993">
            <v>0</v>
          </cell>
        </row>
        <row r="1994">
          <cell r="Z1994">
            <v>0</v>
          </cell>
        </row>
        <row r="1995">
          <cell r="Z1995">
            <v>0</v>
          </cell>
        </row>
        <row r="1996">
          <cell r="Z1996">
            <v>0</v>
          </cell>
        </row>
        <row r="1997">
          <cell r="Z1997">
            <v>0</v>
          </cell>
        </row>
        <row r="1998">
          <cell r="Z1998">
            <v>0</v>
          </cell>
        </row>
        <row r="1999">
          <cell r="Z1999">
            <v>0</v>
          </cell>
        </row>
        <row r="2000">
          <cell r="Z2000">
            <v>0</v>
          </cell>
        </row>
        <row r="2001">
          <cell r="Z2001">
            <v>0</v>
          </cell>
        </row>
        <row r="2002">
          <cell r="Z2002">
            <v>0</v>
          </cell>
        </row>
        <row r="2003">
          <cell r="Z2003">
            <v>0</v>
          </cell>
        </row>
        <row r="2004">
          <cell r="Z2004">
            <v>0</v>
          </cell>
        </row>
        <row r="2005">
          <cell r="Z2005">
            <v>0</v>
          </cell>
        </row>
        <row r="2006">
          <cell r="Z2006">
            <v>0</v>
          </cell>
        </row>
        <row r="2007">
          <cell r="Z2007">
            <v>0</v>
          </cell>
        </row>
        <row r="2008">
          <cell r="Z2008">
            <v>0</v>
          </cell>
        </row>
        <row r="2009">
          <cell r="Z2009">
            <v>0</v>
          </cell>
        </row>
        <row r="2010">
          <cell r="Z2010">
            <v>0</v>
          </cell>
        </row>
        <row r="2011">
          <cell r="Z2011">
            <v>0</v>
          </cell>
        </row>
        <row r="2012">
          <cell r="Z2012">
            <v>0</v>
          </cell>
        </row>
        <row r="2013">
          <cell r="Z2013">
            <v>0</v>
          </cell>
        </row>
        <row r="2014">
          <cell r="Z2014">
            <v>0</v>
          </cell>
        </row>
        <row r="2015">
          <cell r="Z2015">
            <v>0</v>
          </cell>
        </row>
        <row r="2016">
          <cell r="Z2016">
            <v>0</v>
          </cell>
        </row>
        <row r="2017">
          <cell r="Z2017">
            <v>0</v>
          </cell>
        </row>
        <row r="2018">
          <cell r="Z2018">
            <v>0</v>
          </cell>
        </row>
        <row r="2019">
          <cell r="Z2019">
            <v>0</v>
          </cell>
        </row>
        <row r="2020">
          <cell r="Z2020">
            <v>0</v>
          </cell>
        </row>
        <row r="2021">
          <cell r="Z2021">
            <v>0</v>
          </cell>
        </row>
        <row r="2022">
          <cell r="Z2022">
            <v>0</v>
          </cell>
        </row>
        <row r="2023">
          <cell r="Z2023">
            <v>0</v>
          </cell>
        </row>
        <row r="2024">
          <cell r="Z2024">
            <v>0</v>
          </cell>
        </row>
        <row r="2025">
          <cell r="Z2025">
            <v>0</v>
          </cell>
        </row>
        <row r="2026">
          <cell r="Z2026">
            <v>0</v>
          </cell>
        </row>
        <row r="2027">
          <cell r="Z2027">
            <v>0</v>
          </cell>
        </row>
        <row r="2028">
          <cell r="Z2028">
            <v>0</v>
          </cell>
        </row>
        <row r="2029">
          <cell r="Z2029">
            <v>0</v>
          </cell>
        </row>
        <row r="2030">
          <cell r="Z2030">
            <v>0</v>
          </cell>
        </row>
        <row r="2031">
          <cell r="Z2031">
            <v>0</v>
          </cell>
        </row>
        <row r="2032">
          <cell r="Z2032">
            <v>0</v>
          </cell>
        </row>
        <row r="2033">
          <cell r="Z2033">
            <v>0</v>
          </cell>
        </row>
        <row r="2034">
          <cell r="Z2034">
            <v>0</v>
          </cell>
        </row>
        <row r="2035">
          <cell r="Z2035">
            <v>0</v>
          </cell>
        </row>
        <row r="2036">
          <cell r="Z2036">
            <v>0</v>
          </cell>
        </row>
        <row r="2037">
          <cell r="Z2037">
            <v>0</v>
          </cell>
        </row>
        <row r="2038">
          <cell r="Z2038">
            <v>0</v>
          </cell>
        </row>
        <row r="2039">
          <cell r="Z2039">
            <v>0</v>
          </cell>
        </row>
        <row r="2040">
          <cell r="Z2040">
            <v>0</v>
          </cell>
        </row>
        <row r="2041">
          <cell r="Z2041">
            <v>0</v>
          </cell>
        </row>
        <row r="2042">
          <cell r="Z2042">
            <v>0</v>
          </cell>
        </row>
        <row r="2043">
          <cell r="Z2043">
            <v>0</v>
          </cell>
        </row>
        <row r="2044">
          <cell r="Z2044">
            <v>0</v>
          </cell>
        </row>
        <row r="2045">
          <cell r="Z2045">
            <v>0</v>
          </cell>
        </row>
        <row r="2046">
          <cell r="Z2046">
            <v>0</v>
          </cell>
        </row>
        <row r="2047">
          <cell r="Z2047">
            <v>0</v>
          </cell>
        </row>
        <row r="2048">
          <cell r="Z2048">
            <v>0</v>
          </cell>
        </row>
        <row r="2049">
          <cell r="Z2049">
            <v>0</v>
          </cell>
        </row>
        <row r="2050">
          <cell r="Z2050">
            <v>0</v>
          </cell>
        </row>
        <row r="2051">
          <cell r="Z2051">
            <v>0</v>
          </cell>
        </row>
        <row r="2052">
          <cell r="Z2052">
            <v>0</v>
          </cell>
        </row>
        <row r="2053">
          <cell r="Z2053">
            <v>0</v>
          </cell>
        </row>
        <row r="2054">
          <cell r="Z2054">
            <v>0</v>
          </cell>
        </row>
        <row r="2055">
          <cell r="Z2055">
            <v>0</v>
          </cell>
        </row>
        <row r="2056">
          <cell r="Z2056">
            <v>0</v>
          </cell>
        </row>
        <row r="2057">
          <cell r="Z2057">
            <v>0</v>
          </cell>
        </row>
        <row r="2058">
          <cell r="Z2058">
            <v>0</v>
          </cell>
        </row>
        <row r="2059">
          <cell r="Z2059">
            <v>0</v>
          </cell>
        </row>
        <row r="2060">
          <cell r="Z2060">
            <v>0</v>
          </cell>
        </row>
        <row r="2061">
          <cell r="Z2061">
            <v>0</v>
          </cell>
        </row>
        <row r="2062">
          <cell r="Z2062">
            <v>0</v>
          </cell>
        </row>
        <row r="2063">
          <cell r="Z2063">
            <v>0</v>
          </cell>
        </row>
        <row r="2064">
          <cell r="Z2064">
            <v>0</v>
          </cell>
        </row>
        <row r="2065">
          <cell r="Z2065">
            <v>0</v>
          </cell>
        </row>
        <row r="2066">
          <cell r="Z2066">
            <v>0</v>
          </cell>
        </row>
        <row r="2067">
          <cell r="Z2067">
            <v>0</v>
          </cell>
        </row>
        <row r="2068">
          <cell r="Z2068">
            <v>0</v>
          </cell>
        </row>
        <row r="2069">
          <cell r="Z2069">
            <v>0</v>
          </cell>
        </row>
        <row r="2070">
          <cell r="Z2070">
            <v>0</v>
          </cell>
        </row>
        <row r="2071">
          <cell r="Z2071">
            <v>0</v>
          </cell>
        </row>
        <row r="2072">
          <cell r="Z2072">
            <v>0</v>
          </cell>
        </row>
        <row r="2073">
          <cell r="Z2073">
            <v>0</v>
          </cell>
        </row>
        <row r="2074">
          <cell r="Z2074">
            <v>0</v>
          </cell>
        </row>
        <row r="2075">
          <cell r="Z2075">
            <v>0</v>
          </cell>
        </row>
        <row r="2076">
          <cell r="Z2076">
            <v>0</v>
          </cell>
        </row>
        <row r="2077">
          <cell r="Z2077">
            <v>0</v>
          </cell>
        </row>
        <row r="2078">
          <cell r="Z2078">
            <v>0</v>
          </cell>
        </row>
        <row r="2079">
          <cell r="Z2079">
            <v>0</v>
          </cell>
        </row>
        <row r="2080">
          <cell r="Z2080">
            <v>0</v>
          </cell>
        </row>
        <row r="2081">
          <cell r="Z2081">
            <v>0</v>
          </cell>
        </row>
        <row r="2082">
          <cell r="Z2082">
            <v>0</v>
          </cell>
        </row>
        <row r="2083">
          <cell r="Z2083">
            <v>0</v>
          </cell>
        </row>
        <row r="2084">
          <cell r="Z2084">
            <v>0</v>
          </cell>
        </row>
        <row r="2085">
          <cell r="Z2085">
            <v>0</v>
          </cell>
        </row>
        <row r="2086">
          <cell r="Z2086">
            <v>0</v>
          </cell>
        </row>
        <row r="2087">
          <cell r="Z2087">
            <v>0</v>
          </cell>
        </row>
        <row r="2088">
          <cell r="Z2088">
            <v>0</v>
          </cell>
        </row>
        <row r="2089">
          <cell r="Z2089">
            <v>0</v>
          </cell>
        </row>
        <row r="2090">
          <cell r="Z2090">
            <v>0</v>
          </cell>
        </row>
        <row r="2091">
          <cell r="Z2091">
            <v>0</v>
          </cell>
        </row>
        <row r="2092">
          <cell r="Z2092">
            <v>0</v>
          </cell>
        </row>
        <row r="2093">
          <cell r="Z2093">
            <v>0</v>
          </cell>
        </row>
        <row r="2094">
          <cell r="Z2094">
            <v>0</v>
          </cell>
        </row>
        <row r="2095">
          <cell r="Z2095">
            <v>0</v>
          </cell>
        </row>
        <row r="2096">
          <cell r="Z2096">
            <v>0</v>
          </cell>
        </row>
        <row r="2097">
          <cell r="Z2097">
            <v>0</v>
          </cell>
        </row>
        <row r="2098">
          <cell r="Z2098">
            <v>0</v>
          </cell>
        </row>
        <row r="2099">
          <cell r="Z2099">
            <v>0</v>
          </cell>
        </row>
        <row r="2100">
          <cell r="Z2100">
            <v>0</v>
          </cell>
        </row>
        <row r="2101">
          <cell r="Z2101">
            <v>0</v>
          </cell>
        </row>
        <row r="2102">
          <cell r="Z2102">
            <v>0</v>
          </cell>
        </row>
        <row r="2103">
          <cell r="Z2103">
            <v>0</v>
          </cell>
        </row>
        <row r="2104">
          <cell r="Z2104">
            <v>0</v>
          </cell>
        </row>
        <row r="2105">
          <cell r="Z2105">
            <v>0</v>
          </cell>
        </row>
        <row r="2106">
          <cell r="Z2106">
            <v>0</v>
          </cell>
        </row>
        <row r="2107">
          <cell r="Z2107">
            <v>0</v>
          </cell>
        </row>
        <row r="2108">
          <cell r="Z2108">
            <v>0</v>
          </cell>
        </row>
        <row r="2109">
          <cell r="Z2109">
            <v>0</v>
          </cell>
        </row>
        <row r="2110">
          <cell r="Z2110">
            <v>0</v>
          </cell>
        </row>
        <row r="2111">
          <cell r="Z2111">
            <v>0</v>
          </cell>
        </row>
        <row r="2112">
          <cell r="Z2112">
            <v>0</v>
          </cell>
        </row>
        <row r="2113">
          <cell r="Z2113">
            <v>0</v>
          </cell>
        </row>
        <row r="2114">
          <cell r="Z2114">
            <v>0</v>
          </cell>
        </row>
        <row r="2115">
          <cell r="Z2115">
            <v>0</v>
          </cell>
        </row>
        <row r="2116">
          <cell r="Z2116">
            <v>0</v>
          </cell>
        </row>
        <row r="2117">
          <cell r="Z2117">
            <v>0</v>
          </cell>
        </row>
        <row r="2118">
          <cell r="Z2118">
            <v>0</v>
          </cell>
        </row>
        <row r="2119">
          <cell r="Z2119">
            <v>0</v>
          </cell>
        </row>
        <row r="2120">
          <cell r="Z2120">
            <v>0</v>
          </cell>
        </row>
        <row r="2121">
          <cell r="Z2121">
            <v>0</v>
          </cell>
        </row>
        <row r="2122">
          <cell r="Z2122">
            <v>0</v>
          </cell>
        </row>
        <row r="2123">
          <cell r="Z2123">
            <v>0</v>
          </cell>
        </row>
        <row r="2124">
          <cell r="Z2124">
            <v>0</v>
          </cell>
        </row>
        <row r="2125">
          <cell r="Z2125">
            <v>0</v>
          </cell>
        </row>
        <row r="2126">
          <cell r="Z2126">
            <v>0</v>
          </cell>
        </row>
        <row r="2127">
          <cell r="Z2127">
            <v>0</v>
          </cell>
        </row>
        <row r="2128">
          <cell r="Z2128">
            <v>0</v>
          </cell>
        </row>
        <row r="2129">
          <cell r="Z2129">
            <v>0</v>
          </cell>
        </row>
        <row r="2130">
          <cell r="Z2130">
            <v>0</v>
          </cell>
        </row>
        <row r="2131">
          <cell r="Z2131">
            <v>0</v>
          </cell>
        </row>
        <row r="2132">
          <cell r="Z2132">
            <v>0</v>
          </cell>
        </row>
        <row r="2133">
          <cell r="Z2133">
            <v>0</v>
          </cell>
        </row>
        <row r="2134">
          <cell r="Z2134">
            <v>0</v>
          </cell>
        </row>
        <row r="2135">
          <cell r="Z2135">
            <v>0</v>
          </cell>
        </row>
        <row r="2136">
          <cell r="Z2136">
            <v>0</v>
          </cell>
        </row>
        <row r="2137">
          <cell r="Z2137">
            <v>0</v>
          </cell>
        </row>
        <row r="2138">
          <cell r="Z2138">
            <v>0</v>
          </cell>
        </row>
        <row r="2139">
          <cell r="Z2139">
            <v>0</v>
          </cell>
        </row>
        <row r="2140">
          <cell r="Z2140">
            <v>0</v>
          </cell>
        </row>
        <row r="2141">
          <cell r="Z2141">
            <v>0</v>
          </cell>
        </row>
        <row r="2142">
          <cell r="Z2142">
            <v>0</v>
          </cell>
        </row>
        <row r="2143">
          <cell r="Z2143">
            <v>0</v>
          </cell>
        </row>
        <row r="2144">
          <cell r="Z2144">
            <v>0</v>
          </cell>
        </row>
        <row r="2145">
          <cell r="Z2145">
            <v>0</v>
          </cell>
        </row>
        <row r="2146">
          <cell r="Z2146">
            <v>0</v>
          </cell>
        </row>
        <row r="2147">
          <cell r="Z2147">
            <v>0</v>
          </cell>
        </row>
        <row r="2148">
          <cell r="Z2148">
            <v>0</v>
          </cell>
        </row>
        <row r="2149">
          <cell r="Z2149">
            <v>0</v>
          </cell>
        </row>
        <row r="2150">
          <cell r="Z2150">
            <v>0</v>
          </cell>
        </row>
        <row r="2151">
          <cell r="Z2151">
            <v>0</v>
          </cell>
        </row>
        <row r="2152">
          <cell r="Z2152">
            <v>0</v>
          </cell>
        </row>
        <row r="2153">
          <cell r="Z2153">
            <v>0</v>
          </cell>
        </row>
        <row r="2154">
          <cell r="Z2154">
            <v>0</v>
          </cell>
        </row>
        <row r="2155">
          <cell r="Z2155">
            <v>0</v>
          </cell>
        </row>
        <row r="2156">
          <cell r="Z2156">
            <v>0</v>
          </cell>
        </row>
        <row r="2157">
          <cell r="Z2157">
            <v>0</v>
          </cell>
        </row>
        <row r="2158">
          <cell r="Z2158">
            <v>0</v>
          </cell>
        </row>
        <row r="2159">
          <cell r="Z2159">
            <v>0</v>
          </cell>
        </row>
        <row r="2160">
          <cell r="Z2160">
            <v>0</v>
          </cell>
        </row>
        <row r="2161">
          <cell r="Z2161">
            <v>0</v>
          </cell>
        </row>
        <row r="2162">
          <cell r="Z2162">
            <v>0</v>
          </cell>
        </row>
        <row r="2163">
          <cell r="Z2163">
            <v>0</v>
          </cell>
        </row>
        <row r="2164">
          <cell r="Z2164">
            <v>0</v>
          </cell>
        </row>
        <row r="2165">
          <cell r="Z2165">
            <v>0</v>
          </cell>
        </row>
        <row r="2166">
          <cell r="Z2166">
            <v>0</v>
          </cell>
        </row>
        <row r="2167">
          <cell r="Z2167">
            <v>0</v>
          </cell>
        </row>
        <row r="2168">
          <cell r="Z2168">
            <v>0</v>
          </cell>
        </row>
        <row r="2169">
          <cell r="Z2169">
            <v>0</v>
          </cell>
        </row>
        <row r="2170">
          <cell r="Z2170">
            <v>0</v>
          </cell>
        </row>
        <row r="2171">
          <cell r="Z2171">
            <v>0</v>
          </cell>
        </row>
        <row r="2172">
          <cell r="Z2172">
            <v>0</v>
          </cell>
        </row>
        <row r="2173">
          <cell r="Z2173">
            <v>0</v>
          </cell>
        </row>
        <row r="2174">
          <cell r="Z2174">
            <v>0</v>
          </cell>
        </row>
        <row r="2175">
          <cell r="Z2175">
            <v>0</v>
          </cell>
        </row>
        <row r="2176">
          <cell r="Z2176">
            <v>0</v>
          </cell>
        </row>
        <row r="2177">
          <cell r="Z2177">
            <v>0</v>
          </cell>
        </row>
        <row r="2178">
          <cell r="Z2178">
            <v>0</v>
          </cell>
        </row>
        <row r="2179">
          <cell r="Z2179">
            <v>0</v>
          </cell>
        </row>
        <row r="2180">
          <cell r="Z2180">
            <v>0</v>
          </cell>
        </row>
        <row r="2181">
          <cell r="Z2181">
            <v>0</v>
          </cell>
        </row>
        <row r="2182">
          <cell r="Z2182">
            <v>0</v>
          </cell>
        </row>
        <row r="2183">
          <cell r="Z2183">
            <v>0</v>
          </cell>
        </row>
        <row r="2184">
          <cell r="Z2184">
            <v>0</v>
          </cell>
        </row>
        <row r="2185">
          <cell r="Z2185">
            <v>0</v>
          </cell>
        </row>
        <row r="2186">
          <cell r="Z2186">
            <v>0</v>
          </cell>
        </row>
        <row r="2187">
          <cell r="Z2187">
            <v>0</v>
          </cell>
        </row>
        <row r="2188">
          <cell r="Z2188">
            <v>0</v>
          </cell>
        </row>
        <row r="2189">
          <cell r="Z2189">
            <v>0</v>
          </cell>
        </row>
        <row r="2190">
          <cell r="Z2190">
            <v>0</v>
          </cell>
        </row>
        <row r="2191">
          <cell r="Z2191">
            <v>0</v>
          </cell>
        </row>
        <row r="2192">
          <cell r="Z2192">
            <v>0</v>
          </cell>
        </row>
        <row r="2193">
          <cell r="Z2193">
            <v>0</v>
          </cell>
        </row>
        <row r="2194">
          <cell r="Z2194">
            <v>0</v>
          </cell>
        </row>
        <row r="2195">
          <cell r="Z2195">
            <v>0</v>
          </cell>
        </row>
        <row r="2196">
          <cell r="Z2196">
            <v>0</v>
          </cell>
        </row>
        <row r="2197">
          <cell r="Z2197">
            <v>0</v>
          </cell>
        </row>
        <row r="2198">
          <cell r="Z2198">
            <v>0</v>
          </cell>
        </row>
        <row r="2199">
          <cell r="Z2199">
            <v>0</v>
          </cell>
        </row>
        <row r="2200">
          <cell r="Z2200">
            <v>0</v>
          </cell>
        </row>
        <row r="2201">
          <cell r="Z2201">
            <v>0</v>
          </cell>
        </row>
        <row r="2202">
          <cell r="Z2202">
            <v>0</v>
          </cell>
        </row>
        <row r="2203">
          <cell r="Z2203">
            <v>0</v>
          </cell>
        </row>
        <row r="2204">
          <cell r="Z2204">
            <v>0</v>
          </cell>
        </row>
        <row r="2205">
          <cell r="Z2205">
            <v>0</v>
          </cell>
        </row>
        <row r="2206">
          <cell r="Z2206">
            <v>0</v>
          </cell>
        </row>
        <row r="2207">
          <cell r="Z2207">
            <v>0</v>
          </cell>
        </row>
        <row r="2208">
          <cell r="Z2208">
            <v>0</v>
          </cell>
        </row>
        <row r="2209">
          <cell r="Z2209">
            <v>0</v>
          </cell>
        </row>
        <row r="2210">
          <cell r="Z2210">
            <v>0</v>
          </cell>
        </row>
        <row r="2211">
          <cell r="Z2211">
            <v>0</v>
          </cell>
        </row>
        <row r="2212">
          <cell r="Z2212">
            <v>0</v>
          </cell>
        </row>
        <row r="2213">
          <cell r="Z2213">
            <v>0</v>
          </cell>
        </row>
        <row r="2214">
          <cell r="Z2214">
            <v>0</v>
          </cell>
        </row>
        <row r="2215">
          <cell r="Z2215">
            <v>0</v>
          </cell>
        </row>
        <row r="2216">
          <cell r="Z2216">
            <v>0</v>
          </cell>
        </row>
        <row r="2217">
          <cell r="Z2217">
            <v>0</v>
          </cell>
        </row>
        <row r="2218">
          <cell r="Z2218">
            <v>0</v>
          </cell>
        </row>
        <row r="2219">
          <cell r="Z2219">
            <v>0</v>
          </cell>
        </row>
        <row r="2220">
          <cell r="Z2220">
            <v>0</v>
          </cell>
        </row>
        <row r="2221">
          <cell r="Z2221">
            <v>0</v>
          </cell>
        </row>
        <row r="2222">
          <cell r="Z2222">
            <v>0</v>
          </cell>
        </row>
        <row r="2223">
          <cell r="Z2223">
            <v>0</v>
          </cell>
        </row>
        <row r="2224">
          <cell r="Z2224">
            <v>0</v>
          </cell>
        </row>
        <row r="2225">
          <cell r="Z2225">
            <v>0</v>
          </cell>
        </row>
        <row r="2226">
          <cell r="Z2226">
            <v>0</v>
          </cell>
        </row>
        <row r="2227">
          <cell r="Z2227">
            <v>0</v>
          </cell>
        </row>
        <row r="2228">
          <cell r="Z2228">
            <v>0</v>
          </cell>
        </row>
        <row r="2229">
          <cell r="Z2229">
            <v>0</v>
          </cell>
        </row>
        <row r="2230">
          <cell r="Z2230">
            <v>0</v>
          </cell>
        </row>
        <row r="2231">
          <cell r="Z2231">
            <v>0</v>
          </cell>
        </row>
        <row r="2232">
          <cell r="Z2232">
            <v>0</v>
          </cell>
        </row>
        <row r="2233">
          <cell r="Z2233">
            <v>0</v>
          </cell>
        </row>
        <row r="2234">
          <cell r="Z2234">
            <v>0</v>
          </cell>
        </row>
        <row r="2235">
          <cell r="Z2235">
            <v>0</v>
          </cell>
        </row>
        <row r="2236">
          <cell r="Z2236">
            <v>0</v>
          </cell>
        </row>
        <row r="2237">
          <cell r="Z2237">
            <v>0</v>
          </cell>
        </row>
        <row r="2238">
          <cell r="Z2238">
            <v>0</v>
          </cell>
        </row>
        <row r="2239">
          <cell r="Z2239">
            <v>0</v>
          </cell>
        </row>
        <row r="2240">
          <cell r="Z2240">
            <v>0</v>
          </cell>
        </row>
        <row r="2241">
          <cell r="Z2241">
            <v>0</v>
          </cell>
        </row>
        <row r="2242">
          <cell r="Z2242">
            <v>0</v>
          </cell>
        </row>
        <row r="2243">
          <cell r="Z2243">
            <v>0</v>
          </cell>
        </row>
        <row r="2244">
          <cell r="Z2244">
            <v>0</v>
          </cell>
        </row>
        <row r="2245">
          <cell r="Z2245">
            <v>0</v>
          </cell>
        </row>
        <row r="2246">
          <cell r="Z2246">
            <v>0</v>
          </cell>
        </row>
        <row r="2247">
          <cell r="Z2247">
            <v>0</v>
          </cell>
        </row>
        <row r="2248">
          <cell r="Z2248">
            <v>0</v>
          </cell>
        </row>
        <row r="2249">
          <cell r="Z2249">
            <v>0</v>
          </cell>
        </row>
        <row r="2250">
          <cell r="Z2250">
            <v>0</v>
          </cell>
        </row>
        <row r="2251">
          <cell r="Z2251">
            <v>0</v>
          </cell>
        </row>
        <row r="2252">
          <cell r="Z2252">
            <v>0</v>
          </cell>
        </row>
        <row r="2253">
          <cell r="Z2253">
            <v>0</v>
          </cell>
        </row>
        <row r="2254">
          <cell r="Z2254">
            <v>0</v>
          </cell>
        </row>
        <row r="2255">
          <cell r="Z2255">
            <v>0</v>
          </cell>
        </row>
        <row r="2256">
          <cell r="Z2256">
            <v>0</v>
          </cell>
        </row>
        <row r="2257">
          <cell r="Z2257">
            <v>0</v>
          </cell>
        </row>
        <row r="2258">
          <cell r="Z2258">
            <v>0</v>
          </cell>
        </row>
        <row r="2259">
          <cell r="Z2259">
            <v>0</v>
          </cell>
        </row>
        <row r="2260">
          <cell r="Z2260">
            <v>0</v>
          </cell>
        </row>
        <row r="2261">
          <cell r="Z2261">
            <v>0</v>
          </cell>
        </row>
        <row r="2262">
          <cell r="Z2262">
            <v>0</v>
          </cell>
        </row>
        <row r="2263">
          <cell r="Z2263">
            <v>0</v>
          </cell>
        </row>
        <row r="2264">
          <cell r="Z2264">
            <v>0</v>
          </cell>
        </row>
        <row r="2265">
          <cell r="Z2265">
            <v>0</v>
          </cell>
        </row>
        <row r="2266">
          <cell r="Z2266">
            <v>0</v>
          </cell>
        </row>
        <row r="2267">
          <cell r="Z2267">
            <v>0</v>
          </cell>
        </row>
        <row r="2268">
          <cell r="Z2268">
            <v>0</v>
          </cell>
        </row>
        <row r="2269">
          <cell r="Z2269">
            <v>0</v>
          </cell>
        </row>
        <row r="2270">
          <cell r="Z2270">
            <v>0</v>
          </cell>
        </row>
        <row r="2271">
          <cell r="Z2271">
            <v>0</v>
          </cell>
        </row>
        <row r="2272">
          <cell r="Z2272">
            <v>0</v>
          </cell>
        </row>
        <row r="2273">
          <cell r="Z2273">
            <v>0</v>
          </cell>
        </row>
        <row r="2274">
          <cell r="Z2274">
            <v>0</v>
          </cell>
        </row>
        <row r="2275">
          <cell r="Z2275">
            <v>0</v>
          </cell>
        </row>
        <row r="2276">
          <cell r="Z2276">
            <v>0</v>
          </cell>
        </row>
        <row r="2277">
          <cell r="Z2277">
            <v>0</v>
          </cell>
        </row>
        <row r="2278">
          <cell r="Z2278">
            <v>0</v>
          </cell>
        </row>
        <row r="2279">
          <cell r="Z2279">
            <v>0</v>
          </cell>
        </row>
        <row r="2280">
          <cell r="Z2280">
            <v>0</v>
          </cell>
        </row>
        <row r="2281">
          <cell r="Z2281">
            <v>0</v>
          </cell>
        </row>
        <row r="2282">
          <cell r="Z2282">
            <v>0</v>
          </cell>
        </row>
        <row r="2283">
          <cell r="Z2283">
            <v>0</v>
          </cell>
        </row>
        <row r="2284">
          <cell r="Z2284">
            <v>0</v>
          </cell>
        </row>
        <row r="2285">
          <cell r="Z2285">
            <v>0</v>
          </cell>
        </row>
        <row r="2286">
          <cell r="Z2286">
            <v>0</v>
          </cell>
        </row>
        <row r="2287">
          <cell r="Z2287">
            <v>0</v>
          </cell>
        </row>
        <row r="2288">
          <cell r="Z2288">
            <v>0</v>
          </cell>
        </row>
        <row r="2289">
          <cell r="Z2289">
            <v>0</v>
          </cell>
        </row>
        <row r="2290">
          <cell r="Z2290">
            <v>0</v>
          </cell>
        </row>
        <row r="2291">
          <cell r="Z2291">
            <v>0</v>
          </cell>
        </row>
        <row r="2292">
          <cell r="Z2292">
            <v>0</v>
          </cell>
        </row>
        <row r="2293">
          <cell r="Z2293">
            <v>0</v>
          </cell>
        </row>
        <row r="2294">
          <cell r="Z2294">
            <v>0</v>
          </cell>
        </row>
        <row r="2295">
          <cell r="Z2295">
            <v>0</v>
          </cell>
        </row>
        <row r="2296">
          <cell r="Z2296">
            <v>0</v>
          </cell>
        </row>
        <row r="2297">
          <cell r="Z2297">
            <v>0</v>
          </cell>
        </row>
        <row r="2298">
          <cell r="Z2298">
            <v>0</v>
          </cell>
        </row>
        <row r="2299">
          <cell r="Z2299">
            <v>0</v>
          </cell>
        </row>
        <row r="2300">
          <cell r="Z2300">
            <v>0</v>
          </cell>
        </row>
        <row r="2301">
          <cell r="Z2301">
            <v>0</v>
          </cell>
        </row>
        <row r="2302">
          <cell r="Z2302">
            <v>0</v>
          </cell>
        </row>
        <row r="2303">
          <cell r="Z2303">
            <v>0</v>
          </cell>
        </row>
        <row r="2304">
          <cell r="Z2304">
            <v>0</v>
          </cell>
        </row>
        <row r="2305">
          <cell r="Z2305">
            <v>0</v>
          </cell>
        </row>
        <row r="2306">
          <cell r="Z2306">
            <v>0</v>
          </cell>
        </row>
        <row r="2307">
          <cell r="Z2307">
            <v>0</v>
          </cell>
        </row>
        <row r="2308">
          <cell r="Z2308">
            <v>0</v>
          </cell>
        </row>
        <row r="2309">
          <cell r="Z2309">
            <v>0</v>
          </cell>
        </row>
        <row r="2310">
          <cell r="Z2310">
            <v>0</v>
          </cell>
        </row>
        <row r="2311">
          <cell r="Z2311">
            <v>0</v>
          </cell>
        </row>
        <row r="2312">
          <cell r="Z2312">
            <v>0</v>
          </cell>
        </row>
        <row r="2313">
          <cell r="Z2313">
            <v>0</v>
          </cell>
        </row>
        <row r="2314">
          <cell r="Z2314">
            <v>0</v>
          </cell>
        </row>
        <row r="2315">
          <cell r="Z2315">
            <v>0</v>
          </cell>
        </row>
        <row r="2316">
          <cell r="Z2316">
            <v>0</v>
          </cell>
        </row>
        <row r="2317">
          <cell r="Z2317">
            <v>0</v>
          </cell>
        </row>
        <row r="2318">
          <cell r="Z2318">
            <v>0</v>
          </cell>
        </row>
        <row r="2319">
          <cell r="Z2319">
            <v>0</v>
          </cell>
        </row>
        <row r="2320">
          <cell r="Z2320">
            <v>0</v>
          </cell>
        </row>
        <row r="2321">
          <cell r="Z2321">
            <v>0</v>
          </cell>
        </row>
        <row r="2322">
          <cell r="Z2322">
            <v>0</v>
          </cell>
        </row>
        <row r="2323">
          <cell r="Z2323">
            <v>0</v>
          </cell>
        </row>
        <row r="2324">
          <cell r="Z2324">
            <v>0</v>
          </cell>
        </row>
        <row r="2325">
          <cell r="Z2325">
            <v>0</v>
          </cell>
        </row>
        <row r="2326">
          <cell r="Z2326">
            <v>0</v>
          </cell>
        </row>
        <row r="2327">
          <cell r="Z2327">
            <v>0</v>
          </cell>
        </row>
        <row r="2328">
          <cell r="Z2328">
            <v>0</v>
          </cell>
        </row>
        <row r="2329">
          <cell r="Z2329">
            <v>0</v>
          </cell>
        </row>
        <row r="2330">
          <cell r="Z2330">
            <v>0</v>
          </cell>
        </row>
        <row r="2331">
          <cell r="Z2331">
            <v>0</v>
          </cell>
        </row>
        <row r="2332">
          <cell r="Z2332">
            <v>0</v>
          </cell>
        </row>
        <row r="2333">
          <cell r="Z2333">
            <v>0</v>
          </cell>
        </row>
        <row r="2334">
          <cell r="Z2334">
            <v>0</v>
          </cell>
        </row>
        <row r="2335">
          <cell r="Z2335">
            <v>0</v>
          </cell>
        </row>
        <row r="2336">
          <cell r="Z2336">
            <v>0</v>
          </cell>
        </row>
        <row r="2337">
          <cell r="Z2337">
            <v>0</v>
          </cell>
        </row>
        <row r="2338">
          <cell r="Z2338">
            <v>0</v>
          </cell>
        </row>
        <row r="2339">
          <cell r="Z2339">
            <v>0</v>
          </cell>
        </row>
        <row r="2340">
          <cell r="Z2340">
            <v>0</v>
          </cell>
        </row>
        <row r="2341">
          <cell r="Z2341">
            <v>0</v>
          </cell>
        </row>
        <row r="2342">
          <cell r="Z2342">
            <v>0</v>
          </cell>
        </row>
        <row r="2343">
          <cell r="Z2343">
            <v>0</v>
          </cell>
        </row>
        <row r="2344">
          <cell r="Z2344">
            <v>0</v>
          </cell>
        </row>
        <row r="2345">
          <cell r="Z2345">
            <v>0</v>
          </cell>
        </row>
        <row r="2346">
          <cell r="Z2346">
            <v>0</v>
          </cell>
        </row>
        <row r="2347">
          <cell r="Z2347">
            <v>0</v>
          </cell>
        </row>
        <row r="2348">
          <cell r="Z2348">
            <v>0</v>
          </cell>
        </row>
        <row r="2349">
          <cell r="Z2349">
            <v>0</v>
          </cell>
        </row>
        <row r="2350">
          <cell r="Z2350">
            <v>0</v>
          </cell>
        </row>
        <row r="2351">
          <cell r="Z2351">
            <v>0</v>
          </cell>
        </row>
        <row r="2352">
          <cell r="Z2352">
            <v>0</v>
          </cell>
        </row>
        <row r="2353">
          <cell r="Z2353">
            <v>0</v>
          </cell>
        </row>
        <row r="2354">
          <cell r="Z2354">
            <v>0</v>
          </cell>
        </row>
        <row r="2355">
          <cell r="Z2355">
            <v>0</v>
          </cell>
        </row>
        <row r="2356">
          <cell r="Z2356">
            <v>0</v>
          </cell>
        </row>
        <row r="2357">
          <cell r="Z2357">
            <v>0</v>
          </cell>
        </row>
        <row r="2358">
          <cell r="Z2358">
            <v>0</v>
          </cell>
        </row>
        <row r="2359">
          <cell r="Z2359">
            <v>0</v>
          </cell>
        </row>
        <row r="2360">
          <cell r="Z2360">
            <v>0</v>
          </cell>
        </row>
        <row r="2361">
          <cell r="Z2361">
            <v>0</v>
          </cell>
        </row>
        <row r="2362">
          <cell r="Z2362">
            <v>0</v>
          </cell>
        </row>
        <row r="2363">
          <cell r="Z2363">
            <v>0</v>
          </cell>
        </row>
        <row r="2364">
          <cell r="Z2364">
            <v>0</v>
          </cell>
        </row>
        <row r="2365">
          <cell r="Z2365">
            <v>0</v>
          </cell>
        </row>
        <row r="2366">
          <cell r="Z2366">
            <v>0</v>
          </cell>
        </row>
        <row r="2367">
          <cell r="Z2367">
            <v>0</v>
          </cell>
        </row>
        <row r="2368">
          <cell r="Z2368">
            <v>0</v>
          </cell>
        </row>
        <row r="2369">
          <cell r="Z2369">
            <v>0</v>
          </cell>
        </row>
        <row r="2370">
          <cell r="Z2370">
            <v>0</v>
          </cell>
        </row>
        <row r="2371">
          <cell r="Z2371">
            <v>0</v>
          </cell>
        </row>
        <row r="2372">
          <cell r="Z2372">
            <v>0</v>
          </cell>
        </row>
        <row r="2373">
          <cell r="Z2373">
            <v>0</v>
          </cell>
        </row>
        <row r="2374">
          <cell r="Z2374">
            <v>0</v>
          </cell>
        </row>
        <row r="2375">
          <cell r="Z2375">
            <v>0</v>
          </cell>
        </row>
        <row r="2376">
          <cell r="Z2376">
            <v>0</v>
          </cell>
        </row>
        <row r="2377">
          <cell r="Z2377">
            <v>0</v>
          </cell>
        </row>
        <row r="2378">
          <cell r="Z2378">
            <v>0</v>
          </cell>
        </row>
        <row r="2379">
          <cell r="Z2379">
            <v>0</v>
          </cell>
        </row>
        <row r="2380">
          <cell r="Z2380">
            <v>0</v>
          </cell>
        </row>
        <row r="2381">
          <cell r="Z2381">
            <v>0</v>
          </cell>
        </row>
        <row r="2382">
          <cell r="Z2382">
            <v>0</v>
          </cell>
        </row>
        <row r="2383">
          <cell r="Z2383">
            <v>0</v>
          </cell>
        </row>
        <row r="2384">
          <cell r="Z2384">
            <v>0</v>
          </cell>
        </row>
        <row r="2385">
          <cell r="Z2385">
            <v>0</v>
          </cell>
        </row>
        <row r="2386">
          <cell r="Z2386">
            <v>0</v>
          </cell>
        </row>
        <row r="2387">
          <cell r="Z2387">
            <v>0</v>
          </cell>
        </row>
        <row r="2388">
          <cell r="Z2388">
            <v>0</v>
          </cell>
        </row>
        <row r="2389">
          <cell r="Z2389">
            <v>0</v>
          </cell>
        </row>
        <row r="2390">
          <cell r="Z2390">
            <v>0</v>
          </cell>
        </row>
        <row r="2391">
          <cell r="Z2391">
            <v>0</v>
          </cell>
        </row>
        <row r="2392">
          <cell r="Z2392">
            <v>0</v>
          </cell>
        </row>
        <row r="2393">
          <cell r="Z2393">
            <v>0</v>
          </cell>
        </row>
        <row r="2394">
          <cell r="Z2394">
            <v>0</v>
          </cell>
        </row>
        <row r="2395">
          <cell r="Z2395">
            <v>0</v>
          </cell>
        </row>
        <row r="2396">
          <cell r="Z2396">
            <v>0</v>
          </cell>
        </row>
        <row r="2397">
          <cell r="Z2397">
            <v>0</v>
          </cell>
        </row>
        <row r="2398">
          <cell r="Z2398">
            <v>0</v>
          </cell>
        </row>
        <row r="2399">
          <cell r="Z2399">
            <v>0</v>
          </cell>
        </row>
        <row r="2400">
          <cell r="Z2400">
            <v>0</v>
          </cell>
        </row>
        <row r="2401">
          <cell r="Z2401">
            <v>0</v>
          </cell>
        </row>
        <row r="2402">
          <cell r="Z2402">
            <v>0</v>
          </cell>
        </row>
        <row r="2403">
          <cell r="Z2403">
            <v>0</v>
          </cell>
        </row>
        <row r="2404">
          <cell r="Z2404">
            <v>0</v>
          </cell>
        </row>
        <row r="2405">
          <cell r="Z2405">
            <v>0</v>
          </cell>
        </row>
        <row r="2406">
          <cell r="Z2406">
            <v>0</v>
          </cell>
        </row>
        <row r="2407">
          <cell r="Z2407">
            <v>0</v>
          </cell>
        </row>
        <row r="2408">
          <cell r="Z2408">
            <v>0</v>
          </cell>
        </row>
        <row r="2409">
          <cell r="Z2409">
            <v>0</v>
          </cell>
        </row>
        <row r="2410">
          <cell r="Z2410">
            <v>0</v>
          </cell>
        </row>
        <row r="2411">
          <cell r="Z2411">
            <v>0</v>
          </cell>
        </row>
        <row r="2412">
          <cell r="Z2412">
            <v>0</v>
          </cell>
        </row>
        <row r="2413">
          <cell r="Z2413">
            <v>0</v>
          </cell>
        </row>
        <row r="2414">
          <cell r="Z2414">
            <v>0</v>
          </cell>
        </row>
        <row r="2415">
          <cell r="Z2415">
            <v>0</v>
          </cell>
        </row>
        <row r="2416">
          <cell r="Z2416">
            <v>0</v>
          </cell>
        </row>
        <row r="2417">
          <cell r="Z2417">
            <v>0</v>
          </cell>
        </row>
        <row r="2418">
          <cell r="Z2418">
            <v>0</v>
          </cell>
        </row>
        <row r="2419">
          <cell r="Z2419">
            <v>0</v>
          </cell>
        </row>
        <row r="2420">
          <cell r="Z2420">
            <v>0</v>
          </cell>
        </row>
        <row r="2421">
          <cell r="Z2421">
            <v>0</v>
          </cell>
        </row>
        <row r="2422">
          <cell r="Z2422">
            <v>0</v>
          </cell>
        </row>
        <row r="2423">
          <cell r="Z2423">
            <v>0</v>
          </cell>
        </row>
        <row r="2424">
          <cell r="Z2424">
            <v>0</v>
          </cell>
        </row>
        <row r="2425">
          <cell r="Z2425">
            <v>0</v>
          </cell>
        </row>
        <row r="2426">
          <cell r="Z2426">
            <v>0</v>
          </cell>
        </row>
        <row r="2427">
          <cell r="Z2427">
            <v>0</v>
          </cell>
        </row>
        <row r="2428">
          <cell r="Z2428">
            <v>0</v>
          </cell>
        </row>
        <row r="2429">
          <cell r="Z2429">
            <v>0</v>
          </cell>
        </row>
        <row r="2430">
          <cell r="Z2430">
            <v>0</v>
          </cell>
        </row>
        <row r="2431">
          <cell r="Z2431">
            <v>0</v>
          </cell>
        </row>
        <row r="2432">
          <cell r="Z2432">
            <v>0</v>
          </cell>
        </row>
        <row r="2433">
          <cell r="Z2433">
            <v>0</v>
          </cell>
        </row>
        <row r="2434">
          <cell r="Z2434">
            <v>0</v>
          </cell>
        </row>
        <row r="2435">
          <cell r="Z2435">
            <v>0</v>
          </cell>
        </row>
        <row r="2436">
          <cell r="Z2436">
            <v>0</v>
          </cell>
        </row>
        <row r="2437">
          <cell r="Z2437">
            <v>0</v>
          </cell>
        </row>
        <row r="2438">
          <cell r="Z2438">
            <v>0</v>
          </cell>
        </row>
        <row r="2439">
          <cell r="Z2439">
            <v>0</v>
          </cell>
        </row>
        <row r="2440">
          <cell r="Z2440">
            <v>0</v>
          </cell>
        </row>
        <row r="2441">
          <cell r="Z2441">
            <v>0</v>
          </cell>
        </row>
        <row r="2442">
          <cell r="Z2442">
            <v>0</v>
          </cell>
        </row>
        <row r="2443">
          <cell r="Z2443">
            <v>0</v>
          </cell>
        </row>
        <row r="2444">
          <cell r="Z2444">
            <v>0</v>
          </cell>
        </row>
        <row r="2445">
          <cell r="Z2445">
            <v>0</v>
          </cell>
        </row>
        <row r="2446">
          <cell r="Z2446">
            <v>0</v>
          </cell>
        </row>
        <row r="2447">
          <cell r="Z2447">
            <v>0</v>
          </cell>
        </row>
        <row r="2448">
          <cell r="Z2448">
            <v>0</v>
          </cell>
        </row>
        <row r="2449">
          <cell r="Z2449">
            <v>0</v>
          </cell>
        </row>
        <row r="2450">
          <cell r="Z2450">
            <v>0</v>
          </cell>
        </row>
        <row r="2451">
          <cell r="Z2451">
            <v>0</v>
          </cell>
        </row>
        <row r="2452">
          <cell r="Z2452">
            <v>0</v>
          </cell>
        </row>
        <row r="2453">
          <cell r="Z2453">
            <v>0</v>
          </cell>
        </row>
        <row r="2454">
          <cell r="Z2454">
            <v>0</v>
          </cell>
        </row>
        <row r="2455">
          <cell r="Z2455">
            <v>0</v>
          </cell>
        </row>
        <row r="2456">
          <cell r="Z2456">
            <v>0</v>
          </cell>
        </row>
        <row r="2457">
          <cell r="Z2457">
            <v>0</v>
          </cell>
        </row>
        <row r="2458">
          <cell r="Z2458">
            <v>0</v>
          </cell>
        </row>
        <row r="2459">
          <cell r="Z2459">
            <v>0</v>
          </cell>
        </row>
        <row r="2460">
          <cell r="Z2460">
            <v>0</v>
          </cell>
        </row>
        <row r="2461">
          <cell r="Z2461">
            <v>0</v>
          </cell>
        </row>
        <row r="2462">
          <cell r="Z2462">
            <v>0</v>
          </cell>
        </row>
        <row r="2463">
          <cell r="Z2463">
            <v>0</v>
          </cell>
        </row>
        <row r="2464">
          <cell r="Z2464">
            <v>0</v>
          </cell>
        </row>
        <row r="2465">
          <cell r="Z2465">
            <v>0</v>
          </cell>
        </row>
        <row r="2466">
          <cell r="Z2466">
            <v>0</v>
          </cell>
        </row>
        <row r="2467">
          <cell r="Z2467">
            <v>0</v>
          </cell>
        </row>
        <row r="2468">
          <cell r="Z2468">
            <v>0</v>
          </cell>
        </row>
        <row r="2469">
          <cell r="Z2469">
            <v>0</v>
          </cell>
        </row>
        <row r="2470">
          <cell r="Z2470">
            <v>0</v>
          </cell>
        </row>
        <row r="2471">
          <cell r="Z2471">
            <v>0</v>
          </cell>
        </row>
        <row r="2472">
          <cell r="Z2472">
            <v>0</v>
          </cell>
        </row>
        <row r="2473">
          <cell r="Z2473">
            <v>0</v>
          </cell>
        </row>
        <row r="2474">
          <cell r="Z2474">
            <v>0</v>
          </cell>
        </row>
        <row r="2475">
          <cell r="Z2475">
            <v>0</v>
          </cell>
        </row>
        <row r="2476">
          <cell r="Z2476">
            <v>0</v>
          </cell>
        </row>
        <row r="2477">
          <cell r="Z2477">
            <v>0</v>
          </cell>
        </row>
        <row r="2478">
          <cell r="Z2478">
            <v>0</v>
          </cell>
        </row>
        <row r="2479">
          <cell r="Z2479">
            <v>0</v>
          </cell>
        </row>
        <row r="2480">
          <cell r="Z2480">
            <v>0</v>
          </cell>
        </row>
        <row r="2481">
          <cell r="Z2481">
            <v>0</v>
          </cell>
        </row>
        <row r="2482">
          <cell r="Z2482">
            <v>0</v>
          </cell>
        </row>
        <row r="2483">
          <cell r="Z2483">
            <v>0</v>
          </cell>
        </row>
        <row r="2484">
          <cell r="Z2484">
            <v>0</v>
          </cell>
        </row>
        <row r="2485">
          <cell r="Z2485">
            <v>0</v>
          </cell>
        </row>
        <row r="2486">
          <cell r="Z2486">
            <v>0</v>
          </cell>
        </row>
        <row r="2487">
          <cell r="Z2487">
            <v>0</v>
          </cell>
        </row>
        <row r="2488">
          <cell r="Z2488">
            <v>0</v>
          </cell>
        </row>
        <row r="2489">
          <cell r="Z2489">
            <v>0</v>
          </cell>
        </row>
        <row r="2490">
          <cell r="Z2490">
            <v>0</v>
          </cell>
        </row>
        <row r="2491">
          <cell r="Z2491">
            <v>0</v>
          </cell>
        </row>
        <row r="2492">
          <cell r="Z2492">
            <v>0</v>
          </cell>
        </row>
        <row r="2493">
          <cell r="Z2493">
            <v>0</v>
          </cell>
        </row>
        <row r="2494">
          <cell r="Z2494">
            <v>0</v>
          </cell>
        </row>
        <row r="2495">
          <cell r="Z2495">
            <v>0</v>
          </cell>
        </row>
        <row r="2496">
          <cell r="Z2496">
            <v>0</v>
          </cell>
        </row>
        <row r="2497">
          <cell r="Z2497">
            <v>0</v>
          </cell>
        </row>
        <row r="2498">
          <cell r="Z2498">
            <v>0</v>
          </cell>
        </row>
        <row r="2499">
          <cell r="Z2499">
            <v>0</v>
          </cell>
        </row>
        <row r="2500">
          <cell r="Z2500">
            <v>0</v>
          </cell>
        </row>
        <row r="2501">
          <cell r="Z2501">
            <v>0</v>
          </cell>
        </row>
        <row r="2502">
          <cell r="Z2502">
            <v>0</v>
          </cell>
        </row>
        <row r="2503">
          <cell r="Z2503">
            <v>0</v>
          </cell>
        </row>
        <row r="2504">
          <cell r="Z2504">
            <v>0</v>
          </cell>
        </row>
        <row r="2505">
          <cell r="Z2505">
            <v>0</v>
          </cell>
        </row>
        <row r="2506">
          <cell r="Z2506">
            <v>0</v>
          </cell>
        </row>
        <row r="2507">
          <cell r="Z2507">
            <v>0</v>
          </cell>
        </row>
        <row r="2508">
          <cell r="Z2508">
            <v>0</v>
          </cell>
        </row>
        <row r="2509">
          <cell r="Z2509">
            <v>0</v>
          </cell>
        </row>
        <row r="2510">
          <cell r="Z2510">
            <v>0</v>
          </cell>
        </row>
        <row r="2511">
          <cell r="Z2511">
            <v>0</v>
          </cell>
        </row>
        <row r="2512">
          <cell r="Z2512">
            <v>0</v>
          </cell>
        </row>
        <row r="2513">
          <cell r="Z2513">
            <v>0</v>
          </cell>
        </row>
        <row r="2514">
          <cell r="Z2514">
            <v>0</v>
          </cell>
        </row>
        <row r="2515">
          <cell r="Z2515">
            <v>0</v>
          </cell>
        </row>
        <row r="2516">
          <cell r="Z2516">
            <v>0</v>
          </cell>
        </row>
        <row r="2517">
          <cell r="Z2517">
            <v>0</v>
          </cell>
        </row>
        <row r="2518">
          <cell r="Z2518">
            <v>0</v>
          </cell>
        </row>
        <row r="2519">
          <cell r="Z2519">
            <v>0</v>
          </cell>
        </row>
        <row r="2520">
          <cell r="Z2520">
            <v>0</v>
          </cell>
        </row>
        <row r="2521">
          <cell r="Z2521">
            <v>0</v>
          </cell>
        </row>
        <row r="2522">
          <cell r="Z2522">
            <v>0</v>
          </cell>
        </row>
        <row r="2523">
          <cell r="Z2523">
            <v>0</v>
          </cell>
        </row>
        <row r="2524">
          <cell r="Z2524">
            <v>0</v>
          </cell>
        </row>
        <row r="2525">
          <cell r="Z2525">
            <v>0</v>
          </cell>
        </row>
        <row r="2526">
          <cell r="Z2526">
            <v>0</v>
          </cell>
        </row>
        <row r="2527">
          <cell r="Z2527">
            <v>0</v>
          </cell>
        </row>
        <row r="2528">
          <cell r="Z2528">
            <v>0</v>
          </cell>
        </row>
        <row r="2529">
          <cell r="Z2529">
            <v>0</v>
          </cell>
        </row>
        <row r="2530">
          <cell r="Z2530">
            <v>0</v>
          </cell>
        </row>
        <row r="2531">
          <cell r="Z2531">
            <v>0</v>
          </cell>
        </row>
        <row r="2532">
          <cell r="Z2532">
            <v>0</v>
          </cell>
        </row>
        <row r="2533">
          <cell r="Z2533">
            <v>0</v>
          </cell>
        </row>
        <row r="2534">
          <cell r="Z2534">
            <v>0</v>
          </cell>
        </row>
        <row r="2535">
          <cell r="Z2535">
            <v>0</v>
          </cell>
        </row>
        <row r="2536">
          <cell r="Z2536">
            <v>0</v>
          </cell>
        </row>
        <row r="2537">
          <cell r="Z2537">
            <v>0</v>
          </cell>
        </row>
        <row r="2538">
          <cell r="Z2538">
            <v>0</v>
          </cell>
        </row>
        <row r="2539">
          <cell r="Z2539">
            <v>0</v>
          </cell>
        </row>
        <row r="2540">
          <cell r="Z2540">
            <v>0</v>
          </cell>
        </row>
        <row r="2541">
          <cell r="Z2541">
            <v>0</v>
          </cell>
        </row>
        <row r="2542">
          <cell r="Z2542">
            <v>0</v>
          </cell>
        </row>
        <row r="2543">
          <cell r="Z2543">
            <v>0</v>
          </cell>
        </row>
        <row r="2544">
          <cell r="Z2544">
            <v>0</v>
          </cell>
        </row>
        <row r="2545">
          <cell r="Z2545">
            <v>0</v>
          </cell>
        </row>
        <row r="2546">
          <cell r="Z2546">
            <v>0</v>
          </cell>
        </row>
        <row r="2547">
          <cell r="Z2547">
            <v>0</v>
          </cell>
        </row>
        <row r="2548">
          <cell r="Z2548">
            <v>0</v>
          </cell>
        </row>
        <row r="2549">
          <cell r="Z2549">
            <v>0</v>
          </cell>
        </row>
        <row r="2550">
          <cell r="Z2550">
            <v>0</v>
          </cell>
        </row>
        <row r="2551">
          <cell r="Z2551">
            <v>0</v>
          </cell>
        </row>
        <row r="2552">
          <cell r="Z2552">
            <v>0</v>
          </cell>
        </row>
        <row r="2553">
          <cell r="Z2553">
            <v>0</v>
          </cell>
        </row>
        <row r="2554">
          <cell r="Z2554">
            <v>0</v>
          </cell>
        </row>
        <row r="2555">
          <cell r="Z2555">
            <v>0</v>
          </cell>
        </row>
        <row r="2556">
          <cell r="Z2556">
            <v>0</v>
          </cell>
        </row>
        <row r="2557">
          <cell r="Z2557">
            <v>0</v>
          </cell>
        </row>
        <row r="2558">
          <cell r="Z2558">
            <v>0</v>
          </cell>
        </row>
        <row r="2559">
          <cell r="Z2559">
            <v>0</v>
          </cell>
        </row>
        <row r="2560">
          <cell r="Z2560">
            <v>0</v>
          </cell>
        </row>
        <row r="2561">
          <cell r="Z2561">
            <v>0</v>
          </cell>
        </row>
        <row r="2562">
          <cell r="Z2562">
            <v>0</v>
          </cell>
        </row>
        <row r="2563">
          <cell r="Z2563">
            <v>0</v>
          </cell>
        </row>
        <row r="2564">
          <cell r="Z2564">
            <v>0</v>
          </cell>
        </row>
        <row r="2565">
          <cell r="Z2565">
            <v>0</v>
          </cell>
        </row>
        <row r="2566">
          <cell r="Z2566">
            <v>0</v>
          </cell>
        </row>
        <row r="2567">
          <cell r="Z2567">
            <v>0</v>
          </cell>
        </row>
        <row r="2568">
          <cell r="Z2568">
            <v>0</v>
          </cell>
        </row>
        <row r="2569">
          <cell r="Z2569">
            <v>0</v>
          </cell>
        </row>
        <row r="2570">
          <cell r="Z2570">
            <v>0</v>
          </cell>
        </row>
        <row r="2571">
          <cell r="Z2571">
            <v>0</v>
          </cell>
        </row>
        <row r="2572">
          <cell r="Z2572">
            <v>0</v>
          </cell>
        </row>
        <row r="2573">
          <cell r="Z2573">
            <v>0</v>
          </cell>
        </row>
        <row r="2574">
          <cell r="Z2574">
            <v>0</v>
          </cell>
        </row>
        <row r="2575">
          <cell r="Z2575">
            <v>0</v>
          </cell>
        </row>
        <row r="2576">
          <cell r="Z2576">
            <v>0</v>
          </cell>
        </row>
        <row r="2577">
          <cell r="Z2577">
            <v>0</v>
          </cell>
        </row>
        <row r="2578">
          <cell r="Z2578">
            <v>0</v>
          </cell>
        </row>
        <row r="2579">
          <cell r="Z2579">
            <v>0</v>
          </cell>
        </row>
        <row r="2580">
          <cell r="Z2580">
            <v>0</v>
          </cell>
        </row>
        <row r="2581">
          <cell r="Z2581">
            <v>0</v>
          </cell>
        </row>
        <row r="2582">
          <cell r="Z2582">
            <v>0</v>
          </cell>
        </row>
        <row r="2583">
          <cell r="Z2583">
            <v>0</v>
          </cell>
        </row>
        <row r="2584">
          <cell r="Z2584">
            <v>0</v>
          </cell>
        </row>
        <row r="2585">
          <cell r="Z2585">
            <v>0</v>
          </cell>
        </row>
        <row r="2586">
          <cell r="Z2586">
            <v>0</v>
          </cell>
        </row>
        <row r="2587">
          <cell r="Z2587">
            <v>0</v>
          </cell>
        </row>
        <row r="2588">
          <cell r="Z2588">
            <v>0</v>
          </cell>
        </row>
        <row r="2589">
          <cell r="Z2589">
            <v>0</v>
          </cell>
        </row>
        <row r="2590">
          <cell r="Z2590">
            <v>0</v>
          </cell>
        </row>
        <row r="2591">
          <cell r="Z2591">
            <v>0</v>
          </cell>
        </row>
        <row r="2592">
          <cell r="Z2592">
            <v>0</v>
          </cell>
        </row>
        <row r="2593">
          <cell r="Z2593">
            <v>0</v>
          </cell>
        </row>
        <row r="2594">
          <cell r="Z2594">
            <v>0</v>
          </cell>
        </row>
        <row r="2595">
          <cell r="Z2595">
            <v>0</v>
          </cell>
        </row>
        <row r="2596">
          <cell r="Z2596">
            <v>0</v>
          </cell>
        </row>
        <row r="2597">
          <cell r="Z2597">
            <v>0</v>
          </cell>
        </row>
        <row r="2598">
          <cell r="Z2598">
            <v>0</v>
          </cell>
        </row>
        <row r="2599">
          <cell r="Z2599">
            <v>0</v>
          </cell>
        </row>
        <row r="2600">
          <cell r="Z2600">
            <v>0</v>
          </cell>
        </row>
        <row r="2601">
          <cell r="Z2601">
            <v>0</v>
          </cell>
        </row>
        <row r="2602">
          <cell r="Z2602">
            <v>0</v>
          </cell>
        </row>
        <row r="2603">
          <cell r="Z2603">
            <v>0</v>
          </cell>
        </row>
        <row r="2604">
          <cell r="Z2604">
            <v>0</v>
          </cell>
        </row>
        <row r="2605">
          <cell r="Z2605">
            <v>0</v>
          </cell>
        </row>
        <row r="2606">
          <cell r="Z2606">
            <v>0</v>
          </cell>
        </row>
        <row r="2607">
          <cell r="Z2607">
            <v>0</v>
          </cell>
        </row>
        <row r="2608">
          <cell r="Z2608">
            <v>0</v>
          </cell>
        </row>
        <row r="2609">
          <cell r="Z2609">
            <v>0</v>
          </cell>
        </row>
        <row r="2610">
          <cell r="Z2610">
            <v>0</v>
          </cell>
        </row>
        <row r="2611">
          <cell r="Z2611">
            <v>0</v>
          </cell>
        </row>
        <row r="2612">
          <cell r="Z2612">
            <v>0</v>
          </cell>
        </row>
        <row r="2613">
          <cell r="Z2613">
            <v>0</v>
          </cell>
        </row>
        <row r="2614">
          <cell r="Z2614">
            <v>0</v>
          </cell>
        </row>
        <row r="2615">
          <cell r="Z2615">
            <v>0</v>
          </cell>
        </row>
        <row r="2616">
          <cell r="Z2616">
            <v>0</v>
          </cell>
        </row>
        <row r="2617">
          <cell r="Z2617">
            <v>0</v>
          </cell>
        </row>
        <row r="2618">
          <cell r="Z2618">
            <v>0</v>
          </cell>
        </row>
        <row r="2619">
          <cell r="Z2619">
            <v>0</v>
          </cell>
        </row>
        <row r="2620">
          <cell r="Z2620">
            <v>0</v>
          </cell>
        </row>
        <row r="2621">
          <cell r="Z2621">
            <v>0</v>
          </cell>
        </row>
        <row r="2622">
          <cell r="Z2622">
            <v>0</v>
          </cell>
        </row>
        <row r="2623">
          <cell r="Z2623">
            <v>0</v>
          </cell>
        </row>
        <row r="2624">
          <cell r="Z2624">
            <v>0</v>
          </cell>
        </row>
        <row r="2625">
          <cell r="Z2625">
            <v>0</v>
          </cell>
        </row>
        <row r="2626">
          <cell r="Z2626">
            <v>0</v>
          </cell>
        </row>
        <row r="2627">
          <cell r="Z2627">
            <v>0</v>
          </cell>
        </row>
        <row r="2628">
          <cell r="Z2628">
            <v>0</v>
          </cell>
        </row>
        <row r="2629">
          <cell r="Z2629">
            <v>0</v>
          </cell>
        </row>
        <row r="2630">
          <cell r="Z2630">
            <v>0</v>
          </cell>
        </row>
        <row r="2631">
          <cell r="Z2631">
            <v>0</v>
          </cell>
        </row>
        <row r="2632">
          <cell r="Z2632">
            <v>0</v>
          </cell>
        </row>
        <row r="2633">
          <cell r="Z2633">
            <v>0</v>
          </cell>
        </row>
        <row r="2634">
          <cell r="Z2634">
            <v>0</v>
          </cell>
        </row>
        <row r="2635">
          <cell r="Z2635">
            <v>0</v>
          </cell>
        </row>
        <row r="2636">
          <cell r="Z2636">
            <v>0</v>
          </cell>
        </row>
        <row r="2637">
          <cell r="Z2637">
            <v>0</v>
          </cell>
        </row>
        <row r="2638">
          <cell r="Z2638">
            <v>0</v>
          </cell>
        </row>
        <row r="2639">
          <cell r="Z2639">
            <v>0</v>
          </cell>
        </row>
        <row r="2640">
          <cell r="Z2640">
            <v>0</v>
          </cell>
        </row>
        <row r="2641">
          <cell r="Z2641">
            <v>0</v>
          </cell>
        </row>
        <row r="2642">
          <cell r="Z2642">
            <v>0</v>
          </cell>
        </row>
        <row r="2643">
          <cell r="Z2643">
            <v>0</v>
          </cell>
        </row>
        <row r="2644">
          <cell r="Z2644">
            <v>0</v>
          </cell>
        </row>
        <row r="2645">
          <cell r="Z2645">
            <v>0</v>
          </cell>
        </row>
        <row r="2646">
          <cell r="Z2646">
            <v>0</v>
          </cell>
        </row>
        <row r="2647">
          <cell r="Z2647">
            <v>0</v>
          </cell>
        </row>
        <row r="2648">
          <cell r="Z2648">
            <v>0</v>
          </cell>
        </row>
        <row r="2649">
          <cell r="Z2649">
            <v>0</v>
          </cell>
        </row>
        <row r="2650">
          <cell r="Z2650">
            <v>0</v>
          </cell>
        </row>
        <row r="2651">
          <cell r="Z2651">
            <v>0</v>
          </cell>
        </row>
        <row r="2652">
          <cell r="Z2652">
            <v>0</v>
          </cell>
        </row>
        <row r="2653">
          <cell r="Z2653">
            <v>0</v>
          </cell>
        </row>
        <row r="2654">
          <cell r="Z2654">
            <v>0</v>
          </cell>
        </row>
        <row r="2655">
          <cell r="Z2655">
            <v>0</v>
          </cell>
        </row>
        <row r="2656">
          <cell r="Z2656">
            <v>0</v>
          </cell>
        </row>
        <row r="2657">
          <cell r="Z2657">
            <v>0</v>
          </cell>
        </row>
        <row r="2658">
          <cell r="Z2658">
            <v>0</v>
          </cell>
        </row>
        <row r="2659">
          <cell r="Z2659">
            <v>0</v>
          </cell>
        </row>
        <row r="2660">
          <cell r="Z2660">
            <v>0</v>
          </cell>
        </row>
        <row r="2661">
          <cell r="Z2661">
            <v>0</v>
          </cell>
        </row>
        <row r="2662">
          <cell r="Z2662">
            <v>0</v>
          </cell>
        </row>
        <row r="2663">
          <cell r="Z2663">
            <v>0</v>
          </cell>
        </row>
        <row r="2664">
          <cell r="Z2664">
            <v>0</v>
          </cell>
        </row>
        <row r="2665">
          <cell r="Z2665">
            <v>0</v>
          </cell>
        </row>
        <row r="2666">
          <cell r="Z2666">
            <v>0</v>
          </cell>
        </row>
        <row r="2667">
          <cell r="Z2667">
            <v>0</v>
          </cell>
        </row>
        <row r="2668">
          <cell r="Z2668">
            <v>0</v>
          </cell>
        </row>
        <row r="2669">
          <cell r="Z2669">
            <v>0</v>
          </cell>
        </row>
        <row r="2670">
          <cell r="Z2670">
            <v>0</v>
          </cell>
        </row>
        <row r="2671">
          <cell r="Z2671">
            <v>0</v>
          </cell>
        </row>
        <row r="2672">
          <cell r="Z2672">
            <v>0</v>
          </cell>
        </row>
        <row r="2673">
          <cell r="Z2673">
            <v>0</v>
          </cell>
        </row>
        <row r="2674">
          <cell r="Z2674">
            <v>0</v>
          </cell>
        </row>
        <row r="2675">
          <cell r="Z2675">
            <v>0</v>
          </cell>
        </row>
        <row r="2676">
          <cell r="Z2676">
            <v>0</v>
          </cell>
        </row>
        <row r="2677">
          <cell r="Z2677">
            <v>0</v>
          </cell>
        </row>
        <row r="2678">
          <cell r="Z2678">
            <v>0</v>
          </cell>
        </row>
        <row r="2679">
          <cell r="Z2679">
            <v>0</v>
          </cell>
        </row>
        <row r="2680">
          <cell r="Z2680">
            <v>0</v>
          </cell>
        </row>
        <row r="2681">
          <cell r="Z2681">
            <v>0</v>
          </cell>
        </row>
        <row r="2682">
          <cell r="Z2682">
            <v>0</v>
          </cell>
        </row>
        <row r="2683">
          <cell r="Z2683">
            <v>0</v>
          </cell>
        </row>
        <row r="2684">
          <cell r="Z2684">
            <v>0</v>
          </cell>
        </row>
        <row r="2685">
          <cell r="Z2685">
            <v>0</v>
          </cell>
        </row>
        <row r="2686">
          <cell r="Z2686">
            <v>0</v>
          </cell>
        </row>
        <row r="2687">
          <cell r="Z2687">
            <v>0</v>
          </cell>
        </row>
        <row r="2688">
          <cell r="Z2688">
            <v>0</v>
          </cell>
        </row>
        <row r="2689">
          <cell r="Z2689">
            <v>0</v>
          </cell>
        </row>
        <row r="2690">
          <cell r="Z2690">
            <v>0</v>
          </cell>
        </row>
        <row r="2691">
          <cell r="Z2691">
            <v>0</v>
          </cell>
        </row>
        <row r="2692">
          <cell r="Z2692">
            <v>0</v>
          </cell>
        </row>
        <row r="2693">
          <cell r="Z2693">
            <v>0</v>
          </cell>
        </row>
        <row r="2694">
          <cell r="Z2694">
            <v>0</v>
          </cell>
        </row>
        <row r="2695">
          <cell r="Z2695">
            <v>0</v>
          </cell>
        </row>
        <row r="2696">
          <cell r="Z2696">
            <v>0</v>
          </cell>
        </row>
        <row r="2697">
          <cell r="Z2697">
            <v>0</v>
          </cell>
        </row>
        <row r="2698">
          <cell r="Z2698">
            <v>0</v>
          </cell>
        </row>
        <row r="2699">
          <cell r="Z2699">
            <v>0</v>
          </cell>
        </row>
        <row r="2700">
          <cell r="Z2700">
            <v>0</v>
          </cell>
        </row>
        <row r="2701">
          <cell r="Z2701">
            <v>0</v>
          </cell>
        </row>
        <row r="2702">
          <cell r="Z2702">
            <v>0</v>
          </cell>
        </row>
        <row r="2703">
          <cell r="Z2703">
            <v>0</v>
          </cell>
        </row>
        <row r="2704">
          <cell r="Z2704">
            <v>0</v>
          </cell>
        </row>
        <row r="2705">
          <cell r="Z2705">
            <v>0</v>
          </cell>
        </row>
        <row r="2706">
          <cell r="Z2706">
            <v>0</v>
          </cell>
        </row>
        <row r="2707">
          <cell r="Z2707">
            <v>0</v>
          </cell>
        </row>
        <row r="2708">
          <cell r="Z2708">
            <v>0</v>
          </cell>
        </row>
        <row r="2709">
          <cell r="Z2709">
            <v>0</v>
          </cell>
        </row>
        <row r="2710">
          <cell r="Z2710">
            <v>0</v>
          </cell>
        </row>
        <row r="2711">
          <cell r="Z2711">
            <v>0</v>
          </cell>
        </row>
        <row r="2712">
          <cell r="Z2712">
            <v>0</v>
          </cell>
        </row>
        <row r="2713">
          <cell r="Z2713">
            <v>0</v>
          </cell>
        </row>
        <row r="2714">
          <cell r="Z2714">
            <v>0</v>
          </cell>
        </row>
        <row r="2715">
          <cell r="Z2715">
            <v>0</v>
          </cell>
        </row>
        <row r="2716">
          <cell r="Z2716">
            <v>0</v>
          </cell>
        </row>
        <row r="2717">
          <cell r="Z2717">
            <v>0</v>
          </cell>
        </row>
        <row r="2718">
          <cell r="Z2718">
            <v>0</v>
          </cell>
        </row>
        <row r="2719">
          <cell r="Z2719">
            <v>0</v>
          </cell>
        </row>
        <row r="2720">
          <cell r="Z2720">
            <v>0</v>
          </cell>
        </row>
        <row r="2721">
          <cell r="Z2721">
            <v>0</v>
          </cell>
        </row>
        <row r="2722">
          <cell r="Z2722">
            <v>0</v>
          </cell>
        </row>
        <row r="2723">
          <cell r="Z2723">
            <v>0</v>
          </cell>
        </row>
        <row r="2724">
          <cell r="Z2724">
            <v>0</v>
          </cell>
        </row>
        <row r="2725">
          <cell r="Z2725">
            <v>0</v>
          </cell>
        </row>
        <row r="2726">
          <cell r="Z2726">
            <v>0</v>
          </cell>
        </row>
        <row r="2727">
          <cell r="Z2727">
            <v>0</v>
          </cell>
        </row>
        <row r="2728">
          <cell r="Z2728">
            <v>0</v>
          </cell>
        </row>
        <row r="2729">
          <cell r="Z2729">
            <v>0</v>
          </cell>
        </row>
        <row r="2730">
          <cell r="Z2730">
            <v>0</v>
          </cell>
        </row>
        <row r="2731">
          <cell r="Z2731">
            <v>0</v>
          </cell>
        </row>
        <row r="2732">
          <cell r="Z2732">
            <v>0</v>
          </cell>
        </row>
        <row r="2733">
          <cell r="Z2733">
            <v>0</v>
          </cell>
        </row>
        <row r="2734">
          <cell r="Z2734">
            <v>0</v>
          </cell>
        </row>
        <row r="2735">
          <cell r="Z2735">
            <v>0</v>
          </cell>
        </row>
        <row r="2736">
          <cell r="Z2736">
            <v>0</v>
          </cell>
        </row>
        <row r="2737">
          <cell r="Z2737">
            <v>0</v>
          </cell>
        </row>
        <row r="2738">
          <cell r="Z2738">
            <v>0</v>
          </cell>
        </row>
        <row r="2739">
          <cell r="Z2739">
            <v>0</v>
          </cell>
        </row>
        <row r="2740">
          <cell r="Z2740">
            <v>0</v>
          </cell>
        </row>
        <row r="2741">
          <cell r="Z2741">
            <v>0</v>
          </cell>
        </row>
        <row r="2742">
          <cell r="Z2742">
            <v>0</v>
          </cell>
        </row>
        <row r="2743">
          <cell r="Z2743">
            <v>0</v>
          </cell>
        </row>
        <row r="2744">
          <cell r="Z2744">
            <v>0</v>
          </cell>
        </row>
        <row r="2745">
          <cell r="Z2745">
            <v>0</v>
          </cell>
        </row>
        <row r="2746">
          <cell r="Z2746">
            <v>0</v>
          </cell>
        </row>
        <row r="2747">
          <cell r="Z2747">
            <v>0</v>
          </cell>
        </row>
        <row r="2748">
          <cell r="Z2748">
            <v>0</v>
          </cell>
        </row>
        <row r="2749">
          <cell r="Z2749">
            <v>0</v>
          </cell>
        </row>
        <row r="2750">
          <cell r="Z2750">
            <v>0</v>
          </cell>
        </row>
        <row r="2751">
          <cell r="Z2751">
            <v>0</v>
          </cell>
        </row>
        <row r="2752">
          <cell r="Z2752">
            <v>0</v>
          </cell>
        </row>
        <row r="2753">
          <cell r="Z2753">
            <v>0</v>
          </cell>
        </row>
        <row r="2754">
          <cell r="Z2754">
            <v>0</v>
          </cell>
        </row>
        <row r="2755">
          <cell r="Z2755">
            <v>0</v>
          </cell>
        </row>
        <row r="2756">
          <cell r="Z2756">
            <v>0</v>
          </cell>
        </row>
        <row r="2757">
          <cell r="Z2757">
            <v>0</v>
          </cell>
        </row>
        <row r="2758">
          <cell r="Z2758">
            <v>0</v>
          </cell>
        </row>
        <row r="2759">
          <cell r="Z2759">
            <v>0</v>
          </cell>
        </row>
        <row r="2760">
          <cell r="Z2760">
            <v>0</v>
          </cell>
        </row>
        <row r="2761">
          <cell r="Z2761">
            <v>0</v>
          </cell>
        </row>
        <row r="2762">
          <cell r="Z2762">
            <v>0</v>
          </cell>
        </row>
        <row r="2763">
          <cell r="Z2763">
            <v>0</v>
          </cell>
        </row>
        <row r="2764">
          <cell r="Z2764">
            <v>0</v>
          </cell>
        </row>
        <row r="2765">
          <cell r="Z2765">
            <v>0</v>
          </cell>
        </row>
        <row r="2766">
          <cell r="Z2766">
            <v>0</v>
          </cell>
        </row>
        <row r="2767">
          <cell r="Z2767">
            <v>0</v>
          </cell>
        </row>
        <row r="2768">
          <cell r="Z2768">
            <v>0</v>
          </cell>
        </row>
        <row r="2769">
          <cell r="Z2769">
            <v>0</v>
          </cell>
        </row>
        <row r="2770">
          <cell r="Z2770">
            <v>0</v>
          </cell>
        </row>
        <row r="2771">
          <cell r="Z2771">
            <v>0</v>
          </cell>
        </row>
        <row r="2772">
          <cell r="Z2772">
            <v>0</v>
          </cell>
        </row>
        <row r="2773">
          <cell r="Z2773">
            <v>0</v>
          </cell>
        </row>
        <row r="2774">
          <cell r="Z2774">
            <v>0</v>
          </cell>
        </row>
        <row r="2775">
          <cell r="Z2775">
            <v>0</v>
          </cell>
        </row>
        <row r="2776">
          <cell r="Z2776">
            <v>0</v>
          </cell>
        </row>
        <row r="2777">
          <cell r="Z2777">
            <v>0</v>
          </cell>
        </row>
        <row r="2778">
          <cell r="Z2778">
            <v>0</v>
          </cell>
        </row>
        <row r="2779">
          <cell r="Z2779">
            <v>0</v>
          </cell>
        </row>
      </sheetData>
      <sheetData sheetId="6">
        <row r="5">
          <cell r="D5" t="str">
            <v>I</v>
          </cell>
        </row>
        <row r="6">
          <cell r="D6" t="str">
            <v>I</v>
          </cell>
        </row>
        <row r="7">
          <cell r="D7" t="str">
            <v>I</v>
          </cell>
        </row>
        <row r="8">
          <cell r="D8" t="str">
            <v>I</v>
          </cell>
        </row>
        <row r="9">
          <cell r="D9" t="str">
            <v>I</v>
          </cell>
        </row>
        <row r="10">
          <cell r="D10" t="str">
            <v>I</v>
          </cell>
        </row>
        <row r="11">
          <cell r="D11" t="str">
            <v>I</v>
          </cell>
        </row>
        <row r="12">
          <cell r="D12" t="str">
            <v>I</v>
          </cell>
        </row>
        <row r="13">
          <cell r="D13" t="str">
            <v>I</v>
          </cell>
        </row>
        <row r="14">
          <cell r="D14" t="str">
            <v>I</v>
          </cell>
        </row>
        <row r="15">
          <cell r="D15" t="str">
            <v>I</v>
          </cell>
        </row>
        <row r="16">
          <cell r="D16" t="str">
            <v>I</v>
          </cell>
        </row>
        <row r="17">
          <cell r="D17" t="str">
            <v>I</v>
          </cell>
        </row>
        <row r="18">
          <cell r="D18" t="str">
            <v>I</v>
          </cell>
        </row>
        <row r="19">
          <cell r="D19" t="str">
            <v>I</v>
          </cell>
        </row>
        <row r="20">
          <cell r="D20" t="str">
            <v>I</v>
          </cell>
        </row>
        <row r="21">
          <cell r="D21" t="str">
            <v>I</v>
          </cell>
        </row>
        <row r="22">
          <cell r="D22" t="str">
            <v>I</v>
          </cell>
        </row>
        <row r="23">
          <cell r="D23" t="str">
            <v>I</v>
          </cell>
        </row>
        <row r="24">
          <cell r="D24" t="str">
            <v>II</v>
          </cell>
        </row>
        <row r="25">
          <cell r="D25" t="str">
            <v>II</v>
          </cell>
        </row>
        <row r="26">
          <cell r="D26" t="str">
            <v>I</v>
          </cell>
        </row>
        <row r="27">
          <cell r="D27" t="str">
            <v>I</v>
          </cell>
        </row>
        <row r="28">
          <cell r="D28" t="str">
            <v>I</v>
          </cell>
        </row>
        <row r="29">
          <cell r="D29" t="str">
            <v>I</v>
          </cell>
        </row>
        <row r="30">
          <cell r="D30" t="str">
            <v>I</v>
          </cell>
        </row>
        <row r="31">
          <cell r="D31" t="str">
            <v>I</v>
          </cell>
        </row>
        <row r="32">
          <cell r="D32" t="str">
            <v>I</v>
          </cell>
        </row>
        <row r="33">
          <cell r="D33" t="str">
            <v>I</v>
          </cell>
        </row>
        <row r="34">
          <cell r="D34" t="str">
            <v>I</v>
          </cell>
        </row>
        <row r="35">
          <cell r="D35" t="str">
            <v>I</v>
          </cell>
        </row>
        <row r="36">
          <cell r="D36" t="str">
            <v>I</v>
          </cell>
        </row>
        <row r="37">
          <cell r="D37" t="str">
            <v>I</v>
          </cell>
        </row>
        <row r="38">
          <cell r="D38" t="str">
            <v>I</v>
          </cell>
        </row>
        <row r="39">
          <cell r="D39" t="str">
            <v>I</v>
          </cell>
        </row>
        <row r="40">
          <cell r="D40" t="str">
            <v>I</v>
          </cell>
        </row>
        <row r="41">
          <cell r="D41" t="str">
            <v>I</v>
          </cell>
        </row>
        <row r="42">
          <cell r="D42" t="str">
            <v>I</v>
          </cell>
        </row>
        <row r="43">
          <cell r="D43" t="str">
            <v>I</v>
          </cell>
        </row>
        <row r="44">
          <cell r="D44" t="str">
            <v>I</v>
          </cell>
        </row>
        <row r="45">
          <cell r="D45" t="str">
            <v>I</v>
          </cell>
        </row>
        <row r="46">
          <cell r="D46" t="str">
            <v>I</v>
          </cell>
        </row>
        <row r="47">
          <cell r="D47" t="str">
            <v>I</v>
          </cell>
        </row>
        <row r="48">
          <cell r="D48" t="str">
            <v>I</v>
          </cell>
        </row>
        <row r="49">
          <cell r="D49" t="str">
            <v>I</v>
          </cell>
        </row>
        <row r="50">
          <cell r="D50" t="str">
            <v>I</v>
          </cell>
        </row>
        <row r="51">
          <cell r="D51" t="str">
            <v>I</v>
          </cell>
        </row>
        <row r="52">
          <cell r="D52" t="str">
            <v>I</v>
          </cell>
        </row>
        <row r="53">
          <cell r="D53" t="str">
            <v>I</v>
          </cell>
        </row>
        <row r="54">
          <cell r="D54" t="str">
            <v>I</v>
          </cell>
        </row>
        <row r="55">
          <cell r="D55" t="str">
            <v>I</v>
          </cell>
        </row>
        <row r="56">
          <cell r="D56" t="str">
            <v>I</v>
          </cell>
        </row>
        <row r="57">
          <cell r="D57" t="str">
            <v>I</v>
          </cell>
        </row>
        <row r="58">
          <cell r="D58" t="str">
            <v>I</v>
          </cell>
        </row>
        <row r="59">
          <cell r="D59" t="str">
            <v>I</v>
          </cell>
        </row>
        <row r="60">
          <cell r="D60" t="str">
            <v>I</v>
          </cell>
        </row>
        <row r="61">
          <cell r="D61" t="str">
            <v>I</v>
          </cell>
        </row>
        <row r="62">
          <cell r="D62" t="str">
            <v>I</v>
          </cell>
        </row>
        <row r="63">
          <cell r="D63" t="str">
            <v>I</v>
          </cell>
        </row>
        <row r="64">
          <cell r="D64" t="str">
            <v>I</v>
          </cell>
        </row>
        <row r="65">
          <cell r="D65" t="str">
            <v>I</v>
          </cell>
        </row>
        <row r="66">
          <cell r="D66" t="str">
            <v>I</v>
          </cell>
        </row>
        <row r="67">
          <cell r="D67" t="str">
            <v>I</v>
          </cell>
        </row>
        <row r="68">
          <cell r="D68" t="str">
            <v>I</v>
          </cell>
        </row>
        <row r="69">
          <cell r="D69" t="str">
            <v>I</v>
          </cell>
        </row>
        <row r="70">
          <cell r="D70" t="str">
            <v>I</v>
          </cell>
        </row>
        <row r="71">
          <cell r="D71" t="str">
            <v>I</v>
          </cell>
        </row>
        <row r="72">
          <cell r="D72" t="str">
            <v>II</v>
          </cell>
        </row>
        <row r="73">
          <cell r="D73" t="str">
            <v>II</v>
          </cell>
        </row>
        <row r="74">
          <cell r="D74" t="str">
            <v>I</v>
          </cell>
        </row>
        <row r="75">
          <cell r="D75" t="str">
            <v>I</v>
          </cell>
        </row>
        <row r="76">
          <cell r="D76" t="str">
            <v>I</v>
          </cell>
        </row>
        <row r="77">
          <cell r="D77" t="str">
            <v>I</v>
          </cell>
        </row>
        <row r="78">
          <cell r="D78" t="str">
            <v>I</v>
          </cell>
        </row>
        <row r="79">
          <cell r="D79" t="str">
            <v>I</v>
          </cell>
        </row>
        <row r="80">
          <cell r="D80" t="str">
            <v>I</v>
          </cell>
        </row>
        <row r="81">
          <cell r="D81" t="str">
            <v>I</v>
          </cell>
        </row>
        <row r="82">
          <cell r="D82" t="str">
            <v>I</v>
          </cell>
        </row>
        <row r="83">
          <cell r="D83" t="str">
            <v>I</v>
          </cell>
        </row>
        <row r="84">
          <cell r="D84" t="str">
            <v>I</v>
          </cell>
        </row>
        <row r="85">
          <cell r="D85" t="str">
            <v>I</v>
          </cell>
        </row>
        <row r="86">
          <cell r="D86" t="str">
            <v>I</v>
          </cell>
        </row>
        <row r="87">
          <cell r="D87" t="str">
            <v>I</v>
          </cell>
        </row>
        <row r="88">
          <cell r="D88" t="str">
            <v>I</v>
          </cell>
        </row>
        <row r="89">
          <cell r="D89" t="str">
            <v>I</v>
          </cell>
        </row>
        <row r="90">
          <cell r="D90" t="str">
            <v>I</v>
          </cell>
        </row>
        <row r="91">
          <cell r="D91" t="str">
            <v>I</v>
          </cell>
        </row>
        <row r="92">
          <cell r="D92" t="str">
            <v>I</v>
          </cell>
        </row>
        <row r="93">
          <cell r="D93" t="str">
            <v>I</v>
          </cell>
        </row>
        <row r="94">
          <cell r="D94" t="str">
            <v>I</v>
          </cell>
        </row>
        <row r="95">
          <cell r="D95" t="str">
            <v>I</v>
          </cell>
        </row>
        <row r="96">
          <cell r="D96" t="str">
            <v>I</v>
          </cell>
        </row>
        <row r="97">
          <cell r="D97" t="str">
            <v>I</v>
          </cell>
        </row>
        <row r="98">
          <cell r="D98" t="str">
            <v>I</v>
          </cell>
        </row>
        <row r="99">
          <cell r="D99" t="str">
            <v>I</v>
          </cell>
        </row>
        <row r="100">
          <cell r="D100" t="str">
            <v>I</v>
          </cell>
        </row>
        <row r="101">
          <cell r="D101" t="str">
            <v>I</v>
          </cell>
        </row>
        <row r="102">
          <cell r="D102" t="str">
            <v>I</v>
          </cell>
        </row>
        <row r="103">
          <cell r="D103" t="str">
            <v>II</v>
          </cell>
        </row>
        <row r="104">
          <cell r="D104" t="str">
            <v>II</v>
          </cell>
        </row>
        <row r="105">
          <cell r="D105" t="str">
            <v>I</v>
          </cell>
        </row>
        <row r="106">
          <cell r="D106" t="str">
            <v>I</v>
          </cell>
        </row>
        <row r="107">
          <cell r="D107" t="str">
            <v>I</v>
          </cell>
        </row>
        <row r="108">
          <cell r="D108" t="str">
            <v>I</v>
          </cell>
        </row>
        <row r="109">
          <cell r="D109" t="str">
            <v>I</v>
          </cell>
        </row>
        <row r="110">
          <cell r="D110" t="str">
            <v>I</v>
          </cell>
        </row>
        <row r="111">
          <cell r="D111" t="str">
            <v>I</v>
          </cell>
        </row>
        <row r="112">
          <cell r="D112" t="str">
            <v>I</v>
          </cell>
        </row>
        <row r="113">
          <cell r="D113" t="str">
            <v>I</v>
          </cell>
        </row>
        <row r="114">
          <cell r="D114" t="str">
            <v>I</v>
          </cell>
        </row>
        <row r="115">
          <cell r="D115" t="str">
            <v>I</v>
          </cell>
        </row>
        <row r="116">
          <cell r="D116" t="str">
            <v>I</v>
          </cell>
        </row>
        <row r="117">
          <cell r="D117" t="str">
            <v>I</v>
          </cell>
        </row>
        <row r="118">
          <cell r="D118" t="str">
            <v>I</v>
          </cell>
        </row>
        <row r="119">
          <cell r="D119" t="str">
            <v>I</v>
          </cell>
        </row>
        <row r="120">
          <cell r="D120" t="str">
            <v>I</v>
          </cell>
        </row>
        <row r="121">
          <cell r="D121" t="str">
            <v>I</v>
          </cell>
        </row>
        <row r="122">
          <cell r="D122" t="str">
            <v>I</v>
          </cell>
        </row>
        <row r="123">
          <cell r="D123" t="str">
            <v>I</v>
          </cell>
        </row>
        <row r="124">
          <cell r="D124" t="str">
            <v>I</v>
          </cell>
        </row>
        <row r="125">
          <cell r="D125" t="str">
            <v>I</v>
          </cell>
        </row>
        <row r="126">
          <cell r="D126" t="str">
            <v>I</v>
          </cell>
        </row>
        <row r="127">
          <cell r="D127" t="str">
            <v>I</v>
          </cell>
        </row>
        <row r="128">
          <cell r="D128" t="str">
            <v>I</v>
          </cell>
        </row>
        <row r="129">
          <cell r="D129" t="str">
            <v>I</v>
          </cell>
        </row>
        <row r="130">
          <cell r="D130" t="str">
            <v>I</v>
          </cell>
        </row>
        <row r="131">
          <cell r="D131" t="str">
            <v>I</v>
          </cell>
        </row>
        <row r="132">
          <cell r="D132" t="str">
            <v>I</v>
          </cell>
        </row>
        <row r="133">
          <cell r="D133" t="str">
            <v>I</v>
          </cell>
        </row>
        <row r="134">
          <cell r="D134" t="str">
            <v>I</v>
          </cell>
        </row>
        <row r="135">
          <cell r="D135" t="str">
            <v>I</v>
          </cell>
        </row>
        <row r="136">
          <cell r="D136" t="str">
            <v>I</v>
          </cell>
        </row>
        <row r="137">
          <cell r="D137" t="str">
            <v>I</v>
          </cell>
        </row>
        <row r="138">
          <cell r="D138" t="str">
            <v>I</v>
          </cell>
        </row>
        <row r="139">
          <cell r="D139" t="str">
            <v>I</v>
          </cell>
        </row>
        <row r="140">
          <cell r="D140" t="str">
            <v>I</v>
          </cell>
        </row>
        <row r="141">
          <cell r="D141" t="str">
            <v>II</v>
          </cell>
        </row>
        <row r="142">
          <cell r="D142" t="str">
            <v>II</v>
          </cell>
        </row>
        <row r="143">
          <cell r="D143" t="str">
            <v>I</v>
          </cell>
        </row>
        <row r="144">
          <cell r="D144" t="str">
            <v>I</v>
          </cell>
        </row>
        <row r="145">
          <cell r="D145" t="str">
            <v>I</v>
          </cell>
        </row>
        <row r="146">
          <cell r="D146" t="str">
            <v>I</v>
          </cell>
        </row>
        <row r="147">
          <cell r="D147" t="str">
            <v>I</v>
          </cell>
        </row>
        <row r="148">
          <cell r="D148" t="str">
            <v>I</v>
          </cell>
        </row>
        <row r="149">
          <cell r="D149" t="str">
            <v>I</v>
          </cell>
        </row>
        <row r="150">
          <cell r="D150" t="str">
            <v>I</v>
          </cell>
        </row>
        <row r="151">
          <cell r="D151" t="str">
            <v>I</v>
          </cell>
        </row>
        <row r="152">
          <cell r="D152" t="str">
            <v>I</v>
          </cell>
        </row>
        <row r="153">
          <cell r="D153" t="str">
            <v>I</v>
          </cell>
        </row>
        <row r="154">
          <cell r="D154" t="str">
            <v>I</v>
          </cell>
        </row>
        <row r="155">
          <cell r="D155" t="str">
            <v>I</v>
          </cell>
        </row>
        <row r="156">
          <cell r="D156" t="str">
            <v>I</v>
          </cell>
        </row>
        <row r="157">
          <cell r="D157" t="str">
            <v>I</v>
          </cell>
        </row>
        <row r="158">
          <cell r="D158" t="str">
            <v>I</v>
          </cell>
        </row>
        <row r="159">
          <cell r="D159" t="str">
            <v>I</v>
          </cell>
        </row>
        <row r="160">
          <cell r="D160" t="str">
            <v>I</v>
          </cell>
        </row>
        <row r="161">
          <cell r="D161" t="str">
            <v>I</v>
          </cell>
        </row>
        <row r="162">
          <cell r="D162" t="str">
            <v>I</v>
          </cell>
        </row>
        <row r="163">
          <cell r="D163" t="str">
            <v>I</v>
          </cell>
        </row>
        <row r="164">
          <cell r="D164" t="str">
            <v>I</v>
          </cell>
        </row>
        <row r="165">
          <cell r="D165" t="str">
            <v>I</v>
          </cell>
        </row>
        <row r="166">
          <cell r="D166" t="str">
            <v>I</v>
          </cell>
        </row>
        <row r="167">
          <cell r="D167" t="str">
            <v>I</v>
          </cell>
        </row>
        <row r="168">
          <cell r="D168" t="str">
            <v>I</v>
          </cell>
        </row>
        <row r="169">
          <cell r="D169" t="str">
            <v>I</v>
          </cell>
        </row>
        <row r="170">
          <cell r="D170" t="str">
            <v>I</v>
          </cell>
        </row>
        <row r="171">
          <cell r="D171" t="str">
            <v>I</v>
          </cell>
        </row>
        <row r="172">
          <cell r="D172" t="str">
            <v>I</v>
          </cell>
        </row>
        <row r="173">
          <cell r="D173" t="str">
            <v>I</v>
          </cell>
        </row>
        <row r="174">
          <cell r="D174" t="str">
            <v>I</v>
          </cell>
        </row>
        <row r="175">
          <cell r="D175" t="str">
            <v>I</v>
          </cell>
        </row>
        <row r="176">
          <cell r="D176" t="str">
            <v>I</v>
          </cell>
        </row>
        <row r="177">
          <cell r="D177" t="str">
            <v>I</v>
          </cell>
        </row>
        <row r="178">
          <cell r="D178" t="str">
            <v>I</v>
          </cell>
        </row>
        <row r="179">
          <cell r="D179" t="str">
            <v>I</v>
          </cell>
        </row>
        <row r="180">
          <cell r="D180" t="str">
            <v>I</v>
          </cell>
        </row>
        <row r="181">
          <cell r="D181" t="str">
            <v>I</v>
          </cell>
        </row>
        <row r="182">
          <cell r="D182" t="str">
            <v>I</v>
          </cell>
        </row>
        <row r="183">
          <cell r="D183" t="str">
            <v>I</v>
          </cell>
        </row>
        <row r="184">
          <cell r="D184" t="str">
            <v>I</v>
          </cell>
        </row>
        <row r="185">
          <cell r="D185" t="str">
            <v>I</v>
          </cell>
        </row>
        <row r="186">
          <cell r="D186" t="str">
            <v>I</v>
          </cell>
        </row>
        <row r="187">
          <cell r="D187" t="str">
            <v>I</v>
          </cell>
        </row>
        <row r="188">
          <cell r="D188" t="str">
            <v>I</v>
          </cell>
        </row>
        <row r="189">
          <cell r="D189" t="str">
            <v>I</v>
          </cell>
        </row>
        <row r="190">
          <cell r="D190" t="str">
            <v>I</v>
          </cell>
        </row>
        <row r="191">
          <cell r="D191" t="str">
            <v>I</v>
          </cell>
        </row>
        <row r="192">
          <cell r="D192" t="str">
            <v>I</v>
          </cell>
        </row>
        <row r="193">
          <cell r="D193" t="str">
            <v>I</v>
          </cell>
        </row>
        <row r="194">
          <cell r="D194" t="str">
            <v>I</v>
          </cell>
        </row>
        <row r="195">
          <cell r="D195" t="str">
            <v>I</v>
          </cell>
        </row>
        <row r="196">
          <cell r="D196" t="str">
            <v>I</v>
          </cell>
        </row>
        <row r="197">
          <cell r="D197" t="str">
            <v>I</v>
          </cell>
        </row>
        <row r="198">
          <cell r="D198" t="str">
            <v>I</v>
          </cell>
        </row>
        <row r="199">
          <cell r="D199" t="str">
            <v>I</v>
          </cell>
        </row>
        <row r="200">
          <cell r="D200" t="str">
            <v>I</v>
          </cell>
        </row>
        <row r="201">
          <cell r="D201" t="str">
            <v>I</v>
          </cell>
        </row>
        <row r="202">
          <cell r="D202" t="str">
            <v>I</v>
          </cell>
        </row>
        <row r="203">
          <cell r="D203" t="str">
            <v>I</v>
          </cell>
        </row>
        <row r="204">
          <cell r="D204" t="str">
            <v>I</v>
          </cell>
        </row>
        <row r="205">
          <cell r="D205" t="str">
            <v>I</v>
          </cell>
        </row>
        <row r="206">
          <cell r="D206" t="str">
            <v>I</v>
          </cell>
        </row>
        <row r="207">
          <cell r="D207" t="str">
            <v>I</v>
          </cell>
        </row>
        <row r="208">
          <cell r="D208" t="str">
            <v>I</v>
          </cell>
        </row>
        <row r="209">
          <cell r="D209" t="str">
            <v>I</v>
          </cell>
        </row>
        <row r="210">
          <cell r="D210" t="str">
            <v>I</v>
          </cell>
        </row>
        <row r="211">
          <cell r="D211" t="str">
            <v>I</v>
          </cell>
        </row>
        <row r="212">
          <cell r="D212" t="str">
            <v>I</v>
          </cell>
        </row>
        <row r="213">
          <cell r="D213" t="str">
            <v>I</v>
          </cell>
        </row>
        <row r="214">
          <cell r="D214" t="str">
            <v>I</v>
          </cell>
        </row>
        <row r="215">
          <cell r="D215" t="str">
            <v>I</v>
          </cell>
        </row>
        <row r="216">
          <cell r="D216" t="str">
            <v>I</v>
          </cell>
        </row>
        <row r="217">
          <cell r="D217" t="str">
            <v>I</v>
          </cell>
        </row>
        <row r="218">
          <cell r="D218" t="str">
            <v>I</v>
          </cell>
        </row>
        <row r="219">
          <cell r="D219" t="str">
            <v>I</v>
          </cell>
        </row>
        <row r="220">
          <cell r="D220" t="str">
            <v>I</v>
          </cell>
        </row>
        <row r="221">
          <cell r="D221" t="str">
            <v>I</v>
          </cell>
        </row>
        <row r="222">
          <cell r="D222" t="str">
            <v>I</v>
          </cell>
        </row>
        <row r="223">
          <cell r="D223" t="str">
            <v>I</v>
          </cell>
        </row>
        <row r="224">
          <cell r="D224" t="str">
            <v>I</v>
          </cell>
        </row>
        <row r="225">
          <cell r="D225" t="str">
            <v>I</v>
          </cell>
        </row>
        <row r="226">
          <cell r="D226" t="str">
            <v>I</v>
          </cell>
        </row>
        <row r="227">
          <cell r="D227" t="str">
            <v>I</v>
          </cell>
        </row>
        <row r="228">
          <cell r="D228" t="str">
            <v>I</v>
          </cell>
        </row>
        <row r="229">
          <cell r="D229" t="str">
            <v>I</v>
          </cell>
        </row>
        <row r="230">
          <cell r="D230" t="str">
            <v>I</v>
          </cell>
        </row>
        <row r="231">
          <cell r="D231" t="str">
            <v>I</v>
          </cell>
        </row>
        <row r="232">
          <cell r="D232" t="str">
            <v>I</v>
          </cell>
        </row>
        <row r="233">
          <cell r="D233" t="str">
            <v>I</v>
          </cell>
        </row>
        <row r="234">
          <cell r="D234" t="str">
            <v>I</v>
          </cell>
        </row>
        <row r="235">
          <cell r="D235" t="str">
            <v>I</v>
          </cell>
        </row>
        <row r="236">
          <cell r="D236" t="str">
            <v>I</v>
          </cell>
        </row>
        <row r="237">
          <cell r="D237" t="str">
            <v>I</v>
          </cell>
        </row>
        <row r="238">
          <cell r="D238" t="str">
            <v>I</v>
          </cell>
        </row>
        <row r="239">
          <cell r="D239" t="str">
            <v>I</v>
          </cell>
        </row>
        <row r="240">
          <cell r="D240" t="str">
            <v>I</v>
          </cell>
        </row>
        <row r="241">
          <cell r="D241" t="str">
            <v>I</v>
          </cell>
        </row>
        <row r="242">
          <cell r="D242" t="str">
            <v>I</v>
          </cell>
        </row>
        <row r="243">
          <cell r="D243" t="str">
            <v>I</v>
          </cell>
        </row>
        <row r="244">
          <cell r="D244" t="str">
            <v>I</v>
          </cell>
        </row>
        <row r="245">
          <cell r="D245" t="str">
            <v>I</v>
          </cell>
        </row>
        <row r="246">
          <cell r="D246" t="str">
            <v>I</v>
          </cell>
        </row>
        <row r="247">
          <cell r="D247" t="str">
            <v>I</v>
          </cell>
        </row>
        <row r="248">
          <cell r="D248" t="str">
            <v>I</v>
          </cell>
        </row>
        <row r="249">
          <cell r="D249" t="str">
            <v>I</v>
          </cell>
        </row>
        <row r="250">
          <cell r="D250" t="str">
            <v>I</v>
          </cell>
        </row>
        <row r="251">
          <cell r="D251" t="str">
            <v>I</v>
          </cell>
        </row>
        <row r="252">
          <cell r="D252" t="str">
            <v>I</v>
          </cell>
        </row>
        <row r="253">
          <cell r="D253" t="str">
            <v>I</v>
          </cell>
        </row>
        <row r="254">
          <cell r="D254" t="str">
            <v>I</v>
          </cell>
        </row>
        <row r="255">
          <cell r="D255" t="str">
            <v>I</v>
          </cell>
        </row>
        <row r="257">
          <cell r="D257" t="str">
            <v>I</v>
          </cell>
        </row>
        <row r="258">
          <cell r="D258" t="str">
            <v>I</v>
          </cell>
        </row>
        <row r="259">
          <cell r="D259" t="str">
            <v>I</v>
          </cell>
        </row>
        <row r="260">
          <cell r="D260" t="str">
            <v>I</v>
          </cell>
        </row>
        <row r="261">
          <cell r="D261" t="str">
            <v>I</v>
          </cell>
        </row>
        <row r="262">
          <cell r="D262" t="str">
            <v>I</v>
          </cell>
        </row>
        <row r="263">
          <cell r="D263" t="str">
            <v>I</v>
          </cell>
        </row>
        <row r="264">
          <cell r="D264" t="str">
            <v>I</v>
          </cell>
        </row>
        <row r="265">
          <cell r="D265" t="str">
            <v>I</v>
          </cell>
        </row>
        <row r="266">
          <cell r="D266" t="str">
            <v>I</v>
          </cell>
        </row>
        <row r="267">
          <cell r="D267" t="str">
            <v>I</v>
          </cell>
        </row>
        <row r="268">
          <cell r="D268" t="str">
            <v>I</v>
          </cell>
        </row>
        <row r="269">
          <cell r="D269" t="str">
            <v>I</v>
          </cell>
        </row>
        <row r="270">
          <cell r="D270" t="str">
            <v>I</v>
          </cell>
        </row>
        <row r="271">
          <cell r="D271" t="str">
            <v>I</v>
          </cell>
        </row>
        <row r="272">
          <cell r="D272" t="str">
            <v>I</v>
          </cell>
        </row>
        <row r="273">
          <cell r="D273" t="str">
            <v>I</v>
          </cell>
        </row>
        <row r="274">
          <cell r="D274" t="str">
            <v>I</v>
          </cell>
        </row>
        <row r="275">
          <cell r="D275" t="str">
            <v>I</v>
          </cell>
        </row>
        <row r="276">
          <cell r="D276" t="str">
            <v>I</v>
          </cell>
        </row>
        <row r="277">
          <cell r="D277" t="str">
            <v>I</v>
          </cell>
        </row>
        <row r="278">
          <cell r="D278" t="str">
            <v>I</v>
          </cell>
        </row>
        <row r="279">
          <cell r="D279" t="str">
            <v>I</v>
          </cell>
        </row>
        <row r="280">
          <cell r="D280" t="str">
            <v>I</v>
          </cell>
        </row>
        <row r="281">
          <cell r="D281" t="str">
            <v>I</v>
          </cell>
        </row>
        <row r="282">
          <cell r="D282" t="str">
            <v>I</v>
          </cell>
        </row>
        <row r="283">
          <cell r="D283" t="str">
            <v>I</v>
          </cell>
        </row>
        <row r="284">
          <cell r="D284" t="str">
            <v>I</v>
          </cell>
        </row>
        <row r="285">
          <cell r="D285" t="str">
            <v>I</v>
          </cell>
        </row>
        <row r="286">
          <cell r="D286" t="str">
            <v>I</v>
          </cell>
        </row>
        <row r="287">
          <cell r="D287" t="str">
            <v>I</v>
          </cell>
        </row>
        <row r="288">
          <cell r="D288" t="str">
            <v>I</v>
          </cell>
        </row>
        <row r="289">
          <cell r="D289" t="str">
            <v>I</v>
          </cell>
        </row>
        <row r="290">
          <cell r="D290" t="str">
            <v>I</v>
          </cell>
        </row>
        <row r="291">
          <cell r="D291" t="str">
            <v>I</v>
          </cell>
        </row>
        <row r="292">
          <cell r="D292" t="str">
            <v>I</v>
          </cell>
        </row>
        <row r="293">
          <cell r="D293" t="str">
            <v>I</v>
          </cell>
        </row>
        <row r="294">
          <cell r="D294" t="str">
            <v>I</v>
          </cell>
        </row>
        <row r="295">
          <cell r="D295" t="str">
            <v>I</v>
          </cell>
        </row>
        <row r="296">
          <cell r="D296" t="str">
            <v>I</v>
          </cell>
        </row>
        <row r="297">
          <cell r="D297" t="str">
            <v>I</v>
          </cell>
        </row>
        <row r="298">
          <cell r="D298" t="str">
            <v>I</v>
          </cell>
        </row>
        <row r="299">
          <cell r="D299" t="str">
            <v>I</v>
          </cell>
        </row>
        <row r="300">
          <cell r="D300" t="str">
            <v>I</v>
          </cell>
        </row>
        <row r="301">
          <cell r="D301" t="str">
            <v>I</v>
          </cell>
        </row>
        <row r="302">
          <cell r="D302" t="str">
            <v>I</v>
          </cell>
        </row>
        <row r="303">
          <cell r="D303" t="str">
            <v>I</v>
          </cell>
        </row>
        <row r="304">
          <cell r="D304" t="str">
            <v>I</v>
          </cell>
        </row>
        <row r="305">
          <cell r="D305" t="str">
            <v>I</v>
          </cell>
        </row>
        <row r="306">
          <cell r="D306" t="str">
            <v>I</v>
          </cell>
        </row>
        <row r="307">
          <cell r="D307" t="str">
            <v>I</v>
          </cell>
        </row>
        <row r="308">
          <cell r="D308" t="str">
            <v>I</v>
          </cell>
        </row>
        <row r="309">
          <cell r="D309" t="str">
            <v>I</v>
          </cell>
        </row>
        <row r="310">
          <cell r="D310" t="str">
            <v>I</v>
          </cell>
        </row>
        <row r="311">
          <cell r="D311" t="str">
            <v>I</v>
          </cell>
        </row>
        <row r="312">
          <cell r="D312" t="str">
            <v>I</v>
          </cell>
        </row>
        <row r="313">
          <cell r="D313" t="str">
            <v>I</v>
          </cell>
        </row>
        <row r="314">
          <cell r="D314" t="str">
            <v>I</v>
          </cell>
        </row>
        <row r="315">
          <cell r="D315" t="str">
            <v>I</v>
          </cell>
        </row>
        <row r="316">
          <cell r="D316" t="str">
            <v>I</v>
          </cell>
        </row>
        <row r="317">
          <cell r="D317" t="str">
            <v>I</v>
          </cell>
        </row>
        <row r="318">
          <cell r="D318" t="str">
            <v>I</v>
          </cell>
        </row>
        <row r="319">
          <cell r="D319" t="str">
            <v>I</v>
          </cell>
        </row>
        <row r="320">
          <cell r="D320" t="str">
            <v>I</v>
          </cell>
        </row>
        <row r="321">
          <cell r="D321" t="str">
            <v>I</v>
          </cell>
        </row>
        <row r="322">
          <cell r="D322" t="str">
            <v>I</v>
          </cell>
        </row>
        <row r="323">
          <cell r="D323" t="str">
            <v>I</v>
          </cell>
        </row>
        <row r="324">
          <cell r="D324" t="str">
            <v>I</v>
          </cell>
        </row>
        <row r="325">
          <cell r="D325" t="str">
            <v>I</v>
          </cell>
        </row>
        <row r="326">
          <cell r="D326" t="str">
            <v>I</v>
          </cell>
        </row>
        <row r="327">
          <cell r="D327" t="str">
            <v>I</v>
          </cell>
        </row>
        <row r="328">
          <cell r="D328" t="str">
            <v>I</v>
          </cell>
        </row>
        <row r="329">
          <cell r="D329" t="str">
            <v>I</v>
          </cell>
        </row>
        <row r="330">
          <cell r="D330" t="str">
            <v>I</v>
          </cell>
        </row>
        <row r="331">
          <cell r="D331" t="str">
            <v>I</v>
          </cell>
        </row>
        <row r="332">
          <cell r="D332" t="str">
            <v>I</v>
          </cell>
        </row>
        <row r="333">
          <cell r="D333" t="str">
            <v>I</v>
          </cell>
        </row>
        <row r="334">
          <cell r="D334" t="str">
            <v>I</v>
          </cell>
        </row>
        <row r="335">
          <cell r="D335" t="str">
            <v>I</v>
          </cell>
        </row>
        <row r="336">
          <cell r="D336" t="str">
            <v>I</v>
          </cell>
        </row>
        <row r="337">
          <cell r="D337" t="str">
            <v>I</v>
          </cell>
        </row>
        <row r="338">
          <cell r="D338" t="str">
            <v>I</v>
          </cell>
        </row>
        <row r="339">
          <cell r="D339" t="str">
            <v>I</v>
          </cell>
        </row>
        <row r="340">
          <cell r="D340" t="str">
            <v>I</v>
          </cell>
        </row>
        <row r="341">
          <cell r="D341" t="str">
            <v>I</v>
          </cell>
        </row>
        <row r="342">
          <cell r="D342" t="str">
            <v>I</v>
          </cell>
        </row>
        <row r="343">
          <cell r="D343" t="str">
            <v>I</v>
          </cell>
        </row>
        <row r="344">
          <cell r="D344" t="str">
            <v>I</v>
          </cell>
        </row>
        <row r="345">
          <cell r="D345" t="str">
            <v>I</v>
          </cell>
        </row>
        <row r="346">
          <cell r="D346" t="str">
            <v>I</v>
          </cell>
        </row>
        <row r="347">
          <cell r="D347" t="str">
            <v>I</v>
          </cell>
        </row>
        <row r="348">
          <cell r="D348" t="str">
            <v>I</v>
          </cell>
        </row>
        <row r="349">
          <cell r="D349" t="str">
            <v>I</v>
          </cell>
        </row>
        <row r="350">
          <cell r="D350" t="str">
            <v>I</v>
          </cell>
        </row>
        <row r="351">
          <cell r="D351" t="str">
            <v>I</v>
          </cell>
        </row>
        <row r="352">
          <cell r="D352" t="str">
            <v>I</v>
          </cell>
        </row>
        <row r="353">
          <cell r="D353" t="str">
            <v>I</v>
          </cell>
        </row>
        <row r="354">
          <cell r="D354" t="str">
            <v>I</v>
          </cell>
        </row>
        <row r="355">
          <cell r="D355" t="str">
            <v>I</v>
          </cell>
        </row>
        <row r="356">
          <cell r="D356" t="str">
            <v>I</v>
          </cell>
        </row>
        <row r="357">
          <cell r="D357" t="str">
            <v>I</v>
          </cell>
        </row>
        <row r="358">
          <cell r="D358" t="str">
            <v>I</v>
          </cell>
        </row>
        <row r="359">
          <cell r="D359" t="str">
            <v>I</v>
          </cell>
        </row>
        <row r="360">
          <cell r="D360" t="str">
            <v>I</v>
          </cell>
        </row>
        <row r="361">
          <cell r="D361" t="str">
            <v>I</v>
          </cell>
        </row>
        <row r="362">
          <cell r="D362" t="str">
            <v>I</v>
          </cell>
        </row>
        <row r="363">
          <cell r="D363" t="str">
            <v>I</v>
          </cell>
        </row>
        <row r="364">
          <cell r="D364" t="str">
            <v>I</v>
          </cell>
        </row>
        <row r="365">
          <cell r="D365" t="str">
            <v>I</v>
          </cell>
        </row>
        <row r="366">
          <cell r="D366" t="str">
            <v>I</v>
          </cell>
        </row>
        <row r="367">
          <cell r="D367" t="str">
            <v>I</v>
          </cell>
        </row>
        <row r="368">
          <cell r="D368" t="str">
            <v>I</v>
          </cell>
        </row>
        <row r="369">
          <cell r="D369" t="str">
            <v>I</v>
          </cell>
        </row>
        <row r="370">
          <cell r="D370" t="str">
            <v>I</v>
          </cell>
        </row>
        <row r="371">
          <cell r="D371" t="str">
            <v>I</v>
          </cell>
        </row>
        <row r="372">
          <cell r="D372" t="str">
            <v>I</v>
          </cell>
        </row>
        <row r="373">
          <cell r="D373" t="str">
            <v>I</v>
          </cell>
        </row>
        <row r="374">
          <cell r="D374" t="str">
            <v>I</v>
          </cell>
        </row>
        <row r="375">
          <cell r="D375" t="str">
            <v>I</v>
          </cell>
        </row>
        <row r="376">
          <cell r="D376" t="str">
            <v>I</v>
          </cell>
        </row>
        <row r="377">
          <cell r="D377" t="str">
            <v>I</v>
          </cell>
        </row>
        <row r="378">
          <cell r="D378" t="str">
            <v>I</v>
          </cell>
        </row>
        <row r="379">
          <cell r="D379" t="str">
            <v>I</v>
          </cell>
        </row>
        <row r="380">
          <cell r="D380" t="str">
            <v>I</v>
          </cell>
        </row>
        <row r="381">
          <cell r="D381" t="str">
            <v>I</v>
          </cell>
        </row>
        <row r="382">
          <cell r="D382" t="str">
            <v>I</v>
          </cell>
        </row>
        <row r="383">
          <cell r="D383" t="str">
            <v>I</v>
          </cell>
        </row>
        <row r="384">
          <cell r="D384" t="str">
            <v>I</v>
          </cell>
        </row>
        <row r="385">
          <cell r="D385" t="str">
            <v>I</v>
          </cell>
        </row>
        <row r="386">
          <cell r="D386" t="str">
            <v>I</v>
          </cell>
        </row>
        <row r="387">
          <cell r="D387" t="str">
            <v>I</v>
          </cell>
        </row>
        <row r="388">
          <cell r="D388" t="str">
            <v>I</v>
          </cell>
        </row>
        <row r="389">
          <cell r="D389" t="str">
            <v>I</v>
          </cell>
        </row>
        <row r="390">
          <cell r="D390" t="str">
            <v>I</v>
          </cell>
        </row>
        <row r="391">
          <cell r="D391" t="str">
            <v>I</v>
          </cell>
        </row>
        <row r="392">
          <cell r="D392" t="str">
            <v>I</v>
          </cell>
        </row>
        <row r="393">
          <cell r="D393" t="str">
            <v>I</v>
          </cell>
        </row>
        <row r="394">
          <cell r="D394" t="str">
            <v>I</v>
          </cell>
        </row>
        <row r="395">
          <cell r="D395" t="str">
            <v>I</v>
          </cell>
        </row>
        <row r="396">
          <cell r="D396" t="str">
            <v>I</v>
          </cell>
        </row>
        <row r="397">
          <cell r="D397" t="str">
            <v>I</v>
          </cell>
        </row>
        <row r="398">
          <cell r="D398" t="str">
            <v>I</v>
          </cell>
        </row>
        <row r="399">
          <cell r="D399" t="str">
            <v>I</v>
          </cell>
        </row>
        <row r="400">
          <cell r="D400" t="str">
            <v>I</v>
          </cell>
        </row>
        <row r="401">
          <cell r="D401" t="str">
            <v>I</v>
          </cell>
        </row>
        <row r="402">
          <cell r="D402" t="str">
            <v>I</v>
          </cell>
        </row>
        <row r="403">
          <cell r="D403" t="str">
            <v>I</v>
          </cell>
        </row>
        <row r="404">
          <cell r="D404" t="str">
            <v>I</v>
          </cell>
        </row>
        <row r="405">
          <cell r="D405" t="str">
            <v>I</v>
          </cell>
        </row>
        <row r="406">
          <cell r="D406" t="str">
            <v>I</v>
          </cell>
        </row>
        <row r="407">
          <cell r="D407" t="str">
            <v>I</v>
          </cell>
        </row>
        <row r="408">
          <cell r="D408" t="str">
            <v>I</v>
          </cell>
        </row>
        <row r="409">
          <cell r="D409" t="str">
            <v>I</v>
          </cell>
        </row>
        <row r="410">
          <cell r="D410" t="str">
            <v>I</v>
          </cell>
        </row>
        <row r="411">
          <cell r="D411" t="str">
            <v>I</v>
          </cell>
        </row>
        <row r="412">
          <cell r="D412" t="str">
            <v>I</v>
          </cell>
        </row>
        <row r="413">
          <cell r="D413" t="str">
            <v>I</v>
          </cell>
        </row>
        <row r="414">
          <cell r="D414" t="str">
            <v>I</v>
          </cell>
        </row>
        <row r="415">
          <cell r="D415" t="str">
            <v>I</v>
          </cell>
        </row>
        <row r="416">
          <cell r="D416" t="str">
            <v>I</v>
          </cell>
        </row>
        <row r="417">
          <cell r="D417" t="str">
            <v>I</v>
          </cell>
        </row>
        <row r="418">
          <cell r="D418" t="str">
            <v>I</v>
          </cell>
        </row>
        <row r="419">
          <cell r="D419" t="str">
            <v>I</v>
          </cell>
        </row>
        <row r="420">
          <cell r="D420" t="str">
            <v>I</v>
          </cell>
        </row>
        <row r="421">
          <cell r="D421" t="str">
            <v>I</v>
          </cell>
        </row>
        <row r="422">
          <cell r="D422" t="str">
            <v>I</v>
          </cell>
        </row>
        <row r="423">
          <cell r="D423" t="str">
            <v>I</v>
          </cell>
        </row>
        <row r="424">
          <cell r="D424" t="str">
            <v>I</v>
          </cell>
        </row>
        <row r="425">
          <cell r="D425" t="str">
            <v>I</v>
          </cell>
        </row>
        <row r="426">
          <cell r="D426" t="str">
            <v>I</v>
          </cell>
        </row>
        <row r="427">
          <cell r="D427" t="str">
            <v>I</v>
          </cell>
        </row>
        <row r="428">
          <cell r="D428" t="str">
            <v>I</v>
          </cell>
        </row>
        <row r="429">
          <cell r="D429" t="str">
            <v>I</v>
          </cell>
        </row>
        <row r="430">
          <cell r="D430" t="str">
            <v>I</v>
          </cell>
        </row>
        <row r="431">
          <cell r="D431" t="str">
            <v>I</v>
          </cell>
        </row>
        <row r="432">
          <cell r="D432" t="str">
            <v>I</v>
          </cell>
        </row>
        <row r="433">
          <cell r="D433" t="str">
            <v>I</v>
          </cell>
        </row>
        <row r="434">
          <cell r="D434" t="str">
            <v>I</v>
          </cell>
        </row>
        <row r="435">
          <cell r="D435" t="str">
            <v>I</v>
          </cell>
        </row>
        <row r="436">
          <cell r="D436" t="str">
            <v>I</v>
          </cell>
        </row>
        <row r="437">
          <cell r="D437" t="str">
            <v>I</v>
          </cell>
        </row>
        <row r="438">
          <cell r="D438" t="str">
            <v>I</v>
          </cell>
        </row>
        <row r="439">
          <cell r="D439" t="str">
            <v>I</v>
          </cell>
        </row>
        <row r="440">
          <cell r="D440" t="str">
            <v>I</v>
          </cell>
        </row>
        <row r="441">
          <cell r="D441" t="str">
            <v>I</v>
          </cell>
        </row>
        <row r="442">
          <cell r="D442" t="str">
            <v>I</v>
          </cell>
        </row>
        <row r="443">
          <cell r="D443" t="str">
            <v>I</v>
          </cell>
        </row>
        <row r="444">
          <cell r="D444" t="str">
            <v>I</v>
          </cell>
        </row>
        <row r="445">
          <cell r="D445" t="str">
            <v>I</v>
          </cell>
        </row>
        <row r="446">
          <cell r="D446" t="str">
            <v>I</v>
          </cell>
        </row>
        <row r="447">
          <cell r="D447" t="str">
            <v>I</v>
          </cell>
        </row>
        <row r="448">
          <cell r="D448" t="str">
            <v>I</v>
          </cell>
        </row>
        <row r="449">
          <cell r="D449" t="str">
            <v>I</v>
          </cell>
        </row>
        <row r="450">
          <cell r="D450" t="str">
            <v>I</v>
          </cell>
        </row>
        <row r="451">
          <cell r="D451" t="str">
            <v>I</v>
          </cell>
        </row>
        <row r="452">
          <cell r="D452" t="str">
            <v>I</v>
          </cell>
        </row>
        <row r="453">
          <cell r="D453" t="str">
            <v>I</v>
          </cell>
        </row>
        <row r="454">
          <cell r="D454" t="str">
            <v>I</v>
          </cell>
        </row>
        <row r="455">
          <cell r="D455" t="str">
            <v>I</v>
          </cell>
        </row>
        <row r="456">
          <cell r="D456" t="str">
            <v>I</v>
          </cell>
        </row>
        <row r="457">
          <cell r="D457" t="str">
            <v>I</v>
          </cell>
        </row>
        <row r="458">
          <cell r="D458" t="str">
            <v>I</v>
          </cell>
        </row>
        <row r="459">
          <cell r="D459" t="str">
            <v>I</v>
          </cell>
        </row>
        <row r="460">
          <cell r="D460" t="str">
            <v>I</v>
          </cell>
        </row>
        <row r="461">
          <cell r="D461" t="str">
            <v>I</v>
          </cell>
        </row>
        <row r="462">
          <cell r="D462" t="str">
            <v>I</v>
          </cell>
        </row>
        <row r="463">
          <cell r="D463" t="str">
            <v>I</v>
          </cell>
        </row>
        <row r="464">
          <cell r="D464" t="str">
            <v>I</v>
          </cell>
        </row>
        <row r="465">
          <cell r="D465" t="str">
            <v>I</v>
          </cell>
        </row>
        <row r="466">
          <cell r="D466" t="str">
            <v>I</v>
          </cell>
        </row>
        <row r="467">
          <cell r="D467" t="str">
            <v>I</v>
          </cell>
        </row>
        <row r="468">
          <cell r="D468" t="str">
            <v>I</v>
          </cell>
        </row>
        <row r="469">
          <cell r="D469" t="str">
            <v>I</v>
          </cell>
        </row>
        <row r="470">
          <cell r="D470" t="str">
            <v>I</v>
          </cell>
        </row>
        <row r="471">
          <cell r="D471" t="str">
            <v>I</v>
          </cell>
        </row>
        <row r="472">
          <cell r="D472" t="str">
            <v>I</v>
          </cell>
        </row>
        <row r="473">
          <cell r="D473" t="str">
            <v>I</v>
          </cell>
        </row>
        <row r="474">
          <cell r="D474" t="str">
            <v>I</v>
          </cell>
        </row>
        <row r="475">
          <cell r="D475" t="str">
            <v>I</v>
          </cell>
        </row>
        <row r="476">
          <cell r="D476" t="str">
            <v>I</v>
          </cell>
        </row>
        <row r="477">
          <cell r="D477" t="str">
            <v>I</v>
          </cell>
        </row>
        <row r="478">
          <cell r="D478" t="str">
            <v>I</v>
          </cell>
        </row>
        <row r="479">
          <cell r="D479" t="str">
            <v>I</v>
          </cell>
        </row>
        <row r="480">
          <cell r="D480" t="str">
            <v>I</v>
          </cell>
        </row>
        <row r="481">
          <cell r="D481" t="str">
            <v>I</v>
          </cell>
        </row>
        <row r="482">
          <cell r="D482" t="str">
            <v>I</v>
          </cell>
        </row>
        <row r="483">
          <cell r="D483" t="str">
            <v>I</v>
          </cell>
        </row>
        <row r="484">
          <cell r="D484" t="str">
            <v>I</v>
          </cell>
        </row>
        <row r="485">
          <cell r="D485" t="str">
            <v>I</v>
          </cell>
        </row>
        <row r="486">
          <cell r="D486" t="str">
            <v>I</v>
          </cell>
        </row>
        <row r="487">
          <cell r="D487" t="str">
            <v>I</v>
          </cell>
        </row>
        <row r="488">
          <cell r="D488" t="str">
            <v>I</v>
          </cell>
        </row>
        <row r="489">
          <cell r="D489" t="str">
            <v>I</v>
          </cell>
        </row>
        <row r="490">
          <cell r="D490" t="str">
            <v>I</v>
          </cell>
        </row>
        <row r="491">
          <cell r="D491" t="str">
            <v>I</v>
          </cell>
        </row>
        <row r="492">
          <cell r="D492" t="str">
            <v>I</v>
          </cell>
        </row>
        <row r="493">
          <cell r="D493" t="str">
            <v>I</v>
          </cell>
        </row>
        <row r="494">
          <cell r="D494" t="str">
            <v>I</v>
          </cell>
        </row>
        <row r="495">
          <cell r="D495" t="str">
            <v>I</v>
          </cell>
        </row>
        <row r="496">
          <cell r="D496" t="str">
            <v>I</v>
          </cell>
        </row>
        <row r="497">
          <cell r="D497" t="str">
            <v>I</v>
          </cell>
        </row>
        <row r="498">
          <cell r="D498" t="str">
            <v>I</v>
          </cell>
        </row>
        <row r="499">
          <cell r="D499" t="str">
            <v>I</v>
          </cell>
        </row>
        <row r="500">
          <cell r="D500" t="str">
            <v>I</v>
          </cell>
        </row>
        <row r="501">
          <cell r="D501" t="str">
            <v>I</v>
          </cell>
        </row>
        <row r="502">
          <cell r="D502" t="str">
            <v>I</v>
          </cell>
        </row>
        <row r="503">
          <cell r="D503" t="str">
            <v>I</v>
          </cell>
        </row>
        <row r="504">
          <cell r="D504" t="str">
            <v>I</v>
          </cell>
        </row>
        <row r="505">
          <cell r="D505" t="str">
            <v>I</v>
          </cell>
        </row>
        <row r="506">
          <cell r="D506" t="str">
            <v>I</v>
          </cell>
        </row>
        <row r="507">
          <cell r="D507" t="str">
            <v>I</v>
          </cell>
        </row>
        <row r="508">
          <cell r="D508" t="str">
            <v>I</v>
          </cell>
        </row>
        <row r="509">
          <cell r="D509" t="str">
            <v>I</v>
          </cell>
        </row>
        <row r="510">
          <cell r="D510" t="str">
            <v>I</v>
          </cell>
        </row>
        <row r="511">
          <cell r="D511" t="str">
            <v>I</v>
          </cell>
        </row>
        <row r="512">
          <cell r="D512" t="str">
            <v>I</v>
          </cell>
        </row>
        <row r="513">
          <cell r="D513" t="str">
            <v>I</v>
          </cell>
        </row>
        <row r="514">
          <cell r="D514" t="str">
            <v>I</v>
          </cell>
        </row>
        <row r="515">
          <cell r="D515" t="str">
            <v>I</v>
          </cell>
        </row>
        <row r="516">
          <cell r="D516" t="str">
            <v>I</v>
          </cell>
        </row>
        <row r="517">
          <cell r="D517" t="str">
            <v>I</v>
          </cell>
        </row>
        <row r="518">
          <cell r="D518" t="str">
            <v>I</v>
          </cell>
        </row>
        <row r="519">
          <cell r="D519" t="str">
            <v>I</v>
          </cell>
        </row>
        <row r="520">
          <cell r="D520" t="str">
            <v>I</v>
          </cell>
        </row>
        <row r="521">
          <cell r="D521" t="str">
            <v>I</v>
          </cell>
        </row>
        <row r="522">
          <cell r="D522" t="str">
            <v>I</v>
          </cell>
        </row>
        <row r="523">
          <cell r="D523" t="str">
            <v>I</v>
          </cell>
        </row>
        <row r="524">
          <cell r="D524" t="str">
            <v>I</v>
          </cell>
        </row>
        <row r="525">
          <cell r="D525" t="str">
            <v>I</v>
          </cell>
        </row>
        <row r="526">
          <cell r="D526" t="str">
            <v>I</v>
          </cell>
        </row>
        <row r="527">
          <cell r="D527" t="str">
            <v>I</v>
          </cell>
        </row>
        <row r="528">
          <cell r="D528" t="str">
            <v>I</v>
          </cell>
        </row>
        <row r="529">
          <cell r="D529" t="str">
            <v>I</v>
          </cell>
        </row>
        <row r="530">
          <cell r="D530" t="str">
            <v>I</v>
          </cell>
        </row>
        <row r="531">
          <cell r="D531" t="str">
            <v>I</v>
          </cell>
        </row>
        <row r="532">
          <cell r="D532" t="str">
            <v>I</v>
          </cell>
        </row>
        <row r="533">
          <cell r="D533" t="str">
            <v>I</v>
          </cell>
        </row>
        <row r="534">
          <cell r="D534" t="str">
            <v>I</v>
          </cell>
        </row>
        <row r="535">
          <cell r="D535" t="str">
            <v>I</v>
          </cell>
        </row>
        <row r="536">
          <cell r="D536" t="str">
            <v>I</v>
          </cell>
        </row>
        <row r="537">
          <cell r="D537" t="str">
            <v>II</v>
          </cell>
        </row>
        <row r="538">
          <cell r="D538" t="str">
            <v>I</v>
          </cell>
        </row>
        <row r="539">
          <cell r="D539" t="str">
            <v>I</v>
          </cell>
        </row>
        <row r="540">
          <cell r="D540" t="str">
            <v>I</v>
          </cell>
        </row>
        <row r="541">
          <cell r="D541" t="str">
            <v>I</v>
          </cell>
        </row>
        <row r="542">
          <cell r="D542" t="str">
            <v>I</v>
          </cell>
        </row>
        <row r="543">
          <cell r="D543" t="str">
            <v>I</v>
          </cell>
        </row>
        <row r="544">
          <cell r="D544" t="str">
            <v>I</v>
          </cell>
        </row>
        <row r="545">
          <cell r="D545" t="str">
            <v>I</v>
          </cell>
        </row>
        <row r="546">
          <cell r="D546" t="str">
            <v>I</v>
          </cell>
        </row>
        <row r="547">
          <cell r="D547" t="str">
            <v>I</v>
          </cell>
        </row>
        <row r="548">
          <cell r="D548" t="str">
            <v>I</v>
          </cell>
        </row>
        <row r="549">
          <cell r="D549" t="str">
            <v>I</v>
          </cell>
        </row>
        <row r="550">
          <cell r="D550" t="str">
            <v>I</v>
          </cell>
        </row>
        <row r="551">
          <cell r="D551" t="str">
            <v>I</v>
          </cell>
        </row>
        <row r="552">
          <cell r="D552" t="str">
            <v>I</v>
          </cell>
        </row>
        <row r="553">
          <cell r="D553" t="str">
            <v>I</v>
          </cell>
        </row>
        <row r="554">
          <cell r="D554" t="str">
            <v>I</v>
          </cell>
        </row>
        <row r="555">
          <cell r="D555" t="str">
            <v>I</v>
          </cell>
        </row>
        <row r="556">
          <cell r="D556" t="str">
            <v>I</v>
          </cell>
        </row>
        <row r="557">
          <cell r="D557" t="str">
            <v>I</v>
          </cell>
        </row>
        <row r="558">
          <cell r="D558" t="str">
            <v>I</v>
          </cell>
        </row>
        <row r="559">
          <cell r="D559" t="str">
            <v>I</v>
          </cell>
        </row>
        <row r="560">
          <cell r="D560" t="str">
            <v>I</v>
          </cell>
        </row>
        <row r="561">
          <cell r="D561" t="str">
            <v>I</v>
          </cell>
        </row>
        <row r="562">
          <cell r="D562" t="str">
            <v>I</v>
          </cell>
        </row>
        <row r="563">
          <cell r="D563" t="str">
            <v>I</v>
          </cell>
        </row>
        <row r="564">
          <cell r="D564" t="str">
            <v>I</v>
          </cell>
        </row>
        <row r="565">
          <cell r="D565" t="str">
            <v>I</v>
          </cell>
        </row>
        <row r="566">
          <cell r="D566" t="str">
            <v>I</v>
          </cell>
        </row>
        <row r="567">
          <cell r="D567" t="str">
            <v>Ii</v>
          </cell>
        </row>
        <row r="568">
          <cell r="D568" t="str">
            <v>I</v>
          </cell>
        </row>
        <row r="569">
          <cell r="D569" t="str">
            <v>I</v>
          </cell>
        </row>
        <row r="570">
          <cell r="D570" t="str">
            <v>I</v>
          </cell>
        </row>
        <row r="571">
          <cell r="D571" t="str">
            <v>I</v>
          </cell>
        </row>
        <row r="572">
          <cell r="D572" t="str">
            <v>I</v>
          </cell>
        </row>
        <row r="573">
          <cell r="D573" t="str">
            <v>I</v>
          </cell>
        </row>
        <row r="574">
          <cell r="D574" t="str">
            <v>I</v>
          </cell>
        </row>
        <row r="575">
          <cell r="D575" t="str">
            <v>I</v>
          </cell>
        </row>
        <row r="576">
          <cell r="D576" t="str">
            <v>I</v>
          </cell>
        </row>
        <row r="577">
          <cell r="D577" t="str">
            <v>I</v>
          </cell>
        </row>
        <row r="578">
          <cell r="D578" t="str">
            <v>I</v>
          </cell>
        </row>
        <row r="579">
          <cell r="D579" t="str">
            <v>I</v>
          </cell>
        </row>
        <row r="580">
          <cell r="D580" t="str">
            <v>I</v>
          </cell>
        </row>
        <row r="581">
          <cell r="D581" t="str">
            <v>I</v>
          </cell>
        </row>
        <row r="582">
          <cell r="D582" t="str">
            <v>I</v>
          </cell>
        </row>
        <row r="583">
          <cell r="D583" t="str">
            <v>I</v>
          </cell>
        </row>
        <row r="584">
          <cell r="D584" t="str">
            <v>I</v>
          </cell>
        </row>
        <row r="585">
          <cell r="D585" t="str">
            <v>I</v>
          </cell>
        </row>
        <row r="586">
          <cell r="D586" t="str">
            <v>I</v>
          </cell>
        </row>
        <row r="587">
          <cell r="D587" t="str">
            <v>I</v>
          </cell>
        </row>
        <row r="588">
          <cell r="D588" t="str">
            <v>I</v>
          </cell>
        </row>
        <row r="589">
          <cell r="D589" t="str">
            <v>I</v>
          </cell>
        </row>
        <row r="590">
          <cell r="D590" t="str">
            <v>I</v>
          </cell>
        </row>
        <row r="591">
          <cell r="D591" t="str">
            <v>I</v>
          </cell>
        </row>
        <row r="592">
          <cell r="D592" t="str">
            <v>I</v>
          </cell>
        </row>
        <row r="593">
          <cell r="D593" t="str">
            <v>I</v>
          </cell>
        </row>
        <row r="594">
          <cell r="D594" t="str">
            <v>I</v>
          </cell>
        </row>
        <row r="595">
          <cell r="D595" t="str">
            <v>I</v>
          </cell>
        </row>
        <row r="596">
          <cell r="D596" t="str">
            <v>I</v>
          </cell>
        </row>
        <row r="597">
          <cell r="D597" t="str">
            <v>I</v>
          </cell>
        </row>
        <row r="598">
          <cell r="D598" t="str">
            <v>I</v>
          </cell>
        </row>
        <row r="599">
          <cell r="D599" t="str">
            <v>I</v>
          </cell>
        </row>
        <row r="600">
          <cell r="D600" t="str">
            <v>I</v>
          </cell>
        </row>
        <row r="601">
          <cell r="D601" t="str">
            <v>I</v>
          </cell>
        </row>
        <row r="602">
          <cell r="D602" t="str">
            <v>I</v>
          </cell>
        </row>
        <row r="603">
          <cell r="D603" t="str">
            <v>I</v>
          </cell>
        </row>
        <row r="604">
          <cell r="D604" t="str">
            <v>I</v>
          </cell>
        </row>
        <row r="605">
          <cell r="D605" t="str">
            <v>I</v>
          </cell>
        </row>
        <row r="606">
          <cell r="D606" t="str">
            <v>I</v>
          </cell>
        </row>
        <row r="607">
          <cell r="D607" t="str">
            <v>I</v>
          </cell>
        </row>
        <row r="608">
          <cell r="D608" t="str">
            <v>I</v>
          </cell>
        </row>
        <row r="609">
          <cell r="D609" t="str">
            <v>I</v>
          </cell>
        </row>
        <row r="610">
          <cell r="D610" t="str">
            <v>I</v>
          </cell>
        </row>
        <row r="611">
          <cell r="D611" t="str">
            <v>I</v>
          </cell>
        </row>
        <row r="612">
          <cell r="D612" t="str">
            <v>I</v>
          </cell>
        </row>
        <row r="613">
          <cell r="D613" t="str">
            <v>I</v>
          </cell>
        </row>
        <row r="614">
          <cell r="D614" t="str">
            <v>I</v>
          </cell>
        </row>
        <row r="615">
          <cell r="D615" t="str">
            <v>I</v>
          </cell>
        </row>
        <row r="616">
          <cell r="D616" t="str">
            <v>I</v>
          </cell>
        </row>
        <row r="617">
          <cell r="D617" t="str">
            <v>I</v>
          </cell>
        </row>
        <row r="618">
          <cell r="D618" t="str">
            <v>I</v>
          </cell>
        </row>
        <row r="619">
          <cell r="D619" t="str">
            <v>I</v>
          </cell>
        </row>
        <row r="620">
          <cell r="D620" t="str">
            <v>I</v>
          </cell>
        </row>
        <row r="621">
          <cell r="D621" t="str">
            <v>I</v>
          </cell>
        </row>
        <row r="622">
          <cell r="D622" t="str">
            <v>I</v>
          </cell>
        </row>
        <row r="623">
          <cell r="D623" t="str">
            <v>I</v>
          </cell>
        </row>
        <row r="624">
          <cell r="D624" t="str">
            <v>I</v>
          </cell>
        </row>
        <row r="625">
          <cell r="D625" t="str">
            <v>I</v>
          </cell>
        </row>
        <row r="626">
          <cell r="D626" t="str">
            <v>I</v>
          </cell>
        </row>
        <row r="627">
          <cell r="D627" t="str">
            <v>I</v>
          </cell>
        </row>
        <row r="628">
          <cell r="D628" t="str">
            <v>I</v>
          </cell>
        </row>
        <row r="629">
          <cell r="D629" t="str">
            <v>I</v>
          </cell>
        </row>
        <row r="630">
          <cell r="D630" t="str">
            <v>I</v>
          </cell>
        </row>
        <row r="631">
          <cell r="D631" t="str">
            <v>I</v>
          </cell>
        </row>
        <row r="632">
          <cell r="D632" t="str">
            <v>I</v>
          </cell>
        </row>
        <row r="633">
          <cell r="D633" t="str">
            <v>I</v>
          </cell>
        </row>
        <row r="634">
          <cell r="D634" t="str">
            <v>I</v>
          </cell>
        </row>
        <row r="635">
          <cell r="D635" t="str">
            <v>I</v>
          </cell>
        </row>
        <row r="636">
          <cell r="D636" t="str">
            <v>I</v>
          </cell>
        </row>
        <row r="637">
          <cell r="D637" t="str">
            <v>I</v>
          </cell>
        </row>
        <row r="638">
          <cell r="D638" t="str">
            <v>I</v>
          </cell>
        </row>
        <row r="639">
          <cell r="D639" t="str">
            <v>I</v>
          </cell>
        </row>
        <row r="640">
          <cell r="D640" t="str">
            <v>I</v>
          </cell>
        </row>
        <row r="641">
          <cell r="D641" t="str">
            <v>I</v>
          </cell>
        </row>
        <row r="642">
          <cell r="D642" t="str">
            <v>I</v>
          </cell>
        </row>
        <row r="643">
          <cell r="D643" t="str">
            <v>I</v>
          </cell>
        </row>
        <row r="644">
          <cell r="D644" t="str">
            <v>I</v>
          </cell>
        </row>
        <row r="645">
          <cell r="D645" t="str">
            <v>I</v>
          </cell>
        </row>
        <row r="646">
          <cell r="D646" t="str">
            <v>I</v>
          </cell>
        </row>
        <row r="647">
          <cell r="D647" t="str">
            <v>I</v>
          </cell>
        </row>
        <row r="648">
          <cell r="D648" t="str">
            <v>I</v>
          </cell>
        </row>
        <row r="649">
          <cell r="D649" t="str">
            <v>I</v>
          </cell>
        </row>
        <row r="650">
          <cell r="D650" t="str">
            <v>I</v>
          </cell>
        </row>
        <row r="651">
          <cell r="D651" t="str">
            <v>I</v>
          </cell>
        </row>
        <row r="652">
          <cell r="D652" t="str">
            <v>I</v>
          </cell>
        </row>
        <row r="653">
          <cell r="D653" t="str">
            <v>I</v>
          </cell>
        </row>
        <row r="654">
          <cell r="D654" t="str">
            <v>I</v>
          </cell>
        </row>
        <row r="655">
          <cell r="D655" t="str">
            <v>I</v>
          </cell>
        </row>
        <row r="656">
          <cell r="D656" t="str">
            <v>I</v>
          </cell>
        </row>
        <row r="657">
          <cell r="D657" t="str">
            <v>I</v>
          </cell>
        </row>
        <row r="658">
          <cell r="D658" t="str">
            <v>I</v>
          </cell>
        </row>
        <row r="659">
          <cell r="D659" t="str">
            <v>I</v>
          </cell>
        </row>
        <row r="660">
          <cell r="D660" t="str">
            <v>I</v>
          </cell>
        </row>
        <row r="661">
          <cell r="D661" t="str">
            <v>I</v>
          </cell>
        </row>
        <row r="662">
          <cell r="D662" t="str">
            <v>I</v>
          </cell>
        </row>
        <row r="663">
          <cell r="D663" t="str">
            <v>I</v>
          </cell>
        </row>
        <row r="664">
          <cell r="D664" t="str">
            <v>I</v>
          </cell>
        </row>
        <row r="665">
          <cell r="D665" t="str">
            <v>I</v>
          </cell>
        </row>
        <row r="666">
          <cell r="D666" t="str">
            <v>I</v>
          </cell>
        </row>
        <row r="667">
          <cell r="D667" t="str">
            <v>I</v>
          </cell>
        </row>
        <row r="668">
          <cell r="D668" t="str">
            <v>I</v>
          </cell>
        </row>
        <row r="669">
          <cell r="D669" t="str">
            <v>I</v>
          </cell>
        </row>
        <row r="670">
          <cell r="D670" t="str">
            <v>I</v>
          </cell>
        </row>
        <row r="671">
          <cell r="D671" t="str">
            <v>I</v>
          </cell>
        </row>
        <row r="672">
          <cell r="D672" t="str">
            <v>I</v>
          </cell>
        </row>
        <row r="673">
          <cell r="D673" t="str">
            <v>I</v>
          </cell>
        </row>
        <row r="674">
          <cell r="D674" t="str">
            <v>I</v>
          </cell>
        </row>
        <row r="675">
          <cell r="D675" t="str">
            <v>I</v>
          </cell>
        </row>
        <row r="676">
          <cell r="D676" t="str">
            <v>I</v>
          </cell>
        </row>
        <row r="677">
          <cell r="D677" t="str">
            <v>I</v>
          </cell>
        </row>
        <row r="678">
          <cell r="D678" t="str">
            <v>I</v>
          </cell>
        </row>
        <row r="679">
          <cell r="D679" t="str">
            <v>I</v>
          </cell>
        </row>
        <row r="680">
          <cell r="D680" t="str">
            <v>I</v>
          </cell>
        </row>
        <row r="681">
          <cell r="D681" t="str">
            <v>I</v>
          </cell>
        </row>
        <row r="682">
          <cell r="D682" t="str">
            <v>I</v>
          </cell>
        </row>
        <row r="683">
          <cell r="D683" t="str">
            <v>I</v>
          </cell>
        </row>
        <row r="684">
          <cell r="D684" t="str">
            <v>I</v>
          </cell>
        </row>
        <row r="685">
          <cell r="D685" t="str">
            <v>I</v>
          </cell>
        </row>
        <row r="686">
          <cell r="D686" t="str">
            <v>I</v>
          </cell>
        </row>
        <row r="687">
          <cell r="D687" t="str">
            <v>I</v>
          </cell>
        </row>
        <row r="688">
          <cell r="D688" t="str">
            <v>I</v>
          </cell>
        </row>
        <row r="689">
          <cell r="D689" t="str">
            <v>I</v>
          </cell>
        </row>
        <row r="690">
          <cell r="D690" t="str">
            <v>I</v>
          </cell>
        </row>
        <row r="691">
          <cell r="D691" t="str">
            <v>I</v>
          </cell>
        </row>
        <row r="692">
          <cell r="D692" t="str">
            <v>I</v>
          </cell>
        </row>
        <row r="693">
          <cell r="D693" t="str">
            <v>I</v>
          </cell>
        </row>
        <row r="694">
          <cell r="D694" t="str">
            <v>I</v>
          </cell>
        </row>
        <row r="695">
          <cell r="D695" t="str">
            <v>I</v>
          </cell>
        </row>
        <row r="696">
          <cell r="D696" t="str">
            <v>I</v>
          </cell>
        </row>
        <row r="697">
          <cell r="D697" t="str">
            <v>I</v>
          </cell>
        </row>
        <row r="698">
          <cell r="D698" t="str">
            <v>I</v>
          </cell>
        </row>
        <row r="699">
          <cell r="D699" t="str">
            <v>I</v>
          </cell>
        </row>
        <row r="700">
          <cell r="D700" t="str">
            <v>I</v>
          </cell>
        </row>
        <row r="701">
          <cell r="D701" t="str">
            <v>I</v>
          </cell>
        </row>
        <row r="702">
          <cell r="D702" t="str">
            <v>I</v>
          </cell>
        </row>
        <row r="703">
          <cell r="D703" t="str">
            <v>I</v>
          </cell>
        </row>
        <row r="704">
          <cell r="D704" t="str">
            <v>I</v>
          </cell>
        </row>
        <row r="705">
          <cell r="D705" t="str">
            <v>I</v>
          </cell>
        </row>
        <row r="706">
          <cell r="D706" t="str">
            <v>I</v>
          </cell>
        </row>
        <row r="707">
          <cell r="D707" t="str">
            <v>I</v>
          </cell>
        </row>
        <row r="708">
          <cell r="D708" t="str">
            <v>I</v>
          </cell>
        </row>
        <row r="709">
          <cell r="D709" t="str">
            <v>I</v>
          </cell>
        </row>
        <row r="710">
          <cell r="D710" t="str">
            <v>I</v>
          </cell>
        </row>
        <row r="711">
          <cell r="D711" t="str">
            <v>I</v>
          </cell>
        </row>
        <row r="712">
          <cell r="D712" t="str">
            <v>I</v>
          </cell>
        </row>
        <row r="713">
          <cell r="D713" t="str">
            <v>I</v>
          </cell>
        </row>
        <row r="714">
          <cell r="D714" t="str">
            <v>I</v>
          </cell>
        </row>
        <row r="715">
          <cell r="D715" t="str">
            <v>I</v>
          </cell>
        </row>
        <row r="716">
          <cell r="D716" t="str">
            <v>I</v>
          </cell>
        </row>
        <row r="717">
          <cell r="D717" t="str">
            <v>I</v>
          </cell>
        </row>
        <row r="718">
          <cell r="D718" t="str">
            <v>I</v>
          </cell>
        </row>
        <row r="719">
          <cell r="D719" t="str">
            <v>I</v>
          </cell>
        </row>
        <row r="720">
          <cell r="D720" t="str">
            <v>I</v>
          </cell>
        </row>
        <row r="721">
          <cell r="D721" t="str">
            <v>I</v>
          </cell>
        </row>
        <row r="722">
          <cell r="D722" t="str">
            <v>I</v>
          </cell>
        </row>
        <row r="723">
          <cell r="D723" t="str">
            <v>I</v>
          </cell>
        </row>
        <row r="724">
          <cell r="D724" t="str">
            <v>I</v>
          </cell>
        </row>
        <row r="725">
          <cell r="D725" t="str">
            <v>I</v>
          </cell>
        </row>
        <row r="726">
          <cell r="D726" t="str">
            <v>I</v>
          </cell>
        </row>
        <row r="727">
          <cell r="D727" t="str">
            <v>I</v>
          </cell>
        </row>
        <row r="728">
          <cell r="D728" t="str">
            <v>I</v>
          </cell>
        </row>
        <row r="729">
          <cell r="D729" t="str">
            <v>I</v>
          </cell>
        </row>
        <row r="730">
          <cell r="D730" t="str">
            <v>I</v>
          </cell>
        </row>
        <row r="731">
          <cell r="D731" t="str">
            <v>I</v>
          </cell>
        </row>
        <row r="732">
          <cell r="D732" t="str">
            <v>I</v>
          </cell>
        </row>
        <row r="733">
          <cell r="D733" t="str">
            <v>I</v>
          </cell>
        </row>
        <row r="734">
          <cell r="D734" t="str">
            <v>I</v>
          </cell>
        </row>
        <row r="735">
          <cell r="D735" t="str">
            <v>I</v>
          </cell>
        </row>
        <row r="736">
          <cell r="D736" t="str">
            <v>I</v>
          </cell>
        </row>
        <row r="737">
          <cell r="D737" t="str">
            <v>I</v>
          </cell>
        </row>
        <row r="738">
          <cell r="D738" t="str">
            <v>I</v>
          </cell>
        </row>
        <row r="739">
          <cell r="D739" t="str">
            <v>I</v>
          </cell>
        </row>
        <row r="740">
          <cell r="D740" t="str">
            <v>I</v>
          </cell>
        </row>
        <row r="741">
          <cell r="D741" t="str">
            <v>I</v>
          </cell>
        </row>
        <row r="742">
          <cell r="D742" t="str">
            <v>I</v>
          </cell>
        </row>
        <row r="743">
          <cell r="D743" t="str">
            <v>I</v>
          </cell>
        </row>
        <row r="744">
          <cell r="D744" t="str">
            <v>I</v>
          </cell>
        </row>
        <row r="745">
          <cell r="D745" t="str">
            <v>I</v>
          </cell>
        </row>
        <row r="746">
          <cell r="D746" t="str">
            <v>I</v>
          </cell>
        </row>
        <row r="747">
          <cell r="D747" t="str">
            <v>I</v>
          </cell>
        </row>
        <row r="748">
          <cell r="D748" t="str">
            <v>I</v>
          </cell>
        </row>
        <row r="749">
          <cell r="D749" t="str">
            <v>I</v>
          </cell>
        </row>
        <row r="750">
          <cell r="D750" t="str">
            <v>I</v>
          </cell>
        </row>
        <row r="751">
          <cell r="D751" t="str">
            <v>I</v>
          </cell>
        </row>
        <row r="752">
          <cell r="D752" t="str">
            <v>I</v>
          </cell>
        </row>
        <row r="753">
          <cell r="D753" t="str">
            <v>I</v>
          </cell>
        </row>
        <row r="754">
          <cell r="D754" t="str">
            <v>I</v>
          </cell>
        </row>
        <row r="755">
          <cell r="D755" t="str">
            <v>I</v>
          </cell>
        </row>
        <row r="756">
          <cell r="D756" t="str">
            <v>I</v>
          </cell>
        </row>
        <row r="757">
          <cell r="D757" t="str">
            <v>I</v>
          </cell>
        </row>
        <row r="758">
          <cell r="D758" t="str">
            <v>I</v>
          </cell>
        </row>
        <row r="759">
          <cell r="D759" t="str">
            <v>I</v>
          </cell>
        </row>
        <row r="760">
          <cell r="D760" t="str">
            <v>I</v>
          </cell>
        </row>
        <row r="761">
          <cell r="D761" t="str">
            <v>I</v>
          </cell>
        </row>
        <row r="762">
          <cell r="D762" t="str">
            <v>I</v>
          </cell>
        </row>
        <row r="763">
          <cell r="D763" t="str">
            <v>I</v>
          </cell>
        </row>
        <row r="764">
          <cell r="D764" t="str">
            <v>I</v>
          </cell>
        </row>
        <row r="765">
          <cell r="D765" t="str">
            <v>I</v>
          </cell>
        </row>
        <row r="766">
          <cell r="D766" t="str">
            <v>I</v>
          </cell>
        </row>
        <row r="767">
          <cell r="D767" t="str">
            <v>I</v>
          </cell>
        </row>
        <row r="768">
          <cell r="D768" t="str">
            <v>I</v>
          </cell>
        </row>
        <row r="769">
          <cell r="D769" t="str">
            <v>I</v>
          </cell>
        </row>
        <row r="770">
          <cell r="D770" t="str">
            <v>I</v>
          </cell>
        </row>
        <row r="771">
          <cell r="D771" t="str">
            <v>I</v>
          </cell>
        </row>
        <row r="772">
          <cell r="D772" t="str">
            <v>I</v>
          </cell>
        </row>
        <row r="773">
          <cell r="D773" t="str">
            <v>I</v>
          </cell>
        </row>
        <row r="774">
          <cell r="D774" t="str">
            <v>I</v>
          </cell>
        </row>
        <row r="775">
          <cell r="D775" t="str">
            <v>I</v>
          </cell>
        </row>
        <row r="776">
          <cell r="D776" t="str">
            <v>I</v>
          </cell>
        </row>
        <row r="777">
          <cell r="D777" t="str">
            <v>I</v>
          </cell>
        </row>
        <row r="778">
          <cell r="D778" t="str">
            <v>I</v>
          </cell>
        </row>
        <row r="779">
          <cell r="D779" t="str">
            <v>I</v>
          </cell>
        </row>
        <row r="780">
          <cell r="D780" t="str">
            <v>I</v>
          </cell>
        </row>
        <row r="781">
          <cell r="D781" t="str">
            <v>I</v>
          </cell>
        </row>
        <row r="782">
          <cell r="D782" t="str">
            <v>I</v>
          </cell>
        </row>
        <row r="783">
          <cell r="D783" t="str">
            <v>I</v>
          </cell>
        </row>
        <row r="784">
          <cell r="D784" t="str">
            <v>I</v>
          </cell>
        </row>
        <row r="785">
          <cell r="D785" t="str">
            <v>I</v>
          </cell>
        </row>
        <row r="786">
          <cell r="D786" t="str">
            <v>I</v>
          </cell>
        </row>
        <row r="787">
          <cell r="D787" t="str">
            <v>I</v>
          </cell>
        </row>
        <row r="788">
          <cell r="D788" t="str">
            <v>I</v>
          </cell>
        </row>
        <row r="789">
          <cell r="D789" t="str">
            <v>I</v>
          </cell>
        </row>
        <row r="790">
          <cell r="D790" t="str">
            <v>I</v>
          </cell>
        </row>
        <row r="791">
          <cell r="D791" t="str">
            <v>I</v>
          </cell>
        </row>
        <row r="792">
          <cell r="D792" t="str">
            <v>I</v>
          </cell>
        </row>
        <row r="793">
          <cell r="D793" t="str">
            <v>I</v>
          </cell>
        </row>
        <row r="794">
          <cell r="D794" t="str">
            <v>I</v>
          </cell>
        </row>
        <row r="795">
          <cell r="D795" t="str">
            <v>I</v>
          </cell>
        </row>
        <row r="796">
          <cell r="D796" t="str">
            <v>I</v>
          </cell>
        </row>
        <row r="797">
          <cell r="D797" t="str">
            <v>I</v>
          </cell>
        </row>
        <row r="798">
          <cell r="D798" t="str">
            <v>I</v>
          </cell>
        </row>
        <row r="799">
          <cell r="D799" t="str">
            <v>I</v>
          </cell>
        </row>
        <row r="800">
          <cell r="D800" t="str">
            <v>I</v>
          </cell>
        </row>
        <row r="801">
          <cell r="D801" t="str">
            <v>I</v>
          </cell>
        </row>
        <row r="802">
          <cell r="D802" t="str">
            <v>I</v>
          </cell>
        </row>
        <row r="803">
          <cell r="D803" t="str">
            <v>I</v>
          </cell>
        </row>
        <row r="804">
          <cell r="D804" t="str">
            <v>I</v>
          </cell>
        </row>
        <row r="805">
          <cell r="D805" t="str">
            <v>I</v>
          </cell>
        </row>
        <row r="806">
          <cell r="D806" t="str">
            <v>I</v>
          </cell>
        </row>
        <row r="807">
          <cell r="D807" t="str">
            <v>I</v>
          </cell>
        </row>
        <row r="808">
          <cell r="D808" t="str">
            <v>I</v>
          </cell>
        </row>
        <row r="809">
          <cell r="D809" t="str">
            <v>I</v>
          </cell>
        </row>
        <row r="810">
          <cell r="D810" t="str">
            <v>I</v>
          </cell>
        </row>
        <row r="811">
          <cell r="D811" t="str">
            <v>I</v>
          </cell>
        </row>
        <row r="812">
          <cell r="D812" t="str">
            <v>I</v>
          </cell>
        </row>
        <row r="813">
          <cell r="D813" t="str">
            <v>I</v>
          </cell>
        </row>
        <row r="814">
          <cell r="D814" t="str">
            <v>I</v>
          </cell>
        </row>
        <row r="815">
          <cell r="D815" t="str">
            <v>I</v>
          </cell>
        </row>
        <row r="816">
          <cell r="D816" t="str">
            <v>I</v>
          </cell>
        </row>
        <row r="817">
          <cell r="D817" t="str">
            <v>I</v>
          </cell>
        </row>
        <row r="818">
          <cell r="D818" t="str">
            <v>I</v>
          </cell>
        </row>
        <row r="819">
          <cell r="D819" t="str">
            <v>I</v>
          </cell>
        </row>
        <row r="820">
          <cell r="D820" t="str">
            <v>I</v>
          </cell>
        </row>
        <row r="821">
          <cell r="D821" t="str">
            <v>I</v>
          </cell>
        </row>
        <row r="822">
          <cell r="D822" t="str">
            <v>I</v>
          </cell>
        </row>
        <row r="823">
          <cell r="D823" t="str">
            <v>I</v>
          </cell>
        </row>
        <row r="824">
          <cell r="D824" t="str">
            <v>I</v>
          </cell>
        </row>
        <row r="825">
          <cell r="D825" t="str">
            <v>I</v>
          </cell>
        </row>
        <row r="826">
          <cell r="D826" t="str">
            <v>I</v>
          </cell>
        </row>
        <row r="827">
          <cell r="D827" t="str">
            <v>I</v>
          </cell>
        </row>
        <row r="828">
          <cell r="D828" t="str">
            <v>I</v>
          </cell>
        </row>
        <row r="829">
          <cell r="D829" t="str">
            <v>I</v>
          </cell>
        </row>
        <row r="830">
          <cell r="D830" t="str">
            <v>I</v>
          </cell>
        </row>
        <row r="831">
          <cell r="D831" t="str">
            <v>I</v>
          </cell>
        </row>
        <row r="832">
          <cell r="D832" t="str">
            <v>I</v>
          </cell>
        </row>
        <row r="833">
          <cell r="D833" t="str">
            <v>I</v>
          </cell>
        </row>
        <row r="834">
          <cell r="D834" t="str">
            <v>I</v>
          </cell>
        </row>
        <row r="835">
          <cell r="D835" t="str">
            <v>I</v>
          </cell>
        </row>
        <row r="836">
          <cell r="D836" t="str">
            <v>I</v>
          </cell>
        </row>
        <row r="837">
          <cell r="D837" t="str">
            <v>I</v>
          </cell>
        </row>
        <row r="838">
          <cell r="D838" t="str">
            <v>I</v>
          </cell>
        </row>
        <row r="839">
          <cell r="D839" t="str">
            <v>I</v>
          </cell>
        </row>
        <row r="840">
          <cell r="D840" t="str">
            <v>I</v>
          </cell>
        </row>
        <row r="841">
          <cell r="D841" t="str">
            <v>I</v>
          </cell>
        </row>
        <row r="842">
          <cell r="D842" t="str">
            <v>I</v>
          </cell>
        </row>
        <row r="843">
          <cell r="D843" t="str">
            <v>I</v>
          </cell>
        </row>
        <row r="844">
          <cell r="D844" t="str">
            <v>I</v>
          </cell>
        </row>
        <row r="845">
          <cell r="D845" t="str">
            <v>I</v>
          </cell>
        </row>
        <row r="846">
          <cell r="D846" t="str">
            <v>I</v>
          </cell>
        </row>
        <row r="847">
          <cell r="D847" t="str">
            <v>I</v>
          </cell>
        </row>
        <row r="848">
          <cell r="D848" t="str">
            <v>I</v>
          </cell>
        </row>
        <row r="849">
          <cell r="D849" t="str">
            <v>I</v>
          </cell>
        </row>
        <row r="850">
          <cell r="D850" t="str">
            <v>I</v>
          </cell>
        </row>
        <row r="851">
          <cell r="D851" t="str">
            <v>I</v>
          </cell>
        </row>
        <row r="852">
          <cell r="D852" t="str">
            <v>I</v>
          </cell>
        </row>
        <row r="853">
          <cell r="D853" t="str">
            <v>I</v>
          </cell>
        </row>
        <row r="854">
          <cell r="D854" t="str">
            <v>I</v>
          </cell>
        </row>
        <row r="855">
          <cell r="D855" t="str">
            <v>I</v>
          </cell>
        </row>
        <row r="856">
          <cell r="D856" t="str">
            <v>I</v>
          </cell>
        </row>
        <row r="857">
          <cell r="D857" t="str">
            <v>I</v>
          </cell>
        </row>
        <row r="858">
          <cell r="D858" t="str">
            <v>I</v>
          </cell>
        </row>
        <row r="859">
          <cell r="D859" t="str">
            <v>I</v>
          </cell>
        </row>
        <row r="860">
          <cell r="D860" t="str">
            <v>I</v>
          </cell>
        </row>
        <row r="861">
          <cell r="D861" t="str">
            <v>I</v>
          </cell>
        </row>
        <row r="862">
          <cell r="D862" t="str">
            <v>I</v>
          </cell>
        </row>
        <row r="863">
          <cell r="D863" t="str">
            <v>I</v>
          </cell>
        </row>
        <row r="864">
          <cell r="D864" t="str">
            <v>I</v>
          </cell>
        </row>
        <row r="865">
          <cell r="D865" t="str">
            <v>I</v>
          </cell>
        </row>
        <row r="866">
          <cell r="D866" t="str">
            <v>I</v>
          </cell>
        </row>
        <row r="867">
          <cell r="D867" t="str">
            <v>I</v>
          </cell>
        </row>
        <row r="868">
          <cell r="D868" t="str">
            <v>I</v>
          </cell>
        </row>
        <row r="869">
          <cell r="D869" t="str">
            <v>I</v>
          </cell>
        </row>
        <row r="870">
          <cell r="D870" t="str">
            <v>I</v>
          </cell>
        </row>
        <row r="871">
          <cell r="D871" t="str">
            <v>I</v>
          </cell>
        </row>
        <row r="872">
          <cell r="D872" t="str">
            <v>I</v>
          </cell>
        </row>
        <row r="873">
          <cell r="D873" t="str">
            <v>I</v>
          </cell>
        </row>
        <row r="874">
          <cell r="D874" t="str">
            <v>I</v>
          </cell>
        </row>
        <row r="875">
          <cell r="D875" t="str">
            <v>I</v>
          </cell>
        </row>
        <row r="876">
          <cell r="D876" t="str">
            <v>I</v>
          </cell>
        </row>
        <row r="877">
          <cell r="D877" t="str">
            <v>I</v>
          </cell>
        </row>
        <row r="878">
          <cell r="D878" t="str">
            <v>I</v>
          </cell>
        </row>
        <row r="879">
          <cell r="D879" t="str">
            <v>I</v>
          </cell>
        </row>
        <row r="880">
          <cell r="D880" t="str">
            <v>I</v>
          </cell>
        </row>
        <row r="881">
          <cell r="D881" t="str">
            <v>I</v>
          </cell>
        </row>
        <row r="882">
          <cell r="D882" t="str">
            <v>I</v>
          </cell>
        </row>
        <row r="883">
          <cell r="D883" t="str">
            <v>I</v>
          </cell>
        </row>
        <row r="884">
          <cell r="D884" t="str">
            <v>I</v>
          </cell>
        </row>
        <row r="885">
          <cell r="D885" t="str">
            <v>I</v>
          </cell>
        </row>
        <row r="886">
          <cell r="D886" t="str">
            <v>I</v>
          </cell>
        </row>
        <row r="887">
          <cell r="D887" t="str">
            <v>I</v>
          </cell>
        </row>
        <row r="888">
          <cell r="D888" t="str">
            <v>I</v>
          </cell>
        </row>
        <row r="889">
          <cell r="D889" t="str">
            <v>I</v>
          </cell>
        </row>
        <row r="890">
          <cell r="D890" t="str">
            <v>I</v>
          </cell>
        </row>
        <row r="891">
          <cell r="D891" t="str">
            <v>I</v>
          </cell>
        </row>
        <row r="892">
          <cell r="D892" t="str">
            <v>I</v>
          </cell>
        </row>
        <row r="893">
          <cell r="D893" t="str">
            <v>I</v>
          </cell>
        </row>
        <row r="894">
          <cell r="D894" t="str">
            <v>I</v>
          </cell>
        </row>
        <row r="895">
          <cell r="D895" t="str">
            <v>I</v>
          </cell>
        </row>
        <row r="896">
          <cell r="D896" t="str">
            <v>I</v>
          </cell>
        </row>
        <row r="897">
          <cell r="D897" t="str">
            <v>I</v>
          </cell>
        </row>
        <row r="898">
          <cell r="D898" t="str">
            <v>I</v>
          </cell>
        </row>
        <row r="899">
          <cell r="D899" t="str">
            <v>I</v>
          </cell>
        </row>
        <row r="900">
          <cell r="D900" t="str">
            <v>I</v>
          </cell>
        </row>
        <row r="901">
          <cell r="D901" t="str">
            <v>I</v>
          </cell>
        </row>
        <row r="902">
          <cell r="D902" t="str">
            <v>I</v>
          </cell>
        </row>
        <row r="903">
          <cell r="D903" t="str">
            <v>I</v>
          </cell>
        </row>
        <row r="904">
          <cell r="D904" t="str">
            <v>I</v>
          </cell>
        </row>
        <row r="905">
          <cell r="D905" t="str">
            <v>I</v>
          </cell>
        </row>
        <row r="906">
          <cell r="D906" t="str">
            <v>I</v>
          </cell>
        </row>
        <row r="907">
          <cell r="D907" t="str">
            <v>I</v>
          </cell>
        </row>
        <row r="908">
          <cell r="D908" t="str">
            <v>I</v>
          </cell>
        </row>
        <row r="909">
          <cell r="D909" t="str">
            <v>I</v>
          </cell>
        </row>
        <row r="910">
          <cell r="D910" t="str">
            <v>I</v>
          </cell>
        </row>
        <row r="911">
          <cell r="D911" t="str">
            <v>I</v>
          </cell>
        </row>
        <row r="912">
          <cell r="D912" t="str">
            <v>I</v>
          </cell>
        </row>
        <row r="913">
          <cell r="D913" t="str">
            <v>I</v>
          </cell>
        </row>
        <row r="914">
          <cell r="D914" t="str">
            <v>I</v>
          </cell>
        </row>
        <row r="915">
          <cell r="D915" t="str">
            <v>I</v>
          </cell>
        </row>
        <row r="916">
          <cell r="D916" t="str">
            <v>I</v>
          </cell>
        </row>
        <row r="917">
          <cell r="D917" t="str">
            <v>I</v>
          </cell>
        </row>
        <row r="918">
          <cell r="D918" t="str">
            <v>I</v>
          </cell>
        </row>
        <row r="919">
          <cell r="D919" t="str">
            <v>I</v>
          </cell>
        </row>
        <row r="920">
          <cell r="D920" t="str">
            <v>I</v>
          </cell>
        </row>
        <row r="921">
          <cell r="D921" t="str">
            <v>I</v>
          </cell>
        </row>
        <row r="922">
          <cell r="D922" t="str">
            <v>I</v>
          </cell>
        </row>
        <row r="923">
          <cell r="D923" t="str">
            <v>I</v>
          </cell>
        </row>
        <row r="924">
          <cell r="D924" t="str">
            <v>I</v>
          </cell>
        </row>
        <row r="925">
          <cell r="D925" t="str">
            <v>I</v>
          </cell>
        </row>
        <row r="926">
          <cell r="D926" t="str">
            <v>I</v>
          </cell>
        </row>
        <row r="927">
          <cell r="D927" t="str">
            <v>I</v>
          </cell>
        </row>
        <row r="928">
          <cell r="D928" t="str">
            <v>I</v>
          </cell>
        </row>
        <row r="929">
          <cell r="D929" t="str">
            <v>I</v>
          </cell>
        </row>
        <row r="930">
          <cell r="D930" t="str">
            <v>I</v>
          </cell>
        </row>
        <row r="931">
          <cell r="D931" t="str">
            <v>I</v>
          </cell>
        </row>
        <row r="932">
          <cell r="D932" t="str">
            <v>I</v>
          </cell>
        </row>
        <row r="933">
          <cell r="D933" t="str">
            <v>I</v>
          </cell>
        </row>
        <row r="934">
          <cell r="D934" t="str">
            <v>I</v>
          </cell>
        </row>
        <row r="935">
          <cell r="D935" t="str">
            <v>I</v>
          </cell>
        </row>
        <row r="936">
          <cell r="D936" t="str">
            <v>I</v>
          </cell>
        </row>
        <row r="937">
          <cell r="D937" t="str">
            <v>I</v>
          </cell>
        </row>
        <row r="938">
          <cell r="D938" t="str">
            <v>I</v>
          </cell>
        </row>
        <row r="939">
          <cell r="D939" t="str">
            <v>I</v>
          </cell>
        </row>
        <row r="940">
          <cell r="D940" t="str">
            <v>I</v>
          </cell>
        </row>
        <row r="941">
          <cell r="D941" t="str">
            <v>I</v>
          </cell>
        </row>
        <row r="942">
          <cell r="D942" t="str">
            <v>I</v>
          </cell>
        </row>
        <row r="943">
          <cell r="D943" t="str">
            <v>I</v>
          </cell>
        </row>
        <row r="944">
          <cell r="D944" t="str">
            <v>I</v>
          </cell>
        </row>
        <row r="945">
          <cell r="D945" t="str">
            <v>I</v>
          </cell>
        </row>
        <row r="946">
          <cell r="D946" t="str">
            <v>I</v>
          </cell>
        </row>
        <row r="947">
          <cell r="D947" t="str">
            <v>I</v>
          </cell>
        </row>
        <row r="948">
          <cell r="D948" t="str">
            <v>I</v>
          </cell>
        </row>
        <row r="949">
          <cell r="D949" t="str">
            <v>I</v>
          </cell>
        </row>
        <row r="950">
          <cell r="D950" t="str">
            <v>I</v>
          </cell>
        </row>
        <row r="951">
          <cell r="D951" t="str">
            <v>I</v>
          </cell>
        </row>
        <row r="952">
          <cell r="D952" t="str">
            <v>I</v>
          </cell>
        </row>
        <row r="953">
          <cell r="D953" t="str">
            <v>I</v>
          </cell>
        </row>
        <row r="954">
          <cell r="D954" t="str">
            <v>I</v>
          </cell>
        </row>
        <row r="955">
          <cell r="D955" t="str">
            <v>I</v>
          </cell>
        </row>
        <row r="956">
          <cell r="D956" t="str">
            <v>I</v>
          </cell>
        </row>
        <row r="957">
          <cell r="D957" t="str">
            <v>I</v>
          </cell>
        </row>
        <row r="958">
          <cell r="D958" t="str">
            <v>I</v>
          </cell>
        </row>
        <row r="959">
          <cell r="D959" t="str">
            <v>I</v>
          </cell>
        </row>
        <row r="960">
          <cell r="D960" t="str">
            <v>I</v>
          </cell>
        </row>
        <row r="961">
          <cell r="D961" t="str">
            <v>I</v>
          </cell>
        </row>
        <row r="962">
          <cell r="D962" t="str">
            <v>I</v>
          </cell>
        </row>
        <row r="963">
          <cell r="D963" t="str">
            <v>I</v>
          </cell>
        </row>
        <row r="964">
          <cell r="D964" t="str">
            <v>I</v>
          </cell>
        </row>
        <row r="965">
          <cell r="D965" t="str">
            <v>I</v>
          </cell>
        </row>
        <row r="966">
          <cell r="D966" t="str">
            <v>I</v>
          </cell>
        </row>
        <row r="967">
          <cell r="D967" t="str">
            <v>I</v>
          </cell>
        </row>
        <row r="968">
          <cell r="D968" t="str">
            <v>I</v>
          </cell>
        </row>
        <row r="969">
          <cell r="D969" t="str">
            <v>I</v>
          </cell>
        </row>
        <row r="970">
          <cell r="D970" t="str">
            <v>I</v>
          </cell>
        </row>
        <row r="971">
          <cell r="D971" t="str">
            <v>I</v>
          </cell>
        </row>
        <row r="972">
          <cell r="D972" t="str">
            <v>I</v>
          </cell>
        </row>
        <row r="973">
          <cell r="D973" t="str">
            <v>I</v>
          </cell>
        </row>
        <row r="974">
          <cell r="D974" t="str">
            <v>I</v>
          </cell>
        </row>
        <row r="975">
          <cell r="D975" t="str">
            <v>I</v>
          </cell>
        </row>
        <row r="976">
          <cell r="D976" t="str">
            <v>I</v>
          </cell>
        </row>
        <row r="977">
          <cell r="D977" t="str">
            <v>I</v>
          </cell>
        </row>
        <row r="978">
          <cell r="D978" t="str">
            <v>I</v>
          </cell>
        </row>
        <row r="979">
          <cell r="D979" t="str">
            <v>I</v>
          </cell>
        </row>
        <row r="980">
          <cell r="D980" t="str">
            <v>I</v>
          </cell>
        </row>
        <row r="981">
          <cell r="D981" t="str">
            <v>I</v>
          </cell>
        </row>
        <row r="982">
          <cell r="D982" t="str">
            <v>I</v>
          </cell>
        </row>
        <row r="983">
          <cell r="D983" t="str">
            <v>I</v>
          </cell>
        </row>
        <row r="984">
          <cell r="D984" t="str">
            <v>I</v>
          </cell>
        </row>
        <row r="985">
          <cell r="D985" t="str">
            <v>I</v>
          </cell>
        </row>
        <row r="986">
          <cell r="D986" t="str">
            <v>I</v>
          </cell>
        </row>
        <row r="987">
          <cell r="D987" t="str">
            <v>I</v>
          </cell>
        </row>
        <row r="988">
          <cell r="D988" t="str">
            <v>I</v>
          </cell>
        </row>
        <row r="989">
          <cell r="D989" t="str">
            <v>I</v>
          </cell>
        </row>
        <row r="990">
          <cell r="D990" t="str">
            <v>I</v>
          </cell>
        </row>
        <row r="991">
          <cell r="D991" t="str">
            <v>I</v>
          </cell>
        </row>
        <row r="992">
          <cell r="D992" t="str">
            <v>I</v>
          </cell>
        </row>
        <row r="993">
          <cell r="D993" t="str">
            <v>I</v>
          </cell>
        </row>
        <row r="994">
          <cell r="D994" t="str">
            <v>I</v>
          </cell>
        </row>
        <row r="995">
          <cell r="D995" t="str">
            <v>I</v>
          </cell>
        </row>
        <row r="996">
          <cell r="D996" t="str">
            <v>I</v>
          </cell>
        </row>
        <row r="997">
          <cell r="D997" t="str">
            <v>I</v>
          </cell>
        </row>
        <row r="998">
          <cell r="D998" t="str">
            <v>I</v>
          </cell>
        </row>
        <row r="999">
          <cell r="D999" t="str">
            <v>I</v>
          </cell>
        </row>
        <row r="1000">
          <cell r="D1000" t="str">
            <v>I</v>
          </cell>
        </row>
        <row r="1001">
          <cell r="D1001" t="str">
            <v>I</v>
          </cell>
        </row>
        <row r="1002">
          <cell r="D1002" t="str">
            <v>I</v>
          </cell>
        </row>
        <row r="1003">
          <cell r="D1003" t="str">
            <v>I</v>
          </cell>
        </row>
        <row r="1004">
          <cell r="D1004" t="str">
            <v>I</v>
          </cell>
        </row>
        <row r="1005">
          <cell r="D1005" t="str">
            <v>I</v>
          </cell>
        </row>
        <row r="1006">
          <cell r="D1006" t="str">
            <v>I</v>
          </cell>
        </row>
        <row r="1007">
          <cell r="D1007" t="str">
            <v>I</v>
          </cell>
        </row>
        <row r="1008">
          <cell r="D1008" t="str">
            <v>I</v>
          </cell>
        </row>
        <row r="1009">
          <cell r="D1009" t="str">
            <v>I</v>
          </cell>
        </row>
        <row r="1010">
          <cell r="D1010" t="str">
            <v>I</v>
          </cell>
        </row>
        <row r="1011">
          <cell r="D1011" t="str">
            <v>I</v>
          </cell>
        </row>
        <row r="1012">
          <cell r="D1012" t="str">
            <v>I</v>
          </cell>
        </row>
        <row r="1013">
          <cell r="D1013" t="str">
            <v>I</v>
          </cell>
        </row>
        <row r="1014">
          <cell r="D1014" t="str">
            <v>I</v>
          </cell>
        </row>
        <row r="1015">
          <cell r="D1015" t="str">
            <v>I</v>
          </cell>
        </row>
        <row r="1016">
          <cell r="D1016" t="str">
            <v>I</v>
          </cell>
        </row>
        <row r="1017">
          <cell r="D1017" t="str">
            <v>I</v>
          </cell>
        </row>
        <row r="1018">
          <cell r="D1018" t="str">
            <v>I</v>
          </cell>
        </row>
        <row r="1019">
          <cell r="D1019" t="str">
            <v>I</v>
          </cell>
        </row>
        <row r="1020">
          <cell r="D1020" t="str">
            <v>I</v>
          </cell>
        </row>
        <row r="1021">
          <cell r="D1021" t="str">
            <v>I</v>
          </cell>
        </row>
        <row r="1022">
          <cell r="D1022" t="str">
            <v>I</v>
          </cell>
        </row>
        <row r="1023">
          <cell r="D1023" t="str">
            <v>I</v>
          </cell>
        </row>
        <row r="1024">
          <cell r="D1024" t="str">
            <v>I</v>
          </cell>
        </row>
        <row r="1025">
          <cell r="D1025" t="str">
            <v>I</v>
          </cell>
        </row>
        <row r="1026">
          <cell r="D1026" t="str">
            <v>I</v>
          </cell>
        </row>
        <row r="1027">
          <cell r="D1027" t="str">
            <v>I</v>
          </cell>
        </row>
        <row r="1028">
          <cell r="D1028" t="str">
            <v>I</v>
          </cell>
        </row>
        <row r="1029">
          <cell r="D1029" t="str">
            <v>I</v>
          </cell>
        </row>
        <row r="1030">
          <cell r="D1030" t="str">
            <v>I</v>
          </cell>
        </row>
        <row r="1031">
          <cell r="D1031" t="str">
            <v>I</v>
          </cell>
        </row>
        <row r="1032">
          <cell r="D1032" t="str">
            <v>I</v>
          </cell>
        </row>
        <row r="1033">
          <cell r="D1033" t="str">
            <v>I</v>
          </cell>
        </row>
        <row r="1034">
          <cell r="D1034" t="str">
            <v>I</v>
          </cell>
        </row>
        <row r="1035">
          <cell r="D1035" t="str">
            <v>I</v>
          </cell>
        </row>
        <row r="1036">
          <cell r="D1036" t="str">
            <v>I</v>
          </cell>
        </row>
        <row r="1037">
          <cell r="D1037" t="str">
            <v>I</v>
          </cell>
        </row>
        <row r="1038">
          <cell r="D1038" t="str">
            <v>I</v>
          </cell>
        </row>
        <row r="1039">
          <cell r="D1039" t="str">
            <v>I</v>
          </cell>
        </row>
        <row r="1040">
          <cell r="D1040" t="str">
            <v>I</v>
          </cell>
        </row>
        <row r="1041">
          <cell r="D1041" t="str">
            <v>I</v>
          </cell>
        </row>
        <row r="1042">
          <cell r="D1042" t="str">
            <v>I</v>
          </cell>
        </row>
        <row r="1043">
          <cell r="D1043" t="str">
            <v>I</v>
          </cell>
        </row>
        <row r="1044">
          <cell r="D1044" t="str">
            <v>I</v>
          </cell>
        </row>
        <row r="1045">
          <cell r="D1045" t="str">
            <v>I</v>
          </cell>
        </row>
        <row r="1046">
          <cell r="D1046" t="str">
            <v>I</v>
          </cell>
        </row>
        <row r="1047">
          <cell r="D1047" t="str">
            <v>I</v>
          </cell>
        </row>
        <row r="1048">
          <cell r="D1048" t="str">
            <v>I</v>
          </cell>
        </row>
        <row r="1049">
          <cell r="D1049" t="str">
            <v>I</v>
          </cell>
        </row>
        <row r="1050">
          <cell r="D1050" t="str">
            <v>I</v>
          </cell>
        </row>
        <row r="1051">
          <cell r="D1051" t="str">
            <v>I</v>
          </cell>
        </row>
        <row r="1052">
          <cell r="D1052" t="str">
            <v>I</v>
          </cell>
        </row>
        <row r="1053">
          <cell r="D1053" t="str">
            <v>I</v>
          </cell>
        </row>
        <row r="1054">
          <cell r="D1054" t="str">
            <v>I</v>
          </cell>
        </row>
        <row r="1055">
          <cell r="D1055" t="str">
            <v>I</v>
          </cell>
        </row>
        <row r="1056">
          <cell r="D1056" t="str">
            <v>I</v>
          </cell>
        </row>
        <row r="1057">
          <cell r="D1057" t="str">
            <v>I</v>
          </cell>
        </row>
        <row r="1058">
          <cell r="D1058" t="str">
            <v>I</v>
          </cell>
        </row>
        <row r="1059">
          <cell r="D1059" t="str">
            <v>I</v>
          </cell>
        </row>
        <row r="1060">
          <cell r="D1060" t="str">
            <v>I</v>
          </cell>
        </row>
        <row r="1061">
          <cell r="D1061" t="str">
            <v>I</v>
          </cell>
        </row>
        <row r="1062">
          <cell r="D1062" t="str">
            <v>I</v>
          </cell>
        </row>
        <row r="1063">
          <cell r="D1063" t="str">
            <v>I</v>
          </cell>
        </row>
        <row r="1064">
          <cell r="D1064" t="str">
            <v>I</v>
          </cell>
        </row>
        <row r="1065">
          <cell r="D1065" t="str">
            <v>I</v>
          </cell>
        </row>
        <row r="1066">
          <cell r="D1066" t="str">
            <v>I</v>
          </cell>
        </row>
        <row r="1067">
          <cell r="D1067" t="str">
            <v>I</v>
          </cell>
        </row>
        <row r="1068">
          <cell r="D1068" t="str">
            <v>I</v>
          </cell>
        </row>
        <row r="1069">
          <cell r="D1069" t="str">
            <v>I</v>
          </cell>
        </row>
        <row r="1070">
          <cell r="D1070" t="str">
            <v>I</v>
          </cell>
        </row>
        <row r="1071">
          <cell r="D1071" t="str">
            <v>I</v>
          </cell>
        </row>
        <row r="1072">
          <cell r="D1072" t="str">
            <v>I</v>
          </cell>
        </row>
        <row r="1073">
          <cell r="D1073" t="str">
            <v>I</v>
          </cell>
        </row>
        <row r="1074">
          <cell r="D1074" t="str">
            <v>I</v>
          </cell>
        </row>
        <row r="1075">
          <cell r="D1075" t="str">
            <v>I</v>
          </cell>
        </row>
        <row r="1076">
          <cell r="D1076" t="str">
            <v>I</v>
          </cell>
        </row>
        <row r="1077">
          <cell r="D1077" t="str">
            <v>I</v>
          </cell>
        </row>
        <row r="1078">
          <cell r="D1078" t="str">
            <v>I</v>
          </cell>
        </row>
        <row r="1079">
          <cell r="D1079" t="str">
            <v>I</v>
          </cell>
        </row>
        <row r="1080">
          <cell r="D1080" t="str">
            <v>I</v>
          </cell>
        </row>
        <row r="1081">
          <cell r="D1081" t="str">
            <v>I</v>
          </cell>
        </row>
        <row r="1082">
          <cell r="D1082" t="str">
            <v>I</v>
          </cell>
        </row>
        <row r="1083">
          <cell r="D1083" t="str">
            <v>I</v>
          </cell>
        </row>
        <row r="1084">
          <cell r="D1084" t="str">
            <v>I</v>
          </cell>
        </row>
        <row r="1085">
          <cell r="D1085" t="str">
            <v>I</v>
          </cell>
        </row>
        <row r="1086">
          <cell r="D1086" t="str">
            <v>I</v>
          </cell>
        </row>
        <row r="1087">
          <cell r="D1087" t="str">
            <v>I</v>
          </cell>
        </row>
        <row r="1088">
          <cell r="D1088" t="str">
            <v>I</v>
          </cell>
        </row>
        <row r="1089">
          <cell r="D1089" t="str">
            <v>I</v>
          </cell>
        </row>
        <row r="1090">
          <cell r="D1090" t="str">
            <v>I</v>
          </cell>
        </row>
        <row r="1091">
          <cell r="D1091" t="str">
            <v>I</v>
          </cell>
        </row>
        <row r="1092">
          <cell r="D1092" t="str">
            <v>I</v>
          </cell>
        </row>
        <row r="1093">
          <cell r="D1093" t="str">
            <v>I</v>
          </cell>
        </row>
        <row r="1094">
          <cell r="D1094" t="str">
            <v>I</v>
          </cell>
        </row>
        <row r="1095">
          <cell r="D1095" t="str">
            <v>I</v>
          </cell>
        </row>
        <row r="1096">
          <cell r="D1096" t="str">
            <v>I</v>
          </cell>
        </row>
        <row r="1097">
          <cell r="D1097" t="str">
            <v>I</v>
          </cell>
        </row>
        <row r="1098">
          <cell r="D1098" t="str">
            <v>I</v>
          </cell>
        </row>
        <row r="1099">
          <cell r="D1099" t="str">
            <v>I</v>
          </cell>
        </row>
        <row r="1100">
          <cell r="D1100" t="str">
            <v>I</v>
          </cell>
        </row>
        <row r="1101">
          <cell r="D1101" t="str">
            <v>I</v>
          </cell>
        </row>
        <row r="1102">
          <cell r="D1102" t="str">
            <v>I</v>
          </cell>
        </row>
        <row r="1103">
          <cell r="D1103" t="str">
            <v>I</v>
          </cell>
        </row>
        <row r="1104">
          <cell r="D1104" t="str">
            <v>I</v>
          </cell>
        </row>
        <row r="1105">
          <cell r="D1105" t="str">
            <v>I</v>
          </cell>
        </row>
        <row r="1106">
          <cell r="D1106" t="str">
            <v>I</v>
          </cell>
        </row>
        <row r="1107">
          <cell r="D1107" t="str">
            <v>I</v>
          </cell>
        </row>
        <row r="1108">
          <cell r="D1108" t="str">
            <v>I</v>
          </cell>
        </row>
        <row r="1109">
          <cell r="D1109" t="str">
            <v>I</v>
          </cell>
        </row>
        <row r="1110">
          <cell r="D1110" t="str">
            <v>I</v>
          </cell>
        </row>
        <row r="1111">
          <cell r="D1111" t="str">
            <v>I</v>
          </cell>
        </row>
        <row r="1112">
          <cell r="D1112" t="str">
            <v>I</v>
          </cell>
        </row>
        <row r="1113">
          <cell r="D1113" t="str">
            <v>I</v>
          </cell>
        </row>
        <row r="1114">
          <cell r="D1114" t="str">
            <v>I</v>
          </cell>
        </row>
        <row r="1115">
          <cell r="D1115" t="str">
            <v>I</v>
          </cell>
        </row>
        <row r="1116">
          <cell r="D1116" t="str">
            <v>I</v>
          </cell>
        </row>
        <row r="1117">
          <cell r="D1117" t="str">
            <v>I</v>
          </cell>
        </row>
        <row r="1118">
          <cell r="D1118" t="str">
            <v>I</v>
          </cell>
        </row>
        <row r="1119">
          <cell r="D1119" t="str">
            <v>I</v>
          </cell>
        </row>
        <row r="1120">
          <cell r="D1120" t="str">
            <v>I</v>
          </cell>
        </row>
        <row r="1121">
          <cell r="D1121" t="str">
            <v>I</v>
          </cell>
        </row>
        <row r="1122">
          <cell r="D1122" t="str">
            <v>I</v>
          </cell>
        </row>
        <row r="1123">
          <cell r="D1123" t="str">
            <v>I</v>
          </cell>
        </row>
        <row r="1124">
          <cell r="D1124" t="str">
            <v>I</v>
          </cell>
        </row>
        <row r="1125">
          <cell r="D1125" t="str">
            <v>I</v>
          </cell>
        </row>
        <row r="1126">
          <cell r="D1126" t="str">
            <v>I</v>
          </cell>
        </row>
        <row r="1127">
          <cell r="D1127" t="str">
            <v>I</v>
          </cell>
        </row>
        <row r="1128">
          <cell r="D1128" t="str">
            <v>I</v>
          </cell>
        </row>
        <row r="1129">
          <cell r="D1129" t="str">
            <v>I</v>
          </cell>
        </row>
        <row r="1130">
          <cell r="D1130" t="str">
            <v>I</v>
          </cell>
        </row>
        <row r="1131">
          <cell r="D1131" t="str">
            <v>I</v>
          </cell>
        </row>
        <row r="1132">
          <cell r="D1132" t="str">
            <v>I</v>
          </cell>
        </row>
        <row r="1133">
          <cell r="D1133" t="str">
            <v>I</v>
          </cell>
        </row>
        <row r="1134">
          <cell r="D1134" t="str">
            <v>I</v>
          </cell>
        </row>
        <row r="1135">
          <cell r="D1135" t="str">
            <v>I</v>
          </cell>
        </row>
        <row r="1136">
          <cell r="D1136" t="str">
            <v>I</v>
          </cell>
        </row>
        <row r="1137">
          <cell r="D1137" t="str">
            <v>I</v>
          </cell>
        </row>
        <row r="1138">
          <cell r="D1138" t="str">
            <v>I</v>
          </cell>
        </row>
        <row r="1139">
          <cell r="D1139" t="str">
            <v>I</v>
          </cell>
        </row>
        <row r="1140">
          <cell r="D1140" t="str">
            <v>I</v>
          </cell>
        </row>
        <row r="1141">
          <cell r="D1141" t="str">
            <v>I</v>
          </cell>
        </row>
        <row r="1142">
          <cell r="D1142" t="str">
            <v>I</v>
          </cell>
        </row>
        <row r="1143">
          <cell r="D1143" t="str">
            <v>I</v>
          </cell>
        </row>
        <row r="1144">
          <cell r="D1144" t="str">
            <v>I</v>
          </cell>
        </row>
        <row r="1145">
          <cell r="D1145" t="str">
            <v>I</v>
          </cell>
        </row>
        <row r="1146">
          <cell r="D1146" t="str">
            <v>I</v>
          </cell>
        </row>
        <row r="1147">
          <cell r="D1147" t="str">
            <v>I</v>
          </cell>
        </row>
        <row r="1148">
          <cell r="D1148" t="str">
            <v>I</v>
          </cell>
        </row>
        <row r="1149">
          <cell r="D1149" t="str">
            <v>I</v>
          </cell>
        </row>
        <row r="1150">
          <cell r="D1150" t="str">
            <v>I</v>
          </cell>
        </row>
        <row r="1151">
          <cell r="D1151" t="str">
            <v>I</v>
          </cell>
        </row>
        <row r="1152">
          <cell r="D1152" t="str">
            <v>I</v>
          </cell>
        </row>
        <row r="1153">
          <cell r="D1153" t="str">
            <v>I</v>
          </cell>
        </row>
        <row r="1154">
          <cell r="D1154" t="str">
            <v>I</v>
          </cell>
        </row>
        <row r="1155">
          <cell r="D1155" t="str">
            <v>I</v>
          </cell>
        </row>
        <row r="1156">
          <cell r="D1156" t="str">
            <v>I</v>
          </cell>
        </row>
        <row r="1157">
          <cell r="D1157" t="str">
            <v>I</v>
          </cell>
        </row>
        <row r="1158">
          <cell r="D1158" t="str">
            <v>I</v>
          </cell>
        </row>
        <row r="1159">
          <cell r="D1159" t="str">
            <v>I</v>
          </cell>
        </row>
        <row r="1160">
          <cell r="D1160" t="str">
            <v>I</v>
          </cell>
        </row>
        <row r="1161">
          <cell r="D1161" t="str">
            <v>I</v>
          </cell>
        </row>
        <row r="1162">
          <cell r="D1162" t="str">
            <v>I</v>
          </cell>
        </row>
        <row r="1163">
          <cell r="D1163" t="str">
            <v>I</v>
          </cell>
        </row>
        <row r="1164">
          <cell r="D1164" t="str">
            <v>I</v>
          </cell>
        </row>
        <row r="1165">
          <cell r="D1165" t="str">
            <v>I</v>
          </cell>
        </row>
        <row r="1166">
          <cell r="D1166" t="str">
            <v>I</v>
          </cell>
        </row>
        <row r="1167">
          <cell r="D1167" t="str">
            <v>I</v>
          </cell>
        </row>
        <row r="1168">
          <cell r="D1168" t="str">
            <v>I</v>
          </cell>
        </row>
        <row r="1169">
          <cell r="D1169" t="str">
            <v>I</v>
          </cell>
        </row>
        <row r="1170">
          <cell r="D1170" t="str">
            <v>I</v>
          </cell>
        </row>
        <row r="1171">
          <cell r="D1171" t="str">
            <v>I</v>
          </cell>
        </row>
        <row r="1172">
          <cell r="D1172" t="str">
            <v>I</v>
          </cell>
        </row>
        <row r="1173">
          <cell r="D1173" t="str">
            <v>I</v>
          </cell>
        </row>
        <row r="1174">
          <cell r="D1174" t="str">
            <v>I</v>
          </cell>
        </row>
        <row r="1175">
          <cell r="D1175" t="str">
            <v>I</v>
          </cell>
        </row>
        <row r="1176">
          <cell r="D1176" t="str">
            <v>I</v>
          </cell>
        </row>
        <row r="1177">
          <cell r="D1177" t="str">
            <v>I</v>
          </cell>
        </row>
        <row r="1178">
          <cell r="D1178" t="str">
            <v>I</v>
          </cell>
        </row>
        <row r="1179">
          <cell r="D1179" t="str">
            <v>I</v>
          </cell>
        </row>
        <row r="1180">
          <cell r="D1180" t="str">
            <v>I</v>
          </cell>
        </row>
        <row r="1181">
          <cell r="D1181" t="str">
            <v>I</v>
          </cell>
        </row>
        <row r="1182">
          <cell r="D1182" t="str">
            <v>I</v>
          </cell>
        </row>
        <row r="1183">
          <cell r="D1183" t="str">
            <v>I</v>
          </cell>
        </row>
        <row r="1184">
          <cell r="D1184" t="str">
            <v>I</v>
          </cell>
        </row>
        <row r="1185">
          <cell r="D1185" t="str">
            <v>I</v>
          </cell>
        </row>
        <row r="1186">
          <cell r="D1186" t="str">
            <v>I</v>
          </cell>
        </row>
        <row r="1187">
          <cell r="D1187" t="str">
            <v>I</v>
          </cell>
        </row>
        <row r="1188">
          <cell r="D1188" t="str">
            <v>I</v>
          </cell>
        </row>
        <row r="1189">
          <cell r="D1189" t="str">
            <v>I</v>
          </cell>
        </row>
        <row r="1190">
          <cell r="D1190" t="str">
            <v>I</v>
          </cell>
        </row>
        <row r="1191">
          <cell r="D1191" t="str">
            <v>I</v>
          </cell>
        </row>
        <row r="1192">
          <cell r="D1192" t="str">
            <v>I</v>
          </cell>
        </row>
        <row r="1193">
          <cell r="D1193" t="str">
            <v>I</v>
          </cell>
        </row>
        <row r="1194">
          <cell r="D1194" t="str">
            <v>I</v>
          </cell>
        </row>
        <row r="1195">
          <cell r="D1195" t="str">
            <v>I</v>
          </cell>
        </row>
        <row r="1196">
          <cell r="D1196" t="str">
            <v>I</v>
          </cell>
        </row>
        <row r="1197">
          <cell r="D1197" t="str">
            <v>I</v>
          </cell>
        </row>
        <row r="1198">
          <cell r="D1198" t="str">
            <v>I</v>
          </cell>
        </row>
        <row r="1199">
          <cell r="D1199" t="str">
            <v>I</v>
          </cell>
        </row>
        <row r="1200">
          <cell r="D1200" t="str">
            <v>I</v>
          </cell>
        </row>
        <row r="1201">
          <cell r="D1201" t="str">
            <v>I</v>
          </cell>
        </row>
        <row r="1202">
          <cell r="D1202" t="str">
            <v>I</v>
          </cell>
        </row>
        <row r="1203">
          <cell r="D1203" t="str">
            <v>I</v>
          </cell>
        </row>
        <row r="1204">
          <cell r="D1204" t="str">
            <v>I</v>
          </cell>
        </row>
        <row r="1205">
          <cell r="D1205" t="str">
            <v>I</v>
          </cell>
        </row>
        <row r="1206">
          <cell r="D1206" t="str">
            <v>I</v>
          </cell>
        </row>
        <row r="1207">
          <cell r="D1207" t="str">
            <v>I</v>
          </cell>
        </row>
        <row r="1208">
          <cell r="D1208" t="str">
            <v>I</v>
          </cell>
        </row>
        <row r="1209">
          <cell r="D1209" t="str">
            <v>I</v>
          </cell>
        </row>
        <row r="1210">
          <cell r="D1210" t="str">
            <v>I</v>
          </cell>
        </row>
        <row r="1211">
          <cell r="D1211" t="str">
            <v>I</v>
          </cell>
        </row>
        <row r="1212">
          <cell r="D1212" t="str">
            <v>I</v>
          </cell>
        </row>
        <row r="1213">
          <cell r="D1213" t="str">
            <v>I</v>
          </cell>
        </row>
        <row r="1214">
          <cell r="D1214" t="str">
            <v>I</v>
          </cell>
        </row>
        <row r="1215">
          <cell r="D1215" t="str">
            <v>I</v>
          </cell>
        </row>
        <row r="1216">
          <cell r="D1216" t="str">
            <v>I</v>
          </cell>
        </row>
        <row r="1217">
          <cell r="D1217" t="str">
            <v>I</v>
          </cell>
        </row>
        <row r="1218">
          <cell r="D1218" t="str">
            <v>I</v>
          </cell>
        </row>
        <row r="1219">
          <cell r="D1219" t="str">
            <v>I</v>
          </cell>
        </row>
        <row r="1220">
          <cell r="D1220" t="str">
            <v>I</v>
          </cell>
        </row>
        <row r="1221">
          <cell r="D1221" t="str">
            <v>I</v>
          </cell>
        </row>
        <row r="1222">
          <cell r="D1222" t="str">
            <v>I</v>
          </cell>
        </row>
        <row r="1223">
          <cell r="D1223" t="str">
            <v>I</v>
          </cell>
        </row>
        <row r="1224">
          <cell r="D1224" t="str">
            <v>I</v>
          </cell>
        </row>
        <row r="1225">
          <cell r="D1225" t="str">
            <v>I</v>
          </cell>
        </row>
        <row r="1226">
          <cell r="D1226" t="str">
            <v>I</v>
          </cell>
        </row>
        <row r="1227">
          <cell r="D1227" t="str">
            <v>I</v>
          </cell>
        </row>
        <row r="1228">
          <cell r="D1228" t="str">
            <v>I</v>
          </cell>
        </row>
        <row r="1229">
          <cell r="D1229" t="str">
            <v>I</v>
          </cell>
        </row>
        <row r="1230">
          <cell r="D1230" t="str">
            <v>I</v>
          </cell>
        </row>
        <row r="1231">
          <cell r="D1231" t="str">
            <v>I</v>
          </cell>
        </row>
        <row r="1232">
          <cell r="D1232" t="str">
            <v>I</v>
          </cell>
        </row>
        <row r="1233">
          <cell r="D1233" t="str">
            <v>I</v>
          </cell>
        </row>
        <row r="1234">
          <cell r="D1234" t="str">
            <v>I</v>
          </cell>
        </row>
        <row r="1235">
          <cell r="D1235" t="str">
            <v>I</v>
          </cell>
        </row>
        <row r="1236">
          <cell r="D1236" t="str">
            <v>I</v>
          </cell>
        </row>
        <row r="1237">
          <cell r="D1237" t="str">
            <v>I</v>
          </cell>
        </row>
        <row r="1238">
          <cell r="D1238" t="str">
            <v>I</v>
          </cell>
        </row>
        <row r="1239">
          <cell r="D1239" t="str">
            <v>I</v>
          </cell>
        </row>
        <row r="1240">
          <cell r="D1240" t="str">
            <v>I</v>
          </cell>
        </row>
        <row r="1241">
          <cell r="D1241" t="str">
            <v>I</v>
          </cell>
        </row>
        <row r="1242">
          <cell r="D1242" t="str">
            <v>I</v>
          </cell>
        </row>
        <row r="1243">
          <cell r="D1243" t="str">
            <v>I</v>
          </cell>
        </row>
        <row r="1244">
          <cell r="D1244" t="str">
            <v>I</v>
          </cell>
        </row>
        <row r="1245">
          <cell r="D1245" t="str">
            <v>I</v>
          </cell>
        </row>
        <row r="1246">
          <cell r="D1246" t="str">
            <v>I</v>
          </cell>
        </row>
        <row r="1247">
          <cell r="D1247" t="str">
            <v>I</v>
          </cell>
        </row>
        <row r="1248">
          <cell r="D1248" t="str">
            <v>I</v>
          </cell>
        </row>
        <row r="1249">
          <cell r="D1249" t="str">
            <v>I</v>
          </cell>
        </row>
        <row r="1250">
          <cell r="D1250" t="str">
            <v>I</v>
          </cell>
        </row>
        <row r="1251">
          <cell r="D1251" t="str">
            <v>I</v>
          </cell>
        </row>
        <row r="1252">
          <cell r="D1252" t="str">
            <v>I</v>
          </cell>
        </row>
        <row r="1253">
          <cell r="D1253" t="str">
            <v>I</v>
          </cell>
        </row>
        <row r="1254">
          <cell r="D1254" t="str">
            <v>I</v>
          </cell>
        </row>
      </sheetData>
      <sheetData sheetId="7"/>
      <sheetData sheetId="8"/>
      <sheetData sheetId="9"/>
      <sheetData sheetId="10">
        <row r="7">
          <cell r="D7" t="str">
            <v>A. Afandi</v>
          </cell>
        </row>
        <row r="8">
          <cell r="D8" t="str">
            <v>Nariman</v>
          </cell>
        </row>
        <row r="9">
          <cell r="D9" t="str">
            <v>A. Supriyadi</v>
          </cell>
        </row>
        <row r="10">
          <cell r="D10" t="str">
            <v>Abd. Rahman</v>
          </cell>
        </row>
        <row r="11">
          <cell r="D11" t="str">
            <v>Abd. Rahman B.</v>
          </cell>
        </row>
        <row r="12">
          <cell r="D12" t="str">
            <v>Abdi</v>
          </cell>
        </row>
        <row r="13">
          <cell r="D13" t="str">
            <v>Abidin</v>
          </cell>
        </row>
        <row r="14">
          <cell r="D14" t="str">
            <v>Abusanil B.</v>
          </cell>
        </row>
        <row r="15">
          <cell r="D15" t="str">
            <v>Adam S.</v>
          </cell>
        </row>
        <row r="16">
          <cell r="D16" t="str">
            <v>Agus Salim</v>
          </cell>
        </row>
        <row r="17">
          <cell r="D17" t="str">
            <v>Agus Salim Bahtiar</v>
          </cell>
        </row>
        <row r="18">
          <cell r="D18" t="str">
            <v>Akbar T.</v>
          </cell>
        </row>
        <row r="19">
          <cell r="D19" t="str">
            <v>Manja S.</v>
          </cell>
        </row>
        <row r="20">
          <cell r="D20" t="str">
            <v>Ariyanto</v>
          </cell>
        </row>
        <row r="21">
          <cell r="D21" t="str">
            <v>Arlin</v>
          </cell>
        </row>
        <row r="22">
          <cell r="D22" t="str">
            <v>Arnoldus Y.</v>
          </cell>
        </row>
        <row r="23">
          <cell r="D23" t="str">
            <v>Arpan</v>
          </cell>
        </row>
        <row r="24">
          <cell r="D24" t="str">
            <v>Asdar</v>
          </cell>
        </row>
        <row r="25">
          <cell r="D25" t="str">
            <v>Asdin</v>
          </cell>
        </row>
        <row r="26">
          <cell r="D26" t="str">
            <v>Asis S.</v>
          </cell>
        </row>
        <row r="27">
          <cell r="D27" t="str">
            <v>B. Dion</v>
          </cell>
        </row>
        <row r="28">
          <cell r="D28" t="str">
            <v>Bambang</v>
          </cell>
        </row>
        <row r="29">
          <cell r="D29" t="str">
            <v>Benidiktus T.</v>
          </cell>
        </row>
        <row r="30">
          <cell r="D30" t="str">
            <v>Danar</v>
          </cell>
        </row>
        <row r="31">
          <cell r="D31" t="str">
            <v>Darjon</v>
          </cell>
        </row>
        <row r="32">
          <cell r="D32" t="str">
            <v>Deny</v>
          </cell>
        </row>
        <row r="33">
          <cell r="D33" t="str">
            <v>Agus Setiawan</v>
          </cell>
        </row>
        <row r="34">
          <cell r="D34" t="str">
            <v>Febriadi</v>
          </cell>
        </row>
        <row r="35">
          <cell r="D35" t="str">
            <v>Arman</v>
          </cell>
        </row>
        <row r="36">
          <cell r="D36" t="str">
            <v>Fikram</v>
          </cell>
        </row>
        <row r="37">
          <cell r="D37" t="str">
            <v>Harmoko</v>
          </cell>
        </row>
        <row r="38">
          <cell r="D38" t="str">
            <v>Harmon</v>
          </cell>
        </row>
        <row r="39">
          <cell r="D39" t="str">
            <v>Hartoyo</v>
          </cell>
        </row>
        <row r="40">
          <cell r="D40" t="str">
            <v>Hasran</v>
          </cell>
        </row>
        <row r="41">
          <cell r="D41" t="str">
            <v>Hendra H</v>
          </cell>
        </row>
        <row r="42">
          <cell r="D42" t="str">
            <v>I Ketut Sugino</v>
          </cell>
        </row>
        <row r="43">
          <cell r="D43" t="str">
            <v>Ilham</v>
          </cell>
        </row>
        <row r="44">
          <cell r="D44" t="str">
            <v>Ilham H</v>
          </cell>
        </row>
        <row r="45">
          <cell r="D45" t="str">
            <v>Irwan</v>
          </cell>
        </row>
        <row r="46">
          <cell r="D46" t="str">
            <v>Irwanto B.</v>
          </cell>
        </row>
        <row r="47">
          <cell r="D47" t="str">
            <v>Ismail</v>
          </cell>
        </row>
        <row r="48">
          <cell r="D48" t="str">
            <v>Ismayadi</v>
          </cell>
        </row>
        <row r="49">
          <cell r="D49" t="str">
            <v>Jefri</v>
          </cell>
        </row>
        <row r="50">
          <cell r="D50" t="str">
            <v>Jupril Padati</v>
          </cell>
        </row>
        <row r="51">
          <cell r="D51" t="str">
            <v>Kaharuddin</v>
          </cell>
        </row>
        <row r="52">
          <cell r="D52" t="str">
            <v>Kardinal Frans</v>
          </cell>
        </row>
        <row r="53">
          <cell r="D53" t="str">
            <v>Lorensius Poli</v>
          </cell>
        </row>
        <row r="54">
          <cell r="D54" t="str">
            <v>M. Agus M.</v>
          </cell>
        </row>
        <row r="55">
          <cell r="D55" t="str">
            <v>M. Ali</v>
          </cell>
        </row>
        <row r="56">
          <cell r="D56" t="str">
            <v>M. Kriswanto</v>
          </cell>
        </row>
        <row r="57">
          <cell r="D57" t="str">
            <v>M. Tahir</v>
          </cell>
        </row>
        <row r="58">
          <cell r="D58" t="str">
            <v>Mansyur Jabir</v>
          </cell>
        </row>
        <row r="59">
          <cell r="D59" t="str">
            <v>Moerdiono</v>
          </cell>
        </row>
        <row r="60">
          <cell r="D60" t="str">
            <v>Moh. Zen</v>
          </cell>
        </row>
        <row r="61">
          <cell r="D61" t="str">
            <v>Mujianto</v>
          </cell>
        </row>
        <row r="62">
          <cell r="D62" t="str">
            <v>Nasir</v>
          </cell>
        </row>
        <row r="63">
          <cell r="D63" t="str">
            <v>Pilus Padati</v>
          </cell>
        </row>
        <row r="64">
          <cell r="D64" t="str">
            <v>Rafid S.</v>
          </cell>
        </row>
        <row r="65">
          <cell r="D65" t="str">
            <v>Rezky</v>
          </cell>
        </row>
        <row r="66">
          <cell r="D66" t="str">
            <v>Ridwan</v>
          </cell>
        </row>
        <row r="67">
          <cell r="D67" t="str">
            <v>Rifai</v>
          </cell>
        </row>
        <row r="68">
          <cell r="D68" t="str">
            <v>Roki</v>
          </cell>
        </row>
        <row r="69">
          <cell r="D69" t="str">
            <v>Rudiansyah</v>
          </cell>
        </row>
        <row r="70">
          <cell r="D70" t="str">
            <v>Sarifuddin</v>
          </cell>
        </row>
        <row r="71">
          <cell r="D71" t="str">
            <v>Sarman</v>
          </cell>
        </row>
        <row r="72">
          <cell r="D72" t="str">
            <v>Sarwin</v>
          </cell>
        </row>
        <row r="73">
          <cell r="D73" t="str">
            <v>Mustakim</v>
          </cell>
        </row>
        <row r="74">
          <cell r="D74" t="str">
            <v>Silvester S.</v>
          </cell>
        </row>
        <row r="75">
          <cell r="D75" t="str">
            <v>Sukari</v>
          </cell>
        </row>
        <row r="76">
          <cell r="D76" t="str">
            <v>Sukarto</v>
          </cell>
        </row>
        <row r="77">
          <cell r="D77" t="str">
            <v>Sukur C.</v>
          </cell>
        </row>
        <row r="78">
          <cell r="D78" t="str">
            <v>Sunaryo</v>
          </cell>
        </row>
        <row r="79">
          <cell r="D79" t="str">
            <v>Syahril</v>
          </cell>
        </row>
        <row r="80">
          <cell r="D80" t="str">
            <v>Syamsul A.</v>
          </cell>
        </row>
        <row r="81">
          <cell r="D81" t="str">
            <v>Syukur</v>
          </cell>
        </row>
        <row r="82">
          <cell r="D82" t="str">
            <v>Taufik L.</v>
          </cell>
        </row>
        <row r="83">
          <cell r="D83" t="str">
            <v>Wawan H.</v>
          </cell>
        </row>
        <row r="84">
          <cell r="D84" t="str">
            <v>Yar S.</v>
          </cell>
        </row>
        <row r="85">
          <cell r="D85" t="str">
            <v>Yousran</v>
          </cell>
        </row>
        <row r="86">
          <cell r="D86" t="str">
            <v>Yudianto</v>
          </cell>
        </row>
        <row r="87">
          <cell r="D87" t="str">
            <v>Yusrin</v>
          </cell>
        </row>
        <row r="88">
          <cell r="D88" t="str">
            <v>Zulkifly Z.</v>
          </cell>
        </row>
        <row r="89">
          <cell r="D89" t="str">
            <v>Use Jamaluddin</v>
          </cell>
        </row>
        <row r="90">
          <cell r="D90" t="str">
            <v>Mohammad Ferial</v>
          </cell>
        </row>
        <row r="91">
          <cell r="D91" t="str">
            <v>Noval</v>
          </cell>
        </row>
        <row r="92">
          <cell r="D92" t="str">
            <v>Ansyahril</v>
          </cell>
        </row>
      </sheetData>
      <sheetData sheetId="11"/>
      <sheetData sheetId="12">
        <row r="3">
          <cell r="B3" t="str">
            <v>Buat Fladbed</v>
          </cell>
          <cell r="I3" t="str">
            <v>Backhoe Loader</v>
          </cell>
          <cell r="N3" t="str">
            <v>cm</v>
          </cell>
          <cell r="P3" t="str">
            <v>Abas</v>
          </cell>
          <cell r="R3" t="str">
            <v>ANA 01</v>
          </cell>
        </row>
        <row r="4">
          <cell r="B4" t="str">
            <v>Buat Parit</v>
          </cell>
          <cell r="I4" t="str">
            <v>Compactor Bomaq 211 D</v>
          </cell>
          <cell r="N4" t="str">
            <v>gram</v>
          </cell>
          <cell r="P4" t="str">
            <v>Agus</v>
          </cell>
          <cell r="R4" t="str">
            <v>ANA 02</v>
          </cell>
        </row>
        <row r="5">
          <cell r="B5" t="str">
            <v>Buat Tapak Rumah</v>
          </cell>
          <cell r="I5" t="str">
            <v>Compactor Bomaq 216 D</v>
          </cell>
          <cell r="N5" t="str">
            <v>Ha</v>
          </cell>
          <cell r="P5" t="str">
            <v>Amir</v>
          </cell>
          <cell r="R5" t="str">
            <v>ANA 03</v>
          </cell>
        </row>
        <row r="6">
          <cell r="B6" t="str">
            <v>Cutting Gunung</v>
          </cell>
          <cell r="I6" t="str">
            <v>Dozer D31E</v>
          </cell>
          <cell r="N6" t="str">
            <v>jalur</v>
          </cell>
          <cell r="P6" t="str">
            <v>Erwin</v>
          </cell>
          <cell r="R6" t="str">
            <v>ANA 04</v>
          </cell>
        </row>
        <row r="7">
          <cell r="B7" t="str">
            <v>Kupas Top Soil</v>
          </cell>
          <cell r="I7" t="str">
            <v>Dozer D31P</v>
          </cell>
          <cell r="N7" t="str">
            <v>m</v>
          </cell>
          <cell r="P7" t="str">
            <v>Heri</v>
          </cell>
          <cell r="R7" t="str">
            <v>ANA 05</v>
          </cell>
        </row>
        <row r="8">
          <cell r="B8" t="str">
            <v>Lain-lain</v>
          </cell>
          <cell r="I8" t="str">
            <v>Dozer D85E-SS</v>
          </cell>
          <cell r="N8" t="str">
            <v>m3</v>
          </cell>
          <cell r="P8" t="str">
            <v>Irfan</v>
          </cell>
          <cell r="R8" t="str">
            <v>PSK 21</v>
          </cell>
        </row>
        <row r="9">
          <cell r="B9" t="str">
            <v>Loading Sampah</v>
          </cell>
          <cell r="I9" t="str">
            <v>Excavator Mini U-50</v>
          </cell>
          <cell r="N9" t="str">
            <v>pcs</v>
          </cell>
          <cell r="P9" t="str">
            <v>M. Tahir</v>
          </cell>
          <cell r="R9" t="str">
            <v>PSK 22</v>
          </cell>
        </row>
        <row r="10">
          <cell r="B10" t="str">
            <v>Muat Material Kayu</v>
          </cell>
          <cell r="I10" t="str">
            <v>Excavator Mini U-50 02</v>
          </cell>
          <cell r="N10" t="str">
            <v>Rit</v>
          </cell>
          <cell r="P10" t="str">
            <v>Purnomo</v>
          </cell>
          <cell r="R10" t="str">
            <v>PSK 23</v>
          </cell>
        </row>
        <row r="11">
          <cell r="B11" t="str">
            <v>Loading Material</v>
          </cell>
          <cell r="I11" t="str">
            <v>Excavator PC-100 F</v>
          </cell>
          <cell r="N11" t="str">
            <v>sak</v>
          </cell>
          <cell r="P11" t="str">
            <v>Suhardi</v>
          </cell>
          <cell r="R11" t="str">
            <v>PSK 24</v>
          </cell>
        </row>
        <row r="12">
          <cell r="B12" t="str">
            <v>Pasang gorong2</v>
          </cell>
          <cell r="I12" t="str">
            <v>Excavator PC-200 Amphibi</v>
          </cell>
          <cell r="N12" t="str">
            <v>ton</v>
          </cell>
          <cell r="P12" t="str">
            <v>Sukardi</v>
          </cell>
          <cell r="R12" t="str">
            <v>PSK 25</v>
          </cell>
        </row>
        <row r="13">
          <cell r="B13" t="str">
            <v>Pasang jembatan</v>
          </cell>
          <cell r="I13" t="str">
            <v>Excavator PC-200 Galeo 07</v>
          </cell>
          <cell r="N13" t="str">
            <v>unit</v>
          </cell>
          <cell r="R13" t="str">
            <v>PSK 26</v>
          </cell>
        </row>
        <row r="14">
          <cell r="B14" t="str">
            <v>Rehap Jembatan &amp; Gorong2</v>
          </cell>
          <cell r="I14" t="str">
            <v>Excavator PC-200 LA 06</v>
          </cell>
          <cell r="N14" t="str">
            <v>kg</v>
          </cell>
          <cell r="R14" t="str">
            <v>PSK 27</v>
          </cell>
        </row>
        <row r="15">
          <cell r="B15" t="str">
            <v>Gusur Tanah Pelapisan</v>
          </cell>
          <cell r="I15" t="str">
            <v>Excavator PC-200 LA 07</v>
          </cell>
          <cell r="N15" t="str">
            <v>Btg</v>
          </cell>
          <cell r="R15" t="str">
            <v>PSK 28</v>
          </cell>
        </row>
        <row r="16">
          <cell r="B16" t="str">
            <v>Gusur Tanah Perkerasan</v>
          </cell>
          <cell r="I16" t="str">
            <v>Excavator PC-200-08</v>
          </cell>
          <cell r="N16" t="str">
            <v>Ф</v>
          </cell>
          <cell r="R16" t="str">
            <v>PSK 29</v>
          </cell>
        </row>
        <row r="17">
          <cell r="B17" t="str">
            <v>Gusur Material</v>
          </cell>
          <cell r="I17" t="str">
            <v>Excavator PC-40</v>
          </cell>
          <cell r="N17" t="str">
            <v>ltr</v>
          </cell>
          <cell r="R17" t="str">
            <v>PSK 30</v>
          </cell>
        </row>
        <row r="18">
          <cell r="B18" t="str">
            <v>Kompek Jalan</v>
          </cell>
          <cell r="I18" t="str">
            <v>Grader 510R</v>
          </cell>
          <cell r="R18" t="str">
            <v>PSK 31</v>
          </cell>
        </row>
        <row r="19">
          <cell r="B19" t="str">
            <v>Kompek Jalan Perbaikan</v>
          </cell>
          <cell r="I19" t="str">
            <v>Grader 511A 02</v>
          </cell>
          <cell r="R19" t="str">
            <v>PSK 32</v>
          </cell>
        </row>
        <row r="20">
          <cell r="B20" t="str">
            <v>Kompek Jalan</v>
          </cell>
          <cell r="I20" t="str">
            <v>Grader 511A 03</v>
          </cell>
          <cell r="R20" t="str">
            <v>PSK 33</v>
          </cell>
        </row>
        <row r="21">
          <cell r="B21" t="str">
            <v>Kompek Jalan Perbaikan</v>
          </cell>
          <cell r="I21" t="str">
            <v>Spreader 01</v>
          </cell>
          <cell r="R21" t="str">
            <v>PSK 34</v>
          </cell>
        </row>
        <row r="22">
          <cell r="B22" t="str">
            <v>Bentuk Badan Jalan</v>
          </cell>
          <cell r="I22" t="str">
            <v>Spreader 02</v>
          </cell>
          <cell r="R22" t="str">
            <v>PSK 35</v>
          </cell>
        </row>
        <row r="23">
          <cell r="B23" t="str">
            <v>Bersihkan Jalan (Land Clearing)</v>
          </cell>
          <cell r="I23" t="str">
            <v>Spreader Canycom 01</v>
          </cell>
          <cell r="N23" t="str">
            <v>I</v>
          </cell>
          <cell r="R23" t="str">
            <v>PSK 36</v>
          </cell>
        </row>
        <row r="24">
          <cell r="B24" t="str">
            <v>Buat Jalan Dozer</v>
          </cell>
          <cell r="I24" t="str">
            <v>Spreader Canycom 02</v>
          </cell>
          <cell r="N24" t="str">
            <v>II</v>
          </cell>
          <cell r="R24" t="str">
            <v>PSK 37</v>
          </cell>
        </row>
        <row r="25">
          <cell r="B25" t="str">
            <v>Buat Jalur Pupuk Mekanis</v>
          </cell>
          <cell r="I25" t="str">
            <v>Spreader Canycom 03</v>
          </cell>
          <cell r="R25" t="str">
            <v>PSK 38</v>
          </cell>
        </row>
        <row r="26">
          <cell r="B26" t="str">
            <v>Buat Tapak</v>
          </cell>
          <cell r="I26" t="str">
            <v>Spreader Canycom 04</v>
          </cell>
          <cell r="R26" t="str">
            <v>PSK 39</v>
          </cell>
        </row>
        <row r="27">
          <cell r="B27" t="str">
            <v>Buka Jalan</v>
          </cell>
          <cell r="I27" t="str">
            <v>Thornton</v>
          </cell>
          <cell r="R27" t="str">
            <v>PSK 00</v>
          </cell>
        </row>
        <row r="28">
          <cell r="B28" t="str">
            <v>Cutting Gunung</v>
          </cell>
          <cell r="I28" t="str">
            <v>WL Komodo</v>
          </cell>
          <cell r="N28" t="str">
            <v>JC</v>
          </cell>
        </row>
        <row r="29">
          <cell r="B29" t="str">
            <v>Gusur Material</v>
          </cell>
          <cell r="I29" t="str">
            <v>WL Winteq 01</v>
          </cell>
          <cell r="N29" t="str">
            <v>JU</v>
          </cell>
        </row>
        <row r="30">
          <cell r="B30" t="str">
            <v>Bentuk Badan Jalan</v>
          </cell>
          <cell r="I30" t="str">
            <v>WL Winteq 02</v>
          </cell>
          <cell r="N30" t="str">
            <v>JT</v>
          </cell>
        </row>
        <row r="31">
          <cell r="B31" t="str">
            <v>Bersihkan Jalan (Land Clearing)</v>
          </cell>
          <cell r="I31" t="str">
            <v>WL Winteq 03</v>
          </cell>
          <cell r="N31" t="str">
            <v>JL</v>
          </cell>
        </row>
        <row r="32">
          <cell r="B32" t="str">
            <v>Buat Jalan Dozer</v>
          </cell>
          <cell r="N32" t="str">
            <v>OO</v>
          </cell>
        </row>
        <row r="33">
          <cell r="B33" t="str">
            <v>Buat Jalur Pupuk Mekanis</v>
          </cell>
        </row>
        <row r="34">
          <cell r="B34" t="str">
            <v>Buat Tapak</v>
          </cell>
        </row>
        <row r="35">
          <cell r="B35" t="str">
            <v>Buka Jalan</v>
          </cell>
        </row>
        <row r="36">
          <cell r="B36" t="str">
            <v>Cutting Gunung</v>
          </cell>
        </row>
        <row r="37">
          <cell r="B37" t="str">
            <v>Gusur Material</v>
          </cell>
        </row>
        <row r="38">
          <cell r="B38" t="str">
            <v>Bentuk Badan Jalan</v>
          </cell>
        </row>
        <row r="39">
          <cell r="B39" t="str">
            <v>Bersihkan Jalan (Land Clearing)</v>
          </cell>
        </row>
        <row r="40">
          <cell r="B40" t="str">
            <v>Buat Jalan Dozer</v>
          </cell>
        </row>
        <row r="41">
          <cell r="B41" t="str">
            <v>Buat Jalur Pupuk Mekanis</v>
          </cell>
        </row>
        <row r="42">
          <cell r="B42" t="str">
            <v>Buat Tapak</v>
          </cell>
        </row>
        <row r="43">
          <cell r="B43" t="str">
            <v>Buka Jalan</v>
          </cell>
        </row>
        <row r="44">
          <cell r="B44" t="str">
            <v>Cutting Gunung</v>
          </cell>
        </row>
        <row r="45">
          <cell r="B45" t="str">
            <v>Gusur Material</v>
          </cell>
        </row>
        <row r="46">
          <cell r="B46" t="str">
            <v>Loading Pasir</v>
          </cell>
        </row>
        <row r="47">
          <cell r="B47" t="str">
            <v>Buat Parit Cabang (1 x 1 x 1,5)</v>
          </cell>
        </row>
        <row r="48">
          <cell r="B48" t="str">
            <v>Buat Parit Cabang (2 x 1,5 x 1,5)</v>
          </cell>
        </row>
        <row r="49">
          <cell r="B49" t="str">
            <v>Buat Parit Cabang (3 x 3 x 2)</v>
          </cell>
        </row>
        <row r="50">
          <cell r="B50" t="str">
            <v>Buat Parit Cabang (4 x 3 x 2)</v>
          </cell>
        </row>
        <row r="51">
          <cell r="B51" t="str">
            <v>Buat Parit Induk (4 x 3 x 3)</v>
          </cell>
        </row>
        <row r="52">
          <cell r="B52" t="str">
            <v>Buat Parit Induk (4 x 4 x 3)</v>
          </cell>
        </row>
        <row r="53">
          <cell r="B53" t="str">
            <v>Buat Parit Induk (5 x 3 x 3)</v>
          </cell>
        </row>
        <row r="54">
          <cell r="B54" t="str">
            <v>Buat Parit Induk (5 x 4 x 3)</v>
          </cell>
        </row>
        <row r="55">
          <cell r="B55" t="str">
            <v>Buat Parit Outlet (6 x 4 x 3)</v>
          </cell>
        </row>
        <row r="56">
          <cell r="B56" t="str">
            <v>Buat Parit Outlet (6 x 4 x 4)</v>
          </cell>
        </row>
        <row r="57">
          <cell r="B57" t="str">
            <v>Cuci Parit Cabang (1 x 1 x 1,5)</v>
          </cell>
        </row>
        <row r="58">
          <cell r="B58" t="str">
            <v>Cuci Parit Cabang (2 x 1,5 x 1,5)</v>
          </cell>
        </row>
        <row r="59">
          <cell r="B59" t="str">
            <v>Cuci Parit Cabang (3 x 3 x 2)</v>
          </cell>
        </row>
        <row r="60">
          <cell r="B60" t="str">
            <v>Cuci Parit Cabang (4 x 3 x 2)</v>
          </cell>
        </row>
        <row r="61">
          <cell r="B61" t="str">
            <v>Cuci Parit Induk (4 x 3 x 3)</v>
          </cell>
        </row>
        <row r="62">
          <cell r="B62" t="str">
            <v>Cuci Parit Induk (4 x 4 x 3)</v>
          </cell>
        </row>
        <row r="63">
          <cell r="B63" t="str">
            <v>Cuci Parit Induk (5 x 3 x 3)</v>
          </cell>
        </row>
        <row r="64">
          <cell r="B64" t="str">
            <v>Cuci Parit Induk (5 x 4 x 3)</v>
          </cell>
        </row>
        <row r="65">
          <cell r="B65" t="str">
            <v>Cuci Parit Outlet (6 x 4 x 3)</v>
          </cell>
        </row>
        <row r="66">
          <cell r="B66" t="str">
            <v>Cuci Parit Outlet (6 x 4 x 4)</v>
          </cell>
        </row>
        <row r="67">
          <cell r="B67" t="str">
            <v>Cutting Gunung</v>
          </cell>
        </row>
        <row r="68">
          <cell r="B68" t="str">
            <v>Stok Material</v>
          </cell>
        </row>
        <row r="69">
          <cell r="B69" t="str">
            <v>Lain-Lain</v>
          </cell>
        </row>
        <row r="70">
          <cell r="B70" t="str">
            <v>Loading Material</v>
          </cell>
        </row>
        <row r="71">
          <cell r="B71" t="str">
            <v>Buat Jalan Timbun (6 x 0.8)</v>
          </cell>
        </row>
        <row r="72">
          <cell r="B72" t="str">
            <v>Buat Parit Cabang (1 x 1 x 1,5)</v>
          </cell>
        </row>
        <row r="73">
          <cell r="B73" t="str">
            <v>Buat Parit Cabang (2 x 1,5 x 1,5)</v>
          </cell>
        </row>
        <row r="74">
          <cell r="B74" t="str">
            <v>Buat Parit Cabang (3 x 3 x 2)</v>
          </cell>
        </row>
        <row r="75">
          <cell r="B75" t="str">
            <v>Buat Parit Cabang (4 x 3 x 2)</v>
          </cell>
        </row>
        <row r="76">
          <cell r="B76" t="str">
            <v>Buat Parit Induk (4 x 3 x 3)</v>
          </cell>
        </row>
        <row r="77">
          <cell r="B77" t="str">
            <v>Buat Parit Induk (4 x 4 x 3)</v>
          </cell>
        </row>
        <row r="78">
          <cell r="B78" t="str">
            <v>Buat Parit Induk (5 x 3 x 3)</v>
          </cell>
        </row>
        <row r="79">
          <cell r="B79" t="str">
            <v>Buat Parit Induk (5 x 4 x 3)</v>
          </cell>
        </row>
        <row r="80">
          <cell r="B80" t="str">
            <v>Buat Parit Outlet (6 x 4 x 3)</v>
          </cell>
        </row>
        <row r="81">
          <cell r="B81" t="str">
            <v>Buat Parit Outlet (6 x 4 x 4)</v>
          </cell>
        </row>
        <row r="82">
          <cell r="B82" t="str">
            <v>Cuci Parit Cabang (1 x 1 x 1,5)</v>
          </cell>
        </row>
        <row r="83">
          <cell r="B83" t="str">
            <v>Cuci Parit Cabang (2 x 1,5 x 1,5)</v>
          </cell>
        </row>
        <row r="84">
          <cell r="B84" t="str">
            <v>Cuci Parit Cabang (3 x 3 x 2)</v>
          </cell>
        </row>
        <row r="85">
          <cell r="B85" t="str">
            <v>Cuci Parit Cabang (4 x 3 x 2)</v>
          </cell>
        </row>
        <row r="86">
          <cell r="B86" t="str">
            <v>Cuci Parit Induk (4 x 3 x 3)</v>
          </cell>
        </row>
        <row r="87">
          <cell r="B87" t="str">
            <v>Cuci Parit Induk (4 x 4 x 3)</v>
          </cell>
        </row>
        <row r="88">
          <cell r="B88" t="str">
            <v>Cuci Parit Induk (5 x 3 x 3)</v>
          </cell>
        </row>
        <row r="89">
          <cell r="B89" t="str">
            <v>Cuci Parit Induk (5 x 4 x 3)</v>
          </cell>
        </row>
        <row r="90">
          <cell r="B90" t="str">
            <v>Cuci Parit Outlet (6 x 4 x 3)</v>
          </cell>
        </row>
        <row r="91">
          <cell r="B91" t="str">
            <v>Cuci Parit Outlet (6 x 4 x 4)</v>
          </cell>
        </row>
        <row r="92">
          <cell r="B92" t="str">
            <v>Cutting Gunung</v>
          </cell>
        </row>
        <row r="93">
          <cell r="B93" t="str">
            <v>Buang Dan Gusur</v>
          </cell>
        </row>
        <row r="94">
          <cell r="B94" t="str">
            <v>Lain-Lain</v>
          </cell>
        </row>
        <row r="95">
          <cell r="B95" t="str">
            <v>Loading Kareke</v>
          </cell>
        </row>
        <row r="96">
          <cell r="B96" t="str">
            <v>Loading Pasir</v>
          </cell>
        </row>
        <row r="97">
          <cell r="B97" t="str">
            <v>Loading Sirtu</v>
          </cell>
        </row>
        <row r="98">
          <cell r="B98" t="str">
            <v>Loading Tanah</v>
          </cell>
        </row>
        <row r="99">
          <cell r="B99" t="str">
            <v>Loading Tanah merah</v>
          </cell>
        </row>
        <row r="100">
          <cell r="B100" t="str">
            <v>Stok Material</v>
          </cell>
        </row>
        <row r="101">
          <cell r="B101" t="str">
            <v>Muat Sirtu Perkerasan non standard</v>
          </cell>
        </row>
        <row r="102">
          <cell r="B102" t="str">
            <v>Buat Jalan Timbun (7 x 1)</v>
          </cell>
        </row>
        <row r="103">
          <cell r="B103" t="str">
            <v>Buat Parit Induk (4 x 3 x 3)</v>
          </cell>
        </row>
        <row r="104">
          <cell r="B104" t="str">
            <v>Buat Parit Induk (4 x 4 x 3)</v>
          </cell>
        </row>
        <row r="105">
          <cell r="B105" t="str">
            <v>Buat Parit Induk (5 x 3 x 3)</v>
          </cell>
        </row>
        <row r="106">
          <cell r="B106" t="str">
            <v>Buat Parit Induk (5 x 4 x 3)</v>
          </cell>
        </row>
        <row r="107">
          <cell r="B107" t="str">
            <v>Buat Parit Outlet (6 x 4 x 3)</v>
          </cell>
        </row>
        <row r="108">
          <cell r="B108" t="str">
            <v>Buat Parit Outlet (6 x 4 x 4)</v>
          </cell>
        </row>
        <row r="109">
          <cell r="B109" t="str">
            <v>Buat tanggul (7 x 1)</v>
          </cell>
        </row>
        <row r="110">
          <cell r="B110" t="str">
            <v>Cuci Parit Induk (4 x 3 x 3)</v>
          </cell>
        </row>
        <row r="111">
          <cell r="B111" t="str">
            <v>Cuci Parit Induk (4 x 4 x 3)</v>
          </cell>
        </row>
        <row r="112">
          <cell r="B112" t="str">
            <v>Cuci Parit Induk (5 x 3 x 3)</v>
          </cell>
        </row>
        <row r="113">
          <cell r="B113" t="str">
            <v>Cuci Parit Induk (5 x 4 x 3)</v>
          </cell>
        </row>
        <row r="114">
          <cell r="B114" t="str">
            <v>Cuci Parit Outlet (6 x 4 x 3)</v>
          </cell>
        </row>
        <row r="115">
          <cell r="B115" t="str">
            <v>Cuci Parit Outlet (6 x 4 x 4)</v>
          </cell>
        </row>
        <row r="116">
          <cell r="B116" t="str">
            <v>Cutting Gunung</v>
          </cell>
        </row>
        <row r="117">
          <cell r="B117" t="str">
            <v>Buang Dan Gusur</v>
          </cell>
        </row>
        <row r="118">
          <cell r="B118" t="str">
            <v>Lain-Lain</v>
          </cell>
        </row>
        <row r="119">
          <cell r="B119" t="str">
            <v>Pelebaran Tanggul</v>
          </cell>
        </row>
        <row r="120">
          <cell r="B120" t="str">
            <v>Peninggian Tanggul</v>
          </cell>
        </row>
        <row r="121">
          <cell r="B121" t="str">
            <v>Buat Jalan Timbun (7 x 1)</v>
          </cell>
        </row>
        <row r="122">
          <cell r="B122" t="str">
            <v>Buat Parit Induk (4 x 3 x 3)</v>
          </cell>
        </row>
        <row r="123">
          <cell r="B123" t="str">
            <v>Buat Parit Induk (4 x 4 x 3)</v>
          </cell>
        </row>
        <row r="124">
          <cell r="B124" t="str">
            <v>Buat Parit Induk (5 x 3 x 3)</v>
          </cell>
        </row>
        <row r="125">
          <cell r="B125" t="str">
            <v>Buat Parit Induk (5 x 4 x 3)</v>
          </cell>
        </row>
        <row r="126">
          <cell r="B126" t="str">
            <v>Buat Parit Outlet (6 x 4 x 3)</v>
          </cell>
        </row>
        <row r="127">
          <cell r="B127" t="str">
            <v>Buat Parit Outlet (6 x 4 x 4)</v>
          </cell>
        </row>
        <row r="128">
          <cell r="B128" t="str">
            <v>Buat tanggul (7 x 1)</v>
          </cell>
        </row>
        <row r="129">
          <cell r="B129" t="str">
            <v>Cuci Parit Induk (4 x 3 x 3)</v>
          </cell>
        </row>
        <row r="130">
          <cell r="B130" t="str">
            <v>Cuci Parit Induk (4 x 4 x 3)</v>
          </cell>
        </row>
        <row r="131">
          <cell r="B131" t="str">
            <v>Cuci Parit Induk (5 x 3 x 3)</v>
          </cell>
        </row>
        <row r="132">
          <cell r="B132" t="str">
            <v>Cuci Parit Induk (5 x 4 x 3)</v>
          </cell>
        </row>
        <row r="133">
          <cell r="B133" t="str">
            <v>Cuci Parit Outlet (6 x 4 x 3)</v>
          </cell>
        </row>
        <row r="134">
          <cell r="B134" t="str">
            <v>Cuci Parit Outlet (6 x 4 x 4)</v>
          </cell>
        </row>
        <row r="135">
          <cell r="B135" t="str">
            <v>Cutting Gunung</v>
          </cell>
        </row>
        <row r="136">
          <cell r="B136" t="str">
            <v>Buang Dan Gusur</v>
          </cell>
        </row>
        <row r="137">
          <cell r="B137" t="str">
            <v>Lain-Lain</v>
          </cell>
        </row>
        <row r="138">
          <cell r="B138" t="str">
            <v>Pelebaran Tanggul</v>
          </cell>
        </row>
        <row r="139">
          <cell r="B139" t="str">
            <v>Peninggian Tanggul</v>
          </cell>
        </row>
        <row r="140">
          <cell r="B140" t="str">
            <v>Buat Jalan Timbun (6 x 0.8)</v>
          </cell>
        </row>
        <row r="141">
          <cell r="B141" t="str">
            <v>Buat Parit Cabang (1 x 1 x 1,5)</v>
          </cell>
        </row>
        <row r="142">
          <cell r="B142" t="str">
            <v>Buat Parit Cabang (2 x 1,5 x 1,5)</v>
          </cell>
        </row>
        <row r="143">
          <cell r="B143" t="str">
            <v>Buat Parit Cabang (3 x 3 x 2)</v>
          </cell>
        </row>
        <row r="144">
          <cell r="B144" t="str">
            <v>Buat Parit Cabang (4 x 3 x 2)</v>
          </cell>
        </row>
        <row r="145">
          <cell r="B145" t="str">
            <v>Buat Parit Induk (4 x 3 x 3)</v>
          </cell>
        </row>
        <row r="146">
          <cell r="B146" t="str">
            <v>Buat Parit Induk (4 x 4 x 3)</v>
          </cell>
        </row>
        <row r="147">
          <cell r="B147" t="str">
            <v>Buat Parit Induk (5 x 3 x 3)</v>
          </cell>
        </row>
        <row r="148">
          <cell r="B148" t="str">
            <v>Buat Parit Induk (5 x 4 x 3)</v>
          </cell>
        </row>
        <row r="149">
          <cell r="B149" t="str">
            <v>Buat Parit Outlet (6 x 4 x 3)</v>
          </cell>
        </row>
        <row r="150">
          <cell r="B150" t="str">
            <v>Buat Parit Outlet (6 x 4 x 4)</v>
          </cell>
        </row>
        <row r="151">
          <cell r="B151" t="str">
            <v>Cuci Parit Cabang (1 x 1 x 1,5)</v>
          </cell>
        </row>
        <row r="152">
          <cell r="B152" t="str">
            <v>Cuci Parit Cabang (2 x 1,5 x 1,5)</v>
          </cell>
        </row>
        <row r="153">
          <cell r="B153" t="str">
            <v>Cuci Parit Cabang (3 x 3 x 2)</v>
          </cell>
        </row>
        <row r="154">
          <cell r="B154" t="str">
            <v>Cuci Parit Cabang (4 x 3 x 2)</v>
          </cell>
        </row>
        <row r="155">
          <cell r="B155" t="str">
            <v>Cuci Parit Induk (4 x 3 x 3)</v>
          </cell>
        </row>
        <row r="156">
          <cell r="B156" t="str">
            <v>Cuci Parit Induk (4 x 4 x 3)</v>
          </cell>
        </row>
        <row r="157">
          <cell r="B157" t="str">
            <v>Cuci Parit Induk (5 x 3 x 3)</v>
          </cell>
        </row>
        <row r="158">
          <cell r="B158" t="str">
            <v>Cuci Parit Induk (5 x 4 x 3)</v>
          </cell>
        </row>
        <row r="159">
          <cell r="B159" t="str">
            <v>Cuci Parit Outlet (6 x 4 x 3)</v>
          </cell>
        </row>
        <row r="160">
          <cell r="B160" t="str">
            <v>Cuci Parit Outlet (6 x 4 x 4)</v>
          </cell>
        </row>
        <row r="161">
          <cell r="B161" t="str">
            <v>Cutting Gunung</v>
          </cell>
        </row>
        <row r="162">
          <cell r="B162" t="str">
            <v>Buang Dan Gusur</v>
          </cell>
        </row>
        <row r="163">
          <cell r="B163" t="str">
            <v>Lain-Lain</v>
          </cell>
        </row>
        <row r="164">
          <cell r="B164" t="str">
            <v>Loading Kareke</v>
          </cell>
        </row>
        <row r="165">
          <cell r="B165" t="str">
            <v>Loading Pasir</v>
          </cell>
        </row>
        <row r="166">
          <cell r="B166" t="str">
            <v>Loading Sirtu</v>
          </cell>
        </row>
        <row r="167">
          <cell r="B167" t="str">
            <v>Loading Tanah</v>
          </cell>
        </row>
        <row r="168">
          <cell r="B168" t="str">
            <v>Loading Tanah merah</v>
          </cell>
        </row>
        <row r="169">
          <cell r="B169" t="str">
            <v>Stok Material</v>
          </cell>
        </row>
        <row r="170">
          <cell r="B170" t="str">
            <v>Buat Flat bed</v>
          </cell>
        </row>
        <row r="171">
          <cell r="B171" t="str">
            <v>Buat Parit Jalan</v>
          </cell>
        </row>
        <row r="172">
          <cell r="B172" t="str">
            <v>Buat Parit Limbah</v>
          </cell>
        </row>
        <row r="173">
          <cell r="B173" t="str">
            <v>Buat Tapak</v>
          </cell>
        </row>
        <row r="174">
          <cell r="B174" t="str">
            <v>Loading Tanah</v>
          </cell>
        </row>
        <row r="175">
          <cell r="B175" t="str">
            <v>Pasang Gorong2</v>
          </cell>
        </row>
        <row r="176">
          <cell r="B176" t="str">
            <v>Servis Flatbed</v>
          </cell>
        </row>
        <row r="177">
          <cell r="B177" t="str">
            <v>Servis Jalan</v>
          </cell>
        </row>
        <row r="178">
          <cell r="B178" t="str">
            <v>Buat Flat bed</v>
          </cell>
        </row>
        <row r="179">
          <cell r="B179" t="str">
            <v>Buat Parit Jalan</v>
          </cell>
        </row>
        <row r="180">
          <cell r="B180" t="str">
            <v>Buat Parit Limbah</v>
          </cell>
        </row>
        <row r="181">
          <cell r="B181" t="str">
            <v>Buat Tapak</v>
          </cell>
        </row>
        <row r="182">
          <cell r="B182" t="str">
            <v>Loading Material</v>
          </cell>
        </row>
        <row r="183">
          <cell r="B183" t="str">
            <v>Pasang Gorong2</v>
          </cell>
        </row>
        <row r="184">
          <cell r="B184" t="str">
            <v>Servis Flatbed</v>
          </cell>
        </row>
        <row r="185">
          <cell r="B185" t="str">
            <v>Cuci Parit</v>
          </cell>
        </row>
        <row r="186">
          <cell r="B186" t="str">
            <v>Buat Flat bed</v>
          </cell>
        </row>
        <row r="187">
          <cell r="B187" t="str">
            <v>Buat Parit Jalan</v>
          </cell>
        </row>
        <row r="188">
          <cell r="B188" t="str">
            <v>Buat Parit Limbah</v>
          </cell>
        </row>
        <row r="189">
          <cell r="B189" t="str">
            <v>Buat Tapak</v>
          </cell>
        </row>
        <row r="190">
          <cell r="B190" t="str">
            <v>Loading Material</v>
          </cell>
        </row>
        <row r="191">
          <cell r="B191" t="str">
            <v>Pasang Gorong2</v>
          </cell>
        </row>
        <row r="192">
          <cell r="B192" t="str">
            <v>Servis Flatbed</v>
          </cell>
        </row>
        <row r="193">
          <cell r="B193" t="str">
            <v>Cuci Parit</v>
          </cell>
        </row>
        <row r="194">
          <cell r="B194" t="str">
            <v>Bentuk Jalan Perkerasan</v>
          </cell>
        </row>
        <row r="195">
          <cell r="B195" t="str">
            <v>Buat Jalan</v>
          </cell>
        </row>
        <row r="196">
          <cell r="B196" t="str">
            <v>Buat parit jalan</v>
          </cell>
        </row>
        <row r="197">
          <cell r="B197" t="str">
            <v xml:space="preserve">Buat Tapak </v>
          </cell>
        </row>
        <row r="198">
          <cell r="B198" t="str">
            <v>Grading Jalan</v>
          </cell>
        </row>
        <row r="199">
          <cell r="B199" t="str">
            <v>Lain-lain</v>
          </cell>
        </row>
        <row r="200">
          <cell r="B200" t="str">
            <v>Pelapisan</v>
          </cell>
        </row>
        <row r="201">
          <cell r="B201" t="str">
            <v>Gusur Material</v>
          </cell>
        </row>
        <row r="202">
          <cell r="B202" t="str">
            <v>Gusur Batu Perkerasan</v>
          </cell>
        </row>
        <row r="203">
          <cell r="B203" t="str">
            <v>Servis Jalan</v>
          </cell>
        </row>
        <row r="204">
          <cell r="B204" t="str">
            <v>Sisip perkerasan</v>
          </cell>
        </row>
        <row r="205">
          <cell r="B205" t="str">
            <v>Bentuk Jalan Perkerasan</v>
          </cell>
        </row>
        <row r="206">
          <cell r="B206" t="str">
            <v>Buat Jalan</v>
          </cell>
        </row>
        <row r="207">
          <cell r="B207" t="str">
            <v>Buat parit jalan</v>
          </cell>
        </row>
        <row r="208">
          <cell r="B208" t="str">
            <v xml:space="preserve">Buat Tapak </v>
          </cell>
        </row>
        <row r="209">
          <cell r="B209" t="str">
            <v>Grading Jalan</v>
          </cell>
        </row>
        <row r="210">
          <cell r="B210" t="str">
            <v>Lain-lain</v>
          </cell>
        </row>
        <row r="211">
          <cell r="B211" t="str">
            <v>Pelapisan</v>
          </cell>
        </row>
        <row r="212">
          <cell r="B212" t="str">
            <v>Gusur Material</v>
          </cell>
        </row>
        <row r="213">
          <cell r="B213" t="str">
            <v>Gusur Batu Perkerasan</v>
          </cell>
        </row>
        <row r="214">
          <cell r="B214" t="str">
            <v>Servis Jalan</v>
          </cell>
        </row>
        <row r="215">
          <cell r="B215" t="str">
            <v>Sisip perkerasan</v>
          </cell>
        </row>
        <row r="216">
          <cell r="B216" t="str">
            <v>Bentuk Jalan Perkerasan</v>
          </cell>
        </row>
        <row r="217">
          <cell r="B217" t="str">
            <v>Buat Jalan</v>
          </cell>
        </row>
        <row r="218">
          <cell r="B218" t="str">
            <v>Buat parit jalan</v>
          </cell>
        </row>
        <row r="219">
          <cell r="B219" t="str">
            <v xml:space="preserve">Buat Tapak </v>
          </cell>
        </row>
        <row r="220">
          <cell r="B220" t="str">
            <v>Grading Jalan</v>
          </cell>
        </row>
        <row r="221">
          <cell r="B221" t="str">
            <v>Lain-lain</v>
          </cell>
        </row>
        <row r="222">
          <cell r="B222" t="str">
            <v>Pelapisan</v>
          </cell>
        </row>
        <row r="223">
          <cell r="B223" t="str">
            <v>Gusur Material</v>
          </cell>
        </row>
        <row r="224">
          <cell r="B224" t="str">
            <v>Gusur Batu Perkerasan</v>
          </cell>
        </row>
        <row r="225">
          <cell r="B225" t="str">
            <v>Servis Jalan</v>
          </cell>
        </row>
        <row r="226">
          <cell r="B226" t="str">
            <v>Sisip perkerasan</v>
          </cell>
        </row>
        <row r="227">
          <cell r="B227" t="str">
            <v>Pemupukan Mekanis</v>
          </cell>
        </row>
        <row r="228">
          <cell r="B228" t="str">
            <v>Pemupukan Mekanis</v>
          </cell>
        </row>
        <row r="229">
          <cell r="B229" t="str">
            <v>Pemupukan Mekanis</v>
          </cell>
        </row>
        <row r="230">
          <cell r="B230" t="str">
            <v>Pemupukan Mekanis</v>
          </cell>
        </row>
        <row r="231">
          <cell r="B231" t="str">
            <v>Pemupukan Mekanis</v>
          </cell>
        </row>
        <row r="232">
          <cell r="B232" t="str">
            <v>Pemupukan Mekanis</v>
          </cell>
        </row>
        <row r="233">
          <cell r="B233" t="str">
            <v>Muat Alat Berat</v>
          </cell>
        </row>
        <row r="234">
          <cell r="B234" t="str">
            <v>Muat Kayu Berat</v>
          </cell>
        </row>
        <row r="235">
          <cell r="B235" t="str">
            <v>Muat Material Jembatan</v>
          </cell>
        </row>
        <row r="236">
          <cell r="B236" t="str">
            <v>Lain-lain</v>
          </cell>
        </row>
        <row r="237">
          <cell r="B237" t="str">
            <v>Muat &amp; Angkut</v>
          </cell>
        </row>
        <row r="238">
          <cell r="B238" t="str">
            <v>Muat Sirtu</v>
          </cell>
        </row>
        <row r="239">
          <cell r="B239" t="str">
            <v>Muat Tanah</v>
          </cell>
        </row>
        <row r="240">
          <cell r="B240" t="str">
            <v>Muat Tankos</v>
          </cell>
        </row>
        <row r="241">
          <cell r="B241" t="str">
            <v>Lain-lain</v>
          </cell>
        </row>
        <row r="242">
          <cell r="B242" t="str">
            <v>Muat &amp; Angkut</v>
          </cell>
        </row>
        <row r="243">
          <cell r="B243" t="str">
            <v>Muat Sirtu</v>
          </cell>
        </row>
        <row r="244">
          <cell r="B244" t="str">
            <v>Muat Tanah</v>
          </cell>
        </row>
        <row r="245">
          <cell r="B245" t="str">
            <v>Muat Tankos</v>
          </cell>
        </row>
        <row r="246">
          <cell r="B246" t="str">
            <v>Lain-lain</v>
          </cell>
        </row>
        <row r="247">
          <cell r="B247" t="str">
            <v>Muat &amp; Angkut</v>
          </cell>
        </row>
        <row r="248">
          <cell r="B248" t="str">
            <v>Muat Sirtu</v>
          </cell>
        </row>
        <row r="249">
          <cell r="B249" t="str">
            <v>Muat Tanah</v>
          </cell>
        </row>
        <row r="250">
          <cell r="B250" t="str">
            <v>Muat Tankos</v>
          </cell>
        </row>
        <row r="251">
          <cell r="B251" t="str">
            <v>Lain-lain</v>
          </cell>
        </row>
        <row r="252">
          <cell r="B252" t="str">
            <v>Muat &amp; Angkut</v>
          </cell>
        </row>
        <row r="253">
          <cell r="B253" t="str">
            <v>Muat Sirtu</v>
          </cell>
        </row>
        <row r="254">
          <cell r="B254" t="str">
            <v>Muat Tanah</v>
          </cell>
        </row>
        <row r="255">
          <cell r="B255" t="str">
            <v>Muat Tankos</v>
          </cell>
        </row>
        <row r="256">
          <cell r="B256" t="str">
            <v>Amblas</v>
          </cell>
        </row>
        <row r="257">
          <cell r="B257" t="str">
            <v>Angkut Batang Kelapa</v>
          </cell>
        </row>
        <row r="258">
          <cell r="B258" t="str">
            <v>Angkut Gelagar</v>
          </cell>
        </row>
        <row r="259">
          <cell r="B259" t="str">
            <v>Angkut Kayu</v>
          </cell>
        </row>
        <row r="260">
          <cell r="B260" t="str">
            <v>Antar Jemput Mekanik</v>
          </cell>
        </row>
        <row r="261">
          <cell r="B261" t="str">
            <v>Antar Jemput Operator</v>
          </cell>
        </row>
        <row r="262">
          <cell r="B262" t="str">
            <v>Antar Jemput Tim Jembatan</v>
          </cell>
        </row>
        <row r="263">
          <cell r="B263" t="str">
            <v>Antar Mekanik</v>
          </cell>
        </row>
        <row r="264">
          <cell r="B264" t="str">
            <v>Antar Operator</v>
          </cell>
        </row>
        <row r="265">
          <cell r="B265" t="str">
            <v>Antar Tim Jembatan</v>
          </cell>
        </row>
        <row r="266">
          <cell r="B266" t="str">
            <v>Jemput Operator</v>
          </cell>
        </row>
        <row r="267">
          <cell r="B267" t="str">
            <v>Jemput Tim Jembatan</v>
          </cell>
        </row>
        <row r="268">
          <cell r="B268" t="str">
            <v>Antar Jemput Karyawan</v>
          </cell>
        </row>
        <row r="269">
          <cell r="B269" t="str">
            <v>Maintenance</v>
          </cell>
        </row>
        <row r="270">
          <cell r="B270" t="str">
            <v>Mobilisasi Alat</v>
          </cell>
        </row>
        <row r="271">
          <cell r="B271" t="str">
            <v>Muat Air Bersih</v>
          </cell>
        </row>
        <row r="272">
          <cell r="B272" t="str">
            <v>Angkut Aramco</v>
          </cell>
        </row>
        <row r="273">
          <cell r="B273" t="str">
            <v>Angkut Aspal</v>
          </cell>
        </row>
        <row r="274">
          <cell r="B274" t="str">
            <v>Angkut Barang Rumah</v>
          </cell>
        </row>
        <row r="275">
          <cell r="B275" t="str">
            <v>Muat Batang Kelapa</v>
          </cell>
        </row>
        <row r="276">
          <cell r="B276" t="str">
            <v>Angkut Batu</v>
          </cell>
        </row>
        <row r="277">
          <cell r="B277" t="str">
            <v>Muat Alat</v>
          </cell>
        </row>
        <row r="278">
          <cell r="B278" t="str">
            <v>Angkut Batu Pecah</v>
          </cell>
        </row>
        <row r="279">
          <cell r="B279" t="str">
            <v>Angkut Bibit</v>
          </cell>
        </row>
        <row r="280">
          <cell r="B280" t="str">
            <v>Angkut Bungkil</v>
          </cell>
        </row>
        <row r="281">
          <cell r="B281" t="str">
            <v>Angkut Cangkang</v>
          </cell>
        </row>
        <row r="282">
          <cell r="B282" t="str">
            <v>Angkut Gambangan</v>
          </cell>
        </row>
        <row r="283">
          <cell r="B283" t="str">
            <v>Angkut Gelagar</v>
          </cell>
        </row>
        <row r="284">
          <cell r="B284" t="str">
            <v>Angkut Gorong-Gorong</v>
          </cell>
        </row>
        <row r="285">
          <cell r="B285" t="str">
            <v>Angkut Kareke</v>
          </cell>
        </row>
        <row r="286">
          <cell r="B286" t="str">
            <v>Angkut Kayu</v>
          </cell>
        </row>
        <row r="287">
          <cell r="B287" t="str">
            <v>Angkut Kernel</v>
          </cell>
        </row>
        <row r="288">
          <cell r="B288" t="str">
            <v>Angkut Limbah</v>
          </cell>
        </row>
        <row r="289">
          <cell r="B289" t="str">
            <v>Angkut Material Bangunan</v>
          </cell>
        </row>
        <row r="290">
          <cell r="B290" t="str">
            <v>Angkut Material Jembatan</v>
          </cell>
        </row>
        <row r="291">
          <cell r="B291" t="str">
            <v>Angkut Oli</v>
          </cell>
        </row>
        <row r="292">
          <cell r="B292" t="str">
            <v>Angkut Papan Dek</v>
          </cell>
        </row>
        <row r="293">
          <cell r="B293" t="str">
            <v>Angkut Pasir</v>
          </cell>
        </row>
        <row r="294">
          <cell r="B294" t="str">
            <v>Angkut Pupuk</v>
          </cell>
        </row>
        <row r="295">
          <cell r="B295" t="str">
            <v>Angkut Sampah</v>
          </cell>
        </row>
        <row r="296">
          <cell r="B296" t="str">
            <v>Angkut Semen</v>
          </cell>
        </row>
        <row r="297">
          <cell r="B297" t="str">
            <v>Angkut Mucuna</v>
          </cell>
        </row>
        <row r="298">
          <cell r="B298" t="str">
            <v>Angkut Sirtu</v>
          </cell>
        </row>
        <row r="299">
          <cell r="B299" t="str">
            <v>Angkut Solar</v>
          </cell>
        </row>
        <row r="300">
          <cell r="B300" t="str">
            <v>Angkut Tanah</v>
          </cell>
        </row>
        <row r="301">
          <cell r="B301" t="str">
            <v>Angkut Tanah Merah</v>
          </cell>
        </row>
        <row r="302">
          <cell r="B302" t="str">
            <v>Angkut TBS</v>
          </cell>
        </row>
        <row r="303">
          <cell r="B303" t="str">
            <v>Muat Alat</v>
          </cell>
        </row>
        <row r="304">
          <cell r="B304" t="str">
            <v>Perkerasan Jalan</v>
          </cell>
        </row>
        <row r="305">
          <cell r="B305" t="str">
            <v>Standby Cuaca Buruk</v>
          </cell>
        </row>
        <row r="306">
          <cell r="B306" t="str">
            <v>Standby Dan Lain-lain</v>
          </cell>
        </row>
        <row r="307">
          <cell r="B307" t="str">
            <v>Standby Tak Ada Operator</v>
          </cell>
        </row>
        <row r="308">
          <cell r="B308" t="str">
            <v>Standby Tak Ada Pekerjaan</v>
          </cell>
        </row>
        <row r="309">
          <cell r="B309" t="str">
            <v>Breakdown</v>
          </cell>
        </row>
        <row r="310">
          <cell r="B310" t="str">
            <v>Trouble Tunggu Alat</v>
          </cell>
        </row>
        <row r="311">
          <cell r="B311" t="str">
            <v>Trouble Tunggu Mekanik</v>
          </cell>
        </row>
        <row r="312">
          <cell r="B312" t="str">
            <v>Trouble Tunggu Spare Part</v>
          </cell>
        </row>
      </sheetData>
      <sheetData sheetId="13"/>
      <sheetData sheetId="14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"/>
      <sheetName val="PRODUCTION REPORTS"/>
      <sheetName val="MASTER"/>
      <sheetName val="ANIMATION ONLY"/>
      <sheetName val="CONCEP-STREET"/>
      <sheetName val="ANIMATION COST FORECAST"/>
      <sheetName val="WEEKLY"/>
      <sheetName val="Sheet1"/>
      <sheetName val="EXTERNAL ANIMATION"/>
      <sheetName val="LMA"/>
      <sheetName val="ocean voyage"/>
      <sheetName val="TBS BLOK"/>
      <sheetName val="TBS"/>
      <sheetName val="Olah"/>
      <sheetName val="SISIP"/>
      <sheetName val="NPK Mg Bo"/>
      <sheetName val="Prod blnan"/>
      <sheetName val="Norma"/>
      <sheetName val="prod per th tanam"/>
    </sheetNames>
    <sheetDataSet>
      <sheetData sheetId="0" refreshError="1"/>
      <sheetData sheetId="1" refreshError="1"/>
      <sheetData sheetId="2" refreshError="1">
        <row r="18">
          <cell r="N18" t="str">
            <v>ENGINEERING</v>
          </cell>
          <cell r="Y18" t="str">
            <v>WK Count</v>
          </cell>
          <cell r="Z18" t="str">
            <v>Total Days</v>
          </cell>
        </row>
        <row r="20">
          <cell r="A20" t="str">
            <v>PREP</v>
          </cell>
          <cell r="F20" t="str">
            <v>ANIMATION</v>
          </cell>
          <cell r="I20" t="str">
            <v>INK &amp; PAINT</v>
          </cell>
          <cell r="L20" t="str">
            <v>ALPHA</v>
          </cell>
          <cell r="N20" t="str">
            <v>BETA</v>
          </cell>
          <cell r="P20" t="str">
            <v>RTM</v>
          </cell>
          <cell r="Y20">
            <v>11</v>
          </cell>
          <cell r="Z20">
            <v>77</v>
          </cell>
        </row>
        <row r="31">
          <cell r="A31" t="str">
            <v>Wks</v>
          </cell>
          <cell r="B31" t="str">
            <v>Days</v>
          </cell>
          <cell r="F31" t="str">
            <v>Wks</v>
          </cell>
          <cell r="G31" t="str">
            <v>Days</v>
          </cell>
          <cell r="H31" t="str">
            <v>Frames</v>
          </cell>
          <cell r="I31" t="str">
            <v>Wks</v>
          </cell>
          <cell r="J31" t="str">
            <v>Days</v>
          </cell>
          <cell r="Y31">
            <v>16</v>
          </cell>
          <cell r="Z31">
            <v>110</v>
          </cell>
        </row>
        <row r="32">
          <cell r="A32">
            <v>9</v>
          </cell>
          <cell r="B32">
            <v>77</v>
          </cell>
          <cell r="F32">
            <v>10</v>
          </cell>
          <cell r="G32">
            <v>110</v>
          </cell>
          <cell r="H32">
            <v>4500</v>
          </cell>
          <cell r="I32">
            <v>5</v>
          </cell>
          <cell r="J32">
            <v>49</v>
          </cell>
          <cell r="K32">
            <v>21</v>
          </cell>
          <cell r="M32">
            <v>29</v>
          </cell>
          <cell r="O32">
            <v>29</v>
          </cell>
          <cell r="Q32">
            <v>29</v>
          </cell>
          <cell r="Y32">
            <v>7</v>
          </cell>
          <cell r="Z32">
            <v>49</v>
          </cell>
        </row>
        <row r="45">
          <cell r="Y45">
            <v>154</v>
          </cell>
          <cell r="Z45">
            <v>35</v>
          </cell>
        </row>
        <row r="49">
          <cell r="N49" t="str">
            <v>ENGINEERING</v>
          </cell>
          <cell r="Y49" t="str">
            <v>WK Count</v>
          </cell>
          <cell r="Z49" t="str">
            <v>Total Days</v>
          </cell>
        </row>
        <row r="53">
          <cell r="A53" t="str">
            <v>PREP</v>
          </cell>
          <cell r="F53" t="str">
            <v>ANIMATION</v>
          </cell>
          <cell r="I53" t="str">
            <v>INK &amp; PAINT</v>
          </cell>
          <cell r="L53" t="str">
            <v>ALPHA</v>
          </cell>
          <cell r="N53" t="str">
            <v>BETA</v>
          </cell>
          <cell r="P53" t="str">
            <v>RTM</v>
          </cell>
          <cell r="Y53">
            <v>22</v>
          </cell>
          <cell r="Z53">
            <v>154</v>
          </cell>
        </row>
        <row r="64">
          <cell r="A64" t="str">
            <v>Wks</v>
          </cell>
          <cell r="B64" t="str">
            <v>Days</v>
          </cell>
          <cell r="F64" t="str">
            <v>Wks</v>
          </cell>
          <cell r="G64" t="str">
            <v>Days</v>
          </cell>
          <cell r="H64" t="str">
            <v>Frames</v>
          </cell>
          <cell r="I64" t="str">
            <v>Wks</v>
          </cell>
          <cell r="J64" t="str">
            <v>Days</v>
          </cell>
          <cell r="Y64">
            <v>16</v>
          </cell>
          <cell r="Z64">
            <v>76.666666666666671</v>
          </cell>
        </row>
        <row r="65">
          <cell r="A65">
            <v>20</v>
          </cell>
          <cell r="B65">
            <v>154</v>
          </cell>
          <cell r="F65">
            <v>6.666666666666667</v>
          </cell>
          <cell r="G65">
            <v>76.666666666666671</v>
          </cell>
          <cell r="H65">
            <v>3000</v>
          </cell>
          <cell r="I65">
            <v>3.3333333333333335</v>
          </cell>
          <cell r="J65">
            <v>37.333333333333336</v>
          </cell>
          <cell r="K65">
            <v>21</v>
          </cell>
          <cell r="M65">
            <v>29</v>
          </cell>
          <cell r="O65">
            <v>29</v>
          </cell>
          <cell r="Q65">
            <v>29</v>
          </cell>
          <cell r="Y65">
            <v>9</v>
          </cell>
          <cell r="Z65">
            <v>37.333333333333336</v>
          </cell>
        </row>
        <row r="93">
          <cell r="Y93">
            <v>154</v>
          </cell>
          <cell r="Z93">
            <v>23.333333333333336</v>
          </cell>
        </row>
        <row r="94">
          <cell r="Y94">
            <v>154</v>
          </cell>
          <cell r="Z94">
            <v>23.333333333333336</v>
          </cell>
        </row>
        <row r="97">
          <cell r="N97" t="str">
            <v>ENGINEERING</v>
          </cell>
          <cell r="Y97" t="str">
            <v>WK Count</v>
          </cell>
          <cell r="Z97" t="str">
            <v>Total Days</v>
          </cell>
        </row>
        <row r="98">
          <cell r="N98" t="str">
            <v>ENGINEERING</v>
          </cell>
          <cell r="R98" t="str">
            <v>MULAN STORY STUDIO</v>
          </cell>
          <cell r="V98" t="str">
            <v xml:space="preserve">START </v>
          </cell>
          <cell r="W98" t="str">
            <v>FRAMES</v>
          </cell>
          <cell r="X98">
            <v>5100</v>
          </cell>
          <cell r="Y98" t="str">
            <v>WK Count</v>
          </cell>
          <cell r="Z98" t="str">
            <v>Total Days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35639</v>
          </cell>
          <cell r="AN98">
            <v>35646</v>
          </cell>
          <cell r="AO98">
            <v>35653</v>
          </cell>
          <cell r="AP98">
            <v>35660</v>
          </cell>
          <cell r="AQ98">
            <v>35667</v>
          </cell>
          <cell r="AR98">
            <v>35674</v>
          </cell>
          <cell r="AS98">
            <v>35681</v>
          </cell>
          <cell r="AT98">
            <v>35688</v>
          </cell>
          <cell r="AU98">
            <v>35695</v>
          </cell>
          <cell r="AV98">
            <v>35702</v>
          </cell>
          <cell r="AW98">
            <v>35709</v>
          </cell>
          <cell r="AX98">
            <v>35716</v>
          </cell>
          <cell r="AY98">
            <v>35723</v>
          </cell>
          <cell r="AZ98">
            <v>35730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0</v>
          </cell>
          <cell r="CE98">
            <v>0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0</v>
          </cell>
          <cell r="CQ98">
            <v>0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X98">
            <v>0</v>
          </cell>
          <cell r="CY98">
            <v>0</v>
          </cell>
          <cell r="CZ98">
            <v>0</v>
          </cell>
          <cell r="DA98">
            <v>0</v>
          </cell>
          <cell r="DB98">
            <v>0</v>
          </cell>
          <cell r="DC98">
            <v>0</v>
          </cell>
          <cell r="DD98">
            <v>0</v>
          </cell>
          <cell r="DE98">
            <v>0</v>
          </cell>
          <cell r="DF98">
            <v>0</v>
          </cell>
          <cell r="DG98">
            <v>0</v>
          </cell>
          <cell r="DH98">
            <v>0</v>
          </cell>
          <cell r="DI98">
            <v>0</v>
          </cell>
          <cell r="DJ98">
            <v>0</v>
          </cell>
          <cell r="DK98">
            <v>0</v>
          </cell>
          <cell r="DL98">
            <v>0</v>
          </cell>
          <cell r="DM98">
            <v>0</v>
          </cell>
          <cell r="DN98">
            <v>0</v>
          </cell>
          <cell r="DO98">
            <v>0</v>
          </cell>
          <cell r="DP98">
            <v>0</v>
          </cell>
          <cell r="DQ98">
            <v>0</v>
          </cell>
          <cell r="DR98">
            <v>0</v>
          </cell>
          <cell r="DS98">
            <v>0</v>
          </cell>
          <cell r="DT98">
            <v>0</v>
          </cell>
          <cell r="DU98">
            <v>0</v>
          </cell>
          <cell r="DV98">
            <v>0</v>
          </cell>
          <cell r="DW98">
            <v>0</v>
          </cell>
          <cell r="DX98">
            <v>0</v>
          </cell>
          <cell r="DY98">
            <v>0</v>
          </cell>
          <cell r="DZ98">
            <v>0</v>
          </cell>
          <cell r="EA98">
            <v>0</v>
          </cell>
          <cell r="EB98">
            <v>0</v>
          </cell>
          <cell r="EC98">
            <v>0</v>
          </cell>
          <cell r="ED98">
            <v>0</v>
          </cell>
          <cell r="EE98">
            <v>0</v>
          </cell>
          <cell r="EF98">
            <v>0</v>
          </cell>
          <cell r="EG98">
            <v>0</v>
          </cell>
          <cell r="EH98">
            <v>0</v>
          </cell>
          <cell r="EI98">
            <v>0</v>
          </cell>
          <cell r="EJ98">
            <v>0</v>
          </cell>
          <cell r="EK98">
            <v>0</v>
          </cell>
          <cell r="EL98">
            <v>0</v>
          </cell>
          <cell r="EM98">
            <v>0</v>
          </cell>
          <cell r="EN98">
            <v>0</v>
          </cell>
          <cell r="EO98">
            <v>0</v>
          </cell>
          <cell r="EP98">
            <v>0</v>
          </cell>
          <cell r="EQ98">
            <v>0</v>
          </cell>
          <cell r="ER98">
            <v>0</v>
          </cell>
          <cell r="ES98">
            <v>0</v>
          </cell>
          <cell r="ET98">
            <v>0</v>
          </cell>
          <cell r="EU98">
            <v>0</v>
          </cell>
          <cell r="EV98">
            <v>0</v>
          </cell>
        </row>
        <row r="99">
          <cell r="A99" t="str">
            <v>PREP</v>
          </cell>
          <cell r="F99" t="str">
            <v>ANIMATION</v>
          </cell>
          <cell r="I99" t="str">
            <v>INK &amp; PAINT</v>
          </cell>
          <cell r="L99" t="str">
            <v>ALPHA</v>
          </cell>
          <cell r="N99" t="str">
            <v>BETA</v>
          </cell>
          <cell r="P99" t="str">
            <v>RTM</v>
          </cell>
          <cell r="R99" t="str">
            <v>STREET</v>
          </cell>
          <cell r="T99" t="str">
            <v>Prep Projection</v>
          </cell>
          <cell r="V99" t="str">
            <v xml:space="preserve">START </v>
          </cell>
          <cell r="W99" t="str">
            <v>END</v>
          </cell>
          <cell r="X99">
            <v>500</v>
          </cell>
          <cell r="Y99">
            <v>14</v>
          </cell>
          <cell r="Z99">
            <v>94.5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35639</v>
          </cell>
          <cell r="AN99">
            <v>35646</v>
          </cell>
          <cell r="AO99">
            <v>35653</v>
          </cell>
          <cell r="AP99">
            <v>35660</v>
          </cell>
          <cell r="AQ99">
            <v>35667</v>
          </cell>
          <cell r="AR99">
            <v>35674</v>
          </cell>
          <cell r="AS99">
            <v>35681</v>
          </cell>
          <cell r="AT99">
            <v>35688</v>
          </cell>
          <cell r="AU99">
            <v>35695</v>
          </cell>
          <cell r="AV99">
            <v>35702</v>
          </cell>
          <cell r="AW99">
            <v>35709</v>
          </cell>
          <cell r="AX99">
            <v>35716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W99">
            <v>0</v>
          </cell>
          <cell r="BX99">
            <v>0</v>
          </cell>
          <cell r="BY99">
            <v>0</v>
          </cell>
          <cell r="BZ99">
            <v>0</v>
          </cell>
          <cell r="CA99">
            <v>0</v>
          </cell>
          <cell r="CB99">
            <v>0</v>
          </cell>
          <cell r="CC99">
            <v>0</v>
          </cell>
          <cell r="CD99">
            <v>0</v>
          </cell>
          <cell r="CE99">
            <v>0</v>
          </cell>
          <cell r="CF99">
            <v>0</v>
          </cell>
          <cell r="CG99">
            <v>0</v>
          </cell>
          <cell r="CH99">
            <v>0</v>
          </cell>
          <cell r="CI99">
            <v>0</v>
          </cell>
          <cell r="CJ99">
            <v>0</v>
          </cell>
          <cell r="CK99">
            <v>0</v>
          </cell>
          <cell r="CL99">
            <v>0</v>
          </cell>
          <cell r="CM99">
            <v>0</v>
          </cell>
          <cell r="CN99">
            <v>0</v>
          </cell>
          <cell r="CO99">
            <v>0</v>
          </cell>
          <cell r="CP99">
            <v>0</v>
          </cell>
          <cell r="CQ99">
            <v>0</v>
          </cell>
          <cell r="CR99">
            <v>0</v>
          </cell>
          <cell r="CS99">
            <v>0</v>
          </cell>
          <cell r="CT99">
            <v>0</v>
          </cell>
          <cell r="CU99">
            <v>0</v>
          </cell>
          <cell r="CV99">
            <v>0</v>
          </cell>
          <cell r="CW99">
            <v>0</v>
          </cell>
          <cell r="CX99">
            <v>0</v>
          </cell>
          <cell r="CY99">
            <v>0</v>
          </cell>
          <cell r="CZ99">
            <v>0</v>
          </cell>
          <cell r="DA99">
            <v>0</v>
          </cell>
          <cell r="DB99">
            <v>0</v>
          </cell>
          <cell r="DC99">
            <v>0</v>
          </cell>
          <cell r="DD99">
            <v>0</v>
          </cell>
          <cell r="DE99">
            <v>0</v>
          </cell>
          <cell r="DF99">
            <v>0</v>
          </cell>
          <cell r="DG99">
            <v>0</v>
          </cell>
          <cell r="DH99">
            <v>0</v>
          </cell>
          <cell r="DI99">
            <v>0</v>
          </cell>
          <cell r="DJ99">
            <v>0</v>
          </cell>
          <cell r="DK99">
            <v>0</v>
          </cell>
          <cell r="DL99">
            <v>0</v>
          </cell>
          <cell r="DM99">
            <v>0</v>
          </cell>
          <cell r="DN99">
            <v>0</v>
          </cell>
          <cell r="DO99">
            <v>0</v>
          </cell>
          <cell r="DP99">
            <v>0</v>
          </cell>
          <cell r="DQ99">
            <v>0</v>
          </cell>
          <cell r="DR99">
            <v>0</v>
          </cell>
          <cell r="DS99">
            <v>0</v>
          </cell>
          <cell r="DT99">
            <v>0</v>
          </cell>
          <cell r="DU99">
            <v>0</v>
          </cell>
          <cell r="DV99">
            <v>0</v>
          </cell>
          <cell r="DW99">
            <v>0</v>
          </cell>
          <cell r="DX99">
            <v>0</v>
          </cell>
          <cell r="DY99">
            <v>0</v>
          </cell>
          <cell r="DZ99">
            <v>0</v>
          </cell>
          <cell r="EA99">
            <v>0</v>
          </cell>
          <cell r="EB99">
            <v>0</v>
          </cell>
          <cell r="EC99">
            <v>0</v>
          </cell>
          <cell r="ED99">
            <v>0</v>
          </cell>
          <cell r="EE99">
            <v>0</v>
          </cell>
          <cell r="EF99">
            <v>0</v>
          </cell>
          <cell r="EG99">
            <v>0</v>
          </cell>
          <cell r="EH99">
            <v>0</v>
          </cell>
          <cell r="EI99">
            <v>0</v>
          </cell>
          <cell r="EJ99">
            <v>0</v>
          </cell>
          <cell r="EK99">
            <v>0</v>
          </cell>
          <cell r="EL99">
            <v>0</v>
          </cell>
          <cell r="EM99">
            <v>0</v>
          </cell>
          <cell r="EN99">
            <v>0</v>
          </cell>
          <cell r="EO99">
            <v>0</v>
          </cell>
          <cell r="EP99">
            <v>0</v>
          </cell>
          <cell r="EQ99">
            <v>0</v>
          </cell>
          <cell r="ER99">
            <v>0</v>
          </cell>
          <cell r="ES99">
            <v>0</v>
          </cell>
          <cell r="ET99">
            <v>0</v>
          </cell>
          <cell r="EU99">
            <v>0</v>
          </cell>
          <cell r="EV99">
            <v>0</v>
          </cell>
        </row>
        <row r="100">
          <cell r="A100" t="str">
            <v>PREP</v>
          </cell>
          <cell r="F100" t="str">
            <v>ANIMATION</v>
          </cell>
          <cell r="I100" t="str">
            <v>INK &amp; PAINT</v>
          </cell>
          <cell r="L100" t="str">
            <v>ALPHA</v>
          </cell>
          <cell r="N100" t="str">
            <v>BETA</v>
          </cell>
          <cell r="P100" t="str">
            <v>RTM</v>
          </cell>
          <cell r="R100" t="str">
            <v>STREET</v>
          </cell>
          <cell r="S100" t="str">
            <v>PRODUCTION TO DATE</v>
          </cell>
          <cell r="T100" t="str">
            <v>Prep Projection</v>
          </cell>
          <cell r="V100">
            <v>35636</v>
          </cell>
          <cell r="W100">
            <v>35721.4</v>
          </cell>
          <cell r="X100">
            <v>500</v>
          </cell>
          <cell r="Y100">
            <v>12</v>
          </cell>
          <cell r="Z100">
            <v>85.399999999999991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125</v>
          </cell>
          <cell r="AN100">
            <v>250</v>
          </cell>
          <cell r="AO100">
            <v>375</v>
          </cell>
          <cell r="AP100">
            <v>500</v>
          </cell>
          <cell r="AQ100">
            <v>500</v>
          </cell>
          <cell r="AR100">
            <v>500</v>
          </cell>
          <cell r="AS100">
            <v>500</v>
          </cell>
          <cell r="AT100">
            <v>500</v>
          </cell>
          <cell r="AU100">
            <v>500</v>
          </cell>
          <cell r="AV100">
            <v>500</v>
          </cell>
          <cell r="AW100">
            <v>500</v>
          </cell>
          <cell r="AX100">
            <v>500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  <cell r="BZ100">
            <v>0</v>
          </cell>
          <cell r="CA100">
            <v>0</v>
          </cell>
          <cell r="CB100">
            <v>0</v>
          </cell>
          <cell r="CC100">
            <v>0</v>
          </cell>
          <cell r="CD100">
            <v>0</v>
          </cell>
          <cell r="CE100">
            <v>0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0</v>
          </cell>
          <cell r="CK100">
            <v>0</v>
          </cell>
          <cell r="CL100">
            <v>0</v>
          </cell>
          <cell r="CM100">
            <v>0</v>
          </cell>
          <cell r="CN100">
            <v>0</v>
          </cell>
          <cell r="CO100">
            <v>0</v>
          </cell>
          <cell r="CP100">
            <v>0</v>
          </cell>
          <cell r="CQ100">
            <v>0</v>
          </cell>
          <cell r="CR100">
            <v>0</v>
          </cell>
          <cell r="CS100">
            <v>0</v>
          </cell>
          <cell r="CT100">
            <v>0</v>
          </cell>
          <cell r="CU100">
            <v>0</v>
          </cell>
          <cell r="CV100">
            <v>0</v>
          </cell>
          <cell r="CW100">
            <v>0</v>
          </cell>
          <cell r="CX100">
            <v>0</v>
          </cell>
          <cell r="CY100">
            <v>0</v>
          </cell>
          <cell r="CZ100">
            <v>0</v>
          </cell>
          <cell r="DA100">
            <v>0</v>
          </cell>
          <cell r="DB100">
            <v>0</v>
          </cell>
          <cell r="DC100">
            <v>0</v>
          </cell>
          <cell r="DD100">
            <v>0</v>
          </cell>
          <cell r="DE100">
            <v>0</v>
          </cell>
          <cell r="DF100">
            <v>0</v>
          </cell>
          <cell r="DG100">
            <v>0</v>
          </cell>
          <cell r="DH100">
            <v>0</v>
          </cell>
          <cell r="DI100">
            <v>0</v>
          </cell>
          <cell r="DJ100">
            <v>0</v>
          </cell>
          <cell r="DK100">
            <v>0</v>
          </cell>
          <cell r="DL100">
            <v>0</v>
          </cell>
          <cell r="DM100">
            <v>0</v>
          </cell>
          <cell r="DN100">
            <v>0</v>
          </cell>
          <cell r="DO100">
            <v>0</v>
          </cell>
          <cell r="DP100">
            <v>0</v>
          </cell>
          <cell r="DQ100">
            <v>0</v>
          </cell>
          <cell r="DR100">
            <v>0</v>
          </cell>
          <cell r="DS100">
            <v>0</v>
          </cell>
          <cell r="DT100">
            <v>0</v>
          </cell>
          <cell r="DU100">
            <v>0</v>
          </cell>
          <cell r="DV100">
            <v>0</v>
          </cell>
          <cell r="DW100">
            <v>0</v>
          </cell>
          <cell r="DX100">
            <v>0</v>
          </cell>
          <cell r="DY100">
            <v>0</v>
          </cell>
          <cell r="DZ100">
            <v>0</v>
          </cell>
          <cell r="EA100">
            <v>0</v>
          </cell>
          <cell r="EB100">
            <v>0</v>
          </cell>
          <cell r="EC100">
            <v>0</v>
          </cell>
          <cell r="ED100">
            <v>0</v>
          </cell>
          <cell r="EE100">
            <v>0</v>
          </cell>
          <cell r="EF100">
            <v>0</v>
          </cell>
          <cell r="EG100">
            <v>0</v>
          </cell>
          <cell r="EH100">
            <v>0</v>
          </cell>
          <cell r="EI100">
            <v>0</v>
          </cell>
          <cell r="EJ100">
            <v>0</v>
          </cell>
          <cell r="EK100">
            <v>0</v>
          </cell>
          <cell r="EL100">
            <v>0</v>
          </cell>
          <cell r="EM100">
            <v>0</v>
          </cell>
          <cell r="EN100">
            <v>0</v>
          </cell>
          <cell r="EO100">
            <v>0</v>
          </cell>
          <cell r="EP100">
            <v>0</v>
          </cell>
          <cell r="EQ100">
            <v>0</v>
          </cell>
          <cell r="ER100">
            <v>0</v>
          </cell>
          <cell r="ES100">
            <v>0</v>
          </cell>
          <cell r="ET100">
            <v>0</v>
          </cell>
          <cell r="EU100">
            <v>0</v>
          </cell>
          <cell r="EV100">
            <v>0</v>
          </cell>
        </row>
        <row r="101">
          <cell r="S101" t="str">
            <v>PRODUCTION TO DATE</v>
          </cell>
          <cell r="AS101" t="str">
            <v>WK 1</v>
          </cell>
          <cell r="AT101" t="str">
            <v>WK 2</v>
          </cell>
          <cell r="AU101" t="str">
            <v>WK 3</v>
          </cell>
          <cell r="AV101" t="str">
            <v>WK 4</v>
          </cell>
          <cell r="AW101" t="str">
            <v>WK 5</v>
          </cell>
          <cell r="AX101" t="str">
            <v>WK 6</v>
          </cell>
          <cell r="AY101" t="str">
            <v>WK 7</v>
          </cell>
          <cell r="AZ101" t="str">
            <v>WK 8</v>
          </cell>
          <cell r="BA101" t="str">
            <v>WK 9</v>
          </cell>
          <cell r="BB101" t="str">
            <v>WK 10</v>
          </cell>
          <cell r="BC101" t="str">
            <v>WK 11</v>
          </cell>
          <cell r="BD101" t="str">
            <v>WK 12</v>
          </cell>
          <cell r="BE101" t="str">
            <v>WK 13</v>
          </cell>
        </row>
        <row r="102">
          <cell r="T102" t="str">
            <v>Scenes Issued</v>
          </cell>
          <cell r="U102">
            <v>0.87008695652173917</v>
          </cell>
          <cell r="V102">
            <v>5003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1700</v>
          </cell>
          <cell r="AT102">
            <v>0</v>
          </cell>
          <cell r="AU102">
            <v>568</v>
          </cell>
          <cell r="AV102">
            <v>0</v>
          </cell>
          <cell r="AW102">
            <v>262</v>
          </cell>
          <cell r="AX102">
            <v>864</v>
          </cell>
          <cell r="AY102">
            <v>486</v>
          </cell>
          <cell r="AZ102">
            <v>347</v>
          </cell>
          <cell r="BA102">
            <v>0</v>
          </cell>
          <cell r="BB102">
            <v>666</v>
          </cell>
          <cell r="BC102">
            <v>110</v>
          </cell>
          <cell r="BD102">
            <v>0</v>
          </cell>
          <cell r="BE102">
            <v>0</v>
          </cell>
        </row>
        <row r="103">
          <cell r="T103" t="str">
            <v>Scenes Issued</v>
          </cell>
          <cell r="U103">
            <v>0.98098039215686272</v>
          </cell>
          <cell r="V103">
            <v>5003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1700</v>
          </cell>
          <cell r="AT103">
            <v>0</v>
          </cell>
          <cell r="AU103">
            <v>568</v>
          </cell>
          <cell r="AV103">
            <v>0</v>
          </cell>
          <cell r="AW103">
            <v>262</v>
          </cell>
          <cell r="AX103">
            <v>864</v>
          </cell>
          <cell r="AY103">
            <v>486</v>
          </cell>
          <cell r="AZ103">
            <v>347</v>
          </cell>
          <cell r="BA103">
            <v>0</v>
          </cell>
          <cell r="BB103">
            <v>666</v>
          </cell>
          <cell r="BC103">
            <v>110</v>
          </cell>
          <cell r="BD103">
            <v>0</v>
          </cell>
          <cell r="BE103">
            <v>0</v>
          </cell>
        </row>
        <row r="104">
          <cell r="T104" t="str">
            <v>Into Rough</v>
          </cell>
          <cell r="U104">
            <v>0.87235294117647055</v>
          </cell>
          <cell r="V104">
            <v>4449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60</v>
          </cell>
          <cell r="AV104">
            <v>170</v>
          </cell>
          <cell r="AW104">
            <v>527</v>
          </cell>
          <cell r="AX104">
            <v>115</v>
          </cell>
          <cell r="AY104">
            <v>0</v>
          </cell>
          <cell r="AZ104">
            <v>1019</v>
          </cell>
          <cell r="BA104">
            <v>0</v>
          </cell>
          <cell r="BB104">
            <v>593</v>
          </cell>
          <cell r="BC104">
            <v>1148</v>
          </cell>
          <cell r="BD104">
            <v>817</v>
          </cell>
          <cell r="BE104">
            <v>0</v>
          </cell>
        </row>
        <row r="105">
          <cell r="T105" t="str">
            <v>Rough Complete</v>
          </cell>
          <cell r="U105">
            <v>0.81803921568627447</v>
          </cell>
          <cell r="V105">
            <v>4172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60</v>
          </cell>
          <cell r="AV105">
            <v>65</v>
          </cell>
          <cell r="AW105">
            <v>114</v>
          </cell>
          <cell r="AX105">
            <v>323</v>
          </cell>
          <cell r="AY105">
            <v>352</v>
          </cell>
          <cell r="AZ105">
            <v>121</v>
          </cell>
          <cell r="BA105">
            <v>0</v>
          </cell>
          <cell r="BB105">
            <v>1204</v>
          </cell>
          <cell r="BC105">
            <v>274</v>
          </cell>
          <cell r="BD105">
            <v>1139</v>
          </cell>
          <cell r="BE105">
            <v>520</v>
          </cell>
        </row>
        <row r="106">
          <cell r="T106" t="str">
            <v>Ruff Approved</v>
          </cell>
          <cell r="U106">
            <v>0.7415686274509804</v>
          </cell>
          <cell r="V106">
            <v>3782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60</v>
          </cell>
          <cell r="AV106">
            <v>65</v>
          </cell>
          <cell r="AW106">
            <v>10</v>
          </cell>
          <cell r="AX106">
            <v>294</v>
          </cell>
          <cell r="AY106">
            <v>294</v>
          </cell>
          <cell r="AZ106">
            <v>157</v>
          </cell>
          <cell r="BA106">
            <v>0</v>
          </cell>
          <cell r="BB106">
            <v>1116</v>
          </cell>
          <cell r="BC106">
            <v>238</v>
          </cell>
          <cell r="BD106">
            <v>1077</v>
          </cell>
          <cell r="BE106">
            <v>471</v>
          </cell>
        </row>
        <row r="107">
          <cell r="T107" t="str">
            <v>Clean Complete</v>
          </cell>
          <cell r="U107">
            <v>0.50901960784313727</v>
          </cell>
          <cell r="V107">
            <v>2596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3</v>
          </cell>
          <cell r="AV107">
            <v>64</v>
          </cell>
          <cell r="AW107">
            <v>2</v>
          </cell>
          <cell r="AX107">
            <v>18</v>
          </cell>
          <cell r="AY107">
            <v>167</v>
          </cell>
          <cell r="AZ107">
            <v>115</v>
          </cell>
          <cell r="BA107">
            <v>0</v>
          </cell>
          <cell r="BB107">
            <v>600</v>
          </cell>
          <cell r="BC107">
            <v>148</v>
          </cell>
          <cell r="BD107">
            <v>1126</v>
          </cell>
          <cell r="BE107">
            <v>353</v>
          </cell>
        </row>
        <row r="108">
          <cell r="T108" t="str">
            <v>Approved</v>
          </cell>
          <cell r="U108">
            <v>0.40490196078431373</v>
          </cell>
          <cell r="V108">
            <v>2065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3</v>
          </cell>
          <cell r="AV108">
            <v>53</v>
          </cell>
          <cell r="AW108">
            <v>0</v>
          </cell>
          <cell r="AX108">
            <v>20</v>
          </cell>
          <cell r="AY108">
            <v>150</v>
          </cell>
          <cell r="AZ108">
            <v>188</v>
          </cell>
          <cell r="BA108">
            <v>0</v>
          </cell>
          <cell r="BB108">
            <v>577</v>
          </cell>
          <cell r="BC108">
            <v>486</v>
          </cell>
          <cell r="BD108">
            <v>297</v>
          </cell>
          <cell r="BE108">
            <v>291</v>
          </cell>
        </row>
        <row r="109">
          <cell r="T109" t="str">
            <v>Turned In</v>
          </cell>
          <cell r="U109">
            <v>0.26078431372549021</v>
          </cell>
          <cell r="V109">
            <v>1330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121</v>
          </cell>
          <cell r="BA109">
            <v>0</v>
          </cell>
          <cell r="BB109">
            <v>74</v>
          </cell>
          <cell r="BC109">
            <v>506</v>
          </cell>
          <cell r="BD109">
            <v>0</v>
          </cell>
          <cell r="BE109">
            <v>629</v>
          </cell>
        </row>
        <row r="110">
          <cell r="A110" t="str">
            <v>Wks</v>
          </cell>
          <cell r="B110" t="str">
            <v>Days</v>
          </cell>
          <cell r="F110" t="str">
            <v>Wks</v>
          </cell>
          <cell r="G110" t="str">
            <v>Days</v>
          </cell>
          <cell r="H110" t="str">
            <v>Frames</v>
          </cell>
          <cell r="I110" t="str">
            <v>Wks</v>
          </cell>
          <cell r="J110" t="str">
            <v>Days</v>
          </cell>
          <cell r="R110" t="str">
            <v/>
          </cell>
          <cell r="T110" t="str">
            <v>Animation Projection</v>
          </cell>
          <cell r="V110">
            <v>35718</v>
          </cell>
          <cell r="W110">
            <v>35814</v>
          </cell>
          <cell r="X110">
            <v>750</v>
          </cell>
          <cell r="Y110">
            <v>11</v>
          </cell>
          <cell r="Z110">
            <v>83.666666666666671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187.5</v>
          </cell>
          <cell r="BC110">
            <v>375</v>
          </cell>
          <cell r="BD110">
            <v>562.5</v>
          </cell>
          <cell r="BE110">
            <v>500</v>
          </cell>
          <cell r="BF110">
            <v>500</v>
          </cell>
          <cell r="BG110">
            <v>500</v>
          </cell>
          <cell r="BH110">
            <v>500</v>
          </cell>
          <cell r="BK110">
            <v>500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A110">
            <v>0</v>
          </cell>
          <cell r="CB110">
            <v>0</v>
          </cell>
          <cell r="CC110">
            <v>0</v>
          </cell>
          <cell r="CD110">
            <v>0</v>
          </cell>
          <cell r="CE110">
            <v>0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  <cell r="CL110">
            <v>0</v>
          </cell>
          <cell r="CM110">
            <v>0</v>
          </cell>
          <cell r="CN110">
            <v>0</v>
          </cell>
          <cell r="CO110">
            <v>0</v>
          </cell>
          <cell r="CP110">
            <v>0</v>
          </cell>
          <cell r="CQ110">
            <v>0</v>
          </cell>
          <cell r="CR110">
            <v>0</v>
          </cell>
          <cell r="CS110">
            <v>0</v>
          </cell>
          <cell r="CT110">
            <v>0</v>
          </cell>
          <cell r="CU110">
            <v>0</v>
          </cell>
          <cell r="CV110">
            <v>0</v>
          </cell>
          <cell r="CW110">
            <v>0</v>
          </cell>
          <cell r="CX110">
            <v>0</v>
          </cell>
          <cell r="CY110">
            <v>0</v>
          </cell>
          <cell r="CZ110">
            <v>0</v>
          </cell>
          <cell r="DA110">
            <v>0</v>
          </cell>
          <cell r="DB110">
            <v>0</v>
          </cell>
          <cell r="DC110">
            <v>0</v>
          </cell>
          <cell r="DD110">
            <v>0</v>
          </cell>
          <cell r="DE110">
            <v>0</v>
          </cell>
          <cell r="DF110">
            <v>0</v>
          </cell>
          <cell r="DG110">
            <v>0</v>
          </cell>
          <cell r="DH110">
            <v>0</v>
          </cell>
          <cell r="DI110">
            <v>0</v>
          </cell>
          <cell r="DJ110">
            <v>0</v>
          </cell>
          <cell r="DK110">
            <v>0</v>
          </cell>
          <cell r="DL110">
            <v>0</v>
          </cell>
          <cell r="DM110">
            <v>0</v>
          </cell>
          <cell r="DN110">
            <v>0</v>
          </cell>
          <cell r="DO110">
            <v>0</v>
          </cell>
          <cell r="DP110">
            <v>0</v>
          </cell>
          <cell r="DQ110">
            <v>0</v>
          </cell>
          <cell r="DR110">
            <v>0</v>
          </cell>
          <cell r="DS110">
            <v>0</v>
          </cell>
          <cell r="DT110">
            <v>0</v>
          </cell>
          <cell r="DU110">
            <v>0</v>
          </cell>
          <cell r="DV110">
            <v>0</v>
          </cell>
          <cell r="DW110">
            <v>0</v>
          </cell>
          <cell r="DX110">
            <v>0</v>
          </cell>
          <cell r="DY110">
            <v>0</v>
          </cell>
          <cell r="DZ110">
            <v>0</v>
          </cell>
          <cell r="EA110">
            <v>0</v>
          </cell>
          <cell r="EB110">
            <v>0</v>
          </cell>
          <cell r="EC110">
            <v>0</v>
          </cell>
          <cell r="ED110">
            <v>0</v>
          </cell>
          <cell r="EE110">
            <v>0</v>
          </cell>
          <cell r="EF110">
            <v>0</v>
          </cell>
          <cell r="EG110">
            <v>0</v>
          </cell>
          <cell r="EH110">
            <v>0</v>
          </cell>
          <cell r="EI110">
            <v>0</v>
          </cell>
          <cell r="EJ110">
            <v>0</v>
          </cell>
          <cell r="EK110">
            <v>0</v>
          </cell>
          <cell r="EL110">
            <v>0</v>
          </cell>
          <cell r="EM110">
            <v>0</v>
          </cell>
          <cell r="EN110">
            <v>0</v>
          </cell>
          <cell r="EO110">
            <v>0</v>
          </cell>
          <cell r="EP110">
            <v>0</v>
          </cell>
          <cell r="EQ110">
            <v>0</v>
          </cell>
          <cell r="ER110">
            <v>0</v>
          </cell>
          <cell r="ES110">
            <v>0</v>
          </cell>
          <cell r="ET110">
            <v>0</v>
          </cell>
          <cell r="EU110">
            <v>0</v>
          </cell>
          <cell r="EV110">
            <v>0</v>
          </cell>
        </row>
        <row r="111">
          <cell r="A111" t="str">
            <v>Wks</v>
          </cell>
          <cell r="B111" t="str">
            <v>Days</v>
          </cell>
          <cell r="F111" t="str">
            <v>Wks</v>
          </cell>
          <cell r="G111" t="str">
            <v>Days</v>
          </cell>
          <cell r="H111" t="str">
            <v>Frames</v>
          </cell>
          <cell r="I111" t="str">
            <v>Wks</v>
          </cell>
          <cell r="J111" t="str">
            <v>Days</v>
          </cell>
          <cell r="K111">
            <v>21</v>
          </cell>
          <cell r="M111">
            <v>29</v>
          </cell>
          <cell r="O111">
            <v>29</v>
          </cell>
          <cell r="Q111">
            <v>29</v>
          </cell>
          <cell r="R111" t="str">
            <v/>
          </cell>
          <cell r="T111" t="str">
            <v>Animation Projection</v>
          </cell>
          <cell r="V111">
            <v>35718</v>
          </cell>
          <cell r="W111">
            <v>35814</v>
          </cell>
          <cell r="X111">
            <v>750</v>
          </cell>
          <cell r="Y111">
            <v>11</v>
          </cell>
          <cell r="Z111">
            <v>77.599999999999994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187.5</v>
          </cell>
          <cell r="BC111">
            <v>375</v>
          </cell>
          <cell r="BD111">
            <v>562.5</v>
          </cell>
          <cell r="BE111">
            <v>500</v>
          </cell>
          <cell r="BF111">
            <v>500</v>
          </cell>
          <cell r="BG111">
            <v>500</v>
          </cell>
          <cell r="BH111">
            <v>500</v>
          </cell>
          <cell r="BK111">
            <v>500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  <cell r="BV111">
            <v>0</v>
          </cell>
          <cell r="BW111">
            <v>0</v>
          </cell>
          <cell r="BX111">
            <v>0</v>
          </cell>
          <cell r="BY111">
            <v>0</v>
          </cell>
          <cell r="BZ111">
            <v>0</v>
          </cell>
          <cell r="CA111">
            <v>0</v>
          </cell>
          <cell r="CB111">
            <v>0</v>
          </cell>
          <cell r="CC111">
            <v>0</v>
          </cell>
          <cell r="CD111">
            <v>0</v>
          </cell>
          <cell r="CE111">
            <v>0</v>
          </cell>
          <cell r="CF111">
            <v>0</v>
          </cell>
          <cell r="CG111">
            <v>0</v>
          </cell>
          <cell r="CH111">
            <v>0</v>
          </cell>
          <cell r="CI111">
            <v>0</v>
          </cell>
          <cell r="CJ111">
            <v>0</v>
          </cell>
          <cell r="CK111">
            <v>0</v>
          </cell>
          <cell r="CL111">
            <v>0</v>
          </cell>
          <cell r="CM111">
            <v>0</v>
          </cell>
          <cell r="CN111">
            <v>0</v>
          </cell>
          <cell r="CO111">
            <v>0</v>
          </cell>
          <cell r="CP111">
            <v>0</v>
          </cell>
          <cell r="CQ111">
            <v>0</v>
          </cell>
          <cell r="CR111">
            <v>0</v>
          </cell>
          <cell r="CS111">
            <v>0</v>
          </cell>
          <cell r="CT111">
            <v>0</v>
          </cell>
          <cell r="CU111">
            <v>0</v>
          </cell>
          <cell r="CV111">
            <v>0</v>
          </cell>
          <cell r="CW111">
            <v>0</v>
          </cell>
          <cell r="CX111">
            <v>0</v>
          </cell>
          <cell r="CY111">
            <v>0</v>
          </cell>
          <cell r="CZ111">
            <v>0</v>
          </cell>
          <cell r="DA111">
            <v>0</v>
          </cell>
          <cell r="DB111">
            <v>0</v>
          </cell>
          <cell r="DC111">
            <v>0</v>
          </cell>
          <cell r="DD111">
            <v>0</v>
          </cell>
          <cell r="DE111">
            <v>0</v>
          </cell>
          <cell r="DF111">
            <v>0</v>
          </cell>
          <cell r="DG111">
            <v>0</v>
          </cell>
          <cell r="DH111">
            <v>0</v>
          </cell>
          <cell r="DI111">
            <v>0</v>
          </cell>
          <cell r="DJ111">
            <v>0</v>
          </cell>
          <cell r="DK111">
            <v>0</v>
          </cell>
          <cell r="DL111">
            <v>0</v>
          </cell>
          <cell r="DM111">
            <v>0</v>
          </cell>
          <cell r="DN111">
            <v>0</v>
          </cell>
          <cell r="DO111">
            <v>0</v>
          </cell>
          <cell r="DP111">
            <v>0</v>
          </cell>
          <cell r="DQ111">
            <v>0</v>
          </cell>
          <cell r="DR111">
            <v>0</v>
          </cell>
          <cell r="DS111">
            <v>0</v>
          </cell>
          <cell r="DT111">
            <v>0</v>
          </cell>
          <cell r="DU111">
            <v>0</v>
          </cell>
          <cell r="DV111">
            <v>0</v>
          </cell>
          <cell r="DW111">
            <v>0</v>
          </cell>
          <cell r="DX111">
            <v>0</v>
          </cell>
          <cell r="DY111">
            <v>0</v>
          </cell>
          <cell r="DZ111">
            <v>0</v>
          </cell>
          <cell r="EA111">
            <v>0</v>
          </cell>
          <cell r="EB111">
            <v>0</v>
          </cell>
          <cell r="EC111">
            <v>0</v>
          </cell>
          <cell r="ED111">
            <v>0</v>
          </cell>
          <cell r="EE111">
            <v>0</v>
          </cell>
          <cell r="EF111">
            <v>0</v>
          </cell>
          <cell r="EG111">
            <v>0</v>
          </cell>
          <cell r="EH111">
            <v>0</v>
          </cell>
          <cell r="EI111">
            <v>0</v>
          </cell>
          <cell r="EJ111">
            <v>0</v>
          </cell>
          <cell r="EK111">
            <v>0</v>
          </cell>
          <cell r="EL111">
            <v>0</v>
          </cell>
          <cell r="EM111">
            <v>0</v>
          </cell>
          <cell r="EN111">
            <v>0</v>
          </cell>
          <cell r="EO111">
            <v>0</v>
          </cell>
          <cell r="EP111">
            <v>0</v>
          </cell>
          <cell r="EQ111">
            <v>0</v>
          </cell>
          <cell r="ER111">
            <v>0</v>
          </cell>
          <cell r="ES111">
            <v>0</v>
          </cell>
          <cell r="ET111">
            <v>0</v>
          </cell>
          <cell r="EU111">
            <v>0</v>
          </cell>
          <cell r="EV111">
            <v>0</v>
          </cell>
        </row>
        <row r="112">
          <cell r="A112">
            <v>10.199999999999999</v>
          </cell>
          <cell r="B112">
            <v>85.399999999999991</v>
          </cell>
          <cell r="F112">
            <v>6.8</v>
          </cell>
          <cell r="G112">
            <v>77.599999999999994</v>
          </cell>
          <cell r="H112">
            <v>5100</v>
          </cell>
          <cell r="I112">
            <v>5.666666666666667</v>
          </cell>
          <cell r="J112">
            <v>53.666666666666671</v>
          </cell>
          <cell r="K112">
            <v>21</v>
          </cell>
          <cell r="M112">
            <v>29</v>
          </cell>
          <cell r="O112">
            <v>29</v>
          </cell>
          <cell r="Q112">
            <v>29</v>
          </cell>
          <cell r="R112">
            <v>35961</v>
          </cell>
          <cell r="T112" t="str">
            <v>Ink &amp; Paint Projection</v>
          </cell>
          <cell r="V112">
            <v>35774.333333333336</v>
          </cell>
          <cell r="W112">
            <v>35828</v>
          </cell>
          <cell r="X112">
            <v>900</v>
          </cell>
          <cell r="Y112">
            <v>5</v>
          </cell>
          <cell r="Z112">
            <v>53.666666666666671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225</v>
          </cell>
          <cell r="BH112">
            <v>450</v>
          </cell>
          <cell r="BK112">
            <v>900</v>
          </cell>
          <cell r="BL112">
            <v>900</v>
          </cell>
          <cell r="BM112">
            <v>900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  <cell r="BZ112">
            <v>0</v>
          </cell>
          <cell r="CA112">
            <v>0</v>
          </cell>
          <cell r="CB112">
            <v>0</v>
          </cell>
          <cell r="CC112">
            <v>0</v>
          </cell>
          <cell r="CD112">
            <v>0</v>
          </cell>
          <cell r="CE112">
            <v>0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  <cell r="CL112">
            <v>0</v>
          </cell>
          <cell r="CM112">
            <v>0</v>
          </cell>
          <cell r="CN112">
            <v>0</v>
          </cell>
          <cell r="CO112">
            <v>0</v>
          </cell>
          <cell r="CP112">
            <v>0</v>
          </cell>
          <cell r="CQ112">
            <v>0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  <cell r="CV112">
            <v>0</v>
          </cell>
          <cell r="CW112">
            <v>0</v>
          </cell>
          <cell r="CX112">
            <v>0</v>
          </cell>
          <cell r="CY112">
            <v>0</v>
          </cell>
          <cell r="CZ112">
            <v>0</v>
          </cell>
          <cell r="DA112">
            <v>0</v>
          </cell>
          <cell r="DB112">
            <v>0</v>
          </cell>
          <cell r="DC112">
            <v>0</v>
          </cell>
          <cell r="DD112">
            <v>0</v>
          </cell>
          <cell r="DE112">
            <v>0</v>
          </cell>
          <cell r="DF112">
            <v>0</v>
          </cell>
          <cell r="DG112">
            <v>0</v>
          </cell>
          <cell r="DH112">
            <v>0</v>
          </cell>
          <cell r="DI112">
            <v>0</v>
          </cell>
          <cell r="DJ112">
            <v>0</v>
          </cell>
          <cell r="DK112">
            <v>0</v>
          </cell>
          <cell r="DL112">
            <v>0</v>
          </cell>
          <cell r="DM112">
            <v>0</v>
          </cell>
          <cell r="DN112">
            <v>0</v>
          </cell>
          <cell r="DO112">
            <v>0</v>
          </cell>
          <cell r="DP112">
            <v>0</v>
          </cell>
          <cell r="DQ112">
            <v>0</v>
          </cell>
          <cell r="DR112">
            <v>0</v>
          </cell>
          <cell r="DS112">
            <v>0</v>
          </cell>
          <cell r="DT112">
            <v>0</v>
          </cell>
          <cell r="DU112">
            <v>0</v>
          </cell>
          <cell r="DV112">
            <v>0</v>
          </cell>
          <cell r="DW112">
            <v>0</v>
          </cell>
          <cell r="DX112">
            <v>0</v>
          </cell>
          <cell r="DY112">
            <v>0</v>
          </cell>
          <cell r="DZ112">
            <v>0</v>
          </cell>
          <cell r="EA112">
            <v>0</v>
          </cell>
          <cell r="EB112">
            <v>0</v>
          </cell>
          <cell r="EC112">
            <v>0</v>
          </cell>
          <cell r="ED112">
            <v>0</v>
          </cell>
          <cell r="EE112">
            <v>0</v>
          </cell>
          <cell r="EF112">
            <v>0</v>
          </cell>
          <cell r="EG112">
            <v>0</v>
          </cell>
          <cell r="EH112">
            <v>0</v>
          </cell>
          <cell r="EI112">
            <v>0</v>
          </cell>
          <cell r="EJ112">
            <v>0</v>
          </cell>
          <cell r="EK112">
            <v>0</v>
          </cell>
          <cell r="EL112">
            <v>0</v>
          </cell>
          <cell r="EM112">
            <v>0</v>
          </cell>
          <cell r="EN112">
            <v>0</v>
          </cell>
          <cell r="EO112">
            <v>0</v>
          </cell>
          <cell r="EP112">
            <v>0</v>
          </cell>
          <cell r="EQ112">
            <v>0</v>
          </cell>
          <cell r="ER112">
            <v>0</v>
          </cell>
          <cell r="ES112">
            <v>0</v>
          </cell>
          <cell r="ET112">
            <v>0</v>
          </cell>
          <cell r="EU112">
            <v>0</v>
          </cell>
          <cell r="EV112">
            <v>0</v>
          </cell>
        </row>
        <row r="114">
          <cell r="T114" t="str">
            <v>BUDGET FORECAST</v>
          </cell>
          <cell r="W114">
            <v>153000</v>
          </cell>
          <cell r="X114">
            <v>40800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35639</v>
          </cell>
          <cell r="AN114">
            <v>35646</v>
          </cell>
          <cell r="AO114">
            <v>35653</v>
          </cell>
          <cell r="AP114">
            <v>35660</v>
          </cell>
          <cell r="AQ114">
            <v>35667</v>
          </cell>
          <cell r="AR114">
            <v>35674</v>
          </cell>
          <cell r="AS114">
            <v>35681</v>
          </cell>
          <cell r="AT114">
            <v>35688</v>
          </cell>
          <cell r="AU114">
            <v>35695</v>
          </cell>
          <cell r="AV114">
            <v>35702</v>
          </cell>
          <cell r="AW114">
            <v>35709</v>
          </cell>
          <cell r="AX114">
            <v>35716</v>
          </cell>
          <cell r="AY114">
            <v>35723</v>
          </cell>
          <cell r="AZ114">
            <v>35730</v>
          </cell>
        </row>
        <row r="115">
          <cell r="T115" t="str">
            <v>BUDGET FORECAST</v>
          </cell>
          <cell r="V115" t="str">
            <v>PRE PROD</v>
          </cell>
          <cell r="W115">
            <v>765000</v>
          </cell>
          <cell r="X115">
            <v>60000</v>
          </cell>
          <cell r="AA115">
            <v>35555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3750</v>
          </cell>
          <cell r="AN115">
            <v>7500</v>
          </cell>
          <cell r="AO115">
            <v>11250</v>
          </cell>
          <cell r="AP115">
            <v>15000</v>
          </cell>
          <cell r="AQ115">
            <v>15000</v>
          </cell>
          <cell r="AR115">
            <v>15000</v>
          </cell>
          <cell r="AS115">
            <v>15000</v>
          </cell>
          <cell r="AT115">
            <v>15000</v>
          </cell>
          <cell r="AU115">
            <v>15000</v>
          </cell>
          <cell r="AV115">
            <v>15000</v>
          </cell>
          <cell r="AW115">
            <v>15000</v>
          </cell>
          <cell r="AX115">
            <v>15000</v>
          </cell>
          <cell r="AY115">
            <v>15000</v>
          </cell>
          <cell r="AZ115">
            <v>15000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</row>
        <row r="116">
          <cell r="V116" t="str">
            <v>PRE PROD</v>
          </cell>
          <cell r="W116">
            <v>30</v>
          </cell>
          <cell r="X116">
            <v>180000</v>
          </cell>
          <cell r="AA116">
            <v>180000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3750</v>
          </cell>
          <cell r="AN116">
            <v>7250</v>
          </cell>
          <cell r="AO116">
            <v>5000</v>
          </cell>
          <cell r="AP116">
            <v>5000</v>
          </cell>
          <cell r="AQ116">
            <v>5000</v>
          </cell>
          <cell r="AR116">
            <v>5000</v>
          </cell>
          <cell r="AS116">
            <v>5000</v>
          </cell>
          <cell r="AT116">
            <v>9000</v>
          </cell>
          <cell r="AU116">
            <v>10000</v>
          </cell>
          <cell r="AV116">
            <v>10000</v>
          </cell>
          <cell r="AW116">
            <v>10000</v>
          </cell>
          <cell r="AX116">
            <v>10000</v>
          </cell>
          <cell r="AY116">
            <v>10000</v>
          </cell>
          <cell r="AZ116">
            <v>10000</v>
          </cell>
          <cell r="BA116">
            <v>15000</v>
          </cell>
          <cell r="BB116">
            <v>15000</v>
          </cell>
          <cell r="BC116">
            <v>15000</v>
          </cell>
          <cell r="BD116">
            <v>15000</v>
          </cell>
          <cell r="BE116">
            <v>15000</v>
          </cell>
          <cell r="BF116">
            <v>35772</v>
          </cell>
          <cell r="BG116">
            <v>35779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0</v>
          </cell>
          <cell r="BY116">
            <v>0</v>
          </cell>
          <cell r="BZ116">
            <v>0</v>
          </cell>
          <cell r="CA116">
            <v>0</v>
          </cell>
          <cell r="CB116">
            <v>0</v>
          </cell>
          <cell r="CC116">
            <v>0</v>
          </cell>
          <cell r="CD116">
            <v>0</v>
          </cell>
          <cell r="CE116">
            <v>0</v>
          </cell>
          <cell r="CF116">
            <v>0</v>
          </cell>
          <cell r="CG116">
            <v>0</v>
          </cell>
          <cell r="CH116">
            <v>0</v>
          </cell>
          <cell r="CI116">
            <v>0</v>
          </cell>
          <cell r="CJ116">
            <v>0</v>
          </cell>
          <cell r="CK116">
            <v>0</v>
          </cell>
          <cell r="CL116">
            <v>0</v>
          </cell>
          <cell r="CM116">
            <v>0</v>
          </cell>
          <cell r="CN116">
            <v>0</v>
          </cell>
          <cell r="CO116">
            <v>0</v>
          </cell>
          <cell r="CP116">
            <v>0</v>
          </cell>
          <cell r="CQ116">
            <v>0</v>
          </cell>
          <cell r="CR116">
            <v>0</v>
          </cell>
          <cell r="CS116">
            <v>0</v>
          </cell>
          <cell r="CT116">
            <v>0</v>
          </cell>
          <cell r="CU116">
            <v>0</v>
          </cell>
          <cell r="CV116">
            <v>0</v>
          </cell>
          <cell r="CW116">
            <v>0</v>
          </cell>
          <cell r="CX116">
            <v>0</v>
          </cell>
          <cell r="CY116">
            <v>0</v>
          </cell>
          <cell r="CZ116">
            <v>0</v>
          </cell>
          <cell r="DA116">
            <v>0</v>
          </cell>
          <cell r="DB116">
            <v>0</v>
          </cell>
          <cell r="DC116">
            <v>0</v>
          </cell>
          <cell r="DD116">
            <v>0</v>
          </cell>
          <cell r="DE116">
            <v>0</v>
          </cell>
          <cell r="DF116">
            <v>0</v>
          </cell>
          <cell r="DG116">
            <v>0</v>
          </cell>
          <cell r="DH116">
            <v>0</v>
          </cell>
          <cell r="DI116">
            <v>0</v>
          </cell>
          <cell r="DJ116">
            <v>0</v>
          </cell>
          <cell r="DK116">
            <v>0</v>
          </cell>
          <cell r="DL116">
            <v>0</v>
          </cell>
          <cell r="DM116">
            <v>0</v>
          </cell>
          <cell r="DN116">
            <v>0</v>
          </cell>
          <cell r="DO116">
            <v>0</v>
          </cell>
          <cell r="DP116">
            <v>0</v>
          </cell>
          <cell r="DQ116">
            <v>0</v>
          </cell>
          <cell r="DR116">
            <v>0</v>
          </cell>
          <cell r="DS116">
            <v>0</v>
          </cell>
          <cell r="DT116">
            <v>0</v>
          </cell>
          <cell r="DU116">
            <v>0</v>
          </cell>
          <cell r="DV116">
            <v>0</v>
          </cell>
          <cell r="DW116">
            <v>0</v>
          </cell>
          <cell r="DX116">
            <v>0</v>
          </cell>
          <cell r="DY116">
            <v>0</v>
          </cell>
          <cell r="DZ116">
            <v>0</v>
          </cell>
          <cell r="EA116">
            <v>0</v>
          </cell>
          <cell r="EB116">
            <v>0</v>
          </cell>
          <cell r="EC116">
            <v>0</v>
          </cell>
          <cell r="ED116">
            <v>0</v>
          </cell>
          <cell r="EE116">
            <v>0</v>
          </cell>
          <cell r="EF116">
            <v>0</v>
          </cell>
          <cell r="EG116">
            <v>0</v>
          </cell>
          <cell r="EH116">
            <v>0</v>
          </cell>
          <cell r="EI116">
            <v>0</v>
          </cell>
          <cell r="EJ116">
            <v>0</v>
          </cell>
          <cell r="EK116">
            <v>0</v>
          </cell>
          <cell r="EL116">
            <v>0</v>
          </cell>
          <cell r="EM116">
            <v>0</v>
          </cell>
          <cell r="EN116">
            <v>0</v>
          </cell>
          <cell r="EO116">
            <v>0</v>
          </cell>
          <cell r="EP116">
            <v>0</v>
          </cell>
          <cell r="EQ116">
            <v>0</v>
          </cell>
          <cell r="ER116">
            <v>0</v>
          </cell>
          <cell r="ES116">
            <v>0</v>
          </cell>
          <cell r="ET116">
            <v>0</v>
          </cell>
          <cell r="EU116">
            <v>0</v>
          </cell>
          <cell r="EV116">
            <v>0</v>
          </cell>
          <cell r="EW116">
            <v>0</v>
          </cell>
          <cell r="EX116">
            <v>0</v>
          </cell>
          <cell r="EY116">
            <v>0</v>
          </cell>
          <cell r="EZ116">
            <v>0</v>
          </cell>
          <cell r="FA116">
            <v>0</v>
          </cell>
          <cell r="FB116">
            <v>0</v>
          </cell>
          <cell r="FC116">
            <v>0</v>
          </cell>
          <cell r="FD116">
            <v>0</v>
          </cell>
          <cell r="FE116">
            <v>0</v>
          </cell>
          <cell r="FF116">
            <v>0</v>
          </cell>
          <cell r="FG116">
            <v>0</v>
          </cell>
          <cell r="FH116">
            <v>0</v>
          </cell>
          <cell r="FI116">
            <v>0</v>
          </cell>
        </row>
        <row r="117">
          <cell r="V117" t="str">
            <v>BACKGROUNDS</v>
          </cell>
          <cell r="W117">
            <v>12</v>
          </cell>
          <cell r="X117">
            <v>60000</v>
          </cell>
          <cell r="AA117">
            <v>59999.974293795312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1732.0178636821199</v>
          </cell>
          <cell r="AS117">
            <v>1875.9564301131923</v>
          </cell>
          <cell r="AT117">
            <v>4392</v>
          </cell>
          <cell r="AU117">
            <v>7000</v>
          </cell>
          <cell r="AV117">
            <v>7000</v>
          </cell>
          <cell r="AW117">
            <v>7000</v>
          </cell>
          <cell r="AX117">
            <v>7000</v>
          </cell>
          <cell r="AY117">
            <v>7000</v>
          </cell>
          <cell r="AZ117">
            <v>7000</v>
          </cell>
          <cell r="BA117">
            <v>10000</v>
          </cell>
          <cell r="BB117">
            <v>28125</v>
          </cell>
          <cell r="BC117">
            <v>56250</v>
          </cell>
          <cell r="BD117">
            <v>84375</v>
          </cell>
          <cell r="BE117">
            <v>75000</v>
          </cell>
          <cell r="BF117">
            <v>75000</v>
          </cell>
          <cell r="BG117">
            <v>75000</v>
          </cell>
          <cell r="BH117">
            <v>75000</v>
          </cell>
          <cell r="BI117">
            <v>0</v>
          </cell>
          <cell r="BJ117">
            <v>75000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  <cell r="CB117">
            <v>0</v>
          </cell>
          <cell r="CC117">
            <v>0</v>
          </cell>
          <cell r="CD117">
            <v>0</v>
          </cell>
          <cell r="CE117">
            <v>0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0</v>
          </cell>
          <cell r="CK117">
            <v>0</v>
          </cell>
          <cell r="CL117">
            <v>0</v>
          </cell>
          <cell r="CM117">
            <v>0</v>
          </cell>
          <cell r="CN117">
            <v>0</v>
          </cell>
          <cell r="CO117">
            <v>0</v>
          </cell>
          <cell r="CP117">
            <v>0</v>
          </cell>
          <cell r="CQ117">
            <v>0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>
            <v>0</v>
          </cell>
          <cell r="CY117">
            <v>0</v>
          </cell>
          <cell r="CZ117">
            <v>0</v>
          </cell>
          <cell r="DA117">
            <v>0</v>
          </cell>
          <cell r="DB117">
            <v>0</v>
          </cell>
          <cell r="DC117">
            <v>0</v>
          </cell>
          <cell r="DD117">
            <v>0</v>
          </cell>
          <cell r="DE117">
            <v>0</v>
          </cell>
          <cell r="DF117">
            <v>0</v>
          </cell>
          <cell r="DG117">
            <v>0</v>
          </cell>
          <cell r="DH117">
            <v>0</v>
          </cell>
          <cell r="DI117">
            <v>0</v>
          </cell>
          <cell r="DJ117">
            <v>0</v>
          </cell>
          <cell r="DK117">
            <v>0</v>
          </cell>
          <cell r="DL117">
            <v>0</v>
          </cell>
          <cell r="DM117">
            <v>0</v>
          </cell>
          <cell r="DN117">
            <v>0</v>
          </cell>
          <cell r="DO117">
            <v>0</v>
          </cell>
          <cell r="DP117">
            <v>0</v>
          </cell>
          <cell r="DQ117">
            <v>0</v>
          </cell>
          <cell r="DR117">
            <v>0</v>
          </cell>
          <cell r="DS117">
            <v>0</v>
          </cell>
          <cell r="DT117">
            <v>0</v>
          </cell>
          <cell r="DU117">
            <v>0</v>
          </cell>
          <cell r="DV117">
            <v>0</v>
          </cell>
          <cell r="DW117">
            <v>0</v>
          </cell>
          <cell r="DX117">
            <v>0</v>
          </cell>
          <cell r="DY117">
            <v>0</v>
          </cell>
          <cell r="DZ117">
            <v>0</v>
          </cell>
          <cell r="EA117">
            <v>0</v>
          </cell>
          <cell r="EB117">
            <v>0</v>
          </cell>
          <cell r="EC117">
            <v>0</v>
          </cell>
          <cell r="ED117">
            <v>0</v>
          </cell>
          <cell r="EE117">
            <v>0</v>
          </cell>
          <cell r="EF117">
            <v>0</v>
          </cell>
          <cell r="EG117">
            <v>0</v>
          </cell>
          <cell r="EH117">
            <v>0</v>
          </cell>
          <cell r="EI117">
            <v>0</v>
          </cell>
          <cell r="EJ117">
            <v>0</v>
          </cell>
          <cell r="EK117">
            <v>0</v>
          </cell>
          <cell r="EL117">
            <v>0</v>
          </cell>
          <cell r="EM117">
            <v>0</v>
          </cell>
          <cell r="EN117">
            <v>0</v>
          </cell>
          <cell r="EO117">
            <v>0</v>
          </cell>
          <cell r="EP117">
            <v>0</v>
          </cell>
          <cell r="EQ117">
            <v>0</v>
          </cell>
          <cell r="ER117">
            <v>0</v>
          </cell>
          <cell r="ES117">
            <v>0</v>
          </cell>
          <cell r="ET117">
            <v>0</v>
          </cell>
          <cell r="EU117">
            <v>0</v>
          </cell>
          <cell r="EV117">
            <v>0</v>
          </cell>
          <cell r="EW117">
            <v>0</v>
          </cell>
          <cell r="EX117">
            <v>0</v>
          </cell>
          <cell r="EY117">
            <v>0</v>
          </cell>
          <cell r="EZ117">
            <v>0</v>
          </cell>
          <cell r="FA117">
            <v>0</v>
          </cell>
          <cell r="FB117">
            <v>0</v>
          </cell>
          <cell r="FC117">
            <v>0</v>
          </cell>
          <cell r="FD117">
            <v>0</v>
          </cell>
          <cell r="FE117">
            <v>0</v>
          </cell>
          <cell r="FF117">
            <v>0</v>
          </cell>
          <cell r="FG117">
            <v>0</v>
          </cell>
          <cell r="FH117">
            <v>0</v>
          </cell>
          <cell r="FI117">
            <v>0</v>
          </cell>
        </row>
        <row r="118">
          <cell r="V118" t="str">
            <v>PRODUCTION</v>
          </cell>
          <cell r="W118">
            <v>150</v>
          </cell>
          <cell r="X118">
            <v>950000</v>
          </cell>
          <cell r="AA118">
            <v>950000.03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10000</v>
          </cell>
          <cell r="BC118">
            <v>75714.289999999994</v>
          </cell>
          <cell r="BD118">
            <v>75714.289999999994</v>
          </cell>
          <cell r="BE118">
            <v>105714.29</v>
          </cell>
          <cell r="BF118">
            <v>115714.29</v>
          </cell>
          <cell r="BG118">
            <v>135714.29</v>
          </cell>
          <cell r="BH118">
            <v>145714.29</v>
          </cell>
          <cell r="BI118">
            <v>0</v>
          </cell>
          <cell r="BJ118">
            <v>155714.29</v>
          </cell>
          <cell r="BK118">
            <v>130000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>
            <v>0</v>
          </cell>
          <cell r="CO118">
            <v>0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  <cell r="CV118">
            <v>0</v>
          </cell>
          <cell r="CW118">
            <v>0</v>
          </cell>
          <cell r="CX118">
            <v>0</v>
          </cell>
          <cell r="CY118">
            <v>0</v>
          </cell>
          <cell r="CZ118">
            <v>0</v>
          </cell>
          <cell r="DA118">
            <v>0</v>
          </cell>
          <cell r="DB118">
            <v>0</v>
          </cell>
          <cell r="DC118">
            <v>0</v>
          </cell>
          <cell r="DD118">
            <v>0</v>
          </cell>
          <cell r="DE118">
            <v>0</v>
          </cell>
          <cell r="DF118">
            <v>0</v>
          </cell>
          <cell r="DG118">
            <v>0</v>
          </cell>
          <cell r="DH118">
            <v>0</v>
          </cell>
          <cell r="DI118">
            <v>0</v>
          </cell>
          <cell r="DJ118">
            <v>0</v>
          </cell>
          <cell r="DK118">
            <v>0</v>
          </cell>
          <cell r="DL118">
            <v>0</v>
          </cell>
          <cell r="DM118">
            <v>0</v>
          </cell>
          <cell r="DN118">
            <v>0</v>
          </cell>
          <cell r="DO118">
            <v>0</v>
          </cell>
          <cell r="DP118">
            <v>0</v>
          </cell>
          <cell r="DQ118">
            <v>0</v>
          </cell>
          <cell r="DR118">
            <v>0</v>
          </cell>
          <cell r="DS118">
            <v>0</v>
          </cell>
          <cell r="DT118">
            <v>0</v>
          </cell>
          <cell r="DU118">
            <v>0</v>
          </cell>
          <cell r="DV118">
            <v>0</v>
          </cell>
          <cell r="DW118">
            <v>0</v>
          </cell>
          <cell r="DX118">
            <v>0</v>
          </cell>
          <cell r="DY118">
            <v>0</v>
          </cell>
          <cell r="DZ118">
            <v>0</v>
          </cell>
          <cell r="EA118">
            <v>0</v>
          </cell>
          <cell r="EB118">
            <v>0</v>
          </cell>
          <cell r="EC118">
            <v>0</v>
          </cell>
          <cell r="ED118">
            <v>0</v>
          </cell>
          <cell r="EE118">
            <v>0</v>
          </cell>
          <cell r="EF118">
            <v>0</v>
          </cell>
          <cell r="EG118">
            <v>0</v>
          </cell>
          <cell r="EH118">
            <v>0</v>
          </cell>
          <cell r="EI118">
            <v>0</v>
          </cell>
          <cell r="EJ118">
            <v>0</v>
          </cell>
          <cell r="EK118">
            <v>0</v>
          </cell>
          <cell r="EL118">
            <v>0</v>
          </cell>
          <cell r="EM118">
            <v>0</v>
          </cell>
          <cell r="EN118">
            <v>0</v>
          </cell>
          <cell r="EO118">
            <v>0</v>
          </cell>
          <cell r="EP118">
            <v>0</v>
          </cell>
          <cell r="EQ118">
            <v>0</v>
          </cell>
          <cell r="ER118">
            <v>0</v>
          </cell>
          <cell r="ES118">
            <v>0</v>
          </cell>
          <cell r="ET118">
            <v>0</v>
          </cell>
          <cell r="EU118">
            <v>0</v>
          </cell>
          <cell r="EV118">
            <v>0</v>
          </cell>
          <cell r="EW118">
            <v>0</v>
          </cell>
          <cell r="EX118">
            <v>0</v>
          </cell>
          <cell r="EY118">
            <v>0</v>
          </cell>
          <cell r="EZ118">
            <v>0</v>
          </cell>
          <cell r="FA118">
            <v>0</v>
          </cell>
          <cell r="FB118">
            <v>0</v>
          </cell>
          <cell r="FC118">
            <v>0</v>
          </cell>
          <cell r="FD118">
            <v>0</v>
          </cell>
          <cell r="FE118">
            <v>0</v>
          </cell>
          <cell r="FF118">
            <v>0</v>
          </cell>
          <cell r="FG118">
            <v>0</v>
          </cell>
          <cell r="FH118">
            <v>0</v>
          </cell>
          <cell r="FI118">
            <v>0</v>
          </cell>
        </row>
        <row r="119">
          <cell r="V119" t="str">
            <v>INK &amp; PAINT</v>
          </cell>
          <cell r="W119">
            <v>8</v>
          </cell>
          <cell r="X119">
            <v>32400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1800</v>
          </cell>
          <cell r="BG119">
            <v>3600</v>
          </cell>
          <cell r="BH119">
            <v>5400</v>
          </cell>
          <cell r="BI119">
            <v>0</v>
          </cell>
          <cell r="BJ119">
            <v>7200</v>
          </cell>
          <cell r="BK119">
            <v>7200</v>
          </cell>
          <cell r="BL119">
            <v>7200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0</v>
          </cell>
          <cell r="BY119">
            <v>0</v>
          </cell>
          <cell r="BZ119">
            <v>0</v>
          </cell>
          <cell r="CA119">
            <v>0</v>
          </cell>
          <cell r="CB119">
            <v>0</v>
          </cell>
          <cell r="CC119">
            <v>0</v>
          </cell>
          <cell r="CD119">
            <v>0</v>
          </cell>
          <cell r="CE119">
            <v>0</v>
          </cell>
          <cell r="CF119">
            <v>0</v>
          </cell>
          <cell r="CG119">
            <v>0</v>
          </cell>
          <cell r="CH119">
            <v>0</v>
          </cell>
          <cell r="CI119">
            <v>0</v>
          </cell>
          <cell r="CJ119">
            <v>0</v>
          </cell>
          <cell r="CK119">
            <v>0</v>
          </cell>
          <cell r="CL119">
            <v>0</v>
          </cell>
          <cell r="CM119">
            <v>0</v>
          </cell>
          <cell r="CN119">
            <v>0</v>
          </cell>
          <cell r="CO119">
            <v>0</v>
          </cell>
          <cell r="CP119">
            <v>0</v>
          </cell>
          <cell r="CQ119">
            <v>0</v>
          </cell>
          <cell r="CR119">
            <v>0</v>
          </cell>
          <cell r="CS119">
            <v>0</v>
          </cell>
          <cell r="CT119">
            <v>0</v>
          </cell>
          <cell r="CU119">
            <v>0</v>
          </cell>
          <cell r="CV119">
            <v>0</v>
          </cell>
          <cell r="CW119">
            <v>0</v>
          </cell>
          <cell r="CX119">
            <v>0</v>
          </cell>
          <cell r="CY119">
            <v>0</v>
          </cell>
          <cell r="CZ119">
            <v>0</v>
          </cell>
          <cell r="DA119">
            <v>0</v>
          </cell>
          <cell r="DB119">
            <v>0</v>
          </cell>
          <cell r="DC119">
            <v>0</v>
          </cell>
          <cell r="DD119">
            <v>0</v>
          </cell>
          <cell r="DE119">
            <v>0</v>
          </cell>
          <cell r="DF119">
            <v>0</v>
          </cell>
          <cell r="DG119">
            <v>0</v>
          </cell>
          <cell r="DH119">
            <v>0</v>
          </cell>
          <cell r="DI119">
            <v>0</v>
          </cell>
          <cell r="DJ119">
            <v>0</v>
          </cell>
          <cell r="DK119">
            <v>0</v>
          </cell>
          <cell r="DL119">
            <v>0</v>
          </cell>
          <cell r="DM119">
            <v>0</v>
          </cell>
          <cell r="DN119">
            <v>0</v>
          </cell>
          <cell r="DO119">
            <v>0</v>
          </cell>
          <cell r="DP119">
            <v>0</v>
          </cell>
          <cell r="DQ119">
            <v>0</v>
          </cell>
          <cell r="DR119">
            <v>0</v>
          </cell>
          <cell r="DS119">
            <v>0</v>
          </cell>
          <cell r="DT119">
            <v>0</v>
          </cell>
          <cell r="DU119">
            <v>0</v>
          </cell>
          <cell r="DV119">
            <v>0</v>
          </cell>
          <cell r="DW119">
            <v>0</v>
          </cell>
          <cell r="DX119">
            <v>0</v>
          </cell>
          <cell r="DY119">
            <v>0</v>
          </cell>
          <cell r="DZ119">
            <v>0</v>
          </cell>
          <cell r="EA119">
            <v>0</v>
          </cell>
          <cell r="EB119">
            <v>0</v>
          </cell>
          <cell r="EC119">
            <v>0</v>
          </cell>
          <cell r="ED119">
            <v>0</v>
          </cell>
          <cell r="EE119">
            <v>0</v>
          </cell>
          <cell r="EF119">
            <v>0</v>
          </cell>
          <cell r="EG119">
            <v>0</v>
          </cell>
          <cell r="EH119">
            <v>0</v>
          </cell>
          <cell r="EI119">
            <v>0</v>
          </cell>
          <cell r="EJ119">
            <v>0</v>
          </cell>
          <cell r="EK119">
            <v>0</v>
          </cell>
          <cell r="EL119">
            <v>0</v>
          </cell>
          <cell r="EM119">
            <v>0</v>
          </cell>
          <cell r="EN119">
            <v>0</v>
          </cell>
          <cell r="EO119">
            <v>0</v>
          </cell>
          <cell r="EP119">
            <v>0</v>
          </cell>
          <cell r="EQ119">
            <v>0</v>
          </cell>
          <cell r="ER119">
            <v>0</v>
          </cell>
          <cell r="ES119">
            <v>0</v>
          </cell>
          <cell r="ET119">
            <v>0</v>
          </cell>
          <cell r="EU119">
            <v>0</v>
          </cell>
          <cell r="EV119">
            <v>0</v>
          </cell>
          <cell r="EW119">
            <v>0</v>
          </cell>
          <cell r="EX119">
            <v>0</v>
          </cell>
          <cell r="EY119">
            <v>0</v>
          </cell>
          <cell r="EZ119">
            <v>0</v>
          </cell>
          <cell r="FA119">
            <v>0</v>
          </cell>
          <cell r="FB119">
            <v>0</v>
          </cell>
          <cell r="FC119">
            <v>0</v>
          </cell>
          <cell r="FD119">
            <v>0</v>
          </cell>
          <cell r="FE119">
            <v>0</v>
          </cell>
          <cell r="FF119">
            <v>0</v>
          </cell>
          <cell r="FG119">
            <v>0</v>
          </cell>
          <cell r="FH119">
            <v>0</v>
          </cell>
          <cell r="FI119">
            <v>0</v>
          </cell>
        </row>
        <row r="120">
          <cell r="V120" t="str">
            <v>INK &amp; PAINT</v>
          </cell>
          <cell r="W120">
            <v>8</v>
          </cell>
          <cell r="X120">
            <v>72000</v>
          </cell>
          <cell r="AA120">
            <v>72000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8000</v>
          </cell>
          <cell r="BH120">
            <v>10000</v>
          </cell>
          <cell r="BI120">
            <v>0</v>
          </cell>
          <cell r="BJ120">
            <v>14000</v>
          </cell>
          <cell r="BK120">
            <v>15000</v>
          </cell>
          <cell r="BL120">
            <v>15000</v>
          </cell>
          <cell r="BM120">
            <v>10000</v>
          </cell>
        </row>
        <row r="121">
          <cell r="X121">
            <v>1262000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3750</v>
          </cell>
          <cell r="AN121">
            <v>7500</v>
          </cell>
          <cell r="AO121">
            <v>11250</v>
          </cell>
          <cell r="AP121">
            <v>15000</v>
          </cell>
          <cell r="AQ121">
            <v>15000</v>
          </cell>
          <cell r="AR121">
            <v>15000</v>
          </cell>
          <cell r="AS121">
            <v>15000</v>
          </cell>
          <cell r="AT121">
            <v>15000</v>
          </cell>
          <cell r="AU121">
            <v>15000</v>
          </cell>
          <cell r="AV121">
            <v>15000</v>
          </cell>
          <cell r="AW121">
            <v>15000</v>
          </cell>
          <cell r="AX121">
            <v>15000</v>
          </cell>
          <cell r="AY121">
            <v>15000</v>
          </cell>
          <cell r="AZ121">
            <v>15000</v>
          </cell>
          <cell r="BA121">
            <v>0</v>
          </cell>
          <cell r="BB121">
            <v>28125</v>
          </cell>
          <cell r="BC121">
            <v>56250</v>
          </cell>
          <cell r="BD121">
            <v>84375</v>
          </cell>
          <cell r="BE121">
            <v>75000</v>
          </cell>
          <cell r="BF121">
            <v>76800</v>
          </cell>
          <cell r="BG121">
            <v>78600</v>
          </cell>
          <cell r="BH121">
            <v>80400</v>
          </cell>
          <cell r="BI121">
            <v>0</v>
          </cell>
          <cell r="BJ121">
            <v>82200</v>
          </cell>
          <cell r="BK121">
            <v>7200</v>
          </cell>
          <cell r="BL121">
            <v>7200</v>
          </cell>
          <cell r="BM121">
            <v>0</v>
          </cell>
        </row>
        <row r="122">
          <cell r="X122" t="str">
            <v>cost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3750</v>
          </cell>
          <cell r="AN122">
            <v>7250</v>
          </cell>
          <cell r="AO122">
            <v>5000</v>
          </cell>
          <cell r="AP122">
            <v>5000</v>
          </cell>
          <cell r="AQ122">
            <v>5000</v>
          </cell>
          <cell r="AR122">
            <v>6732.0178636821202</v>
          </cell>
          <cell r="AS122">
            <v>6875.9564301131923</v>
          </cell>
          <cell r="AT122">
            <v>13392</v>
          </cell>
          <cell r="AU122">
            <v>17000</v>
          </cell>
          <cell r="AV122">
            <v>17000</v>
          </cell>
          <cell r="AW122">
            <v>17000</v>
          </cell>
          <cell r="AX122">
            <v>17000</v>
          </cell>
          <cell r="AY122">
            <v>17000</v>
          </cell>
          <cell r="AZ122">
            <v>17000</v>
          </cell>
          <cell r="BA122">
            <v>25000</v>
          </cell>
          <cell r="BB122">
            <v>25000</v>
          </cell>
          <cell r="BC122">
            <v>90714.29</v>
          </cell>
          <cell r="BD122">
            <v>90714.29</v>
          </cell>
          <cell r="BE122">
            <v>120714.29</v>
          </cell>
          <cell r="BF122">
            <v>115714.29</v>
          </cell>
          <cell r="BG122">
            <v>143714.29</v>
          </cell>
          <cell r="BH122">
            <v>155714.29</v>
          </cell>
          <cell r="BI122">
            <v>0</v>
          </cell>
          <cell r="BJ122">
            <v>169714.29</v>
          </cell>
          <cell r="BK122">
            <v>145000</v>
          </cell>
          <cell r="BL122">
            <v>15000</v>
          </cell>
          <cell r="BM122">
            <v>10000</v>
          </cell>
        </row>
        <row r="123">
          <cell r="T123" t="str">
            <v>ACTUAL COST TO DATE</v>
          </cell>
          <cell r="X123" t="str">
            <v>cumulative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3750</v>
          </cell>
          <cell r="AN123">
            <v>11000</v>
          </cell>
          <cell r="AO123">
            <v>16000</v>
          </cell>
          <cell r="AP123">
            <v>21000</v>
          </cell>
          <cell r="AQ123">
            <v>26000</v>
          </cell>
          <cell r="AR123">
            <v>32732.017863682122</v>
          </cell>
          <cell r="AS123">
            <v>39607.974293795312</v>
          </cell>
          <cell r="AT123">
            <v>52999.974293795312</v>
          </cell>
          <cell r="AU123">
            <v>69999.974293795312</v>
          </cell>
          <cell r="AV123">
            <v>86999.974293795312</v>
          </cell>
          <cell r="AW123">
            <v>103999.97429379531</v>
          </cell>
          <cell r="AX123">
            <v>120999.97429379531</v>
          </cell>
          <cell r="AY123">
            <v>137999.9742937953</v>
          </cell>
          <cell r="AZ123">
            <v>154999.9742937953</v>
          </cell>
          <cell r="BA123">
            <v>179999.9742937953</v>
          </cell>
          <cell r="BB123">
            <v>204999.9742937953</v>
          </cell>
          <cell r="BC123">
            <v>295714.26429379528</v>
          </cell>
          <cell r="BD123">
            <v>386428.55429379526</v>
          </cell>
          <cell r="BE123">
            <v>507142.84429379523</v>
          </cell>
          <cell r="BF123">
            <v>622857.13429379521</v>
          </cell>
          <cell r="BG123">
            <v>766571.42429379525</v>
          </cell>
          <cell r="BH123">
            <v>922285.71429379529</v>
          </cell>
          <cell r="BI123">
            <v>922285.71429379529</v>
          </cell>
          <cell r="BJ123">
            <v>1092000.0042937952</v>
          </cell>
          <cell r="BK123">
            <v>1237000.0042937952</v>
          </cell>
          <cell r="BL123">
            <v>1252000.0042937952</v>
          </cell>
          <cell r="BM123">
            <v>1262000.0042937952</v>
          </cell>
          <cell r="DL123">
            <v>0</v>
          </cell>
          <cell r="DM123">
            <v>0</v>
          </cell>
          <cell r="DN123">
            <v>0</v>
          </cell>
          <cell r="DO123">
            <v>0</v>
          </cell>
          <cell r="DP123">
            <v>0</v>
          </cell>
          <cell r="DQ123">
            <v>0</v>
          </cell>
          <cell r="DR123">
            <v>0</v>
          </cell>
          <cell r="DS123">
            <v>0</v>
          </cell>
          <cell r="DT123">
            <v>0</v>
          </cell>
          <cell r="DU123">
            <v>0</v>
          </cell>
          <cell r="DV123">
            <v>0</v>
          </cell>
          <cell r="DW123">
            <v>0</v>
          </cell>
          <cell r="DX123">
            <v>0</v>
          </cell>
          <cell r="DY123">
            <v>0</v>
          </cell>
          <cell r="DZ123">
            <v>0</v>
          </cell>
          <cell r="EA123">
            <v>0</v>
          </cell>
          <cell r="EB123">
            <v>0</v>
          </cell>
          <cell r="EC123">
            <v>0</v>
          </cell>
          <cell r="ED123">
            <v>0</v>
          </cell>
          <cell r="EE123">
            <v>0</v>
          </cell>
          <cell r="EF123">
            <v>0</v>
          </cell>
          <cell r="EG123">
            <v>0</v>
          </cell>
          <cell r="EH123">
            <v>0</v>
          </cell>
          <cell r="EI123">
            <v>0</v>
          </cell>
          <cell r="EJ123">
            <v>0</v>
          </cell>
          <cell r="EK123">
            <v>0</v>
          </cell>
          <cell r="EL123">
            <v>0</v>
          </cell>
          <cell r="EM123">
            <v>0</v>
          </cell>
          <cell r="EN123">
            <v>0</v>
          </cell>
          <cell r="EO123">
            <v>0</v>
          </cell>
          <cell r="EP123">
            <v>0</v>
          </cell>
          <cell r="EQ123">
            <v>0</v>
          </cell>
          <cell r="ER123">
            <v>0</v>
          </cell>
          <cell r="ES123">
            <v>0</v>
          </cell>
          <cell r="ET123">
            <v>0</v>
          </cell>
          <cell r="EU123">
            <v>0</v>
          </cell>
          <cell r="EV123">
            <v>0</v>
          </cell>
        </row>
        <row r="124">
          <cell r="S124" t="str">
            <v>COST TO DATE</v>
          </cell>
          <cell r="T124" t="str">
            <v>ACTUAL COST TO DATE</v>
          </cell>
          <cell r="V124" t="str">
            <v>DIRECT TO DATE</v>
          </cell>
          <cell r="W124" t="str">
            <v>BUDGET</v>
          </cell>
          <cell r="AC124" t="str">
            <v>ADJ</v>
          </cell>
          <cell r="DL124">
            <v>0</v>
          </cell>
          <cell r="DM124">
            <v>0</v>
          </cell>
          <cell r="DN124">
            <v>0</v>
          </cell>
          <cell r="DO124">
            <v>0</v>
          </cell>
          <cell r="DP124">
            <v>0</v>
          </cell>
          <cell r="DQ124">
            <v>0</v>
          </cell>
          <cell r="DR124">
            <v>0</v>
          </cell>
          <cell r="DS124">
            <v>0</v>
          </cell>
          <cell r="DT124">
            <v>0</v>
          </cell>
          <cell r="DU124">
            <v>0</v>
          </cell>
          <cell r="DV124">
            <v>0</v>
          </cell>
          <cell r="DW124">
            <v>0</v>
          </cell>
          <cell r="DX124">
            <v>0</v>
          </cell>
          <cell r="DY124">
            <v>0</v>
          </cell>
          <cell r="DZ124">
            <v>0</v>
          </cell>
          <cell r="EA124">
            <v>0</v>
          </cell>
          <cell r="EB124">
            <v>0</v>
          </cell>
          <cell r="EC124">
            <v>0</v>
          </cell>
          <cell r="ED124">
            <v>0</v>
          </cell>
          <cell r="EE124">
            <v>0</v>
          </cell>
          <cell r="EF124">
            <v>0</v>
          </cell>
          <cell r="EG124">
            <v>0</v>
          </cell>
          <cell r="EH124">
            <v>0</v>
          </cell>
          <cell r="EI124">
            <v>0</v>
          </cell>
          <cell r="EJ124">
            <v>0</v>
          </cell>
          <cell r="EK124">
            <v>0</v>
          </cell>
          <cell r="EL124">
            <v>0</v>
          </cell>
          <cell r="EM124">
            <v>0</v>
          </cell>
          <cell r="EN124">
            <v>0</v>
          </cell>
          <cell r="EO124">
            <v>0</v>
          </cell>
          <cell r="EP124">
            <v>0</v>
          </cell>
          <cell r="EQ124">
            <v>0</v>
          </cell>
          <cell r="ER124">
            <v>0</v>
          </cell>
          <cell r="ES124">
            <v>0</v>
          </cell>
          <cell r="ET124">
            <v>0</v>
          </cell>
          <cell r="EU124">
            <v>0</v>
          </cell>
          <cell r="EV124">
            <v>0</v>
          </cell>
        </row>
        <row r="125">
          <cell r="S125" t="str">
            <v>COST TO DATE</v>
          </cell>
          <cell r="T125" t="str">
            <v>DEVELOPMENT</v>
          </cell>
          <cell r="V125" t="str">
            <v>DIRECT TO DATE</v>
          </cell>
          <cell r="W125" t="str">
            <v>BUDGET</v>
          </cell>
          <cell r="AA125">
            <v>0</v>
          </cell>
          <cell r="AB125">
            <v>0</v>
          </cell>
          <cell r="AC125" t="str">
            <v>ADJ</v>
          </cell>
          <cell r="AD125">
            <v>0</v>
          </cell>
          <cell r="AE125">
            <v>556</v>
          </cell>
          <cell r="AF125">
            <v>0</v>
          </cell>
          <cell r="AG125">
            <v>0</v>
          </cell>
          <cell r="AH125">
            <v>225.55794045076053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J125">
            <v>0</v>
          </cell>
          <cell r="BK125">
            <v>0</v>
          </cell>
        </row>
        <row r="126">
          <cell r="T126" t="str">
            <v>DEVELOPMENT</v>
          </cell>
          <cell r="U126">
            <v>0.37622265856429798</v>
          </cell>
          <cell r="V126">
            <v>781.5579404507605</v>
          </cell>
          <cell r="W126">
            <v>257500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556</v>
          </cell>
          <cell r="AF126">
            <v>0</v>
          </cell>
          <cell r="AG126">
            <v>0</v>
          </cell>
          <cell r="AH126">
            <v>225.55794045076053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J126">
            <v>0</v>
          </cell>
          <cell r="BK126">
            <v>0</v>
          </cell>
        </row>
        <row r="127">
          <cell r="T127" t="str">
            <v>PRE PRODUCTION</v>
          </cell>
          <cell r="U127">
            <v>0.67267656191281877</v>
          </cell>
          <cell r="V127">
            <v>121081.78114430739</v>
          </cell>
          <cell r="W127">
            <v>180000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225.55628575430856</v>
          </cell>
          <cell r="AK127">
            <v>0</v>
          </cell>
          <cell r="AL127">
            <v>74.922477898637339</v>
          </cell>
          <cell r="AM127">
            <v>0</v>
          </cell>
          <cell r="AN127">
            <v>614.32809706842977</v>
          </cell>
          <cell r="AO127">
            <v>0</v>
          </cell>
          <cell r="AP127">
            <v>2915.9174162648774</v>
          </cell>
          <cell r="AQ127">
            <v>7867.1733779534479</v>
          </cell>
          <cell r="AR127">
            <v>4064.0451453240603</v>
          </cell>
          <cell r="AS127">
            <v>9041.3607883394416</v>
          </cell>
          <cell r="AT127">
            <v>11006.794436358707</v>
          </cell>
          <cell r="AU127">
            <v>11571.463629061991</v>
          </cell>
          <cell r="AV127">
            <v>9189.0230686597188</v>
          </cell>
          <cell r="AW127">
            <v>8134.0665271506159</v>
          </cell>
          <cell r="AX127">
            <v>9010.5715878441351</v>
          </cell>
          <cell r="AY127">
            <v>7642.9955473019645</v>
          </cell>
          <cell r="AZ127">
            <v>9370.5950551100541</v>
          </cell>
          <cell r="BA127">
            <v>6148.5211402163377</v>
          </cell>
          <cell r="BB127">
            <v>5646.163868004558</v>
          </cell>
          <cell r="BC127">
            <v>9356.6533685899794</v>
          </cell>
          <cell r="BD127">
            <v>4752.2</v>
          </cell>
          <cell r="BE127">
            <v>4449.4293274061238</v>
          </cell>
          <cell r="BF127">
            <v>0</v>
          </cell>
          <cell r="BG127">
            <v>0</v>
          </cell>
          <cell r="BH127">
            <v>0</v>
          </cell>
          <cell r="BJ127">
            <v>0</v>
          </cell>
          <cell r="BK127">
            <v>0</v>
          </cell>
        </row>
        <row r="128">
          <cell r="T128" t="str">
            <v>PRE DOWNTIME</v>
          </cell>
          <cell r="V128">
            <v>0</v>
          </cell>
          <cell r="W128">
            <v>60000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J128">
            <v>0</v>
          </cell>
          <cell r="BK128">
            <v>0</v>
          </cell>
        </row>
        <row r="129">
          <cell r="T129" t="str">
            <v>BACKGROUNDS</v>
          </cell>
          <cell r="V129">
            <v>44274.066319164602</v>
          </cell>
          <cell r="W129">
            <v>60000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2168.5116182725365</v>
          </cell>
          <cell r="AV129">
            <v>4029.8235921001065</v>
          </cell>
          <cell r="AW129">
            <v>2928.7536192926427</v>
          </cell>
          <cell r="AX129">
            <v>3228.8156868971791</v>
          </cell>
          <cell r="AY129">
            <v>3195.1259861679241</v>
          </cell>
          <cell r="AZ129">
            <v>2118.903449655686</v>
          </cell>
          <cell r="BA129">
            <v>11760.823760630472</v>
          </cell>
          <cell r="BB129">
            <v>2853.6236495778326</v>
          </cell>
          <cell r="BC129">
            <v>3389.8502404685496</v>
          </cell>
          <cell r="BD129">
            <v>4416.6223200000004</v>
          </cell>
          <cell r="BE129">
            <v>4183.2123961016732</v>
          </cell>
          <cell r="BF129">
            <v>0</v>
          </cell>
          <cell r="BG129">
            <v>0</v>
          </cell>
          <cell r="BH129">
            <v>0</v>
          </cell>
          <cell r="BJ129">
            <v>0</v>
          </cell>
          <cell r="BK129">
            <v>0</v>
          </cell>
        </row>
        <row r="130">
          <cell r="T130" t="str">
            <v>LAYOUTS</v>
          </cell>
          <cell r="U130">
            <v>9.9009759709437734E-2</v>
          </cell>
          <cell r="V130">
            <v>80208.475269764909</v>
          </cell>
          <cell r="W130">
            <v>1130400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1732.0178636821199</v>
          </cell>
          <cell r="AS130">
            <v>1875.9564301131923</v>
          </cell>
          <cell r="AT130">
            <v>5843.2364341781531</v>
          </cell>
          <cell r="AU130">
            <v>7583.6296806897026</v>
          </cell>
          <cell r="AV130">
            <v>5923.5718655284209</v>
          </cell>
          <cell r="AW130">
            <v>4518.7292942670792</v>
          </cell>
          <cell r="AX130">
            <v>5840.3874759042837</v>
          </cell>
          <cell r="AY130">
            <v>5645.4544799682171</v>
          </cell>
          <cell r="AZ130">
            <v>6719.7171195349429</v>
          </cell>
          <cell r="BA130">
            <v>6979.9810585183259</v>
          </cell>
          <cell r="BB130">
            <v>6557.5817166642018</v>
          </cell>
          <cell r="BC130">
            <v>6364.3577685364307</v>
          </cell>
          <cell r="BD130">
            <v>6253.8630000000003</v>
          </cell>
          <cell r="BE130">
            <v>8369.9910821798203</v>
          </cell>
          <cell r="BF130">
            <v>0</v>
          </cell>
          <cell r="BG130">
            <v>0</v>
          </cell>
          <cell r="BH130">
            <v>0</v>
          </cell>
          <cell r="BJ130">
            <v>0</v>
          </cell>
          <cell r="BK130">
            <v>0</v>
          </cell>
        </row>
        <row r="131">
          <cell r="T131" t="str">
            <v>PRODUCTION</v>
          </cell>
          <cell r="U131">
            <v>0.22292725679671649</v>
          </cell>
          <cell r="V131">
            <v>211870.06485959934</v>
          </cell>
          <cell r="W131">
            <v>950400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3518.3407847338499</v>
          </cell>
          <cell r="AW131">
            <v>7515.9846155627492</v>
          </cell>
          <cell r="AX131">
            <v>7704.9188252708136</v>
          </cell>
          <cell r="AY131">
            <v>21635.664197121168</v>
          </cell>
          <cell r="AZ131">
            <v>11261.879070113606</v>
          </cell>
          <cell r="BA131">
            <v>23127.379132341266</v>
          </cell>
          <cell r="BB131">
            <v>14543.835027283996</v>
          </cell>
          <cell r="BC131">
            <v>26073.366907773368</v>
          </cell>
          <cell r="BD131">
            <v>35523.176160000003</v>
          </cell>
          <cell r="BE131">
            <v>60965.520139398541</v>
          </cell>
          <cell r="BF131">
            <v>0</v>
          </cell>
          <cell r="BG131">
            <v>0</v>
          </cell>
          <cell r="BH131">
            <v>0</v>
          </cell>
          <cell r="BJ131">
            <v>0</v>
          </cell>
          <cell r="BK131">
            <v>0</v>
          </cell>
        </row>
        <row r="132">
          <cell r="T132" t="str">
            <v>INK &amp; PAINT</v>
          </cell>
          <cell r="V132">
            <v>0</v>
          </cell>
          <cell r="W132">
            <v>72000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556</v>
          </cell>
          <cell r="AF132">
            <v>0</v>
          </cell>
          <cell r="AG132">
            <v>0</v>
          </cell>
          <cell r="AH132">
            <v>225.55794045076053</v>
          </cell>
          <cell r="AI132">
            <v>0</v>
          </cell>
          <cell r="AJ132">
            <v>225.55628575430856</v>
          </cell>
          <cell r="AK132">
            <v>0</v>
          </cell>
          <cell r="AL132">
            <v>74.922477898637339</v>
          </cell>
          <cell r="AM132">
            <v>0</v>
          </cell>
          <cell r="AN132">
            <v>614.32809706842977</v>
          </cell>
          <cell r="AO132">
            <v>0</v>
          </cell>
          <cell r="AP132">
            <v>2915.9174162648774</v>
          </cell>
          <cell r="AQ132">
            <v>7867.1733779534479</v>
          </cell>
          <cell r="AR132">
            <v>5796.0630090061804</v>
          </cell>
          <cell r="AS132">
            <v>10917.317218452634</v>
          </cell>
          <cell r="AT132">
            <v>16850.030870536859</v>
          </cell>
          <cell r="AU132">
            <v>21323.60492802423</v>
          </cell>
          <cell r="AV132">
            <v>22660.759311022095</v>
          </cell>
          <cell r="AW132">
            <v>23097.534056273085</v>
          </cell>
          <cell r="AX132">
            <v>25784.693575916412</v>
          </cell>
          <cell r="AY132">
            <v>38119.240210559277</v>
          </cell>
          <cell r="AZ132">
            <v>29471.094694414289</v>
          </cell>
          <cell r="BA132">
            <v>48016.705091706404</v>
          </cell>
          <cell r="BB132">
            <v>8165.0692360868397</v>
          </cell>
          <cell r="BC132">
            <v>20644.313154318137</v>
          </cell>
          <cell r="BF132">
            <v>0</v>
          </cell>
          <cell r="BG132">
            <v>0</v>
          </cell>
          <cell r="BH132">
            <v>0</v>
          </cell>
          <cell r="BJ132">
            <v>0</v>
          </cell>
          <cell r="BK132">
            <v>0</v>
          </cell>
        </row>
        <row r="133">
          <cell r="T133" t="str">
            <v>TOTAL DIRECT</v>
          </cell>
          <cell r="V133">
            <v>458215.94553328701</v>
          </cell>
          <cell r="X133" t="str">
            <v>DIRECT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556</v>
          </cell>
          <cell r="AF133">
            <v>0</v>
          </cell>
          <cell r="AG133">
            <v>0</v>
          </cell>
          <cell r="AH133">
            <v>225.55794045076053</v>
          </cell>
          <cell r="AI133">
            <v>0</v>
          </cell>
          <cell r="AJ133">
            <v>225.55628575430856</v>
          </cell>
          <cell r="AK133">
            <v>0</v>
          </cell>
          <cell r="AL133">
            <v>74.922477898637339</v>
          </cell>
          <cell r="AM133">
            <v>0</v>
          </cell>
          <cell r="AN133">
            <v>614.32809706842977</v>
          </cell>
          <cell r="AO133">
            <v>0</v>
          </cell>
          <cell r="AP133">
            <v>2915.9174162648774</v>
          </cell>
          <cell r="AQ133">
            <v>7867.1733779534479</v>
          </cell>
          <cell r="AR133">
            <v>5796.0630090061804</v>
          </cell>
          <cell r="AS133">
            <v>10917.317218452634</v>
          </cell>
          <cell r="AT133">
            <v>16850.030870536859</v>
          </cell>
          <cell r="AU133">
            <v>21323.60492802423</v>
          </cell>
          <cell r="AV133">
            <v>22660.759311022095</v>
          </cell>
          <cell r="AW133">
            <v>23097.534056273085</v>
          </cell>
          <cell r="AX133">
            <v>25784.693575916412</v>
          </cell>
          <cell r="AY133">
            <v>38119.240210559277</v>
          </cell>
          <cell r="AZ133">
            <v>29471.094694414289</v>
          </cell>
          <cell r="BA133">
            <v>48016.705091706404</v>
          </cell>
          <cell r="BB133">
            <v>29601.204261530587</v>
          </cell>
          <cell r="BC133">
            <v>45184.228285368328</v>
          </cell>
          <cell r="BD133">
            <v>50945.861480000007</v>
          </cell>
          <cell r="BE133">
            <v>77968.152945086156</v>
          </cell>
        </row>
        <row r="134">
          <cell r="T134" t="str">
            <v>"L"TOTAL TO DATE</v>
          </cell>
          <cell r="V134">
            <v>397899.75224877341</v>
          </cell>
          <cell r="W134">
            <v>1519900</v>
          </cell>
          <cell r="X134" t="str">
            <v>DIRECT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556</v>
          </cell>
          <cell r="AF134">
            <v>556</v>
          </cell>
          <cell r="AG134">
            <v>556</v>
          </cell>
          <cell r="AH134">
            <v>781.5579404507605</v>
          </cell>
          <cell r="AI134">
            <v>781.5579404507605</v>
          </cell>
          <cell r="AJ134">
            <v>1007.114226205069</v>
          </cell>
          <cell r="AK134">
            <v>1007.114226205069</v>
          </cell>
          <cell r="AL134">
            <v>1082.0367041037064</v>
          </cell>
          <cell r="AM134">
            <v>1082.0367041037064</v>
          </cell>
          <cell r="AN134">
            <v>1696.3648011721361</v>
          </cell>
          <cell r="AO134">
            <v>1696.3648011721361</v>
          </cell>
          <cell r="AP134">
            <v>4612.282217437014</v>
          </cell>
          <cell r="AQ134">
            <v>12479.455595390462</v>
          </cell>
          <cell r="AR134">
            <v>18275.518604396642</v>
          </cell>
          <cell r="AS134">
            <v>29192.835822849276</v>
          </cell>
          <cell r="AT134">
            <v>46042.866693386139</v>
          </cell>
          <cell r="AU134">
            <v>67366.471621410368</v>
          </cell>
          <cell r="AV134">
            <v>90027.23093243246</v>
          </cell>
          <cell r="AW134">
            <v>113124.76498870554</v>
          </cell>
          <cell r="AX134">
            <v>138909.45856462195</v>
          </cell>
          <cell r="AY134">
            <v>177028.69877518123</v>
          </cell>
          <cell r="AZ134">
            <v>206499.79346959552</v>
          </cell>
          <cell r="BA134">
            <v>254516.49856130191</v>
          </cell>
          <cell r="BB134">
            <v>284117.70282283251</v>
          </cell>
          <cell r="BC134">
            <v>329301.93110820081</v>
          </cell>
          <cell r="BD134">
            <v>380247.79258820083</v>
          </cell>
          <cell r="BE134">
            <v>458215.94553328701</v>
          </cell>
        </row>
        <row r="135">
          <cell r="T135" t="str">
            <v>"L"TOTAL TO DATE</v>
          </cell>
          <cell r="V135">
            <v>595680.72919327312</v>
          </cell>
          <cell r="W135">
            <v>1262400</v>
          </cell>
          <cell r="X135" t="str">
            <v>cumulative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722.8</v>
          </cell>
          <cell r="AF135">
            <v>722.8</v>
          </cell>
          <cell r="AG135">
            <v>722.8</v>
          </cell>
          <cell r="AH135">
            <v>1016.0253225859886</v>
          </cell>
          <cell r="AI135">
            <v>1016.0253225859886</v>
          </cell>
          <cell r="AJ135">
            <v>1309.2484940665897</v>
          </cell>
          <cell r="AK135">
            <v>1309.2484940665897</v>
          </cell>
          <cell r="AL135">
            <v>1406.6477153348183</v>
          </cell>
          <cell r="AM135">
            <v>1406.6477153348183</v>
          </cell>
          <cell r="AN135">
            <v>2205.2742415237772</v>
          </cell>
          <cell r="AO135">
            <v>2205.2742415237772</v>
          </cell>
          <cell r="AP135">
            <v>5995.9668826681182</v>
          </cell>
          <cell r="AQ135">
            <v>16223.292274007599</v>
          </cell>
          <cell r="AR135">
            <v>23758.174185715634</v>
          </cell>
          <cell r="AS135">
            <v>37950.686569704063</v>
          </cell>
          <cell r="AT135">
            <v>59855.726701401982</v>
          </cell>
          <cell r="AU135">
            <v>87576.413107833476</v>
          </cell>
          <cell r="AV135">
            <v>117035.4002121622</v>
          </cell>
          <cell r="AW135">
            <v>147062.19448531722</v>
          </cell>
          <cell r="AX135">
            <v>180582.29613400853</v>
          </cell>
          <cell r="AY135">
            <v>230137.3084077356</v>
          </cell>
          <cell r="AZ135">
            <v>268449.73151047417</v>
          </cell>
          <cell r="BA135">
            <v>330871.44812969246</v>
          </cell>
          <cell r="BB135">
            <v>369353.01366968226</v>
          </cell>
          <cell r="BC135">
            <v>428092.51044066105</v>
          </cell>
          <cell r="BD135">
            <v>494322.1303646611</v>
          </cell>
          <cell r="BE135">
            <v>595680.72919327312</v>
          </cell>
        </row>
        <row r="136">
          <cell r="V136" t="str">
            <v>PROJECTED RTM</v>
          </cell>
          <cell r="X136">
            <v>35907</v>
          </cell>
          <cell r="Y136">
            <v>119</v>
          </cell>
          <cell r="Z136">
            <v>44.722222222222229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0</v>
          </cell>
          <cell r="BX136">
            <v>0</v>
          </cell>
          <cell r="BY136">
            <v>0</v>
          </cell>
          <cell r="BZ136">
            <v>0</v>
          </cell>
          <cell r="CA136">
            <v>0</v>
          </cell>
          <cell r="CB136">
            <v>0</v>
          </cell>
          <cell r="CC136">
            <v>0</v>
          </cell>
          <cell r="CD136">
            <v>0</v>
          </cell>
          <cell r="CE136">
            <v>0</v>
          </cell>
          <cell r="CF136">
            <v>0</v>
          </cell>
          <cell r="CG136">
            <v>0</v>
          </cell>
          <cell r="CH136">
            <v>0</v>
          </cell>
          <cell r="CI136">
            <v>0</v>
          </cell>
          <cell r="CJ136">
            <v>0</v>
          </cell>
          <cell r="CK136">
            <v>0</v>
          </cell>
          <cell r="CL136">
            <v>0</v>
          </cell>
          <cell r="CM136">
            <v>0</v>
          </cell>
        </row>
        <row r="137">
          <cell r="V137" t="str">
            <v>PROJECTED RTM</v>
          </cell>
          <cell r="X137">
            <v>35907</v>
          </cell>
          <cell r="Y137">
            <v>119</v>
          </cell>
          <cell r="Z137">
            <v>39.666666666666671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>
            <v>0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  <cell r="CE137">
            <v>0</v>
          </cell>
          <cell r="CF137">
            <v>0</v>
          </cell>
          <cell r="CG137">
            <v>0</v>
          </cell>
          <cell r="CH137">
            <v>0</v>
          </cell>
          <cell r="CI137">
            <v>0</v>
          </cell>
          <cell r="CJ137">
            <v>0</v>
          </cell>
          <cell r="CK137">
            <v>0</v>
          </cell>
          <cell r="CL137">
            <v>0</v>
          </cell>
          <cell r="CM137">
            <v>0</v>
          </cell>
        </row>
        <row r="138">
          <cell r="V138" t="str">
            <v>PROJECTED STREET</v>
          </cell>
          <cell r="X138">
            <v>35936</v>
          </cell>
        </row>
        <row r="139">
          <cell r="V139" t="str">
            <v>+ or - Scheduled Date</v>
          </cell>
          <cell r="X139">
            <v>25</v>
          </cell>
        </row>
        <row r="141">
          <cell r="N141" t="str">
            <v>ENGINEERING</v>
          </cell>
          <cell r="R141" t="str">
            <v>MAGOO FEATURE FILM</v>
          </cell>
          <cell r="W141" t="str">
            <v>FRAMES</v>
          </cell>
          <cell r="X141">
            <v>3000</v>
          </cell>
          <cell r="Y141" t="str">
            <v>WK Count</v>
          </cell>
          <cell r="Z141" t="str">
            <v>Total Days</v>
          </cell>
        </row>
        <row r="142">
          <cell r="N142" t="str">
            <v>ENGINEERING</v>
          </cell>
          <cell r="R142" t="str">
            <v>MAGOO FEATURE FILM</v>
          </cell>
          <cell r="V142" t="str">
            <v xml:space="preserve">START </v>
          </cell>
          <cell r="W142" t="str">
            <v>FRAMES</v>
          </cell>
          <cell r="X142">
            <v>3000</v>
          </cell>
          <cell r="Y142" t="str">
            <v>WK Count</v>
          </cell>
          <cell r="Z142" t="str">
            <v>Total Days</v>
          </cell>
          <cell r="CE142">
            <v>0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>
            <v>0</v>
          </cell>
          <cell r="CO142">
            <v>0</v>
          </cell>
          <cell r="CP142">
            <v>0</v>
          </cell>
          <cell r="CQ142">
            <v>0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  <cell r="CV142">
            <v>0</v>
          </cell>
          <cell r="CW142">
            <v>0</v>
          </cell>
          <cell r="CX142">
            <v>0</v>
          </cell>
          <cell r="CY142">
            <v>0</v>
          </cell>
          <cell r="CZ142">
            <v>0</v>
          </cell>
          <cell r="DA142">
            <v>0</v>
          </cell>
          <cell r="DB142">
            <v>0</v>
          </cell>
          <cell r="DC142">
            <v>0</v>
          </cell>
          <cell r="DD142">
            <v>0</v>
          </cell>
          <cell r="DE142">
            <v>0</v>
          </cell>
          <cell r="DF142">
            <v>0</v>
          </cell>
          <cell r="DG142">
            <v>0</v>
          </cell>
          <cell r="DH142">
            <v>0</v>
          </cell>
          <cell r="DI142">
            <v>0</v>
          </cell>
          <cell r="DJ142">
            <v>0</v>
          </cell>
          <cell r="DK142">
            <v>0</v>
          </cell>
          <cell r="DL142">
            <v>0</v>
          </cell>
          <cell r="DM142">
            <v>0</v>
          </cell>
          <cell r="DN142">
            <v>0</v>
          </cell>
          <cell r="DO142">
            <v>0</v>
          </cell>
          <cell r="DP142">
            <v>0</v>
          </cell>
          <cell r="DQ142">
            <v>0</v>
          </cell>
          <cell r="DR142">
            <v>0</v>
          </cell>
          <cell r="DS142">
            <v>0</v>
          </cell>
          <cell r="DT142">
            <v>0</v>
          </cell>
          <cell r="DU142">
            <v>0</v>
          </cell>
          <cell r="DV142">
            <v>0</v>
          </cell>
          <cell r="DW142">
            <v>0</v>
          </cell>
          <cell r="DX142">
            <v>0</v>
          </cell>
          <cell r="DY142">
            <v>0</v>
          </cell>
          <cell r="DZ142">
            <v>0</v>
          </cell>
          <cell r="EA142">
            <v>0</v>
          </cell>
          <cell r="EB142">
            <v>0</v>
          </cell>
          <cell r="EC142">
            <v>0</v>
          </cell>
          <cell r="ED142">
            <v>0</v>
          </cell>
          <cell r="EE142">
            <v>0</v>
          </cell>
          <cell r="EF142">
            <v>0</v>
          </cell>
          <cell r="EG142">
            <v>0</v>
          </cell>
          <cell r="EH142">
            <v>0</v>
          </cell>
          <cell r="EI142">
            <v>0</v>
          </cell>
          <cell r="EJ142">
            <v>0</v>
          </cell>
          <cell r="EK142">
            <v>0</v>
          </cell>
          <cell r="EL142">
            <v>0</v>
          </cell>
          <cell r="EM142">
            <v>0</v>
          </cell>
          <cell r="EN142">
            <v>0</v>
          </cell>
          <cell r="EO142">
            <v>0</v>
          </cell>
          <cell r="EP142">
            <v>0</v>
          </cell>
          <cell r="EQ142">
            <v>0</v>
          </cell>
          <cell r="ER142">
            <v>0</v>
          </cell>
          <cell r="ES142">
            <v>0</v>
          </cell>
          <cell r="ET142">
            <v>0</v>
          </cell>
          <cell r="EU142">
            <v>0</v>
          </cell>
          <cell r="EV142">
            <v>0</v>
          </cell>
        </row>
        <row r="143">
          <cell r="A143" t="str">
            <v>PREP</v>
          </cell>
          <cell r="F143" t="str">
            <v>ANIMATION</v>
          </cell>
          <cell r="I143" t="str">
            <v>INK &amp; PAINT</v>
          </cell>
          <cell r="L143" t="str">
            <v>ALPHA</v>
          </cell>
          <cell r="N143" t="str">
            <v>BETA</v>
          </cell>
          <cell r="P143" t="str">
            <v>RTM</v>
          </cell>
          <cell r="R143" t="str">
            <v>STREET</v>
          </cell>
          <cell r="T143" t="str">
            <v>Story Boards</v>
          </cell>
          <cell r="V143" t="str">
            <v xml:space="preserve">START </v>
          </cell>
          <cell r="W143" t="str">
            <v>END</v>
          </cell>
          <cell r="X143" t="str">
            <v>Billed As</v>
          </cell>
          <cell r="Y143">
            <v>0</v>
          </cell>
          <cell r="Z143" t="e">
            <v>#REF!</v>
          </cell>
          <cell r="CE143">
            <v>0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  <cell r="CL143">
            <v>0</v>
          </cell>
          <cell r="CM143">
            <v>0</v>
          </cell>
          <cell r="CN143">
            <v>0</v>
          </cell>
          <cell r="CO143">
            <v>0</v>
          </cell>
          <cell r="CP143">
            <v>0</v>
          </cell>
          <cell r="CQ143">
            <v>0</v>
          </cell>
          <cell r="CR143">
            <v>0</v>
          </cell>
          <cell r="CS143">
            <v>0</v>
          </cell>
          <cell r="CT143">
            <v>0</v>
          </cell>
          <cell r="CU143">
            <v>0</v>
          </cell>
          <cell r="CV143">
            <v>0</v>
          </cell>
          <cell r="CW143">
            <v>0</v>
          </cell>
          <cell r="CX143">
            <v>0</v>
          </cell>
          <cell r="CY143">
            <v>0</v>
          </cell>
          <cell r="CZ143">
            <v>0</v>
          </cell>
          <cell r="DA143">
            <v>0</v>
          </cell>
          <cell r="DB143">
            <v>0</v>
          </cell>
          <cell r="DC143">
            <v>0</v>
          </cell>
          <cell r="DD143">
            <v>0</v>
          </cell>
          <cell r="DE143">
            <v>0</v>
          </cell>
          <cell r="DF143">
            <v>0</v>
          </cell>
          <cell r="DG143">
            <v>0</v>
          </cell>
          <cell r="DH143">
            <v>0</v>
          </cell>
          <cell r="DI143">
            <v>0</v>
          </cell>
          <cell r="DJ143">
            <v>0</v>
          </cell>
          <cell r="DK143">
            <v>0</v>
          </cell>
          <cell r="DL143">
            <v>0</v>
          </cell>
          <cell r="DM143">
            <v>0</v>
          </cell>
          <cell r="DN143">
            <v>0</v>
          </cell>
          <cell r="DO143">
            <v>0</v>
          </cell>
          <cell r="DP143">
            <v>0</v>
          </cell>
          <cell r="DQ143">
            <v>0</v>
          </cell>
          <cell r="DR143">
            <v>0</v>
          </cell>
          <cell r="DS143">
            <v>0</v>
          </cell>
          <cell r="DT143">
            <v>0</v>
          </cell>
          <cell r="DU143">
            <v>0</v>
          </cell>
          <cell r="DV143">
            <v>0</v>
          </cell>
          <cell r="DW143">
            <v>0</v>
          </cell>
          <cell r="DX143">
            <v>0</v>
          </cell>
          <cell r="DY143">
            <v>0</v>
          </cell>
          <cell r="DZ143">
            <v>0</v>
          </cell>
          <cell r="EA143">
            <v>0</v>
          </cell>
          <cell r="EB143">
            <v>0</v>
          </cell>
          <cell r="EC143">
            <v>0</v>
          </cell>
          <cell r="ED143">
            <v>0</v>
          </cell>
          <cell r="EE143">
            <v>0</v>
          </cell>
          <cell r="EF143">
            <v>0</v>
          </cell>
          <cell r="EG143">
            <v>0</v>
          </cell>
          <cell r="EH143">
            <v>0</v>
          </cell>
          <cell r="EI143">
            <v>0</v>
          </cell>
          <cell r="EJ143">
            <v>0</v>
          </cell>
          <cell r="EK143">
            <v>0</v>
          </cell>
          <cell r="EL143">
            <v>0</v>
          </cell>
          <cell r="EM143">
            <v>0</v>
          </cell>
          <cell r="EN143">
            <v>0</v>
          </cell>
          <cell r="EO143">
            <v>0</v>
          </cell>
          <cell r="EP143">
            <v>0</v>
          </cell>
          <cell r="EQ143">
            <v>0</v>
          </cell>
          <cell r="ER143">
            <v>0</v>
          </cell>
          <cell r="ES143">
            <v>0</v>
          </cell>
          <cell r="ET143">
            <v>0</v>
          </cell>
          <cell r="EU143">
            <v>0</v>
          </cell>
          <cell r="EV143">
            <v>0</v>
          </cell>
        </row>
        <row r="144">
          <cell r="A144" t="str">
            <v>PREP</v>
          </cell>
          <cell r="F144" t="str">
            <v>ANIMATION</v>
          </cell>
          <cell r="I144" t="str">
            <v>INK &amp; PAINT</v>
          </cell>
          <cell r="L144" t="str">
            <v>ALPHA</v>
          </cell>
          <cell r="N144" t="str">
            <v>BETA</v>
          </cell>
          <cell r="P144" t="str">
            <v>RTM</v>
          </cell>
          <cell r="R144" t="str">
            <v>STREET</v>
          </cell>
          <cell r="S144" t="str">
            <v>PRODUCTION TO DATE</v>
          </cell>
          <cell r="T144" t="str">
            <v>Story Boards</v>
          </cell>
          <cell r="W144">
            <v>35697</v>
          </cell>
          <cell r="X144" t="str">
            <v>TEST</v>
          </cell>
          <cell r="Y144">
            <v>0</v>
          </cell>
          <cell r="Z144" t="e">
            <v>#REF!</v>
          </cell>
          <cell r="CE144">
            <v>0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0</v>
          </cell>
          <cell r="CQ144">
            <v>0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  <cell r="CV144">
            <v>0</v>
          </cell>
          <cell r="CW144">
            <v>0</v>
          </cell>
          <cell r="CX144">
            <v>0</v>
          </cell>
          <cell r="CY144">
            <v>0</v>
          </cell>
          <cell r="CZ144">
            <v>0</v>
          </cell>
          <cell r="DA144">
            <v>0</v>
          </cell>
          <cell r="DB144">
            <v>0</v>
          </cell>
          <cell r="DC144">
            <v>0</v>
          </cell>
          <cell r="DD144">
            <v>0</v>
          </cell>
          <cell r="DE144">
            <v>0</v>
          </cell>
          <cell r="DF144">
            <v>0</v>
          </cell>
          <cell r="DG144">
            <v>0</v>
          </cell>
          <cell r="DH144">
            <v>0</v>
          </cell>
          <cell r="DI144">
            <v>0</v>
          </cell>
          <cell r="DJ144">
            <v>0</v>
          </cell>
          <cell r="DK144">
            <v>0</v>
          </cell>
          <cell r="DL144">
            <v>0</v>
          </cell>
          <cell r="DM144">
            <v>0</v>
          </cell>
          <cell r="DN144">
            <v>0</v>
          </cell>
          <cell r="DO144">
            <v>0</v>
          </cell>
          <cell r="DP144">
            <v>0</v>
          </cell>
          <cell r="DQ144">
            <v>0</v>
          </cell>
          <cell r="DR144">
            <v>0</v>
          </cell>
          <cell r="DS144">
            <v>0</v>
          </cell>
          <cell r="DT144">
            <v>0</v>
          </cell>
          <cell r="DU144">
            <v>0</v>
          </cell>
          <cell r="DV144">
            <v>0</v>
          </cell>
          <cell r="DW144">
            <v>0</v>
          </cell>
          <cell r="DX144">
            <v>0</v>
          </cell>
          <cell r="DY144">
            <v>0</v>
          </cell>
          <cell r="DZ144">
            <v>0</v>
          </cell>
          <cell r="EA144">
            <v>0</v>
          </cell>
          <cell r="EB144">
            <v>0</v>
          </cell>
          <cell r="EC144">
            <v>0</v>
          </cell>
          <cell r="ED144">
            <v>0</v>
          </cell>
          <cell r="EE144">
            <v>0</v>
          </cell>
          <cell r="EF144">
            <v>0</v>
          </cell>
          <cell r="EG144">
            <v>0</v>
          </cell>
          <cell r="EH144">
            <v>0</v>
          </cell>
          <cell r="EI144">
            <v>0</v>
          </cell>
          <cell r="EJ144">
            <v>0</v>
          </cell>
          <cell r="EK144">
            <v>0</v>
          </cell>
          <cell r="EL144">
            <v>0</v>
          </cell>
          <cell r="EM144">
            <v>0</v>
          </cell>
          <cell r="EN144">
            <v>0</v>
          </cell>
          <cell r="EO144">
            <v>0</v>
          </cell>
          <cell r="EP144">
            <v>0</v>
          </cell>
          <cell r="EQ144">
            <v>0</v>
          </cell>
          <cell r="ER144">
            <v>0</v>
          </cell>
          <cell r="ES144">
            <v>0</v>
          </cell>
          <cell r="ET144">
            <v>0</v>
          </cell>
          <cell r="EU144">
            <v>0</v>
          </cell>
          <cell r="EV144">
            <v>0</v>
          </cell>
        </row>
        <row r="145">
          <cell r="S145" t="str">
            <v>PRODUCTION TO DATE</v>
          </cell>
          <cell r="T145" t="str">
            <v>Film &amp; Animatic</v>
          </cell>
          <cell r="V145">
            <v>35702</v>
          </cell>
          <cell r="W145">
            <v>35699</v>
          </cell>
          <cell r="X145" t="str">
            <v>TEST</v>
          </cell>
        </row>
        <row r="146">
          <cell r="T146" t="str">
            <v>Finalize StoryBoards</v>
          </cell>
          <cell r="V146">
            <v>35702</v>
          </cell>
          <cell r="W146">
            <v>35706</v>
          </cell>
          <cell r="X146" t="str">
            <v>TEST</v>
          </cell>
        </row>
        <row r="147">
          <cell r="T147" t="str">
            <v>LAYOUTS</v>
          </cell>
          <cell r="V147">
            <v>35709</v>
          </cell>
          <cell r="W147">
            <v>35727</v>
          </cell>
          <cell r="X147" t="str">
            <v>LAYOUT</v>
          </cell>
        </row>
        <row r="148">
          <cell r="T148" t="str">
            <v>2D ANIMATION</v>
          </cell>
          <cell r="V148">
            <v>35716</v>
          </cell>
          <cell r="W148">
            <v>35741</v>
          </cell>
          <cell r="X148" t="str">
            <v>2D</v>
          </cell>
        </row>
        <row r="149">
          <cell r="T149" t="str">
            <v>3D ANIMATION</v>
          </cell>
          <cell r="V149">
            <v>35716</v>
          </cell>
          <cell r="W149">
            <v>35746</v>
          </cell>
          <cell r="X149" t="str">
            <v>3D</v>
          </cell>
        </row>
        <row r="150">
          <cell r="T150" t="str">
            <v>CLEANUP</v>
          </cell>
          <cell r="V150">
            <v>35723</v>
          </cell>
          <cell r="W150">
            <v>35746</v>
          </cell>
          <cell r="X150" t="str">
            <v>2D</v>
          </cell>
        </row>
        <row r="151">
          <cell r="T151" t="str">
            <v>CHECKING</v>
          </cell>
          <cell r="V151">
            <v>35737</v>
          </cell>
          <cell r="W151">
            <v>35750</v>
          </cell>
          <cell r="X151" t="str">
            <v>2D</v>
          </cell>
        </row>
        <row r="152">
          <cell r="T152" t="str">
            <v>DIP &amp; COMPOSITE</v>
          </cell>
          <cell r="V152">
            <v>35744</v>
          </cell>
          <cell r="W152">
            <v>35760</v>
          </cell>
          <cell r="X152" t="str">
            <v>POST</v>
          </cell>
        </row>
        <row r="153">
          <cell r="T153" t="str">
            <v>FINAL LAB</v>
          </cell>
          <cell r="V153">
            <v>35760</v>
          </cell>
          <cell r="W153">
            <v>35765</v>
          </cell>
          <cell r="X153" t="str">
            <v>FINAL LAB</v>
          </cell>
          <cell r="CE153">
            <v>0</v>
          </cell>
          <cell r="CF153">
            <v>0</v>
          </cell>
          <cell r="CG153">
            <v>0</v>
          </cell>
          <cell r="CH153">
            <v>0</v>
          </cell>
          <cell r="CI153">
            <v>0</v>
          </cell>
          <cell r="CJ153">
            <v>0</v>
          </cell>
          <cell r="CK153">
            <v>0</v>
          </cell>
          <cell r="CL153">
            <v>0</v>
          </cell>
          <cell r="CM153">
            <v>0</v>
          </cell>
          <cell r="CN153">
            <v>0</v>
          </cell>
          <cell r="CO153">
            <v>0</v>
          </cell>
          <cell r="CP153">
            <v>0</v>
          </cell>
          <cell r="CQ153">
            <v>0</v>
          </cell>
          <cell r="CR153">
            <v>0</v>
          </cell>
          <cell r="CS153">
            <v>0</v>
          </cell>
          <cell r="CT153">
            <v>0</v>
          </cell>
          <cell r="CU153">
            <v>0</v>
          </cell>
          <cell r="CV153">
            <v>0</v>
          </cell>
          <cell r="CW153">
            <v>0</v>
          </cell>
          <cell r="CX153">
            <v>0</v>
          </cell>
          <cell r="CY153">
            <v>0</v>
          </cell>
          <cell r="CZ153">
            <v>0</v>
          </cell>
          <cell r="DA153">
            <v>0</v>
          </cell>
          <cell r="DB153">
            <v>0</v>
          </cell>
          <cell r="DC153">
            <v>0</v>
          </cell>
          <cell r="DD153">
            <v>0</v>
          </cell>
          <cell r="DE153">
            <v>0</v>
          </cell>
          <cell r="DF153">
            <v>0</v>
          </cell>
          <cell r="DG153">
            <v>0</v>
          </cell>
          <cell r="DH153">
            <v>0</v>
          </cell>
          <cell r="DI153">
            <v>0</v>
          </cell>
          <cell r="DJ153">
            <v>0</v>
          </cell>
          <cell r="DK153">
            <v>0</v>
          </cell>
          <cell r="DL153">
            <v>0</v>
          </cell>
          <cell r="DM153">
            <v>0</v>
          </cell>
          <cell r="DN153">
            <v>0</v>
          </cell>
          <cell r="DO153">
            <v>0</v>
          </cell>
          <cell r="DP153">
            <v>0</v>
          </cell>
          <cell r="DQ153">
            <v>0</v>
          </cell>
          <cell r="DR153">
            <v>0</v>
          </cell>
          <cell r="DS153">
            <v>0</v>
          </cell>
          <cell r="DT153">
            <v>0</v>
          </cell>
          <cell r="DU153">
            <v>0</v>
          </cell>
          <cell r="DV153">
            <v>0</v>
          </cell>
          <cell r="DW153">
            <v>0</v>
          </cell>
          <cell r="DX153">
            <v>0</v>
          </cell>
          <cell r="DY153">
            <v>0</v>
          </cell>
          <cell r="DZ153">
            <v>0</v>
          </cell>
          <cell r="EA153">
            <v>0</v>
          </cell>
          <cell r="EB153">
            <v>0</v>
          </cell>
          <cell r="EC153">
            <v>0</v>
          </cell>
          <cell r="ED153">
            <v>0</v>
          </cell>
          <cell r="EE153">
            <v>0</v>
          </cell>
          <cell r="EF153">
            <v>0</v>
          </cell>
          <cell r="EG153">
            <v>0</v>
          </cell>
          <cell r="EH153">
            <v>0</v>
          </cell>
          <cell r="EI153">
            <v>0</v>
          </cell>
          <cell r="EJ153">
            <v>0</v>
          </cell>
          <cell r="EK153">
            <v>0</v>
          </cell>
          <cell r="EL153">
            <v>0</v>
          </cell>
          <cell r="EM153">
            <v>0</v>
          </cell>
          <cell r="EN153">
            <v>0</v>
          </cell>
          <cell r="EO153">
            <v>0</v>
          </cell>
          <cell r="EP153">
            <v>0</v>
          </cell>
          <cell r="EQ153">
            <v>0</v>
          </cell>
          <cell r="ER153">
            <v>0</v>
          </cell>
          <cell r="ES153">
            <v>0</v>
          </cell>
          <cell r="ET153">
            <v>0</v>
          </cell>
          <cell r="EU153">
            <v>0</v>
          </cell>
          <cell r="EV153">
            <v>0</v>
          </cell>
        </row>
        <row r="154">
          <cell r="S154" t="str">
            <v>COST TO DATE</v>
          </cell>
          <cell r="V154" t="str">
            <v>DIRECT TO DATE</v>
          </cell>
          <cell r="CE154">
            <v>0</v>
          </cell>
          <cell r="CF154">
            <v>0</v>
          </cell>
          <cell r="CG154">
            <v>0</v>
          </cell>
          <cell r="CH154">
            <v>0</v>
          </cell>
          <cell r="CI154">
            <v>0</v>
          </cell>
          <cell r="CJ154">
            <v>0</v>
          </cell>
          <cell r="CK154">
            <v>0</v>
          </cell>
          <cell r="CL154">
            <v>0</v>
          </cell>
          <cell r="CM154">
            <v>0</v>
          </cell>
          <cell r="CN154">
            <v>0</v>
          </cell>
          <cell r="CO154">
            <v>0</v>
          </cell>
          <cell r="CP154">
            <v>0</v>
          </cell>
          <cell r="CQ154">
            <v>0</v>
          </cell>
          <cell r="CR154">
            <v>0</v>
          </cell>
          <cell r="CS154">
            <v>0</v>
          </cell>
          <cell r="CT154">
            <v>0</v>
          </cell>
          <cell r="CU154">
            <v>0</v>
          </cell>
          <cell r="CV154">
            <v>0</v>
          </cell>
          <cell r="CW154">
            <v>0</v>
          </cell>
          <cell r="CX154">
            <v>0</v>
          </cell>
          <cell r="CY154">
            <v>0</v>
          </cell>
          <cell r="CZ154">
            <v>0</v>
          </cell>
          <cell r="DA154">
            <v>0</v>
          </cell>
          <cell r="DB154">
            <v>0</v>
          </cell>
          <cell r="DC154">
            <v>0</v>
          </cell>
          <cell r="DD154">
            <v>0</v>
          </cell>
          <cell r="DE154">
            <v>0</v>
          </cell>
          <cell r="DF154">
            <v>0</v>
          </cell>
          <cell r="DG154">
            <v>0</v>
          </cell>
          <cell r="DH154">
            <v>0</v>
          </cell>
          <cell r="DI154">
            <v>0</v>
          </cell>
          <cell r="DJ154">
            <v>0</v>
          </cell>
          <cell r="DK154">
            <v>0</v>
          </cell>
          <cell r="DL154">
            <v>0</v>
          </cell>
          <cell r="DM154">
            <v>0</v>
          </cell>
          <cell r="DN154">
            <v>0</v>
          </cell>
          <cell r="DO154">
            <v>0</v>
          </cell>
          <cell r="DP154">
            <v>0</v>
          </cell>
          <cell r="DQ154">
            <v>0</v>
          </cell>
          <cell r="DR154">
            <v>0</v>
          </cell>
          <cell r="DS154">
            <v>0</v>
          </cell>
          <cell r="DT154">
            <v>0</v>
          </cell>
          <cell r="DU154">
            <v>0</v>
          </cell>
          <cell r="DV154">
            <v>0</v>
          </cell>
          <cell r="DW154">
            <v>0</v>
          </cell>
          <cell r="DX154">
            <v>0</v>
          </cell>
          <cell r="DY154">
            <v>0</v>
          </cell>
          <cell r="DZ154">
            <v>0</v>
          </cell>
          <cell r="EA154">
            <v>0</v>
          </cell>
          <cell r="EB154">
            <v>0</v>
          </cell>
          <cell r="EC154">
            <v>0</v>
          </cell>
          <cell r="ED154">
            <v>0</v>
          </cell>
          <cell r="EE154">
            <v>0</v>
          </cell>
          <cell r="EF154">
            <v>0</v>
          </cell>
          <cell r="EG154">
            <v>0</v>
          </cell>
          <cell r="EH154">
            <v>0</v>
          </cell>
          <cell r="EI154">
            <v>0</v>
          </cell>
          <cell r="EJ154">
            <v>0</v>
          </cell>
          <cell r="EK154">
            <v>0</v>
          </cell>
          <cell r="EL154">
            <v>0</v>
          </cell>
          <cell r="EM154">
            <v>0</v>
          </cell>
          <cell r="EN154">
            <v>0</v>
          </cell>
          <cell r="EO154">
            <v>0</v>
          </cell>
          <cell r="EP154">
            <v>0</v>
          </cell>
          <cell r="EQ154">
            <v>0</v>
          </cell>
          <cell r="ER154">
            <v>0</v>
          </cell>
          <cell r="ES154">
            <v>0</v>
          </cell>
          <cell r="ET154">
            <v>0</v>
          </cell>
          <cell r="EU154">
            <v>0</v>
          </cell>
          <cell r="EV154">
            <v>0</v>
          </cell>
        </row>
        <row r="155">
          <cell r="S155" t="str">
            <v>COST TO DATE</v>
          </cell>
          <cell r="T155" t="str">
            <v>TEST</v>
          </cell>
          <cell r="V155" t="str">
            <v>DIRECT TO DATE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21030.803483748608</v>
          </cell>
          <cell r="AW155">
            <v>14839.647470976515</v>
          </cell>
          <cell r="AX155">
            <v>22.73</v>
          </cell>
          <cell r="AY155">
            <v>718.75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</row>
        <row r="156">
          <cell r="T156" t="str">
            <v>TEST</v>
          </cell>
          <cell r="V156">
            <v>36611.930954725125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21030.803483748608</v>
          </cell>
          <cell r="AW156">
            <v>14839.647470976515</v>
          </cell>
          <cell r="AX156">
            <v>22.73</v>
          </cell>
          <cell r="AY156">
            <v>718.75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</row>
        <row r="157">
          <cell r="T157" t="str">
            <v>LAYOUTS</v>
          </cell>
          <cell r="V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</row>
        <row r="158">
          <cell r="T158" t="str">
            <v>2D ANIMATION</v>
          </cell>
          <cell r="V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</row>
        <row r="159">
          <cell r="T159" t="str">
            <v>3D ANIMATION</v>
          </cell>
          <cell r="V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</row>
        <row r="160">
          <cell r="T160" t="str">
            <v>POST</v>
          </cell>
          <cell r="V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</row>
        <row r="161">
          <cell r="T161" t="str">
            <v>FINAL LAB</v>
          </cell>
          <cell r="V161">
            <v>14978.465132694124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4724.5948103852506</v>
          </cell>
          <cell r="AY161">
            <v>4955.8712437185713</v>
          </cell>
          <cell r="AZ161">
            <v>2629.7578282211111</v>
          </cell>
          <cell r="BA161">
            <v>2519.2112503691919</v>
          </cell>
          <cell r="BB161">
            <v>0</v>
          </cell>
          <cell r="BC161">
            <v>0</v>
          </cell>
          <cell r="BD161">
            <v>0</v>
          </cell>
          <cell r="BE161">
            <v>149.03</v>
          </cell>
          <cell r="BF161">
            <v>0</v>
          </cell>
          <cell r="BG161">
            <v>0</v>
          </cell>
          <cell r="BH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</row>
        <row r="162">
          <cell r="T162" t="str">
            <v>TOTAL COST</v>
          </cell>
          <cell r="V162">
            <v>14978.465132694124</v>
          </cell>
          <cell r="X162" t="str">
            <v>WEEKLY COST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4724.5948103852506</v>
          </cell>
          <cell r="AY162">
            <v>4955.8712437185713</v>
          </cell>
          <cell r="AZ162">
            <v>2629.7578282211111</v>
          </cell>
          <cell r="BA162">
            <v>2519.2112503691919</v>
          </cell>
          <cell r="BB162">
            <v>0</v>
          </cell>
          <cell r="BC162">
            <v>0</v>
          </cell>
          <cell r="BD162">
            <v>0</v>
          </cell>
          <cell r="BE162">
            <v>149.03</v>
          </cell>
          <cell r="BF162">
            <v>0</v>
          </cell>
          <cell r="BG162">
            <v>0</v>
          </cell>
          <cell r="BH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</row>
        <row r="163">
          <cell r="V163">
            <v>20761.209185771775</v>
          </cell>
          <cell r="X163" t="str">
            <v>WEEKLY COST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4724.5948103852506</v>
          </cell>
          <cell r="AY163">
            <v>4955.8712437185713</v>
          </cell>
          <cell r="AZ163">
            <v>2629.7578282211111</v>
          </cell>
          <cell r="BA163">
            <v>2519.2112503691919</v>
          </cell>
          <cell r="BB163">
            <v>0</v>
          </cell>
          <cell r="BC163">
            <v>0</v>
          </cell>
          <cell r="BD163">
            <v>0</v>
          </cell>
          <cell r="BE163">
            <v>149.03</v>
          </cell>
          <cell r="BF163">
            <v>0</v>
          </cell>
          <cell r="BG163">
            <v>0</v>
          </cell>
          <cell r="BH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</row>
        <row r="164">
          <cell r="V164">
            <v>20969.851185771775</v>
          </cell>
          <cell r="X164" t="str">
            <v>CUMULATIVE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6614.4327345393513</v>
          </cell>
          <cell r="AY164">
            <v>6938.2197412059995</v>
          </cell>
          <cell r="AZ164">
            <v>3681.6609595095556</v>
          </cell>
          <cell r="BA164">
            <v>3526.8957505168687</v>
          </cell>
          <cell r="BB164">
            <v>0</v>
          </cell>
          <cell r="BC164">
            <v>0</v>
          </cell>
          <cell r="BD164">
            <v>0</v>
          </cell>
          <cell r="BE164">
            <v>208.642</v>
          </cell>
          <cell r="BF164">
            <v>0</v>
          </cell>
          <cell r="BG164">
            <v>0</v>
          </cell>
          <cell r="BH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</row>
        <row r="165">
          <cell r="V165" t="str">
            <v>PROJECTED RTM</v>
          </cell>
          <cell r="Y165" t="e">
            <v>#REF!</v>
          </cell>
          <cell r="Z165" t="e">
            <v>#REF!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428.57142857142856</v>
          </cell>
          <cell r="AZ165">
            <v>428.57142857142856</v>
          </cell>
          <cell r="BA165">
            <v>428.57142857142856</v>
          </cell>
          <cell r="BB165">
            <v>428.57142857142856</v>
          </cell>
          <cell r="BC165">
            <v>428.57142857142856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J165">
            <v>0</v>
          </cell>
          <cell r="BK165">
            <v>0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  <cell r="BX165">
            <v>0</v>
          </cell>
          <cell r="BY165">
            <v>0</v>
          </cell>
          <cell r="BZ165">
            <v>0</v>
          </cell>
          <cell r="CA165">
            <v>0</v>
          </cell>
          <cell r="CB165">
            <v>0</v>
          </cell>
          <cell r="CC165">
            <v>0</v>
          </cell>
          <cell r="CD165">
            <v>0</v>
          </cell>
          <cell r="CE165">
            <v>0</v>
          </cell>
          <cell r="CF165">
            <v>0</v>
          </cell>
          <cell r="CG165">
            <v>0</v>
          </cell>
          <cell r="CH165">
            <v>0</v>
          </cell>
          <cell r="CI165">
            <v>0</v>
          </cell>
          <cell r="CJ165">
            <v>0</v>
          </cell>
          <cell r="CK165">
            <v>0</v>
          </cell>
          <cell r="CL165">
            <v>0</v>
          </cell>
          <cell r="CM165">
            <v>0</v>
          </cell>
        </row>
        <row r="166">
          <cell r="V166" t="str">
            <v>PROJECTED RTM</v>
          </cell>
          <cell r="Y166" t="e">
            <v>#REF!</v>
          </cell>
          <cell r="Z166" t="e">
            <v>#REF!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V166">
            <v>0</v>
          </cell>
          <cell r="BW166">
            <v>0</v>
          </cell>
          <cell r="BX166">
            <v>0</v>
          </cell>
          <cell r="BY166">
            <v>0</v>
          </cell>
          <cell r="BZ166">
            <v>0</v>
          </cell>
          <cell r="CA166">
            <v>0</v>
          </cell>
          <cell r="CB166">
            <v>0</v>
          </cell>
          <cell r="CC166">
            <v>0</v>
          </cell>
          <cell r="CD166">
            <v>0</v>
          </cell>
          <cell r="CE166">
            <v>0</v>
          </cell>
          <cell r="CF166">
            <v>0</v>
          </cell>
          <cell r="CG166">
            <v>0</v>
          </cell>
          <cell r="CH166">
            <v>0</v>
          </cell>
          <cell r="CI166">
            <v>0</v>
          </cell>
          <cell r="CJ166">
            <v>0</v>
          </cell>
          <cell r="CK166">
            <v>0</v>
          </cell>
          <cell r="CL166">
            <v>0</v>
          </cell>
          <cell r="CM166">
            <v>0</v>
          </cell>
        </row>
        <row r="167">
          <cell r="V167" t="str">
            <v>PROJECTED STREET</v>
          </cell>
        </row>
        <row r="168">
          <cell r="V168" t="str">
            <v>+ or - Scheduled Date</v>
          </cell>
        </row>
        <row r="169">
          <cell r="N169" t="str">
            <v>ENGINEERING</v>
          </cell>
          <cell r="R169" t="str">
            <v>ALADDIN READING</v>
          </cell>
          <cell r="W169" t="str">
            <v>FRAMES</v>
          </cell>
          <cell r="X169">
            <v>2956.22</v>
          </cell>
          <cell r="Y169" t="str">
            <v>WK Count</v>
          </cell>
          <cell r="Z169" t="str">
            <v>Total Days</v>
          </cell>
        </row>
        <row r="170">
          <cell r="N170" t="str">
            <v>ENGINEERING</v>
          </cell>
          <cell r="R170" t="str">
            <v>ALADDIN READING</v>
          </cell>
          <cell r="V170" t="str">
            <v xml:space="preserve">START </v>
          </cell>
          <cell r="W170" t="str">
            <v>FRAMES</v>
          </cell>
          <cell r="X170">
            <v>2956.22</v>
          </cell>
          <cell r="Y170" t="str">
            <v>WK Count</v>
          </cell>
          <cell r="Z170" t="str">
            <v>Total Days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35730</v>
          </cell>
          <cell r="BA170">
            <v>35737</v>
          </cell>
          <cell r="BB170">
            <v>35744</v>
          </cell>
          <cell r="BC170">
            <v>35751</v>
          </cell>
          <cell r="BD170">
            <v>35758</v>
          </cell>
          <cell r="BE170">
            <v>35765</v>
          </cell>
          <cell r="BF170">
            <v>35772</v>
          </cell>
          <cell r="BG170">
            <v>35779</v>
          </cell>
          <cell r="BH170">
            <v>35786</v>
          </cell>
          <cell r="BJ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V170">
            <v>0</v>
          </cell>
          <cell r="BW170">
            <v>0</v>
          </cell>
          <cell r="BX170">
            <v>0</v>
          </cell>
          <cell r="BY170">
            <v>0</v>
          </cell>
          <cell r="BZ170">
            <v>0</v>
          </cell>
          <cell r="CA170">
            <v>0</v>
          </cell>
          <cell r="CB170">
            <v>0</v>
          </cell>
          <cell r="CC170">
            <v>0</v>
          </cell>
          <cell r="CD170">
            <v>0</v>
          </cell>
          <cell r="CE170">
            <v>0</v>
          </cell>
          <cell r="CF170">
            <v>0</v>
          </cell>
          <cell r="CG170">
            <v>0</v>
          </cell>
          <cell r="CH170">
            <v>0</v>
          </cell>
          <cell r="CI170">
            <v>0</v>
          </cell>
          <cell r="CJ170">
            <v>0</v>
          </cell>
          <cell r="CK170">
            <v>0</v>
          </cell>
          <cell r="CL170">
            <v>0</v>
          </cell>
          <cell r="CM170">
            <v>0</v>
          </cell>
          <cell r="CN170">
            <v>0</v>
          </cell>
          <cell r="CO170">
            <v>0</v>
          </cell>
          <cell r="CP170">
            <v>0</v>
          </cell>
          <cell r="CQ170">
            <v>0</v>
          </cell>
          <cell r="CR170">
            <v>0</v>
          </cell>
          <cell r="CS170">
            <v>0</v>
          </cell>
          <cell r="CT170">
            <v>0</v>
          </cell>
          <cell r="CU170">
            <v>0</v>
          </cell>
          <cell r="CV170">
            <v>0</v>
          </cell>
          <cell r="CW170">
            <v>0</v>
          </cell>
          <cell r="CX170">
            <v>0</v>
          </cell>
          <cell r="CY170">
            <v>0</v>
          </cell>
          <cell r="CZ170">
            <v>0</v>
          </cell>
          <cell r="DA170">
            <v>0</v>
          </cell>
          <cell r="DB170">
            <v>0</v>
          </cell>
          <cell r="DC170">
            <v>0</v>
          </cell>
          <cell r="DD170">
            <v>0</v>
          </cell>
          <cell r="DE170">
            <v>0</v>
          </cell>
          <cell r="DF170">
            <v>0</v>
          </cell>
          <cell r="DG170">
            <v>0</v>
          </cell>
          <cell r="DH170">
            <v>0</v>
          </cell>
          <cell r="DI170">
            <v>0</v>
          </cell>
          <cell r="DJ170">
            <v>0</v>
          </cell>
          <cell r="DK170">
            <v>0</v>
          </cell>
          <cell r="DL170">
            <v>0</v>
          </cell>
          <cell r="DM170">
            <v>0</v>
          </cell>
          <cell r="DN170">
            <v>0</v>
          </cell>
          <cell r="DO170">
            <v>0</v>
          </cell>
          <cell r="DP170">
            <v>0</v>
          </cell>
          <cell r="DQ170">
            <v>0</v>
          </cell>
          <cell r="DR170">
            <v>0</v>
          </cell>
          <cell r="DS170">
            <v>0</v>
          </cell>
          <cell r="DT170">
            <v>0</v>
          </cell>
          <cell r="DU170">
            <v>0</v>
          </cell>
          <cell r="DV170">
            <v>0</v>
          </cell>
          <cell r="DW170">
            <v>0</v>
          </cell>
          <cell r="DX170">
            <v>0</v>
          </cell>
          <cell r="DY170">
            <v>0</v>
          </cell>
          <cell r="DZ170">
            <v>0</v>
          </cell>
          <cell r="EA170">
            <v>0</v>
          </cell>
          <cell r="EB170">
            <v>0</v>
          </cell>
          <cell r="EC170">
            <v>0</v>
          </cell>
          <cell r="ED170">
            <v>0</v>
          </cell>
          <cell r="EE170">
            <v>0</v>
          </cell>
          <cell r="EF170">
            <v>0</v>
          </cell>
          <cell r="EG170">
            <v>0</v>
          </cell>
          <cell r="EH170">
            <v>0</v>
          </cell>
          <cell r="EI170">
            <v>0</v>
          </cell>
          <cell r="EJ170">
            <v>0</v>
          </cell>
          <cell r="EK170">
            <v>0</v>
          </cell>
          <cell r="EL170">
            <v>0</v>
          </cell>
          <cell r="EM170">
            <v>0</v>
          </cell>
          <cell r="EN170">
            <v>0</v>
          </cell>
          <cell r="EO170">
            <v>0</v>
          </cell>
          <cell r="EP170">
            <v>0</v>
          </cell>
          <cell r="EQ170">
            <v>0</v>
          </cell>
          <cell r="ER170">
            <v>0</v>
          </cell>
          <cell r="ES170">
            <v>0</v>
          </cell>
          <cell r="ET170">
            <v>0</v>
          </cell>
          <cell r="EU170">
            <v>0</v>
          </cell>
          <cell r="EV170">
            <v>0</v>
          </cell>
        </row>
        <row r="171">
          <cell r="A171" t="str">
            <v>PREP</v>
          </cell>
          <cell r="F171" t="str">
            <v>ANIMATION</v>
          </cell>
          <cell r="I171" t="str">
            <v>INK &amp; PAINT</v>
          </cell>
          <cell r="L171" t="str">
            <v>ALPHA</v>
          </cell>
          <cell r="N171" t="str">
            <v>BETA</v>
          </cell>
          <cell r="P171" t="str">
            <v>RTM</v>
          </cell>
          <cell r="R171" t="str">
            <v>STREET</v>
          </cell>
          <cell r="T171" t="str">
            <v>Prep Projection</v>
          </cell>
          <cell r="V171" t="str">
            <v xml:space="preserve">START </v>
          </cell>
          <cell r="W171" t="str">
            <v>END</v>
          </cell>
          <cell r="X171">
            <v>400</v>
          </cell>
          <cell r="Y171">
            <v>9</v>
          </cell>
          <cell r="Z171">
            <v>65.73384999999999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35730</v>
          </cell>
          <cell r="BA171">
            <v>35737</v>
          </cell>
          <cell r="BB171">
            <v>35744</v>
          </cell>
          <cell r="BC171">
            <v>35751</v>
          </cell>
          <cell r="BD171">
            <v>35758</v>
          </cell>
          <cell r="BE171">
            <v>35765</v>
          </cell>
          <cell r="BF171">
            <v>35772</v>
          </cell>
          <cell r="BG171">
            <v>35779</v>
          </cell>
          <cell r="BH171">
            <v>35786</v>
          </cell>
          <cell r="BI171">
            <v>0</v>
          </cell>
          <cell r="BJ171">
            <v>0</v>
          </cell>
          <cell r="BK171">
            <v>0</v>
          </cell>
          <cell r="BL171">
            <v>0</v>
          </cell>
          <cell r="BM171">
            <v>0</v>
          </cell>
          <cell r="BN171">
            <v>0</v>
          </cell>
          <cell r="BO171">
            <v>0</v>
          </cell>
          <cell r="BP171">
            <v>0</v>
          </cell>
          <cell r="BQ171">
            <v>0</v>
          </cell>
          <cell r="BR171">
            <v>0</v>
          </cell>
          <cell r="BS171">
            <v>0</v>
          </cell>
          <cell r="BT171">
            <v>0</v>
          </cell>
          <cell r="BU171">
            <v>0</v>
          </cell>
          <cell r="BV171">
            <v>0</v>
          </cell>
          <cell r="BW171">
            <v>0</v>
          </cell>
          <cell r="BX171">
            <v>0</v>
          </cell>
          <cell r="BY171">
            <v>0</v>
          </cell>
          <cell r="BZ171">
            <v>0</v>
          </cell>
          <cell r="CA171">
            <v>0</v>
          </cell>
          <cell r="CB171">
            <v>0</v>
          </cell>
          <cell r="CC171">
            <v>0</v>
          </cell>
          <cell r="CD171">
            <v>0</v>
          </cell>
          <cell r="CE171">
            <v>0</v>
          </cell>
          <cell r="CF171">
            <v>0</v>
          </cell>
          <cell r="CG171">
            <v>0</v>
          </cell>
          <cell r="CH171">
            <v>0</v>
          </cell>
          <cell r="CI171">
            <v>0</v>
          </cell>
          <cell r="CJ171">
            <v>0</v>
          </cell>
          <cell r="CK171">
            <v>0</v>
          </cell>
          <cell r="CL171">
            <v>0</v>
          </cell>
          <cell r="CM171">
            <v>0</v>
          </cell>
          <cell r="CN171">
            <v>0</v>
          </cell>
          <cell r="CO171">
            <v>0</v>
          </cell>
          <cell r="CP171">
            <v>0</v>
          </cell>
          <cell r="CQ171">
            <v>0</v>
          </cell>
          <cell r="CR171">
            <v>0</v>
          </cell>
          <cell r="CS171">
            <v>0</v>
          </cell>
          <cell r="CT171">
            <v>0</v>
          </cell>
          <cell r="CU171">
            <v>0</v>
          </cell>
          <cell r="CV171">
            <v>0</v>
          </cell>
          <cell r="CW171">
            <v>0</v>
          </cell>
          <cell r="CX171">
            <v>0</v>
          </cell>
          <cell r="CY171">
            <v>0</v>
          </cell>
          <cell r="CZ171">
            <v>0</v>
          </cell>
          <cell r="DA171">
            <v>0</v>
          </cell>
          <cell r="DB171">
            <v>0</v>
          </cell>
          <cell r="DC171">
            <v>0</v>
          </cell>
          <cell r="DD171">
            <v>0</v>
          </cell>
          <cell r="DE171">
            <v>0</v>
          </cell>
          <cell r="DF171">
            <v>0</v>
          </cell>
          <cell r="DG171">
            <v>0</v>
          </cell>
          <cell r="DH171">
            <v>0</v>
          </cell>
          <cell r="DI171">
            <v>0</v>
          </cell>
          <cell r="DJ171">
            <v>0</v>
          </cell>
          <cell r="DK171">
            <v>0</v>
          </cell>
          <cell r="DL171">
            <v>0</v>
          </cell>
          <cell r="DM171">
            <v>0</v>
          </cell>
          <cell r="DN171">
            <v>0</v>
          </cell>
          <cell r="DO171">
            <v>0</v>
          </cell>
          <cell r="DP171">
            <v>0</v>
          </cell>
          <cell r="DQ171">
            <v>0</v>
          </cell>
          <cell r="DR171">
            <v>0</v>
          </cell>
          <cell r="DS171">
            <v>0</v>
          </cell>
          <cell r="DT171">
            <v>0</v>
          </cell>
          <cell r="DU171">
            <v>0</v>
          </cell>
          <cell r="DV171">
            <v>0</v>
          </cell>
          <cell r="DW171">
            <v>0</v>
          </cell>
          <cell r="DX171">
            <v>0</v>
          </cell>
          <cell r="DY171">
            <v>0</v>
          </cell>
          <cell r="DZ171">
            <v>0</v>
          </cell>
          <cell r="EA171">
            <v>0</v>
          </cell>
          <cell r="EB171">
            <v>0</v>
          </cell>
          <cell r="EC171">
            <v>0</v>
          </cell>
          <cell r="ED171">
            <v>0</v>
          </cell>
          <cell r="EE171">
            <v>0</v>
          </cell>
          <cell r="EF171">
            <v>0</v>
          </cell>
          <cell r="EG171">
            <v>0</v>
          </cell>
          <cell r="EH171">
            <v>0</v>
          </cell>
          <cell r="EI171">
            <v>0</v>
          </cell>
          <cell r="EJ171">
            <v>0</v>
          </cell>
          <cell r="EK171">
            <v>0</v>
          </cell>
          <cell r="EL171">
            <v>0</v>
          </cell>
          <cell r="EM171">
            <v>0</v>
          </cell>
          <cell r="EN171">
            <v>0</v>
          </cell>
          <cell r="EO171">
            <v>0</v>
          </cell>
          <cell r="EP171">
            <v>0</v>
          </cell>
          <cell r="EQ171">
            <v>0</v>
          </cell>
          <cell r="ER171">
            <v>0</v>
          </cell>
          <cell r="ES171">
            <v>0</v>
          </cell>
          <cell r="ET171">
            <v>0</v>
          </cell>
          <cell r="EU171">
            <v>0</v>
          </cell>
          <cell r="EV171">
            <v>0</v>
          </cell>
          <cell r="EW171">
            <v>0</v>
          </cell>
        </row>
        <row r="172">
          <cell r="A172" t="str">
            <v>PREP</v>
          </cell>
          <cell r="F172" t="str">
            <v>ANIMATION</v>
          </cell>
          <cell r="I172" t="str">
            <v>INK &amp; PAINT</v>
          </cell>
          <cell r="L172" t="str">
            <v>ALPHA</v>
          </cell>
          <cell r="N172" t="str">
            <v>BETA</v>
          </cell>
          <cell r="P172" t="str">
            <v>RTM</v>
          </cell>
          <cell r="R172" t="str">
            <v>STREET</v>
          </cell>
          <cell r="S172" t="str">
            <v>PRODUCTION TO DATE</v>
          </cell>
          <cell r="T172" t="str">
            <v>Prep Projection</v>
          </cell>
          <cell r="V172">
            <v>35727</v>
          </cell>
          <cell r="W172">
            <v>35811</v>
          </cell>
          <cell r="X172">
            <v>400</v>
          </cell>
          <cell r="Y172">
            <v>9</v>
          </cell>
          <cell r="Z172">
            <v>65.73384999999999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100</v>
          </cell>
          <cell r="BA172">
            <v>200</v>
          </cell>
          <cell r="BB172">
            <v>300</v>
          </cell>
          <cell r="BC172">
            <v>400</v>
          </cell>
          <cell r="BD172">
            <v>400</v>
          </cell>
          <cell r="BE172">
            <v>400</v>
          </cell>
          <cell r="BF172">
            <v>400</v>
          </cell>
          <cell r="BG172">
            <v>400</v>
          </cell>
          <cell r="BH172">
            <v>400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0</v>
          </cell>
          <cell r="BX172">
            <v>0</v>
          </cell>
          <cell r="BY172">
            <v>0</v>
          </cell>
          <cell r="BZ172">
            <v>0</v>
          </cell>
          <cell r="CA172">
            <v>0</v>
          </cell>
          <cell r="CB172">
            <v>0</v>
          </cell>
          <cell r="CC172">
            <v>0</v>
          </cell>
          <cell r="CD172">
            <v>0</v>
          </cell>
          <cell r="CE172">
            <v>0</v>
          </cell>
          <cell r="CF172">
            <v>0</v>
          </cell>
          <cell r="CG172">
            <v>0</v>
          </cell>
          <cell r="CH172">
            <v>0</v>
          </cell>
          <cell r="CI172">
            <v>0</v>
          </cell>
          <cell r="CJ172">
            <v>0</v>
          </cell>
          <cell r="CK172">
            <v>0</v>
          </cell>
          <cell r="CL172">
            <v>0</v>
          </cell>
          <cell r="CM172">
            <v>0</v>
          </cell>
          <cell r="CN172">
            <v>0</v>
          </cell>
          <cell r="CO172">
            <v>0</v>
          </cell>
          <cell r="CP172">
            <v>0</v>
          </cell>
          <cell r="CQ172">
            <v>0</v>
          </cell>
          <cell r="CR172">
            <v>0</v>
          </cell>
          <cell r="CS172">
            <v>0</v>
          </cell>
          <cell r="CT172">
            <v>0</v>
          </cell>
          <cell r="CU172">
            <v>0</v>
          </cell>
          <cell r="CV172">
            <v>0</v>
          </cell>
          <cell r="CW172">
            <v>0</v>
          </cell>
          <cell r="CX172">
            <v>0</v>
          </cell>
          <cell r="CY172">
            <v>0</v>
          </cell>
          <cell r="CZ172">
            <v>0</v>
          </cell>
          <cell r="DA172">
            <v>0</v>
          </cell>
          <cell r="DB172">
            <v>0</v>
          </cell>
          <cell r="DC172">
            <v>0</v>
          </cell>
          <cell r="DD172">
            <v>0</v>
          </cell>
          <cell r="DE172">
            <v>0</v>
          </cell>
          <cell r="DF172">
            <v>0</v>
          </cell>
          <cell r="DG172">
            <v>0</v>
          </cell>
          <cell r="DH172">
            <v>0</v>
          </cell>
          <cell r="DI172">
            <v>0</v>
          </cell>
          <cell r="DJ172">
            <v>0</v>
          </cell>
          <cell r="DK172">
            <v>0</v>
          </cell>
          <cell r="DL172">
            <v>0</v>
          </cell>
          <cell r="DM172">
            <v>0</v>
          </cell>
          <cell r="DN172">
            <v>0</v>
          </cell>
          <cell r="DO172">
            <v>0</v>
          </cell>
          <cell r="DP172">
            <v>0</v>
          </cell>
          <cell r="DQ172">
            <v>0</v>
          </cell>
          <cell r="DR172">
            <v>0</v>
          </cell>
          <cell r="DS172">
            <v>0</v>
          </cell>
          <cell r="DT172">
            <v>0</v>
          </cell>
          <cell r="DU172">
            <v>0</v>
          </cell>
          <cell r="DV172">
            <v>0</v>
          </cell>
          <cell r="DW172">
            <v>0</v>
          </cell>
          <cell r="DX172">
            <v>0</v>
          </cell>
          <cell r="DY172">
            <v>0</v>
          </cell>
          <cell r="DZ172">
            <v>0</v>
          </cell>
          <cell r="EA172">
            <v>0</v>
          </cell>
          <cell r="EB172">
            <v>0</v>
          </cell>
          <cell r="EC172">
            <v>0</v>
          </cell>
          <cell r="ED172">
            <v>0</v>
          </cell>
          <cell r="EE172">
            <v>0</v>
          </cell>
          <cell r="EF172">
            <v>0</v>
          </cell>
          <cell r="EG172">
            <v>0</v>
          </cell>
          <cell r="EH172">
            <v>0</v>
          </cell>
          <cell r="EI172">
            <v>0</v>
          </cell>
          <cell r="EJ172">
            <v>0</v>
          </cell>
          <cell r="EK172">
            <v>0</v>
          </cell>
          <cell r="EL172">
            <v>0</v>
          </cell>
          <cell r="EM172">
            <v>0</v>
          </cell>
          <cell r="EN172">
            <v>0</v>
          </cell>
          <cell r="EO172">
            <v>0</v>
          </cell>
          <cell r="EP172">
            <v>0</v>
          </cell>
          <cell r="EQ172">
            <v>0</v>
          </cell>
          <cell r="ER172">
            <v>0</v>
          </cell>
          <cell r="ES172">
            <v>0</v>
          </cell>
          <cell r="ET172">
            <v>0</v>
          </cell>
          <cell r="EU172">
            <v>0</v>
          </cell>
          <cell r="EV172">
            <v>0</v>
          </cell>
          <cell r="EW172">
            <v>0</v>
          </cell>
        </row>
        <row r="173">
          <cell r="S173" t="str">
            <v>PRODUCTION TO DATE</v>
          </cell>
        </row>
        <row r="174">
          <cell r="T174" t="str">
            <v>Scenes Issued</v>
          </cell>
          <cell r="V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</row>
        <row r="175">
          <cell r="T175" t="str">
            <v>Scenes Issued</v>
          </cell>
          <cell r="V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</row>
        <row r="176">
          <cell r="T176" t="str">
            <v>Into Rough</v>
          </cell>
          <cell r="V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</row>
        <row r="177">
          <cell r="T177" t="str">
            <v>Rough Complete</v>
          </cell>
          <cell r="V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</row>
        <row r="178">
          <cell r="T178" t="str">
            <v>Ruff Approved</v>
          </cell>
          <cell r="V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</row>
        <row r="179">
          <cell r="T179" t="str">
            <v>Clean Complete</v>
          </cell>
          <cell r="V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</row>
        <row r="180">
          <cell r="T180" t="str">
            <v>Approved</v>
          </cell>
          <cell r="V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</row>
        <row r="181">
          <cell r="T181" t="str">
            <v>Turned In</v>
          </cell>
          <cell r="V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</row>
        <row r="182">
          <cell r="A182" t="str">
            <v>Wks</v>
          </cell>
          <cell r="B182" t="str">
            <v>Days</v>
          </cell>
          <cell r="F182" t="str">
            <v>Wks</v>
          </cell>
          <cell r="G182" t="str">
            <v>Days</v>
          </cell>
          <cell r="H182" t="str">
            <v>Frames</v>
          </cell>
          <cell r="I182" t="str">
            <v>Wks</v>
          </cell>
          <cell r="J182" t="str">
            <v>Days</v>
          </cell>
          <cell r="T182" t="str">
            <v>Animation Projection</v>
          </cell>
          <cell r="V182">
            <v>35786</v>
          </cell>
          <cell r="W182">
            <v>35853</v>
          </cell>
          <cell r="X182">
            <v>750</v>
          </cell>
          <cell r="Y182">
            <v>12</v>
          </cell>
          <cell r="Z182">
            <v>57.591386666666665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375</v>
          </cell>
          <cell r="BM182">
            <v>425</v>
          </cell>
          <cell r="BN182">
            <v>425</v>
          </cell>
          <cell r="BO182">
            <v>425</v>
          </cell>
          <cell r="BP182">
            <v>425</v>
          </cell>
          <cell r="BQ182">
            <v>425</v>
          </cell>
          <cell r="BR182">
            <v>425</v>
          </cell>
          <cell r="BS182">
            <v>425</v>
          </cell>
          <cell r="BT182">
            <v>0</v>
          </cell>
          <cell r="BU182">
            <v>0</v>
          </cell>
          <cell r="BV182">
            <v>0</v>
          </cell>
          <cell r="BW182">
            <v>0</v>
          </cell>
          <cell r="BX182">
            <v>0</v>
          </cell>
          <cell r="BY182">
            <v>0</v>
          </cell>
          <cell r="BZ182">
            <v>0</v>
          </cell>
          <cell r="CA182">
            <v>0</v>
          </cell>
          <cell r="CB182">
            <v>0</v>
          </cell>
          <cell r="CC182">
            <v>0</v>
          </cell>
          <cell r="CD182">
            <v>0</v>
          </cell>
          <cell r="CE182">
            <v>0</v>
          </cell>
          <cell r="CF182">
            <v>0</v>
          </cell>
          <cell r="CG182">
            <v>0</v>
          </cell>
          <cell r="CH182">
            <v>0</v>
          </cell>
          <cell r="CI182">
            <v>0</v>
          </cell>
          <cell r="CJ182">
            <v>0</v>
          </cell>
          <cell r="CK182">
            <v>0</v>
          </cell>
          <cell r="CL182">
            <v>0</v>
          </cell>
          <cell r="CM182">
            <v>0</v>
          </cell>
          <cell r="CN182">
            <v>0</v>
          </cell>
          <cell r="CO182">
            <v>0</v>
          </cell>
          <cell r="CP182">
            <v>0</v>
          </cell>
          <cell r="CQ182">
            <v>0</v>
          </cell>
          <cell r="CR182">
            <v>0</v>
          </cell>
          <cell r="CS182">
            <v>0</v>
          </cell>
          <cell r="CT182">
            <v>0</v>
          </cell>
          <cell r="CU182">
            <v>0</v>
          </cell>
          <cell r="CV182">
            <v>0</v>
          </cell>
          <cell r="CW182">
            <v>0</v>
          </cell>
          <cell r="CX182">
            <v>0</v>
          </cell>
          <cell r="CY182">
            <v>0</v>
          </cell>
          <cell r="CZ182">
            <v>0</v>
          </cell>
          <cell r="DA182">
            <v>0</v>
          </cell>
          <cell r="DB182">
            <v>0</v>
          </cell>
          <cell r="DC182">
            <v>0</v>
          </cell>
          <cell r="DD182">
            <v>0</v>
          </cell>
          <cell r="DE182">
            <v>0</v>
          </cell>
          <cell r="DF182">
            <v>0</v>
          </cell>
          <cell r="DG182">
            <v>0</v>
          </cell>
          <cell r="DH182">
            <v>0</v>
          </cell>
          <cell r="DI182">
            <v>0</v>
          </cell>
          <cell r="DJ182">
            <v>0</v>
          </cell>
          <cell r="DK182">
            <v>0</v>
          </cell>
          <cell r="DL182">
            <v>0</v>
          </cell>
          <cell r="DM182">
            <v>0</v>
          </cell>
          <cell r="DN182">
            <v>0</v>
          </cell>
          <cell r="DO182">
            <v>0</v>
          </cell>
          <cell r="DP182">
            <v>0</v>
          </cell>
          <cell r="DQ182">
            <v>0</v>
          </cell>
          <cell r="DR182">
            <v>0</v>
          </cell>
          <cell r="DS182">
            <v>0</v>
          </cell>
          <cell r="DT182">
            <v>0</v>
          </cell>
          <cell r="DU182">
            <v>0</v>
          </cell>
          <cell r="DV182">
            <v>0</v>
          </cell>
          <cell r="DW182">
            <v>0</v>
          </cell>
          <cell r="DX182">
            <v>0</v>
          </cell>
          <cell r="DY182">
            <v>0</v>
          </cell>
          <cell r="DZ182">
            <v>0</v>
          </cell>
          <cell r="EA182">
            <v>0</v>
          </cell>
          <cell r="EB182">
            <v>0</v>
          </cell>
          <cell r="EC182">
            <v>0</v>
          </cell>
          <cell r="ED182">
            <v>0</v>
          </cell>
          <cell r="EE182">
            <v>0</v>
          </cell>
          <cell r="EF182">
            <v>0</v>
          </cell>
          <cell r="EG182">
            <v>0</v>
          </cell>
          <cell r="EH182">
            <v>0</v>
          </cell>
          <cell r="EI182">
            <v>0</v>
          </cell>
          <cell r="EJ182">
            <v>0</v>
          </cell>
          <cell r="EK182">
            <v>0</v>
          </cell>
          <cell r="EL182">
            <v>0</v>
          </cell>
          <cell r="EM182">
            <v>0</v>
          </cell>
          <cell r="EN182">
            <v>0</v>
          </cell>
          <cell r="EO182">
            <v>0</v>
          </cell>
          <cell r="EP182">
            <v>0</v>
          </cell>
          <cell r="EQ182">
            <v>0</v>
          </cell>
          <cell r="ER182">
            <v>0</v>
          </cell>
          <cell r="ES182">
            <v>0</v>
          </cell>
          <cell r="ET182">
            <v>0</v>
          </cell>
          <cell r="EU182">
            <v>0</v>
          </cell>
          <cell r="EV182">
            <v>0</v>
          </cell>
          <cell r="EW182">
            <v>0</v>
          </cell>
        </row>
        <row r="183">
          <cell r="A183" t="str">
            <v>Wks</v>
          </cell>
          <cell r="B183" t="str">
            <v>Days</v>
          </cell>
          <cell r="F183" t="str">
            <v>Wks</v>
          </cell>
          <cell r="G183" t="str">
            <v>Days</v>
          </cell>
          <cell r="H183" t="str">
            <v>Frames</v>
          </cell>
          <cell r="I183" t="str">
            <v>Wks</v>
          </cell>
          <cell r="J183" t="str">
            <v>Days</v>
          </cell>
          <cell r="K183">
            <v>21</v>
          </cell>
          <cell r="M183">
            <v>29</v>
          </cell>
          <cell r="O183">
            <v>29</v>
          </cell>
          <cell r="Q183">
            <v>29</v>
          </cell>
          <cell r="R183">
            <v>36008</v>
          </cell>
          <cell r="T183" t="str">
            <v>Animation Projection</v>
          </cell>
          <cell r="V183">
            <v>35786</v>
          </cell>
          <cell r="W183">
            <v>35863</v>
          </cell>
          <cell r="X183">
            <v>750</v>
          </cell>
          <cell r="Y183">
            <v>12</v>
          </cell>
          <cell r="Z183">
            <v>57.591386666666665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  <cell r="BA183">
            <v>0</v>
          </cell>
          <cell r="BB183">
            <v>0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G183">
            <v>0</v>
          </cell>
          <cell r="BH183">
            <v>0</v>
          </cell>
          <cell r="BI183">
            <v>0</v>
          </cell>
          <cell r="BJ183">
            <v>0</v>
          </cell>
          <cell r="BK183">
            <v>0</v>
          </cell>
          <cell r="BL183">
            <v>375</v>
          </cell>
          <cell r="BM183">
            <v>425</v>
          </cell>
          <cell r="BN183">
            <v>425</v>
          </cell>
          <cell r="BO183">
            <v>425</v>
          </cell>
          <cell r="BP183">
            <v>425</v>
          </cell>
          <cell r="BQ183">
            <v>425</v>
          </cell>
          <cell r="BR183">
            <v>425</v>
          </cell>
          <cell r="BS183">
            <v>425</v>
          </cell>
          <cell r="BT183">
            <v>0</v>
          </cell>
          <cell r="BU183">
            <v>0</v>
          </cell>
          <cell r="BV183">
            <v>0</v>
          </cell>
          <cell r="BW183">
            <v>0</v>
          </cell>
          <cell r="BX183">
            <v>0</v>
          </cell>
          <cell r="BY183">
            <v>0</v>
          </cell>
          <cell r="BZ183">
            <v>0</v>
          </cell>
          <cell r="CA183">
            <v>0</v>
          </cell>
          <cell r="CB183">
            <v>0</v>
          </cell>
          <cell r="CC183">
            <v>0</v>
          </cell>
          <cell r="CD183">
            <v>0</v>
          </cell>
          <cell r="CE183">
            <v>0</v>
          </cell>
          <cell r="CF183">
            <v>0</v>
          </cell>
          <cell r="CG183">
            <v>0</v>
          </cell>
          <cell r="CH183">
            <v>0</v>
          </cell>
          <cell r="CI183">
            <v>0</v>
          </cell>
          <cell r="CJ183">
            <v>0</v>
          </cell>
          <cell r="CK183">
            <v>0</v>
          </cell>
          <cell r="CL183">
            <v>0</v>
          </cell>
          <cell r="CM183">
            <v>0</v>
          </cell>
          <cell r="CN183">
            <v>0</v>
          </cell>
          <cell r="CO183">
            <v>0</v>
          </cell>
          <cell r="CP183">
            <v>0</v>
          </cell>
          <cell r="CQ183">
            <v>0</v>
          </cell>
          <cell r="CR183">
            <v>0</v>
          </cell>
          <cell r="CS183">
            <v>0</v>
          </cell>
          <cell r="CT183">
            <v>0</v>
          </cell>
          <cell r="CU183">
            <v>0</v>
          </cell>
          <cell r="CV183">
            <v>0</v>
          </cell>
          <cell r="CW183">
            <v>0</v>
          </cell>
          <cell r="CX183">
            <v>0</v>
          </cell>
          <cell r="CY183">
            <v>0</v>
          </cell>
          <cell r="CZ183">
            <v>0</v>
          </cell>
          <cell r="DA183">
            <v>0</v>
          </cell>
          <cell r="DB183">
            <v>0</v>
          </cell>
          <cell r="DC183">
            <v>0</v>
          </cell>
          <cell r="DD183">
            <v>0</v>
          </cell>
          <cell r="DE183">
            <v>0</v>
          </cell>
          <cell r="DF183">
            <v>0</v>
          </cell>
          <cell r="DG183">
            <v>0</v>
          </cell>
          <cell r="DH183">
            <v>0</v>
          </cell>
          <cell r="DI183">
            <v>0</v>
          </cell>
          <cell r="DJ183">
            <v>0</v>
          </cell>
          <cell r="DK183">
            <v>0</v>
          </cell>
          <cell r="DL183">
            <v>0</v>
          </cell>
          <cell r="DM183">
            <v>0</v>
          </cell>
          <cell r="DN183">
            <v>0</v>
          </cell>
          <cell r="DO183">
            <v>0</v>
          </cell>
          <cell r="DP183">
            <v>0</v>
          </cell>
          <cell r="DQ183">
            <v>0</v>
          </cell>
          <cell r="DR183">
            <v>0</v>
          </cell>
          <cell r="DS183">
            <v>0</v>
          </cell>
          <cell r="DT183">
            <v>0</v>
          </cell>
          <cell r="DU183">
            <v>0</v>
          </cell>
          <cell r="DV183">
            <v>0</v>
          </cell>
          <cell r="DW183">
            <v>0</v>
          </cell>
          <cell r="DX183">
            <v>0</v>
          </cell>
          <cell r="DY183">
            <v>0</v>
          </cell>
          <cell r="DZ183">
            <v>0</v>
          </cell>
          <cell r="EA183">
            <v>0</v>
          </cell>
          <cell r="EB183">
            <v>0</v>
          </cell>
          <cell r="EC183">
            <v>0</v>
          </cell>
          <cell r="ED183">
            <v>0</v>
          </cell>
          <cell r="EE183">
            <v>0</v>
          </cell>
          <cell r="EF183">
            <v>0</v>
          </cell>
          <cell r="EG183">
            <v>0</v>
          </cell>
          <cell r="EH183">
            <v>0</v>
          </cell>
          <cell r="EI183">
            <v>0</v>
          </cell>
          <cell r="EJ183">
            <v>0</v>
          </cell>
          <cell r="EK183">
            <v>0</v>
          </cell>
          <cell r="EL183">
            <v>0</v>
          </cell>
          <cell r="EM183">
            <v>0</v>
          </cell>
          <cell r="EN183">
            <v>0</v>
          </cell>
          <cell r="EO183">
            <v>0</v>
          </cell>
          <cell r="EP183">
            <v>0</v>
          </cell>
          <cell r="EQ183">
            <v>0</v>
          </cell>
          <cell r="ER183">
            <v>0</v>
          </cell>
          <cell r="ES183">
            <v>0</v>
          </cell>
          <cell r="ET183">
            <v>0</v>
          </cell>
          <cell r="EU183">
            <v>0</v>
          </cell>
          <cell r="EV183">
            <v>0</v>
          </cell>
          <cell r="EW183">
            <v>0</v>
          </cell>
        </row>
        <row r="184">
          <cell r="A184">
            <v>7.3905499999999993</v>
          </cell>
          <cell r="B184">
            <v>65.73384999999999</v>
          </cell>
          <cell r="F184">
            <v>3.9416266666666666</v>
          </cell>
          <cell r="G184">
            <v>57.591386666666665</v>
          </cell>
          <cell r="H184">
            <v>2956.22</v>
          </cell>
          <cell r="I184">
            <v>3.2846888888888888</v>
          </cell>
          <cell r="J184">
            <v>36.992822222222223</v>
          </cell>
          <cell r="K184">
            <v>21</v>
          </cell>
          <cell r="M184">
            <v>29</v>
          </cell>
          <cell r="O184">
            <v>29</v>
          </cell>
          <cell r="Q184">
            <v>29</v>
          </cell>
          <cell r="R184">
            <v>36008</v>
          </cell>
          <cell r="T184" t="str">
            <v>Ink &amp; Paint Projection</v>
          </cell>
          <cell r="V184">
            <v>35822</v>
          </cell>
          <cell r="W184">
            <v>35858.992822222222</v>
          </cell>
          <cell r="X184">
            <v>900</v>
          </cell>
          <cell r="Y184">
            <v>8</v>
          </cell>
          <cell r="Z184">
            <v>36.992822222222223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>
            <v>0</v>
          </cell>
          <cell r="BN184">
            <v>225</v>
          </cell>
          <cell r="BO184">
            <v>450</v>
          </cell>
          <cell r="BP184">
            <v>450</v>
          </cell>
          <cell r="BQ184">
            <v>675</v>
          </cell>
          <cell r="BR184">
            <v>450</v>
          </cell>
          <cell r="BS184">
            <v>675</v>
          </cell>
          <cell r="BT184">
            <v>900</v>
          </cell>
          <cell r="BU184">
            <v>900</v>
          </cell>
          <cell r="BV184">
            <v>0</v>
          </cell>
          <cell r="BW184">
            <v>0</v>
          </cell>
          <cell r="BX184">
            <v>0</v>
          </cell>
          <cell r="BY184">
            <v>0</v>
          </cell>
          <cell r="BZ184">
            <v>0</v>
          </cell>
          <cell r="CA184">
            <v>0</v>
          </cell>
          <cell r="CB184">
            <v>0</v>
          </cell>
          <cell r="CC184">
            <v>0</v>
          </cell>
          <cell r="CD184">
            <v>0</v>
          </cell>
          <cell r="CE184">
            <v>0</v>
          </cell>
          <cell r="CF184">
            <v>0</v>
          </cell>
          <cell r="CG184">
            <v>0</v>
          </cell>
          <cell r="CH184">
            <v>0</v>
          </cell>
          <cell r="CI184">
            <v>0</v>
          </cell>
          <cell r="CJ184">
            <v>0</v>
          </cell>
          <cell r="CK184">
            <v>0</v>
          </cell>
          <cell r="CL184">
            <v>0</v>
          </cell>
          <cell r="CM184">
            <v>0</v>
          </cell>
          <cell r="CN184">
            <v>0</v>
          </cell>
          <cell r="CO184">
            <v>0</v>
          </cell>
          <cell r="CP184">
            <v>0</v>
          </cell>
          <cell r="CQ184">
            <v>0</v>
          </cell>
          <cell r="CR184">
            <v>0</v>
          </cell>
          <cell r="CS184">
            <v>0</v>
          </cell>
          <cell r="CT184">
            <v>0</v>
          </cell>
          <cell r="CU184">
            <v>0</v>
          </cell>
          <cell r="CV184">
            <v>0</v>
          </cell>
          <cell r="CW184">
            <v>0</v>
          </cell>
          <cell r="CX184">
            <v>0</v>
          </cell>
          <cell r="CY184">
            <v>0</v>
          </cell>
          <cell r="CZ184">
            <v>0</v>
          </cell>
          <cell r="DA184">
            <v>0</v>
          </cell>
          <cell r="DB184">
            <v>0</v>
          </cell>
          <cell r="DC184">
            <v>0</v>
          </cell>
          <cell r="DD184">
            <v>0</v>
          </cell>
          <cell r="DE184">
            <v>0</v>
          </cell>
          <cell r="DF184">
            <v>0</v>
          </cell>
          <cell r="DG184">
            <v>0</v>
          </cell>
          <cell r="DH184">
            <v>0</v>
          </cell>
          <cell r="DI184">
            <v>0</v>
          </cell>
          <cell r="DJ184">
            <v>0</v>
          </cell>
          <cell r="DK184">
            <v>0</v>
          </cell>
          <cell r="DL184">
            <v>0</v>
          </cell>
          <cell r="DM184">
            <v>0</v>
          </cell>
          <cell r="DN184">
            <v>0</v>
          </cell>
          <cell r="DO184">
            <v>0</v>
          </cell>
          <cell r="DP184">
            <v>0</v>
          </cell>
          <cell r="DQ184">
            <v>0</v>
          </cell>
          <cell r="DR184">
            <v>0</v>
          </cell>
          <cell r="DS184">
            <v>0</v>
          </cell>
          <cell r="DT184">
            <v>0</v>
          </cell>
          <cell r="DU184">
            <v>0</v>
          </cell>
          <cell r="DV184">
            <v>0</v>
          </cell>
          <cell r="DW184">
            <v>0</v>
          </cell>
          <cell r="DX184">
            <v>0</v>
          </cell>
          <cell r="DY184">
            <v>0</v>
          </cell>
          <cell r="DZ184">
            <v>0</v>
          </cell>
          <cell r="EA184">
            <v>0</v>
          </cell>
          <cell r="EB184">
            <v>0</v>
          </cell>
          <cell r="EC184">
            <v>0</v>
          </cell>
          <cell r="ED184">
            <v>0</v>
          </cell>
          <cell r="EE184">
            <v>0</v>
          </cell>
          <cell r="EF184">
            <v>0</v>
          </cell>
          <cell r="EG184">
            <v>0</v>
          </cell>
          <cell r="EH184">
            <v>0</v>
          </cell>
          <cell r="EI184">
            <v>0</v>
          </cell>
          <cell r="EJ184">
            <v>0</v>
          </cell>
          <cell r="EK184">
            <v>0</v>
          </cell>
          <cell r="EL184">
            <v>0</v>
          </cell>
          <cell r="EM184">
            <v>0</v>
          </cell>
          <cell r="EN184">
            <v>0</v>
          </cell>
          <cell r="EO184">
            <v>0</v>
          </cell>
          <cell r="EP184">
            <v>0</v>
          </cell>
          <cell r="EQ184">
            <v>0</v>
          </cell>
          <cell r="ER184">
            <v>0</v>
          </cell>
          <cell r="ES184">
            <v>0</v>
          </cell>
          <cell r="ET184">
            <v>0</v>
          </cell>
          <cell r="EU184">
            <v>0</v>
          </cell>
          <cell r="EV184">
            <v>0</v>
          </cell>
          <cell r="EW184">
            <v>0</v>
          </cell>
        </row>
        <row r="186">
          <cell r="T186" t="str">
            <v>BUDGET FORECAST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35730</v>
          </cell>
          <cell r="BA186">
            <v>35737</v>
          </cell>
          <cell r="BB186">
            <v>35744</v>
          </cell>
          <cell r="BC186">
            <v>35751</v>
          </cell>
          <cell r="BD186">
            <v>35758</v>
          </cell>
          <cell r="BE186">
            <v>35765</v>
          </cell>
          <cell r="BF186">
            <v>35772</v>
          </cell>
          <cell r="BG186">
            <v>35779</v>
          </cell>
          <cell r="BH186">
            <v>35786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  <cell r="CJ186">
            <v>0</v>
          </cell>
          <cell r="CK186">
            <v>0</v>
          </cell>
          <cell r="CL186">
            <v>0</v>
          </cell>
          <cell r="CM186">
            <v>0</v>
          </cell>
          <cell r="CN186">
            <v>0</v>
          </cell>
          <cell r="CO186">
            <v>0</v>
          </cell>
          <cell r="CP186">
            <v>0</v>
          </cell>
          <cell r="CQ186">
            <v>0</v>
          </cell>
          <cell r="CR186">
            <v>0</v>
          </cell>
          <cell r="CS186">
            <v>0</v>
          </cell>
          <cell r="CT186">
            <v>0</v>
          </cell>
          <cell r="CU186">
            <v>0</v>
          </cell>
          <cell r="CV186">
            <v>0</v>
          </cell>
          <cell r="CW186">
            <v>0</v>
          </cell>
          <cell r="CX186">
            <v>0</v>
          </cell>
          <cell r="CY186">
            <v>0</v>
          </cell>
          <cell r="CZ186">
            <v>0</v>
          </cell>
          <cell r="DA186">
            <v>0</v>
          </cell>
          <cell r="DB186">
            <v>0</v>
          </cell>
          <cell r="DC186">
            <v>0</v>
          </cell>
          <cell r="DD186">
            <v>0</v>
          </cell>
          <cell r="DE186">
            <v>0</v>
          </cell>
          <cell r="DF186">
            <v>0</v>
          </cell>
          <cell r="DG186">
            <v>0</v>
          </cell>
          <cell r="DH186">
            <v>0</v>
          </cell>
          <cell r="DI186">
            <v>0</v>
          </cell>
          <cell r="DJ186">
            <v>0</v>
          </cell>
          <cell r="DK186">
            <v>0</v>
          </cell>
          <cell r="DL186">
            <v>0</v>
          </cell>
          <cell r="DM186">
            <v>0</v>
          </cell>
          <cell r="DN186">
            <v>0</v>
          </cell>
          <cell r="DO186">
            <v>0</v>
          </cell>
          <cell r="DP186">
            <v>0</v>
          </cell>
          <cell r="DQ186">
            <v>0</v>
          </cell>
          <cell r="DR186">
            <v>0</v>
          </cell>
          <cell r="DS186">
            <v>0</v>
          </cell>
          <cell r="DT186">
            <v>0</v>
          </cell>
          <cell r="DU186">
            <v>0</v>
          </cell>
          <cell r="DV186">
            <v>0</v>
          </cell>
          <cell r="DW186">
            <v>0</v>
          </cell>
          <cell r="DX186">
            <v>0</v>
          </cell>
          <cell r="DY186">
            <v>0</v>
          </cell>
          <cell r="DZ186">
            <v>0</v>
          </cell>
          <cell r="EA186">
            <v>0</v>
          </cell>
          <cell r="EB186">
            <v>0</v>
          </cell>
          <cell r="EC186">
            <v>0</v>
          </cell>
          <cell r="ED186">
            <v>0</v>
          </cell>
          <cell r="EE186">
            <v>0</v>
          </cell>
          <cell r="EF186">
            <v>0</v>
          </cell>
          <cell r="EG186">
            <v>0</v>
          </cell>
          <cell r="EH186">
            <v>0</v>
          </cell>
          <cell r="EI186">
            <v>0</v>
          </cell>
          <cell r="EJ186">
            <v>0</v>
          </cell>
          <cell r="EK186">
            <v>0</v>
          </cell>
          <cell r="EL186">
            <v>0</v>
          </cell>
          <cell r="EM186">
            <v>0</v>
          </cell>
          <cell r="EN186">
            <v>0</v>
          </cell>
          <cell r="EO186">
            <v>0</v>
          </cell>
          <cell r="EP186">
            <v>0</v>
          </cell>
          <cell r="EQ186">
            <v>0</v>
          </cell>
          <cell r="ER186">
            <v>0</v>
          </cell>
          <cell r="ES186">
            <v>0</v>
          </cell>
          <cell r="ET186">
            <v>0</v>
          </cell>
          <cell r="EU186">
            <v>0</v>
          </cell>
          <cell r="EV186">
            <v>0</v>
          </cell>
          <cell r="EW186">
            <v>0</v>
          </cell>
          <cell r="EX186">
            <v>0</v>
          </cell>
          <cell r="EY186">
            <v>0</v>
          </cell>
          <cell r="EZ186">
            <v>0</v>
          </cell>
          <cell r="FA186">
            <v>0</v>
          </cell>
          <cell r="FB186">
            <v>0</v>
          </cell>
          <cell r="FC186">
            <v>0</v>
          </cell>
          <cell r="FD186">
            <v>0</v>
          </cell>
          <cell r="FE186">
            <v>0</v>
          </cell>
          <cell r="FF186">
            <v>0</v>
          </cell>
          <cell r="FG186">
            <v>0</v>
          </cell>
          <cell r="FH186">
            <v>0</v>
          </cell>
          <cell r="FI186">
            <v>0</v>
          </cell>
        </row>
        <row r="187">
          <cell r="T187" t="str">
            <v>BUDGET FORECAST</v>
          </cell>
          <cell r="V187" t="str">
            <v>PRE PROD</v>
          </cell>
          <cell r="W187">
            <v>30</v>
          </cell>
          <cell r="X187">
            <v>90000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3000</v>
          </cell>
          <cell r="BA187">
            <v>6000</v>
          </cell>
          <cell r="BB187">
            <v>9000</v>
          </cell>
          <cell r="BC187">
            <v>12000</v>
          </cell>
          <cell r="BD187">
            <v>12000</v>
          </cell>
          <cell r="BE187">
            <v>12000</v>
          </cell>
          <cell r="BF187">
            <v>12000</v>
          </cell>
          <cell r="BG187">
            <v>12000</v>
          </cell>
          <cell r="BH187">
            <v>12000</v>
          </cell>
          <cell r="BI187">
            <v>0</v>
          </cell>
          <cell r="BJ187">
            <v>0</v>
          </cell>
          <cell r="BK187">
            <v>0</v>
          </cell>
          <cell r="BL187">
            <v>0</v>
          </cell>
          <cell r="BM187">
            <v>0</v>
          </cell>
          <cell r="BN187">
            <v>0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  <cell r="BV187">
            <v>0</v>
          </cell>
          <cell r="BW187">
            <v>0</v>
          </cell>
          <cell r="BX187">
            <v>0</v>
          </cell>
          <cell r="BY187">
            <v>0</v>
          </cell>
          <cell r="BZ187">
            <v>0</v>
          </cell>
          <cell r="CA187">
            <v>0</v>
          </cell>
          <cell r="CB187">
            <v>0</v>
          </cell>
          <cell r="CC187">
            <v>0</v>
          </cell>
          <cell r="CD187">
            <v>0</v>
          </cell>
          <cell r="CE187">
            <v>0</v>
          </cell>
          <cell r="CF187">
            <v>0</v>
          </cell>
          <cell r="CG187">
            <v>0</v>
          </cell>
          <cell r="CH187">
            <v>0</v>
          </cell>
          <cell r="CI187">
            <v>0</v>
          </cell>
          <cell r="CJ187">
            <v>0</v>
          </cell>
          <cell r="CK187">
            <v>0</v>
          </cell>
          <cell r="CL187">
            <v>0</v>
          </cell>
          <cell r="CM187">
            <v>0</v>
          </cell>
          <cell r="CN187">
            <v>0</v>
          </cell>
          <cell r="CO187">
            <v>0</v>
          </cell>
          <cell r="CP187">
            <v>0</v>
          </cell>
          <cell r="CQ187">
            <v>0</v>
          </cell>
          <cell r="CR187">
            <v>0</v>
          </cell>
          <cell r="CS187">
            <v>0</v>
          </cell>
          <cell r="CT187">
            <v>0</v>
          </cell>
          <cell r="CU187">
            <v>0</v>
          </cell>
          <cell r="CV187">
            <v>0</v>
          </cell>
          <cell r="CW187">
            <v>0</v>
          </cell>
          <cell r="CX187">
            <v>0</v>
          </cell>
          <cell r="CY187">
            <v>0</v>
          </cell>
          <cell r="CZ187">
            <v>0</v>
          </cell>
          <cell r="DA187">
            <v>0</v>
          </cell>
          <cell r="DB187">
            <v>0</v>
          </cell>
          <cell r="DC187">
            <v>0</v>
          </cell>
          <cell r="DD187">
            <v>0</v>
          </cell>
          <cell r="DE187">
            <v>0</v>
          </cell>
          <cell r="DF187">
            <v>0</v>
          </cell>
          <cell r="DG187">
            <v>0</v>
          </cell>
          <cell r="DH187">
            <v>0</v>
          </cell>
          <cell r="DI187">
            <v>0</v>
          </cell>
          <cell r="DJ187">
            <v>0</v>
          </cell>
          <cell r="DK187">
            <v>0</v>
          </cell>
          <cell r="DL187">
            <v>0</v>
          </cell>
          <cell r="DM187">
            <v>0</v>
          </cell>
          <cell r="DN187">
            <v>0</v>
          </cell>
          <cell r="DO187">
            <v>0</v>
          </cell>
          <cell r="DP187">
            <v>0</v>
          </cell>
          <cell r="DQ187">
            <v>0</v>
          </cell>
          <cell r="DR187">
            <v>0</v>
          </cell>
          <cell r="DS187">
            <v>0</v>
          </cell>
          <cell r="DT187">
            <v>0</v>
          </cell>
          <cell r="DU187">
            <v>0</v>
          </cell>
          <cell r="DV187">
            <v>0</v>
          </cell>
          <cell r="DW187">
            <v>0</v>
          </cell>
          <cell r="DX187">
            <v>0</v>
          </cell>
          <cell r="DY187">
            <v>0</v>
          </cell>
          <cell r="DZ187">
            <v>0</v>
          </cell>
          <cell r="EA187">
            <v>0</v>
          </cell>
          <cell r="EB187">
            <v>0</v>
          </cell>
          <cell r="EC187">
            <v>0</v>
          </cell>
          <cell r="ED187">
            <v>0</v>
          </cell>
          <cell r="EE187">
            <v>0</v>
          </cell>
          <cell r="EF187">
            <v>0</v>
          </cell>
          <cell r="EG187">
            <v>0</v>
          </cell>
          <cell r="EH187">
            <v>0</v>
          </cell>
          <cell r="EI187">
            <v>0</v>
          </cell>
          <cell r="EJ187">
            <v>0</v>
          </cell>
          <cell r="EK187">
            <v>0</v>
          </cell>
          <cell r="EL187">
            <v>0</v>
          </cell>
          <cell r="EM187">
            <v>0</v>
          </cell>
          <cell r="EN187">
            <v>0</v>
          </cell>
          <cell r="EO187">
            <v>0</v>
          </cell>
          <cell r="EP187">
            <v>0</v>
          </cell>
          <cell r="EQ187">
            <v>0</v>
          </cell>
          <cell r="ER187">
            <v>0</v>
          </cell>
          <cell r="ES187">
            <v>0</v>
          </cell>
          <cell r="ET187">
            <v>0</v>
          </cell>
          <cell r="EU187">
            <v>0</v>
          </cell>
          <cell r="EV187">
            <v>0</v>
          </cell>
          <cell r="EW187">
            <v>0</v>
          </cell>
          <cell r="EX187">
            <v>0</v>
          </cell>
          <cell r="EY187">
            <v>0</v>
          </cell>
          <cell r="EZ187">
            <v>0</v>
          </cell>
          <cell r="FA187">
            <v>0</v>
          </cell>
          <cell r="FB187">
            <v>0</v>
          </cell>
          <cell r="FC187">
            <v>0</v>
          </cell>
          <cell r="FD187">
            <v>0</v>
          </cell>
          <cell r="FE187">
            <v>0</v>
          </cell>
          <cell r="FF187">
            <v>0</v>
          </cell>
          <cell r="FG187">
            <v>0</v>
          </cell>
          <cell r="FH187">
            <v>0</v>
          </cell>
          <cell r="FI187">
            <v>0</v>
          </cell>
        </row>
        <row r="188">
          <cell r="V188" t="str">
            <v>PRE PROD</v>
          </cell>
          <cell r="W188">
            <v>30</v>
          </cell>
          <cell r="X188">
            <v>97000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3000</v>
          </cell>
          <cell r="BA188">
            <v>6000</v>
          </cell>
          <cell r="BB188">
            <v>9000</v>
          </cell>
          <cell r="BC188">
            <v>12000</v>
          </cell>
          <cell r="BD188">
            <v>12000</v>
          </cell>
          <cell r="BE188">
            <v>12000</v>
          </cell>
          <cell r="BF188">
            <v>13000</v>
          </cell>
          <cell r="BG188">
            <v>18000</v>
          </cell>
          <cell r="BH188">
            <v>12000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  <cell r="BX188">
            <v>0</v>
          </cell>
          <cell r="BY188">
            <v>0</v>
          </cell>
          <cell r="BZ188">
            <v>0</v>
          </cell>
          <cell r="CA188">
            <v>0</v>
          </cell>
          <cell r="CB188">
            <v>0</v>
          </cell>
          <cell r="CC188">
            <v>0</v>
          </cell>
          <cell r="CD188">
            <v>0</v>
          </cell>
          <cell r="CE188">
            <v>0</v>
          </cell>
          <cell r="CF188">
            <v>0</v>
          </cell>
          <cell r="CG188">
            <v>0</v>
          </cell>
          <cell r="CH188">
            <v>0</v>
          </cell>
          <cell r="CI188">
            <v>0</v>
          </cell>
          <cell r="CJ188">
            <v>0</v>
          </cell>
          <cell r="CK188">
            <v>0</v>
          </cell>
          <cell r="CL188">
            <v>0</v>
          </cell>
          <cell r="CM188">
            <v>0</v>
          </cell>
          <cell r="CN188">
            <v>0</v>
          </cell>
          <cell r="CO188">
            <v>0</v>
          </cell>
          <cell r="CP188">
            <v>0</v>
          </cell>
          <cell r="CQ188">
            <v>0</v>
          </cell>
          <cell r="CR188">
            <v>0</v>
          </cell>
          <cell r="CS188">
            <v>0</v>
          </cell>
          <cell r="CT188">
            <v>0</v>
          </cell>
          <cell r="CU188">
            <v>0</v>
          </cell>
          <cell r="CV188">
            <v>0</v>
          </cell>
          <cell r="CW188">
            <v>0</v>
          </cell>
          <cell r="CX188">
            <v>0</v>
          </cell>
          <cell r="CY188">
            <v>0</v>
          </cell>
          <cell r="CZ188">
            <v>0</v>
          </cell>
          <cell r="DA188">
            <v>0</v>
          </cell>
          <cell r="DB188">
            <v>0</v>
          </cell>
          <cell r="DC188">
            <v>0</v>
          </cell>
          <cell r="DD188">
            <v>0</v>
          </cell>
          <cell r="DE188">
            <v>0</v>
          </cell>
          <cell r="DF188">
            <v>0</v>
          </cell>
          <cell r="DG188">
            <v>0</v>
          </cell>
          <cell r="DH188">
            <v>0</v>
          </cell>
          <cell r="DI188">
            <v>0</v>
          </cell>
          <cell r="DJ188">
            <v>0</v>
          </cell>
          <cell r="DK188">
            <v>0</v>
          </cell>
          <cell r="DL188">
            <v>0</v>
          </cell>
          <cell r="DM188">
            <v>0</v>
          </cell>
          <cell r="DN188">
            <v>0</v>
          </cell>
          <cell r="DO188">
            <v>0</v>
          </cell>
          <cell r="DP188">
            <v>0</v>
          </cell>
          <cell r="DQ188">
            <v>0</v>
          </cell>
          <cell r="DR188">
            <v>0</v>
          </cell>
          <cell r="DS188">
            <v>0</v>
          </cell>
          <cell r="DT188">
            <v>0</v>
          </cell>
          <cell r="DU188">
            <v>0</v>
          </cell>
          <cell r="DV188">
            <v>0</v>
          </cell>
          <cell r="DW188">
            <v>0</v>
          </cell>
          <cell r="DX188">
            <v>0</v>
          </cell>
          <cell r="DY188">
            <v>0</v>
          </cell>
          <cell r="DZ188">
            <v>0</v>
          </cell>
          <cell r="EA188">
            <v>0</v>
          </cell>
          <cell r="EB188">
            <v>0</v>
          </cell>
          <cell r="EC188">
            <v>0</v>
          </cell>
          <cell r="ED188">
            <v>0</v>
          </cell>
          <cell r="EE188">
            <v>0</v>
          </cell>
          <cell r="EF188">
            <v>0</v>
          </cell>
          <cell r="EG188">
            <v>0</v>
          </cell>
          <cell r="EH188">
            <v>0</v>
          </cell>
          <cell r="EI188">
            <v>0</v>
          </cell>
          <cell r="EJ188">
            <v>0</v>
          </cell>
          <cell r="EK188">
            <v>0</v>
          </cell>
          <cell r="EL188">
            <v>0</v>
          </cell>
          <cell r="EM188">
            <v>0</v>
          </cell>
          <cell r="EN188">
            <v>0</v>
          </cell>
          <cell r="EO188">
            <v>0</v>
          </cell>
          <cell r="EP188">
            <v>0</v>
          </cell>
          <cell r="EQ188">
            <v>0</v>
          </cell>
          <cell r="ER188">
            <v>0</v>
          </cell>
          <cell r="ES188">
            <v>0</v>
          </cell>
          <cell r="ET188">
            <v>0</v>
          </cell>
          <cell r="EU188">
            <v>0</v>
          </cell>
          <cell r="EV188">
            <v>0</v>
          </cell>
          <cell r="EW188">
            <v>0</v>
          </cell>
          <cell r="EX188">
            <v>0</v>
          </cell>
          <cell r="EY188">
            <v>0</v>
          </cell>
          <cell r="EZ188">
            <v>0</v>
          </cell>
          <cell r="FA188">
            <v>0</v>
          </cell>
          <cell r="FB188">
            <v>0</v>
          </cell>
          <cell r="FC188">
            <v>0</v>
          </cell>
          <cell r="FD188">
            <v>0</v>
          </cell>
          <cell r="FE188">
            <v>0</v>
          </cell>
          <cell r="FF188">
            <v>0</v>
          </cell>
          <cell r="FG188">
            <v>0</v>
          </cell>
          <cell r="FH188">
            <v>0</v>
          </cell>
          <cell r="FI188">
            <v>0</v>
          </cell>
        </row>
        <row r="189">
          <cell r="V189" t="str">
            <v>PRODUCTION</v>
          </cell>
          <cell r="W189">
            <v>150</v>
          </cell>
          <cell r="X189">
            <v>438750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56250</v>
          </cell>
          <cell r="BM189">
            <v>63750</v>
          </cell>
          <cell r="BN189">
            <v>63750</v>
          </cell>
          <cell r="BO189">
            <v>63750</v>
          </cell>
          <cell r="BP189">
            <v>63750</v>
          </cell>
          <cell r="BQ189">
            <v>63750</v>
          </cell>
          <cell r="BR189">
            <v>63750</v>
          </cell>
          <cell r="BS189">
            <v>0</v>
          </cell>
          <cell r="BT189">
            <v>0</v>
          </cell>
          <cell r="BU189">
            <v>0</v>
          </cell>
          <cell r="BV189">
            <v>0</v>
          </cell>
          <cell r="BW189">
            <v>0</v>
          </cell>
          <cell r="BX189">
            <v>0</v>
          </cell>
          <cell r="BY189">
            <v>0</v>
          </cell>
          <cell r="BZ189">
            <v>0</v>
          </cell>
          <cell r="CA189">
            <v>0</v>
          </cell>
          <cell r="CB189">
            <v>0</v>
          </cell>
          <cell r="CC189">
            <v>0</v>
          </cell>
          <cell r="CD189">
            <v>0</v>
          </cell>
          <cell r="CE189">
            <v>0</v>
          </cell>
          <cell r="CF189">
            <v>0</v>
          </cell>
          <cell r="CG189">
            <v>0</v>
          </cell>
          <cell r="CH189">
            <v>0</v>
          </cell>
          <cell r="CI189">
            <v>0</v>
          </cell>
          <cell r="CJ189">
            <v>0</v>
          </cell>
          <cell r="CK189">
            <v>0</v>
          </cell>
          <cell r="CL189">
            <v>0</v>
          </cell>
          <cell r="CM189">
            <v>0</v>
          </cell>
          <cell r="CN189">
            <v>0</v>
          </cell>
          <cell r="CO189">
            <v>0</v>
          </cell>
          <cell r="CP189">
            <v>0</v>
          </cell>
          <cell r="CQ189">
            <v>0</v>
          </cell>
          <cell r="CR189">
            <v>0</v>
          </cell>
          <cell r="CS189">
            <v>0</v>
          </cell>
          <cell r="CT189">
            <v>0</v>
          </cell>
          <cell r="CU189">
            <v>0</v>
          </cell>
          <cell r="CV189">
            <v>0</v>
          </cell>
          <cell r="CW189">
            <v>0</v>
          </cell>
          <cell r="CX189">
            <v>0</v>
          </cell>
          <cell r="CY189">
            <v>0</v>
          </cell>
          <cell r="CZ189">
            <v>0</v>
          </cell>
          <cell r="DA189">
            <v>0</v>
          </cell>
          <cell r="DB189">
            <v>0</v>
          </cell>
          <cell r="DC189">
            <v>0</v>
          </cell>
          <cell r="DD189">
            <v>0</v>
          </cell>
          <cell r="DE189">
            <v>0</v>
          </cell>
          <cell r="DF189">
            <v>0</v>
          </cell>
          <cell r="DG189">
            <v>0</v>
          </cell>
          <cell r="DH189">
            <v>0</v>
          </cell>
          <cell r="DI189">
            <v>0</v>
          </cell>
          <cell r="DJ189">
            <v>0</v>
          </cell>
          <cell r="DK189">
            <v>0</v>
          </cell>
          <cell r="DL189">
            <v>0</v>
          </cell>
          <cell r="DM189">
            <v>0</v>
          </cell>
          <cell r="DN189">
            <v>0</v>
          </cell>
          <cell r="DO189">
            <v>0</v>
          </cell>
          <cell r="DP189">
            <v>0</v>
          </cell>
          <cell r="DQ189">
            <v>0</v>
          </cell>
          <cell r="DR189">
            <v>0</v>
          </cell>
          <cell r="DS189">
            <v>0</v>
          </cell>
          <cell r="DT189">
            <v>0</v>
          </cell>
          <cell r="DU189">
            <v>0</v>
          </cell>
          <cell r="DV189">
            <v>0</v>
          </cell>
          <cell r="DW189">
            <v>0</v>
          </cell>
          <cell r="DX189">
            <v>0</v>
          </cell>
          <cell r="DY189">
            <v>0</v>
          </cell>
          <cell r="DZ189">
            <v>0</v>
          </cell>
          <cell r="EA189">
            <v>0</v>
          </cell>
          <cell r="EB189">
            <v>0</v>
          </cell>
          <cell r="EC189">
            <v>0</v>
          </cell>
          <cell r="ED189">
            <v>0</v>
          </cell>
          <cell r="EE189">
            <v>0</v>
          </cell>
          <cell r="EF189">
            <v>0</v>
          </cell>
          <cell r="EG189">
            <v>0</v>
          </cell>
          <cell r="EH189">
            <v>0</v>
          </cell>
          <cell r="EI189">
            <v>0</v>
          </cell>
          <cell r="EJ189">
            <v>0</v>
          </cell>
          <cell r="EK189">
            <v>0</v>
          </cell>
          <cell r="EL189">
            <v>0</v>
          </cell>
          <cell r="EM189">
            <v>0</v>
          </cell>
          <cell r="EN189">
            <v>0</v>
          </cell>
          <cell r="EO189">
            <v>0</v>
          </cell>
          <cell r="EP189">
            <v>0</v>
          </cell>
          <cell r="EQ189">
            <v>0</v>
          </cell>
          <cell r="ER189">
            <v>0</v>
          </cell>
          <cell r="ES189">
            <v>0</v>
          </cell>
          <cell r="ET189">
            <v>0</v>
          </cell>
          <cell r="EU189">
            <v>0</v>
          </cell>
          <cell r="EV189">
            <v>0</v>
          </cell>
          <cell r="EW189">
            <v>0</v>
          </cell>
          <cell r="EX189">
            <v>0</v>
          </cell>
          <cell r="EY189">
            <v>0</v>
          </cell>
          <cell r="EZ189">
            <v>0</v>
          </cell>
          <cell r="FA189">
            <v>0</v>
          </cell>
          <cell r="FB189">
            <v>0</v>
          </cell>
          <cell r="FC189">
            <v>0</v>
          </cell>
          <cell r="FD189">
            <v>0</v>
          </cell>
          <cell r="FE189">
            <v>0</v>
          </cell>
          <cell r="FF189">
            <v>0</v>
          </cell>
          <cell r="FG189">
            <v>0</v>
          </cell>
          <cell r="FH189">
            <v>0</v>
          </cell>
          <cell r="FI189">
            <v>0</v>
          </cell>
        </row>
        <row r="190">
          <cell r="V190" t="str">
            <v>PRODUCTION</v>
          </cell>
          <cell r="W190">
            <v>150</v>
          </cell>
          <cell r="X190">
            <v>531400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15150</v>
          </cell>
          <cell r="BI190">
            <v>22000</v>
          </cell>
          <cell r="BJ190">
            <v>28000</v>
          </cell>
          <cell r="BK190">
            <v>34000</v>
          </cell>
          <cell r="BL190">
            <v>40000</v>
          </cell>
          <cell r="BM190">
            <v>63750</v>
          </cell>
          <cell r="BN190">
            <v>63750</v>
          </cell>
          <cell r="BO190">
            <v>63750</v>
          </cell>
          <cell r="BP190">
            <v>67000</v>
          </cell>
          <cell r="BQ190">
            <v>67000</v>
          </cell>
          <cell r="BR190">
            <v>67000</v>
          </cell>
          <cell r="BS190">
            <v>0</v>
          </cell>
          <cell r="BT190">
            <v>0</v>
          </cell>
          <cell r="BU190">
            <v>0</v>
          </cell>
          <cell r="BV190">
            <v>0</v>
          </cell>
          <cell r="BW190">
            <v>0</v>
          </cell>
          <cell r="BX190">
            <v>0</v>
          </cell>
          <cell r="BY190">
            <v>0</v>
          </cell>
          <cell r="BZ190">
            <v>0</v>
          </cell>
          <cell r="CA190">
            <v>0</v>
          </cell>
          <cell r="CB190">
            <v>0</v>
          </cell>
          <cell r="CC190">
            <v>0</v>
          </cell>
          <cell r="CD190">
            <v>0</v>
          </cell>
          <cell r="CE190">
            <v>0</v>
          </cell>
          <cell r="CF190">
            <v>0</v>
          </cell>
          <cell r="CG190">
            <v>0</v>
          </cell>
          <cell r="CH190">
            <v>0</v>
          </cell>
          <cell r="CI190">
            <v>0</v>
          </cell>
          <cell r="CJ190">
            <v>0</v>
          </cell>
          <cell r="CK190">
            <v>0</v>
          </cell>
          <cell r="CL190">
            <v>0</v>
          </cell>
          <cell r="CM190">
            <v>0</v>
          </cell>
          <cell r="CN190">
            <v>0</v>
          </cell>
          <cell r="CO190">
            <v>0</v>
          </cell>
          <cell r="CP190">
            <v>0</v>
          </cell>
          <cell r="CQ190">
            <v>0</v>
          </cell>
          <cell r="CR190">
            <v>0</v>
          </cell>
          <cell r="CS190">
            <v>0</v>
          </cell>
          <cell r="CT190">
            <v>0</v>
          </cell>
          <cell r="CU190">
            <v>0</v>
          </cell>
          <cell r="CV190">
            <v>0</v>
          </cell>
          <cell r="CW190">
            <v>0</v>
          </cell>
          <cell r="CX190">
            <v>0</v>
          </cell>
          <cell r="CY190">
            <v>0</v>
          </cell>
          <cell r="CZ190">
            <v>0</v>
          </cell>
          <cell r="DA190">
            <v>0</v>
          </cell>
          <cell r="DB190">
            <v>0</v>
          </cell>
          <cell r="DC190">
            <v>0</v>
          </cell>
          <cell r="DD190">
            <v>0</v>
          </cell>
          <cell r="DE190">
            <v>0</v>
          </cell>
          <cell r="DF190">
            <v>0</v>
          </cell>
          <cell r="DG190">
            <v>0</v>
          </cell>
          <cell r="DH190">
            <v>0</v>
          </cell>
          <cell r="DI190">
            <v>0</v>
          </cell>
          <cell r="DJ190">
            <v>0</v>
          </cell>
          <cell r="DK190">
            <v>0</v>
          </cell>
          <cell r="DL190">
            <v>0</v>
          </cell>
          <cell r="DM190">
            <v>0</v>
          </cell>
          <cell r="DN190">
            <v>0</v>
          </cell>
          <cell r="DO190">
            <v>0</v>
          </cell>
          <cell r="DP190">
            <v>0</v>
          </cell>
          <cell r="DQ190">
            <v>0</v>
          </cell>
          <cell r="DR190">
            <v>0</v>
          </cell>
          <cell r="DS190">
            <v>0</v>
          </cell>
          <cell r="DT190">
            <v>0</v>
          </cell>
          <cell r="DU190">
            <v>0</v>
          </cell>
          <cell r="DV190">
            <v>0</v>
          </cell>
          <cell r="DW190">
            <v>0</v>
          </cell>
          <cell r="DX190">
            <v>0</v>
          </cell>
          <cell r="DY190">
            <v>0</v>
          </cell>
          <cell r="DZ190">
            <v>0</v>
          </cell>
          <cell r="EA190">
            <v>0</v>
          </cell>
          <cell r="EB190">
            <v>0</v>
          </cell>
          <cell r="EC190">
            <v>0</v>
          </cell>
          <cell r="ED190">
            <v>0</v>
          </cell>
          <cell r="EE190">
            <v>0</v>
          </cell>
          <cell r="EF190">
            <v>0</v>
          </cell>
          <cell r="EG190">
            <v>0</v>
          </cell>
          <cell r="EH190">
            <v>0</v>
          </cell>
          <cell r="EI190">
            <v>0</v>
          </cell>
          <cell r="EJ190">
            <v>0</v>
          </cell>
          <cell r="EK190">
            <v>0</v>
          </cell>
          <cell r="EL190">
            <v>0</v>
          </cell>
          <cell r="EM190">
            <v>0</v>
          </cell>
          <cell r="EN190">
            <v>0</v>
          </cell>
          <cell r="EO190">
            <v>0</v>
          </cell>
          <cell r="EP190">
            <v>0</v>
          </cell>
          <cell r="EQ190">
            <v>0</v>
          </cell>
          <cell r="ER190">
            <v>0</v>
          </cell>
          <cell r="ES190">
            <v>0</v>
          </cell>
          <cell r="ET190">
            <v>0</v>
          </cell>
          <cell r="EU190">
            <v>0</v>
          </cell>
          <cell r="EV190">
            <v>0</v>
          </cell>
          <cell r="EW190">
            <v>0</v>
          </cell>
          <cell r="EX190">
            <v>0</v>
          </cell>
          <cell r="EY190">
            <v>0</v>
          </cell>
          <cell r="EZ190">
            <v>0</v>
          </cell>
          <cell r="FA190">
            <v>0</v>
          </cell>
          <cell r="FB190">
            <v>0</v>
          </cell>
          <cell r="FC190">
            <v>0</v>
          </cell>
          <cell r="FD190">
            <v>0</v>
          </cell>
          <cell r="FE190">
            <v>0</v>
          </cell>
          <cell r="FF190">
            <v>0</v>
          </cell>
          <cell r="FG190">
            <v>0</v>
          </cell>
          <cell r="FH190">
            <v>0</v>
          </cell>
          <cell r="FI190">
            <v>0</v>
          </cell>
        </row>
        <row r="191">
          <cell r="V191" t="str">
            <v>INK &amp; PAINT</v>
          </cell>
          <cell r="W191">
            <v>8</v>
          </cell>
          <cell r="X191">
            <v>34200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0</v>
          </cell>
          <cell r="BC191">
            <v>0</v>
          </cell>
          <cell r="BD191">
            <v>0</v>
          </cell>
          <cell r="BE191">
            <v>0</v>
          </cell>
          <cell r="BF191">
            <v>0</v>
          </cell>
          <cell r="BG191">
            <v>0</v>
          </cell>
          <cell r="BH191">
            <v>0</v>
          </cell>
          <cell r="BI191">
            <v>0</v>
          </cell>
          <cell r="BJ191">
            <v>0</v>
          </cell>
          <cell r="BK191">
            <v>0</v>
          </cell>
          <cell r="BL191">
            <v>0</v>
          </cell>
          <cell r="BM191">
            <v>0</v>
          </cell>
          <cell r="BN191">
            <v>1800</v>
          </cell>
          <cell r="BO191">
            <v>3600</v>
          </cell>
          <cell r="BP191">
            <v>5400</v>
          </cell>
          <cell r="BQ191">
            <v>3600</v>
          </cell>
          <cell r="BR191">
            <v>5400</v>
          </cell>
          <cell r="BS191">
            <v>7200</v>
          </cell>
          <cell r="BT191">
            <v>7200</v>
          </cell>
          <cell r="BU191">
            <v>0</v>
          </cell>
          <cell r="BV191">
            <v>0</v>
          </cell>
          <cell r="BW191">
            <v>0</v>
          </cell>
          <cell r="BX191">
            <v>0</v>
          </cell>
          <cell r="BY191">
            <v>0</v>
          </cell>
          <cell r="BZ191">
            <v>0</v>
          </cell>
          <cell r="CA191">
            <v>0</v>
          </cell>
          <cell r="CB191">
            <v>0</v>
          </cell>
          <cell r="CC191">
            <v>0</v>
          </cell>
          <cell r="CD191">
            <v>0</v>
          </cell>
          <cell r="CE191">
            <v>0</v>
          </cell>
          <cell r="CF191">
            <v>0</v>
          </cell>
          <cell r="CG191">
            <v>0</v>
          </cell>
          <cell r="CH191">
            <v>0</v>
          </cell>
          <cell r="CI191">
            <v>0</v>
          </cell>
          <cell r="CJ191">
            <v>0</v>
          </cell>
          <cell r="CK191">
            <v>0</v>
          </cell>
          <cell r="CL191">
            <v>0</v>
          </cell>
          <cell r="CM191">
            <v>0</v>
          </cell>
          <cell r="CN191">
            <v>0</v>
          </cell>
          <cell r="CO191">
            <v>0</v>
          </cell>
          <cell r="CP191">
            <v>0</v>
          </cell>
          <cell r="CQ191">
            <v>0</v>
          </cell>
          <cell r="CR191">
            <v>0</v>
          </cell>
          <cell r="CS191">
            <v>0</v>
          </cell>
          <cell r="CT191">
            <v>0</v>
          </cell>
          <cell r="CU191">
            <v>0</v>
          </cell>
          <cell r="CV191">
            <v>0</v>
          </cell>
          <cell r="CW191">
            <v>0</v>
          </cell>
          <cell r="CX191">
            <v>0</v>
          </cell>
          <cell r="CY191">
            <v>0</v>
          </cell>
          <cell r="CZ191">
            <v>0</v>
          </cell>
          <cell r="DA191">
            <v>0</v>
          </cell>
          <cell r="DB191">
            <v>0</v>
          </cell>
          <cell r="DC191">
            <v>0</v>
          </cell>
          <cell r="DD191">
            <v>0</v>
          </cell>
          <cell r="DE191">
            <v>0</v>
          </cell>
          <cell r="DF191">
            <v>0</v>
          </cell>
          <cell r="DG191">
            <v>0</v>
          </cell>
          <cell r="DH191">
            <v>0</v>
          </cell>
          <cell r="DI191">
            <v>0</v>
          </cell>
          <cell r="DJ191">
            <v>0</v>
          </cell>
          <cell r="DK191">
            <v>0</v>
          </cell>
          <cell r="DL191">
            <v>0</v>
          </cell>
          <cell r="DM191">
            <v>0</v>
          </cell>
          <cell r="DN191">
            <v>0</v>
          </cell>
          <cell r="DO191">
            <v>0</v>
          </cell>
          <cell r="DP191">
            <v>0</v>
          </cell>
          <cell r="DQ191">
            <v>0</v>
          </cell>
          <cell r="DR191">
            <v>0</v>
          </cell>
          <cell r="DS191">
            <v>0</v>
          </cell>
          <cell r="DT191">
            <v>0</v>
          </cell>
          <cell r="DU191">
            <v>0</v>
          </cell>
          <cell r="DV191">
            <v>0</v>
          </cell>
          <cell r="DW191">
            <v>0</v>
          </cell>
          <cell r="DX191">
            <v>0</v>
          </cell>
          <cell r="DY191">
            <v>0</v>
          </cell>
          <cell r="DZ191">
            <v>0</v>
          </cell>
          <cell r="EA191">
            <v>0</v>
          </cell>
          <cell r="EB191">
            <v>0</v>
          </cell>
          <cell r="EC191">
            <v>0</v>
          </cell>
          <cell r="ED191">
            <v>0</v>
          </cell>
          <cell r="EE191">
            <v>0</v>
          </cell>
          <cell r="EF191">
            <v>0</v>
          </cell>
          <cell r="EG191">
            <v>0</v>
          </cell>
          <cell r="EH191">
            <v>0</v>
          </cell>
          <cell r="EI191">
            <v>0</v>
          </cell>
          <cell r="EJ191">
            <v>0</v>
          </cell>
          <cell r="EK191">
            <v>0</v>
          </cell>
          <cell r="EL191">
            <v>0</v>
          </cell>
          <cell r="EM191">
            <v>0</v>
          </cell>
          <cell r="EN191">
            <v>0</v>
          </cell>
          <cell r="EO191">
            <v>0</v>
          </cell>
          <cell r="EP191">
            <v>0</v>
          </cell>
          <cell r="EQ191">
            <v>0</v>
          </cell>
          <cell r="ER191">
            <v>0</v>
          </cell>
          <cell r="ES191">
            <v>0</v>
          </cell>
          <cell r="ET191">
            <v>0</v>
          </cell>
          <cell r="EU191">
            <v>0</v>
          </cell>
          <cell r="EV191">
            <v>0</v>
          </cell>
          <cell r="EW191">
            <v>0</v>
          </cell>
          <cell r="EX191">
            <v>0</v>
          </cell>
          <cell r="EY191">
            <v>0</v>
          </cell>
          <cell r="EZ191">
            <v>0</v>
          </cell>
          <cell r="FA191">
            <v>0</v>
          </cell>
          <cell r="FB191">
            <v>0</v>
          </cell>
          <cell r="FC191">
            <v>0</v>
          </cell>
          <cell r="FD191">
            <v>0</v>
          </cell>
          <cell r="FE191">
            <v>0</v>
          </cell>
          <cell r="FF191">
            <v>0</v>
          </cell>
          <cell r="FG191">
            <v>0</v>
          </cell>
          <cell r="FH191">
            <v>0</v>
          </cell>
          <cell r="FI191">
            <v>0</v>
          </cell>
        </row>
        <row r="192">
          <cell r="V192" t="str">
            <v>INK &amp; PAINT</v>
          </cell>
          <cell r="W192">
            <v>8</v>
          </cell>
          <cell r="X192">
            <v>39600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1800</v>
          </cell>
          <cell r="BO192">
            <v>3600</v>
          </cell>
          <cell r="BP192">
            <v>5400</v>
          </cell>
          <cell r="BQ192">
            <v>7200</v>
          </cell>
          <cell r="BR192">
            <v>7200</v>
          </cell>
          <cell r="BS192">
            <v>7200</v>
          </cell>
          <cell r="BT192">
            <v>7200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  <cell r="BY192">
            <v>0</v>
          </cell>
          <cell r="BZ192">
            <v>0</v>
          </cell>
          <cell r="CA192">
            <v>0</v>
          </cell>
          <cell r="CB192">
            <v>0</v>
          </cell>
          <cell r="CC192">
            <v>0</v>
          </cell>
          <cell r="CD192">
            <v>0</v>
          </cell>
          <cell r="CE192">
            <v>0</v>
          </cell>
          <cell r="CF192">
            <v>0</v>
          </cell>
          <cell r="CG192">
            <v>0</v>
          </cell>
          <cell r="CH192">
            <v>0</v>
          </cell>
          <cell r="CI192">
            <v>0</v>
          </cell>
          <cell r="CJ192">
            <v>0</v>
          </cell>
          <cell r="CK192">
            <v>0</v>
          </cell>
          <cell r="CL192">
            <v>0</v>
          </cell>
          <cell r="CM192">
            <v>0</v>
          </cell>
          <cell r="CN192">
            <v>0</v>
          </cell>
          <cell r="CO192">
            <v>0</v>
          </cell>
          <cell r="CP192">
            <v>0</v>
          </cell>
          <cell r="CQ192">
            <v>0</v>
          </cell>
          <cell r="CR192">
            <v>0</v>
          </cell>
          <cell r="CS192">
            <v>0</v>
          </cell>
          <cell r="CT192">
            <v>0</v>
          </cell>
          <cell r="CU192">
            <v>0</v>
          </cell>
          <cell r="CV192">
            <v>0</v>
          </cell>
          <cell r="CW192">
            <v>0</v>
          </cell>
          <cell r="CX192">
            <v>0</v>
          </cell>
          <cell r="CY192">
            <v>0</v>
          </cell>
          <cell r="CZ192">
            <v>0</v>
          </cell>
          <cell r="DA192">
            <v>0</v>
          </cell>
          <cell r="DB192">
            <v>0</v>
          </cell>
          <cell r="DC192">
            <v>0</v>
          </cell>
          <cell r="DD192">
            <v>0</v>
          </cell>
          <cell r="DE192">
            <v>0</v>
          </cell>
          <cell r="DF192">
            <v>0</v>
          </cell>
          <cell r="DG192">
            <v>0</v>
          </cell>
          <cell r="DH192">
            <v>0</v>
          </cell>
          <cell r="DI192">
            <v>0</v>
          </cell>
          <cell r="DJ192">
            <v>0</v>
          </cell>
          <cell r="DK192">
            <v>0</v>
          </cell>
          <cell r="DL192">
            <v>0</v>
          </cell>
          <cell r="DM192">
            <v>0</v>
          </cell>
          <cell r="DN192">
            <v>0</v>
          </cell>
          <cell r="DO192">
            <v>0</v>
          </cell>
          <cell r="DP192">
            <v>0</v>
          </cell>
          <cell r="DQ192">
            <v>0</v>
          </cell>
          <cell r="DR192">
            <v>0</v>
          </cell>
          <cell r="DS192">
            <v>0</v>
          </cell>
          <cell r="DT192">
            <v>0</v>
          </cell>
          <cell r="DU192">
            <v>0</v>
          </cell>
          <cell r="DV192">
            <v>0</v>
          </cell>
          <cell r="DW192">
            <v>0</v>
          </cell>
          <cell r="DX192">
            <v>0</v>
          </cell>
          <cell r="DY192">
            <v>0</v>
          </cell>
          <cell r="DZ192">
            <v>0</v>
          </cell>
          <cell r="EA192">
            <v>0</v>
          </cell>
          <cell r="EB192">
            <v>0</v>
          </cell>
          <cell r="EC192">
            <v>0</v>
          </cell>
          <cell r="ED192">
            <v>0</v>
          </cell>
          <cell r="EE192">
            <v>0</v>
          </cell>
          <cell r="EF192">
            <v>0</v>
          </cell>
          <cell r="EG192">
            <v>0</v>
          </cell>
          <cell r="EH192">
            <v>0</v>
          </cell>
          <cell r="EI192">
            <v>0</v>
          </cell>
          <cell r="EJ192">
            <v>0</v>
          </cell>
          <cell r="EK192">
            <v>0</v>
          </cell>
          <cell r="EL192">
            <v>0</v>
          </cell>
          <cell r="EM192">
            <v>0</v>
          </cell>
          <cell r="EN192">
            <v>0</v>
          </cell>
          <cell r="EO192">
            <v>0</v>
          </cell>
          <cell r="EP192">
            <v>0</v>
          </cell>
          <cell r="EQ192">
            <v>0</v>
          </cell>
          <cell r="ER192">
            <v>0</v>
          </cell>
          <cell r="ES192">
            <v>0</v>
          </cell>
          <cell r="ET192">
            <v>0</v>
          </cell>
          <cell r="EU192">
            <v>0</v>
          </cell>
          <cell r="EV192">
            <v>0</v>
          </cell>
          <cell r="EW192">
            <v>0</v>
          </cell>
          <cell r="EX192">
            <v>0</v>
          </cell>
          <cell r="EY192">
            <v>0</v>
          </cell>
          <cell r="EZ192">
            <v>0</v>
          </cell>
          <cell r="FA192">
            <v>0</v>
          </cell>
          <cell r="FB192">
            <v>0</v>
          </cell>
          <cell r="FC192">
            <v>0</v>
          </cell>
          <cell r="FD192">
            <v>0</v>
          </cell>
          <cell r="FE192">
            <v>0</v>
          </cell>
          <cell r="FF192">
            <v>0</v>
          </cell>
          <cell r="FG192">
            <v>0</v>
          </cell>
          <cell r="FH192">
            <v>0</v>
          </cell>
          <cell r="FI192">
            <v>0</v>
          </cell>
        </row>
        <row r="193">
          <cell r="X193" t="str">
            <v>DIRECT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3000</v>
          </cell>
          <cell r="BA193">
            <v>6000</v>
          </cell>
          <cell r="BB193">
            <v>9000</v>
          </cell>
          <cell r="BC193">
            <v>12000</v>
          </cell>
          <cell r="BD193">
            <v>12000</v>
          </cell>
          <cell r="BE193">
            <v>12000</v>
          </cell>
          <cell r="BF193">
            <v>12000</v>
          </cell>
          <cell r="BG193">
            <v>12000</v>
          </cell>
          <cell r="BH193">
            <v>12000</v>
          </cell>
          <cell r="BI193">
            <v>0</v>
          </cell>
          <cell r="BJ193">
            <v>0</v>
          </cell>
          <cell r="BK193">
            <v>0</v>
          </cell>
          <cell r="BL193">
            <v>56250</v>
          </cell>
          <cell r="BM193">
            <v>63750</v>
          </cell>
          <cell r="BN193">
            <v>65550</v>
          </cell>
          <cell r="BO193">
            <v>67350</v>
          </cell>
          <cell r="BP193">
            <v>69150</v>
          </cell>
          <cell r="BQ193">
            <v>67350</v>
          </cell>
          <cell r="BR193">
            <v>69150</v>
          </cell>
          <cell r="BS193">
            <v>43063</v>
          </cell>
          <cell r="BT193">
            <v>43070</v>
          </cell>
          <cell r="BU193">
            <v>0</v>
          </cell>
          <cell r="BV193">
            <v>0</v>
          </cell>
          <cell r="BW193">
            <v>0</v>
          </cell>
          <cell r="BX193">
            <v>0</v>
          </cell>
          <cell r="BY193">
            <v>0</v>
          </cell>
          <cell r="BZ193">
            <v>0</v>
          </cell>
          <cell r="CA193">
            <v>0</v>
          </cell>
          <cell r="CB193">
            <v>0</v>
          </cell>
          <cell r="CC193">
            <v>0</v>
          </cell>
          <cell r="CD193">
            <v>0</v>
          </cell>
          <cell r="CE193">
            <v>0</v>
          </cell>
          <cell r="CF193">
            <v>0</v>
          </cell>
          <cell r="CG193">
            <v>0</v>
          </cell>
          <cell r="CH193">
            <v>0</v>
          </cell>
          <cell r="CI193">
            <v>0</v>
          </cell>
          <cell r="CJ193">
            <v>0</v>
          </cell>
          <cell r="CK193">
            <v>0</v>
          </cell>
          <cell r="CL193">
            <v>0</v>
          </cell>
          <cell r="CM193">
            <v>0</v>
          </cell>
          <cell r="CN193">
            <v>0</v>
          </cell>
          <cell r="CO193">
            <v>0</v>
          </cell>
          <cell r="CP193">
            <v>0</v>
          </cell>
          <cell r="CQ193">
            <v>0</v>
          </cell>
          <cell r="CR193">
            <v>0</v>
          </cell>
          <cell r="CS193">
            <v>0</v>
          </cell>
          <cell r="CT193">
            <v>0</v>
          </cell>
          <cell r="CU193">
            <v>0</v>
          </cell>
          <cell r="CV193">
            <v>0</v>
          </cell>
          <cell r="CW193">
            <v>0</v>
          </cell>
          <cell r="CX193">
            <v>0</v>
          </cell>
          <cell r="CY193">
            <v>0</v>
          </cell>
          <cell r="CZ193">
            <v>0</v>
          </cell>
          <cell r="DA193">
            <v>0</v>
          </cell>
          <cell r="DB193">
            <v>0</v>
          </cell>
          <cell r="DC193">
            <v>0</v>
          </cell>
          <cell r="DD193">
            <v>0</v>
          </cell>
          <cell r="DE193">
            <v>0</v>
          </cell>
          <cell r="DF193">
            <v>0</v>
          </cell>
          <cell r="DG193">
            <v>0</v>
          </cell>
          <cell r="DH193">
            <v>0</v>
          </cell>
          <cell r="DI193">
            <v>0</v>
          </cell>
          <cell r="DJ193">
            <v>0</v>
          </cell>
          <cell r="DK193">
            <v>0</v>
          </cell>
          <cell r="DL193">
            <v>0</v>
          </cell>
          <cell r="DM193">
            <v>0</v>
          </cell>
          <cell r="DN193">
            <v>0</v>
          </cell>
          <cell r="DO193">
            <v>0</v>
          </cell>
          <cell r="DP193">
            <v>0</v>
          </cell>
          <cell r="DQ193">
            <v>0</v>
          </cell>
          <cell r="DR193">
            <v>0</v>
          </cell>
          <cell r="DS193">
            <v>0</v>
          </cell>
          <cell r="DT193">
            <v>0</v>
          </cell>
          <cell r="DU193">
            <v>0</v>
          </cell>
          <cell r="DV193">
            <v>0</v>
          </cell>
          <cell r="DW193">
            <v>0</v>
          </cell>
          <cell r="DX193">
            <v>0</v>
          </cell>
          <cell r="DY193">
            <v>0</v>
          </cell>
          <cell r="DZ193">
            <v>0</v>
          </cell>
          <cell r="EA193">
            <v>0</v>
          </cell>
          <cell r="EB193">
            <v>0</v>
          </cell>
          <cell r="EC193">
            <v>0</v>
          </cell>
          <cell r="ED193">
            <v>0</v>
          </cell>
          <cell r="EE193">
            <v>0</v>
          </cell>
          <cell r="EF193">
            <v>0</v>
          </cell>
          <cell r="EG193">
            <v>0</v>
          </cell>
          <cell r="EH193">
            <v>0</v>
          </cell>
          <cell r="EI193">
            <v>0</v>
          </cell>
          <cell r="EJ193">
            <v>0</v>
          </cell>
          <cell r="EK193">
            <v>0</v>
          </cell>
          <cell r="EL193">
            <v>0</v>
          </cell>
          <cell r="EM193">
            <v>0</v>
          </cell>
          <cell r="EN193">
            <v>0</v>
          </cell>
          <cell r="EO193">
            <v>0</v>
          </cell>
          <cell r="EP193">
            <v>0</v>
          </cell>
          <cell r="EQ193">
            <v>0</v>
          </cell>
          <cell r="ER193">
            <v>0</v>
          </cell>
          <cell r="ES193">
            <v>0</v>
          </cell>
          <cell r="ET193">
            <v>0</v>
          </cell>
          <cell r="EU193">
            <v>0</v>
          </cell>
          <cell r="EV193">
            <v>0</v>
          </cell>
          <cell r="EW193">
            <v>0</v>
          </cell>
          <cell r="EX193">
            <v>0</v>
          </cell>
          <cell r="EY193">
            <v>0</v>
          </cell>
          <cell r="EZ193">
            <v>0</v>
          </cell>
          <cell r="FA193">
            <v>0</v>
          </cell>
          <cell r="FB193">
            <v>0</v>
          </cell>
          <cell r="FC193">
            <v>0</v>
          </cell>
          <cell r="FD193">
            <v>0</v>
          </cell>
          <cell r="FE193">
            <v>0</v>
          </cell>
          <cell r="FF193">
            <v>0</v>
          </cell>
          <cell r="FG193">
            <v>0</v>
          </cell>
          <cell r="FH193">
            <v>0</v>
          </cell>
          <cell r="FI193">
            <v>0</v>
          </cell>
        </row>
        <row r="194">
          <cell r="W194">
            <v>668000</v>
          </cell>
          <cell r="X194" t="str">
            <v>DIRECT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3000</v>
          </cell>
          <cell r="BA194">
            <v>4000</v>
          </cell>
          <cell r="BB194">
            <v>4000</v>
          </cell>
          <cell r="BC194">
            <v>4000</v>
          </cell>
          <cell r="BD194">
            <v>4000</v>
          </cell>
          <cell r="BE194">
            <v>4000</v>
          </cell>
          <cell r="BF194">
            <v>8000</v>
          </cell>
          <cell r="BG194">
            <v>12000</v>
          </cell>
          <cell r="BH194">
            <v>27150</v>
          </cell>
          <cell r="BI194">
            <v>22000</v>
          </cell>
          <cell r="BJ194">
            <v>28000</v>
          </cell>
          <cell r="BK194">
            <v>34000</v>
          </cell>
          <cell r="BL194">
            <v>40000</v>
          </cell>
          <cell r="BM194">
            <v>63750</v>
          </cell>
          <cell r="BN194">
            <v>65550</v>
          </cell>
          <cell r="BO194">
            <v>67350</v>
          </cell>
          <cell r="BP194">
            <v>72400</v>
          </cell>
          <cell r="BQ194">
            <v>74200</v>
          </cell>
          <cell r="BR194">
            <v>74200</v>
          </cell>
          <cell r="BS194">
            <v>50000</v>
          </cell>
          <cell r="BT194">
            <v>6400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  <cell r="CL194">
            <v>0</v>
          </cell>
          <cell r="CM194">
            <v>0</v>
          </cell>
          <cell r="CN194">
            <v>0</v>
          </cell>
          <cell r="CO194">
            <v>0</v>
          </cell>
          <cell r="CP194">
            <v>0</v>
          </cell>
          <cell r="CQ194">
            <v>0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  <cell r="CV194">
            <v>0</v>
          </cell>
          <cell r="CW194">
            <v>0</v>
          </cell>
          <cell r="CX194">
            <v>0</v>
          </cell>
          <cell r="CY194">
            <v>0</v>
          </cell>
          <cell r="CZ194">
            <v>0</v>
          </cell>
          <cell r="DA194">
            <v>0</v>
          </cell>
          <cell r="DB194">
            <v>0</v>
          </cell>
          <cell r="DC194">
            <v>0</v>
          </cell>
          <cell r="DD194">
            <v>0</v>
          </cell>
          <cell r="DE194">
            <v>0</v>
          </cell>
          <cell r="DF194">
            <v>0</v>
          </cell>
          <cell r="DG194">
            <v>0</v>
          </cell>
          <cell r="DH194">
            <v>0</v>
          </cell>
          <cell r="DI194">
            <v>0</v>
          </cell>
          <cell r="DJ194">
            <v>0</v>
          </cell>
          <cell r="DK194">
            <v>0</v>
          </cell>
          <cell r="DL194">
            <v>0</v>
          </cell>
          <cell r="DM194">
            <v>0</v>
          </cell>
          <cell r="DN194">
            <v>0</v>
          </cell>
          <cell r="DO194">
            <v>0</v>
          </cell>
          <cell r="DP194">
            <v>0</v>
          </cell>
          <cell r="DQ194">
            <v>0</v>
          </cell>
          <cell r="DR194">
            <v>0</v>
          </cell>
          <cell r="DS194">
            <v>0</v>
          </cell>
          <cell r="DT194">
            <v>0</v>
          </cell>
          <cell r="DU194">
            <v>0</v>
          </cell>
          <cell r="DV194">
            <v>0</v>
          </cell>
          <cell r="DW194">
            <v>0</v>
          </cell>
          <cell r="DX194">
            <v>0</v>
          </cell>
          <cell r="DY194">
            <v>0</v>
          </cell>
          <cell r="DZ194">
            <v>0</v>
          </cell>
          <cell r="EA194">
            <v>0</v>
          </cell>
          <cell r="EB194">
            <v>0</v>
          </cell>
          <cell r="EC194">
            <v>0</v>
          </cell>
          <cell r="ED194">
            <v>0</v>
          </cell>
          <cell r="EE194">
            <v>0</v>
          </cell>
          <cell r="EF194">
            <v>0</v>
          </cell>
          <cell r="EG194">
            <v>0</v>
          </cell>
          <cell r="EH194">
            <v>0</v>
          </cell>
          <cell r="EI194">
            <v>0</v>
          </cell>
          <cell r="EJ194">
            <v>0</v>
          </cell>
          <cell r="EK194">
            <v>0</v>
          </cell>
          <cell r="EL194">
            <v>0</v>
          </cell>
          <cell r="EM194">
            <v>0</v>
          </cell>
          <cell r="EN194">
            <v>0</v>
          </cell>
          <cell r="EO194">
            <v>0</v>
          </cell>
          <cell r="EP194">
            <v>0</v>
          </cell>
          <cell r="EQ194">
            <v>0</v>
          </cell>
          <cell r="ER194">
            <v>0</v>
          </cell>
          <cell r="ES194">
            <v>0</v>
          </cell>
          <cell r="ET194">
            <v>0</v>
          </cell>
          <cell r="EU194">
            <v>0</v>
          </cell>
          <cell r="EV194">
            <v>0</v>
          </cell>
          <cell r="EW194">
            <v>0</v>
          </cell>
          <cell r="EX194">
            <v>0</v>
          </cell>
          <cell r="EY194">
            <v>0</v>
          </cell>
          <cell r="EZ194">
            <v>0</v>
          </cell>
          <cell r="FA194">
            <v>0</v>
          </cell>
          <cell r="FB194">
            <v>0</v>
          </cell>
          <cell r="FC194">
            <v>0</v>
          </cell>
          <cell r="FD194">
            <v>0</v>
          </cell>
          <cell r="FE194">
            <v>0</v>
          </cell>
          <cell r="FF194">
            <v>0</v>
          </cell>
          <cell r="FG194">
            <v>0</v>
          </cell>
          <cell r="FH194">
            <v>0</v>
          </cell>
          <cell r="FI194">
            <v>0</v>
          </cell>
        </row>
        <row r="195">
          <cell r="X195" t="str">
            <v>LOADED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3000</v>
          </cell>
          <cell r="BA195">
            <v>7000</v>
          </cell>
          <cell r="BB195">
            <v>11000</v>
          </cell>
          <cell r="BC195">
            <v>15000</v>
          </cell>
          <cell r="BD195">
            <v>19000</v>
          </cell>
          <cell r="BE195">
            <v>23000</v>
          </cell>
          <cell r="BF195">
            <v>31000</v>
          </cell>
          <cell r="BG195">
            <v>43000</v>
          </cell>
          <cell r="BH195">
            <v>70150</v>
          </cell>
          <cell r="BI195">
            <v>92150</v>
          </cell>
          <cell r="BJ195">
            <v>120150</v>
          </cell>
          <cell r="BK195">
            <v>154150</v>
          </cell>
          <cell r="BL195">
            <v>194150</v>
          </cell>
          <cell r="BM195">
            <v>257900</v>
          </cell>
          <cell r="BN195">
            <v>323450</v>
          </cell>
          <cell r="BO195">
            <v>390800</v>
          </cell>
          <cell r="BP195">
            <v>463200</v>
          </cell>
          <cell r="BQ195">
            <v>537400</v>
          </cell>
          <cell r="BR195">
            <v>611600</v>
          </cell>
          <cell r="BS195">
            <v>661600</v>
          </cell>
          <cell r="BT195">
            <v>668000</v>
          </cell>
          <cell r="BU195">
            <v>0</v>
          </cell>
          <cell r="BV195">
            <v>0</v>
          </cell>
          <cell r="BW195">
            <v>0</v>
          </cell>
          <cell r="BX195">
            <v>0</v>
          </cell>
          <cell r="BY195">
            <v>0</v>
          </cell>
          <cell r="BZ195">
            <v>0</v>
          </cell>
          <cell r="CA195">
            <v>0</v>
          </cell>
          <cell r="CB195">
            <v>0</v>
          </cell>
          <cell r="CC195">
            <v>0</v>
          </cell>
          <cell r="CD195">
            <v>0</v>
          </cell>
          <cell r="CE195">
            <v>0</v>
          </cell>
          <cell r="CF195">
            <v>0</v>
          </cell>
          <cell r="CG195">
            <v>0</v>
          </cell>
          <cell r="CH195">
            <v>0</v>
          </cell>
          <cell r="CI195">
            <v>0</v>
          </cell>
          <cell r="CJ195">
            <v>0</v>
          </cell>
          <cell r="CK195">
            <v>0</v>
          </cell>
          <cell r="CL195">
            <v>0</v>
          </cell>
          <cell r="CM195">
            <v>0</v>
          </cell>
          <cell r="CN195">
            <v>0</v>
          </cell>
          <cell r="CO195">
            <v>0</v>
          </cell>
          <cell r="CP195">
            <v>0</v>
          </cell>
          <cell r="CQ195">
            <v>0</v>
          </cell>
          <cell r="CR195">
            <v>0</v>
          </cell>
          <cell r="CS195">
            <v>0</v>
          </cell>
          <cell r="CT195">
            <v>0</v>
          </cell>
          <cell r="CU195">
            <v>0</v>
          </cell>
          <cell r="CV195">
            <v>0</v>
          </cell>
          <cell r="CW195">
            <v>0</v>
          </cell>
          <cell r="CX195">
            <v>0</v>
          </cell>
          <cell r="CY195">
            <v>0</v>
          </cell>
          <cell r="CZ195">
            <v>0</v>
          </cell>
          <cell r="DA195">
            <v>0</v>
          </cell>
          <cell r="DB195">
            <v>0</v>
          </cell>
          <cell r="DC195">
            <v>0</v>
          </cell>
          <cell r="DD195">
            <v>0</v>
          </cell>
          <cell r="DE195">
            <v>0</v>
          </cell>
          <cell r="DF195">
            <v>0</v>
          </cell>
          <cell r="DG195">
            <v>0</v>
          </cell>
          <cell r="DH195">
            <v>0</v>
          </cell>
          <cell r="DI195">
            <v>0</v>
          </cell>
          <cell r="DJ195">
            <v>0</v>
          </cell>
          <cell r="DK195">
            <v>0</v>
          </cell>
          <cell r="DL195">
            <v>0</v>
          </cell>
          <cell r="DM195">
            <v>0</v>
          </cell>
          <cell r="DN195">
            <v>0</v>
          </cell>
          <cell r="DO195">
            <v>0</v>
          </cell>
          <cell r="DP195">
            <v>0</v>
          </cell>
          <cell r="DQ195">
            <v>0</v>
          </cell>
          <cell r="DR195">
            <v>0</v>
          </cell>
          <cell r="DS195">
            <v>0</v>
          </cell>
          <cell r="DT195">
            <v>0</v>
          </cell>
          <cell r="DU195">
            <v>0</v>
          </cell>
          <cell r="DV195">
            <v>0</v>
          </cell>
          <cell r="DW195">
            <v>0</v>
          </cell>
          <cell r="DX195">
            <v>0</v>
          </cell>
          <cell r="DY195">
            <v>0</v>
          </cell>
          <cell r="DZ195">
            <v>0</v>
          </cell>
          <cell r="EA195">
            <v>0</v>
          </cell>
          <cell r="EB195">
            <v>0</v>
          </cell>
          <cell r="EC195">
            <v>0</v>
          </cell>
          <cell r="ED195">
            <v>0</v>
          </cell>
          <cell r="EE195">
            <v>0</v>
          </cell>
          <cell r="EF195">
            <v>0</v>
          </cell>
          <cell r="EG195">
            <v>0</v>
          </cell>
          <cell r="EH195">
            <v>0</v>
          </cell>
          <cell r="EI195">
            <v>0</v>
          </cell>
          <cell r="EJ195">
            <v>0</v>
          </cell>
          <cell r="EK195">
            <v>0</v>
          </cell>
          <cell r="EL195">
            <v>0</v>
          </cell>
          <cell r="EM195">
            <v>0</v>
          </cell>
          <cell r="EN195">
            <v>0</v>
          </cell>
          <cell r="EO195">
            <v>0</v>
          </cell>
          <cell r="EP195">
            <v>0</v>
          </cell>
          <cell r="EQ195">
            <v>0</v>
          </cell>
          <cell r="ER195">
            <v>0</v>
          </cell>
          <cell r="ES195">
            <v>0</v>
          </cell>
          <cell r="ET195">
            <v>0</v>
          </cell>
          <cell r="EU195">
            <v>0</v>
          </cell>
          <cell r="EV195">
            <v>0</v>
          </cell>
          <cell r="EW195">
            <v>0</v>
          </cell>
          <cell r="EX195">
            <v>0</v>
          </cell>
          <cell r="EY195">
            <v>0</v>
          </cell>
          <cell r="EZ195">
            <v>0</v>
          </cell>
          <cell r="FA195">
            <v>0</v>
          </cell>
          <cell r="FB195">
            <v>0</v>
          </cell>
          <cell r="FC195">
            <v>0</v>
          </cell>
          <cell r="FD195">
            <v>0</v>
          </cell>
          <cell r="FE195">
            <v>0</v>
          </cell>
          <cell r="FF195">
            <v>0</v>
          </cell>
          <cell r="FG195">
            <v>0</v>
          </cell>
          <cell r="FH195">
            <v>0</v>
          </cell>
          <cell r="FI195">
            <v>0</v>
          </cell>
        </row>
        <row r="196">
          <cell r="T196" t="str">
            <v>ACTUAL COST TO DATE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J196">
            <v>0</v>
          </cell>
          <cell r="BK196">
            <v>0</v>
          </cell>
          <cell r="BT196">
            <v>35870</v>
          </cell>
          <cell r="BU196">
            <v>0</v>
          </cell>
          <cell r="BV196">
            <v>0</v>
          </cell>
          <cell r="BW196">
            <v>0</v>
          </cell>
          <cell r="BX196">
            <v>0</v>
          </cell>
          <cell r="BY196">
            <v>0</v>
          </cell>
          <cell r="BZ196">
            <v>0</v>
          </cell>
          <cell r="CA196">
            <v>0</v>
          </cell>
          <cell r="CB196">
            <v>0</v>
          </cell>
          <cell r="CC196">
            <v>0</v>
          </cell>
          <cell r="CD196">
            <v>0</v>
          </cell>
          <cell r="CE196">
            <v>0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J196">
            <v>0</v>
          </cell>
          <cell r="CK196">
            <v>0</v>
          </cell>
          <cell r="CL196">
            <v>0</v>
          </cell>
          <cell r="CM196">
            <v>0</v>
          </cell>
          <cell r="CN196">
            <v>0</v>
          </cell>
          <cell r="CO196">
            <v>0</v>
          </cell>
          <cell r="CP196">
            <v>0</v>
          </cell>
          <cell r="CQ196">
            <v>0</v>
          </cell>
          <cell r="CR196">
            <v>0</v>
          </cell>
          <cell r="CS196">
            <v>0</v>
          </cell>
          <cell r="CT196">
            <v>0</v>
          </cell>
          <cell r="CU196">
            <v>0</v>
          </cell>
          <cell r="CV196">
            <v>0</v>
          </cell>
          <cell r="CW196">
            <v>0</v>
          </cell>
          <cell r="CX196">
            <v>0</v>
          </cell>
          <cell r="CY196">
            <v>0</v>
          </cell>
          <cell r="CZ196">
            <v>0</v>
          </cell>
          <cell r="DA196">
            <v>0</v>
          </cell>
          <cell r="DB196">
            <v>0</v>
          </cell>
          <cell r="DC196">
            <v>0</v>
          </cell>
          <cell r="DD196">
            <v>0</v>
          </cell>
          <cell r="DE196">
            <v>0</v>
          </cell>
          <cell r="DF196">
            <v>0</v>
          </cell>
          <cell r="DG196">
            <v>0</v>
          </cell>
          <cell r="DH196">
            <v>0</v>
          </cell>
          <cell r="DI196">
            <v>0</v>
          </cell>
          <cell r="DJ196">
            <v>0</v>
          </cell>
          <cell r="DK196">
            <v>0</v>
          </cell>
          <cell r="DL196">
            <v>0</v>
          </cell>
          <cell r="DM196">
            <v>0</v>
          </cell>
          <cell r="DN196">
            <v>0</v>
          </cell>
          <cell r="DO196">
            <v>0</v>
          </cell>
          <cell r="DP196">
            <v>0</v>
          </cell>
          <cell r="DQ196">
            <v>0</v>
          </cell>
          <cell r="DR196">
            <v>0</v>
          </cell>
          <cell r="DS196">
            <v>0</v>
          </cell>
          <cell r="DT196">
            <v>0</v>
          </cell>
          <cell r="DU196">
            <v>0</v>
          </cell>
          <cell r="DV196">
            <v>0</v>
          </cell>
          <cell r="DW196">
            <v>0</v>
          </cell>
          <cell r="DX196">
            <v>0</v>
          </cell>
          <cell r="DY196">
            <v>0</v>
          </cell>
          <cell r="DZ196">
            <v>0</v>
          </cell>
          <cell r="EA196">
            <v>0</v>
          </cell>
          <cell r="EB196">
            <v>0</v>
          </cell>
          <cell r="EC196">
            <v>0</v>
          </cell>
          <cell r="ED196">
            <v>0</v>
          </cell>
          <cell r="EE196">
            <v>0</v>
          </cell>
          <cell r="EF196">
            <v>0</v>
          </cell>
          <cell r="EG196">
            <v>0</v>
          </cell>
          <cell r="EH196">
            <v>0</v>
          </cell>
          <cell r="EI196">
            <v>0</v>
          </cell>
          <cell r="EJ196">
            <v>0</v>
          </cell>
          <cell r="EK196">
            <v>0</v>
          </cell>
          <cell r="EL196">
            <v>0</v>
          </cell>
          <cell r="EM196">
            <v>0</v>
          </cell>
          <cell r="EN196">
            <v>0</v>
          </cell>
          <cell r="EO196">
            <v>0</v>
          </cell>
          <cell r="EP196">
            <v>0</v>
          </cell>
          <cell r="EQ196">
            <v>0</v>
          </cell>
          <cell r="ER196">
            <v>0</v>
          </cell>
          <cell r="ES196">
            <v>0</v>
          </cell>
          <cell r="ET196">
            <v>0</v>
          </cell>
          <cell r="EU196">
            <v>0</v>
          </cell>
          <cell r="EV196">
            <v>0</v>
          </cell>
        </row>
        <row r="197">
          <cell r="S197" t="str">
            <v>COST TO DATE</v>
          </cell>
          <cell r="T197" t="str">
            <v>ACTUAL COST TO DATE</v>
          </cell>
          <cell r="V197" t="str">
            <v>DIRECT TO DATE</v>
          </cell>
          <cell r="W197" t="str">
            <v>BUDGET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J197">
            <v>0</v>
          </cell>
          <cell r="BK197">
            <v>0</v>
          </cell>
          <cell r="BU197">
            <v>0</v>
          </cell>
          <cell r="BV197">
            <v>0</v>
          </cell>
          <cell r="BW197">
            <v>0</v>
          </cell>
          <cell r="BX197">
            <v>0</v>
          </cell>
          <cell r="BY197">
            <v>0</v>
          </cell>
          <cell r="BZ197">
            <v>0</v>
          </cell>
          <cell r="CA197">
            <v>0</v>
          </cell>
          <cell r="CB197">
            <v>0</v>
          </cell>
          <cell r="CC197">
            <v>0</v>
          </cell>
          <cell r="CD197">
            <v>0</v>
          </cell>
          <cell r="CE197">
            <v>0</v>
          </cell>
          <cell r="CF197">
            <v>0</v>
          </cell>
          <cell r="CG197">
            <v>0</v>
          </cell>
          <cell r="CH197">
            <v>0</v>
          </cell>
          <cell r="CI197">
            <v>0</v>
          </cell>
          <cell r="CJ197">
            <v>0</v>
          </cell>
          <cell r="CK197">
            <v>0</v>
          </cell>
          <cell r="CL197">
            <v>0</v>
          </cell>
          <cell r="CM197">
            <v>0</v>
          </cell>
          <cell r="CN197">
            <v>0</v>
          </cell>
          <cell r="CO197">
            <v>0</v>
          </cell>
          <cell r="CP197">
            <v>0</v>
          </cell>
          <cell r="CQ197">
            <v>0</v>
          </cell>
          <cell r="CR197">
            <v>0</v>
          </cell>
          <cell r="CS197">
            <v>0</v>
          </cell>
          <cell r="CT197">
            <v>0</v>
          </cell>
          <cell r="CU197">
            <v>0</v>
          </cell>
          <cell r="CV197">
            <v>0</v>
          </cell>
          <cell r="CW197">
            <v>0</v>
          </cell>
          <cell r="CX197">
            <v>0</v>
          </cell>
          <cell r="CY197">
            <v>0</v>
          </cell>
          <cell r="CZ197">
            <v>0</v>
          </cell>
          <cell r="DA197">
            <v>0</v>
          </cell>
          <cell r="DB197">
            <v>0</v>
          </cell>
          <cell r="DC197">
            <v>0</v>
          </cell>
          <cell r="DD197">
            <v>0</v>
          </cell>
          <cell r="DE197">
            <v>0</v>
          </cell>
          <cell r="DF197">
            <v>0</v>
          </cell>
          <cell r="DG197">
            <v>0</v>
          </cell>
          <cell r="DH197">
            <v>0</v>
          </cell>
          <cell r="DI197">
            <v>0</v>
          </cell>
          <cell r="DJ197">
            <v>0</v>
          </cell>
          <cell r="DK197">
            <v>0</v>
          </cell>
          <cell r="DL197">
            <v>0</v>
          </cell>
          <cell r="DM197">
            <v>0</v>
          </cell>
          <cell r="DN197">
            <v>0</v>
          </cell>
          <cell r="DO197">
            <v>0</v>
          </cell>
          <cell r="DP197">
            <v>0</v>
          </cell>
          <cell r="DQ197">
            <v>0</v>
          </cell>
          <cell r="DR197">
            <v>0</v>
          </cell>
          <cell r="DS197">
            <v>0</v>
          </cell>
          <cell r="DT197">
            <v>0</v>
          </cell>
          <cell r="DU197">
            <v>0</v>
          </cell>
          <cell r="DV197">
            <v>0</v>
          </cell>
          <cell r="DW197">
            <v>0</v>
          </cell>
          <cell r="DX197">
            <v>0</v>
          </cell>
          <cell r="DY197">
            <v>0</v>
          </cell>
          <cell r="DZ197">
            <v>0</v>
          </cell>
          <cell r="EA197">
            <v>0</v>
          </cell>
          <cell r="EB197">
            <v>0</v>
          </cell>
          <cell r="EC197">
            <v>0</v>
          </cell>
          <cell r="ED197">
            <v>0</v>
          </cell>
          <cell r="EE197">
            <v>0</v>
          </cell>
          <cell r="EF197">
            <v>0</v>
          </cell>
          <cell r="EG197">
            <v>0</v>
          </cell>
          <cell r="EH197">
            <v>0</v>
          </cell>
          <cell r="EI197">
            <v>0</v>
          </cell>
          <cell r="EJ197">
            <v>0</v>
          </cell>
          <cell r="EK197">
            <v>0</v>
          </cell>
          <cell r="EL197">
            <v>0</v>
          </cell>
          <cell r="EM197">
            <v>0</v>
          </cell>
          <cell r="EN197">
            <v>0</v>
          </cell>
          <cell r="EO197">
            <v>0</v>
          </cell>
          <cell r="EP197">
            <v>0</v>
          </cell>
          <cell r="EQ197">
            <v>0</v>
          </cell>
          <cell r="ER197">
            <v>0</v>
          </cell>
          <cell r="ES197">
            <v>0</v>
          </cell>
          <cell r="ET197">
            <v>0</v>
          </cell>
          <cell r="EU197">
            <v>0</v>
          </cell>
          <cell r="EV197">
            <v>0</v>
          </cell>
        </row>
        <row r="198">
          <cell r="S198" t="str">
            <v>COST TO DATE</v>
          </cell>
          <cell r="T198" t="str">
            <v>DEVELOPMENT</v>
          </cell>
          <cell r="V198" t="str">
            <v>DIRECT TO DATE</v>
          </cell>
          <cell r="W198" t="str">
            <v>BUDGET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</row>
        <row r="199">
          <cell r="T199" t="str">
            <v>DEVELOPMENT</v>
          </cell>
          <cell r="U199">
            <v>2.6577205773952221E-2</v>
          </cell>
          <cell r="V199">
            <v>0</v>
          </cell>
          <cell r="W199">
            <v>136000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</row>
        <row r="200">
          <cell r="T200" t="str">
            <v>PRE PRODUCTION</v>
          </cell>
          <cell r="U200">
            <v>5.5194045738399006E-2</v>
          </cell>
          <cell r="V200">
            <v>7506.390220422265</v>
          </cell>
          <cell r="W200">
            <v>136000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73.249909107150017</v>
          </cell>
          <cell r="AV200">
            <v>0</v>
          </cell>
          <cell r="AW200">
            <v>0</v>
          </cell>
          <cell r="AX200">
            <v>211.84885891174685</v>
          </cell>
          <cell r="AY200">
            <v>131.4440248158169</v>
          </cell>
          <cell r="AZ200">
            <v>538.99606500616505</v>
          </cell>
          <cell r="BA200">
            <v>832.02093803214586</v>
          </cell>
          <cell r="BB200">
            <v>997.95049164271302</v>
          </cell>
          <cell r="BC200">
            <v>290.56169774176448</v>
          </cell>
          <cell r="BD200">
            <v>538.428</v>
          </cell>
          <cell r="BE200">
            <v>3891.8902351647635</v>
          </cell>
          <cell r="BF200">
            <v>0</v>
          </cell>
          <cell r="BG200">
            <v>0</v>
          </cell>
          <cell r="BH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</row>
        <row r="201">
          <cell r="T201" t="str">
            <v>PRODUCTION</v>
          </cell>
          <cell r="V201">
            <v>0</v>
          </cell>
          <cell r="W201">
            <v>480000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</row>
        <row r="202">
          <cell r="T202" t="str">
            <v>INK &amp; PAINT</v>
          </cell>
          <cell r="V202">
            <v>0</v>
          </cell>
          <cell r="W202">
            <v>52000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EF202">
            <v>0</v>
          </cell>
          <cell r="EG202">
            <v>0</v>
          </cell>
          <cell r="EH202">
            <v>0</v>
          </cell>
          <cell r="EI202">
            <v>0</v>
          </cell>
          <cell r="EJ202">
            <v>0</v>
          </cell>
          <cell r="EK202">
            <v>0</v>
          </cell>
          <cell r="EL202">
            <v>0</v>
          </cell>
          <cell r="EM202">
            <v>0</v>
          </cell>
          <cell r="EN202">
            <v>0</v>
          </cell>
          <cell r="EO202">
            <v>0</v>
          </cell>
          <cell r="EP202">
            <v>0</v>
          </cell>
          <cell r="EQ202">
            <v>0</v>
          </cell>
          <cell r="ER202">
            <v>0</v>
          </cell>
          <cell r="ES202">
            <v>0</v>
          </cell>
          <cell r="ET202">
            <v>0</v>
          </cell>
          <cell r="EU202">
            <v>0</v>
          </cell>
          <cell r="EV202">
            <v>0</v>
          </cell>
        </row>
        <row r="203">
          <cell r="T203" t="str">
            <v>TOTAL DIRECT</v>
          </cell>
          <cell r="V203">
            <v>7506.390220422265</v>
          </cell>
          <cell r="X203" t="str">
            <v>DIRECT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73.249909107150017</v>
          </cell>
          <cell r="AV203">
            <v>0</v>
          </cell>
          <cell r="AW203">
            <v>0</v>
          </cell>
          <cell r="AX203">
            <v>211.84885891174685</v>
          </cell>
          <cell r="AY203">
            <v>131.4440248158169</v>
          </cell>
          <cell r="AZ203">
            <v>538.99606500616505</v>
          </cell>
          <cell r="BA203">
            <v>832.02093803214586</v>
          </cell>
          <cell r="BB203">
            <v>997.95049164271302</v>
          </cell>
          <cell r="BC203">
            <v>290.56169774176448</v>
          </cell>
          <cell r="BD203">
            <v>538.428</v>
          </cell>
          <cell r="BE203">
            <v>3891.8902351647635</v>
          </cell>
          <cell r="BF203">
            <v>0</v>
          </cell>
          <cell r="BG203">
            <v>0</v>
          </cell>
          <cell r="BH203">
            <v>0</v>
          </cell>
          <cell r="BJ203">
            <v>0</v>
          </cell>
          <cell r="BK203">
            <v>0</v>
          </cell>
          <cell r="BL203">
            <v>0</v>
          </cell>
          <cell r="BM203">
            <v>0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EF203">
            <v>0</v>
          </cell>
          <cell r="EG203">
            <v>0</v>
          </cell>
          <cell r="EH203">
            <v>0</v>
          </cell>
          <cell r="EI203">
            <v>0</v>
          </cell>
          <cell r="EJ203">
            <v>0</v>
          </cell>
          <cell r="EK203">
            <v>0</v>
          </cell>
          <cell r="EL203">
            <v>0</v>
          </cell>
          <cell r="EM203">
            <v>0</v>
          </cell>
          <cell r="EN203">
            <v>0</v>
          </cell>
          <cell r="EO203">
            <v>0</v>
          </cell>
          <cell r="EP203">
            <v>0</v>
          </cell>
          <cell r="EQ203">
            <v>0</v>
          </cell>
          <cell r="ER203">
            <v>0</v>
          </cell>
          <cell r="ES203">
            <v>0</v>
          </cell>
          <cell r="ET203">
            <v>0</v>
          </cell>
          <cell r="EU203">
            <v>0</v>
          </cell>
          <cell r="EV203">
            <v>0</v>
          </cell>
        </row>
        <row r="204">
          <cell r="T204" t="str">
            <v>TOTAL TO DATE</v>
          </cell>
          <cell r="V204">
            <v>5060.2999793605031</v>
          </cell>
          <cell r="W204">
            <v>668000</v>
          </cell>
          <cell r="X204" t="str">
            <v>DIRECT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73.249909107150017</v>
          </cell>
          <cell r="AV204">
            <v>0</v>
          </cell>
          <cell r="AW204">
            <v>0</v>
          </cell>
          <cell r="AX204">
            <v>211.84885891174685</v>
          </cell>
          <cell r="AY204">
            <v>131.4440248158169</v>
          </cell>
          <cell r="AZ204">
            <v>538.99606500616505</v>
          </cell>
          <cell r="BA204">
            <v>832.02093803214586</v>
          </cell>
          <cell r="BB204">
            <v>997.95049164271302</v>
          </cell>
          <cell r="BC204">
            <v>290.56169774176448</v>
          </cell>
          <cell r="BD204">
            <v>538.428</v>
          </cell>
          <cell r="BE204">
            <v>3891.8902351647635</v>
          </cell>
          <cell r="BF204">
            <v>0</v>
          </cell>
          <cell r="BG204">
            <v>0</v>
          </cell>
          <cell r="BH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EF204">
            <v>0</v>
          </cell>
          <cell r="EG204">
            <v>0</v>
          </cell>
          <cell r="EH204">
            <v>0</v>
          </cell>
          <cell r="EI204">
            <v>0</v>
          </cell>
          <cell r="EJ204">
            <v>0</v>
          </cell>
          <cell r="EK204">
            <v>0</v>
          </cell>
          <cell r="EL204">
            <v>0</v>
          </cell>
          <cell r="EM204">
            <v>0</v>
          </cell>
          <cell r="EN204">
            <v>0</v>
          </cell>
          <cell r="EO204">
            <v>0</v>
          </cell>
          <cell r="EP204">
            <v>0</v>
          </cell>
          <cell r="EQ204">
            <v>0</v>
          </cell>
          <cell r="ER204">
            <v>0</v>
          </cell>
          <cell r="ES204">
            <v>0</v>
          </cell>
          <cell r="ET204">
            <v>0</v>
          </cell>
          <cell r="EU204">
            <v>0</v>
          </cell>
          <cell r="EV204">
            <v>0</v>
          </cell>
        </row>
        <row r="205">
          <cell r="T205" t="str">
            <v>TOTAL TO DATE</v>
          </cell>
          <cell r="V205">
            <v>10508.94630859117</v>
          </cell>
          <cell r="W205">
            <v>668000</v>
          </cell>
          <cell r="X205" t="str">
            <v>LOADED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102.54987275001002</v>
          </cell>
          <cell r="AV205">
            <v>0</v>
          </cell>
          <cell r="AW205">
            <v>0</v>
          </cell>
          <cell r="AX205">
            <v>296.58840247644559</v>
          </cell>
          <cell r="AY205">
            <v>184.02163474214368</v>
          </cell>
          <cell r="AZ205">
            <v>754.59449100863105</v>
          </cell>
          <cell r="BA205">
            <v>1164.8293132450042</v>
          </cell>
          <cell r="BB205">
            <v>1397.1306882997983</v>
          </cell>
          <cell r="BC205">
            <v>406.78637683847029</v>
          </cell>
          <cell r="BD205">
            <v>753.79920000000004</v>
          </cell>
          <cell r="BE205">
            <v>5448.6463292306689</v>
          </cell>
          <cell r="BF205">
            <v>0</v>
          </cell>
          <cell r="BG205">
            <v>0</v>
          </cell>
          <cell r="BH205">
            <v>0</v>
          </cell>
          <cell r="BJ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</row>
        <row r="206">
          <cell r="V206" t="str">
            <v>PROJECTED RTM</v>
          </cell>
          <cell r="X206" t="str">
            <v>CUMULATIVE</v>
          </cell>
          <cell r="Y206">
            <v>126</v>
          </cell>
          <cell r="Z206">
            <v>22.992822222222223</v>
          </cell>
          <cell r="AU206">
            <v>102.54987275001002</v>
          </cell>
          <cell r="AV206">
            <v>102.54987275001002</v>
          </cell>
          <cell r="AW206">
            <v>102.54987275001002</v>
          </cell>
          <cell r="AX206">
            <v>399.13827522645562</v>
          </cell>
          <cell r="AY206">
            <v>583.15990996859932</v>
          </cell>
          <cell r="AZ206">
            <v>1337.7544009772305</v>
          </cell>
          <cell r="BA206">
            <v>2502.5837142222344</v>
          </cell>
          <cell r="BB206">
            <v>3899.7144025220327</v>
          </cell>
          <cell r="BC206">
            <v>4306.5007793605027</v>
          </cell>
          <cell r="BD206">
            <v>5060.2999793605031</v>
          </cell>
          <cell r="BE206">
            <v>10508.946308591172</v>
          </cell>
        </row>
        <row r="207">
          <cell r="V207" t="str">
            <v>PROJECTED RTM</v>
          </cell>
          <cell r="X207">
            <v>35937.992822222222</v>
          </cell>
          <cell r="Y207">
            <v>126</v>
          </cell>
          <cell r="Z207">
            <v>22.992822222222223</v>
          </cell>
          <cell r="BT207" t="str">
            <v/>
          </cell>
        </row>
        <row r="208">
          <cell r="V208" t="str">
            <v>PROJECTED STREET</v>
          </cell>
          <cell r="X208">
            <v>35966.992822222222</v>
          </cell>
          <cell r="BT208" t="str">
            <v/>
          </cell>
        </row>
        <row r="209">
          <cell r="V209" t="str">
            <v>+ or - Scheduled Date</v>
          </cell>
          <cell r="X209">
            <v>41.007177777777542</v>
          </cell>
        </row>
        <row r="210">
          <cell r="N210" t="str">
            <v>ENGINEERING</v>
          </cell>
          <cell r="R210" t="str">
            <v>CREATIVITY 2</v>
          </cell>
          <cell r="V210" t="str">
            <v>START DATE</v>
          </cell>
          <cell r="W210" t="str">
            <v>END     DATE</v>
          </cell>
          <cell r="X210">
            <v>3087.1529999999998</v>
          </cell>
          <cell r="Y210" t="str">
            <v>WK Count</v>
          </cell>
          <cell r="Z210" t="str">
            <v>Total Days</v>
          </cell>
        </row>
        <row r="211">
          <cell r="N211" t="str">
            <v>ENGINEERING</v>
          </cell>
          <cell r="R211" t="str">
            <v>CREATIVITY 2</v>
          </cell>
          <cell r="T211" t="str">
            <v>ANIMATION PRODUCTION</v>
          </cell>
          <cell r="V211" t="str">
            <v>START DATE</v>
          </cell>
          <cell r="W211" t="str">
            <v>END     DATE</v>
          </cell>
          <cell r="X211">
            <v>3087.1529999999998</v>
          </cell>
          <cell r="Y211" t="str">
            <v>WK Count</v>
          </cell>
          <cell r="Z211" t="str">
            <v>Total Days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0</v>
          </cell>
          <cell r="BV211">
            <v>0</v>
          </cell>
          <cell r="BW211">
            <v>0</v>
          </cell>
          <cell r="BX211">
            <v>35898</v>
          </cell>
          <cell r="BY211">
            <v>35905</v>
          </cell>
          <cell r="BZ211">
            <v>35912</v>
          </cell>
          <cell r="CA211">
            <v>35919</v>
          </cell>
          <cell r="CB211">
            <v>35926</v>
          </cell>
          <cell r="CC211">
            <v>35933</v>
          </cell>
          <cell r="CD211">
            <v>35940</v>
          </cell>
          <cell r="CE211">
            <v>35947</v>
          </cell>
          <cell r="CF211">
            <v>35954</v>
          </cell>
          <cell r="CG211">
            <v>0</v>
          </cell>
          <cell r="CH211">
            <v>0</v>
          </cell>
          <cell r="CI211">
            <v>0</v>
          </cell>
          <cell r="CJ211">
            <v>0</v>
          </cell>
          <cell r="CK211">
            <v>0</v>
          </cell>
          <cell r="CL211">
            <v>0</v>
          </cell>
          <cell r="CM211">
            <v>0</v>
          </cell>
          <cell r="CN211">
            <v>0</v>
          </cell>
          <cell r="CO211">
            <v>0</v>
          </cell>
          <cell r="CP211">
            <v>0</v>
          </cell>
          <cell r="CQ211">
            <v>0</v>
          </cell>
          <cell r="CR211">
            <v>0</v>
          </cell>
          <cell r="CS211">
            <v>0</v>
          </cell>
          <cell r="CT211">
            <v>0</v>
          </cell>
          <cell r="CU211">
            <v>0</v>
          </cell>
          <cell r="CV211">
            <v>0</v>
          </cell>
          <cell r="CW211">
            <v>0</v>
          </cell>
          <cell r="CX211">
            <v>0</v>
          </cell>
          <cell r="CY211">
            <v>0</v>
          </cell>
          <cell r="CZ211">
            <v>0</v>
          </cell>
          <cell r="DA211">
            <v>0</v>
          </cell>
          <cell r="DB211">
            <v>0</v>
          </cell>
          <cell r="DC211">
            <v>0</v>
          </cell>
          <cell r="DD211">
            <v>0</v>
          </cell>
          <cell r="DE211">
            <v>0</v>
          </cell>
          <cell r="DF211">
            <v>0</v>
          </cell>
          <cell r="DG211">
            <v>0</v>
          </cell>
          <cell r="DH211">
            <v>0</v>
          </cell>
          <cell r="DI211">
            <v>0</v>
          </cell>
          <cell r="DJ211">
            <v>0</v>
          </cell>
          <cell r="DK211">
            <v>0</v>
          </cell>
          <cell r="DL211">
            <v>0</v>
          </cell>
          <cell r="DM211">
            <v>0</v>
          </cell>
          <cell r="DN211">
            <v>0</v>
          </cell>
          <cell r="DO211">
            <v>0</v>
          </cell>
          <cell r="DP211">
            <v>0</v>
          </cell>
          <cell r="DQ211">
            <v>0</v>
          </cell>
          <cell r="DR211">
            <v>0</v>
          </cell>
          <cell r="DS211">
            <v>0</v>
          </cell>
          <cell r="DT211">
            <v>0</v>
          </cell>
          <cell r="DU211">
            <v>0</v>
          </cell>
          <cell r="DV211">
            <v>0</v>
          </cell>
          <cell r="DW211">
            <v>0</v>
          </cell>
          <cell r="DX211">
            <v>0</v>
          </cell>
          <cell r="DY211">
            <v>0</v>
          </cell>
          <cell r="DZ211">
            <v>0</v>
          </cell>
          <cell r="EA211">
            <v>0</v>
          </cell>
          <cell r="EB211">
            <v>0</v>
          </cell>
          <cell r="EC211">
            <v>0</v>
          </cell>
          <cell r="ED211">
            <v>0</v>
          </cell>
          <cell r="EE211">
            <v>0</v>
          </cell>
          <cell r="EF211">
            <v>0</v>
          </cell>
          <cell r="EG211">
            <v>0</v>
          </cell>
          <cell r="EH211">
            <v>0</v>
          </cell>
          <cell r="EI211">
            <v>0</v>
          </cell>
          <cell r="EJ211">
            <v>0</v>
          </cell>
          <cell r="EK211">
            <v>0</v>
          </cell>
          <cell r="EL211">
            <v>0</v>
          </cell>
          <cell r="EM211">
            <v>0</v>
          </cell>
          <cell r="EN211">
            <v>0</v>
          </cell>
          <cell r="EO211">
            <v>0</v>
          </cell>
          <cell r="EP211">
            <v>0</v>
          </cell>
          <cell r="EQ211">
            <v>0</v>
          </cell>
          <cell r="ER211">
            <v>0</v>
          </cell>
          <cell r="ES211">
            <v>0</v>
          </cell>
          <cell r="ET211">
            <v>0</v>
          </cell>
          <cell r="EU211">
            <v>0</v>
          </cell>
          <cell r="EV211">
            <v>0</v>
          </cell>
        </row>
        <row r="212">
          <cell r="A212" t="str">
            <v>PREP</v>
          </cell>
          <cell r="F212" t="str">
            <v>ANIMATION</v>
          </cell>
          <cell r="I212" t="str">
            <v>INK &amp; PAINT</v>
          </cell>
          <cell r="L212" t="str">
            <v>ALPHA</v>
          </cell>
          <cell r="N212" t="str">
            <v>BETA</v>
          </cell>
          <cell r="P212" t="str">
            <v>RTM</v>
          </cell>
          <cell r="R212" t="str">
            <v>STREET</v>
          </cell>
          <cell r="T212" t="str">
            <v>ANIMATION PRODUCTION</v>
          </cell>
          <cell r="V212">
            <v>35898</v>
          </cell>
          <cell r="W212">
            <v>35955.220141999998</v>
          </cell>
          <cell r="X212">
            <v>500</v>
          </cell>
          <cell r="Y212">
            <v>9</v>
          </cell>
          <cell r="Z212">
            <v>57.220141999999996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35898</v>
          </cell>
          <cell r="BY212">
            <v>35905</v>
          </cell>
          <cell r="BZ212">
            <v>35912</v>
          </cell>
          <cell r="CA212">
            <v>35919</v>
          </cell>
          <cell r="CB212">
            <v>35926</v>
          </cell>
          <cell r="CC212">
            <v>35933</v>
          </cell>
          <cell r="CD212">
            <v>35940</v>
          </cell>
          <cell r="CE212">
            <v>35947</v>
          </cell>
          <cell r="CF212">
            <v>35954</v>
          </cell>
          <cell r="CG212">
            <v>0</v>
          </cell>
          <cell r="CH212">
            <v>0</v>
          </cell>
          <cell r="CI212">
            <v>0</v>
          </cell>
          <cell r="CJ212">
            <v>0</v>
          </cell>
          <cell r="CK212">
            <v>0</v>
          </cell>
          <cell r="CL212">
            <v>0</v>
          </cell>
          <cell r="CM212">
            <v>0</v>
          </cell>
          <cell r="CN212">
            <v>0</v>
          </cell>
          <cell r="CO212">
            <v>0</v>
          </cell>
          <cell r="CP212">
            <v>0</v>
          </cell>
          <cell r="CQ212">
            <v>0</v>
          </cell>
          <cell r="CR212">
            <v>0</v>
          </cell>
          <cell r="CS212">
            <v>0</v>
          </cell>
          <cell r="CT212">
            <v>0</v>
          </cell>
          <cell r="CU212">
            <v>0</v>
          </cell>
          <cell r="CV212">
            <v>0</v>
          </cell>
          <cell r="CW212">
            <v>0</v>
          </cell>
          <cell r="CX212">
            <v>0</v>
          </cell>
          <cell r="CY212">
            <v>0</v>
          </cell>
          <cell r="CZ212">
            <v>0</v>
          </cell>
          <cell r="DA212">
            <v>0</v>
          </cell>
          <cell r="DB212">
            <v>0</v>
          </cell>
          <cell r="DC212">
            <v>0</v>
          </cell>
          <cell r="DD212">
            <v>0</v>
          </cell>
          <cell r="DE212">
            <v>0</v>
          </cell>
          <cell r="DF212">
            <v>0</v>
          </cell>
          <cell r="DG212">
            <v>0</v>
          </cell>
          <cell r="DH212">
            <v>0</v>
          </cell>
          <cell r="DI212">
            <v>0</v>
          </cell>
          <cell r="DJ212">
            <v>0</v>
          </cell>
          <cell r="DK212">
            <v>0</v>
          </cell>
          <cell r="DL212">
            <v>0</v>
          </cell>
          <cell r="DM212">
            <v>0</v>
          </cell>
          <cell r="DN212">
            <v>0</v>
          </cell>
          <cell r="DO212">
            <v>0</v>
          </cell>
          <cell r="DP212">
            <v>0</v>
          </cell>
          <cell r="DQ212">
            <v>0</v>
          </cell>
          <cell r="DR212">
            <v>0</v>
          </cell>
          <cell r="DS212">
            <v>0</v>
          </cell>
          <cell r="DT212">
            <v>0</v>
          </cell>
          <cell r="DU212">
            <v>0</v>
          </cell>
          <cell r="DV212">
            <v>0</v>
          </cell>
          <cell r="DW212">
            <v>0</v>
          </cell>
          <cell r="DX212">
            <v>0</v>
          </cell>
          <cell r="DY212">
            <v>0</v>
          </cell>
          <cell r="DZ212">
            <v>0</v>
          </cell>
          <cell r="EA212">
            <v>0</v>
          </cell>
          <cell r="EB212">
            <v>0</v>
          </cell>
          <cell r="EC212">
            <v>0</v>
          </cell>
          <cell r="ED212">
            <v>0</v>
          </cell>
          <cell r="EE212">
            <v>0</v>
          </cell>
          <cell r="EF212">
            <v>0</v>
          </cell>
          <cell r="EG212">
            <v>0</v>
          </cell>
          <cell r="EH212">
            <v>0</v>
          </cell>
          <cell r="EI212">
            <v>0</v>
          </cell>
          <cell r="EJ212">
            <v>0</v>
          </cell>
          <cell r="EK212">
            <v>0</v>
          </cell>
          <cell r="EL212">
            <v>0</v>
          </cell>
          <cell r="EM212">
            <v>0</v>
          </cell>
          <cell r="EN212">
            <v>0</v>
          </cell>
          <cell r="EO212">
            <v>0</v>
          </cell>
          <cell r="EP212">
            <v>0</v>
          </cell>
          <cell r="EQ212">
            <v>0</v>
          </cell>
          <cell r="ER212">
            <v>0</v>
          </cell>
          <cell r="ES212">
            <v>0</v>
          </cell>
          <cell r="ET212">
            <v>0</v>
          </cell>
          <cell r="EU212">
            <v>0</v>
          </cell>
          <cell r="EV212">
            <v>0</v>
          </cell>
        </row>
        <row r="213">
          <cell r="A213" t="str">
            <v>PREP</v>
          </cell>
          <cell r="B213" t="str">
            <v>Days</v>
          </cell>
          <cell r="F213" t="str">
            <v>ANIMATION</v>
          </cell>
          <cell r="G213" t="str">
            <v>Days</v>
          </cell>
          <cell r="H213" t="str">
            <v>Frames</v>
          </cell>
          <cell r="I213" t="str">
            <v>INK &amp; PAINT</v>
          </cell>
          <cell r="J213" t="str">
            <v>Days</v>
          </cell>
          <cell r="L213" t="str">
            <v>ALPHA</v>
          </cell>
          <cell r="N213" t="str">
            <v>BETA</v>
          </cell>
          <cell r="P213" t="str">
            <v>RTM</v>
          </cell>
          <cell r="R213" t="str">
            <v>STREET</v>
          </cell>
          <cell r="T213" t="str">
            <v>Prep Projection</v>
          </cell>
          <cell r="V213">
            <v>35898</v>
          </cell>
          <cell r="W213">
            <v>35955.220141999998</v>
          </cell>
          <cell r="X213">
            <v>500</v>
          </cell>
          <cell r="Y213">
            <v>9</v>
          </cell>
          <cell r="Z213">
            <v>57.220141999999996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0</v>
          </cell>
          <cell r="BL213">
            <v>0</v>
          </cell>
          <cell r="BM213">
            <v>0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V213">
            <v>0</v>
          </cell>
          <cell r="BW213">
            <v>0</v>
          </cell>
          <cell r="BX213">
            <v>125</v>
          </cell>
          <cell r="BY213">
            <v>250</v>
          </cell>
          <cell r="BZ213">
            <v>375</v>
          </cell>
          <cell r="CA213">
            <v>500</v>
          </cell>
          <cell r="CB213">
            <v>500</v>
          </cell>
          <cell r="CC213">
            <v>500</v>
          </cell>
          <cell r="CD213">
            <v>500</v>
          </cell>
          <cell r="CE213">
            <v>500</v>
          </cell>
          <cell r="CF213">
            <v>500</v>
          </cell>
          <cell r="CG213">
            <v>0</v>
          </cell>
          <cell r="CH213">
            <v>0</v>
          </cell>
          <cell r="CI213">
            <v>0</v>
          </cell>
          <cell r="CJ213">
            <v>0</v>
          </cell>
          <cell r="CK213">
            <v>0</v>
          </cell>
          <cell r="CL213">
            <v>0</v>
          </cell>
          <cell r="CM213">
            <v>0</v>
          </cell>
          <cell r="CN213">
            <v>0</v>
          </cell>
          <cell r="CO213">
            <v>0</v>
          </cell>
          <cell r="CP213">
            <v>0</v>
          </cell>
          <cell r="CQ213">
            <v>0</v>
          </cell>
          <cell r="CR213">
            <v>0</v>
          </cell>
          <cell r="CS213">
            <v>0</v>
          </cell>
          <cell r="CT213">
            <v>0</v>
          </cell>
          <cell r="CU213">
            <v>0</v>
          </cell>
          <cell r="CV213">
            <v>0</v>
          </cell>
          <cell r="CW213">
            <v>0</v>
          </cell>
          <cell r="CX213">
            <v>0</v>
          </cell>
          <cell r="CY213">
            <v>0</v>
          </cell>
          <cell r="CZ213">
            <v>0</v>
          </cell>
          <cell r="DA213">
            <v>0</v>
          </cell>
          <cell r="DB213">
            <v>0</v>
          </cell>
          <cell r="DC213">
            <v>0</v>
          </cell>
          <cell r="DD213">
            <v>0</v>
          </cell>
          <cell r="DE213">
            <v>0</v>
          </cell>
          <cell r="DF213">
            <v>0</v>
          </cell>
          <cell r="DG213">
            <v>0</v>
          </cell>
          <cell r="DH213">
            <v>0</v>
          </cell>
          <cell r="DI213">
            <v>0</v>
          </cell>
          <cell r="DJ213">
            <v>0</v>
          </cell>
          <cell r="DK213">
            <v>0</v>
          </cell>
          <cell r="DL213">
            <v>0</v>
          </cell>
          <cell r="DM213">
            <v>0</v>
          </cell>
          <cell r="DN213">
            <v>0</v>
          </cell>
          <cell r="DO213">
            <v>0</v>
          </cell>
          <cell r="DP213">
            <v>0</v>
          </cell>
          <cell r="DQ213">
            <v>0</v>
          </cell>
          <cell r="DR213">
            <v>0</v>
          </cell>
          <cell r="DS213">
            <v>0</v>
          </cell>
          <cell r="DT213">
            <v>0</v>
          </cell>
          <cell r="DU213">
            <v>0</v>
          </cell>
          <cell r="DV213">
            <v>0</v>
          </cell>
          <cell r="DW213">
            <v>0</v>
          </cell>
          <cell r="DX213">
            <v>0</v>
          </cell>
          <cell r="DY213">
            <v>0</v>
          </cell>
          <cell r="DZ213">
            <v>0</v>
          </cell>
          <cell r="EA213">
            <v>0</v>
          </cell>
          <cell r="EB213">
            <v>0</v>
          </cell>
          <cell r="EC213">
            <v>0</v>
          </cell>
          <cell r="ED213">
            <v>0</v>
          </cell>
          <cell r="EE213">
            <v>0</v>
          </cell>
          <cell r="EF213">
            <v>0</v>
          </cell>
          <cell r="EG213">
            <v>0</v>
          </cell>
          <cell r="EH213">
            <v>0</v>
          </cell>
          <cell r="EI213">
            <v>0</v>
          </cell>
          <cell r="EJ213">
            <v>0</v>
          </cell>
          <cell r="EK213">
            <v>0</v>
          </cell>
          <cell r="EL213">
            <v>0</v>
          </cell>
          <cell r="EM213">
            <v>0</v>
          </cell>
          <cell r="EN213">
            <v>0</v>
          </cell>
          <cell r="EO213">
            <v>0</v>
          </cell>
          <cell r="EP213">
            <v>0</v>
          </cell>
          <cell r="EQ213">
            <v>0</v>
          </cell>
          <cell r="ER213">
            <v>0</v>
          </cell>
          <cell r="ES213">
            <v>0</v>
          </cell>
          <cell r="ET213">
            <v>0</v>
          </cell>
          <cell r="EU213">
            <v>0</v>
          </cell>
          <cell r="EV213">
            <v>0</v>
          </cell>
        </row>
        <row r="214">
          <cell r="A214" t="str">
            <v>Wks</v>
          </cell>
          <cell r="B214" t="str">
            <v>Days</v>
          </cell>
          <cell r="F214" t="str">
            <v>Wks</v>
          </cell>
          <cell r="G214" t="str">
            <v>Days</v>
          </cell>
          <cell r="H214" t="str">
            <v>Frames</v>
          </cell>
          <cell r="I214" t="str">
            <v>Wks</v>
          </cell>
          <cell r="J214" t="str">
            <v>Days</v>
          </cell>
          <cell r="K214">
            <v>21</v>
          </cell>
          <cell r="M214">
            <v>29</v>
          </cell>
          <cell r="O214">
            <v>29</v>
          </cell>
          <cell r="Q214">
            <v>29</v>
          </cell>
          <cell r="R214">
            <v>36100</v>
          </cell>
          <cell r="T214" t="str">
            <v>Animation Projection</v>
          </cell>
          <cell r="V214">
            <v>35926</v>
          </cell>
          <cell r="W214">
            <v>35999.220141999998</v>
          </cell>
          <cell r="X214">
            <v>500</v>
          </cell>
          <cell r="Y214">
            <v>11</v>
          </cell>
          <cell r="Z214">
            <v>73.220141999999996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  <cell r="BK214">
            <v>0</v>
          </cell>
          <cell r="BL214">
            <v>0</v>
          </cell>
          <cell r="BM214">
            <v>0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S214">
            <v>0</v>
          </cell>
          <cell r="BT214">
            <v>0</v>
          </cell>
          <cell r="BU214">
            <v>0</v>
          </cell>
          <cell r="BV214">
            <v>0</v>
          </cell>
          <cell r="BW214">
            <v>0</v>
          </cell>
          <cell r="BX214">
            <v>0</v>
          </cell>
          <cell r="BY214">
            <v>0</v>
          </cell>
          <cell r="BZ214">
            <v>0</v>
          </cell>
          <cell r="CA214">
            <v>0</v>
          </cell>
          <cell r="CB214">
            <v>0</v>
          </cell>
          <cell r="CC214">
            <v>0</v>
          </cell>
          <cell r="CD214">
            <v>0</v>
          </cell>
          <cell r="CE214">
            <v>125</v>
          </cell>
          <cell r="CF214">
            <v>250</v>
          </cell>
          <cell r="CG214">
            <v>375</v>
          </cell>
          <cell r="CH214">
            <v>500</v>
          </cell>
          <cell r="CI214">
            <v>500</v>
          </cell>
          <cell r="CJ214">
            <v>500</v>
          </cell>
          <cell r="CK214">
            <v>500</v>
          </cell>
          <cell r="CL214">
            <v>500</v>
          </cell>
          <cell r="CM214">
            <v>0</v>
          </cell>
          <cell r="CN214">
            <v>0</v>
          </cell>
          <cell r="CO214">
            <v>0</v>
          </cell>
          <cell r="CP214">
            <v>0</v>
          </cell>
          <cell r="CQ214">
            <v>0</v>
          </cell>
          <cell r="CR214">
            <v>0</v>
          </cell>
          <cell r="CS214">
            <v>0</v>
          </cell>
          <cell r="CT214">
            <v>0</v>
          </cell>
          <cell r="CU214">
            <v>0</v>
          </cell>
          <cell r="CV214">
            <v>0</v>
          </cell>
          <cell r="CW214">
            <v>0</v>
          </cell>
          <cell r="CX214">
            <v>0</v>
          </cell>
          <cell r="CY214">
            <v>0</v>
          </cell>
          <cell r="CZ214">
            <v>0</v>
          </cell>
          <cell r="DA214">
            <v>0</v>
          </cell>
          <cell r="DB214">
            <v>0</v>
          </cell>
          <cell r="DC214">
            <v>0</v>
          </cell>
          <cell r="DD214">
            <v>0</v>
          </cell>
          <cell r="DE214">
            <v>0</v>
          </cell>
          <cell r="DF214">
            <v>0</v>
          </cell>
          <cell r="DG214">
            <v>0</v>
          </cell>
          <cell r="DH214">
            <v>0</v>
          </cell>
          <cell r="DI214">
            <v>0</v>
          </cell>
          <cell r="DJ214">
            <v>0</v>
          </cell>
          <cell r="DK214">
            <v>0</v>
          </cell>
          <cell r="DL214">
            <v>0</v>
          </cell>
          <cell r="DM214">
            <v>0</v>
          </cell>
          <cell r="DN214">
            <v>0</v>
          </cell>
          <cell r="DO214">
            <v>0</v>
          </cell>
          <cell r="DP214">
            <v>0</v>
          </cell>
          <cell r="DQ214">
            <v>0</v>
          </cell>
          <cell r="DR214">
            <v>0</v>
          </cell>
          <cell r="DS214">
            <v>0</v>
          </cell>
          <cell r="DT214">
            <v>0</v>
          </cell>
          <cell r="DU214">
            <v>0</v>
          </cell>
          <cell r="DV214">
            <v>0</v>
          </cell>
          <cell r="DW214">
            <v>0</v>
          </cell>
          <cell r="DX214">
            <v>0</v>
          </cell>
          <cell r="DY214">
            <v>0</v>
          </cell>
          <cell r="DZ214">
            <v>0</v>
          </cell>
          <cell r="EA214">
            <v>0</v>
          </cell>
          <cell r="EB214">
            <v>0</v>
          </cell>
          <cell r="EC214">
            <v>0</v>
          </cell>
          <cell r="ED214">
            <v>0</v>
          </cell>
          <cell r="EE214">
            <v>0</v>
          </cell>
          <cell r="EF214">
            <v>0</v>
          </cell>
          <cell r="EG214">
            <v>0</v>
          </cell>
          <cell r="EH214">
            <v>0</v>
          </cell>
          <cell r="EI214">
            <v>0</v>
          </cell>
          <cell r="EJ214">
            <v>0</v>
          </cell>
          <cell r="EK214">
            <v>0</v>
          </cell>
          <cell r="EL214">
            <v>0</v>
          </cell>
          <cell r="EM214">
            <v>0</v>
          </cell>
          <cell r="EN214">
            <v>0</v>
          </cell>
          <cell r="EO214">
            <v>0</v>
          </cell>
          <cell r="EP214">
            <v>0</v>
          </cell>
          <cell r="EQ214">
            <v>0</v>
          </cell>
          <cell r="ER214">
            <v>0</v>
          </cell>
          <cell r="ES214">
            <v>0</v>
          </cell>
          <cell r="ET214">
            <v>0</v>
          </cell>
          <cell r="EU214">
            <v>0</v>
          </cell>
          <cell r="EV214">
            <v>0</v>
          </cell>
        </row>
        <row r="215">
          <cell r="A215">
            <v>6.1743059999999996</v>
          </cell>
          <cell r="B215">
            <v>57.220141999999996</v>
          </cell>
          <cell r="F215">
            <v>6.1743059999999996</v>
          </cell>
          <cell r="G215">
            <v>73.220141999999996</v>
          </cell>
          <cell r="H215">
            <v>3087.1529999999998</v>
          </cell>
          <cell r="I215">
            <v>6.1743059999999996</v>
          </cell>
          <cell r="J215">
            <v>57.220141999999996</v>
          </cell>
          <cell r="K215">
            <v>21</v>
          </cell>
          <cell r="M215">
            <v>29</v>
          </cell>
          <cell r="O215">
            <v>29</v>
          </cell>
          <cell r="Q215">
            <v>29</v>
          </cell>
          <cell r="R215">
            <v>36100</v>
          </cell>
          <cell r="T215" t="str">
            <v>Ink &amp; Paint Projection</v>
          </cell>
          <cell r="V215">
            <v>35956</v>
          </cell>
          <cell r="W215">
            <v>36013.220141999998</v>
          </cell>
          <cell r="X215">
            <v>500</v>
          </cell>
          <cell r="Y215">
            <v>8</v>
          </cell>
          <cell r="Z215">
            <v>57.220141999999996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0</v>
          </cell>
          <cell r="BL215">
            <v>0</v>
          </cell>
          <cell r="BM215">
            <v>0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V215">
            <v>0</v>
          </cell>
          <cell r="BW215">
            <v>0</v>
          </cell>
          <cell r="BX215">
            <v>0</v>
          </cell>
          <cell r="BY215">
            <v>0</v>
          </cell>
          <cell r="BZ215">
            <v>0</v>
          </cell>
          <cell r="CA215">
            <v>0</v>
          </cell>
          <cell r="CB215">
            <v>0</v>
          </cell>
          <cell r="CC215">
            <v>0</v>
          </cell>
          <cell r="CD215">
            <v>0</v>
          </cell>
          <cell r="CE215">
            <v>0</v>
          </cell>
          <cell r="CF215">
            <v>0</v>
          </cell>
          <cell r="CG215">
            <v>125</v>
          </cell>
          <cell r="CH215">
            <v>250</v>
          </cell>
          <cell r="CI215">
            <v>375</v>
          </cell>
          <cell r="CJ215">
            <v>500</v>
          </cell>
          <cell r="CK215">
            <v>500</v>
          </cell>
          <cell r="CL215">
            <v>500</v>
          </cell>
          <cell r="CM215">
            <v>500</v>
          </cell>
          <cell r="CN215">
            <v>500</v>
          </cell>
          <cell r="CO215">
            <v>0</v>
          </cell>
          <cell r="CP215">
            <v>0</v>
          </cell>
          <cell r="CQ215">
            <v>0</v>
          </cell>
          <cell r="CR215">
            <v>0</v>
          </cell>
          <cell r="CS215">
            <v>0</v>
          </cell>
          <cell r="CT215">
            <v>0</v>
          </cell>
          <cell r="CU215">
            <v>0</v>
          </cell>
          <cell r="CV215">
            <v>0</v>
          </cell>
          <cell r="CW215">
            <v>0</v>
          </cell>
          <cell r="CX215">
            <v>0</v>
          </cell>
          <cell r="CY215">
            <v>0</v>
          </cell>
          <cell r="CZ215">
            <v>0</v>
          </cell>
          <cell r="DA215">
            <v>0</v>
          </cell>
          <cell r="DB215">
            <v>0</v>
          </cell>
          <cell r="DC215">
            <v>0</v>
          </cell>
          <cell r="DD215">
            <v>0</v>
          </cell>
          <cell r="DE215">
            <v>0</v>
          </cell>
          <cell r="DF215">
            <v>0</v>
          </cell>
          <cell r="DG215">
            <v>0</v>
          </cell>
          <cell r="DH215">
            <v>0</v>
          </cell>
          <cell r="DI215">
            <v>0</v>
          </cell>
          <cell r="DJ215">
            <v>0</v>
          </cell>
          <cell r="DK215">
            <v>0</v>
          </cell>
          <cell r="DL215">
            <v>0</v>
          </cell>
          <cell r="DM215">
            <v>0</v>
          </cell>
          <cell r="DN215">
            <v>0</v>
          </cell>
          <cell r="DO215">
            <v>0</v>
          </cell>
          <cell r="DP215">
            <v>0</v>
          </cell>
          <cell r="DQ215">
            <v>0</v>
          </cell>
          <cell r="DR215">
            <v>0</v>
          </cell>
          <cell r="DS215">
            <v>0</v>
          </cell>
          <cell r="DT215">
            <v>0</v>
          </cell>
          <cell r="DU215">
            <v>0</v>
          </cell>
          <cell r="DV215">
            <v>0</v>
          </cell>
          <cell r="DW215">
            <v>0</v>
          </cell>
          <cell r="DX215">
            <v>0</v>
          </cell>
          <cell r="DY215">
            <v>0</v>
          </cell>
          <cell r="DZ215">
            <v>0</v>
          </cell>
          <cell r="EA215">
            <v>0</v>
          </cell>
          <cell r="EB215">
            <v>0</v>
          </cell>
          <cell r="EC215">
            <v>0</v>
          </cell>
          <cell r="ED215">
            <v>0</v>
          </cell>
          <cell r="EE215">
            <v>0</v>
          </cell>
          <cell r="EF215">
            <v>0</v>
          </cell>
          <cell r="EG215">
            <v>0</v>
          </cell>
          <cell r="EH215">
            <v>0</v>
          </cell>
          <cell r="EI215">
            <v>0</v>
          </cell>
          <cell r="EJ215">
            <v>0</v>
          </cell>
          <cell r="EK215">
            <v>0</v>
          </cell>
          <cell r="EL215">
            <v>0</v>
          </cell>
          <cell r="EM215">
            <v>0</v>
          </cell>
          <cell r="EN215">
            <v>0</v>
          </cell>
          <cell r="EO215">
            <v>0</v>
          </cell>
          <cell r="EP215">
            <v>0</v>
          </cell>
          <cell r="EQ215">
            <v>0</v>
          </cell>
          <cell r="ER215">
            <v>0</v>
          </cell>
          <cell r="ES215">
            <v>0</v>
          </cell>
          <cell r="ET215">
            <v>0</v>
          </cell>
          <cell r="EU215">
            <v>0</v>
          </cell>
          <cell r="EV215">
            <v>0</v>
          </cell>
        </row>
        <row r="217">
          <cell r="T217" t="str">
            <v>BUDGET FORECAST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BM217">
            <v>0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  <cell r="BU217">
            <v>0</v>
          </cell>
          <cell r="BV217">
            <v>0</v>
          </cell>
          <cell r="BW217">
            <v>0</v>
          </cell>
          <cell r="BX217">
            <v>35898</v>
          </cell>
          <cell r="BY217">
            <v>35905</v>
          </cell>
          <cell r="BZ217">
            <v>35912</v>
          </cell>
          <cell r="CA217">
            <v>35919</v>
          </cell>
          <cell r="CB217">
            <v>35926</v>
          </cell>
          <cell r="CC217">
            <v>35933</v>
          </cell>
          <cell r="CD217">
            <v>35940</v>
          </cell>
          <cell r="CE217">
            <v>35947</v>
          </cell>
          <cell r="CF217">
            <v>35954</v>
          </cell>
          <cell r="CG217">
            <v>0</v>
          </cell>
          <cell r="CH217">
            <v>0</v>
          </cell>
          <cell r="CI217">
            <v>0</v>
          </cell>
          <cell r="CJ217">
            <v>0</v>
          </cell>
          <cell r="CK217">
            <v>0</v>
          </cell>
          <cell r="CL217">
            <v>0</v>
          </cell>
          <cell r="CM217">
            <v>0</v>
          </cell>
          <cell r="CN217">
            <v>0</v>
          </cell>
          <cell r="CO217">
            <v>0</v>
          </cell>
          <cell r="CP217">
            <v>0</v>
          </cell>
          <cell r="CQ217">
            <v>0</v>
          </cell>
          <cell r="CR217">
            <v>0</v>
          </cell>
          <cell r="CS217">
            <v>0</v>
          </cell>
          <cell r="CT217">
            <v>0</v>
          </cell>
          <cell r="CU217">
            <v>0</v>
          </cell>
          <cell r="CV217">
            <v>0</v>
          </cell>
          <cell r="CW217">
            <v>0</v>
          </cell>
          <cell r="CX217">
            <v>0</v>
          </cell>
          <cell r="CY217">
            <v>0</v>
          </cell>
          <cell r="CZ217">
            <v>0</v>
          </cell>
          <cell r="DA217">
            <v>0</v>
          </cell>
          <cell r="DB217">
            <v>0</v>
          </cell>
          <cell r="DC217">
            <v>0</v>
          </cell>
          <cell r="DD217">
            <v>0</v>
          </cell>
          <cell r="DE217">
            <v>0</v>
          </cell>
          <cell r="DF217">
            <v>0</v>
          </cell>
          <cell r="DG217">
            <v>0</v>
          </cell>
          <cell r="DH217">
            <v>0</v>
          </cell>
          <cell r="DI217">
            <v>0</v>
          </cell>
          <cell r="DJ217">
            <v>0</v>
          </cell>
          <cell r="DK217">
            <v>0</v>
          </cell>
          <cell r="DL217">
            <v>0</v>
          </cell>
          <cell r="DM217">
            <v>0</v>
          </cell>
          <cell r="DN217">
            <v>0</v>
          </cell>
          <cell r="DO217">
            <v>0</v>
          </cell>
          <cell r="DP217">
            <v>0</v>
          </cell>
          <cell r="DQ217">
            <v>0</v>
          </cell>
          <cell r="DR217">
            <v>0</v>
          </cell>
          <cell r="DS217">
            <v>0</v>
          </cell>
          <cell r="DT217">
            <v>0</v>
          </cell>
          <cell r="DU217">
            <v>0</v>
          </cell>
          <cell r="DV217">
            <v>0</v>
          </cell>
          <cell r="DW217">
            <v>0</v>
          </cell>
          <cell r="DX217">
            <v>0</v>
          </cell>
          <cell r="DY217">
            <v>0</v>
          </cell>
          <cell r="DZ217">
            <v>0</v>
          </cell>
          <cell r="EA217">
            <v>0</v>
          </cell>
          <cell r="EB217">
            <v>0</v>
          </cell>
          <cell r="EC217">
            <v>0</v>
          </cell>
          <cell r="ED217">
            <v>0</v>
          </cell>
          <cell r="EE217">
            <v>0</v>
          </cell>
          <cell r="EF217">
            <v>0</v>
          </cell>
          <cell r="EG217">
            <v>0</v>
          </cell>
          <cell r="EH217">
            <v>0</v>
          </cell>
          <cell r="EI217">
            <v>0</v>
          </cell>
          <cell r="EJ217">
            <v>0</v>
          </cell>
          <cell r="EK217">
            <v>0</v>
          </cell>
          <cell r="EL217">
            <v>0</v>
          </cell>
          <cell r="EM217">
            <v>0</v>
          </cell>
          <cell r="EN217">
            <v>0</v>
          </cell>
          <cell r="EO217">
            <v>0</v>
          </cell>
          <cell r="EP217">
            <v>0</v>
          </cell>
          <cell r="EQ217">
            <v>0</v>
          </cell>
          <cell r="ER217">
            <v>0</v>
          </cell>
          <cell r="ES217">
            <v>0</v>
          </cell>
          <cell r="ET217">
            <v>0</v>
          </cell>
          <cell r="EU217">
            <v>0</v>
          </cell>
          <cell r="EV217">
            <v>0</v>
          </cell>
          <cell r="EW217">
            <v>0</v>
          </cell>
          <cell r="EX217">
            <v>0</v>
          </cell>
          <cell r="EY217">
            <v>0</v>
          </cell>
          <cell r="EZ217">
            <v>0</v>
          </cell>
          <cell r="FA217">
            <v>0</v>
          </cell>
          <cell r="FB217">
            <v>0</v>
          </cell>
          <cell r="FC217">
            <v>0</v>
          </cell>
          <cell r="FD217">
            <v>0</v>
          </cell>
          <cell r="FE217">
            <v>0</v>
          </cell>
          <cell r="FF217">
            <v>0</v>
          </cell>
          <cell r="FG217">
            <v>0</v>
          </cell>
          <cell r="FH217">
            <v>0</v>
          </cell>
          <cell r="FI217">
            <v>0</v>
          </cell>
        </row>
        <row r="218">
          <cell r="T218" t="str">
            <v>BUDGET FORECAST</v>
          </cell>
          <cell r="V218" t="str">
            <v>PRE PROD</v>
          </cell>
          <cell r="W218">
            <v>30</v>
          </cell>
          <cell r="X218">
            <v>112500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  <cell r="BK218">
            <v>0</v>
          </cell>
          <cell r="BL218">
            <v>0</v>
          </cell>
          <cell r="BM218">
            <v>0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0</v>
          </cell>
          <cell r="BV218">
            <v>0</v>
          </cell>
          <cell r="BW218">
            <v>0</v>
          </cell>
          <cell r="BX218">
            <v>35898</v>
          </cell>
          <cell r="BY218">
            <v>35905</v>
          </cell>
          <cell r="BZ218">
            <v>35912</v>
          </cell>
          <cell r="CA218">
            <v>35919</v>
          </cell>
          <cell r="CB218">
            <v>35926</v>
          </cell>
          <cell r="CC218">
            <v>35933</v>
          </cell>
          <cell r="CD218">
            <v>35940</v>
          </cell>
          <cell r="CE218">
            <v>35947</v>
          </cell>
          <cell r="CF218">
            <v>35954</v>
          </cell>
          <cell r="CG218">
            <v>0</v>
          </cell>
          <cell r="CH218">
            <v>0</v>
          </cell>
          <cell r="CI218">
            <v>0</v>
          </cell>
          <cell r="CJ218">
            <v>0</v>
          </cell>
          <cell r="CK218">
            <v>0</v>
          </cell>
          <cell r="CL218">
            <v>0</v>
          </cell>
          <cell r="CM218">
            <v>0</v>
          </cell>
          <cell r="CN218">
            <v>0</v>
          </cell>
          <cell r="CO218">
            <v>0</v>
          </cell>
          <cell r="CP218">
            <v>0</v>
          </cell>
          <cell r="CQ218">
            <v>0</v>
          </cell>
          <cell r="CR218">
            <v>0</v>
          </cell>
          <cell r="CS218">
            <v>0</v>
          </cell>
          <cell r="CT218">
            <v>0</v>
          </cell>
          <cell r="CU218">
            <v>0</v>
          </cell>
          <cell r="CV218">
            <v>0</v>
          </cell>
          <cell r="CW218">
            <v>0</v>
          </cell>
          <cell r="CX218">
            <v>0</v>
          </cell>
          <cell r="CY218">
            <v>0</v>
          </cell>
          <cell r="CZ218">
            <v>0</v>
          </cell>
          <cell r="DA218">
            <v>0</v>
          </cell>
          <cell r="DB218">
            <v>0</v>
          </cell>
          <cell r="DC218">
            <v>0</v>
          </cell>
          <cell r="DD218">
            <v>0</v>
          </cell>
          <cell r="DE218">
            <v>0</v>
          </cell>
          <cell r="DF218">
            <v>0</v>
          </cell>
          <cell r="DG218">
            <v>0</v>
          </cell>
          <cell r="DH218">
            <v>0</v>
          </cell>
          <cell r="DI218">
            <v>0</v>
          </cell>
          <cell r="DJ218">
            <v>0</v>
          </cell>
          <cell r="DK218">
            <v>0</v>
          </cell>
          <cell r="DL218">
            <v>0</v>
          </cell>
          <cell r="DM218">
            <v>0</v>
          </cell>
          <cell r="DN218">
            <v>0</v>
          </cell>
          <cell r="DO218">
            <v>0</v>
          </cell>
          <cell r="DP218">
            <v>0</v>
          </cell>
          <cell r="DQ218">
            <v>0</v>
          </cell>
          <cell r="DR218">
            <v>0</v>
          </cell>
          <cell r="DS218">
            <v>0</v>
          </cell>
          <cell r="DT218">
            <v>0</v>
          </cell>
          <cell r="DU218">
            <v>0</v>
          </cell>
          <cell r="DV218">
            <v>0</v>
          </cell>
          <cell r="DW218">
            <v>0</v>
          </cell>
          <cell r="DX218">
            <v>0</v>
          </cell>
          <cell r="DY218">
            <v>0</v>
          </cell>
          <cell r="DZ218">
            <v>0</v>
          </cell>
          <cell r="EA218">
            <v>0</v>
          </cell>
          <cell r="EB218">
            <v>0</v>
          </cell>
          <cell r="EC218">
            <v>0</v>
          </cell>
          <cell r="ED218">
            <v>0</v>
          </cell>
          <cell r="EE218">
            <v>0</v>
          </cell>
          <cell r="EF218">
            <v>0</v>
          </cell>
          <cell r="EG218">
            <v>0</v>
          </cell>
          <cell r="EH218">
            <v>0</v>
          </cell>
          <cell r="EI218">
            <v>0</v>
          </cell>
          <cell r="EJ218">
            <v>0</v>
          </cell>
          <cell r="EK218">
            <v>0</v>
          </cell>
          <cell r="EL218">
            <v>0</v>
          </cell>
          <cell r="EM218">
            <v>0</v>
          </cell>
          <cell r="EN218">
            <v>0</v>
          </cell>
          <cell r="EO218">
            <v>0</v>
          </cell>
          <cell r="EP218">
            <v>0</v>
          </cell>
          <cell r="EQ218">
            <v>0</v>
          </cell>
          <cell r="ER218">
            <v>0</v>
          </cell>
          <cell r="ES218">
            <v>0</v>
          </cell>
          <cell r="ET218">
            <v>0</v>
          </cell>
          <cell r="EU218">
            <v>0</v>
          </cell>
          <cell r="EV218">
            <v>0</v>
          </cell>
          <cell r="EW218">
            <v>0</v>
          </cell>
          <cell r="EX218">
            <v>0</v>
          </cell>
          <cell r="EY218">
            <v>0</v>
          </cell>
          <cell r="EZ218">
            <v>0</v>
          </cell>
          <cell r="FA218">
            <v>0</v>
          </cell>
          <cell r="FB218">
            <v>0</v>
          </cell>
          <cell r="FC218">
            <v>0</v>
          </cell>
          <cell r="FD218">
            <v>0</v>
          </cell>
          <cell r="FE218">
            <v>0</v>
          </cell>
          <cell r="FF218">
            <v>0</v>
          </cell>
          <cell r="FG218">
            <v>0</v>
          </cell>
          <cell r="FH218">
            <v>0</v>
          </cell>
          <cell r="FI218">
            <v>0</v>
          </cell>
        </row>
        <row r="219">
          <cell r="V219" t="str">
            <v>PRE PROD</v>
          </cell>
          <cell r="W219">
            <v>30</v>
          </cell>
          <cell r="X219">
            <v>112500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  <cell r="BK219">
            <v>0</v>
          </cell>
          <cell r="BL219">
            <v>0</v>
          </cell>
          <cell r="BM219">
            <v>0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U219">
            <v>0</v>
          </cell>
          <cell r="BV219">
            <v>0</v>
          </cell>
          <cell r="BW219">
            <v>0</v>
          </cell>
          <cell r="BX219">
            <v>3750</v>
          </cell>
          <cell r="BY219">
            <v>7500</v>
          </cell>
          <cell r="BZ219">
            <v>11250</v>
          </cell>
          <cell r="CA219">
            <v>15000</v>
          </cell>
          <cell r="CB219">
            <v>15000</v>
          </cell>
          <cell r="CC219">
            <v>15000</v>
          </cell>
          <cell r="CD219">
            <v>15000</v>
          </cell>
          <cell r="CE219">
            <v>15000</v>
          </cell>
          <cell r="CF219">
            <v>15000</v>
          </cell>
          <cell r="CG219">
            <v>0</v>
          </cell>
          <cell r="CH219">
            <v>0</v>
          </cell>
          <cell r="CI219">
            <v>0</v>
          </cell>
          <cell r="CJ219">
            <v>0</v>
          </cell>
          <cell r="CK219">
            <v>0</v>
          </cell>
          <cell r="CL219">
            <v>0</v>
          </cell>
          <cell r="CM219">
            <v>0</v>
          </cell>
          <cell r="CN219">
            <v>0</v>
          </cell>
          <cell r="CO219">
            <v>0</v>
          </cell>
          <cell r="CP219">
            <v>0</v>
          </cell>
          <cell r="CQ219">
            <v>0</v>
          </cell>
          <cell r="CR219">
            <v>0</v>
          </cell>
          <cell r="CS219">
            <v>0</v>
          </cell>
          <cell r="CT219">
            <v>0</v>
          </cell>
          <cell r="CU219">
            <v>0</v>
          </cell>
          <cell r="CV219">
            <v>0</v>
          </cell>
          <cell r="CW219">
            <v>0</v>
          </cell>
          <cell r="CX219">
            <v>0</v>
          </cell>
          <cell r="CY219">
            <v>0</v>
          </cell>
          <cell r="CZ219">
            <v>0</v>
          </cell>
          <cell r="DA219">
            <v>0</v>
          </cell>
          <cell r="DB219">
            <v>0</v>
          </cell>
          <cell r="DC219">
            <v>0</v>
          </cell>
          <cell r="DD219">
            <v>0</v>
          </cell>
          <cell r="DE219">
            <v>0</v>
          </cell>
          <cell r="DF219">
            <v>0</v>
          </cell>
          <cell r="DG219">
            <v>0</v>
          </cell>
          <cell r="DH219">
            <v>0</v>
          </cell>
          <cell r="DI219">
            <v>0</v>
          </cell>
          <cell r="DJ219">
            <v>0</v>
          </cell>
          <cell r="DK219">
            <v>0</v>
          </cell>
          <cell r="DL219">
            <v>0</v>
          </cell>
          <cell r="DM219">
            <v>0</v>
          </cell>
          <cell r="DN219">
            <v>0</v>
          </cell>
          <cell r="DO219">
            <v>0</v>
          </cell>
          <cell r="DP219">
            <v>0</v>
          </cell>
          <cell r="DQ219">
            <v>0</v>
          </cell>
          <cell r="DR219">
            <v>0</v>
          </cell>
          <cell r="DS219">
            <v>0</v>
          </cell>
          <cell r="DT219">
            <v>0</v>
          </cell>
          <cell r="DU219">
            <v>0</v>
          </cell>
          <cell r="DV219">
            <v>0</v>
          </cell>
          <cell r="DW219">
            <v>0</v>
          </cell>
          <cell r="DX219">
            <v>0</v>
          </cell>
          <cell r="DY219">
            <v>0</v>
          </cell>
          <cell r="DZ219">
            <v>0</v>
          </cell>
          <cell r="EA219">
            <v>0</v>
          </cell>
          <cell r="EB219">
            <v>0</v>
          </cell>
          <cell r="EC219">
            <v>0</v>
          </cell>
          <cell r="ED219">
            <v>0</v>
          </cell>
          <cell r="EE219">
            <v>0</v>
          </cell>
          <cell r="EF219">
            <v>0</v>
          </cell>
          <cell r="EG219">
            <v>0</v>
          </cell>
          <cell r="EH219">
            <v>0</v>
          </cell>
          <cell r="EI219">
            <v>0</v>
          </cell>
          <cell r="EJ219">
            <v>0</v>
          </cell>
          <cell r="EK219">
            <v>0</v>
          </cell>
          <cell r="EL219">
            <v>0</v>
          </cell>
          <cell r="EM219">
            <v>0</v>
          </cell>
          <cell r="EN219">
            <v>0</v>
          </cell>
          <cell r="EO219">
            <v>0</v>
          </cell>
          <cell r="EP219">
            <v>0</v>
          </cell>
          <cell r="EQ219">
            <v>0</v>
          </cell>
          <cell r="ER219">
            <v>0</v>
          </cell>
          <cell r="ES219">
            <v>0</v>
          </cell>
          <cell r="ET219">
            <v>0</v>
          </cell>
          <cell r="EU219">
            <v>0</v>
          </cell>
          <cell r="EV219">
            <v>0</v>
          </cell>
          <cell r="EW219">
            <v>0</v>
          </cell>
          <cell r="EX219">
            <v>0</v>
          </cell>
          <cell r="EY219">
            <v>0</v>
          </cell>
          <cell r="EZ219">
            <v>0</v>
          </cell>
          <cell r="FA219">
            <v>0</v>
          </cell>
          <cell r="FB219">
            <v>0</v>
          </cell>
          <cell r="FC219">
            <v>0</v>
          </cell>
          <cell r="FD219">
            <v>0</v>
          </cell>
          <cell r="FE219">
            <v>0</v>
          </cell>
          <cell r="FF219">
            <v>0</v>
          </cell>
          <cell r="FG219">
            <v>0</v>
          </cell>
          <cell r="FH219">
            <v>0</v>
          </cell>
          <cell r="FI219">
            <v>0</v>
          </cell>
        </row>
        <row r="220">
          <cell r="V220" t="str">
            <v>PRODUCTION</v>
          </cell>
          <cell r="W220">
            <v>150</v>
          </cell>
          <cell r="X220">
            <v>487500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>
            <v>0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V220">
            <v>0</v>
          </cell>
          <cell r="BW220">
            <v>0</v>
          </cell>
          <cell r="BX220">
            <v>0</v>
          </cell>
          <cell r="BY220">
            <v>0</v>
          </cell>
          <cell r="BZ220">
            <v>0</v>
          </cell>
          <cell r="CA220">
            <v>0</v>
          </cell>
          <cell r="CB220">
            <v>35926</v>
          </cell>
          <cell r="CC220">
            <v>35933</v>
          </cell>
          <cell r="CD220">
            <v>35940</v>
          </cell>
          <cell r="CE220">
            <v>35947</v>
          </cell>
          <cell r="CF220">
            <v>35954</v>
          </cell>
          <cell r="CG220">
            <v>35961</v>
          </cell>
          <cell r="CH220">
            <v>35968</v>
          </cell>
          <cell r="CI220">
            <v>35975</v>
          </cell>
          <cell r="CJ220">
            <v>35982</v>
          </cell>
          <cell r="CK220">
            <v>35989</v>
          </cell>
          <cell r="CL220">
            <v>35996</v>
          </cell>
          <cell r="CM220">
            <v>0</v>
          </cell>
          <cell r="CN220">
            <v>0</v>
          </cell>
          <cell r="CO220">
            <v>0</v>
          </cell>
          <cell r="CP220">
            <v>0</v>
          </cell>
          <cell r="CQ220">
            <v>0</v>
          </cell>
          <cell r="CR220">
            <v>0</v>
          </cell>
          <cell r="CS220">
            <v>0</v>
          </cell>
          <cell r="CT220">
            <v>0</v>
          </cell>
          <cell r="CU220">
            <v>0</v>
          </cell>
          <cell r="CV220">
            <v>0</v>
          </cell>
          <cell r="CW220">
            <v>0</v>
          </cell>
          <cell r="CX220">
            <v>0</v>
          </cell>
          <cell r="CY220">
            <v>0</v>
          </cell>
          <cell r="CZ220">
            <v>0</v>
          </cell>
          <cell r="DA220">
            <v>0</v>
          </cell>
          <cell r="DB220">
            <v>0</v>
          </cell>
          <cell r="DC220">
            <v>0</v>
          </cell>
          <cell r="DD220">
            <v>0</v>
          </cell>
          <cell r="DE220">
            <v>0</v>
          </cell>
          <cell r="DF220">
            <v>0</v>
          </cell>
          <cell r="DG220">
            <v>0</v>
          </cell>
          <cell r="DH220">
            <v>0</v>
          </cell>
          <cell r="DI220">
            <v>0</v>
          </cell>
          <cell r="DJ220">
            <v>0</v>
          </cell>
          <cell r="DK220">
            <v>0</v>
          </cell>
          <cell r="DL220">
            <v>0</v>
          </cell>
          <cell r="DM220">
            <v>0</v>
          </cell>
          <cell r="DN220">
            <v>0</v>
          </cell>
          <cell r="DO220">
            <v>0</v>
          </cell>
          <cell r="DP220">
            <v>0</v>
          </cell>
          <cell r="DQ220">
            <v>0</v>
          </cell>
          <cell r="DR220">
            <v>0</v>
          </cell>
          <cell r="DS220">
            <v>0</v>
          </cell>
          <cell r="DT220">
            <v>0</v>
          </cell>
          <cell r="DU220">
            <v>0</v>
          </cell>
          <cell r="DV220">
            <v>0</v>
          </cell>
          <cell r="DW220">
            <v>0</v>
          </cell>
          <cell r="DX220">
            <v>0</v>
          </cell>
          <cell r="DY220">
            <v>0</v>
          </cell>
          <cell r="DZ220">
            <v>0</v>
          </cell>
          <cell r="EA220">
            <v>0</v>
          </cell>
          <cell r="EB220">
            <v>0</v>
          </cell>
          <cell r="EC220">
            <v>0</v>
          </cell>
          <cell r="ED220">
            <v>0</v>
          </cell>
          <cell r="EE220">
            <v>0</v>
          </cell>
          <cell r="EF220">
            <v>0</v>
          </cell>
          <cell r="EG220">
            <v>0</v>
          </cell>
          <cell r="EH220">
            <v>0</v>
          </cell>
          <cell r="EI220">
            <v>0</v>
          </cell>
          <cell r="EJ220">
            <v>0</v>
          </cell>
          <cell r="EK220">
            <v>0</v>
          </cell>
          <cell r="EL220">
            <v>0</v>
          </cell>
          <cell r="EM220">
            <v>0</v>
          </cell>
          <cell r="EN220">
            <v>0</v>
          </cell>
          <cell r="EO220">
            <v>0</v>
          </cell>
          <cell r="EP220">
            <v>0</v>
          </cell>
          <cell r="EQ220">
            <v>0</v>
          </cell>
          <cell r="ER220">
            <v>0</v>
          </cell>
          <cell r="ES220">
            <v>0</v>
          </cell>
          <cell r="ET220">
            <v>0</v>
          </cell>
          <cell r="EU220">
            <v>0</v>
          </cell>
          <cell r="EV220">
            <v>0</v>
          </cell>
          <cell r="EW220">
            <v>0</v>
          </cell>
          <cell r="EX220">
            <v>0</v>
          </cell>
          <cell r="EY220">
            <v>0</v>
          </cell>
          <cell r="EZ220">
            <v>0</v>
          </cell>
          <cell r="FA220">
            <v>0</v>
          </cell>
          <cell r="FB220">
            <v>0</v>
          </cell>
          <cell r="FC220">
            <v>0</v>
          </cell>
          <cell r="FD220">
            <v>0</v>
          </cell>
          <cell r="FE220">
            <v>0</v>
          </cell>
          <cell r="FF220">
            <v>0</v>
          </cell>
          <cell r="FG220">
            <v>0</v>
          </cell>
          <cell r="FH220">
            <v>0</v>
          </cell>
          <cell r="FI220">
            <v>0</v>
          </cell>
        </row>
        <row r="221">
          <cell r="V221" t="str">
            <v>PRODUCTION</v>
          </cell>
          <cell r="W221">
            <v>150</v>
          </cell>
          <cell r="X221">
            <v>487500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W221">
            <v>0</v>
          </cell>
          <cell r="BX221">
            <v>0</v>
          </cell>
          <cell r="BY221">
            <v>0</v>
          </cell>
          <cell r="BZ221">
            <v>0</v>
          </cell>
          <cell r="CA221">
            <v>0</v>
          </cell>
          <cell r="CB221">
            <v>0</v>
          </cell>
          <cell r="CC221">
            <v>0</v>
          </cell>
          <cell r="CD221">
            <v>0</v>
          </cell>
          <cell r="CE221">
            <v>18750</v>
          </cell>
          <cell r="CF221">
            <v>37500</v>
          </cell>
          <cell r="CG221">
            <v>56250</v>
          </cell>
          <cell r="CH221">
            <v>75000</v>
          </cell>
          <cell r="CI221">
            <v>75000</v>
          </cell>
          <cell r="CJ221">
            <v>75000</v>
          </cell>
          <cell r="CK221">
            <v>75000</v>
          </cell>
          <cell r="CL221">
            <v>75000</v>
          </cell>
          <cell r="CM221">
            <v>0</v>
          </cell>
          <cell r="CN221">
            <v>0</v>
          </cell>
          <cell r="CO221">
            <v>0</v>
          </cell>
          <cell r="CP221">
            <v>0</v>
          </cell>
          <cell r="CQ221">
            <v>0</v>
          </cell>
          <cell r="CR221">
            <v>0</v>
          </cell>
          <cell r="CS221">
            <v>0</v>
          </cell>
          <cell r="CT221">
            <v>0</v>
          </cell>
          <cell r="CU221">
            <v>0</v>
          </cell>
          <cell r="CV221">
            <v>0</v>
          </cell>
          <cell r="CW221">
            <v>0</v>
          </cell>
          <cell r="CX221">
            <v>0</v>
          </cell>
          <cell r="CY221">
            <v>0</v>
          </cell>
          <cell r="CZ221">
            <v>0</v>
          </cell>
          <cell r="DA221">
            <v>0</v>
          </cell>
          <cell r="DB221">
            <v>0</v>
          </cell>
          <cell r="DC221">
            <v>0</v>
          </cell>
          <cell r="DD221">
            <v>0</v>
          </cell>
          <cell r="DE221">
            <v>0</v>
          </cell>
          <cell r="DF221">
            <v>0</v>
          </cell>
          <cell r="DG221">
            <v>0</v>
          </cell>
          <cell r="DH221">
            <v>0</v>
          </cell>
          <cell r="DI221">
            <v>0</v>
          </cell>
          <cell r="DJ221">
            <v>0</v>
          </cell>
          <cell r="DK221">
            <v>0</v>
          </cell>
          <cell r="DL221">
            <v>0</v>
          </cell>
          <cell r="DM221">
            <v>0</v>
          </cell>
          <cell r="DN221">
            <v>0</v>
          </cell>
          <cell r="DO221">
            <v>0</v>
          </cell>
          <cell r="DP221">
            <v>0</v>
          </cell>
          <cell r="DQ221">
            <v>0</v>
          </cell>
          <cell r="DR221">
            <v>0</v>
          </cell>
          <cell r="DS221">
            <v>0</v>
          </cell>
          <cell r="DT221">
            <v>0</v>
          </cell>
          <cell r="DU221">
            <v>0</v>
          </cell>
          <cell r="DV221">
            <v>0</v>
          </cell>
          <cell r="DW221">
            <v>0</v>
          </cell>
          <cell r="DX221">
            <v>0</v>
          </cell>
          <cell r="DY221">
            <v>0</v>
          </cell>
          <cell r="DZ221">
            <v>0</v>
          </cell>
          <cell r="EA221">
            <v>0</v>
          </cell>
          <cell r="EB221">
            <v>0</v>
          </cell>
          <cell r="EC221">
            <v>0</v>
          </cell>
          <cell r="ED221">
            <v>0</v>
          </cell>
          <cell r="EE221">
            <v>0</v>
          </cell>
          <cell r="EF221">
            <v>0</v>
          </cell>
          <cell r="EG221">
            <v>0</v>
          </cell>
          <cell r="EH221">
            <v>0</v>
          </cell>
          <cell r="EI221">
            <v>0</v>
          </cell>
          <cell r="EJ221">
            <v>0</v>
          </cell>
          <cell r="EK221">
            <v>0</v>
          </cell>
          <cell r="EL221">
            <v>0</v>
          </cell>
          <cell r="EM221">
            <v>0</v>
          </cell>
          <cell r="EN221">
            <v>0</v>
          </cell>
          <cell r="EO221">
            <v>0</v>
          </cell>
          <cell r="EP221">
            <v>0</v>
          </cell>
          <cell r="EQ221">
            <v>0</v>
          </cell>
          <cell r="ER221">
            <v>0</v>
          </cell>
          <cell r="ES221">
            <v>0</v>
          </cell>
          <cell r="ET221">
            <v>0</v>
          </cell>
          <cell r="EU221">
            <v>0</v>
          </cell>
          <cell r="EV221">
            <v>0</v>
          </cell>
          <cell r="EW221">
            <v>0</v>
          </cell>
          <cell r="EX221">
            <v>0</v>
          </cell>
          <cell r="EY221">
            <v>0</v>
          </cell>
          <cell r="EZ221">
            <v>0</v>
          </cell>
          <cell r="FA221">
            <v>0</v>
          </cell>
          <cell r="FB221">
            <v>0</v>
          </cell>
          <cell r="FC221">
            <v>0</v>
          </cell>
          <cell r="FD221">
            <v>0</v>
          </cell>
          <cell r="FE221">
            <v>0</v>
          </cell>
          <cell r="FF221">
            <v>0</v>
          </cell>
          <cell r="FG221">
            <v>0</v>
          </cell>
          <cell r="FH221">
            <v>0</v>
          </cell>
          <cell r="FI221">
            <v>0</v>
          </cell>
        </row>
        <row r="222">
          <cell r="V222" t="str">
            <v>INK &amp; PAINT</v>
          </cell>
          <cell r="W222">
            <v>8</v>
          </cell>
          <cell r="X222">
            <v>26000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V222">
            <v>0</v>
          </cell>
          <cell r="BW222">
            <v>0</v>
          </cell>
          <cell r="BX222">
            <v>0</v>
          </cell>
          <cell r="BY222">
            <v>0</v>
          </cell>
          <cell r="BZ222">
            <v>0</v>
          </cell>
          <cell r="CA222">
            <v>0</v>
          </cell>
          <cell r="CB222">
            <v>0</v>
          </cell>
          <cell r="CC222">
            <v>0</v>
          </cell>
          <cell r="CD222">
            <v>0</v>
          </cell>
          <cell r="CE222">
            <v>0</v>
          </cell>
          <cell r="CF222">
            <v>0</v>
          </cell>
          <cell r="CG222">
            <v>35961</v>
          </cell>
          <cell r="CH222">
            <v>35968</v>
          </cell>
          <cell r="CI222">
            <v>35975</v>
          </cell>
          <cell r="CJ222">
            <v>35982</v>
          </cell>
          <cell r="CK222">
            <v>35989</v>
          </cell>
          <cell r="CL222">
            <v>35996</v>
          </cell>
          <cell r="CM222">
            <v>36003</v>
          </cell>
          <cell r="CN222">
            <v>36010</v>
          </cell>
          <cell r="CO222">
            <v>0</v>
          </cell>
          <cell r="CP222">
            <v>0</v>
          </cell>
          <cell r="CQ222">
            <v>0</v>
          </cell>
          <cell r="CR222">
            <v>0</v>
          </cell>
          <cell r="CS222">
            <v>0</v>
          </cell>
          <cell r="CT222">
            <v>0</v>
          </cell>
          <cell r="CU222">
            <v>0</v>
          </cell>
          <cell r="CV222">
            <v>0</v>
          </cell>
          <cell r="CW222">
            <v>0</v>
          </cell>
          <cell r="CX222">
            <v>0</v>
          </cell>
          <cell r="CY222">
            <v>0</v>
          </cell>
          <cell r="CZ222">
            <v>0</v>
          </cell>
          <cell r="DA222">
            <v>0</v>
          </cell>
          <cell r="DB222">
            <v>0</v>
          </cell>
          <cell r="DC222">
            <v>0</v>
          </cell>
          <cell r="DD222">
            <v>0</v>
          </cell>
          <cell r="DE222">
            <v>0</v>
          </cell>
          <cell r="DF222">
            <v>0</v>
          </cell>
          <cell r="DG222">
            <v>0</v>
          </cell>
          <cell r="DH222">
            <v>0</v>
          </cell>
          <cell r="DI222">
            <v>0</v>
          </cell>
          <cell r="DJ222">
            <v>0</v>
          </cell>
          <cell r="DK222">
            <v>0</v>
          </cell>
          <cell r="DL222">
            <v>0</v>
          </cell>
          <cell r="DM222">
            <v>0</v>
          </cell>
          <cell r="DN222">
            <v>0</v>
          </cell>
          <cell r="DO222">
            <v>0</v>
          </cell>
          <cell r="DP222">
            <v>0</v>
          </cell>
          <cell r="DQ222">
            <v>0</v>
          </cell>
          <cell r="DR222">
            <v>0</v>
          </cell>
          <cell r="DS222">
            <v>0</v>
          </cell>
          <cell r="DT222">
            <v>0</v>
          </cell>
          <cell r="DU222">
            <v>0</v>
          </cell>
          <cell r="DV222">
            <v>0</v>
          </cell>
          <cell r="DW222">
            <v>0</v>
          </cell>
          <cell r="DX222">
            <v>0</v>
          </cell>
          <cell r="DY222">
            <v>0</v>
          </cell>
          <cell r="DZ222">
            <v>0</v>
          </cell>
          <cell r="EA222">
            <v>0</v>
          </cell>
          <cell r="EB222">
            <v>0</v>
          </cell>
          <cell r="EC222">
            <v>0</v>
          </cell>
          <cell r="ED222">
            <v>0</v>
          </cell>
          <cell r="EE222">
            <v>0</v>
          </cell>
          <cell r="EF222">
            <v>0</v>
          </cell>
          <cell r="EG222">
            <v>0</v>
          </cell>
          <cell r="EH222">
            <v>0</v>
          </cell>
          <cell r="EI222">
            <v>0</v>
          </cell>
          <cell r="EJ222">
            <v>0</v>
          </cell>
          <cell r="EK222">
            <v>0</v>
          </cell>
          <cell r="EL222">
            <v>0</v>
          </cell>
          <cell r="EM222">
            <v>0</v>
          </cell>
          <cell r="EN222">
            <v>0</v>
          </cell>
          <cell r="EO222">
            <v>0</v>
          </cell>
          <cell r="EP222">
            <v>0</v>
          </cell>
          <cell r="EQ222">
            <v>0</v>
          </cell>
          <cell r="ER222">
            <v>0</v>
          </cell>
          <cell r="ES222">
            <v>0</v>
          </cell>
          <cell r="ET222">
            <v>0</v>
          </cell>
          <cell r="EU222">
            <v>0</v>
          </cell>
          <cell r="EV222">
            <v>0</v>
          </cell>
          <cell r="EW222">
            <v>0</v>
          </cell>
          <cell r="EX222">
            <v>0</v>
          </cell>
          <cell r="EY222">
            <v>0</v>
          </cell>
          <cell r="EZ222">
            <v>0</v>
          </cell>
          <cell r="FA222">
            <v>0</v>
          </cell>
          <cell r="FB222">
            <v>0</v>
          </cell>
          <cell r="FC222">
            <v>0</v>
          </cell>
          <cell r="FD222">
            <v>0</v>
          </cell>
          <cell r="FE222">
            <v>0</v>
          </cell>
          <cell r="FF222">
            <v>0</v>
          </cell>
          <cell r="FG222">
            <v>0</v>
          </cell>
          <cell r="FH222">
            <v>0</v>
          </cell>
          <cell r="FI222">
            <v>0</v>
          </cell>
        </row>
        <row r="223">
          <cell r="V223" t="str">
            <v>INK &amp; PAINT</v>
          </cell>
          <cell r="W223">
            <v>8</v>
          </cell>
          <cell r="X223">
            <v>26000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BM223">
            <v>0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V223">
            <v>0</v>
          </cell>
          <cell r="BW223">
            <v>0</v>
          </cell>
          <cell r="BX223">
            <v>0</v>
          </cell>
          <cell r="BY223">
            <v>0</v>
          </cell>
          <cell r="BZ223">
            <v>0</v>
          </cell>
          <cell r="CA223">
            <v>0</v>
          </cell>
          <cell r="CB223">
            <v>0</v>
          </cell>
          <cell r="CC223">
            <v>0</v>
          </cell>
          <cell r="CD223">
            <v>0</v>
          </cell>
          <cell r="CE223">
            <v>0</v>
          </cell>
          <cell r="CF223">
            <v>0</v>
          </cell>
          <cell r="CG223">
            <v>1000</v>
          </cell>
          <cell r="CH223">
            <v>2000</v>
          </cell>
          <cell r="CI223">
            <v>3000</v>
          </cell>
          <cell r="CJ223">
            <v>4000</v>
          </cell>
          <cell r="CK223">
            <v>4000</v>
          </cell>
          <cell r="CL223">
            <v>4000</v>
          </cell>
          <cell r="CM223">
            <v>4000</v>
          </cell>
          <cell r="CN223">
            <v>4000</v>
          </cell>
          <cell r="CO223">
            <v>0</v>
          </cell>
          <cell r="CP223">
            <v>0</v>
          </cell>
          <cell r="CQ223">
            <v>0</v>
          </cell>
          <cell r="CR223">
            <v>0</v>
          </cell>
          <cell r="CS223">
            <v>0</v>
          </cell>
          <cell r="CT223">
            <v>0</v>
          </cell>
          <cell r="CU223">
            <v>0</v>
          </cell>
          <cell r="CV223">
            <v>0</v>
          </cell>
          <cell r="CW223">
            <v>0</v>
          </cell>
          <cell r="CX223">
            <v>0</v>
          </cell>
          <cell r="CY223">
            <v>0</v>
          </cell>
          <cell r="CZ223">
            <v>0</v>
          </cell>
          <cell r="DA223">
            <v>0</v>
          </cell>
          <cell r="DB223">
            <v>0</v>
          </cell>
          <cell r="DC223">
            <v>0</v>
          </cell>
          <cell r="DD223">
            <v>0</v>
          </cell>
          <cell r="DE223">
            <v>0</v>
          </cell>
          <cell r="DF223">
            <v>0</v>
          </cell>
          <cell r="DG223">
            <v>0</v>
          </cell>
          <cell r="DH223">
            <v>0</v>
          </cell>
          <cell r="DI223">
            <v>0</v>
          </cell>
          <cell r="DJ223">
            <v>0</v>
          </cell>
          <cell r="DK223">
            <v>0</v>
          </cell>
          <cell r="DL223">
            <v>0</v>
          </cell>
          <cell r="DM223">
            <v>0</v>
          </cell>
          <cell r="DN223">
            <v>0</v>
          </cell>
          <cell r="DO223">
            <v>0</v>
          </cell>
          <cell r="DP223">
            <v>0</v>
          </cell>
          <cell r="DQ223">
            <v>0</v>
          </cell>
          <cell r="DR223">
            <v>0</v>
          </cell>
          <cell r="DS223">
            <v>0</v>
          </cell>
          <cell r="DT223">
            <v>0</v>
          </cell>
          <cell r="DU223">
            <v>0</v>
          </cell>
          <cell r="DV223">
            <v>0</v>
          </cell>
          <cell r="DW223">
            <v>0</v>
          </cell>
          <cell r="DX223">
            <v>0</v>
          </cell>
          <cell r="DY223">
            <v>0</v>
          </cell>
          <cell r="DZ223">
            <v>0</v>
          </cell>
          <cell r="EA223">
            <v>0</v>
          </cell>
          <cell r="EB223">
            <v>0</v>
          </cell>
          <cell r="EC223">
            <v>0</v>
          </cell>
          <cell r="ED223">
            <v>0</v>
          </cell>
          <cell r="EE223">
            <v>0</v>
          </cell>
          <cell r="EF223">
            <v>0</v>
          </cell>
          <cell r="EG223">
            <v>0</v>
          </cell>
          <cell r="EH223">
            <v>0</v>
          </cell>
          <cell r="EI223">
            <v>0</v>
          </cell>
          <cell r="EJ223">
            <v>0</v>
          </cell>
          <cell r="EK223">
            <v>0</v>
          </cell>
          <cell r="EL223">
            <v>0</v>
          </cell>
          <cell r="EM223">
            <v>0</v>
          </cell>
          <cell r="EN223">
            <v>0</v>
          </cell>
          <cell r="EO223">
            <v>0</v>
          </cell>
          <cell r="EP223">
            <v>0</v>
          </cell>
          <cell r="EQ223">
            <v>0</v>
          </cell>
          <cell r="ER223">
            <v>0</v>
          </cell>
          <cell r="ES223">
            <v>0</v>
          </cell>
          <cell r="ET223">
            <v>0</v>
          </cell>
          <cell r="EU223">
            <v>0</v>
          </cell>
          <cell r="EV223">
            <v>0</v>
          </cell>
          <cell r="EW223">
            <v>0</v>
          </cell>
          <cell r="EX223">
            <v>0</v>
          </cell>
          <cell r="EY223">
            <v>0</v>
          </cell>
          <cell r="EZ223">
            <v>0</v>
          </cell>
          <cell r="FA223">
            <v>0</v>
          </cell>
          <cell r="FB223">
            <v>0</v>
          </cell>
          <cell r="FC223">
            <v>0</v>
          </cell>
          <cell r="FD223">
            <v>0</v>
          </cell>
          <cell r="FE223">
            <v>0</v>
          </cell>
          <cell r="FF223">
            <v>0</v>
          </cell>
          <cell r="FG223">
            <v>0</v>
          </cell>
          <cell r="FH223">
            <v>0</v>
          </cell>
          <cell r="FI223">
            <v>0</v>
          </cell>
        </row>
        <row r="224">
          <cell r="X224" t="str">
            <v>DIRECT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  <cell r="BX224">
            <v>3750</v>
          </cell>
          <cell r="BY224">
            <v>7500</v>
          </cell>
          <cell r="BZ224">
            <v>11250</v>
          </cell>
          <cell r="CA224">
            <v>15000</v>
          </cell>
          <cell r="CB224">
            <v>50926</v>
          </cell>
          <cell r="CC224">
            <v>50933</v>
          </cell>
          <cell r="CD224">
            <v>50940</v>
          </cell>
          <cell r="CE224">
            <v>69697</v>
          </cell>
          <cell r="CF224">
            <v>88454</v>
          </cell>
          <cell r="CG224">
            <v>129172</v>
          </cell>
          <cell r="CH224">
            <v>148936</v>
          </cell>
          <cell r="CI224">
            <v>149950</v>
          </cell>
          <cell r="CJ224">
            <v>150964</v>
          </cell>
          <cell r="CK224">
            <v>150978</v>
          </cell>
          <cell r="CL224">
            <v>150992</v>
          </cell>
          <cell r="CM224">
            <v>40003</v>
          </cell>
          <cell r="CN224">
            <v>40010</v>
          </cell>
          <cell r="CO224">
            <v>0</v>
          </cell>
          <cell r="CP224">
            <v>0</v>
          </cell>
          <cell r="CQ224">
            <v>0</v>
          </cell>
          <cell r="CR224">
            <v>0</v>
          </cell>
          <cell r="CS224">
            <v>0</v>
          </cell>
          <cell r="CT224">
            <v>0</v>
          </cell>
          <cell r="CU224">
            <v>0</v>
          </cell>
          <cell r="CV224">
            <v>0</v>
          </cell>
          <cell r="CW224">
            <v>0</v>
          </cell>
          <cell r="CX224">
            <v>0</v>
          </cell>
          <cell r="CY224">
            <v>0</v>
          </cell>
          <cell r="CZ224">
            <v>0</v>
          </cell>
          <cell r="DA224">
            <v>0</v>
          </cell>
          <cell r="DB224">
            <v>0</v>
          </cell>
          <cell r="DC224">
            <v>0</v>
          </cell>
          <cell r="DD224">
            <v>0</v>
          </cell>
          <cell r="DE224">
            <v>0</v>
          </cell>
          <cell r="DF224">
            <v>0</v>
          </cell>
          <cell r="DG224">
            <v>0</v>
          </cell>
          <cell r="DH224">
            <v>0</v>
          </cell>
          <cell r="DI224">
            <v>0</v>
          </cell>
          <cell r="DJ224">
            <v>0</v>
          </cell>
          <cell r="DK224">
            <v>0</v>
          </cell>
          <cell r="DL224">
            <v>0</v>
          </cell>
          <cell r="DM224">
            <v>0</v>
          </cell>
          <cell r="DN224">
            <v>0</v>
          </cell>
          <cell r="DO224">
            <v>0</v>
          </cell>
          <cell r="DP224">
            <v>0</v>
          </cell>
          <cell r="DQ224">
            <v>0</v>
          </cell>
          <cell r="DR224">
            <v>0</v>
          </cell>
          <cell r="DS224">
            <v>0</v>
          </cell>
          <cell r="DT224">
            <v>0</v>
          </cell>
          <cell r="DU224">
            <v>0</v>
          </cell>
          <cell r="DV224">
            <v>0</v>
          </cell>
          <cell r="DW224">
            <v>0</v>
          </cell>
          <cell r="DX224">
            <v>0</v>
          </cell>
          <cell r="DY224">
            <v>0</v>
          </cell>
          <cell r="DZ224">
            <v>0</v>
          </cell>
          <cell r="EA224">
            <v>0</v>
          </cell>
          <cell r="EB224">
            <v>0</v>
          </cell>
          <cell r="EC224">
            <v>0</v>
          </cell>
          <cell r="ED224">
            <v>0</v>
          </cell>
          <cell r="EE224">
            <v>0</v>
          </cell>
          <cell r="EF224">
            <v>0</v>
          </cell>
          <cell r="EG224">
            <v>0</v>
          </cell>
          <cell r="EH224">
            <v>0</v>
          </cell>
          <cell r="EI224">
            <v>0</v>
          </cell>
          <cell r="EJ224">
            <v>0</v>
          </cell>
          <cell r="EK224">
            <v>0</v>
          </cell>
          <cell r="EL224">
            <v>0</v>
          </cell>
          <cell r="EM224">
            <v>0</v>
          </cell>
          <cell r="EN224">
            <v>0</v>
          </cell>
          <cell r="EO224">
            <v>0</v>
          </cell>
          <cell r="EP224">
            <v>0</v>
          </cell>
          <cell r="EQ224">
            <v>0</v>
          </cell>
          <cell r="ER224">
            <v>0</v>
          </cell>
          <cell r="ES224">
            <v>0</v>
          </cell>
          <cell r="ET224">
            <v>0</v>
          </cell>
          <cell r="EU224">
            <v>0</v>
          </cell>
          <cell r="EV224">
            <v>0</v>
          </cell>
          <cell r="EW224">
            <v>0</v>
          </cell>
          <cell r="EX224">
            <v>0</v>
          </cell>
          <cell r="EY224">
            <v>0</v>
          </cell>
          <cell r="EZ224">
            <v>0</v>
          </cell>
          <cell r="FA224">
            <v>0</v>
          </cell>
          <cell r="FB224">
            <v>0</v>
          </cell>
          <cell r="FC224">
            <v>0</v>
          </cell>
          <cell r="FD224">
            <v>0</v>
          </cell>
          <cell r="FE224">
            <v>0</v>
          </cell>
          <cell r="FF224">
            <v>0</v>
          </cell>
          <cell r="FG224">
            <v>0</v>
          </cell>
          <cell r="FH224">
            <v>0</v>
          </cell>
          <cell r="FI224">
            <v>0</v>
          </cell>
        </row>
        <row r="225">
          <cell r="X225" t="str">
            <v>DIRECT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  <cell r="BX225">
            <v>3750</v>
          </cell>
          <cell r="BY225">
            <v>7500</v>
          </cell>
          <cell r="BZ225">
            <v>11250</v>
          </cell>
          <cell r="CA225">
            <v>15000</v>
          </cell>
          <cell r="CB225">
            <v>50926</v>
          </cell>
          <cell r="CC225">
            <v>50933</v>
          </cell>
          <cell r="CD225">
            <v>50940</v>
          </cell>
          <cell r="CE225">
            <v>69697</v>
          </cell>
          <cell r="CF225">
            <v>88454</v>
          </cell>
          <cell r="CG225">
            <v>129172</v>
          </cell>
          <cell r="CH225">
            <v>148936</v>
          </cell>
          <cell r="CI225">
            <v>149950</v>
          </cell>
          <cell r="CJ225">
            <v>150964</v>
          </cell>
          <cell r="CK225">
            <v>150978</v>
          </cell>
          <cell r="CL225">
            <v>150992</v>
          </cell>
          <cell r="CM225">
            <v>40003</v>
          </cell>
          <cell r="CN225">
            <v>40010</v>
          </cell>
          <cell r="CO225">
            <v>0</v>
          </cell>
          <cell r="CP225">
            <v>0</v>
          </cell>
          <cell r="CQ225">
            <v>0</v>
          </cell>
          <cell r="CR225">
            <v>0</v>
          </cell>
          <cell r="CS225">
            <v>0</v>
          </cell>
          <cell r="CT225">
            <v>0</v>
          </cell>
          <cell r="CU225">
            <v>0</v>
          </cell>
          <cell r="CV225">
            <v>0</v>
          </cell>
          <cell r="CW225">
            <v>0</v>
          </cell>
          <cell r="CX225">
            <v>0</v>
          </cell>
          <cell r="CY225">
            <v>0</v>
          </cell>
          <cell r="CZ225">
            <v>0</v>
          </cell>
          <cell r="DA225">
            <v>0</v>
          </cell>
          <cell r="DB225">
            <v>0</v>
          </cell>
          <cell r="DC225">
            <v>0</v>
          </cell>
          <cell r="DD225">
            <v>0</v>
          </cell>
          <cell r="DE225">
            <v>0</v>
          </cell>
          <cell r="DF225">
            <v>0</v>
          </cell>
          <cell r="DG225">
            <v>0</v>
          </cell>
          <cell r="DH225">
            <v>0</v>
          </cell>
          <cell r="DI225">
            <v>0</v>
          </cell>
          <cell r="DJ225">
            <v>0</v>
          </cell>
          <cell r="DK225">
            <v>0</v>
          </cell>
          <cell r="DL225">
            <v>0</v>
          </cell>
          <cell r="DM225">
            <v>0</v>
          </cell>
          <cell r="DN225">
            <v>0</v>
          </cell>
          <cell r="DO225">
            <v>0</v>
          </cell>
          <cell r="DP225">
            <v>0</v>
          </cell>
          <cell r="DQ225">
            <v>0</v>
          </cell>
          <cell r="DR225">
            <v>0</v>
          </cell>
          <cell r="DS225">
            <v>0</v>
          </cell>
          <cell r="DT225">
            <v>0</v>
          </cell>
          <cell r="DU225">
            <v>0</v>
          </cell>
          <cell r="DV225">
            <v>0</v>
          </cell>
          <cell r="DW225">
            <v>0</v>
          </cell>
          <cell r="DX225">
            <v>0</v>
          </cell>
          <cell r="DY225">
            <v>0</v>
          </cell>
          <cell r="DZ225">
            <v>0</v>
          </cell>
          <cell r="EA225">
            <v>0</v>
          </cell>
          <cell r="EB225">
            <v>0</v>
          </cell>
          <cell r="EC225">
            <v>0</v>
          </cell>
          <cell r="ED225">
            <v>0</v>
          </cell>
          <cell r="EE225">
            <v>0</v>
          </cell>
          <cell r="EF225">
            <v>0</v>
          </cell>
          <cell r="EG225">
            <v>0</v>
          </cell>
          <cell r="EH225">
            <v>0</v>
          </cell>
          <cell r="EI225">
            <v>0</v>
          </cell>
          <cell r="EJ225">
            <v>0</v>
          </cell>
          <cell r="EK225">
            <v>0</v>
          </cell>
          <cell r="EL225">
            <v>0</v>
          </cell>
          <cell r="EM225">
            <v>0</v>
          </cell>
          <cell r="EN225">
            <v>0</v>
          </cell>
          <cell r="EO225">
            <v>0</v>
          </cell>
          <cell r="EP225">
            <v>0</v>
          </cell>
          <cell r="EQ225">
            <v>0</v>
          </cell>
          <cell r="ER225">
            <v>0</v>
          </cell>
          <cell r="ES225">
            <v>0</v>
          </cell>
          <cell r="ET225">
            <v>0</v>
          </cell>
          <cell r="EU225">
            <v>0</v>
          </cell>
          <cell r="EV225">
            <v>0</v>
          </cell>
          <cell r="EW225">
            <v>0</v>
          </cell>
          <cell r="EX225">
            <v>0</v>
          </cell>
          <cell r="EY225">
            <v>0</v>
          </cell>
          <cell r="EZ225">
            <v>0</v>
          </cell>
          <cell r="FA225">
            <v>0</v>
          </cell>
          <cell r="FB225">
            <v>0</v>
          </cell>
          <cell r="FC225">
            <v>0</v>
          </cell>
          <cell r="FD225">
            <v>0</v>
          </cell>
          <cell r="FE225">
            <v>0</v>
          </cell>
          <cell r="FF225">
            <v>0</v>
          </cell>
          <cell r="FG225">
            <v>0</v>
          </cell>
          <cell r="FH225">
            <v>0</v>
          </cell>
          <cell r="FI225">
            <v>0</v>
          </cell>
        </row>
        <row r="226">
          <cell r="X226" t="str">
            <v>LOADED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5062.5</v>
          </cell>
          <cell r="BY226">
            <v>10125</v>
          </cell>
          <cell r="BZ226">
            <v>15187.5</v>
          </cell>
          <cell r="CA226">
            <v>20250</v>
          </cell>
          <cell r="CB226">
            <v>68750.100000000006</v>
          </cell>
          <cell r="CC226">
            <v>68759.55</v>
          </cell>
          <cell r="CD226">
            <v>68769</v>
          </cell>
          <cell r="CE226">
            <v>94090.95</v>
          </cell>
          <cell r="CF226">
            <v>119412.9</v>
          </cell>
          <cell r="CG226">
            <v>174382.2</v>
          </cell>
          <cell r="CH226">
            <v>201063.6</v>
          </cell>
          <cell r="CI226">
            <v>202432.5</v>
          </cell>
          <cell r="CJ226">
            <v>203801.4</v>
          </cell>
          <cell r="CK226">
            <v>203820.3</v>
          </cell>
          <cell r="CL226">
            <v>203839.2</v>
          </cell>
          <cell r="CM226">
            <v>54004.05</v>
          </cell>
          <cell r="CN226">
            <v>54013.5</v>
          </cell>
          <cell r="CO226">
            <v>0</v>
          </cell>
          <cell r="CP226">
            <v>0</v>
          </cell>
          <cell r="CQ226">
            <v>0</v>
          </cell>
          <cell r="CR226">
            <v>0</v>
          </cell>
          <cell r="CS226">
            <v>0</v>
          </cell>
          <cell r="CT226">
            <v>0</v>
          </cell>
          <cell r="CU226">
            <v>0</v>
          </cell>
          <cell r="CV226">
            <v>0</v>
          </cell>
          <cell r="CW226">
            <v>0</v>
          </cell>
          <cell r="CX226">
            <v>0</v>
          </cell>
          <cell r="CY226">
            <v>0</v>
          </cell>
          <cell r="CZ226">
            <v>0</v>
          </cell>
          <cell r="DA226">
            <v>0</v>
          </cell>
          <cell r="DB226">
            <v>0</v>
          </cell>
          <cell r="DC226">
            <v>0</v>
          </cell>
          <cell r="DD226">
            <v>0</v>
          </cell>
          <cell r="DE226">
            <v>0</v>
          </cell>
          <cell r="DF226">
            <v>0</v>
          </cell>
          <cell r="DG226">
            <v>0</v>
          </cell>
          <cell r="DH226">
            <v>0</v>
          </cell>
          <cell r="DI226">
            <v>0</v>
          </cell>
          <cell r="DJ226">
            <v>0</v>
          </cell>
          <cell r="DK226">
            <v>0</v>
          </cell>
          <cell r="DL226">
            <v>0</v>
          </cell>
          <cell r="DM226">
            <v>0</v>
          </cell>
          <cell r="DN226">
            <v>0</v>
          </cell>
          <cell r="DO226">
            <v>0</v>
          </cell>
          <cell r="DP226">
            <v>0</v>
          </cell>
          <cell r="DQ226">
            <v>0</v>
          </cell>
          <cell r="DR226">
            <v>0</v>
          </cell>
          <cell r="DS226">
            <v>0</v>
          </cell>
          <cell r="DT226">
            <v>0</v>
          </cell>
          <cell r="DU226">
            <v>0</v>
          </cell>
          <cell r="DV226">
            <v>0</v>
          </cell>
          <cell r="DW226">
            <v>0</v>
          </cell>
          <cell r="DX226">
            <v>0</v>
          </cell>
          <cell r="DY226">
            <v>0</v>
          </cell>
          <cell r="DZ226">
            <v>0</v>
          </cell>
          <cell r="EA226">
            <v>0</v>
          </cell>
          <cell r="EB226">
            <v>0</v>
          </cell>
          <cell r="EC226">
            <v>0</v>
          </cell>
          <cell r="ED226">
            <v>0</v>
          </cell>
          <cell r="EE226">
            <v>0</v>
          </cell>
          <cell r="EF226">
            <v>0</v>
          </cell>
          <cell r="EG226">
            <v>0</v>
          </cell>
          <cell r="EH226">
            <v>0</v>
          </cell>
          <cell r="EI226">
            <v>0</v>
          </cell>
          <cell r="EJ226">
            <v>0</v>
          </cell>
          <cell r="EK226">
            <v>0</v>
          </cell>
          <cell r="EL226">
            <v>0</v>
          </cell>
          <cell r="EM226">
            <v>0</v>
          </cell>
          <cell r="EN226">
            <v>0</v>
          </cell>
          <cell r="EO226">
            <v>0</v>
          </cell>
          <cell r="EP226">
            <v>0</v>
          </cell>
          <cell r="EQ226">
            <v>0</v>
          </cell>
          <cell r="ER226">
            <v>0</v>
          </cell>
          <cell r="ES226">
            <v>0</v>
          </cell>
          <cell r="ET226">
            <v>0</v>
          </cell>
          <cell r="EU226">
            <v>0</v>
          </cell>
          <cell r="EV226">
            <v>0</v>
          </cell>
          <cell r="EW226">
            <v>0</v>
          </cell>
          <cell r="EX226">
            <v>0</v>
          </cell>
          <cell r="EY226">
            <v>0</v>
          </cell>
          <cell r="EZ226">
            <v>0</v>
          </cell>
          <cell r="FA226">
            <v>0</v>
          </cell>
          <cell r="FB226">
            <v>0</v>
          </cell>
          <cell r="FC226">
            <v>0</v>
          </cell>
          <cell r="FD226">
            <v>0</v>
          </cell>
          <cell r="FE226">
            <v>0</v>
          </cell>
          <cell r="FF226">
            <v>0</v>
          </cell>
          <cell r="FG226">
            <v>0</v>
          </cell>
          <cell r="FH226">
            <v>0</v>
          </cell>
          <cell r="FI226">
            <v>0</v>
          </cell>
        </row>
        <row r="227">
          <cell r="V227" t="str">
            <v>PROJECTED RTM</v>
          </cell>
          <cell r="X227" t="str">
            <v>CUMULATIVE TO DATE</v>
          </cell>
          <cell r="Y227">
            <v>119</v>
          </cell>
          <cell r="Z227">
            <v>43.220141999999996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5062.5</v>
          </cell>
          <cell r="BY227">
            <v>10125</v>
          </cell>
          <cell r="BZ227">
            <v>15187.5</v>
          </cell>
          <cell r="CA227">
            <v>20250</v>
          </cell>
          <cell r="CB227">
            <v>68750.100000000006</v>
          </cell>
          <cell r="CC227">
            <v>68759.55</v>
          </cell>
          <cell r="CD227">
            <v>68769</v>
          </cell>
          <cell r="CE227">
            <v>94090.95</v>
          </cell>
          <cell r="CF227">
            <v>119412.9</v>
          </cell>
          <cell r="CG227">
            <v>174382.2</v>
          </cell>
          <cell r="CH227">
            <v>201063.6</v>
          </cell>
          <cell r="CI227">
            <v>202432.5</v>
          </cell>
          <cell r="CJ227">
            <v>203801.4</v>
          </cell>
          <cell r="CK227">
            <v>203820.3</v>
          </cell>
          <cell r="CL227">
            <v>203839.2</v>
          </cell>
          <cell r="CM227">
            <v>54004.05</v>
          </cell>
          <cell r="CN227">
            <v>54013.5</v>
          </cell>
          <cell r="CO227">
            <v>0</v>
          </cell>
          <cell r="CP227">
            <v>0</v>
          </cell>
          <cell r="CQ227">
            <v>0</v>
          </cell>
          <cell r="CR227">
            <v>0</v>
          </cell>
          <cell r="CS227">
            <v>0</v>
          </cell>
          <cell r="CT227">
            <v>0</v>
          </cell>
          <cell r="CU227">
            <v>0</v>
          </cell>
          <cell r="CV227">
            <v>0</v>
          </cell>
          <cell r="CW227">
            <v>0</v>
          </cell>
          <cell r="CX227">
            <v>0</v>
          </cell>
          <cell r="CY227">
            <v>0</v>
          </cell>
          <cell r="CZ227">
            <v>0</v>
          </cell>
          <cell r="DA227">
            <v>0</v>
          </cell>
          <cell r="DB227">
            <v>0</v>
          </cell>
          <cell r="DC227">
            <v>0</v>
          </cell>
          <cell r="DD227">
            <v>0</v>
          </cell>
          <cell r="DE227">
            <v>0</v>
          </cell>
          <cell r="DF227">
            <v>0</v>
          </cell>
          <cell r="DG227">
            <v>0</v>
          </cell>
          <cell r="DH227">
            <v>0</v>
          </cell>
          <cell r="DI227">
            <v>0</v>
          </cell>
          <cell r="DJ227">
            <v>0</v>
          </cell>
          <cell r="DK227">
            <v>0</v>
          </cell>
          <cell r="DL227">
            <v>0</v>
          </cell>
          <cell r="DM227">
            <v>0</v>
          </cell>
          <cell r="DN227">
            <v>0</v>
          </cell>
          <cell r="DO227">
            <v>0</v>
          </cell>
          <cell r="DP227">
            <v>0</v>
          </cell>
          <cell r="DQ227">
            <v>0</v>
          </cell>
          <cell r="DR227">
            <v>0</v>
          </cell>
          <cell r="DS227">
            <v>0</v>
          </cell>
          <cell r="DT227">
            <v>0</v>
          </cell>
          <cell r="DU227">
            <v>0</v>
          </cell>
          <cell r="DV227">
            <v>0</v>
          </cell>
          <cell r="DW227">
            <v>0</v>
          </cell>
          <cell r="DX227">
            <v>0</v>
          </cell>
          <cell r="DY227">
            <v>0</v>
          </cell>
          <cell r="DZ227">
            <v>0</v>
          </cell>
          <cell r="EA227">
            <v>0</v>
          </cell>
          <cell r="EB227">
            <v>0</v>
          </cell>
          <cell r="EC227">
            <v>0</v>
          </cell>
          <cell r="ED227">
            <v>0</v>
          </cell>
          <cell r="EE227">
            <v>0</v>
          </cell>
          <cell r="EF227">
            <v>0</v>
          </cell>
          <cell r="EG227">
            <v>0</v>
          </cell>
          <cell r="EH227">
            <v>0</v>
          </cell>
          <cell r="EI227">
            <v>0</v>
          </cell>
          <cell r="EJ227">
            <v>0</v>
          </cell>
          <cell r="EK227">
            <v>0</v>
          </cell>
          <cell r="EL227">
            <v>0</v>
          </cell>
          <cell r="EM227">
            <v>0</v>
          </cell>
          <cell r="EN227">
            <v>0</v>
          </cell>
          <cell r="EO227">
            <v>0</v>
          </cell>
          <cell r="EP227">
            <v>0</v>
          </cell>
          <cell r="EQ227">
            <v>0</v>
          </cell>
          <cell r="ER227">
            <v>0</v>
          </cell>
          <cell r="ES227">
            <v>0</v>
          </cell>
          <cell r="ET227">
            <v>0</v>
          </cell>
          <cell r="EU227">
            <v>0</v>
          </cell>
          <cell r="EV227">
            <v>0</v>
          </cell>
          <cell r="EW227">
            <v>0</v>
          </cell>
          <cell r="EX227">
            <v>0</v>
          </cell>
          <cell r="EY227">
            <v>0</v>
          </cell>
          <cell r="EZ227">
            <v>0</v>
          </cell>
          <cell r="FA227">
            <v>0</v>
          </cell>
          <cell r="FB227">
            <v>0</v>
          </cell>
          <cell r="FC227">
            <v>0</v>
          </cell>
          <cell r="FD227">
            <v>0</v>
          </cell>
          <cell r="FE227">
            <v>0</v>
          </cell>
          <cell r="FF227">
            <v>0</v>
          </cell>
          <cell r="FG227">
            <v>0</v>
          </cell>
          <cell r="FH227">
            <v>0</v>
          </cell>
          <cell r="FI227">
            <v>0</v>
          </cell>
        </row>
        <row r="228">
          <cell r="V228" t="str">
            <v>PROJECTED RTM</v>
          </cell>
          <cell r="X228">
            <v>36092.220141999998</v>
          </cell>
          <cell r="Y228">
            <v>119</v>
          </cell>
          <cell r="Z228">
            <v>43.220141999999996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BM228">
            <v>0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0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  <cell r="BX228">
            <v>0</v>
          </cell>
          <cell r="BY228">
            <v>0</v>
          </cell>
          <cell r="BZ228">
            <v>0</v>
          </cell>
          <cell r="CA228">
            <v>0</v>
          </cell>
          <cell r="CB228">
            <v>0</v>
          </cell>
          <cell r="CC228">
            <v>0</v>
          </cell>
          <cell r="CD228">
            <v>0</v>
          </cell>
          <cell r="CE228">
            <v>0</v>
          </cell>
          <cell r="CF228">
            <v>0</v>
          </cell>
          <cell r="CG228">
            <v>0</v>
          </cell>
          <cell r="CH228">
            <v>0</v>
          </cell>
          <cell r="CI228">
            <v>0</v>
          </cell>
          <cell r="CJ228">
            <v>0</v>
          </cell>
          <cell r="CK228">
            <v>0</v>
          </cell>
          <cell r="CL228">
            <v>0</v>
          </cell>
          <cell r="CM228">
            <v>0</v>
          </cell>
          <cell r="CN228">
            <v>0</v>
          </cell>
          <cell r="CO228">
            <v>0</v>
          </cell>
          <cell r="CP228">
            <v>0</v>
          </cell>
          <cell r="CQ228">
            <v>0</v>
          </cell>
          <cell r="CR228">
            <v>0</v>
          </cell>
          <cell r="CS228">
            <v>0</v>
          </cell>
          <cell r="CT228">
            <v>0</v>
          </cell>
          <cell r="CU228">
            <v>0</v>
          </cell>
          <cell r="CV228">
            <v>0</v>
          </cell>
          <cell r="CW228">
            <v>0</v>
          </cell>
          <cell r="CX228">
            <v>0</v>
          </cell>
          <cell r="CY228">
            <v>0</v>
          </cell>
          <cell r="CZ228">
            <v>0</v>
          </cell>
          <cell r="DA228">
            <v>0</v>
          </cell>
          <cell r="DB228">
            <v>0</v>
          </cell>
          <cell r="DC228">
            <v>0</v>
          </cell>
          <cell r="DD228">
            <v>0</v>
          </cell>
          <cell r="DE228">
            <v>0</v>
          </cell>
          <cell r="DF228">
            <v>0</v>
          </cell>
          <cell r="DG228">
            <v>0</v>
          </cell>
          <cell r="DH228">
            <v>0</v>
          </cell>
          <cell r="DI228">
            <v>0</v>
          </cell>
          <cell r="DJ228">
            <v>0</v>
          </cell>
          <cell r="DK228">
            <v>0</v>
          </cell>
          <cell r="DL228">
            <v>0</v>
          </cell>
          <cell r="DM228">
            <v>0</v>
          </cell>
          <cell r="DN228">
            <v>0</v>
          </cell>
          <cell r="DO228">
            <v>0</v>
          </cell>
          <cell r="DP228">
            <v>0</v>
          </cell>
          <cell r="DQ228">
            <v>0</v>
          </cell>
          <cell r="DR228">
            <v>0</v>
          </cell>
          <cell r="DS228">
            <v>0</v>
          </cell>
          <cell r="DT228">
            <v>0</v>
          </cell>
          <cell r="DU228">
            <v>0</v>
          </cell>
          <cell r="DV228">
            <v>0</v>
          </cell>
          <cell r="DW228">
            <v>0</v>
          </cell>
          <cell r="DX228">
            <v>0</v>
          </cell>
          <cell r="DY228">
            <v>0</v>
          </cell>
          <cell r="DZ228">
            <v>0</v>
          </cell>
          <cell r="EA228">
            <v>0</v>
          </cell>
          <cell r="EB228">
            <v>0</v>
          </cell>
          <cell r="EC228">
            <v>0</v>
          </cell>
          <cell r="ED228">
            <v>0</v>
          </cell>
          <cell r="EE228">
            <v>0</v>
          </cell>
          <cell r="EF228">
            <v>0</v>
          </cell>
          <cell r="EG228">
            <v>0</v>
          </cell>
          <cell r="EH228">
            <v>0</v>
          </cell>
          <cell r="EI228">
            <v>0</v>
          </cell>
          <cell r="EJ228">
            <v>0</v>
          </cell>
          <cell r="EK228">
            <v>0</v>
          </cell>
          <cell r="EL228">
            <v>0</v>
          </cell>
          <cell r="EM228">
            <v>0</v>
          </cell>
          <cell r="EN228">
            <v>0</v>
          </cell>
          <cell r="EO228">
            <v>0</v>
          </cell>
          <cell r="EP228">
            <v>0</v>
          </cell>
          <cell r="EQ228">
            <v>0</v>
          </cell>
          <cell r="ER228">
            <v>0</v>
          </cell>
          <cell r="ES228">
            <v>0</v>
          </cell>
          <cell r="ET228">
            <v>0</v>
          </cell>
          <cell r="EU228">
            <v>0</v>
          </cell>
          <cell r="EV228">
            <v>0</v>
          </cell>
        </row>
        <row r="229">
          <cell r="V229" t="str">
            <v>PROJECTED STREET</v>
          </cell>
          <cell r="X229">
            <v>36122.220141999998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0</v>
          </cell>
          <cell r="BL229">
            <v>0</v>
          </cell>
          <cell r="BM229">
            <v>0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  <cell r="BX229">
            <v>0</v>
          </cell>
          <cell r="BY229">
            <v>0</v>
          </cell>
          <cell r="BZ229">
            <v>0</v>
          </cell>
          <cell r="CA229">
            <v>0</v>
          </cell>
          <cell r="CB229">
            <v>0</v>
          </cell>
          <cell r="CC229">
            <v>0</v>
          </cell>
          <cell r="CD229">
            <v>0</v>
          </cell>
          <cell r="CE229">
            <v>0</v>
          </cell>
          <cell r="CF229">
            <v>0</v>
          </cell>
          <cell r="CG229">
            <v>0</v>
          </cell>
          <cell r="CH229">
            <v>0</v>
          </cell>
          <cell r="CI229">
            <v>0</v>
          </cell>
          <cell r="CJ229">
            <v>0</v>
          </cell>
          <cell r="CK229">
            <v>0</v>
          </cell>
          <cell r="CL229">
            <v>0</v>
          </cell>
          <cell r="CM229">
            <v>0</v>
          </cell>
          <cell r="CN229">
            <v>0</v>
          </cell>
          <cell r="CO229">
            <v>0</v>
          </cell>
          <cell r="CP229">
            <v>0</v>
          </cell>
          <cell r="CQ229">
            <v>0</v>
          </cell>
          <cell r="CR229">
            <v>0</v>
          </cell>
          <cell r="CS229">
            <v>0</v>
          </cell>
          <cell r="CT229">
            <v>0</v>
          </cell>
          <cell r="CU229">
            <v>0</v>
          </cell>
          <cell r="CV229">
            <v>0</v>
          </cell>
          <cell r="CW229">
            <v>0</v>
          </cell>
          <cell r="CX229">
            <v>0</v>
          </cell>
          <cell r="CY229">
            <v>0</v>
          </cell>
          <cell r="CZ229">
            <v>0</v>
          </cell>
          <cell r="DA229">
            <v>0</v>
          </cell>
          <cell r="DB229">
            <v>0</v>
          </cell>
          <cell r="DC229">
            <v>0</v>
          </cell>
          <cell r="DD229">
            <v>0</v>
          </cell>
          <cell r="DE229">
            <v>0</v>
          </cell>
          <cell r="DF229">
            <v>0</v>
          </cell>
          <cell r="DG229">
            <v>0</v>
          </cell>
          <cell r="DH229">
            <v>0</v>
          </cell>
          <cell r="DI229">
            <v>0</v>
          </cell>
          <cell r="DJ229">
            <v>0</v>
          </cell>
          <cell r="DK229">
            <v>0</v>
          </cell>
          <cell r="DL229">
            <v>0</v>
          </cell>
          <cell r="DM229">
            <v>0</v>
          </cell>
          <cell r="DN229">
            <v>0</v>
          </cell>
          <cell r="DO229">
            <v>0</v>
          </cell>
          <cell r="DP229">
            <v>0</v>
          </cell>
          <cell r="DQ229">
            <v>0</v>
          </cell>
          <cell r="DR229">
            <v>0</v>
          </cell>
          <cell r="DS229">
            <v>0</v>
          </cell>
          <cell r="DT229">
            <v>0</v>
          </cell>
          <cell r="DU229">
            <v>0</v>
          </cell>
          <cell r="DV229">
            <v>0</v>
          </cell>
          <cell r="DW229">
            <v>0</v>
          </cell>
          <cell r="DX229">
            <v>0</v>
          </cell>
          <cell r="DY229">
            <v>0</v>
          </cell>
          <cell r="DZ229">
            <v>0</v>
          </cell>
          <cell r="EA229">
            <v>0</v>
          </cell>
          <cell r="EB229">
            <v>0</v>
          </cell>
          <cell r="EC229">
            <v>0</v>
          </cell>
          <cell r="ED229">
            <v>0</v>
          </cell>
          <cell r="EE229">
            <v>0</v>
          </cell>
          <cell r="EF229">
            <v>0</v>
          </cell>
          <cell r="EG229">
            <v>0</v>
          </cell>
          <cell r="EH229">
            <v>0</v>
          </cell>
          <cell r="EI229">
            <v>0</v>
          </cell>
          <cell r="EJ229">
            <v>0</v>
          </cell>
          <cell r="EK229">
            <v>0</v>
          </cell>
          <cell r="EL229">
            <v>0</v>
          </cell>
          <cell r="EM229">
            <v>0</v>
          </cell>
          <cell r="EN229">
            <v>0</v>
          </cell>
          <cell r="EO229">
            <v>0</v>
          </cell>
          <cell r="EP229">
            <v>0</v>
          </cell>
          <cell r="EQ229">
            <v>0</v>
          </cell>
          <cell r="ER229">
            <v>0</v>
          </cell>
          <cell r="ES229">
            <v>0</v>
          </cell>
          <cell r="ET229">
            <v>0</v>
          </cell>
          <cell r="EU229">
            <v>0</v>
          </cell>
          <cell r="EV229">
            <v>0</v>
          </cell>
        </row>
        <row r="230">
          <cell r="V230" t="str">
            <v>+ or - Scheduled Date</v>
          </cell>
          <cell r="X230">
            <v>-22.220141999998305</v>
          </cell>
        </row>
        <row r="231">
          <cell r="N231" t="str">
            <v>ENGINEERING</v>
          </cell>
          <cell r="R231" t="str">
            <v>LEARNING QUEST II</v>
          </cell>
          <cell r="V231" t="str">
            <v>START DATE</v>
          </cell>
          <cell r="W231" t="str">
            <v>END     DATE</v>
          </cell>
          <cell r="X231">
            <v>7000</v>
          </cell>
          <cell r="Y231" t="str">
            <v>WK Count</v>
          </cell>
          <cell r="Z231" t="str">
            <v>Total Days</v>
          </cell>
        </row>
        <row r="232">
          <cell r="N232" t="str">
            <v>ENGINEERING</v>
          </cell>
          <cell r="R232" t="str">
            <v>LEARNING QUEST II</v>
          </cell>
          <cell r="T232" t="str">
            <v>ANIMATION PRODUCTION</v>
          </cell>
          <cell r="V232" t="str">
            <v>START DATE</v>
          </cell>
          <cell r="W232" t="str">
            <v>END     DATE</v>
          </cell>
          <cell r="X232">
            <v>7000</v>
          </cell>
          <cell r="Y232" t="str">
            <v>WK Count</v>
          </cell>
          <cell r="Z232" t="str">
            <v>Total Days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W232">
            <v>0</v>
          </cell>
          <cell r="BX232">
            <v>0</v>
          </cell>
          <cell r="BY232">
            <v>35905</v>
          </cell>
          <cell r="BZ232">
            <v>35912</v>
          </cell>
          <cell r="CA232">
            <v>35919</v>
          </cell>
          <cell r="CB232">
            <v>35926</v>
          </cell>
          <cell r="CC232">
            <v>35933</v>
          </cell>
          <cell r="CD232">
            <v>35940</v>
          </cell>
          <cell r="CE232">
            <v>35947</v>
          </cell>
          <cell r="CF232">
            <v>35954</v>
          </cell>
          <cell r="CG232">
            <v>35961</v>
          </cell>
          <cell r="CH232">
            <v>35968</v>
          </cell>
          <cell r="CI232">
            <v>35975</v>
          </cell>
          <cell r="CJ232">
            <v>35982</v>
          </cell>
          <cell r="CK232">
            <v>35989</v>
          </cell>
          <cell r="CL232">
            <v>35996</v>
          </cell>
          <cell r="CM232">
            <v>36003</v>
          </cell>
          <cell r="CN232">
            <v>36010</v>
          </cell>
          <cell r="CO232">
            <v>0</v>
          </cell>
          <cell r="CP232">
            <v>0</v>
          </cell>
          <cell r="CQ232">
            <v>0</v>
          </cell>
          <cell r="CR232">
            <v>0</v>
          </cell>
          <cell r="CS232">
            <v>0</v>
          </cell>
          <cell r="CT232">
            <v>0</v>
          </cell>
          <cell r="CU232">
            <v>0</v>
          </cell>
          <cell r="CV232">
            <v>0</v>
          </cell>
          <cell r="CW232">
            <v>0</v>
          </cell>
          <cell r="CX232">
            <v>0</v>
          </cell>
          <cell r="CY232">
            <v>0</v>
          </cell>
          <cell r="CZ232">
            <v>0</v>
          </cell>
          <cell r="DA232">
            <v>0</v>
          </cell>
          <cell r="DB232">
            <v>0</v>
          </cell>
          <cell r="DC232">
            <v>0</v>
          </cell>
          <cell r="DD232">
            <v>0</v>
          </cell>
          <cell r="DE232">
            <v>0</v>
          </cell>
          <cell r="DF232">
            <v>0</v>
          </cell>
          <cell r="DG232">
            <v>0</v>
          </cell>
          <cell r="DH232">
            <v>0</v>
          </cell>
          <cell r="DI232">
            <v>0</v>
          </cell>
          <cell r="DJ232">
            <v>0</v>
          </cell>
          <cell r="DK232">
            <v>0</v>
          </cell>
          <cell r="DL232">
            <v>0</v>
          </cell>
          <cell r="DM232">
            <v>0</v>
          </cell>
          <cell r="DN232">
            <v>0</v>
          </cell>
          <cell r="DO232">
            <v>0</v>
          </cell>
          <cell r="DP232">
            <v>0</v>
          </cell>
          <cell r="DQ232">
            <v>0</v>
          </cell>
          <cell r="DR232">
            <v>0</v>
          </cell>
          <cell r="DS232">
            <v>0</v>
          </cell>
          <cell r="DT232">
            <v>0</v>
          </cell>
          <cell r="DU232">
            <v>0</v>
          </cell>
          <cell r="DV232">
            <v>0</v>
          </cell>
          <cell r="DW232">
            <v>0</v>
          </cell>
          <cell r="DX232">
            <v>0</v>
          </cell>
          <cell r="DY232">
            <v>0</v>
          </cell>
          <cell r="DZ232">
            <v>0</v>
          </cell>
          <cell r="EA232">
            <v>0</v>
          </cell>
          <cell r="EB232">
            <v>0</v>
          </cell>
          <cell r="EC232">
            <v>0</v>
          </cell>
          <cell r="ED232">
            <v>0</v>
          </cell>
          <cell r="EE232">
            <v>0</v>
          </cell>
          <cell r="EF232">
            <v>0</v>
          </cell>
          <cell r="EG232">
            <v>0</v>
          </cell>
          <cell r="EH232">
            <v>0</v>
          </cell>
          <cell r="EI232">
            <v>0</v>
          </cell>
          <cell r="EJ232">
            <v>0</v>
          </cell>
          <cell r="EK232">
            <v>0</v>
          </cell>
          <cell r="EL232">
            <v>0</v>
          </cell>
          <cell r="EM232">
            <v>0</v>
          </cell>
          <cell r="EN232">
            <v>0</v>
          </cell>
          <cell r="EO232">
            <v>0</v>
          </cell>
          <cell r="EP232">
            <v>0</v>
          </cell>
          <cell r="EQ232">
            <v>0</v>
          </cell>
          <cell r="ER232">
            <v>0</v>
          </cell>
          <cell r="ES232">
            <v>0</v>
          </cell>
          <cell r="ET232">
            <v>0</v>
          </cell>
          <cell r="EU232">
            <v>0</v>
          </cell>
          <cell r="EV232">
            <v>0</v>
          </cell>
        </row>
        <row r="233">
          <cell r="A233" t="str">
            <v>PREP</v>
          </cell>
          <cell r="F233" t="str">
            <v>ANIMATION</v>
          </cell>
          <cell r="I233" t="str">
            <v>INK &amp; PAINT</v>
          </cell>
          <cell r="L233" t="str">
            <v>ALPHA</v>
          </cell>
          <cell r="N233" t="str">
            <v>BETA</v>
          </cell>
          <cell r="P233" t="str">
            <v>RTM</v>
          </cell>
          <cell r="R233" t="str">
            <v>STREET</v>
          </cell>
          <cell r="T233" t="str">
            <v>ANIMATION PRODUCTION</v>
          </cell>
          <cell r="V233">
            <v>35905</v>
          </cell>
          <cell r="W233">
            <v>36017</v>
          </cell>
          <cell r="X233">
            <v>500</v>
          </cell>
          <cell r="Y233">
            <v>16</v>
          </cell>
          <cell r="Z233">
            <v>112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35905</v>
          </cell>
          <cell r="BZ233">
            <v>35912</v>
          </cell>
          <cell r="CA233">
            <v>35919</v>
          </cell>
          <cell r="CB233">
            <v>35926</v>
          </cell>
          <cell r="CC233">
            <v>35933</v>
          </cell>
          <cell r="CD233">
            <v>35940</v>
          </cell>
          <cell r="CE233">
            <v>35947</v>
          </cell>
          <cell r="CF233">
            <v>35954</v>
          </cell>
          <cell r="CG233">
            <v>35961</v>
          </cell>
          <cell r="CH233">
            <v>35968</v>
          </cell>
          <cell r="CI233">
            <v>35975</v>
          </cell>
          <cell r="CJ233">
            <v>35982</v>
          </cell>
          <cell r="CK233">
            <v>35989</v>
          </cell>
          <cell r="CL233">
            <v>35996</v>
          </cell>
          <cell r="CM233">
            <v>36003</v>
          </cell>
          <cell r="CN233">
            <v>36010</v>
          </cell>
          <cell r="CO233">
            <v>0</v>
          </cell>
          <cell r="CP233">
            <v>0</v>
          </cell>
          <cell r="CQ233">
            <v>0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CW233">
            <v>0</v>
          </cell>
          <cell r="CX233">
            <v>0</v>
          </cell>
          <cell r="CY233">
            <v>0</v>
          </cell>
          <cell r="CZ233">
            <v>0</v>
          </cell>
          <cell r="DA233">
            <v>0</v>
          </cell>
          <cell r="DB233">
            <v>0</v>
          </cell>
          <cell r="DC233">
            <v>0</v>
          </cell>
          <cell r="DD233">
            <v>0</v>
          </cell>
          <cell r="DE233">
            <v>0</v>
          </cell>
          <cell r="DF233">
            <v>0</v>
          </cell>
          <cell r="DG233">
            <v>0</v>
          </cell>
          <cell r="DH233">
            <v>0</v>
          </cell>
          <cell r="DI233">
            <v>0</v>
          </cell>
          <cell r="DJ233">
            <v>0</v>
          </cell>
          <cell r="DK233">
            <v>0</v>
          </cell>
          <cell r="DL233">
            <v>0</v>
          </cell>
          <cell r="DM233">
            <v>0</v>
          </cell>
          <cell r="DN233">
            <v>0</v>
          </cell>
          <cell r="DO233">
            <v>0</v>
          </cell>
          <cell r="DP233">
            <v>0</v>
          </cell>
          <cell r="DQ233">
            <v>0</v>
          </cell>
          <cell r="DR233">
            <v>0</v>
          </cell>
          <cell r="DS233">
            <v>0</v>
          </cell>
          <cell r="DT233">
            <v>0</v>
          </cell>
          <cell r="DU233">
            <v>0</v>
          </cell>
          <cell r="DV233">
            <v>0</v>
          </cell>
          <cell r="DW233">
            <v>0</v>
          </cell>
          <cell r="DX233">
            <v>0</v>
          </cell>
          <cell r="DY233">
            <v>0</v>
          </cell>
          <cell r="DZ233">
            <v>0</v>
          </cell>
          <cell r="EA233">
            <v>0</v>
          </cell>
          <cell r="EB233">
            <v>0</v>
          </cell>
          <cell r="EC233">
            <v>0</v>
          </cell>
          <cell r="ED233">
            <v>0</v>
          </cell>
          <cell r="EE233">
            <v>0</v>
          </cell>
          <cell r="EF233">
            <v>0</v>
          </cell>
          <cell r="EG233">
            <v>0</v>
          </cell>
          <cell r="EH233">
            <v>0</v>
          </cell>
          <cell r="EI233">
            <v>0</v>
          </cell>
          <cell r="EJ233">
            <v>0</v>
          </cell>
          <cell r="EK233">
            <v>0</v>
          </cell>
          <cell r="EL233">
            <v>0</v>
          </cell>
          <cell r="EM233">
            <v>0</v>
          </cell>
          <cell r="EN233">
            <v>0</v>
          </cell>
          <cell r="EO233">
            <v>0</v>
          </cell>
          <cell r="EP233">
            <v>0</v>
          </cell>
          <cell r="EQ233">
            <v>0</v>
          </cell>
          <cell r="ER233">
            <v>0</v>
          </cell>
          <cell r="ES233">
            <v>0</v>
          </cell>
          <cell r="ET233">
            <v>0</v>
          </cell>
          <cell r="EU233">
            <v>0</v>
          </cell>
          <cell r="EV233">
            <v>0</v>
          </cell>
        </row>
        <row r="234">
          <cell r="A234" t="str">
            <v>PREP</v>
          </cell>
          <cell r="B234" t="str">
            <v>Days</v>
          </cell>
          <cell r="F234" t="str">
            <v>ANIMATION</v>
          </cell>
          <cell r="G234" t="str">
            <v>Days</v>
          </cell>
          <cell r="H234" t="str">
            <v>Frames</v>
          </cell>
          <cell r="I234" t="str">
            <v>INK &amp; PAINT</v>
          </cell>
          <cell r="J234" t="str">
            <v>Days</v>
          </cell>
          <cell r="L234" t="str">
            <v>ALPHA</v>
          </cell>
          <cell r="N234" t="str">
            <v>BETA</v>
          </cell>
          <cell r="P234" t="str">
            <v>RTM</v>
          </cell>
          <cell r="R234" t="str">
            <v>STREET</v>
          </cell>
          <cell r="T234" t="str">
            <v>Prep Projection</v>
          </cell>
          <cell r="V234">
            <v>35905</v>
          </cell>
          <cell r="W234">
            <v>36017</v>
          </cell>
          <cell r="X234">
            <v>500</v>
          </cell>
          <cell r="Y234">
            <v>16</v>
          </cell>
          <cell r="Z234">
            <v>112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0</v>
          </cell>
          <cell r="BX234">
            <v>0</v>
          </cell>
          <cell r="BY234">
            <v>125</v>
          </cell>
          <cell r="BZ234">
            <v>250</v>
          </cell>
          <cell r="CA234">
            <v>375</v>
          </cell>
          <cell r="CB234">
            <v>500</v>
          </cell>
          <cell r="CC234">
            <v>500</v>
          </cell>
          <cell r="CD234">
            <v>500</v>
          </cell>
          <cell r="CE234">
            <v>500</v>
          </cell>
          <cell r="CF234">
            <v>500</v>
          </cell>
          <cell r="CG234">
            <v>500</v>
          </cell>
          <cell r="CH234">
            <v>500</v>
          </cell>
          <cell r="CI234">
            <v>500</v>
          </cell>
          <cell r="CJ234">
            <v>500</v>
          </cell>
          <cell r="CK234">
            <v>500</v>
          </cell>
          <cell r="CL234">
            <v>500</v>
          </cell>
          <cell r="CM234">
            <v>500</v>
          </cell>
          <cell r="CN234">
            <v>500</v>
          </cell>
          <cell r="CO234">
            <v>0</v>
          </cell>
          <cell r="CP234">
            <v>0</v>
          </cell>
          <cell r="CQ234">
            <v>0</v>
          </cell>
          <cell r="CR234">
            <v>0</v>
          </cell>
          <cell r="CS234">
            <v>0</v>
          </cell>
          <cell r="CT234">
            <v>0</v>
          </cell>
          <cell r="CU234">
            <v>0</v>
          </cell>
          <cell r="CV234">
            <v>0</v>
          </cell>
          <cell r="CW234">
            <v>0</v>
          </cell>
          <cell r="CX234">
            <v>0</v>
          </cell>
          <cell r="CY234">
            <v>0</v>
          </cell>
          <cell r="CZ234">
            <v>0</v>
          </cell>
          <cell r="DA234">
            <v>0</v>
          </cell>
          <cell r="DB234">
            <v>0</v>
          </cell>
          <cell r="DC234">
            <v>0</v>
          </cell>
          <cell r="DD234">
            <v>0</v>
          </cell>
          <cell r="DE234">
            <v>0</v>
          </cell>
          <cell r="DF234">
            <v>0</v>
          </cell>
          <cell r="DG234">
            <v>0</v>
          </cell>
          <cell r="DH234">
            <v>0</v>
          </cell>
          <cell r="DI234">
            <v>0</v>
          </cell>
          <cell r="DJ234">
            <v>0</v>
          </cell>
          <cell r="DK234">
            <v>0</v>
          </cell>
          <cell r="DL234">
            <v>0</v>
          </cell>
          <cell r="DM234">
            <v>0</v>
          </cell>
          <cell r="DN234">
            <v>0</v>
          </cell>
          <cell r="DO234">
            <v>0</v>
          </cell>
          <cell r="DP234">
            <v>0</v>
          </cell>
          <cell r="DQ234">
            <v>0</v>
          </cell>
          <cell r="DR234">
            <v>0</v>
          </cell>
          <cell r="DS234">
            <v>0</v>
          </cell>
          <cell r="DT234">
            <v>0</v>
          </cell>
          <cell r="DU234">
            <v>0</v>
          </cell>
          <cell r="DV234">
            <v>0</v>
          </cell>
          <cell r="DW234">
            <v>0</v>
          </cell>
          <cell r="DX234">
            <v>0</v>
          </cell>
          <cell r="DY234">
            <v>0</v>
          </cell>
          <cell r="DZ234">
            <v>0</v>
          </cell>
          <cell r="EA234">
            <v>0</v>
          </cell>
          <cell r="EB234">
            <v>0</v>
          </cell>
          <cell r="EC234">
            <v>0</v>
          </cell>
          <cell r="ED234">
            <v>0</v>
          </cell>
          <cell r="EE234">
            <v>0</v>
          </cell>
          <cell r="EF234">
            <v>0</v>
          </cell>
          <cell r="EG234">
            <v>0</v>
          </cell>
          <cell r="EH234">
            <v>0</v>
          </cell>
          <cell r="EI234">
            <v>0</v>
          </cell>
          <cell r="EJ234">
            <v>0</v>
          </cell>
          <cell r="EK234">
            <v>0</v>
          </cell>
          <cell r="EL234">
            <v>0</v>
          </cell>
          <cell r="EM234">
            <v>0</v>
          </cell>
          <cell r="EN234">
            <v>0</v>
          </cell>
          <cell r="EO234">
            <v>0</v>
          </cell>
          <cell r="EP234">
            <v>0</v>
          </cell>
          <cell r="EQ234">
            <v>0</v>
          </cell>
          <cell r="ER234">
            <v>0</v>
          </cell>
          <cell r="ES234">
            <v>0</v>
          </cell>
          <cell r="ET234">
            <v>0</v>
          </cell>
          <cell r="EU234">
            <v>0</v>
          </cell>
          <cell r="EV234">
            <v>0</v>
          </cell>
        </row>
        <row r="235">
          <cell r="A235" t="str">
            <v>Wks</v>
          </cell>
          <cell r="B235" t="str">
            <v>Days</v>
          </cell>
          <cell r="F235" t="str">
            <v>Wks</v>
          </cell>
          <cell r="G235" t="str">
            <v>Days</v>
          </cell>
          <cell r="H235" t="str">
            <v>Frames</v>
          </cell>
          <cell r="I235" t="str">
            <v>Wks</v>
          </cell>
          <cell r="J235" t="str">
            <v>Days</v>
          </cell>
          <cell r="K235">
            <v>21</v>
          </cell>
          <cell r="M235">
            <v>29</v>
          </cell>
          <cell r="O235">
            <v>29</v>
          </cell>
          <cell r="Q235">
            <v>29</v>
          </cell>
          <cell r="R235">
            <v>36312</v>
          </cell>
          <cell r="T235" t="str">
            <v>Animation Projection</v>
          </cell>
          <cell r="V235">
            <v>35933</v>
          </cell>
          <cell r="W235">
            <v>36061</v>
          </cell>
          <cell r="X235">
            <v>500</v>
          </cell>
          <cell r="Y235">
            <v>19</v>
          </cell>
          <cell r="Z235">
            <v>128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0</v>
          </cell>
          <cell r="BX235">
            <v>0</v>
          </cell>
          <cell r="BY235">
            <v>0</v>
          </cell>
          <cell r="BZ235">
            <v>0</v>
          </cell>
          <cell r="CA235">
            <v>0</v>
          </cell>
          <cell r="CB235">
            <v>0</v>
          </cell>
          <cell r="CC235">
            <v>0</v>
          </cell>
          <cell r="CD235">
            <v>0</v>
          </cell>
          <cell r="CE235">
            <v>0</v>
          </cell>
          <cell r="CF235">
            <v>125</v>
          </cell>
          <cell r="CG235">
            <v>250</v>
          </cell>
          <cell r="CH235">
            <v>375</v>
          </cell>
          <cell r="CI235">
            <v>500</v>
          </cell>
          <cell r="CJ235">
            <v>500</v>
          </cell>
          <cell r="CK235">
            <v>500</v>
          </cell>
          <cell r="CL235">
            <v>500</v>
          </cell>
          <cell r="CM235">
            <v>500</v>
          </cell>
          <cell r="CN235">
            <v>500</v>
          </cell>
          <cell r="CO235">
            <v>500</v>
          </cell>
          <cell r="CP235">
            <v>500</v>
          </cell>
          <cell r="CQ235">
            <v>500</v>
          </cell>
          <cell r="CR235">
            <v>500</v>
          </cell>
          <cell r="CS235">
            <v>500</v>
          </cell>
          <cell r="CT235">
            <v>500</v>
          </cell>
          <cell r="CU235">
            <v>500</v>
          </cell>
          <cell r="CV235">
            <v>0</v>
          </cell>
          <cell r="CW235">
            <v>0</v>
          </cell>
          <cell r="CX235">
            <v>0</v>
          </cell>
          <cell r="CY235">
            <v>0</v>
          </cell>
          <cell r="CZ235">
            <v>0</v>
          </cell>
          <cell r="DA235">
            <v>0</v>
          </cell>
          <cell r="DB235">
            <v>0</v>
          </cell>
          <cell r="DC235">
            <v>0</v>
          </cell>
          <cell r="DD235">
            <v>0</v>
          </cell>
          <cell r="DE235">
            <v>0</v>
          </cell>
          <cell r="DF235">
            <v>0</v>
          </cell>
          <cell r="DG235">
            <v>0</v>
          </cell>
          <cell r="DH235">
            <v>0</v>
          </cell>
          <cell r="DI235">
            <v>0</v>
          </cell>
          <cell r="DJ235">
            <v>0</v>
          </cell>
          <cell r="DK235">
            <v>0</v>
          </cell>
          <cell r="DL235">
            <v>0</v>
          </cell>
          <cell r="DM235">
            <v>0</v>
          </cell>
          <cell r="DN235">
            <v>0</v>
          </cell>
          <cell r="DO235">
            <v>0</v>
          </cell>
          <cell r="DP235">
            <v>0</v>
          </cell>
          <cell r="DQ235">
            <v>0</v>
          </cell>
          <cell r="DR235">
            <v>0</v>
          </cell>
          <cell r="DS235">
            <v>0</v>
          </cell>
          <cell r="DT235">
            <v>0</v>
          </cell>
          <cell r="DU235">
            <v>0</v>
          </cell>
          <cell r="DV235">
            <v>0</v>
          </cell>
          <cell r="DW235">
            <v>0</v>
          </cell>
          <cell r="DX235">
            <v>0</v>
          </cell>
          <cell r="DY235">
            <v>0</v>
          </cell>
          <cell r="DZ235">
            <v>0</v>
          </cell>
          <cell r="EA235">
            <v>0</v>
          </cell>
          <cell r="EB235">
            <v>0</v>
          </cell>
          <cell r="EC235">
            <v>0</v>
          </cell>
          <cell r="ED235">
            <v>0</v>
          </cell>
          <cell r="EE235">
            <v>0</v>
          </cell>
          <cell r="EF235">
            <v>0</v>
          </cell>
          <cell r="EG235">
            <v>0</v>
          </cell>
          <cell r="EH235">
            <v>0</v>
          </cell>
          <cell r="EI235">
            <v>0</v>
          </cell>
          <cell r="EJ235">
            <v>0</v>
          </cell>
          <cell r="EK235">
            <v>0</v>
          </cell>
          <cell r="EL235">
            <v>0</v>
          </cell>
          <cell r="EM235">
            <v>0</v>
          </cell>
          <cell r="EN235">
            <v>0</v>
          </cell>
          <cell r="EO235">
            <v>0</v>
          </cell>
          <cell r="EP235">
            <v>0</v>
          </cell>
          <cell r="EQ235">
            <v>0</v>
          </cell>
          <cell r="ER235">
            <v>0</v>
          </cell>
          <cell r="ES235">
            <v>0</v>
          </cell>
          <cell r="ET235">
            <v>0</v>
          </cell>
          <cell r="EU235">
            <v>0</v>
          </cell>
          <cell r="EV235">
            <v>0</v>
          </cell>
        </row>
        <row r="236">
          <cell r="A236">
            <v>14</v>
          </cell>
          <cell r="B236">
            <v>112</v>
          </cell>
          <cell r="F236">
            <v>14</v>
          </cell>
          <cell r="G236">
            <v>128</v>
          </cell>
          <cell r="H236">
            <v>7000</v>
          </cell>
          <cell r="I236">
            <v>14</v>
          </cell>
          <cell r="J236">
            <v>112</v>
          </cell>
          <cell r="K236">
            <v>21</v>
          </cell>
          <cell r="M236">
            <v>29</v>
          </cell>
          <cell r="O236">
            <v>29</v>
          </cell>
          <cell r="Q236">
            <v>29</v>
          </cell>
          <cell r="R236">
            <v>36312</v>
          </cell>
          <cell r="T236" t="str">
            <v>Ink &amp; Paint Projection</v>
          </cell>
          <cell r="V236">
            <v>35963</v>
          </cell>
          <cell r="W236">
            <v>36075</v>
          </cell>
          <cell r="X236">
            <v>500</v>
          </cell>
          <cell r="Y236">
            <v>16</v>
          </cell>
          <cell r="Z236">
            <v>112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0</v>
          </cell>
          <cell r="BV236">
            <v>0</v>
          </cell>
          <cell r="BW236">
            <v>0</v>
          </cell>
          <cell r="BX236">
            <v>0</v>
          </cell>
          <cell r="BY236">
            <v>0</v>
          </cell>
          <cell r="BZ236">
            <v>0</v>
          </cell>
          <cell r="CA236">
            <v>0</v>
          </cell>
          <cell r="CB236">
            <v>0</v>
          </cell>
          <cell r="CC236">
            <v>0</v>
          </cell>
          <cell r="CD236">
            <v>0</v>
          </cell>
          <cell r="CE236">
            <v>0</v>
          </cell>
          <cell r="CF236">
            <v>0</v>
          </cell>
          <cell r="CG236">
            <v>0</v>
          </cell>
          <cell r="CH236">
            <v>125</v>
          </cell>
          <cell r="CI236">
            <v>250</v>
          </cell>
          <cell r="CJ236">
            <v>375</v>
          </cell>
          <cell r="CK236">
            <v>500</v>
          </cell>
          <cell r="CL236">
            <v>500</v>
          </cell>
          <cell r="CM236">
            <v>500</v>
          </cell>
          <cell r="CN236">
            <v>500</v>
          </cell>
          <cell r="CO236">
            <v>500</v>
          </cell>
          <cell r="CP236">
            <v>500</v>
          </cell>
          <cell r="CQ236">
            <v>500</v>
          </cell>
          <cell r="CR236">
            <v>500</v>
          </cell>
          <cell r="CS236">
            <v>500</v>
          </cell>
          <cell r="CT236">
            <v>500</v>
          </cell>
          <cell r="CU236">
            <v>500</v>
          </cell>
          <cell r="CV236">
            <v>500</v>
          </cell>
          <cell r="CW236">
            <v>500</v>
          </cell>
          <cell r="CX236">
            <v>0</v>
          </cell>
          <cell r="CY236">
            <v>0</v>
          </cell>
          <cell r="CZ236">
            <v>0</v>
          </cell>
          <cell r="DA236">
            <v>0</v>
          </cell>
          <cell r="DB236">
            <v>0</v>
          </cell>
          <cell r="DC236">
            <v>0</v>
          </cell>
          <cell r="DD236">
            <v>0</v>
          </cell>
          <cell r="DE236">
            <v>0</v>
          </cell>
          <cell r="DF236">
            <v>0</v>
          </cell>
          <cell r="DG236">
            <v>0</v>
          </cell>
          <cell r="DH236">
            <v>0</v>
          </cell>
          <cell r="DI236">
            <v>0</v>
          </cell>
          <cell r="DJ236">
            <v>0</v>
          </cell>
          <cell r="DK236">
            <v>0</v>
          </cell>
          <cell r="DL236">
            <v>0</v>
          </cell>
          <cell r="DM236">
            <v>0</v>
          </cell>
          <cell r="DN236">
            <v>0</v>
          </cell>
          <cell r="DO236">
            <v>0</v>
          </cell>
          <cell r="DP236">
            <v>0</v>
          </cell>
          <cell r="DQ236">
            <v>0</v>
          </cell>
          <cell r="DR236">
            <v>0</v>
          </cell>
          <cell r="DS236">
            <v>0</v>
          </cell>
          <cell r="DT236">
            <v>0</v>
          </cell>
          <cell r="DU236">
            <v>0</v>
          </cell>
          <cell r="DV236">
            <v>0</v>
          </cell>
          <cell r="DW236">
            <v>0</v>
          </cell>
          <cell r="DX236">
            <v>0</v>
          </cell>
          <cell r="DY236">
            <v>0</v>
          </cell>
          <cell r="DZ236">
            <v>0</v>
          </cell>
          <cell r="EA236">
            <v>0</v>
          </cell>
          <cell r="EB236">
            <v>0</v>
          </cell>
          <cell r="EC236">
            <v>0</v>
          </cell>
          <cell r="ED236">
            <v>0</v>
          </cell>
          <cell r="EE236">
            <v>0</v>
          </cell>
          <cell r="EF236">
            <v>0</v>
          </cell>
          <cell r="EG236">
            <v>0</v>
          </cell>
          <cell r="EH236">
            <v>0</v>
          </cell>
          <cell r="EI236">
            <v>0</v>
          </cell>
          <cell r="EJ236">
            <v>0</v>
          </cell>
          <cell r="EK236">
            <v>0</v>
          </cell>
          <cell r="EL236">
            <v>0</v>
          </cell>
          <cell r="EM236">
            <v>0</v>
          </cell>
          <cell r="EN236">
            <v>0</v>
          </cell>
          <cell r="EO236">
            <v>0</v>
          </cell>
          <cell r="EP236">
            <v>0</v>
          </cell>
          <cell r="EQ236">
            <v>0</v>
          </cell>
          <cell r="ER236">
            <v>0</v>
          </cell>
          <cell r="ES236">
            <v>0</v>
          </cell>
          <cell r="ET236">
            <v>0</v>
          </cell>
          <cell r="EU236">
            <v>0</v>
          </cell>
          <cell r="EV236">
            <v>0</v>
          </cell>
        </row>
        <row r="238">
          <cell r="T238" t="str">
            <v>BUDGET FORECAST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V238">
            <v>0</v>
          </cell>
          <cell r="BW238">
            <v>0</v>
          </cell>
          <cell r="BX238">
            <v>0</v>
          </cell>
          <cell r="BY238">
            <v>35905</v>
          </cell>
          <cell r="BZ238">
            <v>35912</v>
          </cell>
          <cell r="CA238">
            <v>35919</v>
          </cell>
          <cell r="CB238">
            <v>35926</v>
          </cell>
          <cell r="CC238">
            <v>35933</v>
          </cell>
          <cell r="CD238">
            <v>35940</v>
          </cell>
          <cell r="CE238">
            <v>35947</v>
          </cell>
          <cell r="CF238">
            <v>35954</v>
          </cell>
          <cell r="CG238">
            <v>35961</v>
          </cell>
          <cell r="CH238">
            <v>35968</v>
          </cell>
          <cell r="CI238">
            <v>35975</v>
          </cell>
          <cell r="CJ238">
            <v>35982</v>
          </cell>
          <cell r="CK238">
            <v>35989</v>
          </cell>
          <cell r="CL238">
            <v>35996</v>
          </cell>
          <cell r="CM238">
            <v>36003</v>
          </cell>
          <cell r="CN238">
            <v>36010</v>
          </cell>
          <cell r="CO238">
            <v>0</v>
          </cell>
          <cell r="CP238">
            <v>0</v>
          </cell>
          <cell r="CQ238">
            <v>0</v>
          </cell>
          <cell r="CR238">
            <v>0</v>
          </cell>
          <cell r="CS238">
            <v>0</v>
          </cell>
          <cell r="CT238">
            <v>0</v>
          </cell>
          <cell r="CU238">
            <v>0</v>
          </cell>
          <cell r="CV238">
            <v>0</v>
          </cell>
          <cell r="CW238">
            <v>0</v>
          </cell>
          <cell r="CX238">
            <v>0</v>
          </cell>
          <cell r="CY238">
            <v>0</v>
          </cell>
          <cell r="CZ238">
            <v>0</v>
          </cell>
          <cell r="DA238">
            <v>0</v>
          </cell>
          <cell r="DB238">
            <v>0</v>
          </cell>
          <cell r="DC238">
            <v>0</v>
          </cell>
          <cell r="DD238">
            <v>0</v>
          </cell>
          <cell r="DE238">
            <v>0</v>
          </cell>
          <cell r="DF238">
            <v>0</v>
          </cell>
          <cell r="DG238">
            <v>0</v>
          </cell>
          <cell r="DH238">
            <v>0</v>
          </cell>
          <cell r="DI238">
            <v>0</v>
          </cell>
          <cell r="DJ238">
            <v>0</v>
          </cell>
          <cell r="DK238">
            <v>0</v>
          </cell>
          <cell r="DL238">
            <v>0</v>
          </cell>
          <cell r="DM238">
            <v>0</v>
          </cell>
          <cell r="DN238">
            <v>0</v>
          </cell>
          <cell r="DO238">
            <v>0</v>
          </cell>
          <cell r="DP238">
            <v>0</v>
          </cell>
          <cell r="DQ238">
            <v>0</v>
          </cell>
          <cell r="DR238">
            <v>0</v>
          </cell>
          <cell r="DS238">
            <v>0</v>
          </cell>
          <cell r="DT238">
            <v>0</v>
          </cell>
          <cell r="DU238">
            <v>0</v>
          </cell>
          <cell r="DV238">
            <v>0</v>
          </cell>
          <cell r="DW238">
            <v>0</v>
          </cell>
          <cell r="DX238">
            <v>0</v>
          </cell>
          <cell r="DY238">
            <v>0</v>
          </cell>
          <cell r="DZ238">
            <v>0</v>
          </cell>
          <cell r="EA238">
            <v>0</v>
          </cell>
          <cell r="EB238">
            <v>0</v>
          </cell>
          <cell r="EC238">
            <v>0</v>
          </cell>
          <cell r="ED238">
            <v>0</v>
          </cell>
          <cell r="EE238">
            <v>0</v>
          </cell>
          <cell r="EF238">
            <v>0</v>
          </cell>
          <cell r="EG238">
            <v>0</v>
          </cell>
          <cell r="EH238">
            <v>0</v>
          </cell>
          <cell r="EI238">
            <v>0</v>
          </cell>
          <cell r="EJ238">
            <v>0</v>
          </cell>
          <cell r="EK238">
            <v>0</v>
          </cell>
          <cell r="EL238">
            <v>0</v>
          </cell>
          <cell r="EM238">
            <v>0</v>
          </cell>
          <cell r="EN238">
            <v>0</v>
          </cell>
          <cell r="EO238">
            <v>0</v>
          </cell>
          <cell r="EP238">
            <v>0</v>
          </cell>
          <cell r="EQ238">
            <v>0</v>
          </cell>
          <cell r="ER238">
            <v>0</v>
          </cell>
          <cell r="ES238">
            <v>0</v>
          </cell>
          <cell r="ET238">
            <v>0</v>
          </cell>
          <cell r="EU238">
            <v>0</v>
          </cell>
          <cell r="EV238">
            <v>0</v>
          </cell>
          <cell r="EW238">
            <v>0</v>
          </cell>
          <cell r="EX238">
            <v>0</v>
          </cell>
          <cell r="EY238">
            <v>0</v>
          </cell>
          <cell r="EZ238">
            <v>0</v>
          </cell>
          <cell r="FA238">
            <v>0</v>
          </cell>
          <cell r="FB238">
            <v>0</v>
          </cell>
          <cell r="FC238">
            <v>0</v>
          </cell>
          <cell r="FD238">
            <v>0</v>
          </cell>
          <cell r="FE238">
            <v>0</v>
          </cell>
          <cell r="FF238">
            <v>0</v>
          </cell>
          <cell r="FG238">
            <v>0</v>
          </cell>
          <cell r="FH238">
            <v>0</v>
          </cell>
          <cell r="FI238">
            <v>0</v>
          </cell>
        </row>
        <row r="239">
          <cell r="T239" t="str">
            <v>BUDGET FORECAST</v>
          </cell>
          <cell r="V239" t="str">
            <v>PRE PROD</v>
          </cell>
          <cell r="W239">
            <v>30</v>
          </cell>
          <cell r="X239">
            <v>217500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BV239">
            <v>0</v>
          </cell>
          <cell r="BW239">
            <v>0</v>
          </cell>
          <cell r="BX239">
            <v>0</v>
          </cell>
          <cell r="BY239">
            <v>35905</v>
          </cell>
          <cell r="BZ239">
            <v>35912</v>
          </cell>
          <cell r="CA239">
            <v>35919</v>
          </cell>
          <cell r="CB239">
            <v>35926</v>
          </cell>
          <cell r="CC239">
            <v>35933</v>
          </cell>
          <cell r="CD239">
            <v>35940</v>
          </cell>
          <cell r="CE239">
            <v>35947</v>
          </cell>
          <cell r="CF239">
            <v>35954</v>
          </cell>
          <cell r="CG239">
            <v>35961</v>
          </cell>
          <cell r="CH239">
            <v>35968</v>
          </cell>
          <cell r="CI239">
            <v>35975</v>
          </cell>
          <cell r="CJ239">
            <v>35982</v>
          </cell>
          <cell r="CK239">
            <v>35989</v>
          </cell>
          <cell r="CL239">
            <v>35996</v>
          </cell>
          <cell r="CM239">
            <v>36003</v>
          </cell>
          <cell r="CN239">
            <v>36010</v>
          </cell>
          <cell r="CO239">
            <v>0</v>
          </cell>
          <cell r="CP239">
            <v>0</v>
          </cell>
          <cell r="CQ239">
            <v>0</v>
          </cell>
          <cell r="CR239">
            <v>0</v>
          </cell>
          <cell r="CS239">
            <v>0</v>
          </cell>
          <cell r="CT239">
            <v>0</v>
          </cell>
          <cell r="CU239">
            <v>0</v>
          </cell>
          <cell r="CV239">
            <v>0</v>
          </cell>
          <cell r="CW239">
            <v>0</v>
          </cell>
          <cell r="CX239">
            <v>0</v>
          </cell>
          <cell r="CY239">
            <v>0</v>
          </cell>
          <cell r="CZ239">
            <v>0</v>
          </cell>
          <cell r="DA239">
            <v>0</v>
          </cell>
          <cell r="DB239">
            <v>0</v>
          </cell>
          <cell r="DC239">
            <v>0</v>
          </cell>
          <cell r="DD239">
            <v>0</v>
          </cell>
          <cell r="DE239">
            <v>0</v>
          </cell>
          <cell r="DF239">
            <v>0</v>
          </cell>
          <cell r="DG239">
            <v>0</v>
          </cell>
          <cell r="DH239">
            <v>0</v>
          </cell>
          <cell r="DI239">
            <v>0</v>
          </cell>
          <cell r="DJ239">
            <v>0</v>
          </cell>
          <cell r="DK239">
            <v>0</v>
          </cell>
          <cell r="DL239">
            <v>0</v>
          </cell>
          <cell r="DM239">
            <v>0</v>
          </cell>
          <cell r="DN239">
            <v>0</v>
          </cell>
          <cell r="DO239">
            <v>0</v>
          </cell>
          <cell r="DP239">
            <v>0</v>
          </cell>
          <cell r="DQ239">
            <v>0</v>
          </cell>
          <cell r="DR239">
            <v>0</v>
          </cell>
          <cell r="DS239">
            <v>0</v>
          </cell>
          <cell r="DT239">
            <v>0</v>
          </cell>
          <cell r="DU239">
            <v>0</v>
          </cell>
          <cell r="DV239">
            <v>0</v>
          </cell>
          <cell r="DW239">
            <v>0</v>
          </cell>
          <cell r="DX239">
            <v>0</v>
          </cell>
          <cell r="DY239">
            <v>0</v>
          </cell>
          <cell r="DZ239">
            <v>0</v>
          </cell>
          <cell r="EA239">
            <v>0</v>
          </cell>
          <cell r="EB239">
            <v>0</v>
          </cell>
          <cell r="EC239">
            <v>0</v>
          </cell>
          <cell r="ED239">
            <v>0</v>
          </cell>
          <cell r="EE239">
            <v>0</v>
          </cell>
          <cell r="EF239">
            <v>0</v>
          </cell>
          <cell r="EG239">
            <v>0</v>
          </cell>
          <cell r="EH239">
            <v>0</v>
          </cell>
          <cell r="EI239">
            <v>0</v>
          </cell>
          <cell r="EJ239">
            <v>0</v>
          </cell>
          <cell r="EK239">
            <v>0</v>
          </cell>
          <cell r="EL239">
            <v>0</v>
          </cell>
          <cell r="EM239">
            <v>0</v>
          </cell>
          <cell r="EN239">
            <v>0</v>
          </cell>
          <cell r="EO239">
            <v>0</v>
          </cell>
          <cell r="EP239">
            <v>0</v>
          </cell>
          <cell r="EQ239">
            <v>0</v>
          </cell>
          <cell r="ER239">
            <v>0</v>
          </cell>
          <cell r="ES239">
            <v>0</v>
          </cell>
          <cell r="ET239">
            <v>0</v>
          </cell>
          <cell r="EU239">
            <v>0</v>
          </cell>
          <cell r="EV239">
            <v>0</v>
          </cell>
          <cell r="EW239">
            <v>0</v>
          </cell>
          <cell r="EX239">
            <v>0</v>
          </cell>
          <cell r="EY239">
            <v>0</v>
          </cell>
          <cell r="EZ239">
            <v>0</v>
          </cell>
          <cell r="FA239">
            <v>0</v>
          </cell>
          <cell r="FB239">
            <v>0</v>
          </cell>
          <cell r="FC239">
            <v>0</v>
          </cell>
          <cell r="FD239">
            <v>0</v>
          </cell>
          <cell r="FE239">
            <v>0</v>
          </cell>
          <cell r="FF239">
            <v>0</v>
          </cell>
          <cell r="FG239">
            <v>0</v>
          </cell>
          <cell r="FH239">
            <v>0</v>
          </cell>
          <cell r="FI239">
            <v>0</v>
          </cell>
        </row>
        <row r="240">
          <cell r="V240" t="str">
            <v>PRE PROD</v>
          </cell>
          <cell r="W240">
            <v>30</v>
          </cell>
          <cell r="X240">
            <v>217500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V240">
            <v>0</v>
          </cell>
          <cell r="BW240">
            <v>0</v>
          </cell>
          <cell r="BX240">
            <v>0</v>
          </cell>
          <cell r="BY240">
            <v>3750</v>
          </cell>
          <cell r="BZ240">
            <v>7500</v>
          </cell>
          <cell r="CA240">
            <v>11250</v>
          </cell>
          <cell r="CB240">
            <v>15000</v>
          </cell>
          <cell r="CC240">
            <v>15000</v>
          </cell>
          <cell r="CD240">
            <v>15000</v>
          </cell>
          <cell r="CE240">
            <v>15000</v>
          </cell>
          <cell r="CF240">
            <v>15000</v>
          </cell>
          <cell r="CG240">
            <v>15000</v>
          </cell>
          <cell r="CH240">
            <v>15000</v>
          </cell>
          <cell r="CI240">
            <v>15000</v>
          </cell>
          <cell r="CJ240">
            <v>15000</v>
          </cell>
          <cell r="CK240">
            <v>15000</v>
          </cell>
          <cell r="CL240">
            <v>15000</v>
          </cell>
          <cell r="CM240">
            <v>15000</v>
          </cell>
          <cell r="CN240">
            <v>15000</v>
          </cell>
          <cell r="CO240">
            <v>0</v>
          </cell>
          <cell r="CP240">
            <v>0</v>
          </cell>
          <cell r="CQ240">
            <v>0</v>
          </cell>
          <cell r="CR240">
            <v>0</v>
          </cell>
          <cell r="CS240">
            <v>0</v>
          </cell>
          <cell r="CT240">
            <v>0</v>
          </cell>
          <cell r="CU240">
            <v>0</v>
          </cell>
          <cell r="CV240">
            <v>0</v>
          </cell>
          <cell r="CW240">
            <v>0</v>
          </cell>
          <cell r="CX240">
            <v>0</v>
          </cell>
          <cell r="CY240">
            <v>0</v>
          </cell>
          <cell r="CZ240">
            <v>0</v>
          </cell>
          <cell r="DA240">
            <v>0</v>
          </cell>
          <cell r="DB240">
            <v>0</v>
          </cell>
          <cell r="DC240">
            <v>0</v>
          </cell>
          <cell r="DD240">
            <v>0</v>
          </cell>
          <cell r="DE240">
            <v>0</v>
          </cell>
          <cell r="DF240">
            <v>0</v>
          </cell>
          <cell r="DG240">
            <v>0</v>
          </cell>
          <cell r="DH240">
            <v>0</v>
          </cell>
          <cell r="DI240">
            <v>0</v>
          </cell>
          <cell r="DJ240">
            <v>0</v>
          </cell>
          <cell r="DK240">
            <v>0</v>
          </cell>
          <cell r="DL240">
            <v>0</v>
          </cell>
          <cell r="DM240">
            <v>0</v>
          </cell>
          <cell r="DN240">
            <v>0</v>
          </cell>
          <cell r="DO240">
            <v>0</v>
          </cell>
          <cell r="DP240">
            <v>0</v>
          </cell>
          <cell r="DQ240">
            <v>0</v>
          </cell>
          <cell r="DR240">
            <v>0</v>
          </cell>
          <cell r="DS240">
            <v>0</v>
          </cell>
          <cell r="DT240">
            <v>0</v>
          </cell>
          <cell r="DU240">
            <v>0</v>
          </cell>
          <cell r="DV240">
            <v>0</v>
          </cell>
          <cell r="DW240">
            <v>0</v>
          </cell>
          <cell r="DX240">
            <v>0</v>
          </cell>
          <cell r="DY240">
            <v>0</v>
          </cell>
          <cell r="DZ240">
            <v>0</v>
          </cell>
          <cell r="EA240">
            <v>0</v>
          </cell>
          <cell r="EB240">
            <v>0</v>
          </cell>
          <cell r="EC240">
            <v>0</v>
          </cell>
          <cell r="ED240">
            <v>0</v>
          </cell>
          <cell r="EE240">
            <v>0</v>
          </cell>
          <cell r="EF240">
            <v>0</v>
          </cell>
          <cell r="EG240">
            <v>0</v>
          </cell>
          <cell r="EH240">
            <v>0</v>
          </cell>
          <cell r="EI240">
            <v>0</v>
          </cell>
          <cell r="EJ240">
            <v>0</v>
          </cell>
          <cell r="EK240">
            <v>0</v>
          </cell>
          <cell r="EL240">
            <v>0</v>
          </cell>
          <cell r="EM240">
            <v>0</v>
          </cell>
          <cell r="EN240">
            <v>0</v>
          </cell>
          <cell r="EO240">
            <v>0</v>
          </cell>
          <cell r="EP240">
            <v>0</v>
          </cell>
          <cell r="EQ240">
            <v>0</v>
          </cell>
          <cell r="ER240">
            <v>0</v>
          </cell>
          <cell r="ES240">
            <v>0</v>
          </cell>
          <cell r="ET240">
            <v>0</v>
          </cell>
          <cell r="EU240">
            <v>0</v>
          </cell>
          <cell r="EV240">
            <v>0</v>
          </cell>
          <cell r="EW240">
            <v>0</v>
          </cell>
          <cell r="EX240">
            <v>0</v>
          </cell>
          <cell r="EY240">
            <v>0</v>
          </cell>
          <cell r="EZ240">
            <v>0</v>
          </cell>
          <cell r="FA240">
            <v>0</v>
          </cell>
          <cell r="FB240">
            <v>0</v>
          </cell>
          <cell r="FC240">
            <v>0</v>
          </cell>
          <cell r="FD240">
            <v>0</v>
          </cell>
          <cell r="FE240">
            <v>0</v>
          </cell>
          <cell r="FF240">
            <v>0</v>
          </cell>
          <cell r="FG240">
            <v>0</v>
          </cell>
          <cell r="FH240">
            <v>0</v>
          </cell>
          <cell r="FI240">
            <v>0</v>
          </cell>
        </row>
        <row r="241">
          <cell r="V241" t="str">
            <v>PRODUCTION</v>
          </cell>
          <cell r="W241">
            <v>150</v>
          </cell>
          <cell r="X241">
            <v>1087500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>
            <v>0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V241">
            <v>0</v>
          </cell>
          <cell r="BW241">
            <v>0</v>
          </cell>
          <cell r="BX241">
            <v>0</v>
          </cell>
          <cell r="BY241">
            <v>0</v>
          </cell>
          <cell r="BZ241">
            <v>0</v>
          </cell>
          <cell r="CA241">
            <v>0</v>
          </cell>
          <cell r="CB241">
            <v>0</v>
          </cell>
          <cell r="CC241">
            <v>35933</v>
          </cell>
          <cell r="CD241">
            <v>35940</v>
          </cell>
          <cell r="CE241">
            <v>35947</v>
          </cell>
          <cell r="CF241">
            <v>35954</v>
          </cell>
          <cell r="CG241">
            <v>35961</v>
          </cell>
          <cell r="CH241">
            <v>35968</v>
          </cell>
          <cell r="CI241">
            <v>35975</v>
          </cell>
          <cell r="CJ241">
            <v>35982</v>
          </cell>
          <cell r="CK241">
            <v>35989</v>
          </cell>
          <cell r="CL241">
            <v>35996</v>
          </cell>
          <cell r="CM241">
            <v>36003</v>
          </cell>
          <cell r="CN241">
            <v>36010</v>
          </cell>
          <cell r="CO241">
            <v>36017</v>
          </cell>
          <cell r="CP241">
            <v>36024</v>
          </cell>
          <cell r="CQ241">
            <v>36031</v>
          </cell>
          <cell r="CR241">
            <v>36038</v>
          </cell>
          <cell r="CS241">
            <v>36045</v>
          </cell>
          <cell r="CT241">
            <v>36052</v>
          </cell>
          <cell r="CU241">
            <v>36059</v>
          </cell>
          <cell r="CV241">
            <v>0</v>
          </cell>
          <cell r="CW241">
            <v>0</v>
          </cell>
          <cell r="CX241">
            <v>0</v>
          </cell>
          <cell r="CY241">
            <v>0</v>
          </cell>
          <cell r="CZ241">
            <v>0</v>
          </cell>
          <cell r="DA241">
            <v>0</v>
          </cell>
          <cell r="DB241">
            <v>0</v>
          </cell>
          <cell r="DC241">
            <v>0</v>
          </cell>
          <cell r="DD241">
            <v>0</v>
          </cell>
          <cell r="DE241">
            <v>0</v>
          </cell>
          <cell r="DF241">
            <v>0</v>
          </cell>
          <cell r="DG241">
            <v>0</v>
          </cell>
          <cell r="DH241">
            <v>0</v>
          </cell>
          <cell r="DI241">
            <v>0</v>
          </cell>
          <cell r="DJ241">
            <v>0</v>
          </cell>
          <cell r="DK241">
            <v>0</v>
          </cell>
          <cell r="DL241">
            <v>0</v>
          </cell>
          <cell r="DM241">
            <v>0</v>
          </cell>
          <cell r="DN241">
            <v>0</v>
          </cell>
          <cell r="DO241">
            <v>0</v>
          </cell>
          <cell r="DP241">
            <v>0</v>
          </cell>
          <cell r="DQ241">
            <v>0</v>
          </cell>
          <cell r="DR241">
            <v>0</v>
          </cell>
          <cell r="DS241">
            <v>0</v>
          </cell>
          <cell r="DT241">
            <v>0</v>
          </cell>
          <cell r="DU241">
            <v>0</v>
          </cell>
          <cell r="DV241">
            <v>0</v>
          </cell>
          <cell r="DW241">
            <v>0</v>
          </cell>
          <cell r="DX241">
            <v>0</v>
          </cell>
          <cell r="DY241">
            <v>0</v>
          </cell>
          <cell r="DZ241">
            <v>0</v>
          </cell>
          <cell r="EA241">
            <v>0</v>
          </cell>
          <cell r="EB241">
            <v>0</v>
          </cell>
          <cell r="EC241">
            <v>0</v>
          </cell>
          <cell r="ED241">
            <v>0</v>
          </cell>
          <cell r="EE241">
            <v>0</v>
          </cell>
          <cell r="EF241">
            <v>0</v>
          </cell>
          <cell r="EG241">
            <v>0</v>
          </cell>
          <cell r="EH241">
            <v>0</v>
          </cell>
          <cell r="EI241">
            <v>0</v>
          </cell>
          <cell r="EJ241">
            <v>0</v>
          </cell>
          <cell r="EK241">
            <v>0</v>
          </cell>
          <cell r="EL241">
            <v>0</v>
          </cell>
          <cell r="EM241">
            <v>0</v>
          </cell>
          <cell r="EN241">
            <v>0</v>
          </cell>
          <cell r="EO241">
            <v>0</v>
          </cell>
          <cell r="EP241">
            <v>0</v>
          </cell>
          <cell r="EQ241">
            <v>0</v>
          </cell>
          <cell r="ER241">
            <v>0</v>
          </cell>
          <cell r="ES241">
            <v>0</v>
          </cell>
          <cell r="ET241">
            <v>0</v>
          </cell>
          <cell r="EU241">
            <v>0</v>
          </cell>
          <cell r="EV241">
            <v>0</v>
          </cell>
          <cell r="EW241">
            <v>0</v>
          </cell>
          <cell r="EX241">
            <v>0</v>
          </cell>
          <cell r="EY241">
            <v>0</v>
          </cell>
          <cell r="EZ241">
            <v>0</v>
          </cell>
          <cell r="FA241">
            <v>0</v>
          </cell>
          <cell r="FB241">
            <v>0</v>
          </cell>
          <cell r="FC241">
            <v>0</v>
          </cell>
          <cell r="FD241">
            <v>0</v>
          </cell>
          <cell r="FE241">
            <v>0</v>
          </cell>
          <cell r="FF241">
            <v>0</v>
          </cell>
          <cell r="FG241">
            <v>0</v>
          </cell>
          <cell r="FH241">
            <v>0</v>
          </cell>
          <cell r="FI241">
            <v>0</v>
          </cell>
        </row>
        <row r="242">
          <cell r="V242" t="str">
            <v>PRODUCTION</v>
          </cell>
          <cell r="W242">
            <v>150</v>
          </cell>
          <cell r="X242">
            <v>1087500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  <cell r="BX242">
            <v>0</v>
          </cell>
          <cell r="BY242">
            <v>0</v>
          </cell>
          <cell r="BZ242">
            <v>0</v>
          </cell>
          <cell r="CA242">
            <v>0</v>
          </cell>
          <cell r="CB242">
            <v>0</v>
          </cell>
          <cell r="CC242">
            <v>0</v>
          </cell>
          <cell r="CD242">
            <v>0</v>
          </cell>
          <cell r="CE242">
            <v>0</v>
          </cell>
          <cell r="CF242">
            <v>18750</v>
          </cell>
          <cell r="CG242">
            <v>37500</v>
          </cell>
          <cell r="CH242">
            <v>56250</v>
          </cell>
          <cell r="CI242">
            <v>75000</v>
          </cell>
          <cell r="CJ242">
            <v>75000</v>
          </cell>
          <cell r="CK242">
            <v>75000</v>
          </cell>
          <cell r="CL242">
            <v>75000</v>
          </cell>
          <cell r="CM242">
            <v>75000</v>
          </cell>
          <cell r="CN242">
            <v>75000</v>
          </cell>
          <cell r="CO242">
            <v>75000</v>
          </cell>
          <cell r="CP242">
            <v>75000</v>
          </cell>
          <cell r="CQ242">
            <v>75000</v>
          </cell>
          <cell r="CR242">
            <v>75000</v>
          </cell>
          <cell r="CS242">
            <v>75000</v>
          </cell>
          <cell r="CT242">
            <v>75000</v>
          </cell>
          <cell r="CU242">
            <v>75000</v>
          </cell>
          <cell r="CV242">
            <v>0</v>
          </cell>
          <cell r="CW242">
            <v>0</v>
          </cell>
          <cell r="CX242">
            <v>0</v>
          </cell>
          <cell r="CY242">
            <v>0</v>
          </cell>
          <cell r="CZ242">
            <v>0</v>
          </cell>
          <cell r="DA242">
            <v>0</v>
          </cell>
          <cell r="DB242">
            <v>0</v>
          </cell>
          <cell r="DC242">
            <v>0</v>
          </cell>
          <cell r="DD242">
            <v>0</v>
          </cell>
          <cell r="DE242">
            <v>0</v>
          </cell>
          <cell r="DF242">
            <v>0</v>
          </cell>
          <cell r="DG242">
            <v>0</v>
          </cell>
          <cell r="DH242">
            <v>0</v>
          </cell>
          <cell r="DI242">
            <v>0</v>
          </cell>
          <cell r="DJ242">
            <v>0</v>
          </cell>
          <cell r="DK242">
            <v>0</v>
          </cell>
          <cell r="DL242">
            <v>0</v>
          </cell>
          <cell r="DM242">
            <v>0</v>
          </cell>
          <cell r="DN242">
            <v>0</v>
          </cell>
          <cell r="DO242">
            <v>0</v>
          </cell>
          <cell r="DP242">
            <v>0</v>
          </cell>
          <cell r="DQ242">
            <v>0</v>
          </cell>
          <cell r="DR242">
            <v>0</v>
          </cell>
          <cell r="DS242">
            <v>0</v>
          </cell>
          <cell r="DT242">
            <v>0</v>
          </cell>
          <cell r="DU242">
            <v>0</v>
          </cell>
          <cell r="DV242">
            <v>0</v>
          </cell>
          <cell r="DW242">
            <v>0</v>
          </cell>
          <cell r="DX242">
            <v>0</v>
          </cell>
          <cell r="DY242">
            <v>0</v>
          </cell>
          <cell r="DZ242">
            <v>0</v>
          </cell>
          <cell r="EA242">
            <v>0</v>
          </cell>
          <cell r="EB242">
            <v>0</v>
          </cell>
          <cell r="EC242">
            <v>0</v>
          </cell>
          <cell r="ED242">
            <v>0</v>
          </cell>
          <cell r="EE242">
            <v>0</v>
          </cell>
          <cell r="EF242">
            <v>0</v>
          </cell>
          <cell r="EG242">
            <v>0</v>
          </cell>
          <cell r="EH242">
            <v>0</v>
          </cell>
          <cell r="EI242">
            <v>0</v>
          </cell>
          <cell r="EJ242">
            <v>0</v>
          </cell>
          <cell r="EK242">
            <v>0</v>
          </cell>
          <cell r="EL242">
            <v>0</v>
          </cell>
          <cell r="EM242">
            <v>0</v>
          </cell>
          <cell r="EN242">
            <v>0</v>
          </cell>
          <cell r="EO242">
            <v>0</v>
          </cell>
          <cell r="EP242">
            <v>0</v>
          </cell>
          <cell r="EQ242">
            <v>0</v>
          </cell>
          <cell r="ER242">
            <v>0</v>
          </cell>
          <cell r="ES242">
            <v>0</v>
          </cell>
          <cell r="ET242">
            <v>0</v>
          </cell>
          <cell r="EU242">
            <v>0</v>
          </cell>
          <cell r="EV242">
            <v>0</v>
          </cell>
          <cell r="EW242">
            <v>0</v>
          </cell>
          <cell r="EX242">
            <v>0</v>
          </cell>
          <cell r="EY242">
            <v>0</v>
          </cell>
          <cell r="EZ242">
            <v>0</v>
          </cell>
          <cell r="FA242">
            <v>0</v>
          </cell>
          <cell r="FB242">
            <v>0</v>
          </cell>
          <cell r="FC242">
            <v>0</v>
          </cell>
          <cell r="FD242">
            <v>0</v>
          </cell>
          <cell r="FE242">
            <v>0</v>
          </cell>
          <cell r="FF242">
            <v>0</v>
          </cell>
          <cell r="FG242">
            <v>0</v>
          </cell>
          <cell r="FH242">
            <v>0</v>
          </cell>
          <cell r="FI242">
            <v>0</v>
          </cell>
        </row>
        <row r="243">
          <cell r="V243" t="str">
            <v>INK &amp; PAINT</v>
          </cell>
          <cell r="W243">
            <v>8</v>
          </cell>
          <cell r="X243">
            <v>58000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A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0</v>
          </cell>
          <cell r="BH243">
            <v>0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  <cell r="BM243">
            <v>0</v>
          </cell>
          <cell r="BN243">
            <v>0</v>
          </cell>
          <cell r="BO243">
            <v>0</v>
          </cell>
          <cell r="BP243">
            <v>0</v>
          </cell>
          <cell r="BQ243">
            <v>0</v>
          </cell>
          <cell r="BR243">
            <v>0</v>
          </cell>
          <cell r="BS243">
            <v>0</v>
          </cell>
          <cell r="BT243">
            <v>0</v>
          </cell>
          <cell r="BU243">
            <v>0</v>
          </cell>
          <cell r="BV243">
            <v>0</v>
          </cell>
          <cell r="BW243">
            <v>0</v>
          </cell>
          <cell r="BX243">
            <v>0</v>
          </cell>
          <cell r="BY243">
            <v>0</v>
          </cell>
          <cell r="BZ243">
            <v>0</v>
          </cell>
          <cell r="CA243">
            <v>0</v>
          </cell>
          <cell r="CB243">
            <v>0</v>
          </cell>
          <cell r="CC243">
            <v>0</v>
          </cell>
          <cell r="CD243">
            <v>0</v>
          </cell>
          <cell r="CE243">
            <v>0</v>
          </cell>
          <cell r="CF243">
            <v>0</v>
          </cell>
          <cell r="CG243">
            <v>0</v>
          </cell>
          <cell r="CH243">
            <v>35968</v>
          </cell>
          <cell r="CI243">
            <v>35975</v>
          </cell>
          <cell r="CJ243">
            <v>35982</v>
          </cell>
          <cell r="CK243">
            <v>35989</v>
          </cell>
          <cell r="CL243">
            <v>35996</v>
          </cell>
          <cell r="CM243">
            <v>36003</v>
          </cell>
          <cell r="CN243">
            <v>36010</v>
          </cell>
          <cell r="CO243">
            <v>36017</v>
          </cell>
          <cell r="CP243">
            <v>36024</v>
          </cell>
          <cell r="CQ243">
            <v>36031</v>
          </cell>
          <cell r="CR243">
            <v>36038</v>
          </cell>
          <cell r="CS243">
            <v>36045</v>
          </cell>
          <cell r="CT243">
            <v>36052</v>
          </cell>
          <cell r="CU243">
            <v>36059</v>
          </cell>
          <cell r="CV243">
            <v>36066</v>
          </cell>
          <cell r="CW243">
            <v>36073</v>
          </cell>
          <cell r="CX243">
            <v>0</v>
          </cell>
          <cell r="CY243">
            <v>0</v>
          </cell>
          <cell r="CZ243">
            <v>0</v>
          </cell>
          <cell r="DA243">
            <v>0</v>
          </cell>
          <cell r="DB243">
            <v>0</v>
          </cell>
          <cell r="DC243">
            <v>0</v>
          </cell>
          <cell r="DD243">
            <v>0</v>
          </cell>
          <cell r="DE243">
            <v>0</v>
          </cell>
          <cell r="DF243">
            <v>0</v>
          </cell>
          <cell r="DG243">
            <v>0</v>
          </cell>
          <cell r="DH243">
            <v>0</v>
          </cell>
          <cell r="DI243">
            <v>0</v>
          </cell>
          <cell r="DJ243">
            <v>0</v>
          </cell>
          <cell r="DK243">
            <v>0</v>
          </cell>
          <cell r="DL243">
            <v>0</v>
          </cell>
          <cell r="DM243">
            <v>0</v>
          </cell>
          <cell r="DN243">
            <v>0</v>
          </cell>
          <cell r="DO243">
            <v>0</v>
          </cell>
          <cell r="DP243">
            <v>0</v>
          </cell>
          <cell r="DQ243">
            <v>0</v>
          </cell>
          <cell r="DR243">
            <v>0</v>
          </cell>
          <cell r="DS243">
            <v>0</v>
          </cell>
          <cell r="DT243">
            <v>0</v>
          </cell>
          <cell r="DU243">
            <v>0</v>
          </cell>
          <cell r="DV243">
            <v>0</v>
          </cell>
          <cell r="DW243">
            <v>0</v>
          </cell>
          <cell r="DX243">
            <v>0</v>
          </cell>
          <cell r="DY243">
            <v>0</v>
          </cell>
          <cell r="DZ243">
            <v>0</v>
          </cell>
          <cell r="EA243">
            <v>0</v>
          </cell>
          <cell r="EB243">
            <v>0</v>
          </cell>
          <cell r="EC243">
            <v>0</v>
          </cell>
          <cell r="ED243">
            <v>0</v>
          </cell>
          <cell r="EE243">
            <v>0</v>
          </cell>
          <cell r="EF243">
            <v>0</v>
          </cell>
          <cell r="EG243">
            <v>0</v>
          </cell>
          <cell r="EH243">
            <v>0</v>
          </cell>
          <cell r="EI243">
            <v>0</v>
          </cell>
          <cell r="EJ243">
            <v>0</v>
          </cell>
          <cell r="EK243">
            <v>0</v>
          </cell>
          <cell r="EL243">
            <v>0</v>
          </cell>
          <cell r="EM243">
            <v>0</v>
          </cell>
          <cell r="EN243">
            <v>0</v>
          </cell>
          <cell r="EO243">
            <v>0</v>
          </cell>
          <cell r="EP243">
            <v>0</v>
          </cell>
          <cell r="EQ243">
            <v>0</v>
          </cell>
          <cell r="ER243">
            <v>0</v>
          </cell>
          <cell r="ES243">
            <v>0</v>
          </cell>
          <cell r="ET243">
            <v>0</v>
          </cell>
          <cell r="EU243">
            <v>0</v>
          </cell>
          <cell r="EV243">
            <v>0</v>
          </cell>
          <cell r="EW243">
            <v>0</v>
          </cell>
          <cell r="EX243">
            <v>0</v>
          </cell>
          <cell r="EY243">
            <v>0</v>
          </cell>
          <cell r="EZ243">
            <v>0</v>
          </cell>
          <cell r="FA243">
            <v>0</v>
          </cell>
          <cell r="FB243">
            <v>0</v>
          </cell>
          <cell r="FC243">
            <v>0</v>
          </cell>
          <cell r="FD243">
            <v>0</v>
          </cell>
          <cell r="FE243">
            <v>0</v>
          </cell>
          <cell r="FF243">
            <v>0</v>
          </cell>
          <cell r="FG243">
            <v>0</v>
          </cell>
          <cell r="FH243">
            <v>0</v>
          </cell>
          <cell r="FI243">
            <v>0</v>
          </cell>
        </row>
        <row r="244">
          <cell r="V244" t="str">
            <v>INK &amp; PAINT</v>
          </cell>
          <cell r="W244">
            <v>8</v>
          </cell>
          <cell r="X244">
            <v>58000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A244">
            <v>0</v>
          </cell>
          <cell r="BB244">
            <v>0</v>
          </cell>
          <cell r="BC244">
            <v>0</v>
          </cell>
          <cell r="BD244">
            <v>0</v>
          </cell>
          <cell r="BE244">
            <v>0</v>
          </cell>
          <cell r="BF244">
            <v>0</v>
          </cell>
          <cell r="BG244">
            <v>0</v>
          </cell>
          <cell r="BH244">
            <v>0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>
            <v>0</v>
          </cell>
          <cell r="BN244">
            <v>0</v>
          </cell>
          <cell r="BO244">
            <v>0</v>
          </cell>
          <cell r="BP244">
            <v>0</v>
          </cell>
          <cell r="BQ244">
            <v>0</v>
          </cell>
          <cell r="BR244">
            <v>0</v>
          </cell>
          <cell r="BS244">
            <v>0</v>
          </cell>
          <cell r="BT244">
            <v>0</v>
          </cell>
          <cell r="BU244">
            <v>0</v>
          </cell>
          <cell r="BV244">
            <v>0</v>
          </cell>
          <cell r="BW244">
            <v>0</v>
          </cell>
          <cell r="BX244">
            <v>0</v>
          </cell>
          <cell r="BY244">
            <v>0</v>
          </cell>
          <cell r="BZ244">
            <v>0</v>
          </cell>
          <cell r="CA244">
            <v>0</v>
          </cell>
          <cell r="CB244">
            <v>0</v>
          </cell>
          <cell r="CC244">
            <v>0</v>
          </cell>
          <cell r="CD244">
            <v>0</v>
          </cell>
          <cell r="CE244">
            <v>0</v>
          </cell>
          <cell r="CF244">
            <v>0</v>
          </cell>
          <cell r="CG244">
            <v>0</v>
          </cell>
          <cell r="CH244">
            <v>1000</v>
          </cell>
          <cell r="CI244">
            <v>2000</v>
          </cell>
          <cell r="CJ244">
            <v>3000</v>
          </cell>
          <cell r="CK244">
            <v>4000</v>
          </cell>
          <cell r="CL244">
            <v>4000</v>
          </cell>
          <cell r="CM244">
            <v>4000</v>
          </cell>
          <cell r="CN244">
            <v>4000</v>
          </cell>
          <cell r="CO244">
            <v>4000</v>
          </cell>
          <cell r="CP244">
            <v>4000</v>
          </cell>
          <cell r="CQ244">
            <v>4000</v>
          </cell>
          <cell r="CR244">
            <v>4000</v>
          </cell>
          <cell r="CS244">
            <v>4000</v>
          </cell>
          <cell r="CT244">
            <v>4000</v>
          </cell>
          <cell r="CU244">
            <v>4000</v>
          </cell>
          <cell r="CV244">
            <v>4000</v>
          </cell>
          <cell r="CW244">
            <v>4000</v>
          </cell>
          <cell r="CX244">
            <v>0</v>
          </cell>
          <cell r="CY244">
            <v>0</v>
          </cell>
          <cell r="CZ244">
            <v>0</v>
          </cell>
          <cell r="DA244">
            <v>0</v>
          </cell>
          <cell r="DB244">
            <v>0</v>
          </cell>
          <cell r="DC244">
            <v>0</v>
          </cell>
          <cell r="DD244">
            <v>0</v>
          </cell>
          <cell r="DE244">
            <v>0</v>
          </cell>
          <cell r="DF244">
            <v>0</v>
          </cell>
          <cell r="DG244">
            <v>0</v>
          </cell>
          <cell r="DH244">
            <v>0</v>
          </cell>
          <cell r="DI244">
            <v>0</v>
          </cell>
          <cell r="DJ244">
            <v>0</v>
          </cell>
          <cell r="DK244">
            <v>0</v>
          </cell>
          <cell r="DL244">
            <v>0</v>
          </cell>
          <cell r="DM244">
            <v>0</v>
          </cell>
          <cell r="DN244">
            <v>0</v>
          </cell>
          <cell r="DO244">
            <v>0</v>
          </cell>
          <cell r="DP244">
            <v>0</v>
          </cell>
          <cell r="DQ244">
            <v>0</v>
          </cell>
          <cell r="DR244">
            <v>0</v>
          </cell>
          <cell r="DS244">
            <v>0</v>
          </cell>
          <cell r="DT244">
            <v>0</v>
          </cell>
          <cell r="DU244">
            <v>0</v>
          </cell>
          <cell r="DV244">
            <v>0</v>
          </cell>
          <cell r="DW244">
            <v>0</v>
          </cell>
          <cell r="DX244">
            <v>0</v>
          </cell>
          <cell r="DY244">
            <v>0</v>
          </cell>
          <cell r="DZ244">
            <v>0</v>
          </cell>
          <cell r="EA244">
            <v>0</v>
          </cell>
          <cell r="EB244">
            <v>0</v>
          </cell>
          <cell r="EC244">
            <v>0</v>
          </cell>
          <cell r="ED244">
            <v>0</v>
          </cell>
          <cell r="EE244">
            <v>0</v>
          </cell>
          <cell r="EF244">
            <v>0</v>
          </cell>
          <cell r="EG244">
            <v>0</v>
          </cell>
          <cell r="EH244">
            <v>0</v>
          </cell>
          <cell r="EI244">
            <v>0</v>
          </cell>
          <cell r="EJ244">
            <v>0</v>
          </cell>
          <cell r="EK244">
            <v>0</v>
          </cell>
          <cell r="EL244">
            <v>0</v>
          </cell>
          <cell r="EM244">
            <v>0</v>
          </cell>
          <cell r="EN244">
            <v>0</v>
          </cell>
          <cell r="EO244">
            <v>0</v>
          </cell>
          <cell r="EP244">
            <v>0</v>
          </cell>
          <cell r="EQ244">
            <v>0</v>
          </cell>
          <cell r="ER244">
            <v>0</v>
          </cell>
          <cell r="ES244">
            <v>0</v>
          </cell>
          <cell r="ET244">
            <v>0</v>
          </cell>
          <cell r="EU244">
            <v>0</v>
          </cell>
          <cell r="EV244">
            <v>0</v>
          </cell>
          <cell r="EW244">
            <v>0</v>
          </cell>
          <cell r="EX244">
            <v>0</v>
          </cell>
          <cell r="EY244">
            <v>0</v>
          </cell>
          <cell r="EZ244">
            <v>0</v>
          </cell>
          <cell r="FA244">
            <v>0</v>
          </cell>
          <cell r="FB244">
            <v>0</v>
          </cell>
          <cell r="FC244">
            <v>0</v>
          </cell>
          <cell r="FD244">
            <v>0</v>
          </cell>
          <cell r="FE244">
            <v>0</v>
          </cell>
          <cell r="FF244">
            <v>0</v>
          </cell>
          <cell r="FG244">
            <v>0</v>
          </cell>
          <cell r="FH244">
            <v>0</v>
          </cell>
          <cell r="FI244">
            <v>0</v>
          </cell>
        </row>
        <row r="245">
          <cell r="X245" t="str">
            <v>DIRECT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>
            <v>0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  <cell r="BS245">
            <v>0</v>
          </cell>
          <cell r="BT245">
            <v>0</v>
          </cell>
          <cell r="BU245">
            <v>0</v>
          </cell>
          <cell r="BV245">
            <v>0</v>
          </cell>
          <cell r="BW245">
            <v>0</v>
          </cell>
          <cell r="BX245">
            <v>0</v>
          </cell>
          <cell r="BY245">
            <v>3750</v>
          </cell>
          <cell r="BZ245">
            <v>7500</v>
          </cell>
          <cell r="CA245">
            <v>11250</v>
          </cell>
          <cell r="CB245">
            <v>15000</v>
          </cell>
          <cell r="CC245">
            <v>50933</v>
          </cell>
          <cell r="CD245">
            <v>50940</v>
          </cell>
          <cell r="CE245">
            <v>50947</v>
          </cell>
          <cell r="CF245">
            <v>69704</v>
          </cell>
          <cell r="CG245">
            <v>88461</v>
          </cell>
          <cell r="CH245">
            <v>144186</v>
          </cell>
          <cell r="CI245">
            <v>163950</v>
          </cell>
          <cell r="CJ245">
            <v>164964</v>
          </cell>
          <cell r="CK245">
            <v>165978</v>
          </cell>
          <cell r="CL245">
            <v>165992</v>
          </cell>
          <cell r="CM245">
            <v>166006</v>
          </cell>
          <cell r="CN245">
            <v>166020</v>
          </cell>
          <cell r="CO245">
            <v>151034</v>
          </cell>
          <cell r="CP245">
            <v>151048</v>
          </cell>
          <cell r="CQ245">
            <v>151062</v>
          </cell>
          <cell r="CR245">
            <v>151076</v>
          </cell>
          <cell r="CS245">
            <v>151090</v>
          </cell>
          <cell r="CT245">
            <v>151104</v>
          </cell>
          <cell r="CU245">
            <v>151118</v>
          </cell>
          <cell r="CV245">
            <v>40066</v>
          </cell>
          <cell r="CW245">
            <v>40073</v>
          </cell>
          <cell r="CX245">
            <v>0</v>
          </cell>
          <cell r="CY245">
            <v>0</v>
          </cell>
          <cell r="CZ245">
            <v>0</v>
          </cell>
          <cell r="DA245">
            <v>0</v>
          </cell>
          <cell r="DB245">
            <v>0</v>
          </cell>
          <cell r="DC245">
            <v>0</v>
          </cell>
          <cell r="DD245">
            <v>0</v>
          </cell>
          <cell r="DE245">
            <v>0</v>
          </cell>
          <cell r="DF245">
            <v>0</v>
          </cell>
          <cell r="DG245">
            <v>0</v>
          </cell>
          <cell r="DH245">
            <v>0</v>
          </cell>
          <cell r="DI245">
            <v>0</v>
          </cell>
          <cell r="DJ245">
            <v>0</v>
          </cell>
          <cell r="DK245">
            <v>0</v>
          </cell>
          <cell r="DL245">
            <v>0</v>
          </cell>
          <cell r="DM245">
            <v>0</v>
          </cell>
          <cell r="DN245">
            <v>0</v>
          </cell>
          <cell r="DO245">
            <v>0</v>
          </cell>
          <cell r="DP245">
            <v>0</v>
          </cell>
          <cell r="DQ245">
            <v>0</v>
          </cell>
          <cell r="DR245">
            <v>0</v>
          </cell>
          <cell r="DS245">
            <v>0</v>
          </cell>
          <cell r="DT245">
            <v>0</v>
          </cell>
          <cell r="DU245">
            <v>0</v>
          </cell>
          <cell r="DV245">
            <v>0</v>
          </cell>
          <cell r="DW245">
            <v>0</v>
          </cell>
          <cell r="DX245">
            <v>0</v>
          </cell>
          <cell r="DY245">
            <v>0</v>
          </cell>
          <cell r="DZ245">
            <v>0</v>
          </cell>
          <cell r="EA245">
            <v>0</v>
          </cell>
          <cell r="EB245">
            <v>0</v>
          </cell>
          <cell r="EC245">
            <v>0</v>
          </cell>
          <cell r="ED245">
            <v>0</v>
          </cell>
          <cell r="EE245">
            <v>0</v>
          </cell>
          <cell r="EF245">
            <v>0</v>
          </cell>
          <cell r="EG245">
            <v>0</v>
          </cell>
          <cell r="EH245">
            <v>0</v>
          </cell>
          <cell r="EI245">
            <v>0</v>
          </cell>
          <cell r="EJ245">
            <v>0</v>
          </cell>
          <cell r="EK245">
            <v>0</v>
          </cell>
          <cell r="EL245">
            <v>0</v>
          </cell>
          <cell r="EM245">
            <v>0</v>
          </cell>
          <cell r="EN245">
            <v>0</v>
          </cell>
          <cell r="EO245">
            <v>0</v>
          </cell>
          <cell r="EP245">
            <v>0</v>
          </cell>
          <cell r="EQ245">
            <v>0</v>
          </cell>
          <cell r="ER245">
            <v>0</v>
          </cell>
          <cell r="ES245">
            <v>0</v>
          </cell>
          <cell r="ET245">
            <v>0</v>
          </cell>
          <cell r="EU245">
            <v>0</v>
          </cell>
          <cell r="EV245">
            <v>0</v>
          </cell>
          <cell r="EW245">
            <v>0</v>
          </cell>
          <cell r="EX245">
            <v>0</v>
          </cell>
          <cell r="EY245">
            <v>0</v>
          </cell>
          <cell r="EZ245">
            <v>0</v>
          </cell>
          <cell r="FA245">
            <v>0</v>
          </cell>
          <cell r="FB245">
            <v>0</v>
          </cell>
          <cell r="FC245">
            <v>0</v>
          </cell>
          <cell r="FD245">
            <v>0</v>
          </cell>
          <cell r="FE245">
            <v>0</v>
          </cell>
          <cell r="FF245">
            <v>0</v>
          </cell>
          <cell r="FG245">
            <v>0</v>
          </cell>
          <cell r="FH245">
            <v>0</v>
          </cell>
          <cell r="FI245">
            <v>0</v>
          </cell>
        </row>
        <row r="246">
          <cell r="X246" t="str">
            <v>DIRECT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3750</v>
          </cell>
          <cell r="BZ246">
            <v>7500</v>
          </cell>
          <cell r="CA246">
            <v>11250</v>
          </cell>
          <cell r="CB246">
            <v>15000</v>
          </cell>
          <cell r="CC246">
            <v>50933</v>
          </cell>
          <cell r="CD246">
            <v>50940</v>
          </cell>
          <cell r="CE246">
            <v>50947</v>
          </cell>
          <cell r="CF246">
            <v>69704</v>
          </cell>
          <cell r="CG246">
            <v>88461</v>
          </cell>
          <cell r="CH246">
            <v>144186</v>
          </cell>
          <cell r="CI246">
            <v>163950</v>
          </cell>
          <cell r="CJ246">
            <v>164964</v>
          </cell>
          <cell r="CK246">
            <v>165978</v>
          </cell>
          <cell r="CL246">
            <v>165992</v>
          </cell>
          <cell r="CM246">
            <v>166006</v>
          </cell>
          <cell r="CN246">
            <v>166020</v>
          </cell>
          <cell r="CO246">
            <v>151034</v>
          </cell>
          <cell r="CP246">
            <v>151048</v>
          </cell>
          <cell r="CQ246">
            <v>151062</v>
          </cell>
          <cell r="CR246">
            <v>151076</v>
          </cell>
          <cell r="CS246">
            <v>151090</v>
          </cell>
          <cell r="CT246">
            <v>151104</v>
          </cell>
          <cell r="CU246">
            <v>151118</v>
          </cell>
          <cell r="CV246">
            <v>40066</v>
          </cell>
          <cell r="CW246">
            <v>40073</v>
          </cell>
          <cell r="CX246">
            <v>0</v>
          </cell>
          <cell r="CY246">
            <v>0</v>
          </cell>
          <cell r="CZ246">
            <v>0</v>
          </cell>
          <cell r="DA246">
            <v>0</v>
          </cell>
          <cell r="DB246">
            <v>0</v>
          </cell>
          <cell r="DC246">
            <v>0</v>
          </cell>
          <cell r="DD246">
            <v>0</v>
          </cell>
          <cell r="DE246">
            <v>0</v>
          </cell>
          <cell r="DF246">
            <v>0</v>
          </cell>
          <cell r="DG246">
            <v>0</v>
          </cell>
          <cell r="DH246">
            <v>0</v>
          </cell>
          <cell r="DI246">
            <v>0</v>
          </cell>
          <cell r="DJ246">
            <v>0</v>
          </cell>
          <cell r="DK246">
            <v>0</v>
          </cell>
          <cell r="DL246">
            <v>0</v>
          </cell>
          <cell r="DM246">
            <v>0</v>
          </cell>
          <cell r="DN246">
            <v>0</v>
          </cell>
          <cell r="DO246">
            <v>0</v>
          </cell>
          <cell r="DP246">
            <v>0</v>
          </cell>
          <cell r="DQ246">
            <v>0</v>
          </cell>
          <cell r="DR246">
            <v>0</v>
          </cell>
          <cell r="DS246">
            <v>0</v>
          </cell>
          <cell r="DT246">
            <v>0</v>
          </cell>
          <cell r="DU246">
            <v>0</v>
          </cell>
          <cell r="DV246">
            <v>0</v>
          </cell>
          <cell r="DW246">
            <v>0</v>
          </cell>
          <cell r="DX246">
            <v>0</v>
          </cell>
          <cell r="DY246">
            <v>0</v>
          </cell>
          <cell r="DZ246">
            <v>0</v>
          </cell>
          <cell r="EA246">
            <v>0</v>
          </cell>
          <cell r="EB246">
            <v>0</v>
          </cell>
          <cell r="EC246">
            <v>0</v>
          </cell>
          <cell r="ED246">
            <v>0</v>
          </cell>
          <cell r="EE246">
            <v>0</v>
          </cell>
          <cell r="EF246">
            <v>0</v>
          </cell>
          <cell r="EG246">
            <v>0</v>
          </cell>
          <cell r="EH246">
            <v>0</v>
          </cell>
          <cell r="EI246">
            <v>0</v>
          </cell>
          <cell r="EJ246">
            <v>0</v>
          </cell>
          <cell r="EK246">
            <v>0</v>
          </cell>
          <cell r="EL246">
            <v>0</v>
          </cell>
          <cell r="EM246">
            <v>0</v>
          </cell>
          <cell r="EN246">
            <v>0</v>
          </cell>
          <cell r="EO246">
            <v>0</v>
          </cell>
          <cell r="EP246">
            <v>0</v>
          </cell>
          <cell r="EQ246">
            <v>0</v>
          </cell>
          <cell r="ER246">
            <v>0</v>
          </cell>
          <cell r="ES246">
            <v>0</v>
          </cell>
          <cell r="ET246">
            <v>0</v>
          </cell>
          <cell r="EU246">
            <v>0</v>
          </cell>
          <cell r="EV246">
            <v>0</v>
          </cell>
          <cell r="EW246">
            <v>0</v>
          </cell>
          <cell r="EX246">
            <v>0</v>
          </cell>
          <cell r="EY246">
            <v>0</v>
          </cell>
          <cell r="EZ246">
            <v>0</v>
          </cell>
          <cell r="FA246">
            <v>0</v>
          </cell>
          <cell r="FB246">
            <v>0</v>
          </cell>
          <cell r="FC246">
            <v>0</v>
          </cell>
          <cell r="FD246">
            <v>0</v>
          </cell>
          <cell r="FE246">
            <v>0</v>
          </cell>
          <cell r="FF246">
            <v>0</v>
          </cell>
          <cell r="FG246">
            <v>0</v>
          </cell>
          <cell r="FH246">
            <v>0</v>
          </cell>
          <cell r="FI246">
            <v>0</v>
          </cell>
        </row>
        <row r="247">
          <cell r="X247" t="str">
            <v>LOADED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5062.5</v>
          </cell>
          <cell r="BZ247">
            <v>10125</v>
          </cell>
          <cell r="CA247">
            <v>15187.5</v>
          </cell>
          <cell r="CB247">
            <v>20250</v>
          </cell>
          <cell r="CC247">
            <v>68759.55</v>
          </cell>
          <cell r="CD247">
            <v>68769</v>
          </cell>
          <cell r="CE247">
            <v>68778.45</v>
          </cell>
          <cell r="CF247">
            <v>94100.4</v>
          </cell>
          <cell r="CG247">
            <v>119422.35</v>
          </cell>
          <cell r="CH247">
            <v>194651.1</v>
          </cell>
          <cell r="CI247">
            <v>221332.5</v>
          </cell>
          <cell r="CJ247">
            <v>222701.4</v>
          </cell>
          <cell r="CK247">
            <v>224070.3</v>
          </cell>
          <cell r="CL247">
            <v>224089.2</v>
          </cell>
          <cell r="CM247">
            <v>224108.1</v>
          </cell>
          <cell r="CN247">
            <v>224127</v>
          </cell>
          <cell r="CO247">
            <v>203895.9</v>
          </cell>
          <cell r="CP247">
            <v>203914.8</v>
          </cell>
          <cell r="CQ247">
            <v>203933.7</v>
          </cell>
          <cell r="CR247">
            <v>203952.6</v>
          </cell>
          <cell r="CS247">
            <v>203971.5</v>
          </cell>
          <cell r="CT247">
            <v>203990.39999999999</v>
          </cell>
          <cell r="CU247">
            <v>204009.3</v>
          </cell>
          <cell r="CV247">
            <v>54089.1</v>
          </cell>
          <cell r="CW247">
            <v>54098.55</v>
          </cell>
          <cell r="CX247">
            <v>0</v>
          </cell>
          <cell r="CY247">
            <v>0</v>
          </cell>
          <cell r="CZ247">
            <v>0</v>
          </cell>
          <cell r="DA247">
            <v>0</v>
          </cell>
          <cell r="DB247">
            <v>0</v>
          </cell>
          <cell r="DC247">
            <v>0</v>
          </cell>
          <cell r="DD247">
            <v>0</v>
          </cell>
          <cell r="DE247">
            <v>0</v>
          </cell>
          <cell r="DF247">
            <v>0</v>
          </cell>
          <cell r="DG247">
            <v>0</v>
          </cell>
          <cell r="DH247">
            <v>0</v>
          </cell>
          <cell r="DI247">
            <v>0</v>
          </cell>
          <cell r="DJ247">
            <v>0</v>
          </cell>
          <cell r="DK247">
            <v>0</v>
          </cell>
          <cell r="DL247">
            <v>0</v>
          </cell>
          <cell r="DM247">
            <v>0</v>
          </cell>
          <cell r="DN247">
            <v>0</v>
          </cell>
          <cell r="DO247">
            <v>0</v>
          </cell>
          <cell r="DP247">
            <v>0</v>
          </cell>
          <cell r="DQ247">
            <v>0</v>
          </cell>
          <cell r="DR247">
            <v>0</v>
          </cell>
          <cell r="DS247">
            <v>0</v>
          </cell>
          <cell r="DT247">
            <v>0</v>
          </cell>
          <cell r="DU247">
            <v>0</v>
          </cell>
          <cell r="DV247">
            <v>0</v>
          </cell>
          <cell r="DW247">
            <v>0</v>
          </cell>
          <cell r="DX247">
            <v>0</v>
          </cell>
          <cell r="DY247">
            <v>0</v>
          </cell>
          <cell r="DZ247">
            <v>0</v>
          </cell>
          <cell r="EA247">
            <v>0</v>
          </cell>
          <cell r="EB247">
            <v>0</v>
          </cell>
          <cell r="EC247">
            <v>0</v>
          </cell>
          <cell r="ED247">
            <v>0</v>
          </cell>
          <cell r="EE247">
            <v>0</v>
          </cell>
          <cell r="EF247">
            <v>0</v>
          </cell>
          <cell r="EG247">
            <v>0</v>
          </cell>
          <cell r="EH247">
            <v>0</v>
          </cell>
          <cell r="EI247">
            <v>0</v>
          </cell>
          <cell r="EJ247">
            <v>0</v>
          </cell>
          <cell r="EK247">
            <v>0</v>
          </cell>
          <cell r="EL247">
            <v>0</v>
          </cell>
          <cell r="EM247">
            <v>0</v>
          </cell>
          <cell r="EN247">
            <v>0</v>
          </cell>
          <cell r="EO247">
            <v>0</v>
          </cell>
          <cell r="EP247">
            <v>0</v>
          </cell>
          <cell r="EQ247">
            <v>0</v>
          </cell>
          <cell r="ER247">
            <v>0</v>
          </cell>
          <cell r="ES247">
            <v>0</v>
          </cell>
          <cell r="ET247">
            <v>0</v>
          </cell>
          <cell r="EU247">
            <v>0</v>
          </cell>
          <cell r="EV247">
            <v>0</v>
          </cell>
          <cell r="EW247">
            <v>0</v>
          </cell>
          <cell r="EX247">
            <v>0</v>
          </cell>
          <cell r="EY247">
            <v>0</v>
          </cell>
          <cell r="EZ247">
            <v>0</v>
          </cell>
          <cell r="FA247">
            <v>0</v>
          </cell>
          <cell r="FB247">
            <v>0</v>
          </cell>
          <cell r="FC247">
            <v>0</v>
          </cell>
          <cell r="FD247">
            <v>0</v>
          </cell>
          <cell r="FE247">
            <v>0</v>
          </cell>
          <cell r="FF247">
            <v>0</v>
          </cell>
          <cell r="FG247">
            <v>0</v>
          </cell>
          <cell r="FH247">
            <v>0</v>
          </cell>
          <cell r="FI247">
            <v>0</v>
          </cell>
        </row>
        <row r="248">
          <cell r="V248" t="str">
            <v>PROJECTED RTM</v>
          </cell>
          <cell r="X248" t="str">
            <v>CUMULATIVE TO DATE</v>
          </cell>
          <cell r="Y248">
            <v>175</v>
          </cell>
          <cell r="Z248">
            <v>98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  <cell r="BX248">
            <v>0</v>
          </cell>
          <cell r="BY248">
            <v>5062.5</v>
          </cell>
          <cell r="BZ248">
            <v>10125</v>
          </cell>
          <cell r="CA248">
            <v>15187.5</v>
          </cell>
          <cell r="CB248">
            <v>20250</v>
          </cell>
          <cell r="CC248">
            <v>68759.55</v>
          </cell>
          <cell r="CD248">
            <v>68769</v>
          </cell>
          <cell r="CE248">
            <v>68778.45</v>
          </cell>
          <cell r="CF248">
            <v>94100.4</v>
          </cell>
          <cell r="CG248">
            <v>119422.35</v>
          </cell>
          <cell r="CH248">
            <v>194651.1</v>
          </cell>
          <cell r="CI248">
            <v>221332.5</v>
          </cell>
          <cell r="CJ248">
            <v>222701.4</v>
          </cell>
          <cell r="CK248">
            <v>224070.3</v>
          </cell>
          <cell r="CL248">
            <v>224089.2</v>
          </cell>
          <cell r="CM248">
            <v>224108.1</v>
          </cell>
          <cell r="CN248">
            <v>224127</v>
          </cell>
          <cell r="CO248">
            <v>203895.9</v>
          </cell>
          <cell r="CP248">
            <v>203914.8</v>
          </cell>
          <cell r="CQ248">
            <v>203933.7</v>
          </cell>
          <cell r="CR248">
            <v>203952.6</v>
          </cell>
          <cell r="CS248">
            <v>203971.5</v>
          </cell>
          <cell r="CT248">
            <v>203990.39999999999</v>
          </cell>
          <cell r="CU248">
            <v>204009.3</v>
          </cell>
          <cell r="CV248">
            <v>54089.1</v>
          </cell>
          <cell r="CW248">
            <v>54098.55</v>
          </cell>
          <cell r="CX248">
            <v>0</v>
          </cell>
          <cell r="CY248">
            <v>0</v>
          </cell>
          <cell r="CZ248">
            <v>0</v>
          </cell>
          <cell r="DA248">
            <v>0</v>
          </cell>
          <cell r="DB248">
            <v>0</v>
          </cell>
          <cell r="DC248">
            <v>0</v>
          </cell>
          <cell r="DD248">
            <v>0</v>
          </cell>
          <cell r="DE248">
            <v>0</v>
          </cell>
          <cell r="DF248">
            <v>0</v>
          </cell>
          <cell r="DG248">
            <v>0</v>
          </cell>
          <cell r="DH248">
            <v>0</v>
          </cell>
          <cell r="DI248">
            <v>0</v>
          </cell>
          <cell r="DJ248">
            <v>0</v>
          </cell>
          <cell r="DK248">
            <v>0</v>
          </cell>
          <cell r="DL248">
            <v>0</v>
          </cell>
          <cell r="DM248">
            <v>0</v>
          </cell>
          <cell r="DN248">
            <v>0</v>
          </cell>
          <cell r="DO248">
            <v>0</v>
          </cell>
          <cell r="DP248">
            <v>0</v>
          </cell>
          <cell r="DQ248">
            <v>0</v>
          </cell>
          <cell r="DR248">
            <v>0</v>
          </cell>
          <cell r="DS248">
            <v>0</v>
          </cell>
          <cell r="DT248">
            <v>0</v>
          </cell>
          <cell r="DU248">
            <v>0</v>
          </cell>
          <cell r="DV248">
            <v>0</v>
          </cell>
          <cell r="DW248">
            <v>0</v>
          </cell>
          <cell r="DX248">
            <v>0</v>
          </cell>
          <cell r="DY248">
            <v>0</v>
          </cell>
          <cell r="DZ248">
            <v>0</v>
          </cell>
          <cell r="EA248">
            <v>0</v>
          </cell>
          <cell r="EB248">
            <v>0</v>
          </cell>
          <cell r="EC248">
            <v>0</v>
          </cell>
          <cell r="ED248">
            <v>0</v>
          </cell>
          <cell r="EE248">
            <v>0</v>
          </cell>
          <cell r="EF248">
            <v>0</v>
          </cell>
          <cell r="EG248">
            <v>0</v>
          </cell>
          <cell r="EH248">
            <v>0</v>
          </cell>
          <cell r="EI248">
            <v>0</v>
          </cell>
          <cell r="EJ248">
            <v>0</v>
          </cell>
          <cell r="EK248">
            <v>0</v>
          </cell>
          <cell r="EL248">
            <v>0</v>
          </cell>
          <cell r="EM248">
            <v>0</v>
          </cell>
          <cell r="EN248">
            <v>0</v>
          </cell>
          <cell r="EO248">
            <v>0</v>
          </cell>
          <cell r="EP248">
            <v>0</v>
          </cell>
          <cell r="EQ248">
            <v>0</v>
          </cell>
          <cell r="ER248">
            <v>0</v>
          </cell>
          <cell r="ES248">
            <v>0</v>
          </cell>
          <cell r="ET248">
            <v>0</v>
          </cell>
          <cell r="EU248">
            <v>0</v>
          </cell>
          <cell r="EV248">
            <v>0</v>
          </cell>
          <cell r="EW248">
            <v>0</v>
          </cell>
          <cell r="EX248">
            <v>0</v>
          </cell>
          <cell r="EY248">
            <v>0</v>
          </cell>
          <cell r="EZ248">
            <v>0</v>
          </cell>
          <cell r="FA248">
            <v>0</v>
          </cell>
          <cell r="FB248">
            <v>0</v>
          </cell>
          <cell r="FC248">
            <v>0</v>
          </cell>
          <cell r="FD248">
            <v>0</v>
          </cell>
          <cell r="FE248">
            <v>0</v>
          </cell>
          <cell r="FF248">
            <v>0</v>
          </cell>
          <cell r="FG248">
            <v>0</v>
          </cell>
          <cell r="FH248">
            <v>0</v>
          </cell>
          <cell r="FI248">
            <v>0</v>
          </cell>
        </row>
        <row r="249">
          <cell r="V249" t="str">
            <v>PROJECTED RTM</v>
          </cell>
          <cell r="X249">
            <v>36154</v>
          </cell>
          <cell r="Y249">
            <v>175</v>
          </cell>
          <cell r="Z249">
            <v>98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0</v>
          </cell>
          <cell r="BN249">
            <v>0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  <cell r="BU249">
            <v>0</v>
          </cell>
          <cell r="BV249">
            <v>0</v>
          </cell>
          <cell r="BW249">
            <v>0</v>
          </cell>
          <cell r="BX249">
            <v>0</v>
          </cell>
          <cell r="BY249">
            <v>0</v>
          </cell>
          <cell r="BZ249">
            <v>0</v>
          </cell>
          <cell r="CA249">
            <v>0</v>
          </cell>
          <cell r="CB249">
            <v>0</v>
          </cell>
          <cell r="CC249">
            <v>0</v>
          </cell>
          <cell r="CD249">
            <v>0</v>
          </cell>
          <cell r="CE249">
            <v>0</v>
          </cell>
          <cell r="CF249">
            <v>0</v>
          </cell>
          <cell r="CG249">
            <v>0</v>
          </cell>
          <cell r="CH249">
            <v>0</v>
          </cell>
          <cell r="CI249">
            <v>0</v>
          </cell>
          <cell r="CJ249">
            <v>0</v>
          </cell>
          <cell r="CK249">
            <v>0</v>
          </cell>
          <cell r="CL249">
            <v>0</v>
          </cell>
          <cell r="CM249">
            <v>0</v>
          </cell>
          <cell r="CN249">
            <v>0</v>
          </cell>
          <cell r="CO249">
            <v>0</v>
          </cell>
          <cell r="CP249">
            <v>0</v>
          </cell>
          <cell r="CQ249">
            <v>0</v>
          </cell>
          <cell r="CR249">
            <v>0</v>
          </cell>
          <cell r="CS249">
            <v>0</v>
          </cell>
          <cell r="CT249">
            <v>0</v>
          </cell>
          <cell r="CU249">
            <v>0</v>
          </cell>
          <cell r="CV249">
            <v>0</v>
          </cell>
          <cell r="CW249">
            <v>0</v>
          </cell>
          <cell r="CX249">
            <v>0</v>
          </cell>
          <cell r="CY249">
            <v>0</v>
          </cell>
          <cell r="CZ249">
            <v>0</v>
          </cell>
          <cell r="DA249">
            <v>0</v>
          </cell>
          <cell r="DB249">
            <v>0</v>
          </cell>
          <cell r="DC249">
            <v>0</v>
          </cell>
          <cell r="DD249">
            <v>0</v>
          </cell>
          <cell r="DE249">
            <v>0</v>
          </cell>
          <cell r="DF249">
            <v>0</v>
          </cell>
          <cell r="DG249">
            <v>0</v>
          </cell>
          <cell r="DH249">
            <v>0</v>
          </cell>
          <cell r="DI249">
            <v>0</v>
          </cell>
          <cell r="DJ249">
            <v>0</v>
          </cell>
          <cell r="DK249">
            <v>0</v>
          </cell>
          <cell r="DL249">
            <v>0</v>
          </cell>
          <cell r="DM249">
            <v>0</v>
          </cell>
          <cell r="DN249">
            <v>0</v>
          </cell>
          <cell r="DO249">
            <v>0</v>
          </cell>
          <cell r="DP249">
            <v>0</v>
          </cell>
          <cell r="DQ249">
            <v>0</v>
          </cell>
          <cell r="DR249">
            <v>0</v>
          </cell>
          <cell r="DS249">
            <v>0</v>
          </cell>
          <cell r="DT249">
            <v>0</v>
          </cell>
          <cell r="DU249">
            <v>0</v>
          </cell>
          <cell r="DV249">
            <v>0</v>
          </cell>
          <cell r="DW249">
            <v>0</v>
          </cell>
          <cell r="DX249">
            <v>0</v>
          </cell>
          <cell r="DY249">
            <v>0</v>
          </cell>
          <cell r="DZ249">
            <v>0</v>
          </cell>
          <cell r="EA249">
            <v>0</v>
          </cell>
          <cell r="EB249">
            <v>0</v>
          </cell>
          <cell r="EC249">
            <v>0</v>
          </cell>
          <cell r="ED249">
            <v>0</v>
          </cell>
          <cell r="EE249">
            <v>0</v>
          </cell>
          <cell r="EF249">
            <v>0</v>
          </cell>
          <cell r="EG249">
            <v>0</v>
          </cell>
          <cell r="EH249">
            <v>0</v>
          </cell>
          <cell r="EI249">
            <v>0</v>
          </cell>
          <cell r="EJ249">
            <v>0</v>
          </cell>
          <cell r="EK249">
            <v>0</v>
          </cell>
          <cell r="EL249">
            <v>0</v>
          </cell>
          <cell r="EM249">
            <v>0</v>
          </cell>
          <cell r="EN249">
            <v>0</v>
          </cell>
          <cell r="EO249">
            <v>0</v>
          </cell>
          <cell r="EP249">
            <v>0</v>
          </cell>
          <cell r="EQ249">
            <v>0</v>
          </cell>
          <cell r="ER249">
            <v>0</v>
          </cell>
          <cell r="ES249">
            <v>0</v>
          </cell>
          <cell r="ET249">
            <v>0</v>
          </cell>
          <cell r="EU249">
            <v>0</v>
          </cell>
          <cell r="EV249">
            <v>0</v>
          </cell>
        </row>
        <row r="250">
          <cell r="V250" t="str">
            <v>PROJECTED STREET</v>
          </cell>
          <cell r="X250">
            <v>36184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>
            <v>0</v>
          </cell>
          <cell r="BB250">
            <v>0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  <cell r="BH250">
            <v>0</v>
          </cell>
          <cell r="BI250">
            <v>0</v>
          </cell>
          <cell r="BJ250">
            <v>0</v>
          </cell>
          <cell r="BK250">
            <v>0</v>
          </cell>
          <cell r="BL250">
            <v>0</v>
          </cell>
          <cell r="BM250">
            <v>0</v>
          </cell>
          <cell r="BN250">
            <v>0</v>
          </cell>
          <cell r="BO250">
            <v>0</v>
          </cell>
          <cell r="BP250">
            <v>0</v>
          </cell>
          <cell r="BQ250">
            <v>0</v>
          </cell>
          <cell r="BR250">
            <v>0</v>
          </cell>
          <cell r="BS250">
            <v>0</v>
          </cell>
          <cell r="BT250">
            <v>0</v>
          </cell>
          <cell r="BU250">
            <v>0</v>
          </cell>
          <cell r="BV250">
            <v>0</v>
          </cell>
          <cell r="BW250">
            <v>0</v>
          </cell>
          <cell r="BX250">
            <v>0</v>
          </cell>
          <cell r="BY250">
            <v>0</v>
          </cell>
          <cell r="BZ250">
            <v>0</v>
          </cell>
          <cell r="CA250">
            <v>0</v>
          </cell>
          <cell r="CB250">
            <v>0</v>
          </cell>
          <cell r="CC250">
            <v>0</v>
          </cell>
          <cell r="CD250">
            <v>0</v>
          </cell>
          <cell r="CE250">
            <v>0</v>
          </cell>
          <cell r="CF250">
            <v>0</v>
          </cell>
          <cell r="CG250">
            <v>0</v>
          </cell>
          <cell r="CH250">
            <v>0</v>
          </cell>
          <cell r="CI250">
            <v>0</v>
          </cell>
          <cell r="CJ250">
            <v>0</v>
          </cell>
          <cell r="CK250">
            <v>0</v>
          </cell>
          <cell r="CL250">
            <v>0</v>
          </cell>
          <cell r="CM250">
            <v>0</v>
          </cell>
          <cell r="CN250">
            <v>0</v>
          </cell>
          <cell r="CO250">
            <v>0</v>
          </cell>
          <cell r="CP250">
            <v>0</v>
          </cell>
          <cell r="CQ250">
            <v>0</v>
          </cell>
          <cell r="CR250">
            <v>0</v>
          </cell>
          <cell r="CS250">
            <v>0</v>
          </cell>
          <cell r="CT250">
            <v>0</v>
          </cell>
          <cell r="CU250">
            <v>0</v>
          </cell>
          <cell r="CV250">
            <v>0</v>
          </cell>
          <cell r="CW250">
            <v>0</v>
          </cell>
          <cell r="CX250">
            <v>0</v>
          </cell>
          <cell r="CY250">
            <v>0</v>
          </cell>
          <cell r="CZ250">
            <v>0</v>
          </cell>
          <cell r="DA250">
            <v>0</v>
          </cell>
          <cell r="DB250">
            <v>0</v>
          </cell>
          <cell r="DC250">
            <v>0</v>
          </cell>
          <cell r="DD250">
            <v>0</v>
          </cell>
          <cell r="DE250">
            <v>0</v>
          </cell>
          <cell r="DF250">
            <v>0</v>
          </cell>
          <cell r="DG250">
            <v>0</v>
          </cell>
          <cell r="DH250">
            <v>0</v>
          </cell>
          <cell r="DI250">
            <v>0</v>
          </cell>
          <cell r="DJ250">
            <v>0</v>
          </cell>
          <cell r="DK250">
            <v>0</v>
          </cell>
          <cell r="DL250">
            <v>0</v>
          </cell>
          <cell r="DM250">
            <v>0</v>
          </cell>
          <cell r="DN250">
            <v>0</v>
          </cell>
          <cell r="DO250">
            <v>0</v>
          </cell>
          <cell r="DP250">
            <v>0</v>
          </cell>
          <cell r="DQ250">
            <v>0</v>
          </cell>
          <cell r="DR250">
            <v>0</v>
          </cell>
          <cell r="DS250">
            <v>0</v>
          </cell>
          <cell r="DT250">
            <v>0</v>
          </cell>
          <cell r="DU250">
            <v>0</v>
          </cell>
          <cell r="DV250">
            <v>0</v>
          </cell>
          <cell r="DW250">
            <v>0</v>
          </cell>
          <cell r="DX250">
            <v>0</v>
          </cell>
          <cell r="DY250">
            <v>0</v>
          </cell>
          <cell r="DZ250">
            <v>0</v>
          </cell>
          <cell r="EA250">
            <v>0</v>
          </cell>
          <cell r="EB250">
            <v>0</v>
          </cell>
          <cell r="EC250">
            <v>0</v>
          </cell>
          <cell r="ED250">
            <v>0</v>
          </cell>
          <cell r="EE250">
            <v>0</v>
          </cell>
          <cell r="EF250">
            <v>0</v>
          </cell>
          <cell r="EG250">
            <v>0</v>
          </cell>
          <cell r="EH250">
            <v>0</v>
          </cell>
          <cell r="EI250">
            <v>0</v>
          </cell>
          <cell r="EJ250">
            <v>0</v>
          </cell>
          <cell r="EK250">
            <v>0</v>
          </cell>
          <cell r="EL250">
            <v>0</v>
          </cell>
          <cell r="EM250">
            <v>0</v>
          </cell>
          <cell r="EN250">
            <v>0</v>
          </cell>
          <cell r="EO250">
            <v>0</v>
          </cell>
          <cell r="EP250">
            <v>0</v>
          </cell>
          <cell r="EQ250">
            <v>0</v>
          </cell>
          <cell r="ER250">
            <v>0</v>
          </cell>
          <cell r="ES250">
            <v>0</v>
          </cell>
          <cell r="ET250">
            <v>0</v>
          </cell>
          <cell r="EU250">
            <v>0</v>
          </cell>
          <cell r="EV250">
            <v>0</v>
          </cell>
        </row>
        <row r="251">
          <cell r="V251" t="str">
            <v>+ or - Scheduled Date</v>
          </cell>
          <cell r="X251">
            <v>128</v>
          </cell>
        </row>
        <row r="252">
          <cell r="N252" t="str">
            <v>ENGINEERING</v>
          </cell>
          <cell r="R252" t="str">
            <v>TARZAN STORY STUDIO</v>
          </cell>
          <cell r="V252" t="str">
            <v>START DATE</v>
          </cell>
          <cell r="W252" t="str">
            <v>END     DATE</v>
          </cell>
          <cell r="X252">
            <v>4504.91</v>
          </cell>
          <cell r="Y252" t="str">
            <v>WK Count</v>
          </cell>
          <cell r="Z252" t="str">
            <v>Total Days</v>
          </cell>
        </row>
        <row r="253">
          <cell r="N253" t="str">
            <v>ENGINEERING</v>
          </cell>
          <cell r="R253" t="str">
            <v>TARZAN STORY STUDIO</v>
          </cell>
          <cell r="T253" t="str">
            <v>ANIMATION PRODUCTION</v>
          </cell>
          <cell r="V253" t="str">
            <v>START DATE</v>
          </cell>
          <cell r="W253" t="str">
            <v>END     DATE</v>
          </cell>
          <cell r="X253">
            <v>4504.91</v>
          </cell>
          <cell r="Y253" t="str">
            <v>WK Count</v>
          </cell>
          <cell r="Z253" t="str">
            <v>Total Days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>
            <v>0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  <cell r="BW253">
            <v>0</v>
          </cell>
          <cell r="BX253">
            <v>0</v>
          </cell>
          <cell r="BY253">
            <v>0</v>
          </cell>
          <cell r="BZ253">
            <v>0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  <cell r="CE253">
            <v>0</v>
          </cell>
          <cell r="CF253">
            <v>0</v>
          </cell>
          <cell r="CG253">
            <v>0</v>
          </cell>
          <cell r="CH253">
            <v>0</v>
          </cell>
          <cell r="CI253">
            <v>35975</v>
          </cell>
          <cell r="CJ253">
            <v>35982</v>
          </cell>
          <cell r="CK253">
            <v>35989</v>
          </cell>
          <cell r="CL253">
            <v>35996</v>
          </cell>
          <cell r="CM253">
            <v>36003</v>
          </cell>
          <cell r="CN253">
            <v>36010</v>
          </cell>
          <cell r="CO253">
            <v>36017</v>
          </cell>
          <cell r="CP253">
            <v>36024</v>
          </cell>
          <cell r="CQ253">
            <v>36031</v>
          </cell>
          <cell r="CR253">
            <v>36038</v>
          </cell>
          <cell r="CS253">
            <v>36045</v>
          </cell>
          <cell r="CT253">
            <v>36052</v>
          </cell>
          <cell r="CU253">
            <v>0</v>
          </cell>
          <cell r="CV253">
            <v>0</v>
          </cell>
          <cell r="CW253">
            <v>0</v>
          </cell>
          <cell r="CX253">
            <v>0</v>
          </cell>
          <cell r="CY253">
            <v>0</v>
          </cell>
          <cell r="CZ253">
            <v>0</v>
          </cell>
          <cell r="DA253">
            <v>0</v>
          </cell>
          <cell r="DB253">
            <v>0</v>
          </cell>
          <cell r="DC253">
            <v>0</v>
          </cell>
          <cell r="DD253">
            <v>0</v>
          </cell>
          <cell r="DE253">
            <v>0</v>
          </cell>
          <cell r="DF253">
            <v>0</v>
          </cell>
          <cell r="DG253">
            <v>0</v>
          </cell>
          <cell r="DH253">
            <v>0</v>
          </cell>
          <cell r="DI253">
            <v>0</v>
          </cell>
          <cell r="DJ253">
            <v>0</v>
          </cell>
          <cell r="DK253">
            <v>0</v>
          </cell>
          <cell r="DL253">
            <v>0</v>
          </cell>
          <cell r="DM253">
            <v>0</v>
          </cell>
          <cell r="DN253">
            <v>0</v>
          </cell>
          <cell r="DO253">
            <v>0</v>
          </cell>
          <cell r="DP253">
            <v>0</v>
          </cell>
          <cell r="DQ253">
            <v>0</v>
          </cell>
          <cell r="DR253">
            <v>0</v>
          </cell>
          <cell r="DS253">
            <v>0</v>
          </cell>
          <cell r="DT253">
            <v>0</v>
          </cell>
          <cell r="DU253">
            <v>0</v>
          </cell>
          <cell r="DV253">
            <v>0</v>
          </cell>
          <cell r="DW253">
            <v>0</v>
          </cell>
          <cell r="DX253">
            <v>0</v>
          </cell>
          <cell r="DY253">
            <v>0</v>
          </cell>
          <cell r="DZ253">
            <v>0</v>
          </cell>
          <cell r="EA253">
            <v>0</v>
          </cell>
          <cell r="EB253">
            <v>0</v>
          </cell>
          <cell r="EC253">
            <v>0</v>
          </cell>
          <cell r="ED253">
            <v>0</v>
          </cell>
          <cell r="EE253">
            <v>0</v>
          </cell>
          <cell r="EF253">
            <v>0</v>
          </cell>
          <cell r="EG253">
            <v>0</v>
          </cell>
          <cell r="EH253">
            <v>0</v>
          </cell>
          <cell r="EI253">
            <v>0</v>
          </cell>
          <cell r="EJ253">
            <v>0</v>
          </cell>
          <cell r="EK253">
            <v>0</v>
          </cell>
          <cell r="EL253">
            <v>0</v>
          </cell>
          <cell r="EM253">
            <v>0</v>
          </cell>
          <cell r="EN253">
            <v>0</v>
          </cell>
          <cell r="EO253">
            <v>0</v>
          </cell>
          <cell r="EP253">
            <v>0</v>
          </cell>
          <cell r="EQ253">
            <v>0</v>
          </cell>
          <cell r="ER253">
            <v>0</v>
          </cell>
          <cell r="ES253">
            <v>0</v>
          </cell>
          <cell r="ET253">
            <v>0</v>
          </cell>
          <cell r="EU253">
            <v>0</v>
          </cell>
          <cell r="EV253">
            <v>0</v>
          </cell>
        </row>
        <row r="254">
          <cell r="A254" t="str">
            <v>PREP</v>
          </cell>
          <cell r="F254" t="str">
            <v>ANIMATION</v>
          </cell>
          <cell r="I254" t="str">
            <v>INK &amp; PAINT</v>
          </cell>
          <cell r="L254" t="str">
            <v>ALPHA</v>
          </cell>
          <cell r="N254" t="str">
            <v>BETA</v>
          </cell>
          <cell r="P254" t="str">
            <v>RTM</v>
          </cell>
          <cell r="R254" t="str">
            <v>STREET</v>
          </cell>
          <cell r="T254" t="str">
            <v>ANIMATION PRODUCTION</v>
          </cell>
          <cell r="V254">
            <v>35975</v>
          </cell>
          <cell r="W254">
            <v>36052.068740000002</v>
          </cell>
          <cell r="X254">
            <v>500</v>
          </cell>
          <cell r="Y254">
            <v>12</v>
          </cell>
          <cell r="Z254">
            <v>77.068739999999991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>
            <v>0</v>
          </cell>
          <cell r="BL254">
            <v>0</v>
          </cell>
          <cell r="BM254">
            <v>0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  <cell r="BZ254">
            <v>0</v>
          </cell>
          <cell r="CA254">
            <v>0</v>
          </cell>
          <cell r="CB254">
            <v>0</v>
          </cell>
          <cell r="CC254">
            <v>0</v>
          </cell>
          <cell r="CD254">
            <v>0</v>
          </cell>
          <cell r="CE254">
            <v>0</v>
          </cell>
          <cell r="CF254">
            <v>0</v>
          </cell>
          <cell r="CG254">
            <v>0</v>
          </cell>
          <cell r="CH254">
            <v>0</v>
          </cell>
          <cell r="CI254">
            <v>35975</v>
          </cell>
          <cell r="CJ254">
            <v>35982</v>
          </cell>
          <cell r="CK254">
            <v>35989</v>
          </cell>
          <cell r="CL254">
            <v>35996</v>
          </cell>
          <cell r="CM254">
            <v>36003</v>
          </cell>
          <cell r="CN254">
            <v>36010</v>
          </cell>
          <cell r="CO254">
            <v>36017</v>
          </cell>
          <cell r="CP254">
            <v>36024</v>
          </cell>
          <cell r="CQ254">
            <v>36031</v>
          </cell>
          <cell r="CR254">
            <v>36038</v>
          </cell>
          <cell r="CS254">
            <v>36045</v>
          </cell>
          <cell r="CT254">
            <v>36052</v>
          </cell>
          <cell r="CU254">
            <v>0</v>
          </cell>
          <cell r="CV254">
            <v>0</v>
          </cell>
          <cell r="CW254">
            <v>0</v>
          </cell>
          <cell r="CX254">
            <v>0</v>
          </cell>
          <cell r="CY254">
            <v>0</v>
          </cell>
          <cell r="CZ254">
            <v>0</v>
          </cell>
          <cell r="DA254">
            <v>0</v>
          </cell>
          <cell r="DB254">
            <v>0</v>
          </cell>
          <cell r="DC254">
            <v>0</v>
          </cell>
          <cell r="DD254">
            <v>0</v>
          </cell>
          <cell r="DE254">
            <v>0</v>
          </cell>
          <cell r="DF254">
            <v>0</v>
          </cell>
          <cell r="DG254">
            <v>0</v>
          </cell>
          <cell r="DH254">
            <v>0</v>
          </cell>
          <cell r="DI254">
            <v>0</v>
          </cell>
          <cell r="DJ254">
            <v>0</v>
          </cell>
          <cell r="DK254">
            <v>0</v>
          </cell>
          <cell r="DL254">
            <v>0</v>
          </cell>
          <cell r="DM254">
            <v>0</v>
          </cell>
          <cell r="DN254">
            <v>0</v>
          </cell>
          <cell r="DO254">
            <v>0</v>
          </cell>
          <cell r="DP254">
            <v>0</v>
          </cell>
          <cell r="DQ254">
            <v>0</v>
          </cell>
          <cell r="DR254">
            <v>0</v>
          </cell>
          <cell r="DS254">
            <v>0</v>
          </cell>
          <cell r="DT254">
            <v>0</v>
          </cell>
          <cell r="DU254">
            <v>0</v>
          </cell>
          <cell r="DV254">
            <v>0</v>
          </cell>
          <cell r="DW254">
            <v>0</v>
          </cell>
          <cell r="DX254">
            <v>0</v>
          </cell>
          <cell r="DY254">
            <v>0</v>
          </cell>
          <cell r="DZ254">
            <v>0</v>
          </cell>
          <cell r="EA254">
            <v>0</v>
          </cell>
          <cell r="EB254">
            <v>0</v>
          </cell>
          <cell r="EC254">
            <v>0</v>
          </cell>
          <cell r="ED254">
            <v>0</v>
          </cell>
          <cell r="EE254">
            <v>0</v>
          </cell>
          <cell r="EF254">
            <v>0</v>
          </cell>
          <cell r="EG254">
            <v>0</v>
          </cell>
          <cell r="EH254">
            <v>0</v>
          </cell>
          <cell r="EI254">
            <v>0</v>
          </cell>
          <cell r="EJ254">
            <v>0</v>
          </cell>
          <cell r="EK254">
            <v>0</v>
          </cell>
          <cell r="EL254">
            <v>0</v>
          </cell>
          <cell r="EM254">
            <v>0</v>
          </cell>
          <cell r="EN254">
            <v>0</v>
          </cell>
          <cell r="EO254">
            <v>0</v>
          </cell>
          <cell r="EP254">
            <v>0</v>
          </cell>
          <cell r="EQ254">
            <v>0</v>
          </cell>
          <cell r="ER254">
            <v>0</v>
          </cell>
          <cell r="ES254">
            <v>0</v>
          </cell>
          <cell r="ET254">
            <v>0</v>
          </cell>
          <cell r="EU254">
            <v>0</v>
          </cell>
          <cell r="EV254">
            <v>0</v>
          </cell>
        </row>
        <row r="255">
          <cell r="A255" t="str">
            <v>PREP</v>
          </cell>
          <cell r="B255" t="str">
            <v>Days</v>
          </cell>
          <cell r="F255" t="str">
            <v>ANIMATION</v>
          </cell>
          <cell r="G255" t="str">
            <v>Days</v>
          </cell>
          <cell r="H255" t="str">
            <v>Frames</v>
          </cell>
          <cell r="I255" t="str">
            <v>INK &amp; PAINT</v>
          </cell>
          <cell r="J255" t="str">
            <v>Days</v>
          </cell>
          <cell r="L255" t="str">
            <v>ALPHA</v>
          </cell>
          <cell r="N255" t="str">
            <v>BETA</v>
          </cell>
          <cell r="P255" t="str">
            <v>RTM</v>
          </cell>
          <cell r="R255" t="str">
            <v>STREET</v>
          </cell>
          <cell r="T255" t="str">
            <v>Prep Projection</v>
          </cell>
          <cell r="V255">
            <v>35975</v>
          </cell>
          <cell r="W255">
            <v>36052.068740000002</v>
          </cell>
          <cell r="X255">
            <v>500</v>
          </cell>
          <cell r="Y255">
            <v>12</v>
          </cell>
          <cell r="Z255">
            <v>77.068739999999991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>
            <v>0</v>
          </cell>
          <cell r="BB255">
            <v>0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>
            <v>0</v>
          </cell>
          <cell r="BJ255">
            <v>0</v>
          </cell>
          <cell r="BK255">
            <v>0</v>
          </cell>
          <cell r="BL255">
            <v>0</v>
          </cell>
          <cell r="BM255">
            <v>0</v>
          </cell>
          <cell r="BN255">
            <v>0</v>
          </cell>
          <cell r="BO255">
            <v>0</v>
          </cell>
          <cell r="BP255">
            <v>0</v>
          </cell>
          <cell r="BQ255">
            <v>0</v>
          </cell>
          <cell r="BR255">
            <v>0</v>
          </cell>
          <cell r="BS255">
            <v>0</v>
          </cell>
          <cell r="BT255">
            <v>0</v>
          </cell>
          <cell r="BU255">
            <v>0</v>
          </cell>
          <cell r="BV255">
            <v>0</v>
          </cell>
          <cell r="BW255">
            <v>0</v>
          </cell>
          <cell r="BX255">
            <v>0</v>
          </cell>
          <cell r="BY255">
            <v>0</v>
          </cell>
          <cell r="BZ255">
            <v>0</v>
          </cell>
          <cell r="CA255">
            <v>0</v>
          </cell>
          <cell r="CB255">
            <v>0</v>
          </cell>
          <cell r="CC255">
            <v>0</v>
          </cell>
          <cell r="CD255">
            <v>0</v>
          </cell>
          <cell r="CE255">
            <v>0</v>
          </cell>
          <cell r="CF255">
            <v>0</v>
          </cell>
          <cell r="CG255">
            <v>0</v>
          </cell>
          <cell r="CH255">
            <v>0</v>
          </cell>
          <cell r="CI255">
            <v>125</v>
          </cell>
          <cell r="CJ255">
            <v>250</v>
          </cell>
          <cell r="CK255">
            <v>375</v>
          </cell>
          <cell r="CL255">
            <v>500</v>
          </cell>
          <cell r="CM255">
            <v>500</v>
          </cell>
          <cell r="CN255">
            <v>500</v>
          </cell>
          <cell r="CO255">
            <v>500</v>
          </cell>
          <cell r="CP255">
            <v>500</v>
          </cell>
          <cell r="CQ255">
            <v>500</v>
          </cell>
          <cell r="CR255">
            <v>500</v>
          </cell>
          <cell r="CS255">
            <v>500</v>
          </cell>
          <cell r="CT255">
            <v>500</v>
          </cell>
          <cell r="CU255">
            <v>0</v>
          </cell>
          <cell r="CV255">
            <v>0</v>
          </cell>
          <cell r="CW255">
            <v>0</v>
          </cell>
          <cell r="CX255">
            <v>0</v>
          </cell>
          <cell r="CY255">
            <v>0</v>
          </cell>
          <cell r="CZ255">
            <v>0</v>
          </cell>
          <cell r="DA255">
            <v>0</v>
          </cell>
          <cell r="DB255">
            <v>0</v>
          </cell>
          <cell r="DC255">
            <v>0</v>
          </cell>
          <cell r="DD255">
            <v>0</v>
          </cell>
          <cell r="DE255">
            <v>0</v>
          </cell>
          <cell r="DF255">
            <v>0</v>
          </cell>
          <cell r="DG255">
            <v>0</v>
          </cell>
          <cell r="DH255">
            <v>0</v>
          </cell>
          <cell r="DI255">
            <v>0</v>
          </cell>
          <cell r="DJ255">
            <v>0</v>
          </cell>
          <cell r="DK255">
            <v>0</v>
          </cell>
          <cell r="DL255">
            <v>0</v>
          </cell>
          <cell r="DM255">
            <v>0</v>
          </cell>
          <cell r="DN255">
            <v>0</v>
          </cell>
          <cell r="DO255">
            <v>0</v>
          </cell>
          <cell r="DP255">
            <v>0</v>
          </cell>
          <cell r="DQ255">
            <v>0</v>
          </cell>
          <cell r="DR255">
            <v>0</v>
          </cell>
          <cell r="DS255">
            <v>0</v>
          </cell>
          <cell r="DT255">
            <v>0</v>
          </cell>
          <cell r="DU255">
            <v>0</v>
          </cell>
          <cell r="DV255">
            <v>0</v>
          </cell>
          <cell r="DW255">
            <v>0</v>
          </cell>
          <cell r="DX255">
            <v>0</v>
          </cell>
          <cell r="DY255">
            <v>0</v>
          </cell>
          <cell r="DZ255">
            <v>0</v>
          </cell>
          <cell r="EA255">
            <v>0</v>
          </cell>
          <cell r="EB255">
            <v>0</v>
          </cell>
          <cell r="EC255">
            <v>0</v>
          </cell>
          <cell r="ED255">
            <v>0</v>
          </cell>
          <cell r="EE255">
            <v>0</v>
          </cell>
          <cell r="EF255">
            <v>0</v>
          </cell>
          <cell r="EG255">
            <v>0</v>
          </cell>
          <cell r="EH255">
            <v>0</v>
          </cell>
          <cell r="EI255">
            <v>0</v>
          </cell>
          <cell r="EJ255">
            <v>0</v>
          </cell>
          <cell r="EK255">
            <v>0</v>
          </cell>
          <cell r="EL255">
            <v>0</v>
          </cell>
          <cell r="EM255">
            <v>0</v>
          </cell>
          <cell r="EN255">
            <v>0</v>
          </cell>
          <cell r="EO255">
            <v>0</v>
          </cell>
          <cell r="EP255">
            <v>0</v>
          </cell>
          <cell r="EQ255">
            <v>0</v>
          </cell>
          <cell r="ER255">
            <v>0</v>
          </cell>
          <cell r="ES255">
            <v>0</v>
          </cell>
          <cell r="ET255">
            <v>0</v>
          </cell>
          <cell r="EU255">
            <v>0</v>
          </cell>
          <cell r="EV255">
            <v>0</v>
          </cell>
        </row>
        <row r="256">
          <cell r="A256" t="str">
            <v>Wks</v>
          </cell>
          <cell r="B256" t="str">
            <v>Days</v>
          </cell>
          <cell r="F256" t="str">
            <v>Wks</v>
          </cell>
          <cell r="G256" t="str">
            <v>Days</v>
          </cell>
          <cell r="H256" t="str">
            <v>Frames</v>
          </cell>
          <cell r="I256" t="str">
            <v>Wks</v>
          </cell>
          <cell r="J256" t="str">
            <v>Days</v>
          </cell>
          <cell r="K256">
            <v>21</v>
          </cell>
          <cell r="M256">
            <v>29</v>
          </cell>
          <cell r="O256">
            <v>29</v>
          </cell>
          <cell r="Q256">
            <v>29</v>
          </cell>
          <cell r="R256">
            <v>36342</v>
          </cell>
          <cell r="T256" t="str">
            <v>Animation Projection</v>
          </cell>
          <cell r="V256">
            <v>36003</v>
          </cell>
          <cell r="W256">
            <v>36096.068740000002</v>
          </cell>
          <cell r="X256">
            <v>500</v>
          </cell>
          <cell r="Y256">
            <v>14</v>
          </cell>
          <cell r="Z256">
            <v>93.068739999999991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BM256">
            <v>0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0</v>
          </cell>
          <cell r="CA256">
            <v>0</v>
          </cell>
          <cell r="CB256">
            <v>0</v>
          </cell>
          <cell r="CC256">
            <v>0</v>
          </cell>
          <cell r="CD256">
            <v>0</v>
          </cell>
          <cell r="CE256">
            <v>0</v>
          </cell>
          <cell r="CF256">
            <v>0</v>
          </cell>
          <cell r="CG256">
            <v>0</v>
          </cell>
          <cell r="CH256">
            <v>0</v>
          </cell>
          <cell r="CI256">
            <v>0</v>
          </cell>
          <cell r="CJ256">
            <v>0</v>
          </cell>
          <cell r="CK256">
            <v>0</v>
          </cell>
          <cell r="CL256">
            <v>0</v>
          </cell>
          <cell r="CM256">
            <v>0</v>
          </cell>
          <cell r="CN256">
            <v>0</v>
          </cell>
          <cell r="CO256">
            <v>0</v>
          </cell>
          <cell r="CP256">
            <v>125</v>
          </cell>
          <cell r="CQ256">
            <v>250</v>
          </cell>
          <cell r="CR256">
            <v>375</v>
          </cell>
          <cell r="CS256">
            <v>500</v>
          </cell>
          <cell r="CT256">
            <v>500</v>
          </cell>
          <cell r="CU256">
            <v>500</v>
          </cell>
          <cell r="CV256">
            <v>500</v>
          </cell>
          <cell r="CW256">
            <v>500</v>
          </cell>
          <cell r="CX256">
            <v>500</v>
          </cell>
          <cell r="CY256">
            <v>500</v>
          </cell>
          <cell r="CZ256">
            <v>500</v>
          </cell>
          <cell r="DA256">
            <v>0</v>
          </cell>
          <cell r="DB256">
            <v>0</v>
          </cell>
          <cell r="DC256">
            <v>0</v>
          </cell>
          <cell r="DD256">
            <v>0</v>
          </cell>
          <cell r="DE256">
            <v>0</v>
          </cell>
          <cell r="DF256">
            <v>0</v>
          </cell>
          <cell r="DG256">
            <v>0</v>
          </cell>
          <cell r="DH256">
            <v>0</v>
          </cell>
          <cell r="DI256">
            <v>0</v>
          </cell>
          <cell r="DJ256">
            <v>0</v>
          </cell>
          <cell r="DK256">
            <v>0</v>
          </cell>
          <cell r="DL256">
            <v>0</v>
          </cell>
          <cell r="DM256">
            <v>0</v>
          </cell>
          <cell r="DN256">
            <v>0</v>
          </cell>
          <cell r="DO256">
            <v>0</v>
          </cell>
          <cell r="DP256">
            <v>0</v>
          </cell>
          <cell r="DQ256">
            <v>0</v>
          </cell>
          <cell r="DR256">
            <v>0</v>
          </cell>
          <cell r="DS256">
            <v>0</v>
          </cell>
          <cell r="DT256">
            <v>0</v>
          </cell>
          <cell r="DU256">
            <v>0</v>
          </cell>
          <cell r="DV256">
            <v>0</v>
          </cell>
          <cell r="DW256">
            <v>0</v>
          </cell>
          <cell r="DX256">
            <v>0</v>
          </cell>
          <cell r="DY256">
            <v>0</v>
          </cell>
          <cell r="DZ256">
            <v>0</v>
          </cell>
          <cell r="EA256">
            <v>0</v>
          </cell>
          <cell r="EB256">
            <v>0</v>
          </cell>
          <cell r="EC256">
            <v>0</v>
          </cell>
          <cell r="ED256">
            <v>0</v>
          </cell>
          <cell r="EE256">
            <v>0</v>
          </cell>
          <cell r="EF256">
            <v>0</v>
          </cell>
          <cell r="EG256">
            <v>0</v>
          </cell>
          <cell r="EH256">
            <v>0</v>
          </cell>
          <cell r="EI256">
            <v>0</v>
          </cell>
          <cell r="EJ256">
            <v>0</v>
          </cell>
          <cell r="EK256">
            <v>0</v>
          </cell>
          <cell r="EL256">
            <v>0</v>
          </cell>
          <cell r="EM256">
            <v>0</v>
          </cell>
          <cell r="EN256">
            <v>0</v>
          </cell>
          <cell r="EO256">
            <v>0</v>
          </cell>
          <cell r="EP256">
            <v>0</v>
          </cell>
          <cell r="EQ256">
            <v>0</v>
          </cell>
          <cell r="ER256">
            <v>0</v>
          </cell>
          <cell r="ES256">
            <v>0</v>
          </cell>
          <cell r="ET256">
            <v>0</v>
          </cell>
          <cell r="EU256">
            <v>0</v>
          </cell>
          <cell r="EV256">
            <v>0</v>
          </cell>
        </row>
        <row r="257">
          <cell r="A257">
            <v>9.0098199999999995</v>
          </cell>
          <cell r="B257">
            <v>77.068739999999991</v>
          </cell>
          <cell r="F257">
            <v>9.0098199999999995</v>
          </cell>
          <cell r="G257">
            <v>93.068739999999991</v>
          </cell>
          <cell r="H257">
            <v>4504.91</v>
          </cell>
          <cell r="I257">
            <v>9.0098199999999995</v>
          </cell>
          <cell r="J257">
            <v>77.068739999999991</v>
          </cell>
          <cell r="K257">
            <v>21</v>
          </cell>
          <cell r="M257">
            <v>29</v>
          </cell>
          <cell r="O257">
            <v>29</v>
          </cell>
          <cell r="Q257">
            <v>29</v>
          </cell>
          <cell r="R257">
            <v>36342</v>
          </cell>
          <cell r="T257" t="str">
            <v>Ink &amp; Paint Projection</v>
          </cell>
          <cell r="V257">
            <v>36033</v>
          </cell>
          <cell r="W257">
            <v>36110.068740000002</v>
          </cell>
          <cell r="X257">
            <v>500</v>
          </cell>
          <cell r="Y257">
            <v>11</v>
          </cell>
          <cell r="Z257">
            <v>77.068739999999991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>
            <v>0</v>
          </cell>
          <cell r="BJ257">
            <v>0</v>
          </cell>
          <cell r="BK257">
            <v>0</v>
          </cell>
          <cell r="BL257">
            <v>0</v>
          </cell>
          <cell r="BM257">
            <v>0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  <cell r="BS257">
            <v>0</v>
          </cell>
          <cell r="BT257">
            <v>0</v>
          </cell>
          <cell r="BU257">
            <v>0</v>
          </cell>
          <cell r="BV257">
            <v>0</v>
          </cell>
          <cell r="BW257">
            <v>0</v>
          </cell>
          <cell r="BX257">
            <v>0</v>
          </cell>
          <cell r="BY257">
            <v>0</v>
          </cell>
          <cell r="BZ257">
            <v>0</v>
          </cell>
          <cell r="CA257">
            <v>0</v>
          </cell>
          <cell r="CB257">
            <v>0</v>
          </cell>
          <cell r="CC257">
            <v>0</v>
          </cell>
          <cell r="CD257">
            <v>0</v>
          </cell>
          <cell r="CE257">
            <v>0</v>
          </cell>
          <cell r="CF257">
            <v>0</v>
          </cell>
          <cell r="CG257">
            <v>0</v>
          </cell>
          <cell r="CH257">
            <v>0</v>
          </cell>
          <cell r="CI257">
            <v>0</v>
          </cell>
          <cell r="CJ257">
            <v>0</v>
          </cell>
          <cell r="CK257">
            <v>0</v>
          </cell>
          <cell r="CL257">
            <v>0</v>
          </cell>
          <cell r="CM257">
            <v>0</v>
          </cell>
          <cell r="CN257">
            <v>0</v>
          </cell>
          <cell r="CO257">
            <v>0</v>
          </cell>
          <cell r="CP257">
            <v>0</v>
          </cell>
          <cell r="CQ257">
            <v>0</v>
          </cell>
          <cell r="CR257">
            <v>125</v>
          </cell>
          <cell r="CS257">
            <v>250</v>
          </cell>
          <cell r="CT257">
            <v>375</v>
          </cell>
          <cell r="CU257">
            <v>500</v>
          </cell>
          <cell r="CV257">
            <v>500</v>
          </cell>
          <cell r="CW257">
            <v>500</v>
          </cell>
          <cell r="CX257">
            <v>500</v>
          </cell>
          <cell r="CY257">
            <v>500</v>
          </cell>
          <cell r="CZ257">
            <v>500</v>
          </cell>
          <cell r="DA257">
            <v>500</v>
          </cell>
          <cell r="DB257">
            <v>500</v>
          </cell>
          <cell r="DC257">
            <v>0</v>
          </cell>
          <cell r="DD257">
            <v>0</v>
          </cell>
          <cell r="DE257">
            <v>0</v>
          </cell>
          <cell r="DF257">
            <v>0</v>
          </cell>
          <cell r="DG257">
            <v>0</v>
          </cell>
          <cell r="DH257">
            <v>0</v>
          </cell>
          <cell r="DI257">
            <v>0</v>
          </cell>
          <cell r="DJ257">
            <v>0</v>
          </cell>
          <cell r="DK257">
            <v>0</v>
          </cell>
          <cell r="DL257">
            <v>0</v>
          </cell>
          <cell r="DM257">
            <v>0</v>
          </cell>
          <cell r="DN257">
            <v>0</v>
          </cell>
          <cell r="DO257">
            <v>0</v>
          </cell>
          <cell r="DP257">
            <v>0</v>
          </cell>
          <cell r="DQ257">
            <v>0</v>
          </cell>
          <cell r="DR257">
            <v>0</v>
          </cell>
          <cell r="DS257">
            <v>0</v>
          </cell>
          <cell r="DT257">
            <v>0</v>
          </cell>
          <cell r="DU257">
            <v>0</v>
          </cell>
          <cell r="DV257">
            <v>0</v>
          </cell>
          <cell r="DW257">
            <v>0</v>
          </cell>
          <cell r="DX257">
            <v>0</v>
          </cell>
          <cell r="DY257">
            <v>0</v>
          </cell>
          <cell r="DZ257">
            <v>0</v>
          </cell>
          <cell r="EA257">
            <v>0</v>
          </cell>
          <cell r="EB257">
            <v>0</v>
          </cell>
          <cell r="EC257">
            <v>0</v>
          </cell>
          <cell r="ED257">
            <v>0</v>
          </cell>
          <cell r="EE257">
            <v>0</v>
          </cell>
          <cell r="EF257">
            <v>0</v>
          </cell>
          <cell r="EG257">
            <v>0</v>
          </cell>
          <cell r="EH257">
            <v>0</v>
          </cell>
          <cell r="EI257">
            <v>0</v>
          </cell>
          <cell r="EJ257">
            <v>0</v>
          </cell>
          <cell r="EK257">
            <v>0</v>
          </cell>
          <cell r="EL257">
            <v>0</v>
          </cell>
          <cell r="EM257">
            <v>0</v>
          </cell>
          <cell r="EN257">
            <v>0</v>
          </cell>
          <cell r="EO257">
            <v>0</v>
          </cell>
          <cell r="EP257">
            <v>0</v>
          </cell>
          <cell r="EQ257">
            <v>0</v>
          </cell>
          <cell r="ER257">
            <v>0</v>
          </cell>
          <cell r="ES257">
            <v>0</v>
          </cell>
          <cell r="ET257">
            <v>0</v>
          </cell>
          <cell r="EU257">
            <v>0</v>
          </cell>
          <cell r="EV257">
            <v>0</v>
          </cell>
        </row>
        <row r="259">
          <cell r="T259" t="str">
            <v>BUDGET FORECAST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>
            <v>0</v>
          </cell>
          <cell r="BJ259">
            <v>0</v>
          </cell>
          <cell r="BK259">
            <v>0</v>
          </cell>
          <cell r="BL259">
            <v>0</v>
          </cell>
          <cell r="BM259">
            <v>0</v>
          </cell>
          <cell r="BN259">
            <v>0</v>
          </cell>
          <cell r="BO259">
            <v>0</v>
          </cell>
          <cell r="BP259">
            <v>0</v>
          </cell>
          <cell r="BQ259">
            <v>0</v>
          </cell>
          <cell r="BR259">
            <v>0</v>
          </cell>
          <cell r="BS259">
            <v>0</v>
          </cell>
          <cell r="BT259">
            <v>0</v>
          </cell>
          <cell r="BU259">
            <v>0</v>
          </cell>
          <cell r="BV259">
            <v>0</v>
          </cell>
          <cell r="BW259">
            <v>0</v>
          </cell>
          <cell r="BX259">
            <v>0</v>
          </cell>
          <cell r="BY259">
            <v>0</v>
          </cell>
          <cell r="BZ259">
            <v>0</v>
          </cell>
          <cell r="CA259">
            <v>0</v>
          </cell>
          <cell r="CB259">
            <v>0</v>
          </cell>
          <cell r="CC259">
            <v>0</v>
          </cell>
          <cell r="CD259">
            <v>0</v>
          </cell>
          <cell r="CE259">
            <v>0</v>
          </cell>
          <cell r="CF259">
            <v>0</v>
          </cell>
          <cell r="CG259">
            <v>0</v>
          </cell>
          <cell r="CH259">
            <v>0</v>
          </cell>
          <cell r="CI259">
            <v>35975</v>
          </cell>
          <cell r="CJ259">
            <v>35982</v>
          </cell>
          <cell r="CK259">
            <v>35989</v>
          </cell>
          <cell r="CL259">
            <v>35996</v>
          </cell>
          <cell r="CM259">
            <v>36003</v>
          </cell>
          <cell r="CN259">
            <v>36010</v>
          </cell>
          <cell r="CO259">
            <v>36017</v>
          </cell>
          <cell r="CP259">
            <v>36024</v>
          </cell>
          <cell r="CQ259">
            <v>36031</v>
          </cell>
          <cell r="CR259">
            <v>36038</v>
          </cell>
          <cell r="CS259">
            <v>36045</v>
          </cell>
          <cell r="CT259">
            <v>36052</v>
          </cell>
          <cell r="CU259">
            <v>0</v>
          </cell>
          <cell r="CV259">
            <v>0</v>
          </cell>
          <cell r="CW259">
            <v>0</v>
          </cell>
          <cell r="CX259">
            <v>0</v>
          </cell>
          <cell r="CY259">
            <v>0</v>
          </cell>
          <cell r="CZ259">
            <v>0</v>
          </cell>
          <cell r="DA259">
            <v>0</v>
          </cell>
          <cell r="DB259">
            <v>0</v>
          </cell>
          <cell r="DC259">
            <v>0</v>
          </cell>
          <cell r="DD259">
            <v>0</v>
          </cell>
          <cell r="DE259">
            <v>0</v>
          </cell>
          <cell r="DF259">
            <v>0</v>
          </cell>
          <cell r="DG259">
            <v>0</v>
          </cell>
          <cell r="DH259">
            <v>0</v>
          </cell>
          <cell r="DI259">
            <v>0</v>
          </cell>
          <cell r="DJ259">
            <v>0</v>
          </cell>
          <cell r="DK259">
            <v>0</v>
          </cell>
          <cell r="DL259">
            <v>0</v>
          </cell>
          <cell r="DM259">
            <v>0</v>
          </cell>
          <cell r="DN259">
            <v>0</v>
          </cell>
          <cell r="DO259">
            <v>0</v>
          </cell>
          <cell r="DP259">
            <v>0</v>
          </cell>
          <cell r="DQ259">
            <v>0</v>
          </cell>
          <cell r="DR259">
            <v>0</v>
          </cell>
          <cell r="DS259">
            <v>0</v>
          </cell>
          <cell r="DT259">
            <v>0</v>
          </cell>
          <cell r="DU259">
            <v>0</v>
          </cell>
          <cell r="DV259">
            <v>0</v>
          </cell>
          <cell r="DW259">
            <v>0</v>
          </cell>
          <cell r="DX259">
            <v>0</v>
          </cell>
          <cell r="DY259">
            <v>0</v>
          </cell>
          <cell r="DZ259">
            <v>0</v>
          </cell>
          <cell r="EA259">
            <v>0</v>
          </cell>
          <cell r="EB259">
            <v>0</v>
          </cell>
          <cell r="EC259">
            <v>0</v>
          </cell>
          <cell r="ED259">
            <v>0</v>
          </cell>
          <cell r="EE259">
            <v>0</v>
          </cell>
          <cell r="EF259">
            <v>0</v>
          </cell>
          <cell r="EG259">
            <v>0</v>
          </cell>
          <cell r="EH259">
            <v>0</v>
          </cell>
          <cell r="EI259">
            <v>0</v>
          </cell>
          <cell r="EJ259">
            <v>0</v>
          </cell>
          <cell r="EK259">
            <v>0</v>
          </cell>
          <cell r="EL259">
            <v>0</v>
          </cell>
          <cell r="EM259">
            <v>0</v>
          </cell>
          <cell r="EN259">
            <v>0</v>
          </cell>
          <cell r="EO259">
            <v>0</v>
          </cell>
          <cell r="EP259">
            <v>0</v>
          </cell>
          <cell r="EQ259">
            <v>0</v>
          </cell>
          <cell r="ER259">
            <v>0</v>
          </cell>
          <cell r="ES259">
            <v>0</v>
          </cell>
          <cell r="ET259">
            <v>0</v>
          </cell>
          <cell r="EU259">
            <v>0</v>
          </cell>
          <cell r="EV259">
            <v>0</v>
          </cell>
          <cell r="EW259">
            <v>0</v>
          </cell>
          <cell r="EX259">
            <v>0</v>
          </cell>
          <cell r="EY259">
            <v>0</v>
          </cell>
          <cell r="EZ259">
            <v>0</v>
          </cell>
          <cell r="FA259">
            <v>0</v>
          </cell>
          <cell r="FB259">
            <v>0</v>
          </cell>
          <cell r="FC259">
            <v>0</v>
          </cell>
          <cell r="FD259">
            <v>0</v>
          </cell>
          <cell r="FE259">
            <v>0</v>
          </cell>
          <cell r="FF259">
            <v>0</v>
          </cell>
          <cell r="FG259">
            <v>0</v>
          </cell>
          <cell r="FH259">
            <v>0</v>
          </cell>
          <cell r="FI259">
            <v>0</v>
          </cell>
        </row>
        <row r="260">
          <cell r="T260" t="str">
            <v>BUDGET FORECAST</v>
          </cell>
          <cell r="V260" t="str">
            <v>PRE PROD</v>
          </cell>
          <cell r="W260">
            <v>30</v>
          </cell>
          <cell r="X260">
            <v>157500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0</v>
          </cell>
          <cell r="AZ260">
            <v>0</v>
          </cell>
          <cell r="BA260">
            <v>0</v>
          </cell>
          <cell r="BB260">
            <v>0</v>
          </cell>
          <cell r="BC260">
            <v>0</v>
          </cell>
          <cell r="BD260">
            <v>0</v>
          </cell>
          <cell r="BE260">
            <v>0</v>
          </cell>
          <cell r="BF260">
            <v>0</v>
          </cell>
          <cell r="BG260">
            <v>0</v>
          </cell>
          <cell r="BH260">
            <v>0</v>
          </cell>
          <cell r="BI260">
            <v>0</v>
          </cell>
          <cell r="BJ260">
            <v>0</v>
          </cell>
          <cell r="BK260">
            <v>0</v>
          </cell>
          <cell r="BL260">
            <v>0</v>
          </cell>
          <cell r="BM260">
            <v>0</v>
          </cell>
          <cell r="BN260">
            <v>0</v>
          </cell>
          <cell r="BO260">
            <v>0</v>
          </cell>
          <cell r="BP260">
            <v>0</v>
          </cell>
          <cell r="BQ260">
            <v>0</v>
          </cell>
          <cell r="BR260">
            <v>0</v>
          </cell>
          <cell r="BS260">
            <v>0</v>
          </cell>
          <cell r="BT260">
            <v>0</v>
          </cell>
          <cell r="BU260">
            <v>0</v>
          </cell>
          <cell r="BV260">
            <v>0</v>
          </cell>
          <cell r="BW260">
            <v>0</v>
          </cell>
          <cell r="BX260">
            <v>0</v>
          </cell>
          <cell r="BY260">
            <v>0</v>
          </cell>
          <cell r="BZ260">
            <v>0</v>
          </cell>
          <cell r="CA260">
            <v>0</v>
          </cell>
          <cell r="CB260">
            <v>0</v>
          </cell>
          <cell r="CC260">
            <v>0</v>
          </cell>
          <cell r="CD260">
            <v>0</v>
          </cell>
          <cell r="CE260">
            <v>0</v>
          </cell>
          <cell r="CF260">
            <v>0</v>
          </cell>
          <cell r="CG260">
            <v>0</v>
          </cell>
          <cell r="CH260">
            <v>0</v>
          </cell>
          <cell r="CI260">
            <v>35975</v>
          </cell>
          <cell r="CJ260">
            <v>35982</v>
          </cell>
          <cell r="CK260">
            <v>35989</v>
          </cell>
          <cell r="CL260">
            <v>35996</v>
          </cell>
          <cell r="CM260">
            <v>36003</v>
          </cell>
          <cell r="CN260">
            <v>36010</v>
          </cell>
          <cell r="CO260">
            <v>36017</v>
          </cell>
          <cell r="CP260">
            <v>36024</v>
          </cell>
          <cell r="CQ260">
            <v>36031</v>
          </cell>
          <cell r="CR260">
            <v>36038</v>
          </cell>
          <cell r="CS260">
            <v>36045</v>
          </cell>
          <cell r="CT260">
            <v>36052</v>
          </cell>
          <cell r="CU260">
            <v>0</v>
          </cell>
          <cell r="CV260">
            <v>0</v>
          </cell>
          <cell r="CW260">
            <v>0</v>
          </cell>
          <cell r="CX260">
            <v>0</v>
          </cell>
          <cell r="CY260">
            <v>0</v>
          </cell>
          <cell r="CZ260">
            <v>0</v>
          </cell>
          <cell r="DA260">
            <v>0</v>
          </cell>
          <cell r="DB260">
            <v>0</v>
          </cell>
          <cell r="DC260">
            <v>0</v>
          </cell>
          <cell r="DD260">
            <v>0</v>
          </cell>
          <cell r="DE260">
            <v>0</v>
          </cell>
          <cell r="DF260">
            <v>0</v>
          </cell>
          <cell r="DG260">
            <v>0</v>
          </cell>
          <cell r="DH260">
            <v>0</v>
          </cell>
          <cell r="DI260">
            <v>0</v>
          </cell>
          <cell r="DJ260">
            <v>0</v>
          </cell>
          <cell r="DK260">
            <v>0</v>
          </cell>
          <cell r="DL260">
            <v>0</v>
          </cell>
          <cell r="DM260">
            <v>0</v>
          </cell>
          <cell r="DN260">
            <v>0</v>
          </cell>
          <cell r="DO260">
            <v>0</v>
          </cell>
          <cell r="DP260">
            <v>0</v>
          </cell>
          <cell r="DQ260">
            <v>0</v>
          </cell>
          <cell r="DR260">
            <v>0</v>
          </cell>
          <cell r="DS260">
            <v>0</v>
          </cell>
          <cell r="DT260">
            <v>0</v>
          </cell>
          <cell r="DU260">
            <v>0</v>
          </cell>
          <cell r="DV260">
            <v>0</v>
          </cell>
          <cell r="DW260">
            <v>0</v>
          </cell>
          <cell r="DX260">
            <v>0</v>
          </cell>
          <cell r="DY260">
            <v>0</v>
          </cell>
          <cell r="DZ260">
            <v>0</v>
          </cell>
          <cell r="EA260">
            <v>0</v>
          </cell>
          <cell r="EB260">
            <v>0</v>
          </cell>
          <cell r="EC260">
            <v>0</v>
          </cell>
          <cell r="ED260">
            <v>0</v>
          </cell>
          <cell r="EE260">
            <v>0</v>
          </cell>
          <cell r="EF260">
            <v>0</v>
          </cell>
          <cell r="EG260">
            <v>0</v>
          </cell>
          <cell r="EH260">
            <v>0</v>
          </cell>
          <cell r="EI260">
            <v>0</v>
          </cell>
          <cell r="EJ260">
            <v>0</v>
          </cell>
          <cell r="EK260">
            <v>0</v>
          </cell>
          <cell r="EL260">
            <v>0</v>
          </cell>
          <cell r="EM260">
            <v>0</v>
          </cell>
          <cell r="EN260">
            <v>0</v>
          </cell>
          <cell r="EO260">
            <v>0</v>
          </cell>
          <cell r="EP260">
            <v>0</v>
          </cell>
          <cell r="EQ260">
            <v>0</v>
          </cell>
          <cell r="ER260">
            <v>0</v>
          </cell>
          <cell r="ES260">
            <v>0</v>
          </cell>
          <cell r="ET260">
            <v>0</v>
          </cell>
          <cell r="EU260">
            <v>0</v>
          </cell>
          <cell r="EV260">
            <v>0</v>
          </cell>
          <cell r="EW260">
            <v>0</v>
          </cell>
          <cell r="EX260">
            <v>0</v>
          </cell>
          <cell r="EY260">
            <v>0</v>
          </cell>
          <cell r="EZ260">
            <v>0</v>
          </cell>
          <cell r="FA260">
            <v>0</v>
          </cell>
          <cell r="FB260">
            <v>0</v>
          </cell>
          <cell r="FC260">
            <v>0</v>
          </cell>
          <cell r="FD260">
            <v>0</v>
          </cell>
          <cell r="FE260">
            <v>0</v>
          </cell>
          <cell r="FF260">
            <v>0</v>
          </cell>
          <cell r="FG260">
            <v>0</v>
          </cell>
          <cell r="FH260">
            <v>0</v>
          </cell>
          <cell r="FI260">
            <v>0</v>
          </cell>
        </row>
        <row r="261">
          <cell r="V261" t="str">
            <v>PRE PROD</v>
          </cell>
          <cell r="W261">
            <v>30</v>
          </cell>
          <cell r="X261">
            <v>157500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  <cell r="AX261">
            <v>0</v>
          </cell>
          <cell r="AY261">
            <v>0</v>
          </cell>
          <cell r="AZ261">
            <v>0</v>
          </cell>
          <cell r="BA261">
            <v>0</v>
          </cell>
          <cell r="BB261">
            <v>0</v>
          </cell>
          <cell r="BC261">
            <v>0</v>
          </cell>
          <cell r="BD261">
            <v>0</v>
          </cell>
          <cell r="BE261">
            <v>0</v>
          </cell>
          <cell r="BF261">
            <v>0</v>
          </cell>
          <cell r="BG261">
            <v>0</v>
          </cell>
          <cell r="BH261">
            <v>0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  <cell r="BM261">
            <v>0</v>
          </cell>
          <cell r="BN261">
            <v>0</v>
          </cell>
          <cell r="BO261">
            <v>0</v>
          </cell>
          <cell r="BP261">
            <v>0</v>
          </cell>
          <cell r="BQ261">
            <v>0</v>
          </cell>
          <cell r="BR261">
            <v>0</v>
          </cell>
          <cell r="BS261">
            <v>0</v>
          </cell>
          <cell r="BT261">
            <v>0</v>
          </cell>
          <cell r="BU261">
            <v>0</v>
          </cell>
          <cell r="BV261">
            <v>0</v>
          </cell>
          <cell r="BW261">
            <v>0</v>
          </cell>
          <cell r="BX261">
            <v>0</v>
          </cell>
          <cell r="BY261">
            <v>0</v>
          </cell>
          <cell r="BZ261">
            <v>0</v>
          </cell>
          <cell r="CA261">
            <v>0</v>
          </cell>
          <cell r="CB261">
            <v>0</v>
          </cell>
          <cell r="CC261">
            <v>0</v>
          </cell>
          <cell r="CD261">
            <v>0</v>
          </cell>
          <cell r="CE261">
            <v>0</v>
          </cell>
          <cell r="CF261">
            <v>0</v>
          </cell>
          <cell r="CG261">
            <v>0</v>
          </cell>
          <cell r="CH261">
            <v>0</v>
          </cell>
          <cell r="CI261">
            <v>3750</v>
          </cell>
          <cell r="CJ261">
            <v>7500</v>
          </cell>
          <cell r="CK261">
            <v>11250</v>
          </cell>
          <cell r="CL261">
            <v>15000</v>
          </cell>
          <cell r="CM261">
            <v>15000</v>
          </cell>
          <cell r="CN261">
            <v>15000</v>
          </cell>
          <cell r="CO261">
            <v>15000</v>
          </cell>
          <cell r="CP261">
            <v>15000</v>
          </cell>
          <cell r="CQ261">
            <v>15000</v>
          </cell>
          <cell r="CR261">
            <v>15000</v>
          </cell>
          <cell r="CS261">
            <v>15000</v>
          </cell>
          <cell r="CT261">
            <v>15000</v>
          </cell>
          <cell r="CU261">
            <v>0</v>
          </cell>
          <cell r="CV261">
            <v>0</v>
          </cell>
          <cell r="CW261">
            <v>0</v>
          </cell>
          <cell r="CX261">
            <v>0</v>
          </cell>
          <cell r="CY261">
            <v>0</v>
          </cell>
          <cell r="CZ261">
            <v>0</v>
          </cell>
          <cell r="DA261">
            <v>0</v>
          </cell>
          <cell r="DB261">
            <v>0</v>
          </cell>
          <cell r="DC261">
            <v>0</v>
          </cell>
          <cell r="DD261">
            <v>0</v>
          </cell>
          <cell r="DE261">
            <v>0</v>
          </cell>
          <cell r="DF261">
            <v>0</v>
          </cell>
          <cell r="DG261">
            <v>0</v>
          </cell>
          <cell r="DH261">
            <v>0</v>
          </cell>
          <cell r="DI261">
            <v>0</v>
          </cell>
          <cell r="DJ261">
            <v>0</v>
          </cell>
          <cell r="DK261">
            <v>0</v>
          </cell>
          <cell r="DL261">
            <v>0</v>
          </cell>
          <cell r="DM261">
            <v>0</v>
          </cell>
          <cell r="DN261">
            <v>0</v>
          </cell>
          <cell r="DO261">
            <v>0</v>
          </cell>
          <cell r="DP261">
            <v>0</v>
          </cell>
          <cell r="DQ261">
            <v>0</v>
          </cell>
          <cell r="DR261">
            <v>0</v>
          </cell>
          <cell r="DS261">
            <v>0</v>
          </cell>
          <cell r="DT261">
            <v>0</v>
          </cell>
          <cell r="DU261">
            <v>0</v>
          </cell>
          <cell r="DV261">
            <v>0</v>
          </cell>
          <cell r="DW261">
            <v>0</v>
          </cell>
          <cell r="DX261">
            <v>0</v>
          </cell>
          <cell r="DY261">
            <v>0</v>
          </cell>
          <cell r="DZ261">
            <v>0</v>
          </cell>
          <cell r="EA261">
            <v>0</v>
          </cell>
          <cell r="EB261">
            <v>0</v>
          </cell>
          <cell r="EC261">
            <v>0</v>
          </cell>
          <cell r="ED261">
            <v>0</v>
          </cell>
          <cell r="EE261">
            <v>0</v>
          </cell>
          <cell r="EF261">
            <v>0</v>
          </cell>
          <cell r="EG261">
            <v>0</v>
          </cell>
          <cell r="EH261">
            <v>0</v>
          </cell>
          <cell r="EI261">
            <v>0</v>
          </cell>
          <cell r="EJ261">
            <v>0</v>
          </cell>
          <cell r="EK261">
            <v>0</v>
          </cell>
          <cell r="EL261">
            <v>0</v>
          </cell>
          <cell r="EM261">
            <v>0</v>
          </cell>
          <cell r="EN261">
            <v>0</v>
          </cell>
          <cell r="EO261">
            <v>0</v>
          </cell>
          <cell r="EP261">
            <v>0</v>
          </cell>
          <cell r="EQ261">
            <v>0</v>
          </cell>
          <cell r="ER261">
            <v>0</v>
          </cell>
          <cell r="ES261">
            <v>0</v>
          </cell>
          <cell r="ET261">
            <v>0</v>
          </cell>
          <cell r="EU261">
            <v>0</v>
          </cell>
          <cell r="EV261">
            <v>0</v>
          </cell>
          <cell r="EW261">
            <v>0</v>
          </cell>
          <cell r="EX261">
            <v>0</v>
          </cell>
          <cell r="EY261">
            <v>0</v>
          </cell>
          <cell r="EZ261">
            <v>0</v>
          </cell>
          <cell r="FA261">
            <v>0</v>
          </cell>
          <cell r="FB261">
            <v>0</v>
          </cell>
          <cell r="FC261">
            <v>0</v>
          </cell>
          <cell r="FD261">
            <v>0</v>
          </cell>
          <cell r="FE261">
            <v>0</v>
          </cell>
          <cell r="FF261">
            <v>0</v>
          </cell>
          <cell r="FG261">
            <v>0</v>
          </cell>
          <cell r="FH261">
            <v>0</v>
          </cell>
          <cell r="FI261">
            <v>0</v>
          </cell>
        </row>
        <row r="262">
          <cell r="V262" t="str">
            <v>PRODUCTION</v>
          </cell>
          <cell r="W262">
            <v>150</v>
          </cell>
          <cell r="X262">
            <v>712500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  <cell r="BA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  <cell r="BM262">
            <v>0</v>
          </cell>
          <cell r="BN262">
            <v>0</v>
          </cell>
          <cell r="BO262">
            <v>0</v>
          </cell>
          <cell r="BP262">
            <v>0</v>
          </cell>
          <cell r="BQ262">
            <v>0</v>
          </cell>
          <cell r="BR262">
            <v>0</v>
          </cell>
          <cell r="BS262">
            <v>0</v>
          </cell>
          <cell r="BT262">
            <v>0</v>
          </cell>
          <cell r="BU262">
            <v>0</v>
          </cell>
          <cell r="BV262">
            <v>0</v>
          </cell>
          <cell r="BW262">
            <v>0</v>
          </cell>
          <cell r="BX262">
            <v>0</v>
          </cell>
          <cell r="BY262">
            <v>0</v>
          </cell>
          <cell r="BZ262">
            <v>0</v>
          </cell>
          <cell r="CA262">
            <v>0</v>
          </cell>
          <cell r="CB262">
            <v>0</v>
          </cell>
          <cell r="CC262">
            <v>0</v>
          </cell>
          <cell r="CD262">
            <v>0</v>
          </cell>
          <cell r="CE262">
            <v>0</v>
          </cell>
          <cell r="CF262">
            <v>0</v>
          </cell>
          <cell r="CG262">
            <v>0</v>
          </cell>
          <cell r="CH262">
            <v>0</v>
          </cell>
          <cell r="CI262">
            <v>0</v>
          </cell>
          <cell r="CJ262">
            <v>0</v>
          </cell>
          <cell r="CK262">
            <v>0</v>
          </cell>
          <cell r="CL262">
            <v>0</v>
          </cell>
          <cell r="CM262">
            <v>36003</v>
          </cell>
          <cell r="CN262">
            <v>36010</v>
          </cell>
          <cell r="CO262">
            <v>36017</v>
          </cell>
          <cell r="CP262">
            <v>36024</v>
          </cell>
          <cell r="CQ262">
            <v>36031</v>
          </cell>
          <cell r="CR262">
            <v>36038</v>
          </cell>
          <cell r="CS262">
            <v>36045</v>
          </cell>
          <cell r="CT262">
            <v>36052</v>
          </cell>
          <cell r="CU262">
            <v>36059</v>
          </cell>
          <cell r="CV262">
            <v>36066</v>
          </cell>
          <cell r="CW262">
            <v>36073</v>
          </cell>
          <cell r="CX262">
            <v>36080</v>
          </cell>
          <cell r="CY262">
            <v>36087</v>
          </cell>
          <cell r="CZ262">
            <v>36094</v>
          </cell>
          <cell r="DA262">
            <v>0</v>
          </cell>
          <cell r="DB262">
            <v>0</v>
          </cell>
          <cell r="DC262">
            <v>0</v>
          </cell>
          <cell r="DD262">
            <v>0</v>
          </cell>
          <cell r="DE262">
            <v>0</v>
          </cell>
          <cell r="DF262">
            <v>0</v>
          </cell>
          <cell r="DG262">
            <v>0</v>
          </cell>
          <cell r="DH262">
            <v>0</v>
          </cell>
          <cell r="DI262">
            <v>0</v>
          </cell>
          <cell r="DJ262">
            <v>0</v>
          </cell>
          <cell r="DK262">
            <v>0</v>
          </cell>
          <cell r="DL262">
            <v>0</v>
          </cell>
          <cell r="DM262">
            <v>0</v>
          </cell>
          <cell r="DN262">
            <v>0</v>
          </cell>
          <cell r="DO262">
            <v>0</v>
          </cell>
          <cell r="DP262">
            <v>0</v>
          </cell>
          <cell r="DQ262">
            <v>0</v>
          </cell>
          <cell r="DR262">
            <v>0</v>
          </cell>
          <cell r="DS262">
            <v>0</v>
          </cell>
          <cell r="DT262">
            <v>0</v>
          </cell>
          <cell r="DU262">
            <v>0</v>
          </cell>
          <cell r="DV262">
            <v>0</v>
          </cell>
          <cell r="DW262">
            <v>0</v>
          </cell>
          <cell r="DX262">
            <v>0</v>
          </cell>
          <cell r="DY262">
            <v>0</v>
          </cell>
          <cell r="DZ262">
            <v>0</v>
          </cell>
          <cell r="EA262">
            <v>0</v>
          </cell>
          <cell r="EB262">
            <v>0</v>
          </cell>
          <cell r="EC262">
            <v>0</v>
          </cell>
          <cell r="ED262">
            <v>0</v>
          </cell>
          <cell r="EE262">
            <v>0</v>
          </cell>
          <cell r="EF262">
            <v>0</v>
          </cell>
          <cell r="EG262">
            <v>0</v>
          </cell>
          <cell r="EH262">
            <v>0</v>
          </cell>
          <cell r="EI262">
            <v>0</v>
          </cell>
          <cell r="EJ262">
            <v>0</v>
          </cell>
          <cell r="EK262">
            <v>0</v>
          </cell>
          <cell r="EL262">
            <v>0</v>
          </cell>
          <cell r="EM262">
            <v>0</v>
          </cell>
          <cell r="EN262">
            <v>0</v>
          </cell>
          <cell r="EO262">
            <v>0</v>
          </cell>
          <cell r="EP262">
            <v>0</v>
          </cell>
          <cell r="EQ262">
            <v>0</v>
          </cell>
          <cell r="ER262">
            <v>0</v>
          </cell>
          <cell r="ES262">
            <v>0</v>
          </cell>
          <cell r="ET262">
            <v>0</v>
          </cell>
          <cell r="EU262">
            <v>0</v>
          </cell>
          <cell r="EV262">
            <v>0</v>
          </cell>
          <cell r="EW262">
            <v>0</v>
          </cell>
          <cell r="EX262">
            <v>0</v>
          </cell>
          <cell r="EY262">
            <v>0</v>
          </cell>
          <cell r="EZ262">
            <v>0</v>
          </cell>
          <cell r="FA262">
            <v>0</v>
          </cell>
          <cell r="FB262">
            <v>0</v>
          </cell>
          <cell r="FC262">
            <v>0</v>
          </cell>
          <cell r="FD262">
            <v>0</v>
          </cell>
          <cell r="FE262">
            <v>0</v>
          </cell>
          <cell r="FF262">
            <v>0</v>
          </cell>
          <cell r="FG262">
            <v>0</v>
          </cell>
          <cell r="FH262">
            <v>0</v>
          </cell>
          <cell r="FI262">
            <v>0</v>
          </cell>
        </row>
        <row r="263">
          <cell r="V263" t="str">
            <v>PRODUCTION</v>
          </cell>
          <cell r="W263">
            <v>150</v>
          </cell>
          <cell r="X263">
            <v>712500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>
            <v>0</v>
          </cell>
          <cell r="BB263">
            <v>0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>
            <v>0</v>
          </cell>
          <cell r="BJ263">
            <v>0</v>
          </cell>
          <cell r="BK263">
            <v>0</v>
          </cell>
          <cell r="BL263">
            <v>0</v>
          </cell>
          <cell r="BM263">
            <v>0</v>
          </cell>
          <cell r="BN263">
            <v>0</v>
          </cell>
          <cell r="BO263">
            <v>0</v>
          </cell>
          <cell r="BP263">
            <v>0</v>
          </cell>
          <cell r="BQ263">
            <v>0</v>
          </cell>
          <cell r="BR263">
            <v>0</v>
          </cell>
          <cell r="BS263">
            <v>0</v>
          </cell>
          <cell r="BT263">
            <v>0</v>
          </cell>
          <cell r="BU263">
            <v>0</v>
          </cell>
          <cell r="BV263">
            <v>0</v>
          </cell>
          <cell r="BW263">
            <v>0</v>
          </cell>
          <cell r="BX263">
            <v>0</v>
          </cell>
          <cell r="BY263">
            <v>0</v>
          </cell>
          <cell r="BZ263">
            <v>0</v>
          </cell>
          <cell r="CA263">
            <v>0</v>
          </cell>
          <cell r="CB263">
            <v>0</v>
          </cell>
          <cell r="CC263">
            <v>0</v>
          </cell>
          <cell r="CD263">
            <v>0</v>
          </cell>
          <cell r="CE263">
            <v>0</v>
          </cell>
          <cell r="CF263">
            <v>0</v>
          </cell>
          <cell r="CG263">
            <v>0</v>
          </cell>
          <cell r="CH263">
            <v>0</v>
          </cell>
          <cell r="CI263">
            <v>0</v>
          </cell>
          <cell r="CJ263">
            <v>0</v>
          </cell>
          <cell r="CK263">
            <v>0</v>
          </cell>
          <cell r="CL263">
            <v>0</v>
          </cell>
          <cell r="CM263">
            <v>0</v>
          </cell>
          <cell r="CN263">
            <v>0</v>
          </cell>
          <cell r="CO263">
            <v>0</v>
          </cell>
          <cell r="CP263">
            <v>18750</v>
          </cell>
          <cell r="CQ263">
            <v>37500</v>
          </cell>
          <cell r="CR263">
            <v>56250</v>
          </cell>
          <cell r="CS263">
            <v>75000</v>
          </cell>
          <cell r="CT263">
            <v>75000</v>
          </cell>
          <cell r="CU263">
            <v>75000</v>
          </cell>
          <cell r="CV263">
            <v>75000</v>
          </cell>
          <cell r="CW263">
            <v>75000</v>
          </cell>
          <cell r="CX263">
            <v>75000</v>
          </cell>
          <cell r="CY263">
            <v>75000</v>
          </cell>
          <cell r="CZ263">
            <v>75000</v>
          </cell>
          <cell r="DA263">
            <v>0</v>
          </cell>
          <cell r="DB263">
            <v>0</v>
          </cell>
          <cell r="DC263">
            <v>0</v>
          </cell>
          <cell r="DD263">
            <v>0</v>
          </cell>
          <cell r="DE263">
            <v>0</v>
          </cell>
          <cell r="DF263">
            <v>0</v>
          </cell>
          <cell r="DG263">
            <v>0</v>
          </cell>
          <cell r="DH263">
            <v>0</v>
          </cell>
          <cell r="DI263">
            <v>0</v>
          </cell>
          <cell r="DJ263">
            <v>0</v>
          </cell>
          <cell r="DK263">
            <v>0</v>
          </cell>
          <cell r="DL263">
            <v>0</v>
          </cell>
          <cell r="DM263">
            <v>0</v>
          </cell>
          <cell r="DN263">
            <v>0</v>
          </cell>
          <cell r="DO263">
            <v>0</v>
          </cell>
          <cell r="DP263">
            <v>0</v>
          </cell>
          <cell r="DQ263">
            <v>0</v>
          </cell>
          <cell r="DR263">
            <v>0</v>
          </cell>
          <cell r="DS263">
            <v>0</v>
          </cell>
          <cell r="DT263">
            <v>0</v>
          </cell>
          <cell r="DU263">
            <v>0</v>
          </cell>
          <cell r="DV263">
            <v>0</v>
          </cell>
          <cell r="DW263">
            <v>0</v>
          </cell>
          <cell r="DX263">
            <v>0</v>
          </cell>
          <cell r="DY263">
            <v>0</v>
          </cell>
          <cell r="DZ263">
            <v>0</v>
          </cell>
          <cell r="EA263">
            <v>0</v>
          </cell>
          <cell r="EB263">
            <v>0</v>
          </cell>
          <cell r="EC263">
            <v>0</v>
          </cell>
          <cell r="ED263">
            <v>0</v>
          </cell>
          <cell r="EE263">
            <v>0</v>
          </cell>
          <cell r="EF263">
            <v>0</v>
          </cell>
          <cell r="EG263">
            <v>0</v>
          </cell>
          <cell r="EH263">
            <v>0</v>
          </cell>
          <cell r="EI263">
            <v>0</v>
          </cell>
          <cell r="EJ263">
            <v>0</v>
          </cell>
          <cell r="EK263">
            <v>0</v>
          </cell>
          <cell r="EL263">
            <v>0</v>
          </cell>
          <cell r="EM263">
            <v>0</v>
          </cell>
          <cell r="EN263">
            <v>0</v>
          </cell>
          <cell r="EO263">
            <v>0</v>
          </cell>
          <cell r="EP263">
            <v>0</v>
          </cell>
          <cell r="EQ263">
            <v>0</v>
          </cell>
          <cell r="ER263">
            <v>0</v>
          </cell>
          <cell r="ES263">
            <v>0</v>
          </cell>
          <cell r="ET263">
            <v>0</v>
          </cell>
          <cell r="EU263">
            <v>0</v>
          </cell>
          <cell r="EV263">
            <v>0</v>
          </cell>
          <cell r="EW263">
            <v>0</v>
          </cell>
          <cell r="EX263">
            <v>0</v>
          </cell>
          <cell r="EY263">
            <v>0</v>
          </cell>
          <cell r="EZ263">
            <v>0</v>
          </cell>
          <cell r="FA263">
            <v>0</v>
          </cell>
          <cell r="FB263">
            <v>0</v>
          </cell>
          <cell r="FC263">
            <v>0</v>
          </cell>
          <cell r="FD263">
            <v>0</v>
          </cell>
          <cell r="FE263">
            <v>0</v>
          </cell>
          <cell r="FF263">
            <v>0</v>
          </cell>
          <cell r="FG263">
            <v>0</v>
          </cell>
          <cell r="FH263">
            <v>0</v>
          </cell>
          <cell r="FI263">
            <v>0</v>
          </cell>
        </row>
        <row r="264">
          <cell r="V264" t="str">
            <v>INK &amp; PAINT</v>
          </cell>
          <cell r="W264">
            <v>8</v>
          </cell>
          <cell r="X264">
            <v>38000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0</v>
          </cell>
          <cell r="AZ264">
            <v>0</v>
          </cell>
          <cell r="BA264">
            <v>0</v>
          </cell>
          <cell r="BB264">
            <v>0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>
            <v>0</v>
          </cell>
          <cell r="BJ264">
            <v>0</v>
          </cell>
          <cell r="BK264">
            <v>0</v>
          </cell>
          <cell r="BL264">
            <v>0</v>
          </cell>
          <cell r="BM264">
            <v>0</v>
          </cell>
          <cell r="BN264">
            <v>0</v>
          </cell>
          <cell r="BO264">
            <v>0</v>
          </cell>
          <cell r="BP264">
            <v>0</v>
          </cell>
          <cell r="BQ264">
            <v>0</v>
          </cell>
          <cell r="BR264">
            <v>0</v>
          </cell>
          <cell r="BS264">
            <v>0</v>
          </cell>
          <cell r="BT264">
            <v>0</v>
          </cell>
          <cell r="BU264">
            <v>0</v>
          </cell>
          <cell r="BV264">
            <v>0</v>
          </cell>
          <cell r="BW264">
            <v>0</v>
          </cell>
          <cell r="BX264">
            <v>0</v>
          </cell>
          <cell r="BY264">
            <v>0</v>
          </cell>
          <cell r="BZ264">
            <v>0</v>
          </cell>
          <cell r="CA264">
            <v>0</v>
          </cell>
          <cell r="CB264">
            <v>0</v>
          </cell>
          <cell r="CC264">
            <v>0</v>
          </cell>
          <cell r="CD264">
            <v>0</v>
          </cell>
          <cell r="CE264">
            <v>0</v>
          </cell>
          <cell r="CF264">
            <v>0</v>
          </cell>
          <cell r="CG264">
            <v>0</v>
          </cell>
          <cell r="CH264">
            <v>0</v>
          </cell>
          <cell r="CI264">
            <v>0</v>
          </cell>
          <cell r="CJ264">
            <v>0</v>
          </cell>
          <cell r="CK264">
            <v>0</v>
          </cell>
          <cell r="CL264">
            <v>0</v>
          </cell>
          <cell r="CM264">
            <v>0</v>
          </cell>
          <cell r="CN264">
            <v>0</v>
          </cell>
          <cell r="CO264">
            <v>0</v>
          </cell>
          <cell r="CP264">
            <v>0</v>
          </cell>
          <cell r="CQ264">
            <v>0</v>
          </cell>
          <cell r="CR264">
            <v>36038</v>
          </cell>
          <cell r="CS264">
            <v>36045</v>
          </cell>
          <cell r="CT264">
            <v>36052</v>
          </cell>
          <cell r="CU264">
            <v>36059</v>
          </cell>
          <cell r="CV264">
            <v>36066</v>
          </cell>
          <cell r="CW264">
            <v>36073</v>
          </cell>
          <cell r="CX264">
            <v>36080</v>
          </cell>
          <cell r="CY264">
            <v>36087</v>
          </cell>
          <cell r="CZ264">
            <v>36094</v>
          </cell>
          <cell r="DA264">
            <v>36101</v>
          </cell>
          <cell r="DB264">
            <v>36108</v>
          </cell>
          <cell r="DC264">
            <v>0</v>
          </cell>
          <cell r="DD264">
            <v>0</v>
          </cell>
          <cell r="DE264">
            <v>0</v>
          </cell>
          <cell r="DF264">
            <v>0</v>
          </cell>
          <cell r="DG264">
            <v>0</v>
          </cell>
          <cell r="DH264">
            <v>0</v>
          </cell>
          <cell r="DI264">
            <v>0</v>
          </cell>
          <cell r="DJ264">
            <v>0</v>
          </cell>
          <cell r="DK264">
            <v>0</v>
          </cell>
          <cell r="DL264">
            <v>0</v>
          </cell>
          <cell r="DM264">
            <v>0</v>
          </cell>
          <cell r="DN264">
            <v>0</v>
          </cell>
          <cell r="DO264">
            <v>0</v>
          </cell>
          <cell r="DP264">
            <v>0</v>
          </cell>
          <cell r="DQ264">
            <v>0</v>
          </cell>
          <cell r="DR264">
            <v>0</v>
          </cell>
          <cell r="DS264">
            <v>0</v>
          </cell>
          <cell r="DT264">
            <v>0</v>
          </cell>
          <cell r="DU264">
            <v>0</v>
          </cell>
          <cell r="DV264">
            <v>0</v>
          </cell>
          <cell r="DW264">
            <v>0</v>
          </cell>
          <cell r="DX264">
            <v>0</v>
          </cell>
          <cell r="DY264">
            <v>0</v>
          </cell>
          <cell r="DZ264">
            <v>0</v>
          </cell>
          <cell r="EA264">
            <v>0</v>
          </cell>
          <cell r="EB264">
            <v>0</v>
          </cell>
          <cell r="EC264">
            <v>0</v>
          </cell>
          <cell r="ED264">
            <v>0</v>
          </cell>
          <cell r="EE264">
            <v>0</v>
          </cell>
          <cell r="EF264">
            <v>0</v>
          </cell>
          <cell r="EG264">
            <v>0</v>
          </cell>
          <cell r="EH264">
            <v>0</v>
          </cell>
          <cell r="EI264">
            <v>0</v>
          </cell>
          <cell r="EJ264">
            <v>0</v>
          </cell>
          <cell r="EK264">
            <v>0</v>
          </cell>
          <cell r="EL264">
            <v>0</v>
          </cell>
          <cell r="EM264">
            <v>0</v>
          </cell>
          <cell r="EN264">
            <v>0</v>
          </cell>
          <cell r="EO264">
            <v>0</v>
          </cell>
          <cell r="EP264">
            <v>0</v>
          </cell>
          <cell r="EQ264">
            <v>0</v>
          </cell>
          <cell r="ER264">
            <v>0</v>
          </cell>
          <cell r="ES264">
            <v>0</v>
          </cell>
          <cell r="ET264">
            <v>0</v>
          </cell>
          <cell r="EU264">
            <v>0</v>
          </cell>
          <cell r="EV264">
            <v>0</v>
          </cell>
          <cell r="EW264">
            <v>0</v>
          </cell>
          <cell r="EX264">
            <v>0</v>
          </cell>
          <cell r="EY264">
            <v>0</v>
          </cell>
          <cell r="EZ264">
            <v>0</v>
          </cell>
          <cell r="FA264">
            <v>0</v>
          </cell>
          <cell r="FB264">
            <v>0</v>
          </cell>
          <cell r="FC264">
            <v>0</v>
          </cell>
          <cell r="FD264">
            <v>0</v>
          </cell>
          <cell r="FE264">
            <v>0</v>
          </cell>
          <cell r="FF264">
            <v>0</v>
          </cell>
          <cell r="FG264">
            <v>0</v>
          </cell>
          <cell r="FH264">
            <v>0</v>
          </cell>
          <cell r="FI264">
            <v>0</v>
          </cell>
        </row>
        <row r="265">
          <cell r="V265" t="str">
            <v>INK &amp; PAINT</v>
          </cell>
          <cell r="W265">
            <v>8</v>
          </cell>
          <cell r="X265">
            <v>38000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0</v>
          </cell>
          <cell r="AZ265">
            <v>0</v>
          </cell>
          <cell r="BA265">
            <v>0</v>
          </cell>
          <cell r="BB265">
            <v>0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  <cell r="BH265">
            <v>0</v>
          </cell>
          <cell r="BI265">
            <v>0</v>
          </cell>
          <cell r="BJ265">
            <v>0</v>
          </cell>
          <cell r="BK265">
            <v>0</v>
          </cell>
          <cell r="BL265">
            <v>0</v>
          </cell>
          <cell r="BM265">
            <v>0</v>
          </cell>
          <cell r="BN265">
            <v>0</v>
          </cell>
          <cell r="BO265">
            <v>0</v>
          </cell>
          <cell r="BP265">
            <v>0</v>
          </cell>
          <cell r="BQ265">
            <v>0</v>
          </cell>
          <cell r="BR265">
            <v>0</v>
          </cell>
          <cell r="BS265">
            <v>0</v>
          </cell>
          <cell r="BT265">
            <v>0</v>
          </cell>
          <cell r="BU265">
            <v>0</v>
          </cell>
          <cell r="BV265">
            <v>0</v>
          </cell>
          <cell r="BW265">
            <v>0</v>
          </cell>
          <cell r="BX265">
            <v>0</v>
          </cell>
          <cell r="BY265">
            <v>0</v>
          </cell>
          <cell r="BZ265">
            <v>0</v>
          </cell>
          <cell r="CA265">
            <v>0</v>
          </cell>
          <cell r="CB265">
            <v>0</v>
          </cell>
          <cell r="CC265">
            <v>0</v>
          </cell>
          <cell r="CD265">
            <v>0</v>
          </cell>
          <cell r="CE265">
            <v>0</v>
          </cell>
          <cell r="CF265">
            <v>0</v>
          </cell>
          <cell r="CG265">
            <v>0</v>
          </cell>
          <cell r="CH265">
            <v>0</v>
          </cell>
          <cell r="CI265">
            <v>0</v>
          </cell>
          <cell r="CJ265">
            <v>0</v>
          </cell>
          <cell r="CK265">
            <v>0</v>
          </cell>
          <cell r="CL265">
            <v>0</v>
          </cell>
          <cell r="CM265">
            <v>0</v>
          </cell>
          <cell r="CN265">
            <v>0</v>
          </cell>
          <cell r="CO265">
            <v>0</v>
          </cell>
          <cell r="CP265">
            <v>0</v>
          </cell>
          <cell r="CQ265">
            <v>0</v>
          </cell>
          <cell r="CR265">
            <v>1000</v>
          </cell>
          <cell r="CS265">
            <v>2000</v>
          </cell>
          <cell r="CT265">
            <v>3000</v>
          </cell>
          <cell r="CU265">
            <v>4000</v>
          </cell>
          <cell r="CV265">
            <v>4000</v>
          </cell>
          <cell r="CW265">
            <v>4000</v>
          </cell>
          <cell r="CX265">
            <v>4000</v>
          </cell>
          <cell r="CY265">
            <v>4000</v>
          </cell>
          <cell r="CZ265">
            <v>4000</v>
          </cell>
          <cell r="DA265">
            <v>4000</v>
          </cell>
          <cell r="DB265">
            <v>4000</v>
          </cell>
          <cell r="DC265">
            <v>0</v>
          </cell>
          <cell r="DD265">
            <v>0</v>
          </cell>
          <cell r="DE265">
            <v>0</v>
          </cell>
          <cell r="DF265">
            <v>0</v>
          </cell>
          <cell r="DG265">
            <v>0</v>
          </cell>
          <cell r="DH265">
            <v>0</v>
          </cell>
          <cell r="DI265">
            <v>0</v>
          </cell>
          <cell r="DJ265">
            <v>0</v>
          </cell>
          <cell r="DK265">
            <v>0</v>
          </cell>
          <cell r="DL265">
            <v>0</v>
          </cell>
          <cell r="DM265">
            <v>0</v>
          </cell>
          <cell r="DN265">
            <v>0</v>
          </cell>
          <cell r="DO265">
            <v>0</v>
          </cell>
          <cell r="DP265">
            <v>0</v>
          </cell>
          <cell r="DQ265">
            <v>0</v>
          </cell>
          <cell r="DR265">
            <v>0</v>
          </cell>
          <cell r="DS265">
            <v>0</v>
          </cell>
          <cell r="DT265">
            <v>0</v>
          </cell>
          <cell r="DU265">
            <v>0</v>
          </cell>
          <cell r="DV265">
            <v>0</v>
          </cell>
          <cell r="DW265">
            <v>0</v>
          </cell>
          <cell r="DX265">
            <v>0</v>
          </cell>
          <cell r="DY265">
            <v>0</v>
          </cell>
          <cell r="DZ265">
            <v>0</v>
          </cell>
          <cell r="EA265">
            <v>0</v>
          </cell>
          <cell r="EB265">
            <v>0</v>
          </cell>
          <cell r="EC265">
            <v>0</v>
          </cell>
          <cell r="ED265">
            <v>0</v>
          </cell>
          <cell r="EE265">
            <v>0</v>
          </cell>
          <cell r="EF265">
            <v>0</v>
          </cell>
          <cell r="EG265">
            <v>0</v>
          </cell>
          <cell r="EH265">
            <v>0</v>
          </cell>
          <cell r="EI265">
            <v>0</v>
          </cell>
          <cell r="EJ265">
            <v>0</v>
          </cell>
          <cell r="EK265">
            <v>0</v>
          </cell>
          <cell r="EL265">
            <v>0</v>
          </cell>
          <cell r="EM265">
            <v>0</v>
          </cell>
          <cell r="EN265">
            <v>0</v>
          </cell>
          <cell r="EO265">
            <v>0</v>
          </cell>
          <cell r="EP265">
            <v>0</v>
          </cell>
          <cell r="EQ265">
            <v>0</v>
          </cell>
          <cell r="ER265">
            <v>0</v>
          </cell>
          <cell r="ES265">
            <v>0</v>
          </cell>
          <cell r="ET265">
            <v>0</v>
          </cell>
          <cell r="EU265">
            <v>0</v>
          </cell>
          <cell r="EV265">
            <v>0</v>
          </cell>
          <cell r="EW265">
            <v>0</v>
          </cell>
          <cell r="EX265">
            <v>0</v>
          </cell>
          <cell r="EY265">
            <v>0</v>
          </cell>
          <cell r="EZ265">
            <v>0</v>
          </cell>
          <cell r="FA265">
            <v>0</v>
          </cell>
          <cell r="FB265">
            <v>0</v>
          </cell>
          <cell r="FC265">
            <v>0</v>
          </cell>
          <cell r="FD265">
            <v>0</v>
          </cell>
          <cell r="FE265">
            <v>0</v>
          </cell>
          <cell r="FF265">
            <v>0</v>
          </cell>
          <cell r="FG265">
            <v>0</v>
          </cell>
          <cell r="FH265">
            <v>0</v>
          </cell>
          <cell r="FI265">
            <v>0</v>
          </cell>
        </row>
        <row r="266">
          <cell r="X266" t="str">
            <v>DIRECT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BM266">
            <v>0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0</v>
          </cell>
          <cell r="BV266">
            <v>0</v>
          </cell>
          <cell r="BW266">
            <v>0</v>
          </cell>
          <cell r="BX266">
            <v>0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  <cell r="CD266">
            <v>0</v>
          </cell>
          <cell r="CE266">
            <v>0</v>
          </cell>
          <cell r="CF266">
            <v>0</v>
          </cell>
          <cell r="CG266">
            <v>0</v>
          </cell>
          <cell r="CH266">
            <v>0</v>
          </cell>
          <cell r="CI266">
            <v>3750</v>
          </cell>
          <cell r="CJ266">
            <v>7500</v>
          </cell>
          <cell r="CK266">
            <v>11250</v>
          </cell>
          <cell r="CL266">
            <v>15000</v>
          </cell>
          <cell r="CM266">
            <v>51003</v>
          </cell>
          <cell r="CN266">
            <v>51010</v>
          </cell>
          <cell r="CO266">
            <v>51017</v>
          </cell>
          <cell r="CP266">
            <v>69774</v>
          </cell>
          <cell r="CQ266">
            <v>88531</v>
          </cell>
          <cell r="CR266">
            <v>144326</v>
          </cell>
          <cell r="CS266">
            <v>164090</v>
          </cell>
          <cell r="CT266">
            <v>165104</v>
          </cell>
          <cell r="CU266">
            <v>151118</v>
          </cell>
          <cell r="CV266">
            <v>151132</v>
          </cell>
          <cell r="CW266">
            <v>151146</v>
          </cell>
          <cell r="CX266">
            <v>151160</v>
          </cell>
          <cell r="CY266">
            <v>151174</v>
          </cell>
          <cell r="CZ266">
            <v>151188</v>
          </cell>
          <cell r="DA266">
            <v>40101</v>
          </cell>
          <cell r="DB266">
            <v>40108</v>
          </cell>
          <cell r="DC266">
            <v>0</v>
          </cell>
          <cell r="DD266">
            <v>0</v>
          </cell>
          <cell r="DE266">
            <v>0</v>
          </cell>
          <cell r="DF266">
            <v>0</v>
          </cell>
          <cell r="DG266">
            <v>0</v>
          </cell>
          <cell r="DH266">
            <v>0</v>
          </cell>
          <cell r="DI266">
            <v>0</v>
          </cell>
          <cell r="DJ266">
            <v>0</v>
          </cell>
          <cell r="DK266">
            <v>0</v>
          </cell>
          <cell r="DL266">
            <v>0</v>
          </cell>
          <cell r="DM266">
            <v>0</v>
          </cell>
          <cell r="DN266">
            <v>0</v>
          </cell>
          <cell r="DO266">
            <v>0</v>
          </cell>
          <cell r="DP266">
            <v>0</v>
          </cell>
          <cell r="DQ266">
            <v>0</v>
          </cell>
          <cell r="DR266">
            <v>0</v>
          </cell>
          <cell r="DS266">
            <v>0</v>
          </cell>
          <cell r="DT266">
            <v>0</v>
          </cell>
          <cell r="DU266">
            <v>0</v>
          </cell>
          <cell r="DV266">
            <v>0</v>
          </cell>
          <cell r="DW266">
            <v>0</v>
          </cell>
          <cell r="DX266">
            <v>0</v>
          </cell>
          <cell r="DY266">
            <v>0</v>
          </cell>
          <cell r="DZ266">
            <v>0</v>
          </cell>
          <cell r="EA266">
            <v>0</v>
          </cell>
          <cell r="EB266">
            <v>0</v>
          </cell>
          <cell r="EC266">
            <v>0</v>
          </cell>
          <cell r="ED266">
            <v>0</v>
          </cell>
          <cell r="EE266">
            <v>0</v>
          </cell>
          <cell r="EF266">
            <v>0</v>
          </cell>
          <cell r="EG266">
            <v>0</v>
          </cell>
          <cell r="EH266">
            <v>0</v>
          </cell>
          <cell r="EI266">
            <v>0</v>
          </cell>
          <cell r="EJ266">
            <v>0</v>
          </cell>
          <cell r="EK266">
            <v>0</v>
          </cell>
          <cell r="EL266">
            <v>0</v>
          </cell>
          <cell r="EM266">
            <v>0</v>
          </cell>
          <cell r="EN266">
            <v>0</v>
          </cell>
          <cell r="EO266">
            <v>0</v>
          </cell>
          <cell r="EP266">
            <v>0</v>
          </cell>
          <cell r="EQ266">
            <v>0</v>
          </cell>
          <cell r="ER266">
            <v>0</v>
          </cell>
          <cell r="ES266">
            <v>0</v>
          </cell>
          <cell r="ET266">
            <v>0</v>
          </cell>
          <cell r="EU266">
            <v>0</v>
          </cell>
          <cell r="EV266">
            <v>0</v>
          </cell>
          <cell r="EW266">
            <v>0</v>
          </cell>
          <cell r="EX266">
            <v>0</v>
          </cell>
          <cell r="EY266">
            <v>0</v>
          </cell>
          <cell r="EZ266">
            <v>0</v>
          </cell>
          <cell r="FA266">
            <v>0</v>
          </cell>
          <cell r="FB266">
            <v>0</v>
          </cell>
          <cell r="FC266">
            <v>0</v>
          </cell>
          <cell r="FD266">
            <v>0</v>
          </cell>
          <cell r="FE266">
            <v>0</v>
          </cell>
          <cell r="FF266">
            <v>0</v>
          </cell>
          <cell r="FG266">
            <v>0</v>
          </cell>
          <cell r="FH266">
            <v>0</v>
          </cell>
          <cell r="FI266">
            <v>0</v>
          </cell>
        </row>
        <row r="267">
          <cell r="X267" t="str">
            <v>DIRECT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BA267">
            <v>0</v>
          </cell>
          <cell r="BB267">
            <v>0</v>
          </cell>
          <cell r="BC267">
            <v>0</v>
          </cell>
          <cell r="BD267">
            <v>0</v>
          </cell>
          <cell r="BE267">
            <v>0</v>
          </cell>
          <cell r="BF267">
            <v>0</v>
          </cell>
          <cell r="BG267">
            <v>0</v>
          </cell>
          <cell r="BH267">
            <v>0</v>
          </cell>
          <cell r="BI267">
            <v>0</v>
          </cell>
          <cell r="BJ267">
            <v>0</v>
          </cell>
          <cell r="BK267">
            <v>0</v>
          </cell>
          <cell r="BL267">
            <v>0</v>
          </cell>
          <cell r="BM267">
            <v>0</v>
          </cell>
          <cell r="BN267">
            <v>0</v>
          </cell>
          <cell r="BO267">
            <v>0</v>
          </cell>
          <cell r="BP267">
            <v>0</v>
          </cell>
          <cell r="BQ267">
            <v>0</v>
          </cell>
          <cell r="BR267">
            <v>0</v>
          </cell>
          <cell r="BS267">
            <v>0</v>
          </cell>
          <cell r="BT267">
            <v>0</v>
          </cell>
          <cell r="BU267">
            <v>0</v>
          </cell>
          <cell r="BV267">
            <v>0</v>
          </cell>
          <cell r="BW267">
            <v>0</v>
          </cell>
          <cell r="BX267">
            <v>0</v>
          </cell>
          <cell r="BY267">
            <v>0</v>
          </cell>
          <cell r="BZ267">
            <v>0</v>
          </cell>
          <cell r="CA267">
            <v>0</v>
          </cell>
          <cell r="CB267">
            <v>0</v>
          </cell>
          <cell r="CC267">
            <v>0</v>
          </cell>
          <cell r="CD267">
            <v>0</v>
          </cell>
          <cell r="CE267">
            <v>0</v>
          </cell>
          <cell r="CF267">
            <v>0</v>
          </cell>
          <cell r="CG267">
            <v>0</v>
          </cell>
          <cell r="CH267">
            <v>0</v>
          </cell>
          <cell r="CI267">
            <v>3750</v>
          </cell>
          <cell r="CJ267">
            <v>7500</v>
          </cell>
          <cell r="CK267">
            <v>11250</v>
          </cell>
          <cell r="CL267">
            <v>15000</v>
          </cell>
          <cell r="CM267">
            <v>51003</v>
          </cell>
          <cell r="CN267">
            <v>51010</v>
          </cell>
          <cell r="CO267">
            <v>51017</v>
          </cell>
          <cell r="CP267">
            <v>69774</v>
          </cell>
          <cell r="CQ267">
            <v>88531</v>
          </cell>
          <cell r="CR267">
            <v>144326</v>
          </cell>
          <cell r="CS267">
            <v>164090</v>
          </cell>
          <cell r="CT267">
            <v>165104</v>
          </cell>
          <cell r="CU267">
            <v>151118</v>
          </cell>
          <cell r="CV267">
            <v>151132</v>
          </cell>
          <cell r="CW267">
            <v>151146</v>
          </cell>
          <cell r="CX267">
            <v>151160</v>
          </cell>
          <cell r="CY267">
            <v>151174</v>
          </cell>
          <cell r="CZ267">
            <v>151188</v>
          </cell>
          <cell r="DA267">
            <v>40101</v>
          </cell>
          <cell r="DB267">
            <v>40108</v>
          </cell>
          <cell r="DC267">
            <v>0</v>
          </cell>
          <cell r="DD267">
            <v>0</v>
          </cell>
          <cell r="DE267">
            <v>0</v>
          </cell>
          <cell r="DF267">
            <v>0</v>
          </cell>
          <cell r="DG267">
            <v>0</v>
          </cell>
          <cell r="DH267">
            <v>0</v>
          </cell>
          <cell r="DI267">
            <v>0</v>
          </cell>
          <cell r="DJ267">
            <v>0</v>
          </cell>
          <cell r="DK267">
            <v>0</v>
          </cell>
          <cell r="DL267">
            <v>0</v>
          </cell>
          <cell r="DM267">
            <v>0</v>
          </cell>
          <cell r="DN267">
            <v>0</v>
          </cell>
          <cell r="DO267">
            <v>0</v>
          </cell>
          <cell r="DP267">
            <v>0</v>
          </cell>
          <cell r="DQ267">
            <v>0</v>
          </cell>
          <cell r="DR267">
            <v>0</v>
          </cell>
          <cell r="DS267">
            <v>0</v>
          </cell>
          <cell r="DT267">
            <v>0</v>
          </cell>
          <cell r="DU267">
            <v>0</v>
          </cell>
          <cell r="DV267">
            <v>0</v>
          </cell>
          <cell r="DW267">
            <v>0</v>
          </cell>
          <cell r="DX267">
            <v>0</v>
          </cell>
          <cell r="DY267">
            <v>0</v>
          </cell>
          <cell r="DZ267">
            <v>0</v>
          </cell>
          <cell r="EA267">
            <v>0</v>
          </cell>
          <cell r="EB267">
            <v>0</v>
          </cell>
          <cell r="EC267">
            <v>0</v>
          </cell>
          <cell r="ED267">
            <v>0</v>
          </cell>
          <cell r="EE267">
            <v>0</v>
          </cell>
          <cell r="EF267">
            <v>0</v>
          </cell>
          <cell r="EG267">
            <v>0</v>
          </cell>
          <cell r="EH267">
            <v>0</v>
          </cell>
          <cell r="EI267">
            <v>0</v>
          </cell>
          <cell r="EJ267">
            <v>0</v>
          </cell>
          <cell r="EK267">
            <v>0</v>
          </cell>
          <cell r="EL267">
            <v>0</v>
          </cell>
          <cell r="EM267">
            <v>0</v>
          </cell>
          <cell r="EN267">
            <v>0</v>
          </cell>
          <cell r="EO267">
            <v>0</v>
          </cell>
          <cell r="EP267">
            <v>0</v>
          </cell>
          <cell r="EQ267">
            <v>0</v>
          </cell>
          <cell r="ER267">
            <v>0</v>
          </cell>
          <cell r="ES267">
            <v>0</v>
          </cell>
          <cell r="ET267">
            <v>0</v>
          </cell>
          <cell r="EU267">
            <v>0</v>
          </cell>
          <cell r="EV267">
            <v>0</v>
          </cell>
          <cell r="EW267">
            <v>0</v>
          </cell>
          <cell r="EX267">
            <v>0</v>
          </cell>
          <cell r="EY267">
            <v>0</v>
          </cell>
          <cell r="EZ267">
            <v>0</v>
          </cell>
          <cell r="FA267">
            <v>0</v>
          </cell>
          <cell r="FB267">
            <v>0</v>
          </cell>
          <cell r="FC267">
            <v>0</v>
          </cell>
          <cell r="FD267">
            <v>0</v>
          </cell>
          <cell r="FE267">
            <v>0</v>
          </cell>
          <cell r="FF267">
            <v>0</v>
          </cell>
          <cell r="FG267">
            <v>0</v>
          </cell>
          <cell r="FH267">
            <v>0</v>
          </cell>
          <cell r="FI267">
            <v>0</v>
          </cell>
        </row>
        <row r="268">
          <cell r="X268" t="str">
            <v>LOADED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A268">
            <v>0</v>
          </cell>
          <cell r="BB268">
            <v>0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G268">
            <v>0</v>
          </cell>
          <cell r="BH268">
            <v>0</v>
          </cell>
          <cell r="BI268">
            <v>0</v>
          </cell>
          <cell r="BJ268">
            <v>0</v>
          </cell>
          <cell r="BK268">
            <v>0</v>
          </cell>
          <cell r="BL268">
            <v>0</v>
          </cell>
          <cell r="BM268">
            <v>0</v>
          </cell>
          <cell r="BN268">
            <v>0</v>
          </cell>
          <cell r="BO268">
            <v>0</v>
          </cell>
          <cell r="BP268">
            <v>0</v>
          </cell>
          <cell r="BQ268">
            <v>0</v>
          </cell>
          <cell r="BR268">
            <v>0</v>
          </cell>
          <cell r="BS268">
            <v>0</v>
          </cell>
          <cell r="BT268">
            <v>0</v>
          </cell>
          <cell r="BU268">
            <v>0</v>
          </cell>
          <cell r="BV268">
            <v>0</v>
          </cell>
          <cell r="BW268">
            <v>0</v>
          </cell>
          <cell r="BX268">
            <v>0</v>
          </cell>
          <cell r="BY268">
            <v>0</v>
          </cell>
          <cell r="BZ268">
            <v>0</v>
          </cell>
          <cell r="CA268">
            <v>0</v>
          </cell>
          <cell r="CB268">
            <v>0</v>
          </cell>
          <cell r="CC268">
            <v>0</v>
          </cell>
          <cell r="CD268">
            <v>0</v>
          </cell>
          <cell r="CE268">
            <v>0</v>
          </cell>
          <cell r="CF268">
            <v>0</v>
          </cell>
          <cell r="CG268">
            <v>0</v>
          </cell>
          <cell r="CH268">
            <v>0</v>
          </cell>
          <cell r="CI268">
            <v>5062.5</v>
          </cell>
          <cell r="CJ268">
            <v>10125</v>
          </cell>
          <cell r="CK268">
            <v>15187.5</v>
          </cell>
          <cell r="CL268">
            <v>20250</v>
          </cell>
          <cell r="CM268">
            <v>68854.05</v>
          </cell>
          <cell r="CN268">
            <v>68863.5</v>
          </cell>
          <cell r="CO268">
            <v>68872.95</v>
          </cell>
          <cell r="CP268">
            <v>94194.9</v>
          </cell>
          <cell r="CQ268">
            <v>119516.85</v>
          </cell>
          <cell r="CR268">
            <v>194840.1</v>
          </cell>
          <cell r="CS268">
            <v>221521.5</v>
          </cell>
          <cell r="CT268">
            <v>222890.4</v>
          </cell>
          <cell r="CU268">
            <v>204009.3</v>
          </cell>
          <cell r="CV268">
            <v>204028.2</v>
          </cell>
          <cell r="CW268">
            <v>204047.1</v>
          </cell>
          <cell r="CX268">
            <v>204066</v>
          </cell>
          <cell r="CY268">
            <v>204084.9</v>
          </cell>
          <cell r="CZ268">
            <v>204103.8</v>
          </cell>
          <cell r="DA268">
            <v>54136.35</v>
          </cell>
          <cell r="DB268">
            <v>54145.8</v>
          </cell>
          <cell r="DC268">
            <v>0</v>
          </cell>
          <cell r="DD268">
            <v>0</v>
          </cell>
          <cell r="DE268">
            <v>0</v>
          </cell>
          <cell r="DF268">
            <v>0</v>
          </cell>
          <cell r="DG268">
            <v>0</v>
          </cell>
          <cell r="DH268">
            <v>0</v>
          </cell>
          <cell r="DI268">
            <v>0</v>
          </cell>
          <cell r="DJ268">
            <v>0</v>
          </cell>
          <cell r="DK268">
            <v>0</v>
          </cell>
          <cell r="DL268">
            <v>0</v>
          </cell>
          <cell r="DM268">
            <v>0</v>
          </cell>
          <cell r="DN268">
            <v>0</v>
          </cell>
          <cell r="DO268">
            <v>0</v>
          </cell>
          <cell r="DP268">
            <v>0</v>
          </cell>
          <cell r="DQ268">
            <v>0</v>
          </cell>
          <cell r="DR268">
            <v>0</v>
          </cell>
          <cell r="DS268">
            <v>0</v>
          </cell>
          <cell r="DT268">
            <v>0</v>
          </cell>
          <cell r="DU268">
            <v>0</v>
          </cell>
          <cell r="DV268">
            <v>0</v>
          </cell>
          <cell r="DW268">
            <v>0</v>
          </cell>
          <cell r="DX268">
            <v>0</v>
          </cell>
          <cell r="DY268">
            <v>0</v>
          </cell>
          <cell r="DZ268">
            <v>0</v>
          </cell>
          <cell r="EA268">
            <v>0</v>
          </cell>
          <cell r="EB268">
            <v>0</v>
          </cell>
          <cell r="EC268">
            <v>0</v>
          </cell>
          <cell r="ED268">
            <v>0</v>
          </cell>
          <cell r="EE268">
            <v>0</v>
          </cell>
          <cell r="EF268">
            <v>0</v>
          </cell>
          <cell r="EG268">
            <v>0</v>
          </cell>
          <cell r="EH268">
            <v>0</v>
          </cell>
          <cell r="EI268">
            <v>0</v>
          </cell>
          <cell r="EJ268">
            <v>0</v>
          </cell>
          <cell r="EK268">
            <v>0</v>
          </cell>
          <cell r="EL268">
            <v>0</v>
          </cell>
          <cell r="EM268">
            <v>0</v>
          </cell>
          <cell r="EN268">
            <v>0</v>
          </cell>
          <cell r="EO268">
            <v>0</v>
          </cell>
          <cell r="EP268">
            <v>0</v>
          </cell>
          <cell r="EQ268">
            <v>0</v>
          </cell>
          <cell r="ER268">
            <v>0</v>
          </cell>
          <cell r="ES268">
            <v>0</v>
          </cell>
          <cell r="ET268">
            <v>0</v>
          </cell>
          <cell r="EU268">
            <v>0</v>
          </cell>
          <cell r="EV268">
            <v>0</v>
          </cell>
          <cell r="EW268">
            <v>0</v>
          </cell>
          <cell r="EX268">
            <v>0</v>
          </cell>
          <cell r="EY268">
            <v>0</v>
          </cell>
          <cell r="EZ268">
            <v>0</v>
          </cell>
          <cell r="FA268">
            <v>0</v>
          </cell>
          <cell r="FB268">
            <v>0</v>
          </cell>
          <cell r="FC268">
            <v>0</v>
          </cell>
          <cell r="FD268">
            <v>0</v>
          </cell>
          <cell r="FE268">
            <v>0</v>
          </cell>
          <cell r="FF268">
            <v>0</v>
          </cell>
          <cell r="FG268">
            <v>0</v>
          </cell>
          <cell r="FH268">
            <v>0</v>
          </cell>
          <cell r="FI268">
            <v>0</v>
          </cell>
        </row>
        <row r="269">
          <cell r="V269" t="str">
            <v>PROJECTED RTM</v>
          </cell>
          <cell r="X269" t="str">
            <v>CUMULATIVE TO DATE</v>
          </cell>
          <cell r="Y269">
            <v>140</v>
          </cell>
          <cell r="Z269">
            <v>63.068739999999991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  <cell r="BK269">
            <v>0</v>
          </cell>
          <cell r="BL269">
            <v>0</v>
          </cell>
          <cell r="BM269">
            <v>0</v>
          </cell>
          <cell r="BN269">
            <v>0</v>
          </cell>
          <cell r="BO269">
            <v>0</v>
          </cell>
          <cell r="BP269">
            <v>0</v>
          </cell>
          <cell r="BQ269">
            <v>0</v>
          </cell>
          <cell r="BR269">
            <v>0</v>
          </cell>
          <cell r="BS269">
            <v>0</v>
          </cell>
          <cell r="BT269">
            <v>0</v>
          </cell>
          <cell r="BU269">
            <v>0</v>
          </cell>
          <cell r="BV269">
            <v>0</v>
          </cell>
          <cell r="BW269">
            <v>0</v>
          </cell>
          <cell r="BX269">
            <v>0</v>
          </cell>
          <cell r="BY269">
            <v>0</v>
          </cell>
          <cell r="BZ269">
            <v>0</v>
          </cell>
          <cell r="CA269">
            <v>0</v>
          </cell>
          <cell r="CB269">
            <v>0</v>
          </cell>
          <cell r="CC269">
            <v>0</v>
          </cell>
          <cell r="CD269">
            <v>0</v>
          </cell>
          <cell r="CE269">
            <v>0</v>
          </cell>
          <cell r="CF269">
            <v>0</v>
          </cell>
          <cell r="CG269">
            <v>0</v>
          </cell>
          <cell r="CH269">
            <v>0</v>
          </cell>
          <cell r="CI269">
            <v>5062.5</v>
          </cell>
          <cell r="CJ269">
            <v>10125</v>
          </cell>
          <cell r="CK269">
            <v>15187.5</v>
          </cell>
          <cell r="CL269">
            <v>20250</v>
          </cell>
          <cell r="CM269">
            <v>68854.05</v>
          </cell>
          <cell r="CN269">
            <v>68863.5</v>
          </cell>
          <cell r="CO269">
            <v>68872.95</v>
          </cell>
          <cell r="CP269">
            <v>94194.9</v>
          </cell>
          <cell r="CQ269">
            <v>119516.85</v>
          </cell>
          <cell r="CR269">
            <v>194840.1</v>
          </cell>
          <cell r="CS269">
            <v>221521.5</v>
          </cell>
          <cell r="CT269">
            <v>222890.4</v>
          </cell>
          <cell r="CU269">
            <v>204009.3</v>
          </cell>
          <cell r="CV269">
            <v>204028.2</v>
          </cell>
          <cell r="CW269">
            <v>204047.1</v>
          </cell>
          <cell r="CX269">
            <v>204066</v>
          </cell>
          <cell r="CY269">
            <v>204084.9</v>
          </cell>
          <cell r="CZ269">
            <v>204103.8</v>
          </cell>
          <cell r="DA269">
            <v>54136.35</v>
          </cell>
          <cell r="DB269">
            <v>54145.8</v>
          </cell>
          <cell r="DC269">
            <v>0</v>
          </cell>
          <cell r="DD269">
            <v>0</v>
          </cell>
          <cell r="DE269">
            <v>0</v>
          </cell>
          <cell r="DF269">
            <v>0</v>
          </cell>
          <cell r="DG269">
            <v>0</v>
          </cell>
          <cell r="DH269">
            <v>0</v>
          </cell>
          <cell r="DI269">
            <v>0</v>
          </cell>
          <cell r="DJ269">
            <v>0</v>
          </cell>
          <cell r="DK269">
            <v>0</v>
          </cell>
          <cell r="DL269">
            <v>0</v>
          </cell>
          <cell r="DM269">
            <v>0</v>
          </cell>
          <cell r="DN269">
            <v>0</v>
          </cell>
          <cell r="DO269">
            <v>0</v>
          </cell>
          <cell r="DP269">
            <v>0</v>
          </cell>
          <cell r="DQ269">
            <v>0</v>
          </cell>
          <cell r="DR269">
            <v>0</v>
          </cell>
          <cell r="DS269">
            <v>0</v>
          </cell>
          <cell r="DT269">
            <v>0</v>
          </cell>
          <cell r="DU269">
            <v>0</v>
          </cell>
          <cell r="DV269">
            <v>0</v>
          </cell>
          <cell r="DW269">
            <v>0</v>
          </cell>
          <cell r="DX269">
            <v>0</v>
          </cell>
          <cell r="DY269">
            <v>0</v>
          </cell>
          <cell r="DZ269">
            <v>0</v>
          </cell>
          <cell r="EA269">
            <v>0</v>
          </cell>
          <cell r="EB269">
            <v>0</v>
          </cell>
          <cell r="EC269">
            <v>0</v>
          </cell>
          <cell r="ED269">
            <v>0</v>
          </cell>
          <cell r="EE269">
            <v>0</v>
          </cell>
          <cell r="EF269">
            <v>0</v>
          </cell>
          <cell r="EG269">
            <v>0</v>
          </cell>
          <cell r="EH269">
            <v>0</v>
          </cell>
          <cell r="EI269">
            <v>0</v>
          </cell>
          <cell r="EJ269">
            <v>0</v>
          </cell>
          <cell r="EK269">
            <v>0</v>
          </cell>
          <cell r="EL269">
            <v>0</v>
          </cell>
          <cell r="EM269">
            <v>0</v>
          </cell>
          <cell r="EN269">
            <v>0</v>
          </cell>
          <cell r="EO269">
            <v>0</v>
          </cell>
          <cell r="EP269">
            <v>0</v>
          </cell>
          <cell r="EQ269">
            <v>0</v>
          </cell>
          <cell r="ER269">
            <v>0</v>
          </cell>
          <cell r="ES269">
            <v>0</v>
          </cell>
          <cell r="ET269">
            <v>0</v>
          </cell>
          <cell r="EU269">
            <v>0</v>
          </cell>
          <cell r="EV269">
            <v>0</v>
          </cell>
          <cell r="EW269">
            <v>0</v>
          </cell>
          <cell r="EX269">
            <v>0</v>
          </cell>
          <cell r="EY269">
            <v>0</v>
          </cell>
          <cell r="EZ269">
            <v>0</v>
          </cell>
          <cell r="FA269">
            <v>0</v>
          </cell>
          <cell r="FB269">
            <v>0</v>
          </cell>
          <cell r="FC269">
            <v>0</v>
          </cell>
          <cell r="FD269">
            <v>0</v>
          </cell>
          <cell r="FE269">
            <v>0</v>
          </cell>
          <cell r="FF269">
            <v>0</v>
          </cell>
          <cell r="FG269">
            <v>0</v>
          </cell>
          <cell r="FH269">
            <v>0</v>
          </cell>
          <cell r="FI269">
            <v>0</v>
          </cell>
        </row>
        <row r="270">
          <cell r="V270" t="str">
            <v>PROJECTED RTM</v>
          </cell>
          <cell r="X270">
            <v>36189.068740000002</v>
          </cell>
          <cell r="Y270">
            <v>140</v>
          </cell>
          <cell r="Z270">
            <v>63.068739999999991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  <cell r="AZ270">
            <v>0</v>
          </cell>
          <cell r="BA270">
            <v>0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>
            <v>0</v>
          </cell>
          <cell r="BJ270">
            <v>0</v>
          </cell>
          <cell r="BK270">
            <v>0</v>
          </cell>
          <cell r="BL270">
            <v>0</v>
          </cell>
          <cell r="BM270">
            <v>0</v>
          </cell>
          <cell r="BN270">
            <v>0</v>
          </cell>
          <cell r="BO270">
            <v>0</v>
          </cell>
          <cell r="BP270">
            <v>0</v>
          </cell>
          <cell r="BQ270">
            <v>0</v>
          </cell>
          <cell r="BR270">
            <v>0</v>
          </cell>
          <cell r="BS270">
            <v>0</v>
          </cell>
          <cell r="BT270">
            <v>0</v>
          </cell>
          <cell r="BU270">
            <v>0</v>
          </cell>
          <cell r="BV270">
            <v>0</v>
          </cell>
          <cell r="BW270">
            <v>0</v>
          </cell>
          <cell r="BX270">
            <v>0</v>
          </cell>
          <cell r="BY270">
            <v>0</v>
          </cell>
          <cell r="BZ270">
            <v>0</v>
          </cell>
          <cell r="CA270">
            <v>0</v>
          </cell>
          <cell r="CB270">
            <v>0</v>
          </cell>
          <cell r="CC270">
            <v>0</v>
          </cell>
          <cell r="CD270">
            <v>0</v>
          </cell>
          <cell r="CE270">
            <v>0</v>
          </cell>
          <cell r="CF270">
            <v>0</v>
          </cell>
          <cell r="CG270">
            <v>0</v>
          </cell>
          <cell r="CH270">
            <v>0</v>
          </cell>
          <cell r="CI270">
            <v>0</v>
          </cell>
          <cell r="CJ270">
            <v>0</v>
          </cell>
          <cell r="CK270">
            <v>0</v>
          </cell>
          <cell r="CL270">
            <v>0</v>
          </cell>
          <cell r="CM270">
            <v>0</v>
          </cell>
          <cell r="CN270">
            <v>0</v>
          </cell>
          <cell r="CO270">
            <v>0</v>
          </cell>
          <cell r="CP270">
            <v>0</v>
          </cell>
          <cell r="CQ270">
            <v>0</v>
          </cell>
          <cell r="CR270">
            <v>36038</v>
          </cell>
          <cell r="CS270">
            <v>36045</v>
          </cell>
          <cell r="CT270">
            <v>36052</v>
          </cell>
          <cell r="CU270">
            <v>36059</v>
          </cell>
          <cell r="CV270">
            <v>36066</v>
          </cell>
          <cell r="CW270">
            <v>36073</v>
          </cell>
          <cell r="CX270">
            <v>36080</v>
          </cell>
          <cell r="CY270">
            <v>36087</v>
          </cell>
          <cell r="CZ270">
            <v>36094</v>
          </cell>
          <cell r="DA270">
            <v>36101</v>
          </cell>
          <cell r="DB270">
            <v>36108</v>
          </cell>
          <cell r="DC270">
            <v>0</v>
          </cell>
          <cell r="DD270">
            <v>0</v>
          </cell>
          <cell r="DE270">
            <v>0</v>
          </cell>
          <cell r="DF270">
            <v>0</v>
          </cell>
          <cell r="DG270">
            <v>0</v>
          </cell>
          <cell r="DH270">
            <v>0</v>
          </cell>
          <cell r="DI270">
            <v>0</v>
          </cell>
          <cell r="DJ270">
            <v>0</v>
          </cell>
          <cell r="DK270">
            <v>0</v>
          </cell>
          <cell r="DL270">
            <v>0</v>
          </cell>
          <cell r="DM270">
            <v>0</v>
          </cell>
          <cell r="DN270">
            <v>0</v>
          </cell>
          <cell r="DO270">
            <v>0</v>
          </cell>
          <cell r="DP270">
            <v>0</v>
          </cell>
          <cell r="DQ270">
            <v>0</v>
          </cell>
          <cell r="DR270">
            <v>0</v>
          </cell>
          <cell r="DS270">
            <v>0</v>
          </cell>
          <cell r="DT270">
            <v>0</v>
          </cell>
          <cell r="DU270">
            <v>0</v>
          </cell>
          <cell r="DV270">
            <v>0</v>
          </cell>
          <cell r="DW270">
            <v>0</v>
          </cell>
          <cell r="DX270">
            <v>0</v>
          </cell>
          <cell r="DY270">
            <v>0</v>
          </cell>
          <cell r="DZ270">
            <v>0</v>
          </cell>
          <cell r="EA270">
            <v>0</v>
          </cell>
          <cell r="EB270">
            <v>0</v>
          </cell>
          <cell r="EC270">
            <v>0</v>
          </cell>
          <cell r="ED270">
            <v>0</v>
          </cell>
          <cell r="EE270">
            <v>0</v>
          </cell>
          <cell r="EF270">
            <v>0</v>
          </cell>
          <cell r="EG270">
            <v>0</v>
          </cell>
          <cell r="EH270">
            <v>0</v>
          </cell>
          <cell r="EI270">
            <v>0</v>
          </cell>
          <cell r="EJ270">
            <v>0</v>
          </cell>
          <cell r="EK270">
            <v>0</v>
          </cell>
          <cell r="EL270">
            <v>0</v>
          </cell>
          <cell r="EM270">
            <v>0</v>
          </cell>
          <cell r="EN270">
            <v>0</v>
          </cell>
          <cell r="EO270">
            <v>0</v>
          </cell>
          <cell r="EP270">
            <v>0</v>
          </cell>
          <cell r="EQ270">
            <v>0</v>
          </cell>
          <cell r="ER270">
            <v>0</v>
          </cell>
          <cell r="ES270">
            <v>0</v>
          </cell>
          <cell r="ET270">
            <v>0</v>
          </cell>
          <cell r="EU270">
            <v>0</v>
          </cell>
          <cell r="EV270">
            <v>0</v>
          </cell>
        </row>
        <row r="271">
          <cell r="V271" t="str">
            <v>PROJECTED STREET</v>
          </cell>
          <cell r="X271">
            <v>36219.068740000002</v>
          </cell>
        </row>
        <row r="272">
          <cell r="V272" t="str">
            <v>+ or - Scheduled Date</v>
          </cell>
          <cell r="X272">
            <v>122.93125999999756</v>
          </cell>
        </row>
        <row r="273">
          <cell r="N273" t="str">
            <v>ENGINEERING</v>
          </cell>
          <cell r="Y273" t="str">
            <v>WK Count</v>
          </cell>
          <cell r="Z273" t="str">
            <v>Total Days</v>
          </cell>
        </row>
        <row r="274">
          <cell r="N274" t="str">
            <v>ENGINEERING</v>
          </cell>
          <cell r="Y274" t="str">
            <v>WK Count</v>
          </cell>
          <cell r="Z274" t="str">
            <v>Total Days</v>
          </cell>
        </row>
        <row r="275">
          <cell r="A275" t="str">
            <v>PREP</v>
          </cell>
          <cell r="F275" t="str">
            <v>ANIMATION</v>
          </cell>
          <cell r="I275" t="str">
            <v>INK &amp; PAINT</v>
          </cell>
          <cell r="L275" t="str">
            <v>ALPHA</v>
          </cell>
          <cell r="N275" t="str">
            <v>BETA</v>
          </cell>
          <cell r="P275" t="str">
            <v>RTM</v>
          </cell>
          <cell r="Y275">
            <v>7</v>
          </cell>
          <cell r="Z275">
            <v>52.351039999999998</v>
          </cell>
        </row>
        <row r="276">
          <cell r="A276" t="str">
            <v>PREP</v>
          </cell>
          <cell r="B276" t="str">
            <v>Days</v>
          </cell>
          <cell r="F276" t="str">
            <v>ANIMATION</v>
          </cell>
          <cell r="G276" t="str">
            <v>Days</v>
          </cell>
          <cell r="H276" t="str">
            <v>Frames</v>
          </cell>
          <cell r="I276" t="str">
            <v>INK &amp; PAINT</v>
          </cell>
          <cell r="J276" t="str">
            <v>Days</v>
          </cell>
          <cell r="L276" t="str">
            <v>ALPHA</v>
          </cell>
          <cell r="N276" t="str">
            <v>BETA</v>
          </cell>
          <cell r="P276" t="str">
            <v>RTM</v>
          </cell>
          <cell r="Y276">
            <v>7</v>
          </cell>
          <cell r="Z276">
            <v>52.351039999999998</v>
          </cell>
        </row>
        <row r="277">
          <cell r="A277" t="str">
            <v>Wks</v>
          </cell>
          <cell r="B277" t="str">
            <v>Days</v>
          </cell>
          <cell r="F277" t="str">
            <v>Wks</v>
          </cell>
          <cell r="G277" t="str">
            <v>Days</v>
          </cell>
          <cell r="H277" t="str">
            <v>Frames</v>
          </cell>
          <cell r="I277" t="str">
            <v>Wks</v>
          </cell>
          <cell r="J277" t="str">
            <v>Days</v>
          </cell>
          <cell r="K277">
            <v>21</v>
          </cell>
          <cell r="M277">
            <v>29</v>
          </cell>
          <cell r="O277">
            <v>29</v>
          </cell>
          <cell r="Q277">
            <v>29</v>
          </cell>
          <cell r="Y277">
            <v>11</v>
          </cell>
          <cell r="Z277">
            <v>77.938800000000015</v>
          </cell>
        </row>
        <row r="278">
          <cell r="A278">
            <v>5.47872</v>
          </cell>
          <cell r="B278">
            <v>52.351039999999998</v>
          </cell>
          <cell r="F278">
            <v>6.8484000000000007</v>
          </cell>
          <cell r="G278">
            <v>77.938800000000015</v>
          </cell>
          <cell r="H278">
            <v>2739.36</v>
          </cell>
          <cell r="I278">
            <v>6.8484000000000007</v>
          </cell>
          <cell r="J278">
            <v>61.938800000000008</v>
          </cell>
          <cell r="K278">
            <v>21</v>
          </cell>
          <cell r="M278">
            <v>29</v>
          </cell>
          <cell r="O278">
            <v>29</v>
          </cell>
          <cell r="Q278">
            <v>29</v>
          </cell>
          <cell r="Y278">
            <v>9</v>
          </cell>
          <cell r="Z278">
            <v>61.938800000000008</v>
          </cell>
        </row>
        <row r="290">
          <cell r="Y290">
            <v>119</v>
          </cell>
          <cell r="Z290">
            <v>47.938800000000008</v>
          </cell>
        </row>
        <row r="291">
          <cell r="Y291">
            <v>119</v>
          </cell>
          <cell r="Z291">
            <v>47.938800000000008</v>
          </cell>
        </row>
        <row r="294">
          <cell r="N294" t="str">
            <v>ENGINEERING</v>
          </cell>
          <cell r="Y294" t="str">
            <v>WK Count</v>
          </cell>
          <cell r="Z294" t="str">
            <v>Total Days</v>
          </cell>
        </row>
        <row r="295">
          <cell r="N295" t="str">
            <v>ENGINEERING</v>
          </cell>
          <cell r="Y295" t="str">
            <v>WK Count</v>
          </cell>
          <cell r="Z295" t="str">
            <v>Total Days</v>
          </cell>
        </row>
        <row r="296">
          <cell r="A296" t="str">
            <v>PREP</v>
          </cell>
          <cell r="F296" t="str">
            <v>ANIMATION</v>
          </cell>
          <cell r="I296" t="str">
            <v>INK &amp; PAINT</v>
          </cell>
          <cell r="L296" t="str">
            <v>ALPHA</v>
          </cell>
          <cell r="N296" t="str">
            <v>BETA</v>
          </cell>
          <cell r="P296" t="str">
            <v>RTM</v>
          </cell>
          <cell r="Y296">
            <v>6</v>
          </cell>
          <cell r="Z296">
            <v>42.297850000000004</v>
          </cell>
        </row>
        <row r="297">
          <cell r="A297" t="str">
            <v>PREP</v>
          </cell>
          <cell r="B297" t="str">
            <v>Days</v>
          </cell>
          <cell r="F297" t="str">
            <v>ANIMATION</v>
          </cell>
          <cell r="G297" t="str">
            <v>Days</v>
          </cell>
          <cell r="H297" t="str">
            <v>Frames</v>
          </cell>
          <cell r="I297" t="str">
            <v>INK &amp; PAINT</v>
          </cell>
          <cell r="J297" t="str">
            <v>Days</v>
          </cell>
          <cell r="L297" t="str">
            <v>ALPHA</v>
          </cell>
          <cell r="N297" t="str">
            <v>BETA</v>
          </cell>
          <cell r="P297" t="str">
            <v>RTM</v>
          </cell>
          <cell r="Y297">
            <v>6</v>
          </cell>
          <cell r="Z297">
            <v>42.297850000000004</v>
          </cell>
        </row>
        <row r="298">
          <cell r="A298" t="str">
            <v>Wks</v>
          </cell>
          <cell r="B298" t="str">
            <v>Days</v>
          </cell>
          <cell r="F298" t="str">
            <v>Wks</v>
          </cell>
          <cell r="G298" t="str">
            <v>Days</v>
          </cell>
          <cell r="H298" t="str">
            <v>Frames</v>
          </cell>
          <cell r="I298" t="str">
            <v>Wks</v>
          </cell>
          <cell r="J298" t="str">
            <v>Days</v>
          </cell>
          <cell r="K298">
            <v>21</v>
          </cell>
          <cell r="M298">
            <v>29</v>
          </cell>
          <cell r="O298">
            <v>29</v>
          </cell>
          <cell r="Q298">
            <v>29</v>
          </cell>
          <cell r="Y298">
            <v>11</v>
          </cell>
          <cell r="Z298">
            <v>77.163083333333333</v>
          </cell>
        </row>
        <row r="299">
          <cell r="A299">
            <v>4.0425500000000003</v>
          </cell>
          <cell r="B299">
            <v>42.297850000000004</v>
          </cell>
          <cell r="F299">
            <v>6.7375833333333333</v>
          </cell>
          <cell r="G299">
            <v>77.163083333333333</v>
          </cell>
          <cell r="H299">
            <v>2021.2750000000001</v>
          </cell>
          <cell r="I299">
            <v>4.0425500000000003</v>
          </cell>
          <cell r="J299">
            <v>42.297850000000004</v>
          </cell>
          <cell r="K299">
            <v>21</v>
          </cell>
          <cell r="M299">
            <v>29</v>
          </cell>
          <cell r="O299">
            <v>29</v>
          </cell>
          <cell r="Q299">
            <v>29</v>
          </cell>
          <cell r="Y299">
            <v>6</v>
          </cell>
          <cell r="Z299">
            <v>42.297850000000004</v>
          </cell>
        </row>
        <row r="311">
          <cell r="Y311">
            <v>119</v>
          </cell>
          <cell r="Z311">
            <v>28.297850000000004</v>
          </cell>
        </row>
        <row r="312">
          <cell r="Y312">
            <v>119</v>
          </cell>
          <cell r="Z312">
            <v>28.297850000000004</v>
          </cell>
        </row>
        <row r="322">
          <cell r="N322" t="str">
            <v>ENGINEERING</v>
          </cell>
          <cell r="Y322" t="str">
            <v>WK Count</v>
          </cell>
          <cell r="Z322" t="str">
            <v>Total Days</v>
          </cell>
        </row>
        <row r="323">
          <cell r="N323" t="str">
            <v>ENGINEERING</v>
          </cell>
          <cell r="Y323" t="str">
            <v>WK Count</v>
          </cell>
          <cell r="Z323" t="str">
            <v>Total Days</v>
          </cell>
        </row>
        <row r="324">
          <cell r="A324" t="str">
            <v>PREP</v>
          </cell>
          <cell r="F324" t="str">
            <v>ANIMATION</v>
          </cell>
          <cell r="I324" t="str">
            <v>INK &amp; PAINT</v>
          </cell>
          <cell r="L324" t="str">
            <v>ALPHA</v>
          </cell>
          <cell r="N324" t="str">
            <v>BETA</v>
          </cell>
          <cell r="P324" t="str">
            <v>RTM</v>
          </cell>
          <cell r="Y324">
            <v>3</v>
          </cell>
          <cell r="Z324">
            <v>21</v>
          </cell>
        </row>
        <row r="325">
          <cell r="A325" t="str">
            <v>PREP</v>
          </cell>
          <cell r="B325" t="str">
            <v>Days</v>
          </cell>
          <cell r="F325" t="str">
            <v>ANIMATION</v>
          </cell>
          <cell r="G325" t="str">
            <v>Days</v>
          </cell>
          <cell r="H325" t="str">
            <v>Frames</v>
          </cell>
          <cell r="I325" t="str">
            <v>INK &amp; PAINT</v>
          </cell>
          <cell r="J325" t="str">
            <v>Days</v>
          </cell>
          <cell r="L325" t="str">
            <v>ALPHA</v>
          </cell>
          <cell r="N325" t="str">
            <v>BETA</v>
          </cell>
          <cell r="P325" t="str">
            <v>RTM</v>
          </cell>
          <cell r="Y325">
            <v>3</v>
          </cell>
          <cell r="Z325">
            <v>21</v>
          </cell>
        </row>
        <row r="326">
          <cell r="A326" t="str">
            <v>Wks</v>
          </cell>
          <cell r="B326" t="str">
            <v>Days</v>
          </cell>
          <cell r="F326" t="str">
            <v>Wks</v>
          </cell>
          <cell r="G326" t="str">
            <v>Days</v>
          </cell>
          <cell r="H326" t="str">
            <v>Frames</v>
          </cell>
          <cell r="I326" t="str">
            <v>Wks</v>
          </cell>
          <cell r="J326" t="str">
            <v>Days</v>
          </cell>
          <cell r="K326">
            <v>21</v>
          </cell>
          <cell r="M326">
            <v>29</v>
          </cell>
          <cell r="O326">
            <v>29</v>
          </cell>
          <cell r="Q326">
            <v>29</v>
          </cell>
          <cell r="Y326">
            <v>3</v>
          </cell>
          <cell r="Z326">
            <v>21</v>
          </cell>
        </row>
        <row r="327">
          <cell r="A327">
            <v>1</v>
          </cell>
          <cell r="B327">
            <v>21</v>
          </cell>
          <cell r="F327">
            <v>1</v>
          </cell>
          <cell r="G327">
            <v>21</v>
          </cell>
          <cell r="H327">
            <v>131</v>
          </cell>
          <cell r="I327">
            <v>1</v>
          </cell>
          <cell r="J327">
            <v>21</v>
          </cell>
          <cell r="K327">
            <v>21</v>
          </cell>
          <cell r="M327">
            <v>29</v>
          </cell>
          <cell r="O327">
            <v>29</v>
          </cell>
          <cell r="Q327">
            <v>29</v>
          </cell>
          <cell r="Y327">
            <v>3</v>
          </cell>
          <cell r="Z327">
            <v>21</v>
          </cell>
        </row>
        <row r="338">
          <cell r="Y338">
            <v>63</v>
          </cell>
          <cell r="Z338">
            <v>7</v>
          </cell>
        </row>
        <row r="339">
          <cell r="Y339">
            <v>63</v>
          </cell>
          <cell r="Z339">
            <v>7</v>
          </cell>
        </row>
        <row r="343">
          <cell r="N343" t="str">
            <v>ENGINEERING</v>
          </cell>
          <cell r="Y343" t="str">
            <v>WK Count</v>
          </cell>
          <cell r="Z343" t="str">
            <v>Total Days</v>
          </cell>
        </row>
        <row r="344">
          <cell r="N344" t="str">
            <v>ENGINEERING</v>
          </cell>
          <cell r="Y344" t="str">
            <v>WK Count</v>
          </cell>
          <cell r="Z344" t="str">
            <v>Total Days</v>
          </cell>
        </row>
        <row r="345">
          <cell r="A345" t="str">
            <v>PREP</v>
          </cell>
          <cell r="F345" t="str">
            <v>ANIMATION</v>
          </cell>
          <cell r="I345" t="str">
            <v>INK &amp; PAINT</v>
          </cell>
          <cell r="L345" t="str">
            <v>ALPHA</v>
          </cell>
          <cell r="N345" t="str">
            <v>BETA</v>
          </cell>
          <cell r="P345" t="str">
            <v>RTM</v>
          </cell>
          <cell r="Y345">
            <v>7</v>
          </cell>
          <cell r="Z345">
            <v>49</v>
          </cell>
        </row>
        <row r="346">
          <cell r="A346" t="str">
            <v>PREP</v>
          </cell>
          <cell r="B346" t="str">
            <v>Days</v>
          </cell>
          <cell r="F346" t="str">
            <v>ANIMATION</v>
          </cell>
          <cell r="G346" t="str">
            <v>Days</v>
          </cell>
          <cell r="H346" t="str">
            <v>Frames</v>
          </cell>
          <cell r="I346" t="str">
            <v>INK &amp; PAINT</v>
          </cell>
          <cell r="J346" t="str">
            <v>Days</v>
          </cell>
          <cell r="L346" t="str">
            <v>ALPHA</v>
          </cell>
          <cell r="N346" t="str">
            <v>BETA</v>
          </cell>
          <cell r="P346" t="str">
            <v>RTM</v>
          </cell>
          <cell r="Y346">
            <v>7</v>
          </cell>
          <cell r="Z346">
            <v>49</v>
          </cell>
        </row>
        <row r="347">
          <cell r="A347" t="str">
            <v>Wks</v>
          </cell>
          <cell r="B347" t="str">
            <v>Days</v>
          </cell>
          <cell r="F347" t="str">
            <v>Wks</v>
          </cell>
          <cell r="G347" t="str">
            <v>Days</v>
          </cell>
          <cell r="H347" t="str">
            <v>Frames</v>
          </cell>
          <cell r="I347" t="str">
            <v>Wks</v>
          </cell>
          <cell r="J347" t="str">
            <v>Days</v>
          </cell>
          <cell r="K347">
            <v>21</v>
          </cell>
          <cell r="M347">
            <v>29</v>
          </cell>
          <cell r="O347">
            <v>29</v>
          </cell>
          <cell r="Q347">
            <v>29</v>
          </cell>
          <cell r="Y347">
            <v>7</v>
          </cell>
          <cell r="Z347">
            <v>49</v>
          </cell>
        </row>
        <row r="348">
          <cell r="A348">
            <v>5</v>
          </cell>
          <cell r="B348">
            <v>49</v>
          </cell>
          <cell r="F348">
            <v>5</v>
          </cell>
          <cell r="G348">
            <v>49</v>
          </cell>
          <cell r="H348">
            <v>500</v>
          </cell>
          <cell r="I348">
            <v>5</v>
          </cell>
          <cell r="J348">
            <v>49</v>
          </cell>
          <cell r="K348">
            <v>21</v>
          </cell>
          <cell r="M348">
            <v>29</v>
          </cell>
          <cell r="O348">
            <v>29</v>
          </cell>
          <cell r="Q348">
            <v>29</v>
          </cell>
          <cell r="Y348">
            <v>7</v>
          </cell>
          <cell r="Z348">
            <v>49</v>
          </cell>
        </row>
        <row r="359">
          <cell r="Y359">
            <v>91</v>
          </cell>
          <cell r="Z359">
            <v>35</v>
          </cell>
        </row>
        <row r="360">
          <cell r="Y360">
            <v>91</v>
          </cell>
          <cell r="Z360">
            <v>35</v>
          </cell>
        </row>
        <row r="363">
          <cell r="N363" t="str">
            <v>ENGINEERING</v>
          </cell>
          <cell r="Y363" t="str">
            <v>WK Count</v>
          </cell>
          <cell r="Z363" t="str">
            <v>Total Days</v>
          </cell>
        </row>
        <row r="364">
          <cell r="N364" t="str">
            <v>ENGINEERING</v>
          </cell>
          <cell r="Y364" t="str">
            <v>WK Count</v>
          </cell>
          <cell r="Z364" t="str">
            <v>Total Days</v>
          </cell>
        </row>
        <row r="365">
          <cell r="A365" t="str">
            <v>PREP</v>
          </cell>
          <cell r="F365" t="str">
            <v>ANIMATION</v>
          </cell>
          <cell r="I365" t="str">
            <v>INK &amp; PAINT</v>
          </cell>
          <cell r="L365" t="str">
            <v>ALPHA</v>
          </cell>
          <cell r="N365" t="str">
            <v>BETA</v>
          </cell>
          <cell r="P365" t="str">
            <v>RTM</v>
          </cell>
          <cell r="Y365">
            <v>7</v>
          </cell>
          <cell r="Z365">
            <v>49</v>
          </cell>
        </row>
        <row r="366">
          <cell r="A366" t="str">
            <v>PREP</v>
          </cell>
          <cell r="B366" t="str">
            <v>Days</v>
          </cell>
          <cell r="F366" t="str">
            <v>ANIMATION</v>
          </cell>
          <cell r="G366" t="str">
            <v>Days</v>
          </cell>
          <cell r="H366" t="str">
            <v>Frames</v>
          </cell>
          <cell r="I366" t="str">
            <v>INK &amp; PAINT</v>
          </cell>
          <cell r="J366" t="str">
            <v>Days</v>
          </cell>
          <cell r="L366" t="str">
            <v>ALPHA</v>
          </cell>
          <cell r="N366" t="str">
            <v>BETA</v>
          </cell>
          <cell r="P366" t="str">
            <v>RTM</v>
          </cell>
          <cell r="Y366">
            <v>7</v>
          </cell>
          <cell r="Z366">
            <v>49</v>
          </cell>
        </row>
        <row r="367">
          <cell r="A367" t="str">
            <v>Wks</v>
          </cell>
          <cell r="B367" t="str">
            <v>Days</v>
          </cell>
          <cell r="F367" t="str">
            <v>Wks</v>
          </cell>
          <cell r="G367" t="str">
            <v>Days</v>
          </cell>
          <cell r="H367" t="str">
            <v>Frames</v>
          </cell>
          <cell r="I367" t="str">
            <v>Wks</v>
          </cell>
          <cell r="J367" t="str">
            <v>Days</v>
          </cell>
          <cell r="K367">
            <v>21</v>
          </cell>
          <cell r="M367">
            <v>29</v>
          </cell>
          <cell r="O367">
            <v>29</v>
          </cell>
          <cell r="Q367">
            <v>29</v>
          </cell>
          <cell r="Y367">
            <v>7</v>
          </cell>
          <cell r="Z367">
            <v>49</v>
          </cell>
        </row>
        <row r="368">
          <cell r="A368">
            <v>5</v>
          </cell>
          <cell r="B368">
            <v>49</v>
          </cell>
          <cell r="F368">
            <v>5</v>
          </cell>
          <cell r="G368">
            <v>49</v>
          </cell>
          <cell r="H368">
            <v>500</v>
          </cell>
          <cell r="I368">
            <v>5</v>
          </cell>
          <cell r="J368">
            <v>49</v>
          </cell>
          <cell r="K368">
            <v>21</v>
          </cell>
          <cell r="M368">
            <v>29</v>
          </cell>
          <cell r="O368">
            <v>29</v>
          </cell>
          <cell r="Q368">
            <v>29</v>
          </cell>
          <cell r="Y368">
            <v>7</v>
          </cell>
          <cell r="Z368">
            <v>49</v>
          </cell>
        </row>
        <row r="379">
          <cell r="Y379">
            <v>91</v>
          </cell>
          <cell r="Z379">
            <v>35</v>
          </cell>
        </row>
        <row r="380">
          <cell r="Y380">
            <v>91</v>
          </cell>
          <cell r="Z380">
            <v>35</v>
          </cell>
        </row>
        <row r="383">
          <cell r="N383" t="str">
            <v>ENGINEERING</v>
          </cell>
          <cell r="Y383" t="str">
            <v>WK Count</v>
          </cell>
          <cell r="Z383" t="str">
            <v>Total Days</v>
          </cell>
        </row>
        <row r="384">
          <cell r="N384" t="str">
            <v>ENGINEERING</v>
          </cell>
          <cell r="Y384" t="str">
            <v>WK Count</v>
          </cell>
          <cell r="Z384" t="str">
            <v>Total Days</v>
          </cell>
        </row>
        <row r="385">
          <cell r="A385" t="str">
            <v>PREP</v>
          </cell>
          <cell r="F385" t="str">
            <v>ANIMATION</v>
          </cell>
          <cell r="I385" t="str">
            <v>INK &amp; PAINT</v>
          </cell>
          <cell r="L385" t="str">
            <v>ALPHA</v>
          </cell>
          <cell r="N385" t="str">
            <v>BETA</v>
          </cell>
          <cell r="P385" t="str">
            <v>RTM</v>
          </cell>
          <cell r="Y385">
            <v>4</v>
          </cell>
          <cell r="Z385">
            <v>25.0642</v>
          </cell>
        </row>
        <row r="386">
          <cell r="A386" t="str">
            <v>PREP</v>
          </cell>
          <cell r="B386" t="str">
            <v>Days</v>
          </cell>
          <cell r="F386" t="str">
            <v>ANIMATION</v>
          </cell>
          <cell r="G386" t="str">
            <v>Days</v>
          </cell>
          <cell r="H386" t="str">
            <v>Frames</v>
          </cell>
          <cell r="I386" t="str">
            <v>INK &amp; PAINT</v>
          </cell>
          <cell r="J386" t="str">
            <v>Days</v>
          </cell>
          <cell r="L386" t="str">
            <v>ALPHA</v>
          </cell>
          <cell r="N386" t="str">
            <v>BETA</v>
          </cell>
          <cell r="P386" t="str">
            <v>RTM</v>
          </cell>
          <cell r="Y386">
            <v>4</v>
          </cell>
          <cell r="Z386">
            <v>25.0642</v>
          </cell>
        </row>
        <row r="387">
          <cell r="A387" t="str">
            <v>Wks</v>
          </cell>
          <cell r="B387" t="str">
            <v>Days</v>
          </cell>
          <cell r="F387" t="str">
            <v>Wks</v>
          </cell>
          <cell r="G387" t="str">
            <v>Days</v>
          </cell>
          <cell r="H387" t="str">
            <v>Frames</v>
          </cell>
          <cell r="I387" t="str">
            <v>Wks</v>
          </cell>
          <cell r="J387" t="str">
            <v>Days</v>
          </cell>
          <cell r="K387">
            <v>21</v>
          </cell>
          <cell r="M387">
            <v>29</v>
          </cell>
          <cell r="O387">
            <v>29</v>
          </cell>
          <cell r="Q387">
            <v>29</v>
          </cell>
          <cell r="Y387">
            <v>4</v>
          </cell>
          <cell r="Z387">
            <v>25.0642</v>
          </cell>
        </row>
        <row r="388">
          <cell r="A388">
            <v>1.5806</v>
          </cell>
          <cell r="B388">
            <v>25.0642</v>
          </cell>
          <cell r="F388">
            <v>1.5806</v>
          </cell>
          <cell r="G388">
            <v>25.0642</v>
          </cell>
          <cell r="H388">
            <v>158.06</v>
          </cell>
          <cell r="I388">
            <v>1.5806</v>
          </cell>
          <cell r="J388">
            <v>25.0642</v>
          </cell>
          <cell r="K388">
            <v>21</v>
          </cell>
          <cell r="M388">
            <v>29</v>
          </cell>
          <cell r="O388">
            <v>29</v>
          </cell>
          <cell r="Q388">
            <v>29</v>
          </cell>
          <cell r="Y388">
            <v>4</v>
          </cell>
          <cell r="Z388">
            <v>25.0642</v>
          </cell>
        </row>
        <row r="399">
          <cell r="Y399">
            <v>70</v>
          </cell>
          <cell r="Z399">
            <v>11.0642</v>
          </cell>
        </row>
        <row r="400">
          <cell r="Y400">
            <v>70</v>
          </cell>
          <cell r="Z400">
            <v>11.0642</v>
          </cell>
        </row>
        <row r="403">
          <cell r="N403" t="str">
            <v>ENGINEERING</v>
          </cell>
          <cell r="Y403" t="str">
            <v>WK Count</v>
          </cell>
          <cell r="Z403" t="str">
            <v>Total Days</v>
          </cell>
        </row>
        <row r="404">
          <cell r="N404" t="str">
            <v>ENGINEERING</v>
          </cell>
          <cell r="Y404" t="str">
            <v>WK Count</v>
          </cell>
          <cell r="Z404" t="str">
            <v>Total Days</v>
          </cell>
        </row>
        <row r="405">
          <cell r="A405" t="str">
            <v>PREP</v>
          </cell>
          <cell r="F405" t="str">
            <v>ANIMATION</v>
          </cell>
          <cell r="I405" t="str">
            <v>INK &amp; PAINT</v>
          </cell>
          <cell r="L405" t="str">
            <v>ALPHA</v>
          </cell>
          <cell r="N405" t="str">
            <v>BETA</v>
          </cell>
          <cell r="P405" t="str">
            <v>RTM</v>
          </cell>
          <cell r="Y405">
            <v>7</v>
          </cell>
          <cell r="Z405">
            <v>49</v>
          </cell>
        </row>
        <row r="406">
          <cell r="A406" t="str">
            <v>PREP</v>
          </cell>
          <cell r="B406" t="str">
            <v>Days</v>
          </cell>
          <cell r="F406" t="str">
            <v>ANIMATION</v>
          </cell>
          <cell r="G406" t="str">
            <v>Days</v>
          </cell>
          <cell r="H406" t="str">
            <v>Frames</v>
          </cell>
          <cell r="I406" t="str">
            <v>INK &amp; PAINT</v>
          </cell>
          <cell r="J406" t="str">
            <v>Days</v>
          </cell>
          <cell r="L406" t="str">
            <v>ALPHA</v>
          </cell>
          <cell r="N406" t="str">
            <v>BETA</v>
          </cell>
          <cell r="P406" t="str">
            <v>RTM</v>
          </cell>
          <cell r="Y406">
            <v>7</v>
          </cell>
          <cell r="Z406">
            <v>49</v>
          </cell>
        </row>
        <row r="407">
          <cell r="A407" t="str">
            <v>Wks</v>
          </cell>
          <cell r="B407" t="str">
            <v>Days</v>
          </cell>
          <cell r="F407" t="str">
            <v>Wks</v>
          </cell>
          <cell r="G407" t="str">
            <v>Days</v>
          </cell>
          <cell r="H407" t="str">
            <v>Frames</v>
          </cell>
          <cell r="I407" t="str">
            <v>Wks</v>
          </cell>
          <cell r="J407" t="str">
            <v>Days</v>
          </cell>
          <cell r="K407">
            <v>21</v>
          </cell>
          <cell r="M407">
            <v>29</v>
          </cell>
          <cell r="O407">
            <v>29</v>
          </cell>
          <cell r="Q407">
            <v>29</v>
          </cell>
          <cell r="Y407">
            <v>7</v>
          </cell>
          <cell r="Z407">
            <v>49</v>
          </cell>
        </row>
        <row r="408">
          <cell r="A408">
            <v>5</v>
          </cell>
          <cell r="B408">
            <v>49</v>
          </cell>
          <cell r="F408">
            <v>5</v>
          </cell>
          <cell r="G408">
            <v>49</v>
          </cell>
          <cell r="H408">
            <v>500</v>
          </cell>
          <cell r="I408">
            <v>5</v>
          </cell>
          <cell r="J408">
            <v>49</v>
          </cell>
          <cell r="K408">
            <v>21</v>
          </cell>
          <cell r="M408">
            <v>29</v>
          </cell>
          <cell r="O408">
            <v>29</v>
          </cell>
          <cell r="Q408">
            <v>29</v>
          </cell>
          <cell r="Y408">
            <v>7</v>
          </cell>
          <cell r="Z408">
            <v>49</v>
          </cell>
        </row>
        <row r="419">
          <cell r="Y419">
            <v>91</v>
          </cell>
          <cell r="Z419">
            <v>35</v>
          </cell>
        </row>
        <row r="420">
          <cell r="Y420">
            <v>91</v>
          </cell>
          <cell r="Z420">
            <v>35</v>
          </cell>
        </row>
        <row r="423">
          <cell r="N423" t="str">
            <v>ENGINEERING</v>
          </cell>
          <cell r="Y423" t="str">
            <v>WK Count</v>
          </cell>
          <cell r="Z423" t="str">
            <v>Total Days</v>
          </cell>
        </row>
        <row r="424">
          <cell r="N424" t="str">
            <v>ENGINEERING</v>
          </cell>
          <cell r="Y424" t="str">
            <v>WK Count</v>
          </cell>
          <cell r="Z424" t="str">
            <v>Total Days</v>
          </cell>
        </row>
        <row r="425">
          <cell r="A425" t="str">
            <v>PREP</v>
          </cell>
          <cell r="F425" t="str">
            <v>ANIMATION</v>
          </cell>
          <cell r="I425" t="str">
            <v>INK &amp; PAINT</v>
          </cell>
          <cell r="L425" t="str">
            <v>ALPHA</v>
          </cell>
          <cell r="N425" t="str">
            <v>BETA</v>
          </cell>
          <cell r="P425" t="str">
            <v>RTM</v>
          </cell>
          <cell r="Y425">
            <v>4</v>
          </cell>
          <cell r="Z425">
            <v>25.0642</v>
          </cell>
        </row>
        <row r="426">
          <cell r="A426" t="str">
            <v>PREP</v>
          </cell>
          <cell r="B426" t="str">
            <v>Days</v>
          </cell>
          <cell r="F426" t="str">
            <v>ANIMATION</v>
          </cell>
          <cell r="G426" t="str">
            <v>Days</v>
          </cell>
          <cell r="H426" t="str">
            <v>Frames</v>
          </cell>
          <cell r="I426" t="str">
            <v>INK &amp; PAINT</v>
          </cell>
          <cell r="J426" t="str">
            <v>Days</v>
          </cell>
          <cell r="L426" t="str">
            <v>ALPHA</v>
          </cell>
          <cell r="N426" t="str">
            <v>BETA</v>
          </cell>
          <cell r="P426" t="str">
            <v>RTM</v>
          </cell>
          <cell r="Y426">
            <v>4</v>
          </cell>
          <cell r="Z426">
            <v>25.0642</v>
          </cell>
        </row>
        <row r="427">
          <cell r="A427" t="str">
            <v>Wks</v>
          </cell>
          <cell r="B427" t="str">
            <v>Days</v>
          </cell>
          <cell r="F427" t="str">
            <v>Wks</v>
          </cell>
          <cell r="G427" t="str">
            <v>Days</v>
          </cell>
          <cell r="H427" t="str">
            <v>Frames</v>
          </cell>
          <cell r="I427" t="str">
            <v>Wks</v>
          </cell>
          <cell r="J427" t="str">
            <v>Days</v>
          </cell>
          <cell r="K427">
            <v>21</v>
          </cell>
          <cell r="M427">
            <v>29</v>
          </cell>
          <cell r="O427">
            <v>29</v>
          </cell>
          <cell r="Q427">
            <v>29</v>
          </cell>
          <cell r="Y427">
            <v>4</v>
          </cell>
          <cell r="Z427">
            <v>25.0642</v>
          </cell>
        </row>
        <row r="428">
          <cell r="A428">
            <v>1.5806</v>
          </cell>
          <cell r="B428">
            <v>25.0642</v>
          </cell>
          <cell r="F428">
            <v>1.5806</v>
          </cell>
          <cell r="G428">
            <v>25.0642</v>
          </cell>
          <cell r="H428">
            <v>158.06</v>
          </cell>
          <cell r="I428">
            <v>1.5806</v>
          </cell>
          <cell r="J428">
            <v>25.0642</v>
          </cell>
          <cell r="K428">
            <v>21</v>
          </cell>
          <cell r="M428">
            <v>29</v>
          </cell>
          <cell r="O428">
            <v>29</v>
          </cell>
          <cell r="Q428">
            <v>29</v>
          </cell>
          <cell r="Y428">
            <v>4</v>
          </cell>
          <cell r="Z428">
            <v>25.0642</v>
          </cell>
        </row>
        <row r="439">
          <cell r="Y439">
            <v>70</v>
          </cell>
          <cell r="Z439">
            <v>11.0642</v>
          </cell>
        </row>
        <row r="440">
          <cell r="Y440">
            <v>70</v>
          </cell>
          <cell r="Z440">
            <v>11.0642</v>
          </cell>
        </row>
        <row r="443">
          <cell r="N443" t="str">
            <v>ENGINEERING</v>
          </cell>
          <cell r="Y443" t="str">
            <v>WK Count</v>
          </cell>
          <cell r="Z443" t="str">
            <v>Total Days</v>
          </cell>
        </row>
        <row r="444">
          <cell r="N444" t="str">
            <v>ENGINEERING</v>
          </cell>
          <cell r="Y444" t="str">
            <v>WK Count</v>
          </cell>
          <cell r="Z444" t="str">
            <v>Total Days</v>
          </cell>
        </row>
        <row r="445">
          <cell r="A445" t="str">
            <v>PREP</v>
          </cell>
          <cell r="F445" t="str">
            <v>ANIMATION</v>
          </cell>
          <cell r="I445" t="str">
            <v>INK &amp; PAINT</v>
          </cell>
          <cell r="L445" t="str">
            <v>ALPHA</v>
          </cell>
          <cell r="N445" t="str">
            <v>BETA</v>
          </cell>
          <cell r="P445" t="str">
            <v>RTM</v>
          </cell>
          <cell r="Y445">
            <v>4</v>
          </cell>
          <cell r="Z445">
            <v>32.440100000000001</v>
          </cell>
        </row>
        <row r="446">
          <cell r="A446" t="str">
            <v>PREP</v>
          </cell>
          <cell r="B446" t="str">
            <v>Days</v>
          </cell>
          <cell r="F446" t="str">
            <v>ANIMATION</v>
          </cell>
          <cell r="G446" t="str">
            <v>Days</v>
          </cell>
          <cell r="H446" t="str">
            <v>Frames</v>
          </cell>
          <cell r="I446" t="str">
            <v>INK &amp; PAINT</v>
          </cell>
          <cell r="J446" t="str">
            <v>Days</v>
          </cell>
          <cell r="L446" t="str">
            <v>ALPHA</v>
          </cell>
          <cell r="N446" t="str">
            <v>BETA</v>
          </cell>
          <cell r="P446" t="str">
            <v>RTM</v>
          </cell>
          <cell r="Y446">
            <v>4</v>
          </cell>
          <cell r="Z446">
            <v>32.440100000000001</v>
          </cell>
        </row>
        <row r="447">
          <cell r="A447" t="str">
            <v>Wks</v>
          </cell>
          <cell r="B447" t="str">
            <v>Days</v>
          </cell>
          <cell r="F447" t="str">
            <v>Wks</v>
          </cell>
          <cell r="G447" t="str">
            <v>Days</v>
          </cell>
          <cell r="H447" t="str">
            <v>Frames</v>
          </cell>
          <cell r="I447" t="str">
            <v>Wks</v>
          </cell>
          <cell r="J447" t="str">
            <v>Days</v>
          </cell>
          <cell r="K447">
            <v>21</v>
          </cell>
          <cell r="M447">
            <v>29</v>
          </cell>
          <cell r="O447">
            <v>29</v>
          </cell>
          <cell r="Q447">
            <v>29</v>
          </cell>
          <cell r="Y447">
            <v>4</v>
          </cell>
          <cell r="Z447">
            <v>32.440100000000001</v>
          </cell>
        </row>
        <row r="448">
          <cell r="A448">
            <v>2.6343000000000001</v>
          </cell>
          <cell r="B448">
            <v>32.440100000000001</v>
          </cell>
          <cell r="F448">
            <v>2.6343000000000001</v>
          </cell>
          <cell r="G448">
            <v>32.440100000000001</v>
          </cell>
          <cell r="H448">
            <v>263.43</v>
          </cell>
          <cell r="I448">
            <v>2.6343000000000001</v>
          </cell>
          <cell r="J448">
            <v>32.440100000000001</v>
          </cell>
          <cell r="K448">
            <v>21</v>
          </cell>
          <cell r="M448">
            <v>29</v>
          </cell>
          <cell r="O448">
            <v>29</v>
          </cell>
          <cell r="Q448">
            <v>29</v>
          </cell>
          <cell r="Y448">
            <v>4</v>
          </cell>
          <cell r="Z448">
            <v>32.440100000000001</v>
          </cell>
        </row>
        <row r="459">
          <cell r="Y459">
            <v>70</v>
          </cell>
          <cell r="Z459">
            <v>18.440100000000001</v>
          </cell>
        </row>
        <row r="460">
          <cell r="Y460">
            <v>70</v>
          </cell>
          <cell r="Z460">
            <v>18.440100000000001</v>
          </cell>
        </row>
        <row r="463">
          <cell r="N463" t="str">
            <v>ENGINEERING</v>
          </cell>
          <cell r="Y463" t="str">
            <v>WK Count</v>
          </cell>
          <cell r="Z463" t="str">
            <v>Total Days</v>
          </cell>
        </row>
        <row r="464">
          <cell r="N464" t="str">
            <v>ENGINEERING</v>
          </cell>
          <cell r="Y464" t="str">
            <v>WK Count</v>
          </cell>
          <cell r="Z464" t="str">
            <v>Total Days</v>
          </cell>
        </row>
        <row r="465">
          <cell r="A465" t="str">
            <v>PREP</v>
          </cell>
          <cell r="F465" t="str">
            <v>ANIMATION</v>
          </cell>
          <cell r="I465" t="str">
            <v>INK &amp; PAINT</v>
          </cell>
          <cell r="L465" t="str">
            <v>ALPHA</v>
          </cell>
          <cell r="N465" t="str">
            <v>BETA</v>
          </cell>
          <cell r="P465" t="str">
            <v>RTM</v>
          </cell>
          <cell r="Y465">
            <v>3</v>
          </cell>
          <cell r="Z465">
            <v>25.0642</v>
          </cell>
        </row>
        <row r="466">
          <cell r="A466" t="str">
            <v>PREP</v>
          </cell>
          <cell r="B466" t="str">
            <v>Days</v>
          </cell>
          <cell r="F466" t="str">
            <v>ANIMATION</v>
          </cell>
          <cell r="G466" t="str">
            <v>Days</v>
          </cell>
          <cell r="H466" t="str">
            <v>Frames</v>
          </cell>
          <cell r="I466" t="str">
            <v>INK &amp; PAINT</v>
          </cell>
          <cell r="J466" t="str">
            <v>Days</v>
          </cell>
          <cell r="L466" t="str">
            <v>ALPHA</v>
          </cell>
          <cell r="N466" t="str">
            <v>BETA</v>
          </cell>
          <cell r="P466" t="str">
            <v>RTM</v>
          </cell>
          <cell r="Y466">
            <v>3</v>
          </cell>
          <cell r="Z466">
            <v>25.0642</v>
          </cell>
        </row>
        <row r="467">
          <cell r="A467" t="str">
            <v>Wks</v>
          </cell>
          <cell r="B467" t="str">
            <v>Days</v>
          </cell>
          <cell r="F467" t="str">
            <v>Wks</v>
          </cell>
          <cell r="G467" t="str">
            <v>Days</v>
          </cell>
          <cell r="H467" t="str">
            <v>Frames</v>
          </cell>
          <cell r="I467" t="str">
            <v>Wks</v>
          </cell>
          <cell r="J467" t="str">
            <v>Days</v>
          </cell>
          <cell r="K467">
            <v>21</v>
          </cell>
          <cell r="M467">
            <v>29</v>
          </cell>
          <cell r="O467">
            <v>29</v>
          </cell>
          <cell r="Q467">
            <v>29</v>
          </cell>
          <cell r="Y467">
            <v>3</v>
          </cell>
          <cell r="Z467">
            <v>25.0642</v>
          </cell>
        </row>
        <row r="468">
          <cell r="A468">
            <v>1.5806</v>
          </cell>
          <cell r="B468">
            <v>25.0642</v>
          </cell>
          <cell r="F468">
            <v>1.5806</v>
          </cell>
          <cell r="G468">
            <v>25.0642</v>
          </cell>
          <cell r="H468">
            <v>158.06</v>
          </cell>
          <cell r="I468">
            <v>1.5806</v>
          </cell>
          <cell r="J468">
            <v>25.0642</v>
          </cell>
          <cell r="K468">
            <v>21</v>
          </cell>
          <cell r="M468">
            <v>29</v>
          </cell>
          <cell r="O468">
            <v>29</v>
          </cell>
          <cell r="Q468">
            <v>29</v>
          </cell>
          <cell r="Y468">
            <v>3</v>
          </cell>
          <cell r="Z468">
            <v>25.0642</v>
          </cell>
        </row>
        <row r="479">
          <cell r="Y479">
            <v>63</v>
          </cell>
          <cell r="Z479">
            <v>11.0642</v>
          </cell>
        </row>
        <row r="480">
          <cell r="Y480">
            <v>63</v>
          </cell>
          <cell r="Z480">
            <v>11.0642</v>
          </cell>
        </row>
        <row r="483">
          <cell r="N483" t="str">
            <v>ENGINEERING</v>
          </cell>
          <cell r="Y483" t="str">
            <v>WK Count</v>
          </cell>
          <cell r="Z483" t="str">
            <v>Total Days</v>
          </cell>
        </row>
        <row r="484">
          <cell r="N484" t="str">
            <v>ENGINEERING</v>
          </cell>
          <cell r="Y484" t="str">
            <v>WK Count</v>
          </cell>
          <cell r="Z484" t="str">
            <v>Total Days</v>
          </cell>
        </row>
        <row r="485">
          <cell r="A485" t="str">
            <v>PREP</v>
          </cell>
          <cell r="F485" t="str">
            <v>ANIMATION</v>
          </cell>
          <cell r="I485" t="str">
            <v>INK &amp; PAINT</v>
          </cell>
          <cell r="L485" t="str">
            <v>ALPHA</v>
          </cell>
          <cell r="N485" t="str">
            <v>BETA</v>
          </cell>
          <cell r="P485" t="str">
            <v>RTM</v>
          </cell>
          <cell r="Y485">
            <v>7</v>
          </cell>
          <cell r="Z485">
            <v>46.393619999999999</v>
          </cell>
        </row>
        <row r="486">
          <cell r="A486" t="str">
            <v>PREP</v>
          </cell>
          <cell r="B486" t="str">
            <v>Days</v>
          </cell>
          <cell r="F486" t="str">
            <v>ANIMATION</v>
          </cell>
          <cell r="G486" t="str">
            <v>Days</v>
          </cell>
          <cell r="H486" t="str">
            <v>Frames</v>
          </cell>
          <cell r="I486" t="str">
            <v>INK &amp; PAINT</v>
          </cell>
          <cell r="J486" t="str">
            <v>Days</v>
          </cell>
          <cell r="L486" t="str">
            <v>ALPHA</v>
          </cell>
          <cell r="N486" t="str">
            <v>BETA</v>
          </cell>
          <cell r="P486" t="str">
            <v>RTM</v>
          </cell>
          <cell r="Y486">
            <v>7</v>
          </cell>
          <cell r="Z486">
            <v>46.393619999999999</v>
          </cell>
        </row>
        <row r="487">
          <cell r="A487" t="str">
            <v>Wks</v>
          </cell>
          <cell r="B487" t="str">
            <v>Days</v>
          </cell>
          <cell r="F487" t="str">
            <v>Wks</v>
          </cell>
          <cell r="G487" t="str">
            <v>Days</v>
          </cell>
          <cell r="H487" t="str">
            <v>Frames</v>
          </cell>
          <cell r="I487" t="str">
            <v>Wks</v>
          </cell>
          <cell r="J487" t="str">
            <v>Days</v>
          </cell>
          <cell r="K487">
            <v>21</v>
          </cell>
          <cell r="M487">
            <v>29</v>
          </cell>
          <cell r="O487">
            <v>29</v>
          </cell>
          <cell r="Q487">
            <v>29</v>
          </cell>
          <cell r="Y487">
            <v>9</v>
          </cell>
          <cell r="Z487">
            <v>62.393619999999999</v>
          </cell>
        </row>
        <row r="488">
          <cell r="A488">
            <v>4.6276599999999997</v>
          </cell>
          <cell r="B488">
            <v>46.393619999999999</v>
          </cell>
          <cell r="F488">
            <v>4.6276599999999997</v>
          </cell>
          <cell r="G488">
            <v>62.393619999999999</v>
          </cell>
          <cell r="H488">
            <v>2313.83</v>
          </cell>
          <cell r="I488">
            <v>4.6276599999999997</v>
          </cell>
          <cell r="J488">
            <v>46.393619999999999</v>
          </cell>
          <cell r="K488">
            <v>21</v>
          </cell>
          <cell r="M488">
            <v>29</v>
          </cell>
          <cell r="O488">
            <v>29</v>
          </cell>
          <cell r="Q488">
            <v>29</v>
          </cell>
          <cell r="Y488">
            <v>6</v>
          </cell>
          <cell r="Z488">
            <v>46.393619999999999</v>
          </cell>
        </row>
        <row r="500">
          <cell r="Y500">
            <v>105</v>
          </cell>
          <cell r="Z500">
            <v>32.393619999999999</v>
          </cell>
        </row>
        <row r="501">
          <cell r="Y501">
            <v>105</v>
          </cell>
          <cell r="Z501">
            <v>32.393619999999999</v>
          </cell>
        </row>
        <row r="504">
          <cell r="N504" t="str">
            <v>ENGINEERING</v>
          </cell>
          <cell r="Y504" t="str">
            <v>WK Count</v>
          </cell>
          <cell r="Z504" t="str">
            <v>Total Days</v>
          </cell>
        </row>
        <row r="505">
          <cell r="N505" t="str">
            <v>ENGINEERING</v>
          </cell>
          <cell r="Y505" t="str">
            <v>WK Count</v>
          </cell>
          <cell r="Z505" t="str">
            <v>Total Days</v>
          </cell>
        </row>
        <row r="506">
          <cell r="A506" t="str">
            <v>PREP</v>
          </cell>
          <cell r="F506" t="str">
            <v>ANIMATION</v>
          </cell>
          <cell r="I506" t="str">
            <v>INK &amp; PAINT</v>
          </cell>
          <cell r="L506" t="str">
            <v>ALPHA</v>
          </cell>
          <cell r="N506" t="str">
            <v>BETA</v>
          </cell>
          <cell r="P506" t="str">
            <v>RTM</v>
          </cell>
          <cell r="Y506">
            <v>25</v>
          </cell>
          <cell r="Z506">
            <v>175.96809999999999</v>
          </cell>
        </row>
        <row r="507">
          <cell r="A507" t="str">
            <v>PREP</v>
          </cell>
          <cell r="B507" t="str">
            <v>Days</v>
          </cell>
          <cell r="F507" t="str">
            <v>ANIMATION</v>
          </cell>
          <cell r="G507" t="str">
            <v>Days</v>
          </cell>
          <cell r="H507" t="str">
            <v>Frames</v>
          </cell>
          <cell r="I507" t="str">
            <v>INK &amp; PAINT</v>
          </cell>
          <cell r="J507" t="str">
            <v>Days</v>
          </cell>
          <cell r="L507" t="str">
            <v>ALPHA</v>
          </cell>
          <cell r="N507" t="str">
            <v>BETA</v>
          </cell>
          <cell r="P507" t="str">
            <v>RTM</v>
          </cell>
          <cell r="Y507">
            <v>25</v>
          </cell>
          <cell r="Z507">
            <v>175.96809999999999</v>
          </cell>
        </row>
        <row r="508">
          <cell r="A508" t="str">
            <v>Wks</v>
          </cell>
          <cell r="B508" t="str">
            <v>Days</v>
          </cell>
          <cell r="F508" t="str">
            <v>Wks</v>
          </cell>
          <cell r="G508" t="str">
            <v>Days</v>
          </cell>
          <cell r="H508" t="str">
            <v>Frames</v>
          </cell>
          <cell r="I508" t="str">
            <v>Wks</v>
          </cell>
          <cell r="J508" t="str">
            <v>Days</v>
          </cell>
          <cell r="K508">
            <v>21</v>
          </cell>
          <cell r="M508">
            <v>29</v>
          </cell>
          <cell r="O508">
            <v>29</v>
          </cell>
          <cell r="Q508">
            <v>29</v>
          </cell>
          <cell r="Y508">
            <v>28</v>
          </cell>
          <cell r="Z508">
            <v>191.96809999999999</v>
          </cell>
        </row>
        <row r="509">
          <cell r="A509">
            <v>23.138300000000001</v>
          </cell>
          <cell r="B509">
            <v>175.96809999999999</v>
          </cell>
          <cell r="F509">
            <v>23.138300000000001</v>
          </cell>
          <cell r="G509">
            <v>191.96809999999999</v>
          </cell>
          <cell r="H509">
            <v>2313.83</v>
          </cell>
          <cell r="I509">
            <v>23.138300000000001</v>
          </cell>
          <cell r="J509">
            <v>175.96809999999999</v>
          </cell>
          <cell r="K509">
            <v>21</v>
          </cell>
          <cell r="M509">
            <v>29</v>
          </cell>
          <cell r="O509">
            <v>29</v>
          </cell>
          <cell r="Q509">
            <v>29</v>
          </cell>
          <cell r="Y509">
            <v>25</v>
          </cell>
          <cell r="Z509">
            <v>175.96809999999999</v>
          </cell>
        </row>
        <row r="521">
          <cell r="Y521">
            <v>238</v>
          </cell>
          <cell r="Z521">
            <v>161.96809999999999</v>
          </cell>
        </row>
        <row r="522">
          <cell r="Y522">
            <v>238</v>
          </cell>
          <cell r="Z522">
            <v>161.96809999999999</v>
          </cell>
        </row>
        <row r="525">
          <cell r="N525" t="str">
            <v>ENGINEERING</v>
          </cell>
          <cell r="Y525" t="str">
            <v>WK Count</v>
          </cell>
          <cell r="Z525" t="str">
            <v>Total Days</v>
          </cell>
        </row>
        <row r="526">
          <cell r="N526" t="str">
            <v>ENGINEERING</v>
          </cell>
          <cell r="Y526" t="str">
            <v>WK Count</v>
          </cell>
          <cell r="Z526" t="str">
            <v>Total Days</v>
          </cell>
        </row>
        <row r="527">
          <cell r="A527" t="str">
            <v>PREP</v>
          </cell>
          <cell r="F527" t="str">
            <v>ANIMATION</v>
          </cell>
          <cell r="I527" t="str">
            <v>INK &amp; PAINT</v>
          </cell>
          <cell r="L527" t="str">
            <v>ALPHA</v>
          </cell>
          <cell r="N527" t="str">
            <v>BETA</v>
          </cell>
          <cell r="P527" t="str">
            <v>RTM</v>
          </cell>
          <cell r="Y527">
            <v>14</v>
          </cell>
          <cell r="Z527">
            <v>98</v>
          </cell>
        </row>
        <row r="528">
          <cell r="A528" t="str">
            <v>PREP</v>
          </cell>
          <cell r="B528" t="str">
            <v>Days</v>
          </cell>
          <cell r="F528" t="str">
            <v>ANIMATION</v>
          </cell>
          <cell r="G528" t="str">
            <v>Days</v>
          </cell>
          <cell r="H528" t="str">
            <v>Frames</v>
          </cell>
          <cell r="I528" t="str">
            <v>INK &amp; PAINT</v>
          </cell>
          <cell r="J528" t="str">
            <v>Days</v>
          </cell>
          <cell r="L528" t="str">
            <v>ALPHA</v>
          </cell>
          <cell r="N528" t="str">
            <v>BETA</v>
          </cell>
          <cell r="P528" t="str">
            <v>RTM</v>
          </cell>
          <cell r="Y528">
            <v>14</v>
          </cell>
          <cell r="Z528">
            <v>98</v>
          </cell>
        </row>
        <row r="529">
          <cell r="A529" t="str">
            <v>Wks</v>
          </cell>
          <cell r="B529" t="str">
            <v>Days</v>
          </cell>
          <cell r="F529" t="str">
            <v>Wks</v>
          </cell>
          <cell r="G529" t="str">
            <v>Days</v>
          </cell>
          <cell r="H529" t="str">
            <v>Frames</v>
          </cell>
          <cell r="I529" t="str">
            <v>Wks</v>
          </cell>
          <cell r="J529" t="str">
            <v>Days</v>
          </cell>
          <cell r="K529">
            <v>21</v>
          </cell>
          <cell r="M529">
            <v>29</v>
          </cell>
          <cell r="O529">
            <v>29</v>
          </cell>
          <cell r="Q529">
            <v>29</v>
          </cell>
          <cell r="Y529">
            <v>17</v>
          </cell>
          <cell r="Z529">
            <v>114</v>
          </cell>
        </row>
        <row r="530">
          <cell r="A530">
            <v>12</v>
          </cell>
          <cell r="B530">
            <v>98</v>
          </cell>
          <cell r="F530">
            <v>12</v>
          </cell>
          <cell r="G530">
            <v>114</v>
          </cell>
          <cell r="H530">
            <v>6000</v>
          </cell>
          <cell r="I530">
            <v>12</v>
          </cell>
          <cell r="J530">
            <v>98</v>
          </cell>
          <cell r="K530">
            <v>21</v>
          </cell>
          <cell r="M530">
            <v>29</v>
          </cell>
          <cell r="O530">
            <v>29</v>
          </cell>
          <cell r="Q530">
            <v>29</v>
          </cell>
          <cell r="Y530">
            <v>14</v>
          </cell>
          <cell r="Z530">
            <v>98</v>
          </cell>
        </row>
        <row r="542">
          <cell r="Y542">
            <v>161</v>
          </cell>
          <cell r="Z542">
            <v>84</v>
          </cell>
        </row>
        <row r="543">
          <cell r="Y543">
            <v>161</v>
          </cell>
          <cell r="Z543">
            <v>84</v>
          </cell>
        </row>
        <row r="546">
          <cell r="N546" t="str">
            <v>ENGINEERING</v>
          </cell>
          <cell r="Y546" t="str">
            <v>WK Count</v>
          </cell>
          <cell r="Z546" t="str">
            <v>Total Days</v>
          </cell>
        </row>
        <row r="547">
          <cell r="N547" t="str">
            <v>ENGINEERING</v>
          </cell>
          <cell r="Y547" t="str">
            <v>WK Count</v>
          </cell>
          <cell r="Z547" t="str">
            <v>Total Days</v>
          </cell>
        </row>
        <row r="548">
          <cell r="A548" t="str">
            <v>PREP</v>
          </cell>
          <cell r="F548" t="str">
            <v>ANIMATION</v>
          </cell>
          <cell r="I548" t="str">
            <v>INK &amp; PAINT</v>
          </cell>
          <cell r="L548" t="str">
            <v>ALPHA</v>
          </cell>
          <cell r="N548" t="str">
            <v>BETA</v>
          </cell>
          <cell r="P548" t="str">
            <v>RTM</v>
          </cell>
          <cell r="Y548">
            <v>6</v>
          </cell>
          <cell r="Z548">
            <v>36.435933333333338</v>
          </cell>
        </row>
        <row r="549">
          <cell r="A549" t="str">
            <v>PREP</v>
          </cell>
          <cell r="B549" t="str">
            <v>Days</v>
          </cell>
          <cell r="F549" t="str">
            <v>ANIMATION</v>
          </cell>
          <cell r="G549" t="str">
            <v>Days</v>
          </cell>
          <cell r="H549" t="str">
            <v>Frames</v>
          </cell>
          <cell r="I549" t="str">
            <v>INK &amp; PAINT</v>
          </cell>
          <cell r="J549" t="str">
            <v>Days</v>
          </cell>
          <cell r="L549" t="str">
            <v>ALPHA</v>
          </cell>
          <cell r="N549" t="str">
            <v>BETA</v>
          </cell>
          <cell r="P549" t="str">
            <v>RTM</v>
          </cell>
          <cell r="Y549">
            <v>6</v>
          </cell>
          <cell r="Z549">
            <v>36.435933333333338</v>
          </cell>
        </row>
        <row r="550">
          <cell r="A550" t="str">
            <v>Wks</v>
          </cell>
          <cell r="B550" t="str">
            <v>Days</v>
          </cell>
          <cell r="F550" t="str">
            <v>Wks</v>
          </cell>
          <cell r="G550" t="str">
            <v>Days</v>
          </cell>
          <cell r="H550" t="str">
            <v>Frames</v>
          </cell>
          <cell r="I550" t="str">
            <v>Wks</v>
          </cell>
          <cell r="J550" t="str">
            <v>Days</v>
          </cell>
          <cell r="K550">
            <v>21</v>
          </cell>
          <cell r="M550">
            <v>29</v>
          </cell>
          <cell r="O550">
            <v>29</v>
          </cell>
          <cell r="Q550">
            <v>29</v>
          </cell>
          <cell r="Y550">
            <v>8</v>
          </cell>
          <cell r="Z550">
            <v>52.435933333333338</v>
          </cell>
        </row>
        <row r="551">
          <cell r="A551">
            <v>3.2051333333333334</v>
          </cell>
          <cell r="B551">
            <v>36.435933333333338</v>
          </cell>
          <cell r="F551">
            <v>3.2051333333333334</v>
          </cell>
          <cell r="G551">
            <v>52.435933333333338</v>
          </cell>
          <cell r="H551">
            <v>480.77</v>
          </cell>
          <cell r="I551">
            <v>3.2051333333333334</v>
          </cell>
          <cell r="J551">
            <v>36.435933333333338</v>
          </cell>
          <cell r="K551">
            <v>21</v>
          </cell>
          <cell r="M551">
            <v>29</v>
          </cell>
          <cell r="O551">
            <v>29</v>
          </cell>
          <cell r="Q551">
            <v>29</v>
          </cell>
          <cell r="Y551">
            <v>5</v>
          </cell>
          <cell r="Z551">
            <v>36.435933333333338</v>
          </cell>
        </row>
        <row r="563">
          <cell r="Y563">
            <v>98</v>
          </cell>
          <cell r="Z563">
            <v>22.435933333333338</v>
          </cell>
        </row>
        <row r="564">
          <cell r="Y564">
            <v>98</v>
          </cell>
          <cell r="Z564">
            <v>22.435933333333338</v>
          </cell>
        </row>
        <row r="567">
          <cell r="N567" t="str">
            <v>ENGINEERING</v>
          </cell>
          <cell r="Y567" t="str">
            <v>WK Count</v>
          </cell>
          <cell r="Z567" t="str">
            <v>Total Days</v>
          </cell>
        </row>
        <row r="568">
          <cell r="N568" t="str">
            <v>ENGINEERING</v>
          </cell>
          <cell r="Y568" t="str">
            <v>WK Count</v>
          </cell>
          <cell r="Z568" t="str">
            <v>Total Days</v>
          </cell>
        </row>
        <row r="569">
          <cell r="A569" t="str">
            <v>PREP</v>
          </cell>
          <cell r="F569" t="str">
            <v>ANIMATION</v>
          </cell>
          <cell r="I569" t="str">
            <v>INK &amp; PAINT</v>
          </cell>
          <cell r="L569" t="str">
            <v>ALPHA</v>
          </cell>
          <cell r="N569" t="str">
            <v>BETA</v>
          </cell>
          <cell r="P569" t="str">
            <v>RTM</v>
          </cell>
          <cell r="Y569">
            <v>25</v>
          </cell>
          <cell r="Z569">
            <v>175</v>
          </cell>
        </row>
        <row r="570">
          <cell r="A570" t="str">
            <v>PREP</v>
          </cell>
          <cell r="B570" t="str">
            <v>Days</v>
          </cell>
          <cell r="F570" t="str">
            <v>ANIMATION</v>
          </cell>
          <cell r="G570" t="str">
            <v>Days</v>
          </cell>
          <cell r="H570" t="str">
            <v>Frames</v>
          </cell>
          <cell r="I570" t="str">
            <v>INK &amp; PAINT</v>
          </cell>
          <cell r="J570" t="str">
            <v>Days</v>
          </cell>
          <cell r="L570" t="str">
            <v>ALPHA</v>
          </cell>
          <cell r="N570" t="str">
            <v>BETA</v>
          </cell>
          <cell r="P570" t="str">
            <v>RTM</v>
          </cell>
          <cell r="Y570">
            <v>25</v>
          </cell>
          <cell r="Z570">
            <v>175</v>
          </cell>
        </row>
        <row r="571">
          <cell r="A571" t="str">
            <v>Wks</v>
          </cell>
          <cell r="B571" t="str">
            <v>Days</v>
          </cell>
          <cell r="F571" t="str">
            <v>Wks</v>
          </cell>
          <cell r="G571" t="str">
            <v>Days</v>
          </cell>
          <cell r="H571" t="str">
            <v>Frames</v>
          </cell>
          <cell r="I571" t="str">
            <v>Wks</v>
          </cell>
          <cell r="J571" t="str">
            <v>Days</v>
          </cell>
          <cell r="K571">
            <v>21</v>
          </cell>
          <cell r="M571">
            <v>29</v>
          </cell>
          <cell r="O571">
            <v>29</v>
          </cell>
          <cell r="Q571">
            <v>29</v>
          </cell>
          <cell r="Y571">
            <v>29</v>
          </cell>
          <cell r="Z571">
            <v>201</v>
          </cell>
        </row>
        <row r="572">
          <cell r="A572">
            <v>23</v>
          </cell>
          <cell r="B572">
            <v>175</v>
          </cell>
          <cell r="F572">
            <v>23</v>
          </cell>
          <cell r="G572">
            <v>201</v>
          </cell>
          <cell r="H572">
            <v>11500</v>
          </cell>
          <cell r="I572">
            <v>23</v>
          </cell>
          <cell r="J572">
            <v>175</v>
          </cell>
          <cell r="K572">
            <v>21</v>
          </cell>
          <cell r="M572">
            <v>29</v>
          </cell>
          <cell r="O572">
            <v>29</v>
          </cell>
          <cell r="Q572">
            <v>29</v>
          </cell>
          <cell r="Y572">
            <v>25</v>
          </cell>
          <cell r="Z572">
            <v>175</v>
          </cell>
        </row>
        <row r="584">
          <cell r="Y584">
            <v>245</v>
          </cell>
          <cell r="Z584">
            <v>161</v>
          </cell>
        </row>
        <row r="585">
          <cell r="Y585">
            <v>245</v>
          </cell>
          <cell r="Z585">
            <v>161</v>
          </cell>
        </row>
        <row r="587">
          <cell r="Y587">
            <v>0</v>
          </cell>
          <cell r="Z587">
            <v>0</v>
          </cell>
        </row>
        <row r="588">
          <cell r="Y588">
            <v>0</v>
          </cell>
          <cell r="Z588">
            <v>0</v>
          </cell>
        </row>
        <row r="589">
          <cell r="Y589" t="e">
            <v>#REF!</v>
          </cell>
          <cell r="Z589" t="e">
            <v>#REF!</v>
          </cell>
        </row>
        <row r="590">
          <cell r="Y590">
            <v>0</v>
          </cell>
          <cell r="Z590">
            <v>0</v>
          </cell>
        </row>
        <row r="591">
          <cell r="Y591" t="e">
            <v>#REF!</v>
          </cell>
          <cell r="Z591" t="e">
            <v>#REF!</v>
          </cell>
        </row>
        <row r="592">
          <cell r="Y592" t="e">
            <v>#REF!</v>
          </cell>
          <cell r="Z592" t="e">
            <v>#REF!</v>
          </cell>
        </row>
        <row r="593">
          <cell r="Y593" t="e">
            <v>#REF!</v>
          </cell>
          <cell r="Z593" t="e">
            <v>#REF!</v>
          </cell>
        </row>
        <row r="594">
          <cell r="Y594" t="e">
            <v>#REF!</v>
          </cell>
          <cell r="Z594" t="e">
            <v>#REF!</v>
          </cell>
        </row>
        <row r="595">
          <cell r="Y595" t="e">
            <v>#REF!</v>
          </cell>
          <cell r="Z595" t="e">
            <v>#REF!</v>
          </cell>
        </row>
        <row r="596">
          <cell r="Y596" t="e">
            <v>#REF!</v>
          </cell>
          <cell r="Z596" t="e">
            <v>#REF!</v>
          </cell>
        </row>
        <row r="597">
          <cell r="Y597" t="e">
            <v>#REF!</v>
          </cell>
          <cell r="Z597" t="e">
            <v>#REF!</v>
          </cell>
        </row>
        <row r="598">
          <cell r="Y598" t="e">
            <v>#REF!</v>
          </cell>
          <cell r="Z598" t="e">
            <v>#REF!</v>
          </cell>
        </row>
        <row r="599">
          <cell r="Y599" t="e">
            <v>#REF!</v>
          </cell>
          <cell r="Z599" t="e">
            <v>#REF!</v>
          </cell>
        </row>
        <row r="600">
          <cell r="Y600" t="e">
            <v>#REF!</v>
          </cell>
          <cell r="Z600" t="e">
            <v>#REF!</v>
          </cell>
        </row>
        <row r="601">
          <cell r="Y601" t="e">
            <v>#REF!</v>
          </cell>
          <cell r="Z601" t="e">
            <v>#REF!</v>
          </cell>
        </row>
        <row r="602">
          <cell r="Y602" t="e">
            <v>#REF!</v>
          </cell>
          <cell r="Z602" t="e">
            <v>#REF!</v>
          </cell>
        </row>
        <row r="603">
          <cell r="Y603" t="e">
            <v>#REF!</v>
          </cell>
          <cell r="Z603" t="e">
            <v>#REF!</v>
          </cell>
        </row>
        <row r="604">
          <cell r="Y604" t="e">
            <v>#REF!</v>
          </cell>
          <cell r="Z604" t="e">
            <v>#REF!</v>
          </cell>
        </row>
        <row r="605">
          <cell r="Y605" t="e">
            <v>#REF!</v>
          </cell>
          <cell r="Z605" t="e">
            <v>#REF!</v>
          </cell>
        </row>
        <row r="606">
          <cell r="Y606" t="e">
            <v>#REF!</v>
          </cell>
          <cell r="Z606" t="e">
            <v>#REF!</v>
          </cell>
        </row>
        <row r="607">
          <cell r="Y607" t="e">
            <v>#REF!</v>
          </cell>
          <cell r="Z607" t="e">
            <v>#REF!</v>
          </cell>
        </row>
        <row r="608">
          <cell r="Y608" t="e">
            <v>#REF!</v>
          </cell>
          <cell r="Z608" t="e">
            <v>#REF!</v>
          </cell>
        </row>
        <row r="609">
          <cell r="Y609" t="e">
            <v>#REF!</v>
          </cell>
          <cell r="Z609" t="e">
            <v>#REF!</v>
          </cell>
        </row>
        <row r="610">
          <cell r="Y610">
            <v>0</v>
          </cell>
          <cell r="Z610">
            <v>0</v>
          </cell>
        </row>
        <row r="611">
          <cell r="Y611">
            <v>0</v>
          </cell>
          <cell r="Z611">
            <v>0</v>
          </cell>
        </row>
        <row r="612">
          <cell r="Y612" t="e">
            <v>#REF!</v>
          </cell>
          <cell r="Z612" t="e">
            <v>#REF!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KP BA"/>
      <sheetName val="BA"/>
      <sheetName val="DIRECT-TOTAL"/>
      <sheetName val="PANEN-MURNI"/>
      <sheetName val="PREMI"/>
      <sheetName val="BRONDOL"/>
      <sheetName val="KETREK"/>
      <sheetName val="LEMPAR"/>
      <sheetName val="BASIS"/>
      <sheetName val="PANEN"/>
      <sheetName val="UNDIRECT"/>
      <sheetName val="TTLHARIAN"/>
      <sheetName val="REKAP"/>
      <sheetName val="ACRUAL"/>
      <sheetName val="DIRECT_TOTAL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/>
      <sheetData sheetId="14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KP BA"/>
      <sheetName val="BA"/>
      <sheetName val="DIRECT-TOTAL"/>
      <sheetName val="PANEN-MURNI"/>
      <sheetName val="PREMI"/>
      <sheetName val="BRONDOL"/>
      <sheetName val="KETREK"/>
      <sheetName val="LEMPAR"/>
      <sheetName val="BASIS"/>
      <sheetName val="PANEN"/>
      <sheetName val="UNDIRECT"/>
      <sheetName val="TTLHARIAN"/>
      <sheetName val="REKAP"/>
      <sheetName val="ACRUAL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b'03"/>
    </sheetNames>
    <sheetDataSet>
      <sheetData sheetId="0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el Data 1"/>
    </sheetNames>
    <sheetDataSet>
      <sheetData sheetId="0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HKA"/>
    </sheetNames>
    <sheetDataSet>
      <sheetData sheetId="0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y'03"/>
    </sheetNames>
    <sheetDataSet>
      <sheetData sheetId="0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mbur1"/>
      <sheetName val="HK "/>
      <sheetName val="General"/>
      <sheetName val="PO Olah"/>
      <sheetName val="Chartolah"/>
      <sheetName val="PO RM"/>
      <sheetName val="COST"/>
      <sheetName val="Grafik"/>
      <sheetName val="rekap du"/>
      <sheetName val="may'03"/>
      <sheetName val="HK_"/>
      <sheetName val="PO_Olah"/>
      <sheetName val="PO_RM"/>
      <sheetName val="rekap_d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rima Berass"/>
      <sheetName val="MON"/>
      <sheetName val="Absensi"/>
      <sheetName val="Lembur"/>
      <sheetName val="Beras"/>
      <sheetName val="PHL OPS"/>
      <sheetName val="PHL W"/>
      <sheetName val="PHL"/>
      <sheetName val="LANGSAM"/>
      <sheetName val="BLS"/>
      <sheetName val="SKU"/>
      <sheetName val="SORTIR"/>
      <sheetName val="SKU OPR"/>
      <sheetName val="SKU SUPPORT"/>
      <sheetName val="SKU TRANSPORT"/>
      <sheetName val="BLS OPS"/>
      <sheetName val="BLS SUPPORT"/>
      <sheetName val="BLS TRNS"/>
      <sheetName val="BHL OPS"/>
      <sheetName val="BHL SUPPORT"/>
      <sheetName val="OTHERS"/>
      <sheetName val="Terima Beras"/>
      <sheetName val="DU O"/>
      <sheetName val="DU W"/>
      <sheetName val="Pengobatan"/>
      <sheetName val="DU T"/>
      <sheetName val="HARIS"/>
      <sheetName val="B A"/>
      <sheetName val="DANA"/>
      <sheetName val="DANA (2)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6">
          <cell r="O6" t="str">
            <v>TRANSPORT</v>
          </cell>
        </row>
        <row r="7">
          <cell r="O7" t="str">
            <v>OPERASIONAL</v>
          </cell>
        </row>
        <row r="8">
          <cell r="O8" t="str">
            <v>SUPPORT</v>
          </cell>
        </row>
        <row r="9">
          <cell r="O9" t="str">
            <v>MANDOR 1 OPS</v>
          </cell>
        </row>
        <row r="10">
          <cell r="O10" t="str">
            <v>MANDOR 1 TRNS</v>
          </cell>
        </row>
        <row r="11">
          <cell r="O11" t="str">
            <v>MANDOR 1 SUP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 per th tanam"/>
      <sheetName val="outlook"/>
      <sheetName val="Sheet4"/>
      <sheetName val="2012"/>
      <sheetName val="2013"/>
      <sheetName val="Prod inti 2013"/>
      <sheetName val="prod inti 2012"/>
      <sheetName val="Standar kelas"/>
      <sheetName val="Jenis lahan"/>
      <sheetName val="Klass lahan"/>
      <sheetName val="Sheet1"/>
      <sheetName val="1 Wagon 0.5 &quot;"/>
      <sheetName val="TBS"/>
      <sheetName val="LHKA"/>
      <sheetName val="Rupiah"/>
      <sheetName val="HK&amp;Mat"/>
      <sheetName val="peb_03"/>
      <sheetName val="TBS BLOK"/>
      <sheetName val="SISIP"/>
      <sheetName val="NPK Mg Bo"/>
      <sheetName val="201-501"/>
      <sheetName val="Data"/>
      <sheetName val="DATA LTW"/>
      <sheetName val="Premi Iuran"/>
      <sheetName val="Rincian Iuran"/>
      <sheetName val="1a"/>
      <sheetName val="1c"/>
      <sheetName val="LTW"/>
      <sheetName val="Langsir"/>
      <sheetName val="Olah"/>
      <sheetName val="MASTER"/>
    </sheetNames>
    <sheetDataSet>
      <sheetData sheetId="0">
        <row r="9">
          <cell r="A9" t="str">
            <v>Jun</v>
          </cell>
        </row>
        <row r="10">
          <cell r="A10" t="str">
            <v>Jul</v>
          </cell>
        </row>
        <row r="11">
          <cell r="A11" t="str">
            <v>Agust</v>
          </cell>
        </row>
        <row r="12">
          <cell r="A12" t="str">
            <v>Sep</v>
          </cell>
        </row>
        <row r="13">
          <cell r="A13" t="str">
            <v>Okt</v>
          </cell>
        </row>
        <row r="14">
          <cell r="A14" t="str">
            <v>Nop</v>
          </cell>
        </row>
        <row r="15">
          <cell r="A15" t="str">
            <v>Des</v>
          </cell>
        </row>
        <row r="17">
          <cell r="A17" t="str">
            <v>Gambut</v>
          </cell>
        </row>
        <row r="18">
          <cell r="A18" t="str">
            <v>Mineral</v>
          </cell>
        </row>
        <row r="19">
          <cell r="A19" t="str">
            <v>--all--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2"/>
      <sheetName val="Name"/>
      <sheetName val="2T-4T"/>
      <sheetName val="_x0000__x0000__x0000__x0000__x0000__x0000_"/>
      <sheetName val="Comp"/>
      <sheetName val="95-96-97"/>
      <sheetName val="Graph 98"/>
      <sheetName val="Tabel 97"/>
      <sheetName val="Tabel 98"/>
      <sheetName val="MA"/>
      <sheetName val="MA 1-7"/>
      <sheetName val="MA 1-8"/>
      <sheetName val="MA 1-9"/>
      <sheetName val="prod per th tanam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RY"/>
      <sheetName val="BLOK"/>
      <sheetName val="ABS"/>
      <sheetName val="LHP"/>
      <sheetName val="Upah_krn"/>
      <sheetName val="Upah_Mdr"/>
      <sheetName val="Angkutan"/>
      <sheetName val="Undirect"/>
      <sheetName val="CATU"/>
      <sheetName val="ABSEN"/>
      <sheetName val="ALL"/>
      <sheetName val="HKNE"/>
      <sheetName val="Data"/>
      <sheetName val="POTRET_AFD"/>
    </sheetNames>
    <sheetDataSet>
      <sheetData sheetId="0"/>
      <sheetData sheetId="1"/>
      <sheetData sheetId="2">
        <row r="3">
          <cell r="D3" t="str">
            <v>OA</v>
          </cell>
        </row>
        <row r="4">
          <cell r="D4" t="str">
            <v>FEBRUARI</v>
          </cell>
        </row>
        <row r="5">
          <cell r="D5">
            <v>26</v>
          </cell>
        </row>
        <row r="9">
          <cell r="C9" t="str">
            <v>95110808</v>
          </cell>
          <cell r="F9" t="str">
            <v>K</v>
          </cell>
          <cell r="G9" t="str">
            <v>K</v>
          </cell>
          <cell r="I9" t="str">
            <v>K</v>
          </cell>
          <cell r="J9" t="str">
            <v>K</v>
          </cell>
          <cell r="K9" t="str">
            <v>K</v>
          </cell>
          <cell r="L9" t="str">
            <v>K</v>
          </cell>
          <cell r="M9" t="str">
            <v>K</v>
          </cell>
          <cell r="N9" t="str">
            <v>K</v>
          </cell>
          <cell r="P9" t="str">
            <v>K</v>
          </cell>
          <cell r="Q9" t="str">
            <v>K</v>
          </cell>
          <cell r="R9" t="str">
            <v>K</v>
          </cell>
          <cell r="S9" t="str">
            <v>K</v>
          </cell>
          <cell r="T9" t="str">
            <v>K</v>
          </cell>
        </row>
        <row r="10">
          <cell r="C10" t="str">
            <v>993000380</v>
          </cell>
          <cell r="F10" t="str">
            <v>C</v>
          </cell>
          <cell r="G10" t="str">
            <v>C</v>
          </cell>
          <cell r="H10" t="str">
            <v>K</v>
          </cell>
          <cell r="I10" t="str">
            <v>K</v>
          </cell>
          <cell r="J10" t="str">
            <v>K</v>
          </cell>
          <cell r="K10" t="str">
            <v>K</v>
          </cell>
          <cell r="L10" t="str">
            <v>K</v>
          </cell>
          <cell r="M10" t="str">
            <v>K</v>
          </cell>
          <cell r="N10" t="str">
            <v>K</v>
          </cell>
          <cell r="P10" t="str">
            <v>K</v>
          </cell>
          <cell r="Q10" t="str">
            <v>K</v>
          </cell>
          <cell r="R10" t="str">
            <v>K</v>
          </cell>
          <cell r="S10" t="str">
            <v>K</v>
          </cell>
          <cell r="T10" t="str">
            <v>K</v>
          </cell>
          <cell r="W10" t="str">
            <v>K</v>
          </cell>
          <cell r="X10" t="str">
            <v>K</v>
          </cell>
          <cell r="Y10" t="str">
            <v>K</v>
          </cell>
          <cell r="Z10" t="str">
            <v>K</v>
          </cell>
          <cell r="AA10" t="str">
            <v>K</v>
          </cell>
          <cell r="AB10" t="str">
            <v>K</v>
          </cell>
          <cell r="AD10" t="str">
            <v>K</v>
          </cell>
          <cell r="AE10" t="str">
            <v>K</v>
          </cell>
          <cell r="AF10" t="str">
            <v>K</v>
          </cell>
          <cell r="AG10" t="str">
            <v>K</v>
          </cell>
          <cell r="AH10" t="str">
            <v>K</v>
          </cell>
          <cell r="AI10" t="str">
            <v>K</v>
          </cell>
        </row>
        <row r="11">
          <cell r="C11" t="str">
            <v>991600080</v>
          </cell>
          <cell r="F11" t="str">
            <v>S1</v>
          </cell>
          <cell r="G11" t="str">
            <v>K</v>
          </cell>
          <cell r="H11" t="str">
            <v>K</v>
          </cell>
          <cell r="I11" t="str">
            <v>S1</v>
          </cell>
          <cell r="J11" t="str">
            <v>K</v>
          </cell>
          <cell r="K11" t="str">
            <v>K</v>
          </cell>
          <cell r="L11" t="str">
            <v>K</v>
          </cell>
          <cell r="M11" t="str">
            <v>K</v>
          </cell>
          <cell r="N11" t="str">
            <v>K</v>
          </cell>
          <cell r="P11" t="str">
            <v>K</v>
          </cell>
          <cell r="Q11" t="str">
            <v>K</v>
          </cell>
          <cell r="R11" t="str">
            <v>K</v>
          </cell>
          <cell r="S11" t="str">
            <v>K</v>
          </cell>
          <cell r="T11" t="str">
            <v>K</v>
          </cell>
          <cell r="W11" t="str">
            <v>K</v>
          </cell>
          <cell r="X11" t="str">
            <v>K</v>
          </cell>
          <cell r="Y11" t="str">
            <v>K</v>
          </cell>
          <cell r="Z11" t="str">
            <v>K</v>
          </cell>
          <cell r="AA11" t="str">
            <v>K</v>
          </cell>
          <cell r="AB11" t="str">
            <v>K</v>
          </cell>
          <cell r="AD11" t="str">
            <v>K</v>
          </cell>
          <cell r="AE11" t="str">
            <v>K</v>
          </cell>
          <cell r="AF11" t="str">
            <v>K</v>
          </cell>
          <cell r="AG11" t="str">
            <v>K</v>
          </cell>
          <cell r="AH11" t="str">
            <v>K</v>
          </cell>
          <cell r="AI11" t="str">
            <v>K</v>
          </cell>
        </row>
        <row r="15">
          <cell r="C15" t="str">
            <v>993000346</v>
          </cell>
          <cell r="F15" t="str">
            <v>K</v>
          </cell>
          <cell r="G15" t="str">
            <v>K</v>
          </cell>
          <cell r="H15" t="str">
            <v>K</v>
          </cell>
          <cell r="I15" t="str">
            <v>K</v>
          </cell>
          <cell r="J15" t="str">
            <v>K</v>
          </cell>
          <cell r="K15" t="str">
            <v>K</v>
          </cell>
          <cell r="L15" t="str">
            <v>K</v>
          </cell>
          <cell r="M15" t="str">
            <v>K</v>
          </cell>
          <cell r="N15" t="str">
            <v>K</v>
          </cell>
          <cell r="P15" t="str">
            <v>K</v>
          </cell>
          <cell r="Q15" t="str">
            <v>K</v>
          </cell>
          <cell r="R15" t="str">
            <v>K</v>
          </cell>
          <cell r="S15" t="str">
            <v>K</v>
          </cell>
          <cell r="T15" t="str">
            <v>K</v>
          </cell>
          <cell r="W15" t="str">
            <v>K</v>
          </cell>
          <cell r="X15" t="str">
            <v>K</v>
          </cell>
          <cell r="Y15" t="str">
            <v>K</v>
          </cell>
          <cell r="Z15" t="str">
            <v>K</v>
          </cell>
          <cell r="AA15" t="str">
            <v>K</v>
          </cell>
          <cell r="AB15" t="str">
            <v>K</v>
          </cell>
          <cell r="AD15" t="str">
            <v>K</v>
          </cell>
          <cell r="AE15" t="str">
            <v>K</v>
          </cell>
          <cell r="AF15" t="str">
            <v>K</v>
          </cell>
          <cell r="AG15" t="str">
            <v>K</v>
          </cell>
          <cell r="AH15" t="str">
            <v>K</v>
          </cell>
          <cell r="AI15" t="str">
            <v>K</v>
          </cell>
        </row>
        <row r="16">
          <cell r="C16" t="str">
            <v>20010632001</v>
          </cell>
          <cell r="F16" t="str">
            <v>K</v>
          </cell>
          <cell r="G16" t="str">
            <v>K</v>
          </cell>
          <cell r="H16" t="str">
            <v>C</v>
          </cell>
          <cell r="I16" t="str">
            <v>K</v>
          </cell>
          <cell r="J16" t="str">
            <v>K</v>
          </cell>
          <cell r="K16" t="str">
            <v>K</v>
          </cell>
          <cell r="L16" t="str">
            <v>K</v>
          </cell>
          <cell r="M16" t="str">
            <v>K</v>
          </cell>
          <cell r="N16" t="str">
            <v>K</v>
          </cell>
          <cell r="P16" t="str">
            <v>K</v>
          </cell>
          <cell r="Q16" t="str">
            <v>K</v>
          </cell>
          <cell r="R16" t="str">
            <v>K</v>
          </cell>
          <cell r="S16" t="str">
            <v>K</v>
          </cell>
          <cell r="T16" t="str">
            <v>K</v>
          </cell>
          <cell r="W16" t="str">
            <v>K</v>
          </cell>
          <cell r="X16" t="str">
            <v>K</v>
          </cell>
          <cell r="Y16" t="str">
            <v>K</v>
          </cell>
          <cell r="Z16" t="str">
            <v>K</v>
          </cell>
          <cell r="AA16" t="str">
            <v>K</v>
          </cell>
          <cell r="AB16" t="str">
            <v>K</v>
          </cell>
          <cell r="AD16" t="str">
            <v>K</v>
          </cell>
          <cell r="AE16" t="str">
            <v>K</v>
          </cell>
          <cell r="AF16" t="str">
            <v>K</v>
          </cell>
          <cell r="AG16" t="str">
            <v>K</v>
          </cell>
          <cell r="AH16" t="str">
            <v>K</v>
          </cell>
          <cell r="AI16" t="str">
            <v>K</v>
          </cell>
        </row>
        <row r="20">
          <cell r="C20" t="str">
            <v>2000020029</v>
          </cell>
          <cell r="F20" t="str">
            <v>K</v>
          </cell>
          <cell r="G20" t="str">
            <v>K</v>
          </cell>
          <cell r="H20" t="str">
            <v>K</v>
          </cell>
          <cell r="I20" t="str">
            <v>K</v>
          </cell>
          <cell r="J20" t="str">
            <v>K</v>
          </cell>
          <cell r="K20" t="str">
            <v>K</v>
          </cell>
          <cell r="L20" t="str">
            <v>K</v>
          </cell>
          <cell r="M20" t="str">
            <v>K</v>
          </cell>
          <cell r="N20" t="str">
            <v>K</v>
          </cell>
          <cell r="P20" t="str">
            <v>K</v>
          </cell>
          <cell r="Q20" t="str">
            <v>K</v>
          </cell>
          <cell r="R20" t="str">
            <v>K</v>
          </cell>
          <cell r="S20" t="str">
            <v>K</v>
          </cell>
          <cell r="T20" t="str">
            <v>K</v>
          </cell>
          <cell r="W20" t="str">
            <v>K</v>
          </cell>
          <cell r="X20" t="str">
            <v>K</v>
          </cell>
          <cell r="Y20" t="str">
            <v>K</v>
          </cell>
          <cell r="Z20" t="str">
            <v>S1</v>
          </cell>
          <cell r="AA20" t="str">
            <v>S1</v>
          </cell>
          <cell r="AB20" t="str">
            <v>K</v>
          </cell>
          <cell r="AD20" t="str">
            <v>S1</v>
          </cell>
          <cell r="AE20" t="str">
            <v>S1</v>
          </cell>
          <cell r="AF20" t="str">
            <v>K</v>
          </cell>
          <cell r="AG20" t="str">
            <v>K</v>
          </cell>
          <cell r="AH20" t="str">
            <v>K</v>
          </cell>
          <cell r="AI20" t="str">
            <v>K</v>
          </cell>
        </row>
        <row r="21">
          <cell r="C21" t="str">
            <v>993000355</v>
          </cell>
          <cell r="F21" t="str">
            <v>K</v>
          </cell>
          <cell r="G21" t="str">
            <v>K</v>
          </cell>
          <cell r="H21" t="str">
            <v>K</v>
          </cell>
          <cell r="I21" t="str">
            <v>K</v>
          </cell>
          <cell r="J21" t="str">
            <v>K</v>
          </cell>
          <cell r="K21" t="str">
            <v>K</v>
          </cell>
          <cell r="L21" t="str">
            <v>K</v>
          </cell>
          <cell r="M21" t="str">
            <v>K</v>
          </cell>
          <cell r="N21" t="str">
            <v>K</v>
          </cell>
          <cell r="P21" t="str">
            <v>K</v>
          </cell>
          <cell r="Q21" t="str">
            <v>K</v>
          </cell>
          <cell r="R21" t="str">
            <v>K</v>
          </cell>
          <cell r="S21" t="str">
            <v>K</v>
          </cell>
          <cell r="T21" t="str">
            <v>K</v>
          </cell>
          <cell r="W21" t="str">
            <v>K</v>
          </cell>
          <cell r="X21" t="str">
            <v>K</v>
          </cell>
          <cell r="Y21" t="str">
            <v>K</v>
          </cell>
          <cell r="Z21" t="str">
            <v>K</v>
          </cell>
          <cell r="AA21" t="str">
            <v>K</v>
          </cell>
          <cell r="AB21" t="str">
            <v>K</v>
          </cell>
          <cell r="AD21" t="str">
            <v>K</v>
          </cell>
          <cell r="AE21" t="str">
            <v>K</v>
          </cell>
          <cell r="AF21" t="str">
            <v>K</v>
          </cell>
          <cell r="AG21" t="str">
            <v>K</v>
          </cell>
          <cell r="AH21" t="str">
            <v>K</v>
          </cell>
          <cell r="AI21" t="str">
            <v>S1</v>
          </cell>
        </row>
        <row r="22">
          <cell r="C22" t="str">
            <v>993000316</v>
          </cell>
          <cell r="F22" t="str">
            <v>K</v>
          </cell>
          <cell r="G22" t="str">
            <v>K</v>
          </cell>
          <cell r="H22" t="str">
            <v>K</v>
          </cell>
          <cell r="I22" t="str">
            <v>K</v>
          </cell>
          <cell r="J22" t="str">
            <v>K</v>
          </cell>
          <cell r="K22" t="str">
            <v>K</v>
          </cell>
          <cell r="L22" t="str">
            <v>K</v>
          </cell>
          <cell r="M22" t="str">
            <v>K</v>
          </cell>
          <cell r="N22" t="str">
            <v>K</v>
          </cell>
          <cell r="P22" t="str">
            <v>K</v>
          </cell>
          <cell r="Q22" t="str">
            <v>K</v>
          </cell>
          <cell r="R22" t="str">
            <v>K</v>
          </cell>
          <cell r="S22" t="str">
            <v>S1</v>
          </cell>
          <cell r="T22" t="str">
            <v>K</v>
          </cell>
          <cell r="W22" t="str">
            <v>K</v>
          </cell>
          <cell r="X22" t="str">
            <v>K</v>
          </cell>
          <cell r="Y22" t="str">
            <v>K</v>
          </cell>
          <cell r="Z22" t="str">
            <v>K</v>
          </cell>
          <cell r="AA22" t="str">
            <v>K</v>
          </cell>
          <cell r="AB22" t="str">
            <v>K</v>
          </cell>
          <cell r="AD22" t="str">
            <v>K</v>
          </cell>
          <cell r="AE22" t="str">
            <v>K</v>
          </cell>
          <cell r="AF22" t="str">
            <v>K</v>
          </cell>
          <cell r="AG22" t="str">
            <v>K</v>
          </cell>
          <cell r="AH22" t="str">
            <v>K</v>
          </cell>
          <cell r="AI22" t="str">
            <v>K</v>
          </cell>
        </row>
        <row r="23">
          <cell r="C23" t="str">
            <v>20020130017</v>
          </cell>
          <cell r="F23" t="str">
            <v>K</v>
          </cell>
          <cell r="G23" t="str">
            <v>K</v>
          </cell>
          <cell r="H23" t="str">
            <v>K</v>
          </cell>
          <cell r="I23" t="str">
            <v>K</v>
          </cell>
          <cell r="J23" t="str">
            <v>K</v>
          </cell>
          <cell r="K23" t="str">
            <v>K</v>
          </cell>
          <cell r="L23" t="str">
            <v>K</v>
          </cell>
          <cell r="M23" t="str">
            <v>K</v>
          </cell>
          <cell r="N23" t="str">
            <v>K</v>
          </cell>
          <cell r="P23" t="str">
            <v>K</v>
          </cell>
          <cell r="Q23" t="str">
            <v>K</v>
          </cell>
          <cell r="R23" t="str">
            <v>K</v>
          </cell>
          <cell r="S23" t="str">
            <v>K</v>
          </cell>
          <cell r="T23" t="str">
            <v>K</v>
          </cell>
          <cell r="W23" t="str">
            <v>K</v>
          </cell>
          <cell r="X23" t="str">
            <v>K</v>
          </cell>
          <cell r="Y23" t="str">
            <v>K</v>
          </cell>
          <cell r="Z23" t="str">
            <v>K</v>
          </cell>
          <cell r="AA23" t="str">
            <v>K</v>
          </cell>
          <cell r="AB23" t="str">
            <v>K</v>
          </cell>
          <cell r="AD23" t="str">
            <v>K</v>
          </cell>
          <cell r="AE23" t="str">
            <v>S1</v>
          </cell>
          <cell r="AF23" t="str">
            <v>S1</v>
          </cell>
          <cell r="AG23" t="str">
            <v>K</v>
          </cell>
          <cell r="AH23" t="str">
            <v>K</v>
          </cell>
          <cell r="AI23" t="str">
            <v>K</v>
          </cell>
        </row>
        <row r="24">
          <cell r="C24" t="str">
            <v>20010530007</v>
          </cell>
          <cell r="F24" t="str">
            <v>K</v>
          </cell>
          <cell r="G24" t="str">
            <v>K</v>
          </cell>
          <cell r="H24" t="str">
            <v>S1</v>
          </cell>
          <cell r="I24" t="str">
            <v>K</v>
          </cell>
          <cell r="J24" t="str">
            <v>K</v>
          </cell>
          <cell r="K24" t="str">
            <v>K</v>
          </cell>
          <cell r="L24" t="str">
            <v>K</v>
          </cell>
          <cell r="M24" t="str">
            <v>K</v>
          </cell>
          <cell r="N24" t="str">
            <v>K</v>
          </cell>
          <cell r="P24" t="str">
            <v>K</v>
          </cell>
          <cell r="Q24" t="str">
            <v>K</v>
          </cell>
          <cell r="R24" t="str">
            <v>K</v>
          </cell>
          <cell r="S24" t="str">
            <v>K</v>
          </cell>
          <cell r="T24" t="str">
            <v>K</v>
          </cell>
          <cell r="W24" t="str">
            <v>K</v>
          </cell>
          <cell r="X24" t="str">
            <v>S1</v>
          </cell>
          <cell r="Y24" t="str">
            <v>S1</v>
          </cell>
          <cell r="Z24" t="str">
            <v>S1</v>
          </cell>
          <cell r="AA24" t="str">
            <v>S1</v>
          </cell>
          <cell r="AB24" t="str">
            <v>K</v>
          </cell>
          <cell r="AD24" t="str">
            <v>S1</v>
          </cell>
          <cell r="AE24" t="str">
            <v>K</v>
          </cell>
          <cell r="AF24" t="str">
            <v>K</v>
          </cell>
          <cell r="AG24" t="str">
            <v>M1</v>
          </cell>
          <cell r="AH24" t="str">
            <v>K</v>
          </cell>
          <cell r="AI24" t="str">
            <v>K</v>
          </cell>
        </row>
        <row r="25">
          <cell r="C25" t="str">
            <v>20040130007</v>
          </cell>
          <cell r="F25" t="str">
            <v>K</v>
          </cell>
          <cell r="G25" t="str">
            <v>K</v>
          </cell>
          <cell r="H25" t="str">
            <v>K</v>
          </cell>
          <cell r="I25" t="str">
            <v>K</v>
          </cell>
          <cell r="J25" t="str">
            <v>K</v>
          </cell>
          <cell r="K25" t="str">
            <v>K</v>
          </cell>
          <cell r="L25" t="str">
            <v>K</v>
          </cell>
          <cell r="M25" t="str">
            <v>K</v>
          </cell>
          <cell r="N25" t="str">
            <v>K</v>
          </cell>
          <cell r="P25" t="str">
            <v>K</v>
          </cell>
          <cell r="Q25" t="str">
            <v>K</v>
          </cell>
          <cell r="R25" t="str">
            <v>K</v>
          </cell>
          <cell r="S25" t="str">
            <v>K</v>
          </cell>
          <cell r="T25" t="str">
            <v>K</v>
          </cell>
          <cell r="W25" t="str">
            <v>K</v>
          </cell>
          <cell r="X25" t="str">
            <v>K</v>
          </cell>
          <cell r="Y25" t="str">
            <v>C</v>
          </cell>
          <cell r="Z25" t="str">
            <v>C</v>
          </cell>
          <cell r="AA25" t="str">
            <v>C</v>
          </cell>
          <cell r="AB25" t="str">
            <v>K</v>
          </cell>
          <cell r="AD25" t="str">
            <v>K</v>
          </cell>
          <cell r="AE25" t="str">
            <v>C</v>
          </cell>
          <cell r="AF25" t="str">
            <v>C</v>
          </cell>
          <cell r="AG25" t="str">
            <v>K</v>
          </cell>
          <cell r="AH25" t="str">
            <v>K</v>
          </cell>
          <cell r="AI25" t="str">
            <v>K</v>
          </cell>
        </row>
        <row r="26">
          <cell r="C26" t="str">
            <v>20040430001</v>
          </cell>
          <cell r="F26" t="str">
            <v>K</v>
          </cell>
          <cell r="G26" t="str">
            <v>K</v>
          </cell>
          <cell r="H26" t="str">
            <v>K</v>
          </cell>
          <cell r="I26" t="str">
            <v>K</v>
          </cell>
          <cell r="J26" t="str">
            <v>K</v>
          </cell>
          <cell r="K26" t="str">
            <v>K</v>
          </cell>
          <cell r="L26" t="str">
            <v>K</v>
          </cell>
          <cell r="M26" t="str">
            <v>K</v>
          </cell>
          <cell r="N26" t="str">
            <v>K</v>
          </cell>
          <cell r="P26" t="str">
            <v>K</v>
          </cell>
          <cell r="Q26" t="str">
            <v>K</v>
          </cell>
          <cell r="R26" t="str">
            <v>K</v>
          </cell>
          <cell r="S26" t="str">
            <v>K</v>
          </cell>
          <cell r="T26" t="str">
            <v>K</v>
          </cell>
          <cell r="W26" t="str">
            <v>K</v>
          </cell>
          <cell r="X26" t="str">
            <v>K</v>
          </cell>
          <cell r="Y26" t="str">
            <v>K</v>
          </cell>
          <cell r="Z26" t="str">
            <v>K</v>
          </cell>
          <cell r="AA26" t="str">
            <v>K</v>
          </cell>
          <cell r="AB26" t="str">
            <v>K</v>
          </cell>
          <cell r="AD26" t="str">
            <v>K</v>
          </cell>
          <cell r="AE26" t="str">
            <v>K</v>
          </cell>
          <cell r="AF26" t="str">
            <v>K</v>
          </cell>
          <cell r="AG26" t="str">
            <v>K</v>
          </cell>
          <cell r="AH26" t="str">
            <v>K</v>
          </cell>
          <cell r="AI26" t="str">
            <v>K</v>
          </cell>
        </row>
        <row r="27">
          <cell r="C27" t="str">
            <v>20050530001</v>
          </cell>
          <cell r="F27" t="str">
            <v>K</v>
          </cell>
          <cell r="G27" t="str">
            <v>K</v>
          </cell>
          <cell r="H27" t="str">
            <v>K</v>
          </cell>
          <cell r="I27" t="str">
            <v>S1</v>
          </cell>
          <cell r="J27" t="str">
            <v>S1</v>
          </cell>
          <cell r="K27" t="str">
            <v>S1</v>
          </cell>
          <cell r="L27" t="str">
            <v>K</v>
          </cell>
          <cell r="M27" t="str">
            <v>K</v>
          </cell>
          <cell r="N27" t="str">
            <v>K</v>
          </cell>
          <cell r="P27" t="str">
            <v>K</v>
          </cell>
          <cell r="Q27" t="str">
            <v>K</v>
          </cell>
          <cell r="R27" t="str">
            <v>K</v>
          </cell>
          <cell r="S27" t="str">
            <v>K</v>
          </cell>
          <cell r="T27" t="str">
            <v>K</v>
          </cell>
          <cell r="W27" t="str">
            <v>K</v>
          </cell>
          <cell r="X27" t="str">
            <v>K</v>
          </cell>
          <cell r="Y27" t="str">
            <v>K</v>
          </cell>
          <cell r="Z27" t="str">
            <v>K</v>
          </cell>
          <cell r="AA27" t="str">
            <v>K</v>
          </cell>
          <cell r="AB27" t="str">
            <v>K</v>
          </cell>
          <cell r="AD27" t="str">
            <v>K</v>
          </cell>
          <cell r="AE27" t="str">
            <v>K</v>
          </cell>
          <cell r="AF27" t="str">
            <v>K</v>
          </cell>
          <cell r="AG27" t="str">
            <v>K</v>
          </cell>
          <cell r="AH27" t="str">
            <v>K</v>
          </cell>
          <cell r="AI27" t="str">
            <v>K</v>
          </cell>
        </row>
        <row r="28">
          <cell r="C28" t="str">
            <v>20050530003</v>
          </cell>
          <cell r="F28" t="str">
            <v>K</v>
          </cell>
          <cell r="G28" t="str">
            <v>K</v>
          </cell>
          <cell r="H28" t="str">
            <v>K</v>
          </cell>
          <cell r="I28" t="str">
            <v>K</v>
          </cell>
          <cell r="J28" t="str">
            <v>K</v>
          </cell>
          <cell r="K28" t="str">
            <v>K</v>
          </cell>
          <cell r="L28" t="str">
            <v>K</v>
          </cell>
          <cell r="M28" t="str">
            <v>K</v>
          </cell>
          <cell r="N28" t="str">
            <v>K</v>
          </cell>
          <cell r="P28" t="str">
            <v>K</v>
          </cell>
          <cell r="Q28" t="str">
            <v>K</v>
          </cell>
          <cell r="R28" t="str">
            <v>K</v>
          </cell>
          <cell r="S28" t="str">
            <v>K</v>
          </cell>
          <cell r="T28" t="str">
            <v>K</v>
          </cell>
          <cell r="W28" t="str">
            <v>K</v>
          </cell>
          <cell r="X28" t="str">
            <v>K</v>
          </cell>
          <cell r="Y28" t="str">
            <v>K</v>
          </cell>
          <cell r="Z28" t="str">
            <v>K</v>
          </cell>
          <cell r="AA28" t="str">
            <v>K</v>
          </cell>
          <cell r="AB28" t="str">
            <v>K</v>
          </cell>
          <cell r="AD28" t="str">
            <v>K</v>
          </cell>
          <cell r="AE28" t="str">
            <v>K</v>
          </cell>
          <cell r="AF28" t="str">
            <v>K</v>
          </cell>
          <cell r="AG28" t="str">
            <v>K</v>
          </cell>
          <cell r="AH28" t="str">
            <v>K</v>
          </cell>
          <cell r="AI28" t="str">
            <v>K</v>
          </cell>
        </row>
        <row r="29">
          <cell r="C29" t="str">
            <v>20050830001</v>
          </cell>
          <cell r="F29" t="str">
            <v>K</v>
          </cell>
          <cell r="G29" t="str">
            <v>K</v>
          </cell>
          <cell r="H29" t="str">
            <v>K</v>
          </cell>
          <cell r="I29" t="str">
            <v>K</v>
          </cell>
          <cell r="J29" t="str">
            <v>K</v>
          </cell>
          <cell r="K29" t="str">
            <v>K</v>
          </cell>
          <cell r="L29" t="str">
            <v>K</v>
          </cell>
          <cell r="M29" t="str">
            <v>K</v>
          </cell>
          <cell r="N29" t="str">
            <v>K</v>
          </cell>
          <cell r="P29" t="str">
            <v>K</v>
          </cell>
          <cell r="Q29" t="str">
            <v>K</v>
          </cell>
          <cell r="R29" t="str">
            <v>K</v>
          </cell>
          <cell r="S29" t="str">
            <v>K</v>
          </cell>
          <cell r="T29" t="str">
            <v>K</v>
          </cell>
          <cell r="W29" t="str">
            <v>K</v>
          </cell>
          <cell r="X29" t="str">
            <v>K</v>
          </cell>
          <cell r="Y29" t="str">
            <v>K</v>
          </cell>
          <cell r="Z29" t="str">
            <v>K</v>
          </cell>
          <cell r="AA29" t="str">
            <v>K</v>
          </cell>
          <cell r="AB29" t="str">
            <v>K</v>
          </cell>
          <cell r="AD29" t="str">
            <v>K</v>
          </cell>
          <cell r="AE29" t="str">
            <v>K</v>
          </cell>
          <cell r="AF29" t="str">
            <v>K</v>
          </cell>
          <cell r="AG29" t="str">
            <v>K</v>
          </cell>
          <cell r="AH29" t="str">
            <v>K</v>
          </cell>
          <cell r="AI29" t="str">
            <v>K</v>
          </cell>
        </row>
        <row r="30">
          <cell r="C30" t="str">
            <v>20051030008</v>
          </cell>
          <cell r="F30" t="str">
            <v>K</v>
          </cell>
          <cell r="G30" t="str">
            <v>K</v>
          </cell>
          <cell r="H30" t="str">
            <v>K</v>
          </cell>
          <cell r="I30" t="str">
            <v>K</v>
          </cell>
          <cell r="J30" t="str">
            <v>K</v>
          </cell>
          <cell r="K30" t="str">
            <v>K</v>
          </cell>
          <cell r="L30" t="str">
            <v>K</v>
          </cell>
          <cell r="M30" t="str">
            <v>K</v>
          </cell>
          <cell r="N30" t="str">
            <v>K</v>
          </cell>
          <cell r="P30" t="str">
            <v>K</v>
          </cell>
          <cell r="Q30" t="str">
            <v>K</v>
          </cell>
          <cell r="R30" t="str">
            <v>K</v>
          </cell>
          <cell r="S30" t="str">
            <v>K</v>
          </cell>
          <cell r="T30" t="str">
            <v>K</v>
          </cell>
          <cell r="W30" t="str">
            <v>S1</v>
          </cell>
          <cell r="X30" t="str">
            <v>S1</v>
          </cell>
          <cell r="Y30" t="str">
            <v>K</v>
          </cell>
          <cell r="Z30" t="str">
            <v>K</v>
          </cell>
          <cell r="AA30" t="str">
            <v>K</v>
          </cell>
          <cell r="AB30" t="str">
            <v>K</v>
          </cell>
          <cell r="AD30" t="str">
            <v>K</v>
          </cell>
          <cell r="AE30" t="str">
            <v>K</v>
          </cell>
          <cell r="AF30" t="str">
            <v>K</v>
          </cell>
          <cell r="AG30" t="str">
            <v>K</v>
          </cell>
          <cell r="AH30" t="str">
            <v>K</v>
          </cell>
          <cell r="AI30" t="str">
            <v>K</v>
          </cell>
        </row>
        <row r="31">
          <cell r="C31" t="str">
            <v>20051030007</v>
          </cell>
          <cell r="F31" t="str">
            <v>K</v>
          </cell>
          <cell r="G31" t="str">
            <v>K</v>
          </cell>
          <cell r="H31" t="str">
            <v>C</v>
          </cell>
          <cell r="I31" t="str">
            <v>K</v>
          </cell>
          <cell r="J31" t="str">
            <v>K</v>
          </cell>
          <cell r="K31" t="str">
            <v>K</v>
          </cell>
          <cell r="L31" t="str">
            <v>K</v>
          </cell>
          <cell r="M31" t="str">
            <v>K</v>
          </cell>
          <cell r="N31" t="str">
            <v>K</v>
          </cell>
          <cell r="P31" t="str">
            <v>K</v>
          </cell>
          <cell r="Q31" t="str">
            <v>K</v>
          </cell>
          <cell r="R31" t="str">
            <v>K</v>
          </cell>
          <cell r="S31" t="str">
            <v>K</v>
          </cell>
          <cell r="T31" t="str">
            <v>K</v>
          </cell>
          <cell r="W31" t="str">
            <v>K</v>
          </cell>
          <cell r="X31" t="str">
            <v>S1</v>
          </cell>
          <cell r="Y31" t="str">
            <v>K</v>
          </cell>
          <cell r="Z31" t="str">
            <v>K</v>
          </cell>
          <cell r="AA31" t="str">
            <v>K</v>
          </cell>
          <cell r="AB31" t="str">
            <v>K</v>
          </cell>
          <cell r="AD31" t="str">
            <v>K</v>
          </cell>
          <cell r="AE31" t="str">
            <v>K</v>
          </cell>
          <cell r="AF31" t="str">
            <v>K</v>
          </cell>
          <cell r="AG31" t="str">
            <v>K</v>
          </cell>
          <cell r="AH31" t="str">
            <v>K</v>
          </cell>
          <cell r="AI31" t="str">
            <v>K</v>
          </cell>
        </row>
        <row r="32">
          <cell r="C32" t="str">
            <v>20060330001</v>
          </cell>
          <cell r="F32" t="str">
            <v>M1</v>
          </cell>
          <cell r="G32" t="str">
            <v>M1</v>
          </cell>
          <cell r="H32" t="str">
            <v>S1</v>
          </cell>
          <cell r="I32" t="str">
            <v>M1</v>
          </cell>
          <cell r="J32" t="str">
            <v>K</v>
          </cell>
          <cell r="L32" t="str">
            <v>K</v>
          </cell>
          <cell r="M32" t="str">
            <v>S1</v>
          </cell>
          <cell r="N32" t="str">
            <v>S1</v>
          </cell>
          <cell r="P32" t="str">
            <v>C</v>
          </cell>
          <cell r="Q32" t="str">
            <v>C</v>
          </cell>
          <cell r="R32" t="str">
            <v>C</v>
          </cell>
          <cell r="S32" t="str">
            <v>C</v>
          </cell>
          <cell r="T32" t="str">
            <v>S1</v>
          </cell>
          <cell r="W32" t="str">
            <v>K</v>
          </cell>
          <cell r="X32" t="str">
            <v>M1</v>
          </cell>
          <cell r="Y32" t="str">
            <v>K</v>
          </cell>
          <cell r="Z32" t="str">
            <v>K</v>
          </cell>
          <cell r="AA32" t="str">
            <v>K</v>
          </cell>
          <cell r="AB32" t="str">
            <v>K</v>
          </cell>
          <cell r="AD32" t="str">
            <v>K</v>
          </cell>
          <cell r="AE32" t="str">
            <v>K</v>
          </cell>
          <cell r="AF32" t="str">
            <v>K</v>
          </cell>
          <cell r="AG32" t="str">
            <v>K</v>
          </cell>
          <cell r="AH32" t="str">
            <v>K</v>
          </cell>
          <cell r="AI32" t="str">
            <v>K</v>
          </cell>
        </row>
        <row r="33">
          <cell r="C33" t="str">
            <v>06300051</v>
          </cell>
          <cell r="F33" t="str">
            <v>K</v>
          </cell>
          <cell r="G33" t="str">
            <v>K</v>
          </cell>
          <cell r="H33" t="str">
            <v>K</v>
          </cell>
          <cell r="I33" t="str">
            <v>K</v>
          </cell>
          <cell r="J33" t="str">
            <v>K</v>
          </cell>
          <cell r="K33" t="str">
            <v>K</v>
          </cell>
          <cell r="L33" t="str">
            <v>K</v>
          </cell>
          <cell r="M33" t="str">
            <v>K</v>
          </cell>
          <cell r="N33" t="str">
            <v>K</v>
          </cell>
          <cell r="P33" t="str">
            <v>K</v>
          </cell>
          <cell r="Q33" t="str">
            <v>K</v>
          </cell>
          <cell r="R33" t="str">
            <v>K</v>
          </cell>
          <cell r="S33" t="str">
            <v>K</v>
          </cell>
          <cell r="T33" t="str">
            <v>K</v>
          </cell>
          <cell r="W33" t="str">
            <v>K</v>
          </cell>
          <cell r="X33" t="str">
            <v>K</v>
          </cell>
          <cell r="Y33" t="str">
            <v>K</v>
          </cell>
          <cell r="Z33" t="str">
            <v>K</v>
          </cell>
          <cell r="AA33" t="str">
            <v>K</v>
          </cell>
          <cell r="AB33" t="str">
            <v>K</v>
          </cell>
          <cell r="AD33" t="str">
            <v>K</v>
          </cell>
          <cell r="AE33" t="str">
            <v>K</v>
          </cell>
          <cell r="AF33" t="str">
            <v>K</v>
          </cell>
          <cell r="AG33" t="str">
            <v>K</v>
          </cell>
          <cell r="AH33" t="str">
            <v>S1</v>
          </cell>
          <cell r="AI33" t="str">
            <v>K</v>
          </cell>
        </row>
        <row r="34">
          <cell r="C34" t="str">
            <v>06300052</v>
          </cell>
          <cell r="F34" t="str">
            <v>K</v>
          </cell>
          <cell r="G34" t="str">
            <v>K</v>
          </cell>
          <cell r="H34" t="str">
            <v>K</v>
          </cell>
          <cell r="I34" t="str">
            <v>K</v>
          </cell>
          <cell r="J34" t="str">
            <v>K</v>
          </cell>
          <cell r="K34" t="str">
            <v>K</v>
          </cell>
          <cell r="L34" t="str">
            <v>K</v>
          </cell>
          <cell r="M34" t="str">
            <v>K</v>
          </cell>
          <cell r="N34" t="str">
            <v>K</v>
          </cell>
          <cell r="P34" t="str">
            <v>K</v>
          </cell>
          <cell r="Q34" t="str">
            <v>K</v>
          </cell>
          <cell r="R34" t="str">
            <v>K</v>
          </cell>
          <cell r="S34" t="str">
            <v>K</v>
          </cell>
          <cell r="T34" t="str">
            <v>K</v>
          </cell>
          <cell r="W34" t="str">
            <v>K</v>
          </cell>
          <cell r="X34" t="str">
            <v>K</v>
          </cell>
          <cell r="Y34" t="str">
            <v>K</v>
          </cell>
          <cell r="Z34" t="str">
            <v>K</v>
          </cell>
          <cell r="AA34" t="str">
            <v>K</v>
          </cell>
          <cell r="AB34" t="str">
            <v>K</v>
          </cell>
          <cell r="AD34" t="str">
            <v>K</v>
          </cell>
          <cell r="AE34" t="str">
            <v>K</v>
          </cell>
          <cell r="AF34" t="str">
            <v>K</v>
          </cell>
          <cell r="AG34" t="str">
            <v>K</v>
          </cell>
          <cell r="AH34" t="str">
            <v>K</v>
          </cell>
          <cell r="AI34" t="str">
            <v>K</v>
          </cell>
        </row>
        <row r="35">
          <cell r="C35" t="str">
            <v>06300044</v>
          </cell>
          <cell r="F35" t="str">
            <v>K</v>
          </cell>
          <cell r="G35" t="str">
            <v>K</v>
          </cell>
          <cell r="H35" t="str">
            <v>K</v>
          </cell>
          <cell r="I35" t="str">
            <v>K</v>
          </cell>
          <cell r="J35" t="str">
            <v>K</v>
          </cell>
          <cell r="K35" t="str">
            <v>K</v>
          </cell>
          <cell r="L35" t="str">
            <v>K</v>
          </cell>
          <cell r="M35" t="str">
            <v>K</v>
          </cell>
          <cell r="N35" t="str">
            <v>K</v>
          </cell>
          <cell r="P35" t="str">
            <v>K</v>
          </cell>
          <cell r="Q35" t="str">
            <v>K</v>
          </cell>
          <cell r="R35" t="str">
            <v>K</v>
          </cell>
          <cell r="S35" t="str">
            <v>K</v>
          </cell>
          <cell r="T35" t="str">
            <v>K</v>
          </cell>
          <cell r="W35" t="str">
            <v>K</v>
          </cell>
          <cell r="X35" t="str">
            <v>K</v>
          </cell>
          <cell r="Y35" t="str">
            <v>K</v>
          </cell>
          <cell r="Z35" t="str">
            <v>K</v>
          </cell>
          <cell r="AA35" t="str">
            <v>K</v>
          </cell>
          <cell r="AB35" t="str">
            <v>K</v>
          </cell>
          <cell r="AD35" t="str">
            <v>K</v>
          </cell>
          <cell r="AE35" t="str">
            <v>K</v>
          </cell>
          <cell r="AF35" t="str">
            <v>K</v>
          </cell>
          <cell r="AG35" t="str">
            <v>K</v>
          </cell>
          <cell r="AH35" t="str">
            <v>K</v>
          </cell>
          <cell r="AI35" t="str">
            <v>S1</v>
          </cell>
        </row>
        <row r="36">
          <cell r="C36" t="str">
            <v>06300054</v>
          </cell>
          <cell r="F36" t="str">
            <v>K</v>
          </cell>
          <cell r="G36" t="str">
            <v>K</v>
          </cell>
          <cell r="H36" t="str">
            <v>S1</v>
          </cell>
          <cell r="I36" t="str">
            <v>K</v>
          </cell>
          <cell r="J36" t="str">
            <v>S1</v>
          </cell>
          <cell r="K36" t="str">
            <v>K</v>
          </cell>
          <cell r="L36" t="str">
            <v>K</v>
          </cell>
          <cell r="M36" t="str">
            <v>K</v>
          </cell>
          <cell r="N36" t="str">
            <v>K</v>
          </cell>
          <cell r="P36" t="str">
            <v>K</v>
          </cell>
          <cell r="Q36" t="str">
            <v>K</v>
          </cell>
          <cell r="R36" t="str">
            <v>K</v>
          </cell>
          <cell r="S36" t="str">
            <v>K</v>
          </cell>
          <cell r="T36" t="str">
            <v>K</v>
          </cell>
          <cell r="W36" t="str">
            <v>K</v>
          </cell>
          <cell r="X36" t="str">
            <v>K</v>
          </cell>
          <cell r="Y36" t="str">
            <v>K</v>
          </cell>
          <cell r="Z36" t="str">
            <v>K</v>
          </cell>
          <cell r="AA36" t="str">
            <v>K</v>
          </cell>
          <cell r="AB36" t="str">
            <v>K</v>
          </cell>
          <cell r="AD36" t="str">
            <v>K</v>
          </cell>
          <cell r="AE36" t="str">
            <v>K</v>
          </cell>
          <cell r="AF36" t="str">
            <v>K</v>
          </cell>
          <cell r="AG36" t="str">
            <v>K</v>
          </cell>
          <cell r="AH36" t="str">
            <v>K</v>
          </cell>
          <cell r="AI36" t="str">
            <v>K</v>
          </cell>
        </row>
        <row r="37">
          <cell r="C37" t="str">
            <v>06300356</v>
          </cell>
          <cell r="F37" t="str">
            <v>K</v>
          </cell>
          <cell r="G37" t="str">
            <v>K</v>
          </cell>
          <cell r="H37" t="str">
            <v>K</v>
          </cell>
          <cell r="I37" t="str">
            <v>K</v>
          </cell>
          <cell r="J37" t="str">
            <v>K</v>
          </cell>
          <cell r="K37" t="str">
            <v>K</v>
          </cell>
          <cell r="L37" t="str">
            <v>K</v>
          </cell>
          <cell r="M37" t="str">
            <v>K</v>
          </cell>
          <cell r="N37" t="str">
            <v>K</v>
          </cell>
          <cell r="P37" t="str">
            <v>K</v>
          </cell>
          <cell r="Q37" t="str">
            <v>K</v>
          </cell>
          <cell r="R37" t="str">
            <v>K</v>
          </cell>
          <cell r="S37" t="str">
            <v>K</v>
          </cell>
          <cell r="T37" t="str">
            <v>K</v>
          </cell>
          <cell r="W37" t="str">
            <v>K</v>
          </cell>
          <cell r="X37" t="str">
            <v>K</v>
          </cell>
          <cell r="Y37" t="str">
            <v>K</v>
          </cell>
          <cell r="Z37" t="str">
            <v>K</v>
          </cell>
          <cell r="AA37" t="str">
            <v>S1</v>
          </cell>
          <cell r="AB37" t="str">
            <v>K</v>
          </cell>
          <cell r="AD37" t="str">
            <v>S1</v>
          </cell>
          <cell r="AE37" t="str">
            <v>S1</v>
          </cell>
          <cell r="AF37" t="str">
            <v>S1</v>
          </cell>
          <cell r="AG37" t="str">
            <v>S1</v>
          </cell>
          <cell r="AH37" t="str">
            <v>S1</v>
          </cell>
          <cell r="AI37" t="str">
            <v>K</v>
          </cell>
        </row>
        <row r="38">
          <cell r="C38" t="str">
            <v>993000354</v>
          </cell>
          <cell r="F38" t="str">
            <v>K</v>
          </cell>
          <cell r="G38" t="str">
            <v>K</v>
          </cell>
          <cell r="H38" t="str">
            <v>K</v>
          </cell>
          <cell r="I38" t="str">
            <v>K</v>
          </cell>
          <cell r="J38" t="str">
            <v>K</v>
          </cell>
          <cell r="L38" t="str">
            <v>K</v>
          </cell>
          <cell r="M38" t="str">
            <v>K</v>
          </cell>
          <cell r="N38" t="str">
            <v>S1</v>
          </cell>
          <cell r="P38" t="str">
            <v>K</v>
          </cell>
          <cell r="Q38" t="str">
            <v>K</v>
          </cell>
          <cell r="R38" t="str">
            <v>K</v>
          </cell>
          <cell r="S38" t="str">
            <v>K</v>
          </cell>
          <cell r="T38" t="str">
            <v>K</v>
          </cell>
          <cell r="W38" t="str">
            <v>K</v>
          </cell>
          <cell r="X38" t="str">
            <v>M1</v>
          </cell>
          <cell r="Y38" t="str">
            <v>K</v>
          </cell>
          <cell r="Z38" t="str">
            <v>K</v>
          </cell>
          <cell r="AA38" t="str">
            <v>K</v>
          </cell>
          <cell r="AB38" t="str">
            <v>S1</v>
          </cell>
          <cell r="AD38" t="str">
            <v>K</v>
          </cell>
          <cell r="AE38" t="str">
            <v>K</v>
          </cell>
          <cell r="AF38" t="str">
            <v>K</v>
          </cell>
          <cell r="AG38" t="str">
            <v>K</v>
          </cell>
          <cell r="AH38" t="str">
            <v>K</v>
          </cell>
          <cell r="AI38" t="str">
            <v>K</v>
          </cell>
        </row>
        <row r="39">
          <cell r="C39" t="str">
            <v>1009981</v>
          </cell>
          <cell r="F39" t="str">
            <v>K</v>
          </cell>
          <cell r="G39" t="str">
            <v>K</v>
          </cell>
          <cell r="H39" t="str">
            <v>S1</v>
          </cell>
          <cell r="I39" t="str">
            <v>K</v>
          </cell>
          <cell r="J39" t="str">
            <v>K</v>
          </cell>
          <cell r="L39" t="str">
            <v>K</v>
          </cell>
          <cell r="M39" t="str">
            <v>K</v>
          </cell>
          <cell r="N39" t="str">
            <v>K</v>
          </cell>
          <cell r="P39" t="str">
            <v>K</v>
          </cell>
          <cell r="Q39" t="str">
            <v>K</v>
          </cell>
          <cell r="R39" t="str">
            <v>K</v>
          </cell>
          <cell r="S39" t="str">
            <v>K</v>
          </cell>
          <cell r="T39" t="str">
            <v>K</v>
          </cell>
          <cell r="W39" t="str">
            <v>K</v>
          </cell>
          <cell r="X39" t="str">
            <v>K</v>
          </cell>
          <cell r="Y39" t="str">
            <v>K</v>
          </cell>
          <cell r="Z39" t="str">
            <v>K</v>
          </cell>
          <cell r="AA39" t="str">
            <v>K</v>
          </cell>
          <cell r="AB39" t="str">
            <v>K</v>
          </cell>
          <cell r="AD39" t="str">
            <v>K</v>
          </cell>
          <cell r="AE39" t="str">
            <v>K</v>
          </cell>
          <cell r="AF39" t="str">
            <v>K</v>
          </cell>
          <cell r="AG39" t="str">
            <v>K</v>
          </cell>
          <cell r="AH39" t="str">
            <v>K</v>
          </cell>
          <cell r="AI39" t="str">
            <v>K</v>
          </cell>
        </row>
        <row r="40">
          <cell r="C40" t="str">
            <v>1010011</v>
          </cell>
          <cell r="F40" t="str">
            <v>K</v>
          </cell>
          <cell r="G40" t="str">
            <v>K</v>
          </cell>
          <cell r="H40" t="str">
            <v>K</v>
          </cell>
          <cell r="I40" t="str">
            <v>K</v>
          </cell>
          <cell r="J40" t="str">
            <v>K</v>
          </cell>
          <cell r="L40" t="str">
            <v>K</v>
          </cell>
          <cell r="M40" t="str">
            <v>K</v>
          </cell>
          <cell r="N40" t="str">
            <v>K</v>
          </cell>
          <cell r="P40" t="str">
            <v>K</v>
          </cell>
          <cell r="Q40" t="str">
            <v>K</v>
          </cell>
          <cell r="R40" t="str">
            <v>K</v>
          </cell>
          <cell r="S40" t="str">
            <v>K</v>
          </cell>
          <cell r="T40" t="str">
            <v>K</v>
          </cell>
          <cell r="W40" t="str">
            <v>K</v>
          </cell>
          <cell r="X40" t="str">
            <v>K</v>
          </cell>
          <cell r="Y40" t="str">
            <v>K</v>
          </cell>
          <cell r="Z40" t="str">
            <v>K</v>
          </cell>
          <cell r="AA40" t="str">
            <v>K</v>
          </cell>
          <cell r="AB40" t="str">
            <v>K</v>
          </cell>
          <cell r="AD40" t="str">
            <v>K</v>
          </cell>
          <cell r="AE40" t="str">
            <v>K</v>
          </cell>
          <cell r="AF40" t="str">
            <v>K</v>
          </cell>
          <cell r="AG40" t="str">
            <v>K</v>
          </cell>
          <cell r="AH40" t="str">
            <v>S1</v>
          </cell>
          <cell r="AI40" t="str">
            <v>S1</v>
          </cell>
        </row>
        <row r="41">
          <cell r="C41" t="str">
            <v>1030151</v>
          </cell>
          <cell r="F41" t="str">
            <v>K</v>
          </cell>
          <cell r="G41" t="str">
            <v>S1</v>
          </cell>
          <cell r="H41" t="str">
            <v>K</v>
          </cell>
          <cell r="I41" t="str">
            <v>K</v>
          </cell>
          <cell r="J41" t="str">
            <v>S1</v>
          </cell>
          <cell r="L41" t="str">
            <v>S1</v>
          </cell>
          <cell r="M41" t="str">
            <v>K</v>
          </cell>
          <cell r="N41" t="str">
            <v>K</v>
          </cell>
          <cell r="P41" t="str">
            <v>K</v>
          </cell>
          <cell r="Q41" t="str">
            <v>K</v>
          </cell>
          <cell r="R41" t="str">
            <v>K</v>
          </cell>
          <cell r="S41" t="str">
            <v>K</v>
          </cell>
          <cell r="T41" t="str">
            <v>K</v>
          </cell>
          <cell r="W41" t="str">
            <v>S1</v>
          </cell>
          <cell r="X41" t="str">
            <v>K</v>
          </cell>
          <cell r="Y41" t="str">
            <v>K</v>
          </cell>
          <cell r="Z41" t="str">
            <v>K</v>
          </cell>
          <cell r="AA41" t="str">
            <v>K</v>
          </cell>
          <cell r="AB41" t="str">
            <v>K</v>
          </cell>
          <cell r="AD41" t="str">
            <v>K</v>
          </cell>
          <cell r="AE41" t="str">
            <v>S1</v>
          </cell>
          <cell r="AF41" t="str">
            <v>K</v>
          </cell>
          <cell r="AG41" t="str">
            <v>K</v>
          </cell>
          <cell r="AH41" t="str">
            <v>K</v>
          </cell>
          <cell r="AI41" t="str">
            <v>K</v>
          </cell>
        </row>
        <row r="42">
          <cell r="C42" t="str">
            <v>1036511</v>
          </cell>
          <cell r="F42" t="str">
            <v>K</v>
          </cell>
          <cell r="G42" t="str">
            <v>K</v>
          </cell>
          <cell r="H42" t="str">
            <v>K</v>
          </cell>
          <cell r="I42" t="str">
            <v>K</v>
          </cell>
          <cell r="J42" t="str">
            <v>K</v>
          </cell>
          <cell r="L42" t="str">
            <v>K</v>
          </cell>
          <cell r="M42" t="str">
            <v>K</v>
          </cell>
          <cell r="N42" t="str">
            <v>K</v>
          </cell>
          <cell r="P42" t="str">
            <v>K</v>
          </cell>
          <cell r="Q42" t="str">
            <v>K</v>
          </cell>
          <cell r="R42" t="str">
            <v>K</v>
          </cell>
          <cell r="S42" t="str">
            <v>S1</v>
          </cell>
          <cell r="T42" t="str">
            <v>K</v>
          </cell>
          <cell r="W42" t="str">
            <v>K</v>
          </cell>
          <cell r="X42" t="str">
            <v>K</v>
          </cell>
          <cell r="Y42" t="str">
            <v>K</v>
          </cell>
          <cell r="Z42" t="str">
            <v>K</v>
          </cell>
          <cell r="AA42" t="str">
            <v>K</v>
          </cell>
          <cell r="AB42" t="str">
            <v>K</v>
          </cell>
          <cell r="AD42" t="str">
            <v>K</v>
          </cell>
          <cell r="AE42" t="str">
            <v>K</v>
          </cell>
          <cell r="AF42" t="str">
            <v>K</v>
          </cell>
          <cell r="AG42" t="str">
            <v>K</v>
          </cell>
          <cell r="AH42" t="str">
            <v>S1</v>
          </cell>
          <cell r="AI42" t="str">
            <v>K</v>
          </cell>
        </row>
        <row r="43">
          <cell r="C43" t="str">
            <v>1036521</v>
          </cell>
          <cell r="F43" t="str">
            <v>K</v>
          </cell>
          <cell r="G43" t="str">
            <v>K</v>
          </cell>
          <cell r="H43" t="str">
            <v>K</v>
          </cell>
          <cell r="I43" t="str">
            <v>K</v>
          </cell>
          <cell r="J43" t="str">
            <v>K</v>
          </cell>
          <cell r="L43" t="str">
            <v>K</v>
          </cell>
          <cell r="M43" t="str">
            <v>K</v>
          </cell>
          <cell r="N43" t="str">
            <v>K</v>
          </cell>
          <cell r="P43" t="str">
            <v>K</v>
          </cell>
          <cell r="Q43" t="str">
            <v>K</v>
          </cell>
          <cell r="R43" t="str">
            <v>K</v>
          </cell>
          <cell r="S43" t="str">
            <v>K</v>
          </cell>
          <cell r="T43" t="str">
            <v>K</v>
          </cell>
          <cell r="W43" t="str">
            <v>K</v>
          </cell>
          <cell r="X43" t="str">
            <v>K</v>
          </cell>
          <cell r="Y43" t="str">
            <v>K</v>
          </cell>
          <cell r="Z43" t="str">
            <v>K</v>
          </cell>
          <cell r="AA43" t="str">
            <v>K</v>
          </cell>
          <cell r="AB43" t="str">
            <v>S1</v>
          </cell>
          <cell r="AD43" t="str">
            <v>K</v>
          </cell>
          <cell r="AE43" t="str">
            <v>K</v>
          </cell>
          <cell r="AF43" t="str">
            <v>K</v>
          </cell>
          <cell r="AG43" t="str">
            <v>K</v>
          </cell>
          <cell r="AH43" t="str">
            <v>K</v>
          </cell>
          <cell r="AI43" t="str">
            <v>K</v>
          </cell>
        </row>
        <row r="44">
          <cell r="C44" t="str">
            <v>1047571</v>
          </cell>
          <cell r="F44" t="str">
            <v>S1</v>
          </cell>
          <cell r="G44" t="str">
            <v>C</v>
          </cell>
          <cell r="H44" t="str">
            <v>S1</v>
          </cell>
          <cell r="I44" t="str">
            <v>S1</v>
          </cell>
          <cell r="J44" t="str">
            <v>K</v>
          </cell>
          <cell r="L44" t="str">
            <v>K</v>
          </cell>
          <cell r="M44" t="str">
            <v>K</v>
          </cell>
          <cell r="N44" t="str">
            <v>K</v>
          </cell>
          <cell r="P44" t="str">
            <v>K</v>
          </cell>
          <cell r="Q44" t="str">
            <v>K</v>
          </cell>
          <cell r="R44" t="str">
            <v>K</v>
          </cell>
          <cell r="S44" t="str">
            <v>K</v>
          </cell>
          <cell r="T44" t="str">
            <v>K</v>
          </cell>
          <cell r="W44" t="str">
            <v>K</v>
          </cell>
          <cell r="X44" t="str">
            <v>K</v>
          </cell>
          <cell r="Y44" t="str">
            <v>K</v>
          </cell>
          <cell r="Z44" t="str">
            <v>K</v>
          </cell>
          <cell r="AA44" t="str">
            <v>S1</v>
          </cell>
          <cell r="AB44" t="str">
            <v>S1</v>
          </cell>
          <cell r="AD44" t="str">
            <v>S1</v>
          </cell>
          <cell r="AE44" t="str">
            <v>S1</v>
          </cell>
          <cell r="AF44" t="str">
            <v>K</v>
          </cell>
          <cell r="AG44" t="str">
            <v>K</v>
          </cell>
          <cell r="AH44" t="str">
            <v>K</v>
          </cell>
          <cell r="AI44" t="str">
            <v>K</v>
          </cell>
        </row>
        <row r="45">
          <cell r="C45" t="str">
            <v>1047601</v>
          </cell>
          <cell r="F45" t="str">
            <v>K</v>
          </cell>
          <cell r="G45" t="str">
            <v>K</v>
          </cell>
          <cell r="H45" t="str">
            <v>K</v>
          </cell>
          <cell r="I45" t="str">
            <v>K</v>
          </cell>
          <cell r="J45" t="str">
            <v>K</v>
          </cell>
          <cell r="L45" t="str">
            <v>K</v>
          </cell>
          <cell r="M45" t="str">
            <v>K</v>
          </cell>
          <cell r="N45" t="str">
            <v>K</v>
          </cell>
          <cell r="P45" t="str">
            <v>K</v>
          </cell>
          <cell r="Q45" t="str">
            <v>K</v>
          </cell>
          <cell r="R45" t="str">
            <v>K</v>
          </cell>
          <cell r="S45" t="str">
            <v>K</v>
          </cell>
          <cell r="T45" t="str">
            <v>K</v>
          </cell>
          <cell r="W45" t="str">
            <v>K</v>
          </cell>
          <cell r="X45" t="str">
            <v>K</v>
          </cell>
          <cell r="Y45" t="str">
            <v>K</v>
          </cell>
          <cell r="Z45" t="str">
            <v>K</v>
          </cell>
          <cell r="AA45" t="str">
            <v>K</v>
          </cell>
          <cell r="AB45" t="str">
            <v>K</v>
          </cell>
          <cell r="AD45" t="str">
            <v>K</v>
          </cell>
          <cell r="AE45" t="str">
            <v>K</v>
          </cell>
          <cell r="AF45" t="str">
            <v>S1</v>
          </cell>
          <cell r="AG45" t="str">
            <v>K</v>
          </cell>
          <cell r="AH45" t="str">
            <v>K</v>
          </cell>
          <cell r="AI45" t="str">
            <v>K</v>
          </cell>
        </row>
        <row r="46">
          <cell r="C46" t="str">
            <v>08300266</v>
          </cell>
          <cell r="H46" t="str">
            <v>K</v>
          </cell>
          <cell r="Z46" t="str">
            <v>K</v>
          </cell>
          <cell r="AA46" t="str">
            <v>K</v>
          </cell>
        </row>
        <row r="47">
          <cell r="C47" t="str">
            <v>10300194</v>
          </cell>
          <cell r="H47" t="str">
            <v>K</v>
          </cell>
          <cell r="Z47" t="str">
            <v>K</v>
          </cell>
          <cell r="AA47" t="str">
            <v>K</v>
          </cell>
        </row>
        <row r="48">
          <cell r="C48" t="str">
            <v>10300144</v>
          </cell>
          <cell r="I48" t="str">
            <v>K</v>
          </cell>
          <cell r="Z48" t="str">
            <v>K</v>
          </cell>
          <cell r="AA48" t="str">
            <v>K</v>
          </cell>
        </row>
        <row r="49">
          <cell r="C49" t="str">
            <v>993000356</v>
          </cell>
          <cell r="F49" t="str">
            <v>K</v>
          </cell>
          <cell r="G49" t="str">
            <v>K</v>
          </cell>
          <cell r="I49" t="str">
            <v>K</v>
          </cell>
          <cell r="J49" t="str">
            <v>K</v>
          </cell>
          <cell r="K49" t="str">
            <v>K</v>
          </cell>
          <cell r="L49" t="str">
            <v>K</v>
          </cell>
          <cell r="M49" t="str">
            <v>K</v>
          </cell>
          <cell r="N49" t="str">
            <v>K</v>
          </cell>
          <cell r="P49" t="str">
            <v>K</v>
          </cell>
          <cell r="Q49" t="str">
            <v>K</v>
          </cell>
          <cell r="R49" t="str">
            <v>K</v>
          </cell>
          <cell r="S49" t="str">
            <v>K</v>
          </cell>
          <cell r="T49" t="str">
            <v>K</v>
          </cell>
          <cell r="Z49" t="str">
            <v>K</v>
          </cell>
          <cell r="AA49" t="str">
            <v>K</v>
          </cell>
        </row>
        <row r="50">
          <cell r="C50" t="str">
            <v>20031130005</v>
          </cell>
          <cell r="F50" t="str">
            <v>K</v>
          </cell>
          <cell r="G50" t="str">
            <v>K</v>
          </cell>
          <cell r="I50" t="str">
            <v>K</v>
          </cell>
          <cell r="J50" t="str">
            <v>K</v>
          </cell>
          <cell r="K50" t="str">
            <v>K</v>
          </cell>
          <cell r="L50" t="str">
            <v>K</v>
          </cell>
          <cell r="M50" t="str">
            <v>K</v>
          </cell>
          <cell r="N50" t="str">
            <v>K</v>
          </cell>
          <cell r="P50" t="str">
            <v>K</v>
          </cell>
          <cell r="Q50" t="str">
            <v>K</v>
          </cell>
          <cell r="R50" t="str">
            <v>K</v>
          </cell>
          <cell r="S50" t="str">
            <v>K</v>
          </cell>
          <cell r="T50" t="str">
            <v>K</v>
          </cell>
          <cell r="Z50" t="str">
            <v>K</v>
          </cell>
          <cell r="AA50" t="str">
            <v>K</v>
          </cell>
        </row>
        <row r="51">
          <cell r="C51" t="str">
            <v>20011030022</v>
          </cell>
          <cell r="F51" t="str">
            <v>K</v>
          </cell>
          <cell r="G51" t="str">
            <v>K</v>
          </cell>
          <cell r="I51" t="str">
            <v>K</v>
          </cell>
          <cell r="J51" t="str">
            <v>K</v>
          </cell>
          <cell r="K51" t="str">
            <v>K</v>
          </cell>
          <cell r="L51" t="str">
            <v>K</v>
          </cell>
          <cell r="M51" t="str">
            <v>K</v>
          </cell>
          <cell r="N51" t="str">
            <v>K</v>
          </cell>
          <cell r="P51" t="str">
            <v>K</v>
          </cell>
          <cell r="Q51" t="str">
            <v>K</v>
          </cell>
          <cell r="R51" t="str">
            <v>K</v>
          </cell>
          <cell r="S51" t="str">
            <v>K</v>
          </cell>
          <cell r="T51" t="str">
            <v>K</v>
          </cell>
          <cell r="Z51" t="str">
            <v>K</v>
          </cell>
          <cell r="AA51" t="str">
            <v>K</v>
          </cell>
        </row>
        <row r="52">
          <cell r="C52" t="str">
            <v>20050330003</v>
          </cell>
          <cell r="F52" t="str">
            <v>K</v>
          </cell>
          <cell r="G52" t="str">
            <v>K</v>
          </cell>
          <cell r="I52" t="str">
            <v>K</v>
          </cell>
          <cell r="J52" t="str">
            <v>K</v>
          </cell>
          <cell r="K52" t="str">
            <v>K</v>
          </cell>
          <cell r="L52" t="str">
            <v>K</v>
          </cell>
          <cell r="M52" t="str">
            <v>K</v>
          </cell>
          <cell r="N52" t="str">
            <v>K</v>
          </cell>
          <cell r="P52" t="str">
            <v>K</v>
          </cell>
          <cell r="Q52" t="str">
            <v>K</v>
          </cell>
          <cell r="R52" t="str">
            <v>K</v>
          </cell>
          <cell r="S52" t="str">
            <v>K</v>
          </cell>
          <cell r="T52" t="str">
            <v>K</v>
          </cell>
          <cell r="Z52" t="str">
            <v>K</v>
          </cell>
          <cell r="AA52" t="str">
            <v>K</v>
          </cell>
        </row>
        <row r="53">
          <cell r="C53" t="str">
            <v>20050330002</v>
          </cell>
          <cell r="F53" t="str">
            <v>K</v>
          </cell>
          <cell r="G53" t="str">
            <v>K</v>
          </cell>
          <cell r="I53" t="str">
            <v>K</v>
          </cell>
          <cell r="J53" t="str">
            <v>K</v>
          </cell>
          <cell r="K53" t="str">
            <v>K</v>
          </cell>
          <cell r="L53" t="str">
            <v>K</v>
          </cell>
          <cell r="M53" t="str">
            <v>K</v>
          </cell>
          <cell r="N53" t="str">
            <v>K</v>
          </cell>
          <cell r="P53" t="str">
            <v>K</v>
          </cell>
          <cell r="Q53" t="str">
            <v>K</v>
          </cell>
          <cell r="R53" t="str">
            <v>K</v>
          </cell>
          <cell r="S53" t="str">
            <v>K</v>
          </cell>
          <cell r="T53" t="str">
            <v>K</v>
          </cell>
          <cell r="Z53" t="str">
            <v>K</v>
          </cell>
        </row>
        <row r="54">
          <cell r="C54" t="str">
            <v>20050430001</v>
          </cell>
          <cell r="F54" t="str">
            <v>K</v>
          </cell>
          <cell r="G54" t="str">
            <v>K</v>
          </cell>
          <cell r="I54" t="str">
            <v>K</v>
          </cell>
          <cell r="J54" t="str">
            <v>K</v>
          </cell>
          <cell r="K54" t="str">
            <v>K</v>
          </cell>
          <cell r="L54" t="str">
            <v>K</v>
          </cell>
          <cell r="M54" t="str">
            <v>K</v>
          </cell>
          <cell r="N54" t="str">
            <v>K</v>
          </cell>
          <cell r="P54" t="str">
            <v>K</v>
          </cell>
          <cell r="Q54" t="str">
            <v>K</v>
          </cell>
          <cell r="R54" t="str">
            <v>K</v>
          </cell>
          <cell r="S54" t="str">
            <v>K</v>
          </cell>
          <cell r="T54" t="str">
            <v>K</v>
          </cell>
          <cell r="Z54" t="str">
            <v>K</v>
          </cell>
        </row>
        <row r="55">
          <cell r="C55" t="str">
            <v>20051030006</v>
          </cell>
          <cell r="F55" t="str">
            <v>C</v>
          </cell>
          <cell r="G55" t="str">
            <v>C</v>
          </cell>
          <cell r="I55" t="str">
            <v>C</v>
          </cell>
          <cell r="J55" t="str">
            <v>C</v>
          </cell>
          <cell r="K55" t="str">
            <v>C</v>
          </cell>
          <cell r="L55" t="str">
            <v>C</v>
          </cell>
          <cell r="M55" t="str">
            <v>C</v>
          </cell>
          <cell r="N55" t="str">
            <v>C</v>
          </cell>
          <cell r="P55" t="str">
            <v>C</v>
          </cell>
          <cell r="Q55" t="str">
            <v>K</v>
          </cell>
          <cell r="R55" t="str">
            <v>K</v>
          </cell>
          <cell r="S55" t="str">
            <v>K</v>
          </cell>
          <cell r="T55" t="str">
            <v>K</v>
          </cell>
          <cell r="Z55" t="str">
            <v>K</v>
          </cell>
          <cell r="AA55" t="str">
            <v>K</v>
          </cell>
        </row>
        <row r="56">
          <cell r="C56" t="str">
            <v>20060230004</v>
          </cell>
          <cell r="F56" t="str">
            <v>K</v>
          </cell>
          <cell r="G56" t="str">
            <v>K</v>
          </cell>
          <cell r="I56" t="str">
            <v>K</v>
          </cell>
          <cell r="J56" t="str">
            <v>K</v>
          </cell>
          <cell r="K56" t="str">
            <v>K</v>
          </cell>
          <cell r="L56" t="str">
            <v>K</v>
          </cell>
          <cell r="M56" t="str">
            <v>K</v>
          </cell>
          <cell r="N56" t="str">
            <v>K</v>
          </cell>
          <cell r="P56" t="str">
            <v>K</v>
          </cell>
          <cell r="Q56" t="str">
            <v>K</v>
          </cell>
          <cell r="R56" t="str">
            <v>S1</v>
          </cell>
          <cell r="S56" t="str">
            <v>C</v>
          </cell>
          <cell r="T56" t="str">
            <v>C</v>
          </cell>
          <cell r="Z56" t="str">
            <v>K</v>
          </cell>
        </row>
        <row r="57">
          <cell r="C57" t="str">
            <v>20060230001</v>
          </cell>
          <cell r="F57" t="str">
            <v>K</v>
          </cell>
          <cell r="G57" t="str">
            <v>K</v>
          </cell>
          <cell r="I57" t="str">
            <v>K</v>
          </cell>
          <cell r="J57" t="str">
            <v>K</v>
          </cell>
          <cell r="K57" t="str">
            <v>K</v>
          </cell>
          <cell r="L57" t="str">
            <v>K</v>
          </cell>
          <cell r="M57" t="str">
            <v>K</v>
          </cell>
          <cell r="AH57" t="str">
            <v>K</v>
          </cell>
          <cell r="AI57" t="str">
            <v>K</v>
          </cell>
        </row>
        <row r="58">
          <cell r="C58" t="str">
            <v>20060730006</v>
          </cell>
          <cell r="F58" t="str">
            <v>K</v>
          </cell>
          <cell r="G58" t="str">
            <v>K</v>
          </cell>
          <cell r="I58" t="str">
            <v>K</v>
          </cell>
          <cell r="J58" t="str">
            <v>K</v>
          </cell>
          <cell r="K58" t="str">
            <v>K</v>
          </cell>
          <cell r="L58" t="str">
            <v>K</v>
          </cell>
          <cell r="M58" t="str">
            <v>K</v>
          </cell>
          <cell r="N58" t="str">
            <v>K</v>
          </cell>
          <cell r="P58" t="str">
            <v>K</v>
          </cell>
          <cell r="Q58" t="str">
            <v>K</v>
          </cell>
          <cell r="R58" t="str">
            <v>K</v>
          </cell>
          <cell r="S58" t="str">
            <v>K</v>
          </cell>
          <cell r="T58" t="str">
            <v>K</v>
          </cell>
          <cell r="AH58" t="str">
            <v>K</v>
          </cell>
          <cell r="AI58" t="str">
            <v>K</v>
          </cell>
        </row>
        <row r="59">
          <cell r="C59" t="str">
            <v>20060230003</v>
          </cell>
          <cell r="F59" t="str">
            <v>K</v>
          </cell>
          <cell r="G59" t="str">
            <v>K</v>
          </cell>
          <cell r="H59" t="str">
            <v>K</v>
          </cell>
          <cell r="I59" t="str">
            <v>K</v>
          </cell>
          <cell r="J59" t="str">
            <v>K</v>
          </cell>
          <cell r="K59" t="str">
            <v>K</v>
          </cell>
          <cell r="L59" t="str">
            <v>K</v>
          </cell>
          <cell r="M59" t="str">
            <v>K</v>
          </cell>
          <cell r="N59" t="str">
            <v>K</v>
          </cell>
          <cell r="P59" t="str">
            <v>K</v>
          </cell>
          <cell r="Q59" t="str">
            <v>K</v>
          </cell>
          <cell r="R59" t="str">
            <v>K</v>
          </cell>
          <cell r="S59" t="str">
            <v>K</v>
          </cell>
          <cell r="T59" t="str">
            <v>K</v>
          </cell>
          <cell r="W59" t="str">
            <v>K</v>
          </cell>
          <cell r="X59" t="str">
            <v>K</v>
          </cell>
          <cell r="Y59" t="str">
            <v>K</v>
          </cell>
          <cell r="Z59" t="str">
            <v>K</v>
          </cell>
          <cell r="AA59" t="str">
            <v>S1</v>
          </cell>
          <cell r="AB59" t="str">
            <v>S1</v>
          </cell>
          <cell r="AD59" t="str">
            <v>K</v>
          </cell>
          <cell r="AE59" t="str">
            <v>K</v>
          </cell>
          <cell r="AF59" t="str">
            <v>K</v>
          </cell>
          <cell r="AG59" t="str">
            <v>K</v>
          </cell>
          <cell r="AH59" t="str">
            <v>K</v>
          </cell>
          <cell r="AI59" t="str">
            <v>K</v>
          </cell>
        </row>
        <row r="60">
          <cell r="C60" t="str">
            <v>20060730005</v>
          </cell>
          <cell r="F60" t="str">
            <v>K</v>
          </cell>
          <cell r="G60" t="str">
            <v>K</v>
          </cell>
          <cell r="H60" t="str">
            <v>K</v>
          </cell>
          <cell r="I60" t="str">
            <v>K</v>
          </cell>
          <cell r="J60" t="str">
            <v>K</v>
          </cell>
          <cell r="K60" t="str">
            <v>K</v>
          </cell>
          <cell r="L60" t="str">
            <v>K</v>
          </cell>
          <cell r="M60" t="str">
            <v>S1</v>
          </cell>
          <cell r="N60" t="str">
            <v>S1</v>
          </cell>
          <cell r="P60" t="str">
            <v>K</v>
          </cell>
          <cell r="Q60" t="str">
            <v>K</v>
          </cell>
          <cell r="R60" t="str">
            <v>K</v>
          </cell>
          <cell r="S60" t="str">
            <v>K</v>
          </cell>
          <cell r="T60" t="str">
            <v>K</v>
          </cell>
          <cell r="W60" t="str">
            <v>K</v>
          </cell>
          <cell r="X60" t="str">
            <v>K</v>
          </cell>
          <cell r="Y60" t="str">
            <v>K</v>
          </cell>
          <cell r="Z60" t="str">
            <v>K</v>
          </cell>
          <cell r="AA60" t="str">
            <v>K</v>
          </cell>
          <cell r="AB60" t="str">
            <v>K</v>
          </cell>
          <cell r="AD60" t="str">
            <v>K</v>
          </cell>
          <cell r="AE60" t="str">
            <v>K</v>
          </cell>
          <cell r="AF60" t="str">
            <v>K</v>
          </cell>
          <cell r="AG60" t="str">
            <v>K</v>
          </cell>
          <cell r="AH60" t="str">
            <v>K</v>
          </cell>
          <cell r="AI60" t="str">
            <v>C</v>
          </cell>
        </row>
        <row r="61">
          <cell r="C61" t="str">
            <v>20050330001</v>
          </cell>
          <cell r="F61" t="str">
            <v>K</v>
          </cell>
          <cell r="G61" t="str">
            <v>K</v>
          </cell>
          <cell r="H61" t="str">
            <v>K</v>
          </cell>
          <cell r="I61" t="str">
            <v>K</v>
          </cell>
          <cell r="J61" t="str">
            <v>K</v>
          </cell>
          <cell r="K61" t="str">
            <v>K</v>
          </cell>
          <cell r="L61" t="str">
            <v>K</v>
          </cell>
          <cell r="M61" t="str">
            <v>K</v>
          </cell>
          <cell r="N61" t="str">
            <v>K</v>
          </cell>
          <cell r="P61" t="str">
            <v>K</v>
          </cell>
          <cell r="Q61" t="str">
            <v>K</v>
          </cell>
          <cell r="R61" t="str">
            <v>K</v>
          </cell>
          <cell r="S61" t="str">
            <v>K</v>
          </cell>
          <cell r="T61" t="str">
            <v>K</v>
          </cell>
          <cell r="W61" t="str">
            <v>C</v>
          </cell>
          <cell r="X61" t="str">
            <v>K</v>
          </cell>
          <cell r="Y61" t="str">
            <v>K</v>
          </cell>
          <cell r="Z61" t="str">
            <v>K</v>
          </cell>
          <cell r="AA61" t="str">
            <v>K</v>
          </cell>
          <cell r="AB61" t="str">
            <v>K</v>
          </cell>
          <cell r="AD61" t="str">
            <v>K</v>
          </cell>
          <cell r="AE61" t="str">
            <v>K</v>
          </cell>
          <cell r="AF61" t="str">
            <v>K</v>
          </cell>
          <cell r="AG61" t="str">
            <v>K</v>
          </cell>
          <cell r="AH61" t="str">
            <v>K</v>
          </cell>
          <cell r="AI61" t="str">
            <v>K</v>
          </cell>
        </row>
        <row r="62">
          <cell r="C62" t="str">
            <v>06300047</v>
          </cell>
          <cell r="F62" t="str">
            <v>K</v>
          </cell>
          <cell r="G62" t="str">
            <v>K</v>
          </cell>
          <cell r="H62" t="str">
            <v>C</v>
          </cell>
          <cell r="I62" t="str">
            <v>K</v>
          </cell>
          <cell r="J62" t="str">
            <v>K</v>
          </cell>
          <cell r="K62" t="str">
            <v>K</v>
          </cell>
          <cell r="L62" t="str">
            <v>K</v>
          </cell>
          <cell r="M62" t="str">
            <v>K</v>
          </cell>
          <cell r="N62" t="str">
            <v>K</v>
          </cell>
          <cell r="P62" t="str">
            <v>K</v>
          </cell>
          <cell r="Q62" t="str">
            <v>K</v>
          </cell>
          <cell r="R62" t="str">
            <v>K</v>
          </cell>
          <cell r="S62" t="str">
            <v>K</v>
          </cell>
          <cell r="T62" t="str">
            <v>K</v>
          </cell>
          <cell r="W62" t="str">
            <v>K</v>
          </cell>
          <cell r="X62" t="str">
            <v>K</v>
          </cell>
          <cell r="Y62" t="str">
            <v>K</v>
          </cell>
          <cell r="Z62" t="str">
            <v>K</v>
          </cell>
          <cell r="AA62" t="str">
            <v>K</v>
          </cell>
          <cell r="AB62" t="str">
            <v>K</v>
          </cell>
          <cell r="AD62" t="str">
            <v>K</v>
          </cell>
          <cell r="AE62" t="str">
            <v>K</v>
          </cell>
          <cell r="AF62" t="str">
            <v>K</v>
          </cell>
          <cell r="AG62" t="str">
            <v>K</v>
          </cell>
          <cell r="AH62" t="str">
            <v>K</v>
          </cell>
          <cell r="AI62" t="str">
            <v>S1</v>
          </cell>
        </row>
        <row r="63">
          <cell r="C63" t="str">
            <v>06300048</v>
          </cell>
          <cell r="F63" t="str">
            <v>S1</v>
          </cell>
          <cell r="G63" t="str">
            <v>K</v>
          </cell>
          <cell r="H63" t="str">
            <v>K</v>
          </cell>
          <cell r="I63" t="str">
            <v>K</v>
          </cell>
          <cell r="J63" t="str">
            <v>K</v>
          </cell>
          <cell r="L63" t="str">
            <v>K</v>
          </cell>
          <cell r="M63" t="str">
            <v>K</v>
          </cell>
          <cell r="N63" t="str">
            <v>K</v>
          </cell>
          <cell r="P63" t="str">
            <v>K</v>
          </cell>
          <cell r="Q63" t="str">
            <v>K</v>
          </cell>
          <cell r="R63" t="str">
            <v>K</v>
          </cell>
          <cell r="S63" t="str">
            <v>K</v>
          </cell>
          <cell r="T63" t="str">
            <v>K</v>
          </cell>
          <cell r="W63" t="str">
            <v>K</v>
          </cell>
          <cell r="X63" t="str">
            <v>K</v>
          </cell>
          <cell r="Y63" t="str">
            <v>K</v>
          </cell>
          <cell r="Z63" t="str">
            <v>K</v>
          </cell>
          <cell r="AA63" t="str">
            <v>K</v>
          </cell>
          <cell r="AB63" t="str">
            <v>K</v>
          </cell>
          <cell r="AD63" t="str">
            <v>K</v>
          </cell>
          <cell r="AE63" t="str">
            <v>K</v>
          </cell>
          <cell r="AF63" t="str">
            <v>K</v>
          </cell>
          <cell r="AG63" t="str">
            <v>K</v>
          </cell>
          <cell r="AH63" t="str">
            <v>K</v>
          </cell>
          <cell r="AI63" t="str">
            <v>K</v>
          </cell>
        </row>
        <row r="64">
          <cell r="C64" t="str">
            <v>06300053</v>
          </cell>
          <cell r="F64" t="str">
            <v>K</v>
          </cell>
          <cell r="G64" t="str">
            <v>K</v>
          </cell>
          <cell r="H64" t="str">
            <v>K</v>
          </cell>
          <cell r="I64" t="str">
            <v>K</v>
          </cell>
          <cell r="J64" t="str">
            <v>K</v>
          </cell>
          <cell r="K64" t="str">
            <v>K</v>
          </cell>
          <cell r="L64" t="str">
            <v>K</v>
          </cell>
          <cell r="M64" t="str">
            <v>K</v>
          </cell>
          <cell r="N64" t="str">
            <v>K</v>
          </cell>
          <cell r="P64" t="str">
            <v>K</v>
          </cell>
          <cell r="Q64" t="str">
            <v>K</v>
          </cell>
          <cell r="R64" t="str">
            <v>K</v>
          </cell>
          <cell r="S64" t="str">
            <v>K</v>
          </cell>
          <cell r="T64" t="str">
            <v>K</v>
          </cell>
          <cell r="W64" t="str">
            <v>K</v>
          </cell>
          <cell r="X64" t="str">
            <v>K</v>
          </cell>
          <cell r="Y64" t="str">
            <v>K</v>
          </cell>
          <cell r="Z64" t="str">
            <v>K</v>
          </cell>
          <cell r="AA64" t="str">
            <v>K</v>
          </cell>
          <cell r="AB64" t="str">
            <v>K</v>
          </cell>
          <cell r="AD64" t="str">
            <v>K</v>
          </cell>
          <cell r="AE64" t="str">
            <v>K</v>
          </cell>
          <cell r="AF64" t="str">
            <v>K</v>
          </cell>
          <cell r="AG64" t="str">
            <v>K</v>
          </cell>
          <cell r="AH64" t="str">
            <v>K</v>
          </cell>
          <cell r="AI64" t="str">
            <v>S1</v>
          </cell>
        </row>
        <row r="65">
          <cell r="C65" t="str">
            <v>06300050</v>
          </cell>
          <cell r="F65" t="str">
            <v>K</v>
          </cell>
          <cell r="G65" t="str">
            <v>K</v>
          </cell>
          <cell r="H65" t="str">
            <v>K</v>
          </cell>
          <cell r="I65" t="str">
            <v>K</v>
          </cell>
          <cell r="J65" t="str">
            <v>S1</v>
          </cell>
          <cell r="K65" t="str">
            <v>K</v>
          </cell>
          <cell r="L65" t="str">
            <v>K</v>
          </cell>
          <cell r="M65" t="str">
            <v>K</v>
          </cell>
          <cell r="N65" t="str">
            <v>K</v>
          </cell>
          <cell r="P65" t="str">
            <v>K</v>
          </cell>
          <cell r="Q65" t="str">
            <v>K</v>
          </cell>
          <cell r="R65" t="str">
            <v>K</v>
          </cell>
          <cell r="S65" t="str">
            <v>K</v>
          </cell>
          <cell r="T65" t="str">
            <v>K</v>
          </cell>
          <cell r="W65" t="str">
            <v>K</v>
          </cell>
          <cell r="X65" t="str">
            <v>K</v>
          </cell>
          <cell r="Y65" t="str">
            <v>K</v>
          </cell>
          <cell r="Z65" t="str">
            <v>K</v>
          </cell>
          <cell r="AA65" t="str">
            <v>K</v>
          </cell>
          <cell r="AB65" t="str">
            <v>K</v>
          </cell>
          <cell r="AD65" t="str">
            <v>K</v>
          </cell>
          <cell r="AE65" t="str">
            <v>K</v>
          </cell>
          <cell r="AF65" t="str">
            <v>K</v>
          </cell>
          <cell r="AG65" t="str">
            <v>K</v>
          </cell>
          <cell r="AH65" t="str">
            <v>K</v>
          </cell>
          <cell r="AI65" t="str">
            <v>K</v>
          </cell>
        </row>
        <row r="66">
          <cell r="C66" t="str">
            <v>UMMAN</v>
          </cell>
          <cell r="F66" t="str">
            <v>K</v>
          </cell>
          <cell r="G66" t="str">
            <v>S1</v>
          </cell>
          <cell r="H66" t="str">
            <v>K</v>
          </cell>
          <cell r="I66" t="str">
            <v>K</v>
          </cell>
          <cell r="J66" t="str">
            <v>S1</v>
          </cell>
          <cell r="L66" t="str">
            <v>S1</v>
          </cell>
          <cell r="M66" t="str">
            <v>K</v>
          </cell>
          <cell r="N66" t="str">
            <v>K</v>
          </cell>
          <cell r="P66" t="str">
            <v>S1</v>
          </cell>
          <cell r="Q66" t="str">
            <v>K</v>
          </cell>
          <cell r="R66" t="str">
            <v>S1</v>
          </cell>
          <cell r="S66" t="str">
            <v>K</v>
          </cell>
          <cell r="T66" t="str">
            <v>C</v>
          </cell>
          <cell r="W66" t="str">
            <v>K</v>
          </cell>
          <cell r="X66" t="str">
            <v>S1</v>
          </cell>
          <cell r="Y66" t="str">
            <v>K</v>
          </cell>
          <cell r="Z66" t="str">
            <v>K</v>
          </cell>
          <cell r="AA66" t="str">
            <v>K</v>
          </cell>
          <cell r="AB66" t="str">
            <v>K</v>
          </cell>
          <cell r="AD66" t="str">
            <v>K</v>
          </cell>
          <cell r="AE66" t="str">
            <v>K</v>
          </cell>
          <cell r="AF66" t="str">
            <v>K</v>
          </cell>
          <cell r="AG66" t="str">
            <v>K</v>
          </cell>
          <cell r="AH66" t="str">
            <v>K</v>
          </cell>
          <cell r="AI66" t="str">
            <v>S1</v>
          </cell>
        </row>
        <row r="67">
          <cell r="C67" t="str">
            <v>JUMMAN</v>
          </cell>
          <cell r="F67" t="str">
            <v>K</v>
          </cell>
          <cell r="G67" t="str">
            <v>K</v>
          </cell>
          <cell r="H67" t="str">
            <v>K</v>
          </cell>
          <cell r="I67" t="str">
            <v>K</v>
          </cell>
          <cell r="J67" t="str">
            <v>K</v>
          </cell>
          <cell r="L67" t="str">
            <v>K</v>
          </cell>
          <cell r="M67" t="str">
            <v>P2</v>
          </cell>
          <cell r="N67" t="str">
            <v>P2</v>
          </cell>
          <cell r="P67" t="str">
            <v>K</v>
          </cell>
          <cell r="Q67" t="str">
            <v>K</v>
          </cell>
          <cell r="R67" t="str">
            <v>K</v>
          </cell>
          <cell r="S67" t="str">
            <v>K</v>
          </cell>
          <cell r="T67" t="str">
            <v>S1</v>
          </cell>
          <cell r="W67" t="str">
            <v>K</v>
          </cell>
          <cell r="X67" t="str">
            <v>K</v>
          </cell>
          <cell r="Y67" t="str">
            <v>K</v>
          </cell>
          <cell r="Z67" t="str">
            <v>K</v>
          </cell>
          <cell r="AA67" t="str">
            <v>K</v>
          </cell>
          <cell r="AB67" t="str">
            <v>K</v>
          </cell>
          <cell r="AD67" t="str">
            <v>K</v>
          </cell>
          <cell r="AE67" t="str">
            <v>S1</v>
          </cell>
          <cell r="AF67" t="str">
            <v>S1</v>
          </cell>
          <cell r="AG67" t="str">
            <v>S1</v>
          </cell>
          <cell r="AH67" t="str">
            <v>K</v>
          </cell>
          <cell r="AI67" t="str">
            <v>K</v>
          </cell>
        </row>
        <row r="68">
          <cell r="C68" t="str">
            <v>0825011</v>
          </cell>
          <cell r="F68" t="str">
            <v>K</v>
          </cell>
          <cell r="G68" t="str">
            <v>K</v>
          </cell>
          <cell r="H68" t="str">
            <v>S1</v>
          </cell>
          <cell r="I68" t="str">
            <v>K</v>
          </cell>
          <cell r="J68" t="str">
            <v>K</v>
          </cell>
          <cell r="L68" t="str">
            <v>K</v>
          </cell>
          <cell r="M68" t="str">
            <v>K</v>
          </cell>
          <cell r="N68" t="str">
            <v>K</v>
          </cell>
          <cell r="P68" t="str">
            <v>K</v>
          </cell>
          <cell r="Q68" t="str">
            <v>K</v>
          </cell>
          <cell r="R68" t="str">
            <v>K</v>
          </cell>
          <cell r="S68" t="str">
            <v>S1</v>
          </cell>
          <cell r="T68" t="str">
            <v>K</v>
          </cell>
          <cell r="W68" t="str">
            <v>K</v>
          </cell>
          <cell r="X68" t="str">
            <v>K</v>
          </cell>
          <cell r="Y68" t="str">
            <v>K</v>
          </cell>
          <cell r="Z68" t="str">
            <v>K</v>
          </cell>
          <cell r="AA68" t="str">
            <v>S1</v>
          </cell>
          <cell r="AB68" t="str">
            <v>S1</v>
          </cell>
          <cell r="AD68" t="str">
            <v>K</v>
          </cell>
          <cell r="AE68" t="str">
            <v>K</v>
          </cell>
          <cell r="AF68" t="str">
            <v>K</v>
          </cell>
          <cell r="AG68" t="str">
            <v>K</v>
          </cell>
          <cell r="AH68" t="str">
            <v>K</v>
          </cell>
          <cell r="AI68" t="str">
            <v>K</v>
          </cell>
        </row>
        <row r="69">
          <cell r="C69" t="str">
            <v>0916051</v>
          </cell>
          <cell r="F69" t="str">
            <v>K</v>
          </cell>
          <cell r="G69" t="str">
            <v>K</v>
          </cell>
          <cell r="H69" t="str">
            <v>S1</v>
          </cell>
          <cell r="I69" t="str">
            <v>S1</v>
          </cell>
          <cell r="J69" t="str">
            <v>K</v>
          </cell>
          <cell r="L69" t="str">
            <v>K</v>
          </cell>
          <cell r="M69" t="str">
            <v>K</v>
          </cell>
          <cell r="N69" t="str">
            <v>K</v>
          </cell>
          <cell r="P69" t="str">
            <v>K</v>
          </cell>
          <cell r="Q69" t="str">
            <v>K</v>
          </cell>
          <cell r="R69" t="str">
            <v>K</v>
          </cell>
          <cell r="S69" t="str">
            <v>K</v>
          </cell>
          <cell r="T69" t="str">
            <v>K</v>
          </cell>
          <cell r="W69" t="str">
            <v>K</v>
          </cell>
          <cell r="X69" t="str">
            <v>K</v>
          </cell>
          <cell r="Y69" t="str">
            <v>K</v>
          </cell>
          <cell r="Z69" t="str">
            <v>K</v>
          </cell>
          <cell r="AA69" t="str">
            <v>K</v>
          </cell>
          <cell r="AB69" t="str">
            <v>K</v>
          </cell>
          <cell r="AD69" t="str">
            <v>K</v>
          </cell>
          <cell r="AE69" t="str">
            <v>K</v>
          </cell>
          <cell r="AF69" t="str">
            <v>K</v>
          </cell>
          <cell r="AG69" t="str">
            <v>K</v>
          </cell>
          <cell r="AH69" t="str">
            <v>K</v>
          </cell>
          <cell r="AI69" t="str">
            <v>K</v>
          </cell>
        </row>
        <row r="70">
          <cell r="C70" t="str">
            <v>0953861</v>
          </cell>
          <cell r="F70" t="str">
            <v>K</v>
          </cell>
          <cell r="G70" t="str">
            <v>K</v>
          </cell>
          <cell r="H70" t="str">
            <v>K</v>
          </cell>
          <cell r="I70" t="str">
            <v>K</v>
          </cell>
          <cell r="J70" t="str">
            <v>K</v>
          </cell>
          <cell r="L70" t="str">
            <v>K</v>
          </cell>
          <cell r="M70" t="str">
            <v>K</v>
          </cell>
          <cell r="N70" t="str">
            <v>K</v>
          </cell>
          <cell r="P70" t="str">
            <v>K</v>
          </cell>
          <cell r="Q70" t="str">
            <v>K</v>
          </cell>
          <cell r="R70" t="str">
            <v>K</v>
          </cell>
          <cell r="S70" t="str">
            <v>K</v>
          </cell>
          <cell r="T70" t="str">
            <v>S1</v>
          </cell>
          <cell r="W70" t="str">
            <v>K</v>
          </cell>
          <cell r="X70" t="str">
            <v>K</v>
          </cell>
          <cell r="Y70" t="str">
            <v>K</v>
          </cell>
          <cell r="Z70" t="str">
            <v>K</v>
          </cell>
          <cell r="AA70" t="str">
            <v>K</v>
          </cell>
          <cell r="AB70" t="str">
            <v>S1</v>
          </cell>
          <cell r="AD70" t="str">
            <v>K</v>
          </cell>
          <cell r="AE70" t="str">
            <v>K</v>
          </cell>
          <cell r="AF70" t="str">
            <v>K</v>
          </cell>
          <cell r="AG70" t="str">
            <v>S1</v>
          </cell>
          <cell r="AH70" t="str">
            <v>K</v>
          </cell>
          <cell r="AI70" t="str">
            <v>K</v>
          </cell>
        </row>
        <row r="71">
          <cell r="C71" t="str">
            <v>0955151</v>
          </cell>
          <cell r="F71" t="str">
            <v>K</v>
          </cell>
          <cell r="G71" t="str">
            <v>K</v>
          </cell>
          <cell r="H71" t="str">
            <v>K</v>
          </cell>
          <cell r="I71" t="str">
            <v>K</v>
          </cell>
          <cell r="J71" t="str">
            <v>K</v>
          </cell>
          <cell r="L71" t="str">
            <v>S1</v>
          </cell>
          <cell r="M71" t="str">
            <v>K</v>
          </cell>
          <cell r="N71" t="str">
            <v>K</v>
          </cell>
          <cell r="P71" t="str">
            <v>K</v>
          </cell>
          <cell r="Q71" t="str">
            <v>K</v>
          </cell>
          <cell r="R71" t="str">
            <v>K</v>
          </cell>
          <cell r="S71" t="str">
            <v>K</v>
          </cell>
          <cell r="T71" t="str">
            <v>K</v>
          </cell>
          <cell r="W71" t="str">
            <v>K</v>
          </cell>
          <cell r="X71" t="str">
            <v>K</v>
          </cell>
          <cell r="Y71" t="str">
            <v>K</v>
          </cell>
          <cell r="Z71" t="str">
            <v>K</v>
          </cell>
          <cell r="AA71" t="str">
            <v>K</v>
          </cell>
          <cell r="AB71" t="str">
            <v>K</v>
          </cell>
          <cell r="AD71" t="str">
            <v>K</v>
          </cell>
          <cell r="AE71" t="str">
            <v>K</v>
          </cell>
          <cell r="AF71" t="str">
            <v>K</v>
          </cell>
          <cell r="AG71" t="str">
            <v>K</v>
          </cell>
          <cell r="AH71" t="str">
            <v>K</v>
          </cell>
          <cell r="AI71" t="str">
            <v>K</v>
          </cell>
        </row>
        <row r="72">
          <cell r="C72" t="str">
            <v>0905731</v>
          </cell>
          <cell r="F72" t="str">
            <v>K</v>
          </cell>
          <cell r="G72" t="str">
            <v>C</v>
          </cell>
          <cell r="H72" t="str">
            <v>S1</v>
          </cell>
          <cell r="I72" t="str">
            <v>M1</v>
          </cell>
          <cell r="J72" t="str">
            <v>K</v>
          </cell>
          <cell r="L72" t="str">
            <v>K</v>
          </cell>
          <cell r="M72" t="str">
            <v>K</v>
          </cell>
          <cell r="N72" t="str">
            <v>K</v>
          </cell>
          <cell r="P72" t="str">
            <v>M1</v>
          </cell>
          <cell r="Q72" t="str">
            <v>K</v>
          </cell>
          <cell r="R72" t="str">
            <v>K</v>
          </cell>
          <cell r="S72" t="str">
            <v>K</v>
          </cell>
          <cell r="T72" t="str">
            <v>K</v>
          </cell>
          <cell r="W72" t="str">
            <v>K</v>
          </cell>
          <cell r="X72" t="str">
            <v>K</v>
          </cell>
          <cell r="Y72" t="str">
            <v>K</v>
          </cell>
          <cell r="Z72" t="str">
            <v>K</v>
          </cell>
          <cell r="AA72" t="str">
            <v>S1</v>
          </cell>
          <cell r="AB72" t="str">
            <v>S1</v>
          </cell>
          <cell r="AD72" t="str">
            <v>K</v>
          </cell>
          <cell r="AE72" t="str">
            <v>S1</v>
          </cell>
          <cell r="AF72" t="str">
            <v>S1</v>
          </cell>
          <cell r="AG72" t="str">
            <v>S1</v>
          </cell>
          <cell r="AH72" t="str">
            <v>S1</v>
          </cell>
          <cell r="AI72" t="str">
            <v>S1</v>
          </cell>
        </row>
        <row r="73">
          <cell r="C73" t="str">
            <v>0824861</v>
          </cell>
          <cell r="F73" t="str">
            <v>K</v>
          </cell>
          <cell r="G73" t="str">
            <v>S1</v>
          </cell>
          <cell r="H73" t="str">
            <v>S1</v>
          </cell>
          <cell r="I73" t="str">
            <v>S1</v>
          </cell>
          <cell r="J73" t="str">
            <v>K</v>
          </cell>
          <cell r="L73" t="str">
            <v>K</v>
          </cell>
          <cell r="M73" t="str">
            <v>K</v>
          </cell>
          <cell r="N73" t="str">
            <v>K</v>
          </cell>
          <cell r="P73" t="str">
            <v>K</v>
          </cell>
          <cell r="Q73" t="str">
            <v>K</v>
          </cell>
          <cell r="R73" t="str">
            <v>K</v>
          </cell>
          <cell r="S73" t="str">
            <v>K</v>
          </cell>
          <cell r="T73" t="str">
            <v>S1</v>
          </cell>
          <cell r="W73" t="str">
            <v>K</v>
          </cell>
          <cell r="X73" t="str">
            <v>K</v>
          </cell>
          <cell r="Y73" t="str">
            <v>K</v>
          </cell>
          <cell r="Z73" t="str">
            <v>K</v>
          </cell>
          <cell r="AA73" t="str">
            <v>K</v>
          </cell>
          <cell r="AB73" t="str">
            <v>K</v>
          </cell>
          <cell r="AD73" t="str">
            <v>K</v>
          </cell>
          <cell r="AE73" t="str">
            <v>K</v>
          </cell>
          <cell r="AF73" t="str">
            <v>K</v>
          </cell>
          <cell r="AG73" t="str">
            <v>K</v>
          </cell>
          <cell r="AH73" t="str">
            <v>K</v>
          </cell>
          <cell r="AI73" t="str">
            <v>K</v>
          </cell>
        </row>
        <row r="74">
          <cell r="C74" t="str">
            <v>1010001</v>
          </cell>
          <cell r="F74" t="str">
            <v>K</v>
          </cell>
          <cell r="G74" t="str">
            <v>K</v>
          </cell>
          <cell r="H74" t="str">
            <v>S1</v>
          </cell>
          <cell r="I74" t="str">
            <v>S1</v>
          </cell>
          <cell r="J74" t="str">
            <v>S1</v>
          </cell>
          <cell r="L74" t="str">
            <v>K</v>
          </cell>
          <cell r="M74" t="str">
            <v>K</v>
          </cell>
          <cell r="N74" t="str">
            <v>K</v>
          </cell>
          <cell r="P74" t="str">
            <v>K</v>
          </cell>
          <cell r="Q74" t="str">
            <v>K</v>
          </cell>
          <cell r="R74" t="str">
            <v>K</v>
          </cell>
          <cell r="S74" t="str">
            <v>K</v>
          </cell>
          <cell r="T74" t="str">
            <v>K</v>
          </cell>
          <cell r="W74" t="str">
            <v>K</v>
          </cell>
          <cell r="X74" t="str">
            <v>K</v>
          </cell>
          <cell r="Y74" t="str">
            <v>K</v>
          </cell>
          <cell r="Z74" t="str">
            <v>K</v>
          </cell>
          <cell r="AA74" t="str">
            <v>S1</v>
          </cell>
          <cell r="AB74" t="str">
            <v>K</v>
          </cell>
          <cell r="AD74" t="str">
            <v>K</v>
          </cell>
          <cell r="AE74" t="str">
            <v>K</v>
          </cell>
          <cell r="AF74" t="str">
            <v>K</v>
          </cell>
          <cell r="AG74" t="str">
            <v>K</v>
          </cell>
          <cell r="AH74" t="str">
            <v>M1</v>
          </cell>
          <cell r="AI74" t="str">
            <v>K</v>
          </cell>
        </row>
        <row r="75">
          <cell r="C75" t="str">
            <v>1016921</v>
          </cell>
          <cell r="F75" t="str">
            <v>K</v>
          </cell>
          <cell r="G75" t="str">
            <v>K</v>
          </cell>
          <cell r="H75" t="str">
            <v>K</v>
          </cell>
          <cell r="I75" t="str">
            <v>K</v>
          </cell>
          <cell r="J75" t="str">
            <v>K</v>
          </cell>
          <cell r="L75" t="str">
            <v>K</v>
          </cell>
          <cell r="M75" t="str">
            <v>P2</v>
          </cell>
          <cell r="N75" t="str">
            <v>K</v>
          </cell>
          <cell r="P75" t="str">
            <v>K</v>
          </cell>
          <cell r="Q75" t="str">
            <v>K</v>
          </cell>
          <cell r="R75" t="str">
            <v>K</v>
          </cell>
          <cell r="S75" t="str">
            <v>K</v>
          </cell>
          <cell r="T75" t="str">
            <v>K</v>
          </cell>
          <cell r="W75" t="str">
            <v>K</v>
          </cell>
          <cell r="X75" t="str">
            <v>K</v>
          </cell>
          <cell r="Y75" t="str">
            <v>K</v>
          </cell>
          <cell r="Z75" t="str">
            <v>K</v>
          </cell>
          <cell r="AA75" t="str">
            <v>K</v>
          </cell>
          <cell r="AB75" t="str">
            <v>K</v>
          </cell>
          <cell r="AD75" t="str">
            <v>K</v>
          </cell>
          <cell r="AE75" t="str">
            <v>K</v>
          </cell>
          <cell r="AF75" t="str">
            <v>K</v>
          </cell>
          <cell r="AG75" t="str">
            <v>K</v>
          </cell>
          <cell r="AH75" t="str">
            <v>K</v>
          </cell>
          <cell r="AI75" t="str">
            <v>M1</v>
          </cell>
        </row>
        <row r="76">
          <cell r="C76" t="str">
            <v>1016871</v>
          </cell>
          <cell r="F76" t="str">
            <v>K</v>
          </cell>
          <cell r="G76" t="str">
            <v>S1</v>
          </cell>
          <cell r="H76" t="str">
            <v>S1</v>
          </cell>
          <cell r="I76" t="str">
            <v>K</v>
          </cell>
          <cell r="J76" t="str">
            <v>K</v>
          </cell>
          <cell r="L76" t="str">
            <v>K</v>
          </cell>
          <cell r="M76" t="str">
            <v>K</v>
          </cell>
          <cell r="N76" t="str">
            <v>K</v>
          </cell>
          <cell r="P76" t="str">
            <v>K</v>
          </cell>
          <cell r="Q76" t="str">
            <v>K</v>
          </cell>
          <cell r="R76" t="str">
            <v>K</v>
          </cell>
          <cell r="S76" t="str">
            <v>K</v>
          </cell>
          <cell r="T76" t="str">
            <v>K</v>
          </cell>
          <cell r="W76" t="str">
            <v>K</v>
          </cell>
          <cell r="X76" t="str">
            <v>K</v>
          </cell>
          <cell r="Y76" t="str">
            <v>S1</v>
          </cell>
          <cell r="Z76" t="str">
            <v>K</v>
          </cell>
          <cell r="AA76" t="str">
            <v>K</v>
          </cell>
          <cell r="AB76" t="str">
            <v>K</v>
          </cell>
          <cell r="AD76" t="str">
            <v>K</v>
          </cell>
          <cell r="AE76" t="str">
            <v>K</v>
          </cell>
          <cell r="AF76" t="str">
            <v>K</v>
          </cell>
          <cell r="AG76" t="str">
            <v>S1</v>
          </cell>
          <cell r="AH76" t="str">
            <v>S1</v>
          </cell>
          <cell r="AI76" t="str">
            <v>K</v>
          </cell>
        </row>
        <row r="77">
          <cell r="C77" t="str">
            <v>1016901</v>
          </cell>
          <cell r="F77" t="str">
            <v>K</v>
          </cell>
          <cell r="G77" t="str">
            <v>S1</v>
          </cell>
          <cell r="H77" t="str">
            <v>K</v>
          </cell>
          <cell r="I77" t="str">
            <v>S1</v>
          </cell>
          <cell r="J77" t="str">
            <v>S1</v>
          </cell>
          <cell r="L77" t="str">
            <v>K</v>
          </cell>
          <cell r="M77" t="str">
            <v>K</v>
          </cell>
          <cell r="N77" t="str">
            <v>K</v>
          </cell>
          <cell r="P77" t="str">
            <v>K</v>
          </cell>
          <cell r="Q77" t="str">
            <v>K</v>
          </cell>
          <cell r="R77" t="str">
            <v>K</v>
          </cell>
          <cell r="S77" t="str">
            <v>K</v>
          </cell>
          <cell r="T77" t="str">
            <v>K</v>
          </cell>
          <cell r="W77" t="str">
            <v>K</v>
          </cell>
          <cell r="X77" t="str">
            <v>S1</v>
          </cell>
          <cell r="Y77" t="str">
            <v>K</v>
          </cell>
          <cell r="Z77" t="str">
            <v>K</v>
          </cell>
          <cell r="AA77" t="str">
            <v>S1</v>
          </cell>
          <cell r="AB77" t="str">
            <v>S1</v>
          </cell>
          <cell r="AD77" t="str">
            <v>K</v>
          </cell>
          <cell r="AE77" t="str">
            <v>K</v>
          </cell>
          <cell r="AF77" t="str">
            <v>K</v>
          </cell>
          <cell r="AG77" t="str">
            <v>K</v>
          </cell>
          <cell r="AH77" t="str">
            <v>S1</v>
          </cell>
          <cell r="AI77" t="str">
            <v>S1</v>
          </cell>
        </row>
        <row r="78">
          <cell r="C78" t="str">
            <v>1016881</v>
          </cell>
          <cell r="F78" t="str">
            <v>K</v>
          </cell>
          <cell r="G78" t="str">
            <v>S1</v>
          </cell>
          <cell r="H78" t="str">
            <v>K</v>
          </cell>
          <cell r="I78" t="str">
            <v>K</v>
          </cell>
          <cell r="J78" t="str">
            <v>K</v>
          </cell>
          <cell r="L78" t="str">
            <v>K</v>
          </cell>
          <cell r="M78" t="str">
            <v>P2</v>
          </cell>
          <cell r="N78" t="str">
            <v>K</v>
          </cell>
          <cell r="P78" t="str">
            <v>K</v>
          </cell>
          <cell r="Q78" t="str">
            <v>K</v>
          </cell>
          <cell r="R78" t="str">
            <v>K</v>
          </cell>
          <cell r="S78" t="str">
            <v>K</v>
          </cell>
          <cell r="T78" t="str">
            <v>K</v>
          </cell>
          <cell r="W78" t="str">
            <v>S1</v>
          </cell>
          <cell r="X78" t="str">
            <v>K</v>
          </cell>
          <cell r="Y78" t="str">
            <v>K</v>
          </cell>
          <cell r="Z78" t="str">
            <v>S1</v>
          </cell>
          <cell r="AA78" t="str">
            <v>S1</v>
          </cell>
          <cell r="AB78" t="str">
            <v>K</v>
          </cell>
          <cell r="AD78" t="str">
            <v>K</v>
          </cell>
          <cell r="AE78" t="str">
            <v>K</v>
          </cell>
          <cell r="AF78" t="str">
            <v>K</v>
          </cell>
          <cell r="AG78" t="str">
            <v>K</v>
          </cell>
          <cell r="AH78" t="str">
            <v>K</v>
          </cell>
          <cell r="AI78" t="str">
            <v>K</v>
          </cell>
        </row>
        <row r="79">
          <cell r="C79" t="str">
            <v>1036501</v>
          </cell>
          <cell r="F79" t="str">
            <v>K</v>
          </cell>
          <cell r="G79" t="str">
            <v>S1</v>
          </cell>
          <cell r="H79" t="str">
            <v>K</v>
          </cell>
          <cell r="I79" t="str">
            <v>K</v>
          </cell>
          <cell r="J79" t="str">
            <v>K</v>
          </cell>
          <cell r="L79" t="str">
            <v>K</v>
          </cell>
          <cell r="M79" t="str">
            <v>S1</v>
          </cell>
          <cell r="N79" t="str">
            <v>M1</v>
          </cell>
          <cell r="P79" t="str">
            <v>M1</v>
          </cell>
          <cell r="Q79" t="str">
            <v>M1</v>
          </cell>
          <cell r="R79" t="str">
            <v>K</v>
          </cell>
          <cell r="S79" t="str">
            <v>K</v>
          </cell>
        </row>
        <row r="80">
          <cell r="C80" t="str">
            <v>1047561</v>
          </cell>
          <cell r="F80" t="str">
            <v>K</v>
          </cell>
          <cell r="G80" t="str">
            <v>S1</v>
          </cell>
          <cell r="H80" t="str">
            <v>K</v>
          </cell>
          <cell r="I80" t="str">
            <v>K</v>
          </cell>
          <cell r="J80" t="str">
            <v>K</v>
          </cell>
          <cell r="L80" t="str">
            <v>K</v>
          </cell>
          <cell r="M80" t="str">
            <v>K</v>
          </cell>
          <cell r="N80" t="str">
            <v>M1</v>
          </cell>
          <cell r="P80" t="str">
            <v>K</v>
          </cell>
          <cell r="Q80" t="str">
            <v>K</v>
          </cell>
          <cell r="R80" t="str">
            <v>K</v>
          </cell>
          <cell r="S80" t="str">
            <v>K</v>
          </cell>
          <cell r="T80" t="str">
            <v>S2</v>
          </cell>
          <cell r="W80" t="str">
            <v>S1</v>
          </cell>
          <cell r="X80" t="str">
            <v>S1</v>
          </cell>
          <cell r="Y80" t="str">
            <v>S1</v>
          </cell>
          <cell r="Z80" t="str">
            <v>S1</v>
          </cell>
          <cell r="AA80" t="str">
            <v>S1</v>
          </cell>
          <cell r="AB80" t="str">
            <v>S1</v>
          </cell>
          <cell r="AD80" t="str">
            <v>S1</v>
          </cell>
          <cell r="AE80" t="str">
            <v>S1</v>
          </cell>
          <cell r="AF80" t="str">
            <v>S1</v>
          </cell>
          <cell r="AG80" t="str">
            <v>S1</v>
          </cell>
          <cell r="AH80" t="str">
            <v>S1</v>
          </cell>
          <cell r="AI80" t="str">
            <v>S1</v>
          </cell>
        </row>
        <row r="81">
          <cell r="C81" t="str">
            <v>1053621</v>
          </cell>
          <cell r="F81" t="str">
            <v>K</v>
          </cell>
          <cell r="G81" t="str">
            <v>K</v>
          </cell>
          <cell r="H81" t="str">
            <v>K</v>
          </cell>
          <cell r="I81" t="str">
            <v>K</v>
          </cell>
          <cell r="J81" t="str">
            <v>K</v>
          </cell>
          <cell r="L81" t="str">
            <v>K</v>
          </cell>
          <cell r="M81" t="str">
            <v>K</v>
          </cell>
          <cell r="N81" t="str">
            <v>K</v>
          </cell>
          <cell r="P81" t="str">
            <v>K</v>
          </cell>
          <cell r="Q81" t="str">
            <v>K</v>
          </cell>
          <cell r="R81" t="str">
            <v>K</v>
          </cell>
          <cell r="S81" t="str">
            <v>K</v>
          </cell>
          <cell r="T81" t="str">
            <v>K</v>
          </cell>
          <cell r="W81" t="str">
            <v>K</v>
          </cell>
          <cell r="X81" t="str">
            <v>K</v>
          </cell>
          <cell r="Y81" t="str">
            <v>K</v>
          </cell>
          <cell r="Z81" t="str">
            <v>K</v>
          </cell>
          <cell r="AA81" t="str">
            <v>K</v>
          </cell>
          <cell r="AB81" t="str">
            <v>K</v>
          </cell>
          <cell r="AD81" t="str">
            <v>K</v>
          </cell>
          <cell r="AE81" t="str">
            <v>K</v>
          </cell>
          <cell r="AF81" t="str">
            <v>K</v>
          </cell>
          <cell r="AG81" t="str">
            <v>K</v>
          </cell>
          <cell r="AH81" t="str">
            <v>S1</v>
          </cell>
          <cell r="AI81" t="str">
            <v>K</v>
          </cell>
        </row>
        <row r="82">
          <cell r="C82" t="str">
            <v>0901321</v>
          </cell>
          <cell r="F82" t="str">
            <v>K</v>
          </cell>
          <cell r="H82" t="str">
            <v>K</v>
          </cell>
          <cell r="I82" t="str">
            <v>K</v>
          </cell>
          <cell r="J82" t="str">
            <v>K</v>
          </cell>
          <cell r="L82" t="str">
            <v>M1</v>
          </cell>
          <cell r="M82" t="str">
            <v>S1</v>
          </cell>
          <cell r="N82" t="str">
            <v>S1</v>
          </cell>
          <cell r="P82" t="str">
            <v>K</v>
          </cell>
          <cell r="Q82" t="str">
            <v>M1</v>
          </cell>
          <cell r="R82" t="str">
            <v>K</v>
          </cell>
          <cell r="S82" t="str">
            <v>K</v>
          </cell>
          <cell r="T82" t="str">
            <v>K</v>
          </cell>
          <cell r="W82" t="str">
            <v>K</v>
          </cell>
          <cell r="X82" t="str">
            <v>K</v>
          </cell>
          <cell r="Y82" t="str">
            <v>K</v>
          </cell>
          <cell r="Z82" t="str">
            <v>K</v>
          </cell>
          <cell r="AA82" t="str">
            <v>M1</v>
          </cell>
          <cell r="AB82" t="str">
            <v>K</v>
          </cell>
          <cell r="AD82" t="str">
            <v>K</v>
          </cell>
          <cell r="AE82" t="str">
            <v>K</v>
          </cell>
          <cell r="AF82" t="str">
            <v>K</v>
          </cell>
          <cell r="AG82" t="str">
            <v>S1</v>
          </cell>
          <cell r="AH82" t="str">
            <v>K</v>
          </cell>
          <cell r="AI82" t="str">
            <v>K</v>
          </cell>
        </row>
        <row r="83">
          <cell r="C83" t="str">
            <v>09300447</v>
          </cell>
          <cell r="I83" t="str">
            <v>K</v>
          </cell>
          <cell r="W83" t="str">
            <v>K</v>
          </cell>
          <cell r="Z83" t="str">
            <v>K</v>
          </cell>
          <cell r="AA83" t="str">
            <v>K</v>
          </cell>
        </row>
        <row r="84">
          <cell r="C84" t="str">
            <v>10300073</v>
          </cell>
          <cell r="I84" t="str">
            <v>K</v>
          </cell>
          <cell r="Z84" t="str">
            <v>K</v>
          </cell>
          <cell r="AA84" t="str">
            <v>K</v>
          </cell>
        </row>
        <row r="85">
          <cell r="C85" t="str">
            <v>09300172</v>
          </cell>
          <cell r="I85" t="str">
            <v>K</v>
          </cell>
        </row>
        <row r="86">
          <cell r="C86" t="str">
            <v>09300446</v>
          </cell>
          <cell r="I86" t="str">
            <v>K</v>
          </cell>
          <cell r="W86" t="str">
            <v>K</v>
          </cell>
          <cell r="Z86" t="str">
            <v>K</v>
          </cell>
          <cell r="AA86" t="str">
            <v>K</v>
          </cell>
        </row>
        <row r="87">
          <cell r="C87" t="str">
            <v>08300041</v>
          </cell>
          <cell r="I87" t="str">
            <v>K</v>
          </cell>
        </row>
        <row r="88">
          <cell r="C88" t="str">
            <v>08300061</v>
          </cell>
          <cell r="I88" t="str">
            <v>K</v>
          </cell>
          <cell r="Z88" t="str">
            <v>K</v>
          </cell>
          <cell r="AA88" t="str">
            <v>K</v>
          </cell>
        </row>
        <row r="89">
          <cell r="C89" t="str">
            <v>10300040</v>
          </cell>
          <cell r="I89" t="str">
            <v>K</v>
          </cell>
          <cell r="W89" t="str">
            <v>K</v>
          </cell>
          <cell r="Z89" t="str">
            <v>K</v>
          </cell>
          <cell r="AA89" t="str">
            <v>K</v>
          </cell>
        </row>
        <row r="90">
          <cell r="C90" t="str">
            <v>08300770</v>
          </cell>
          <cell r="I90" t="str">
            <v>K</v>
          </cell>
          <cell r="Z90" t="str">
            <v>K</v>
          </cell>
          <cell r="AA90" t="str">
            <v>K</v>
          </cell>
        </row>
        <row r="91">
          <cell r="C91" t="str">
            <v>08300262</v>
          </cell>
          <cell r="I91" t="str">
            <v>K</v>
          </cell>
          <cell r="Z91" t="str">
            <v>K</v>
          </cell>
          <cell r="AA91" t="str">
            <v>K</v>
          </cell>
          <cell r="AD91" t="str">
            <v>K</v>
          </cell>
        </row>
        <row r="92">
          <cell r="C92" t="str">
            <v>08300062</v>
          </cell>
          <cell r="W92" t="str">
            <v>K</v>
          </cell>
          <cell r="Z92" t="str">
            <v>K</v>
          </cell>
          <cell r="AA92" t="str">
            <v>K</v>
          </cell>
        </row>
        <row r="93">
          <cell r="C93" t="str">
            <v>09300399</v>
          </cell>
          <cell r="Y93" t="str">
            <v>K</v>
          </cell>
          <cell r="Z93" t="str">
            <v>K</v>
          </cell>
        </row>
        <row r="94">
          <cell r="C94" t="str">
            <v>10300057</v>
          </cell>
          <cell r="Y94" t="str">
            <v>K</v>
          </cell>
        </row>
        <row r="95">
          <cell r="C95" t="str">
            <v>10300259</v>
          </cell>
          <cell r="Y95" t="str">
            <v>K</v>
          </cell>
        </row>
        <row r="96">
          <cell r="C96" t="str">
            <v>10300282</v>
          </cell>
          <cell r="Z96" t="str">
            <v>K</v>
          </cell>
          <cell r="AA96" t="str">
            <v>K</v>
          </cell>
        </row>
        <row r="97">
          <cell r="C97" t="str">
            <v>10300248</v>
          </cell>
          <cell r="Z97" t="str">
            <v>K</v>
          </cell>
        </row>
        <row r="98">
          <cell r="C98" t="str">
            <v>10300261</v>
          </cell>
          <cell r="Z98" t="str">
            <v>K</v>
          </cell>
          <cell r="AA98" t="str">
            <v>K</v>
          </cell>
        </row>
        <row r="99">
          <cell r="C99" t="str">
            <v>10300146</v>
          </cell>
          <cell r="Z99" t="str">
            <v>K</v>
          </cell>
          <cell r="AA99" t="str">
            <v>K</v>
          </cell>
        </row>
        <row r="100">
          <cell r="C100" t="str">
            <v>10300071</v>
          </cell>
          <cell r="Z100" t="str">
            <v>K</v>
          </cell>
          <cell r="AA100" t="str">
            <v>K</v>
          </cell>
        </row>
      </sheetData>
      <sheetData sheetId="3">
        <row r="9">
          <cell r="E9" t="str">
            <v>K</v>
          </cell>
          <cell r="F9" t="str">
            <v>I</v>
          </cell>
          <cell r="G9">
            <v>1</v>
          </cell>
          <cell r="H9">
            <v>14</v>
          </cell>
          <cell r="I9">
            <v>12</v>
          </cell>
          <cell r="J9">
            <v>90</v>
          </cell>
          <cell r="K9">
            <v>157</v>
          </cell>
          <cell r="O9">
            <v>1</v>
          </cell>
          <cell r="Q9" t="str">
            <v>A</v>
          </cell>
          <cell r="R9" t="str">
            <v>C</v>
          </cell>
          <cell r="S9" t="str">
            <v>C</v>
          </cell>
          <cell r="T9" t="str">
            <v>A</v>
          </cell>
          <cell r="U9" t="str">
            <v>A</v>
          </cell>
          <cell r="V9" t="str">
            <v>A</v>
          </cell>
        </row>
        <row r="10">
          <cell r="E10" t="str">
            <v>K</v>
          </cell>
          <cell r="F10" t="str">
            <v>I</v>
          </cell>
          <cell r="G10">
            <v>1</v>
          </cell>
          <cell r="H10">
            <v>14</v>
          </cell>
          <cell r="I10">
            <v>12</v>
          </cell>
          <cell r="J10">
            <v>90</v>
          </cell>
          <cell r="K10">
            <v>85</v>
          </cell>
          <cell r="O10">
            <v>1</v>
          </cell>
          <cell r="Q10" t="str">
            <v>A</v>
          </cell>
          <cell r="R10" t="str">
            <v>C</v>
          </cell>
          <cell r="S10" t="str">
            <v>C</v>
          </cell>
          <cell r="T10" t="str">
            <v>C</v>
          </cell>
          <cell r="U10" t="str">
            <v>A</v>
          </cell>
          <cell r="V10" t="str">
            <v>A</v>
          </cell>
        </row>
        <row r="11">
          <cell r="E11" t="str">
            <v>K</v>
          </cell>
          <cell r="F11" t="str">
            <v>I</v>
          </cell>
          <cell r="G11">
            <v>1</v>
          </cell>
          <cell r="H11">
            <v>14</v>
          </cell>
          <cell r="I11">
            <v>12</v>
          </cell>
          <cell r="J11">
            <v>220</v>
          </cell>
          <cell r="K11">
            <v>56</v>
          </cell>
          <cell r="Q11" t="str">
            <v>A</v>
          </cell>
          <cell r="R11" t="str">
            <v>C</v>
          </cell>
          <cell r="S11" t="str">
            <v>C</v>
          </cell>
          <cell r="T11" t="str">
            <v>A</v>
          </cell>
          <cell r="U11" t="str">
            <v>C</v>
          </cell>
          <cell r="V11" t="str">
            <v>A</v>
          </cell>
        </row>
        <row r="12">
          <cell r="E12" t="str">
            <v>K</v>
          </cell>
          <cell r="F12" t="str">
            <v>I</v>
          </cell>
          <cell r="G12">
            <v>1</v>
          </cell>
          <cell r="H12">
            <v>14</v>
          </cell>
          <cell r="I12">
            <v>12</v>
          </cell>
          <cell r="J12">
            <v>90</v>
          </cell>
          <cell r="K12">
            <v>52</v>
          </cell>
          <cell r="Q12" t="str">
            <v>A</v>
          </cell>
          <cell r="R12" t="str">
            <v>C</v>
          </cell>
          <cell r="S12" t="str">
            <v>C</v>
          </cell>
          <cell r="T12" t="str">
            <v>C</v>
          </cell>
          <cell r="U12" t="str">
            <v>A</v>
          </cell>
          <cell r="V12" t="str">
            <v>A</v>
          </cell>
        </row>
        <row r="13">
          <cell r="E13" t="str">
            <v>K</v>
          </cell>
          <cell r="F13" t="str">
            <v>I</v>
          </cell>
          <cell r="G13">
            <v>1</v>
          </cell>
          <cell r="H13">
            <v>14</v>
          </cell>
          <cell r="I13">
            <v>12</v>
          </cell>
          <cell r="J13">
            <v>110</v>
          </cell>
          <cell r="K13">
            <v>107</v>
          </cell>
          <cell r="O13">
            <v>1</v>
          </cell>
          <cell r="Q13" t="str">
            <v>A</v>
          </cell>
          <cell r="R13" t="str">
            <v>C</v>
          </cell>
          <cell r="S13" t="str">
            <v>C</v>
          </cell>
          <cell r="T13" t="str">
            <v>A</v>
          </cell>
          <cell r="U13" t="str">
            <v>C</v>
          </cell>
          <cell r="V13" t="str">
            <v>A</v>
          </cell>
        </row>
        <row r="14">
          <cell r="E14" t="str">
            <v>S1</v>
          </cell>
          <cell r="F14" t="str">
            <v>I</v>
          </cell>
          <cell r="G14">
            <v>1</v>
          </cell>
          <cell r="H14">
            <v>14</v>
          </cell>
          <cell r="I14">
            <v>15</v>
          </cell>
          <cell r="J14">
            <v>196</v>
          </cell>
          <cell r="K14">
            <v>117</v>
          </cell>
          <cell r="Q14" t="str">
            <v>A</v>
          </cell>
          <cell r="R14" t="str">
            <v>C</v>
          </cell>
          <cell r="S14" t="str">
            <v>C</v>
          </cell>
          <cell r="T14" t="str">
            <v>A</v>
          </cell>
          <cell r="U14" t="str">
            <v>A</v>
          </cell>
          <cell r="V14" t="str">
            <v>C</v>
          </cell>
        </row>
        <row r="15">
          <cell r="E15" t="str">
            <v>S1</v>
          </cell>
          <cell r="F15" t="str">
            <v>I</v>
          </cell>
          <cell r="G15">
            <v>1</v>
          </cell>
          <cell r="H15">
            <v>14</v>
          </cell>
          <cell r="I15">
            <v>15</v>
          </cell>
          <cell r="J15">
            <v>190</v>
          </cell>
          <cell r="K15">
            <v>111</v>
          </cell>
          <cell r="Q15" t="str">
            <v>A</v>
          </cell>
          <cell r="R15" t="str">
            <v>A</v>
          </cell>
          <cell r="S15" t="str">
            <v>C</v>
          </cell>
          <cell r="T15" t="str">
            <v>A</v>
          </cell>
          <cell r="U15" t="str">
            <v>A</v>
          </cell>
          <cell r="V15" t="str">
            <v>A</v>
          </cell>
        </row>
        <row r="16">
          <cell r="E16" t="str">
            <v>K</v>
          </cell>
          <cell r="F16" t="str">
            <v>I</v>
          </cell>
          <cell r="G16">
            <v>1</v>
          </cell>
          <cell r="H16">
            <v>14</v>
          </cell>
          <cell r="I16">
            <v>12</v>
          </cell>
          <cell r="J16">
            <v>155</v>
          </cell>
          <cell r="K16">
            <v>116</v>
          </cell>
          <cell r="Q16" t="str">
            <v>A</v>
          </cell>
          <cell r="R16" t="str">
            <v>C</v>
          </cell>
          <cell r="S16" t="str">
            <v>A</v>
          </cell>
          <cell r="T16" t="str">
            <v>C</v>
          </cell>
          <cell r="U16" t="str">
            <v>C</v>
          </cell>
          <cell r="V16" t="str">
            <v>C</v>
          </cell>
        </row>
        <row r="17">
          <cell r="E17" t="str">
            <v>K</v>
          </cell>
          <cell r="F17" t="str">
            <v>I</v>
          </cell>
          <cell r="G17">
            <v>1</v>
          </cell>
          <cell r="H17">
            <v>14</v>
          </cell>
          <cell r="I17">
            <v>12</v>
          </cell>
          <cell r="J17">
            <v>50</v>
          </cell>
          <cell r="K17">
            <v>101</v>
          </cell>
          <cell r="Q17" t="str">
            <v>A</v>
          </cell>
          <cell r="R17" t="str">
            <v>C</v>
          </cell>
          <cell r="S17" t="str">
            <v>A</v>
          </cell>
          <cell r="T17" t="str">
            <v>A</v>
          </cell>
          <cell r="U17" t="str">
            <v>A</v>
          </cell>
          <cell r="V17" t="str">
            <v>A</v>
          </cell>
        </row>
        <row r="18">
          <cell r="E18" t="str">
            <v>K</v>
          </cell>
          <cell r="F18" t="str">
            <v>I</v>
          </cell>
          <cell r="G18">
            <v>1</v>
          </cell>
          <cell r="H18">
            <v>14</v>
          </cell>
          <cell r="I18">
            <v>12</v>
          </cell>
          <cell r="J18">
            <v>140</v>
          </cell>
          <cell r="K18">
            <v>55</v>
          </cell>
          <cell r="Q18" t="str">
            <v>A</v>
          </cell>
          <cell r="R18" t="str">
            <v>A</v>
          </cell>
          <cell r="S18" t="str">
            <v>C</v>
          </cell>
          <cell r="T18" t="str">
            <v>C</v>
          </cell>
          <cell r="U18" t="str">
            <v>A</v>
          </cell>
          <cell r="V18" t="str">
            <v>C</v>
          </cell>
        </row>
        <row r="19">
          <cell r="E19" t="str">
            <v>K</v>
          </cell>
          <cell r="F19" t="str">
            <v>I</v>
          </cell>
          <cell r="G19">
            <v>1</v>
          </cell>
          <cell r="H19">
            <v>14</v>
          </cell>
          <cell r="I19">
            <v>12</v>
          </cell>
          <cell r="J19">
            <v>110</v>
          </cell>
          <cell r="K19">
            <v>89</v>
          </cell>
          <cell r="Q19" t="str">
            <v>A</v>
          </cell>
          <cell r="R19" t="str">
            <v>C</v>
          </cell>
          <cell r="S19" t="str">
            <v>C</v>
          </cell>
          <cell r="T19" t="str">
            <v>C</v>
          </cell>
          <cell r="U19" t="str">
            <v>A</v>
          </cell>
          <cell r="V19" t="str">
            <v>C</v>
          </cell>
        </row>
        <row r="20">
          <cell r="E20" t="str">
            <v>C</v>
          </cell>
          <cell r="F20" t="str">
            <v>I</v>
          </cell>
          <cell r="G20">
            <v>1</v>
          </cell>
          <cell r="H20">
            <v>14</v>
          </cell>
          <cell r="I20">
            <v>15</v>
          </cell>
          <cell r="J20">
            <v>120</v>
          </cell>
          <cell r="K20">
            <v>135</v>
          </cell>
          <cell r="Q20" t="str">
            <v>A</v>
          </cell>
          <cell r="R20" t="str">
            <v>C</v>
          </cell>
          <cell r="S20" t="str">
            <v>C</v>
          </cell>
          <cell r="T20" t="str">
            <v>A</v>
          </cell>
          <cell r="U20" t="str">
            <v>C</v>
          </cell>
          <cell r="V20" t="str">
            <v>C</v>
          </cell>
        </row>
        <row r="21">
          <cell r="E21" t="str">
            <v>S1</v>
          </cell>
          <cell r="F21" t="str">
            <v>I</v>
          </cell>
          <cell r="G21" t="str">
            <v>I</v>
          </cell>
          <cell r="H21">
            <v>1</v>
          </cell>
          <cell r="I21">
            <v>15</v>
          </cell>
          <cell r="K21">
            <v>105</v>
          </cell>
          <cell r="Q21" t="str">
            <v>A</v>
          </cell>
          <cell r="R21" t="str">
            <v>A</v>
          </cell>
          <cell r="S21" t="str">
            <v>A</v>
          </cell>
          <cell r="V21">
            <v>0</v>
          </cell>
        </row>
        <row r="22">
          <cell r="E22" t="str">
            <v>K</v>
          </cell>
          <cell r="F22" t="str">
            <v>I</v>
          </cell>
          <cell r="G22">
            <v>1</v>
          </cell>
          <cell r="H22">
            <v>10</v>
          </cell>
          <cell r="I22">
            <v>13</v>
          </cell>
          <cell r="J22">
            <v>110</v>
          </cell>
          <cell r="K22">
            <v>58</v>
          </cell>
          <cell r="Q22" t="str">
            <v>A</v>
          </cell>
          <cell r="R22" t="str">
            <v>C</v>
          </cell>
          <cell r="S22" t="str">
            <v>C</v>
          </cell>
          <cell r="T22" t="str">
            <v>A</v>
          </cell>
          <cell r="U22" t="str">
            <v>A</v>
          </cell>
          <cell r="V22" t="str">
            <v>C</v>
          </cell>
        </row>
        <row r="23">
          <cell r="E23" t="str">
            <v>K</v>
          </cell>
          <cell r="F23" t="str">
            <v>I</v>
          </cell>
          <cell r="G23" t="str">
            <v>I</v>
          </cell>
          <cell r="H23">
            <v>1</v>
          </cell>
          <cell r="I23">
            <v>13</v>
          </cell>
          <cell r="K23">
            <v>56</v>
          </cell>
          <cell r="Q23" t="str">
            <v>A</v>
          </cell>
          <cell r="R23" t="str">
            <v>A</v>
          </cell>
          <cell r="S23" t="str">
            <v>A</v>
          </cell>
          <cell r="T23" t="str">
            <v>A</v>
          </cell>
          <cell r="U23" t="str">
            <v>A</v>
          </cell>
          <cell r="V23">
            <v>924</v>
          </cell>
        </row>
        <row r="24">
          <cell r="E24" t="str">
            <v>K</v>
          </cell>
          <cell r="F24" t="str">
            <v>I</v>
          </cell>
          <cell r="G24">
            <v>1</v>
          </cell>
          <cell r="H24">
            <v>10</v>
          </cell>
          <cell r="I24">
            <v>13</v>
          </cell>
          <cell r="J24">
            <v>94</v>
          </cell>
          <cell r="K24">
            <v>51</v>
          </cell>
          <cell r="Q24" t="str">
            <v>A</v>
          </cell>
          <cell r="R24" t="str">
            <v>C</v>
          </cell>
          <cell r="S24" t="str">
            <v>C</v>
          </cell>
          <cell r="T24" t="str">
            <v>C</v>
          </cell>
          <cell r="U24" t="str">
            <v>A</v>
          </cell>
          <cell r="V24" t="str">
            <v>C</v>
          </cell>
        </row>
        <row r="25">
          <cell r="E25" t="str">
            <v>K</v>
          </cell>
          <cell r="F25" t="str">
            <v>I</v>
          </cell>
          <cell r="G25">
            <v>1</v>
          </cell>
          <cell r="H25">
            <v>10</v>
          </cell>
          <cell r="I25">
            <v>13</v>
          </cell>
          <cell r="J25">
            <v>93</v>
          </cell>
          <cell r="K25">
            <v>178</v>
          </cell>
          <cell r="Q25" t="str">
            <v>A</v>
          </cell>
          <cell r="R25" t="str">
            <v>C</v>
          </cell>
          <cell r="S25" t="str">
            <v>C</v>
          </cell>
          <cell r="T25" t="str">
            <v>C</v>
          </cell>
          <cell r="U25" t="str">
            <v>A</v>
          </cell>
          <cell r="V25" t="str">
            <v>C</v>
          </cell>
        </row>
        <row r="26">
          <cell r="E26" t="str">
            <v>K</v>
          </cell>
          <cell r="F26" t="str">
            <v>I</v>
          </cell>
          <cell r="G26">
            <v>1</v>
          </cell>
          <cell r="H26">
            <v>10</v>
          </cell>
          <cell r="I26">
            <v>13</v>
          </cell>
          <cell r="J26">
            <v>115</v>
          </cell>
          <cell r="K26">
            <v>65</v>
          </cell>
          <cell r="Q26" t="str">
            <v>A</v>
          </cell>
          <cell r="R26" t="str">
            <v>C</v>
          </cell>
          <cell r="S26" t="str">
            <v>C</v>
          </cell>
          <cell r="T26" t="str">
            <v>C</v>
          </cell>
          <cell r="U26" t="str">
            <v>C</v>
          </cell>
          <cell r="V26" t="str">
            <v>C</v>
          </cell>
        </row>
        <row r="27">
          <cell r="E27" t="str">
            <v>K</v>
          </cell>
          <cell r="F27" t="str">
            <v>I</v>
          </cell>
          <cell r="G27">
            <v>1</v>
          </cell>
          <cell r="H27">
            <v>10</v>
          </cell>
          <cell r="I27">
            <v>13</v>
          </cell>
          <cell r="J27">
            <v>90</v>
          </cell>
          <cell r="K27">
            <v>50</v>
          </cell>
          <cell r="Q27" t="str">
            <v>A</v>
          </cell>
          <cell r="R27" t="str">
            <v>C</v>
          </cell>
          <cell r="S27" t="str">
            <v>C</v>
          </cell>
          <cell r="T27" t="str">
            <v>C</v>
          </cell>
          <cell r="U27" t="str">
            <v>C</v>
          </cell>
          <cell r="V27" t="str">
            <v>C</v>
          </cell>
        </row>
        <row r="28">
          <cell r="E28" t="str">
            <v>K</v>
          </cell>
          <cell r="F28" t="str">
            <v>I</v>
          </cell>
          <cell r="G28" t="str">
            <v>I</v>
          </cell>
          <cell r="H28">
            <v>1</v>
          </cell>
          <cell r="I28">
            <v>13</v>
          </cell>
          <cell r="K28">
            <v>56</v>
          </cell>
          <cell r="Q28" t="str">
            <v>A</v>
          </cell>
          <cell r="R28" t="str">
            <v>A</v>
          </cell>
          <cell r="S28" t="str">
            <v>A</v>
          </cell>
          <cell r="T28" t="str">
            <v>A</v>
          </cell>
          <cell r="U28" t="str">
            <v>A</v>
          </cell>
          <cell r="V28">
            <v>924</v>
          </cell>
        </row>
        <row r="29">
          <cell r="E29" t="str">
            <v>K</v>
          </cell>
          <cell r="F29" t="str">
            <v>I</v>
          </cell>
          <cell r="G29" t="str">
            <v>I</v>
          </cell>
          <cell r="H29">
            <v>1</v>
          </cell>
          <cell r="I29">
            <v>13</v>
          </cell>
          <cell r="K29">
            <v>53</v>
          </cell>
          <cell r="Q29" t="str">
            <v>A</v>
          </cell>
          <cell r="R29" t="str">
            <v>A</v>
          </cell>
          <cell r="S29" t="str">
            <v>A</v>
          </cell>
          <cell r="T29" t="str">
            <v>A</v>
          </cell>
          <cell r="U29" t="str">
            <v>A</v>
          </cell>
          <cell r="V29">
            <v>875</v>
          </cell>
        </row>
        <row r="30">
          <cell r="E30" t="str">
            <v>K</v>
          </cell>
          <cell r="F30" t="str">
            <v>I</v>
          </cell>
          <cell r="G30" t="str">
            <v>I</v>
          </cell>
          <cell r="H30">
            <v>1</v>
          </cell>
          <cell r="I30">
            <v>13</v>
          </cell>
          <cell r="K30">
            <v>100</v>
          </cell>
          <cell r="Q30" t="str">
            <v>A</v>
          </cell>
          <cell r="R30" t="str">
            <v>A</v>
          </cell>
          <cell r="S30" t="str">
            <v>A</v>
          </cell>
          <cell r="T30" t="str">
            <v>A</v>
          </cell>
          <cell r="U30" t="str">
            <v>A</v>
          </cell>
          <cell r="V30">
            <v>1650</v>
          </cell>
        </row>
        <row r="31">
          <cell r="E31" t="str">
            <v>K</v>
          </cell>
          <cell r="F31" t="str">
            <v>I</v>
          </cell>
          <cell r="G31" t="str">
            <v>I</v>
          </cell>
          <cell r="H31">
            <v>1</v>
          </cell>
          <cell r="I31">
            <v>13</v>
          </cell>
          <cell r="K31">
            <v>52</v>
          </cell>
          <cell r="Q31" t="str">
            <v>A</v>
          </cell>
          <cell r="R31" t="str">
            <v>A</v>
          </cell>
          <cell r="S31" t="str">
            <v>A</v>
          </cell>
          <cell r="T31" t="str">
            <v>A</v>
          </cell>
          <cell r="U31" t="str">
            <v>A</v>
          </cell>
          <cell r="V31">
            <v>858</v>
          </cell>
        </row>
        <row r="32">
          <cell r="E32" t="str">
            <v>K</v>
          </cell>
          <cell r="F32" t="str">
            <v>I</v>
          </cell>
          <cell r="G32" t="str">
            <v>I</v>
          </cell>
          <cell r="H32">
            <v>1</v>
          </cell>
          <cell r="I32">
            <v>13</v>
          </cell>
          <cell r="K32">
            <v>52</v>
          </cell>
          <cell r="Q32" t="str">
            <v>A</v>
          </cell>
          <cell r="R32" t="str">
            <v>A</v>
          </cell>
          <cell r="S32" t="str">
            <v>A</v>
          </cell>
          <cell r="T32" t="str">
            <v>A</v>
          </cell>
          <cell r="U32" t="str">
            <v>A</v>
          </cell>
          <cell r="V32">
            <v>858</v>
          </cell>
        </row>
        <row r="33">
          <cell r="E33" t="str">
            <v>S1</v>
          </cell>
          <cell r="F33" t="str">
            <v>I</v>
          </cell>
          <cell r="G33" t="str">
            <v>I</v>
          </cell>
          <cell r="H33">
            <v>1</v>
          </cell>
          <cell r="I33">
            <v>15</v>
          </cell>
          <cell r="K33">
            <v>80</v>
          </cell>
          <cell r="Q33" t="str">
            <v>A</v>
          </cell>
          <cell r="R33" t="str">
            <v>C</v>
          </cell>
          <cell r="S33" t="str">
            <v>A</v>
          </cell>
          <cell r="V33">
            <v>0</v>
          </cell>
        </row>
        <row r="34">
          <cell r="E34" t="str">
            <v>K</v>
          </cell>
          <cell r="F34" t="str">
            <v>I</v>
          </cell>
          <cell r="G34" t="str">
            <v>I</v>
          </cell>
          <cell r="H34">
            <v>1</v>
          </cell>
          <cell r="I34">
            <v>13</v>
          </cell>
          <cell r="K34">
            <v>90</v>
          </cell>
          <cell r="Q34" t="str">
            <v>A</v>
          </cell>
          <cell r="R34" t="str">
            <v>A</v>
          </cell>
          <cell r="S34" t="str">
            <v>A</v>
          </cell>
          <cell r="T34" t="str">
            <v>A</v>
          </cell>
          <cell r="U34" t="str">
            <v>A</v>
          </cell>
          <cell r="V34">
            <v>1485</v>
          </cell>
        </row>
        <row r="35">
          <cell r="E35">
            <v>0</v>
          </cell>
          <cell r="V35">
            <v>0</v>
          </cell>
        </row>
        <row r="36">
          <cell r="E36">
            <v>0</v>
          </cell>
          <cell r="V36">
            <v>0</v>
          </cell>
        </row>
        <row r="37">
          <cell r="E37">
            <v>0</v>
          </cell>
          <cell r="V37">
            <v>0</v>
          </cell>
        </row>
        <row r="38">
          <cell r="E38">
            <v>0</v>
          </cell>
          <cell r="F38" t="str">
            <v>II</v>
          </cell>
          <cell r="G38">
            <v>1</v>
          </cell>
          <cell r="H38">
            <v>15</v>
          </cell>
          <cell r="J38">
            <v>100</v>
          </cell>
          <cell r="Q38" t="str">
            <v>A</v>
          </cell>
          <cell r="R38" t="str">
            <v>C</v>
          </cell>
          <cell r="S38" t="str">
            <v>C</v>
          </cell>
          <cell r="T38" t="str">
            <v>C</v>
          </cell>
          <cell r="U38" t="str">
            <v>C</v>
          </cell>
          <cell r="V38" t="str">
            <v>A</v>
          </cell>
        </row>
        <row r="39">
          <cell r="E39">
            <v>0</v>
          </cell>
          <cell r="F39" t="str">
            <v>II</v>
          </cell>
          <cell r="G39">
            <v>1</v>
          </cell>
          <cell r="H39">
            <v>15</v>
          </cell>
          <cell r="J39">
            <v>125</v>
          </cell>
          <cell r="O39">
            <v>2</v>
          </cell>
          <cell r="Q39" t="str">
            <v>A</v>
          </cell>
          <cell r="R39" t="str">
            <v>C</v>
          </cell>
          <cell r="S39" t="str">
            <v>C</v>
          </cell>
          <cell r="T39" t="str">
            <v>C</v>
          </cell>
          <cell r="U39" t="str">
            <v>C</v>
          </cell>
          <cell r="V39" t="str">
            <v>A</v>
          </cell>
        </row>
        <row r="40">
          <cell r="E40">
            <v>0</v>
          </cell>
          <cell r="F40" t="str">
            <v>II</v>
          </cell>
          <cell r="G40">
            <v>1</v>
          </cell>
          <cell r="H40">
            <v>15</v>
          </cell>
          <cell r="J40">
            <v>100</v>
          </cell>
          <cell r="Q40" t="str">
            <v>A</v>
          </cell>
          <cell r="R40" t="str">
            <v>C</v>
          </cell>
          <cell r="S40" t="str">
            <v>C</v>
          </cell>
          <cell r="T40" t="str">
            <v>A</v>
          </cell>
          <cell r="U40" t="str">
            <v>C</v>
          </cell>
          <cell r="V40" t="str">
            <v>C</v>
          </cell>
        </row>
        <row r="41">
          <cell r="E41">
            <v>0</v>
          </cell>
          <cell r="F41" t="str">
            <v>II</v>
          </cell>
          <cell r="G41">
            <v>1</v>
          </cell>
          <cell r="H41">
            <v>15</v>
          </cell>
          <cell r="J41">
            <v>225</v>
          </cell>
          <cell r="Q41" t="str">
            <v>A</v>
          </cell>
          <cell r="R41" t="str">
            <v>C</v>
          </cell>
          <cell r="S41" t="str">
            <v>C</v>
          </cell>
          <cell r="T41" t="str">
            <v>A</v>
          </cell>
          <cell r="U41" t="str">
            <v>C</v>
          </cell>
          <cell r="V41" t="str">
            <v>A</v>
          </cell>
        </row>
        <row r="42">
          <cell r="E42">
            <v>0</v>
          </cell>
          <cell r="F42" t="str">
            <v>II</v>
          </cell>
          <cell r="G42">
            <v>1</v>
          </cell>
          <cell r="H42">
            <v>15</v>
          </cell>
          <cell r="J42">
            <v>125</v>
          </cell>
          <cell r="Q42" t="str">
            <v>A</v>
          </cell>
          <cell r="R42" t="str">
            <v>C</v>
          </cell>
          <cell r="S42" t="str">
            <v>C</v>
          </cell>
          <cell r="T42" t="str">
            <v>A</v>
          </cell>
          <cell r="U42" t="str">
            <v>C</v>
          </cell>
          <cell r="V42" t="str">
            <v>C</v>
          </cell>
        </row>
        <row r="43">
          <cell r="E43">
            <v>0</v>
          </cell>
          <cell r="F43" t="str">
            <v>II</v>
          </cell>
          <cell r="G43">
            <v>1</v>
          </cell>
          <cell r="H43">
            <v>15</v>
          </cell>
          <cell r="J43">
            <v>120</v>
          </cell>
          <cell r="O43">
            <v>1</v>
          </cell>
          <cell r="Q43" t="str">
            <v>A</v>
          </cell>
          <cell r="R43" t="str">
            <v>C</v>
          </cell>
          <cell r="S43" t="str">
            <v>C</v>
          </cell>
          <cell r="T43" t="str">
            <v>A</v>
          </cell>
          <cell r="U43" t="str">
            <v>C</v>
          </cell>
          <cell r="V43" t="str">
            <v>A</v>
          </cell>
        </row>
        <row r="44">
          <cell r="E44">
            <v>0</v>
          </cell>
          <cell r="V44">
            <v>0</v>
          </cell>
        </row>
        <row r="45">
          <cell r="E45">
            <v>0</v>
          </cell>
          <cell r="F45" t="str">
            <v>II</v>
          </cell>
          <cell r="G45">
            <v>1</v>
          </cell>
          <cell r="H45">
            <v>15</v>
          </cell>
          <cell r="J45">
            <v>152</v>
          </cell>
          <cell r="Q45" t="str">
            <v>A</v>
          </cell>
          <cell r="R45" t="str">
            <v>C</v>
          </cell>
          <cell r="S45" t="str">
            <v>C</v>
          </cell>
          <cell r="T45" t="str">
            <v>C</v>
          </cell>
          <cell r="U45" t="str">
            <v>C</v>
          </cell>
          <cell r="V45" t="str">
            <v>C</v>
          </cell>
        </row>
        <row r="46">
          <cell r="E46">
            <v>0</v>
          </cell>
          <cell r="F46" t="str">
            <v>II</v>
          </cell>
          <cell r="G46">
            <v>1</v>
          </cell>
          <cell r="H46">
            <v>15</v>
          </cell>
          <cell r="J46">
            <v>130</v>
          </cell>
          <cell r="Q46" t="str">
            <v>A</v>
          </cell>
          <cell r="R46" t="str">
            <v>C</v>
          </cell>
          <cell r="S46" t="str">
            <v>C</v>
          </cell>
          <cell r="T46" t="str">
            <v>C</v>
          </cell>
          <cell r="U46" t="str">
            <v>C</v>
          </cell>
          <cell r="V46" t="str">
            <v>C</v>
          </cell>
        </row>
        <row r="47">
          <cell r="E47">
            <v>0</v>
          </cell>
          <cell r="F47" t="str">
            <v>II</v>
          </cell>
          <cell r="G47">
            <v>1</v>
          </cell>
          <cell r="H47">
            <v>15</v>
          </cell>
          <cell r="J47">
            <v>145</v>
          </cell>
          <cell r="O47">
            <v>1</v>
          </cell>
          <cell r="Q47" t="str">
            <v>A</v>
          </cell>
          <cell r="R47" t="str">
            <v>C</v>
          </cell>
          <cell r="S47" t="str">
            <v>C</v>
          </cell>
          <cell r="T47" t="str">
            <v>C</v>
          </cell>
          <cell r="U47" t="str">
            <v>C</v>
          </cell>
          <cell r="V47" t="str">
            <v>A</v>
          </cell>
        </row>
        <row r="48">
          <cell r="E48" t="str">
            <v>K</v>
          </cell>
          <cell r="F48" t="str">
            <v>II</v>
          </cell>
          <cell r="G48">
            <v>1</v>
          </cell>
          <cell r="H48">
            <v>15</v>
          </cell>
          <cell r="I48">
            <v>15</v>
          </cell>
          <cell r="J48">
            <v>164</v>
          </cell>
          <cell r="K48">
            <v>71</v>
          </cell>
          <cell r="Q48" t="str">
            <v>A</v>
          </cell>
          <cell r="R48" t="str">
            <v>C</v>
          </cell>
          <cell r="S48" t="str">
            <v>C</v>
          </cell>
          <cell r="T48" t="str">
            <v>C</v>
          </cell>
          <cell r="U48" t="str">
            <v>C</v>
          </cell>
          <cell r="V48" t="str">
            <v>C</v>
          </cell>
        </row>
        <row r="49">
          <cell r="E49" t="str">
            <v>K</v>
          </cell>
          <cell r="F49" t="str">
            <v>II</v>
          </cell>
          <cell r="G49">
            <v>1</v>
          </cell>
          <cell r="H49">
            <v>15</v>
          </cell>
          <cell r="I49">
            <v>15</v>
          </cell>
          <cell r="J49">
            <v>125</v>
          </cell>
          <cell r="K49">
            <v>61</v>
          </cell>
          <cell r="Q49" t="str">
            <v>A</v>
          </cell>
          <cell r="R49" t="str">
            <v>C</v>
          </cell>
          <cell r="S49" t="str">
            <v>C</v>
          </cell>
          <cell r="T49" t="str">
            <v>A</v>
          </cell>
          <cell r="U49" t="str">
            <v>C</v>
          </cell>
          <cell r="V49" t="str">
            <v>A</v>
          </cell>
        </row>
        <row r="50">
          <cell r="E50" t="str">
            <v>K</v>
          </cell>
          <cell r="F50" t="str">
            <v>II</v>
          </cell>
          <cell r="G50">
            <v>1</v>
          </cell>
          <cell r="H50">
            <v>15</v>
          </cell>
          <cell r="I50">
            <v>15</v>
          </cell>
          <cell r="J50">
            <v>130</v>
          </cell>
          <cell r="K50">
            <v>95</v>
          </cell>
          <cell r="Q50" t="str">
            <v>A</v>
          </cell>
          <cell r="R50" t="str">
            <v>C</v>
          </cell>
          <cell r="S50" t="str">
            <v>C</v>
          </cell>
          <cell r="T50" t="str">
            <v>A</v>
          </cell>
          <cell r="U50" t="str">
            <v>C</v>
          </cell>
          <cell r="V50" t="str">
            <v>C</v>
          </cell>
        </row>
        <row r="51">
          <cell r="E51" t="str">
            <v>C</v>
          </cell>
          <cell r="F51" t="str">
            <v>II</v>
          </cell>
          <cell r="G51">
            <v>1</v>
          </cell>
          <cell r="H51">
            <v>15</v>
          </cell>
          <cell r="I51">
            <v>15</v>
          </cell>
          <cell r="J51">
            <v>112</v>
          </cell>
          <cell r="K51">
            <v>71</v>
          </cell>
          <cell r="Q51" t="str">
            <v>A</v>
          </cell>
          <cell r="R51" t="str">
            <v>C</v>
          </cell>
          <cell r="S51" t="str">
            <v>C</v>
          </cell>
          <cell r="T51" t="str">
            <v>C</v>
          </cell>
          <cell r="U51" t="str">
            <v>C</v>
          </cell>
          <cell r="V51" t="str">
            <v>C</v>
          </cell>
        </row>
        <row r="52">
          <cell r="E52" t="str">
            <v>S1</v>
          </cell>
          <cell r="F52" t="str">
            <v>II</v>
          </cell>
          <cell r="G52" t="str">
            <v>II</v>
          </cell>
          <cell r="H52">
            <v>1</v>
          </cell>
          <cell r="I52">
            <v>15</v>
          </cell>
          <cell r="K52">
            <v>118</v>
          </cell>
          <cell r="Q52" t="str">
            <v>A</v>
          </cell>
          <cell r="R52" t="str">
            <v>A</v>
          </cell>
          <cell r="S52" t="str">
            <v>A</v>
          </cell>
          <cell r="V52">
            <v>0</v>
          </cell>
        </row>
        <row r="53">
          <cell r="E53" t="str">
            <v>K</v>
          </cell>
          <cell r="F53" t="str">
            <v>II</v>
          </cell>
          <cell r="G53">
            <v>1</v>
          </cell>
          <cell r="H53">
            <v>15</v>
          </cell>
          <cell r="I53">
            <v>15</v>
          </cell>
          <cell r="J53">
            <v>260</v>
          </cell>
          <cell r="K53">
            <v>93</v>
          </cell>
          <cell r="Q53" t="str">
            <v>A</v>
          </cell>
          <cell r="R53" t="str">
            <v>C</v>
          </cell>
          <cell r="S53" t="str">
            <v>C</v>
          </cell>
          <cell r="T53" t="str">
            <v>C</v>
          </cell>
          <cell r="U53" t="str">
            <v>C</v>
          </cell>
          <cell r="V53" t="str">
            <v>C</v>
          </cell>
        </row>
        <row r="54">
          <cell r="E54" t="str">
            <v>S1</v>
          </cell>
          <cell r="F54" t="str">
            <v>II</v>
          </cell>
          <cell r="G54">
            <v>1</v>
          </cell>
          <cell r="H54">
            <v>15</v>
          </cell>
          <cell r="I54">
            <v>15</v>
          </cell>
          <cell r="J54">
            <v>163</v>
          </cell>
          <cell r="K54">
            <v>97</v>
          </cell>
          <cell r="Q54" t="str">
            <v>A</v>
          </cell>
          <cell r="R54" t="str">
            <v>C</v>
          </cell>
          <cell r="S54" t="str">
            <v>C</v>
          </cell>
          <cell r="T54" t="str">
            <v>C</v>
          </cell>
          <cell r="U54" t="str">
            <v>C</v>
          </cell>
          <cell r="V54" t="str">
            <v>C</v>
          </cell>
        </row>
        <row r="55">
          <cell r="E55" t="str">
            <v>K</v>
          </cell>
          <cell r="F55" t="str">
            <v>II</v>
          </cell>
          <cell r="G55" t="str">
            <v>I</v>
          </cell>
          <cell r="H55">
            <v>1</v>
          </cell>
          <cell r="I55">
            <v>15</v>
          </cell>
          <cell r="K55">
            <v>70</v>
          </cell>
          <cell r="Q55" t="str">
            <v>A</v>
          </cell>
          <cell r="R55" t="str">
            <v>A</v>
          </cell>
          <cell r="S55" t="str">
            <v>A</v>
          </cell>
          <cell r="T55" t="str">
            <v>A</v>
          </cell>
          <cell r="U55" t="str">
            <v>A</v>
          </cell>
          <cell r="V55">
            <v>1086</v>
          </cell>
        </row>
        <row r="56">
          <cell r="E56" t="str">
            <v>K</v>
          </cell>
          <cell r="F56" t="str">
            <v>II</v>
          </cell>
          <cell r="G56" t="str">
            <v>I</v>
          </cell>
          <cell r="H56">
            <v>1</v>
          </cell>
          <cell r="I56">
            <v>15</v>
          </cell>
          <cell r="K56">
            <v>93</v>
          </cell>
          <cell r="Q56" t="str">
            <v>A</v>
          </cell>
          <cell r="R56" t="str">
            <v>A</v>
          </cell>
          <cell r="S56" t="str">
            <v>A</v>
          </cell>
          <cell r="T56" t="str">
            <v>A</v>
          </cell>
          <cell r="U56" t="str">
            <v>A</v>
          </cell>
          <cell r="V56">
            <v>1442</v>
          </cell>
        </row>
        <row r="57">
          <cell r="E57" t="str">
            <v>K</v>
          </cell>
          <cell r="F57" t="str">
            <v>II</v>
          </cell>
          <cell r="G57" t="str">
            <v>I</v>
          </cell>
          <cell r="H57">
            <v>1</v>
          </cell>
          <cell r="I57">
            <v>15</v>
          </cell>
          <cell r="K57">
            <v>147</v>
          </cell>
          <cell r="Q57" t="str">
            <v>A</v>
          </cell>
          <cell r="R57" t="str">
            <v>A</v>
          </cell>
          <cell r="S57" t="str">
            <v>A</v>
          </cell>
          <cell r="T57" t="str">
            <v>A</v>
          </cell>
          <cell r="U57" t="str">
            <v>A</v>
          </cell>
          <cell r="V57">
            <v>2280</v>
          </cell>
        </row>
        <row r="58">
          <cell r="E58" t="str">
            <v>K</v>
          </cell>
          <cell r="F58" t="str">
            <v>II</v>
          </cell>
          <cell r="G58" t="str">
            <v>I</v>
          </cell>
          <cell r="H58">
            <v>1</v>
          </cell>
          <cell r="I58">
            <v>15</v>
          </cell>
          <cell r="K58">
            <v>120</v>
          </cell>
          <cell r="Q58" t="str">
            <v>A</v>
          </cell>
          <cell r="R58" t="str">
            <v>A</v>
          </cell>
          <cell r="S58" t="str">
            <v>A</v>
          </cell>
          <cell r="T58" t="str">
            <v>A</v>
          </cell>
          <cell r="U58" t="str">
            <v>A</v>
          </cell>
          <cell r="V58">
            <v>1861</v>
          </cell>
        </row>
        <row r="59">
          <cell r="E59" t="str">
            <v>K</v>
          </cell>
          <cell r="F59" t="str">
            <v>II</v>
          </cell>
          <cell r="G59" t="str">
            <v>I</v>
          </cell>
          <cell r="H59">
            <v>1</v>
          </cell>
          <cell r="I59">
            <v>15</v>
          </cell>
          <cell r="K59">
            <v>102</v>
          </cell>
          <cell r="Q59" t="str">
            <v>A</v>
          </cell>
          <cell r="R59" t="str">
            <v>A</v>
          </cell>
          <cell r="S59" t="str">
            <v>A</v>
          </cell>
          <cell r="T59" t="str">
            <v>A</v>
          </cell>
          <cell r="U59" t="str">
            <v>A</v>
          </cell>
          <cell r="V59">
            <v>1582</v>
          </cell>
        </row>
        <row r="60">
          <cell r="E60" t="str">
            <v>K</v>
          </cell>
          <cell r="F60" t="str">
            <v>II</v>
          </cell>
          <cell r="G60" t="str">
            <v>I</v>
          </cell>
          <cell r="H60">
            <v>1</v>
          </cell>
          <cell r="I60">
            <v>15</v>
          </cell>
          <cell r="K60">
            <v>80</v>
          </cell>
          <cell r="Q60" t="str">
            <v>A</v>
          </cell>
          <cell r="R60" t="str">
            <v>A</v>
          </cell>
          <cell r="S60" t="str">
            <v>C</v>
          </cell>
          <cell r="T60" t="str">
            <v>A</v>
          </cell>
          <cell r="U60" t="str">
            <v>C</v>
          </cell>
          <cell r="V60">
            <v>1241</v>
          </cell>
        </row>
        <row r="61">
          <cell r="E61" t="str">
            <v>K</v>
          </cell>
          <cell r="F61" t="str">
            <v>II</v>
          </cell>
          <cell r="G61" t="str">
            <v>I</v>
          </cell>
          <cell r="H61">
            <v>1</v>
          </cell>
          <cell r="I61">
            <v>15</v>
          </cell>
          <cell r="K61">
            <v>70</v>
          </cell>
          <cell r="Q61" t="str">
            <v>A</v>
          </cell>
          <cell r="R61" t="str">
            <v>A</v>
          </cell>
          <cell r="S61" t="str">
            <v>C</v>
          </cell>
          <cell r="T61" t="str">
            <v>A</v>
          </cell>
          <cell r="U61" t="str">
            <v>C</v>
          </cell>
          <cell r="V61">
            <v>1086</v>
          </cell>
        </row>
        <row r="62">
          <cell r="E62" t="str">
            <v>K</v>
          </cell>
          <cell r="F62" t="str">
            <v>II</v>
          </cell>
          <cell r="G62" t="str">
            <v>I</v>
          </cell>
          <cell r="H62">
            <v>1</v>
          </cell>
          <cell r="I62">
            <v>15</v>
          </cell>
          <cell r="K62">
            <v>71</v>
          </cell>
          <cell r="Q62" t="str">
            <v>A</v>
          </cell>
          <cell r="R62" t="str">
            <v>A</v>
          </cell>
          <cell r="S62" t="str">
            <v>A</v>
          </cell>
          <cell r="T62" t="str">
            <v>C</v>
          </cell>
          <cell r="U62" t="str">
            <v>C</v>
          </cell>
          <cell r="V62">
            <v>1101</v>
          </cell>
        </row>
        <row r="63">
          <cell r="E63" t="str">
            <v>K</v>
          </cell>
          <cell r="F63" t="str">
            <v>II</v>
          </cell>
          <cell r="G63" t="str">
            <v>I</v>
          </cell>
          <cell r="H63">
            <v>1</v>
          </cell>
          <cell r="I63">
            <v>15</v>
          </cell>
          <cell r="K63">
            <v>140</v>
          </cell>
          <cell r="Q63" t="str">
            <v>A</v>
          </cell>
          <cell r="R63" t="str">
            <v>A</v>
          </cell>
          <cell r="S63" t="str">
            <v>A</v>
          </cell>
          <cell r="T63" t="str">
            <v>A</v>
          </cell>
          <cell r="U63" t="str">
            <v>A</v>
          </cell>
          <cell r="V63">
            <v>2171</v>
          </cell>
        </row>
        <row r="64">
          <cell r="E64" t="str">
            <v>K</v>
          </cell>
          <cell r="F64" t="str">
            <v>II</v>
          </cell>
          <cell r="G64" t="str">
            <v>I</v>
          </cell>
          <cell r="H64">
            <v>1</v>
          </cell>
          <cell r="I64">
            <v>15</v>
          </cell>
          <cell r="K64">
            <v>100</v>
          </cell>
          <cell r="Q64" t="str">
            <v>A</v>
          </cell>
          <cell r="R64" t="str">
            <v>A</v>
          </cell>
          <cell r="S64" t="str">
            <v>A</v>
          </cell>
          <cell r="T64" t="str">
            <v>A</v>
          </cell>
          <cell r="U64" t="str">
            <v>A</v>
          </cell>
          <cell r="V64">
            <v>1551</v>
          </cell>
        </row>
        <row r="65">
          <cell r="E65" t="str">
            <v>K</v>
          </cell>
          <cell r="F65" t="str">
            <v>II</v>
          </cell>
          <cell r="G65" t="str">
            <v>I</v>
          </cell>
          <cell r="H65">
            <v>1</v>
          </cell>
          <cell r="I65">
            <v>15</v>
          </cell>
          <cell r="K65">
            <v>77</v>
          </cell>
          <cell r="Q65" t="str">
            <v>A</v>
          </cell>
          <cell r="R65" t="str">
            <v>A</v>
          </cell>
          <cell r="S65" t="str">
            <v>A</v>
          </cell>
          <cell r="T65" t="str">
            <v>A</v>
          </cell>
          <cell r="U65" t="str">
            <v>A</v>
          </cell>
          <cell r="V65">
            <v>1194</v>
          </cell>
        </row>
        <row r="66">
          <cell r="E66" t="str">
            <v>K</v>
          </cell>
          <cell r="F66" t="str">
            <v>II</v>
          </cell>
          <cell r="G66" t="str">
            <v>I</v>
          </cell>
          <cell r="H66">
            <v>1</v>
          </cell>
          <cell r="I66">
            <v>15</v>
          </cell>
          <cell r="K66">
            <v>90</v>
          </cell>
          <cell r="Q66" t="str">
            <v>A</v>
          </cell>
          <cell r="R66" t="str">
            <v>A</v>
          </cell>
          <cell r="S66" t="str">
            <v>A</v>
          </cell>
          <cell r="T66" t="str">
            <v>A</v>
          </cell>
          <cell r="U66" t="str">
            <v>A</v>
          </cell>
          <cell r="V66">
            <v>1396</v>
          </cell>
        </row>
        <row r="67">
          <cell r="E67" t="str">
            <v>K</v>
          </cell>
          <cell r="F67" t="str">
            <v>II</v>
          </cell>
          <cell r="G67" t="str">
            <v>I</v>
          </cell>
          <cell r="H67">
            <v>1</v>
          </cell>
          <cell r="I67">
            <v>15</v>
          </cell>
          <cell r="K67">
            <v>75</v>
          </cell>
          <cell r="Q67" t="str">
            <v>A</v>
          </cell>
          <cell r="R67" t="str">
            <v>A</v>
          </cell>
          <cell r="S67" t="str">
            <v>A</v>
          </cell>
          <cell r="T67" t="str">
            <v>A</v>
          </cell>
          <cell r="U67" t="str">
            <v>A</v>
          </cell>
          <cell r="V67">
            <v>1163</v>
          </cell>
        </row>
        <row r="68">
          <cell r="E68" t="str">
            <v>K</v>
          </cell>
          <cell r="F68" t="str">
            <v>II</v>
          </cell>
          <cell r="G68" t="str">
            <v>I</v>
          </cell>
          <cell r="H68">
            <v>1</v>
          </cell>
          <cell r="I68">
            <v>15</v>
          </cell>
          <cell r="K68">
            <v>50</v>
          </cell>
          <cell r="Q68" t="str">
            <v>A</v>
          </cell>
          <cell r="R68" t="str">
            <v>A</v>
          </cell>
          <cell r="S68" t="str">
            <v>A</v>
          </cell>
          <cell r="T68" t="str">
            <v>C</v>
          </cell>
          <cell r="U68" t="str">
            <v>C</v>
          </cell>
          <cell r="V68">
            <v>776</v>
          </cell>
        </row>
        <row r="69">
          <cell r="E69" t="str">
            <v>K</v>
          </cell>
          <cell r="F69" t="str">
            <v>II</v>
          </cell>
          <cell r="G69" t="str">
            <v>I</v>
          </cell>
          <cell r="H69">
            <v>1</v>
          </cell>
          <cell r="I69">
            <v>15</v>
          </cell>
          <cell r="K69">
            <v>50</v>
          </cell>
          <cell r="Q69" t="str">
            <v>A</v>
          </cell>
          <cell r="R69" t="str">
            <v>A</v>
          </cell>
          <cell r="S69" t="str">
            <v>A</v>
          </cell>
          <cell r="T69" t="str">
            <v>A</v>
          </cell>
          <cell r="U69" t="str">
            <v>A</v>
          </cell>
          <cell r="V69">
            <v>776</v>
          </cell>
        </row>
        <row r="70">
          <cell r="E70" t="str">
            <v>K</v>
          </cell>
          <cell r="F70" t="str">
            <v>II</v>
          </cell>
          <cell r="G70" t="str">
            <v>I</v>
          </cell>
          <cell r="H70">
            <v>1</v>
          </cell>
          <cell r="I70">
            <v>15</v>
          </cell>
          <cell r="K70">
            <v>48</v>
          </cell>
          <cell r="Q70" t="str">
            <v>A</v>
          </cell>
          <cell r="R70" t="str">
            <v>C</v>
          </cell>
          <cell r="S70" t="str">
            <v>C</v>
          </cell>
          <cell r="T70" t="str">
            <v>C</v>
          </cell>
          <cell r="U70" t="str">
            <v>C</v>
          </cell>
          <cell r="V70">
            <v>744</v>
          </cell>
        </row>
        <row r="71">
          <cell r="E71" t="str">
            <v>K</v>
          </cell>
          <cell r="F71" t="str">
            <v>II</v>
          </cell>
          <cell r="G71" t="str">
            <v>I</v>
          </cell>
          <cell r="H71">
            <v>1</v>
          </cell>
          <cell r="I71">
            <v>15</v>
          </cell>
          <cell r="K71">
            <v>65</v>
          </cell>
          <cell r="Q71" t="str">
            <v>A</v>
          </cell>
          <cell r="R71" t="str">
            <v>C</v>
          </cell>
          <cell r="S71" t="str">
            <v>C</v>
          </cell>
          <cell r="T71" t="str">
            <v>A</v>
          </cell>
          <cell r="U71" t="str">
            <v>C</v>
          </cell>
          <cell r="V71">
            <v>1008</v>
          </cell>
        </row>
        <row r="72">
          <cell r="E72">
            <v>0</v>
          </cell>
          <cell r="V72">
            <v>0</v>
          </cell>
        </row>
        <row r="73">
          <cell r="E73">
            <v>0</v>
          </cell>
          <cell r="V73">
            <v>0</v>
          </cell>
        </row>
        <row r="74">
          <cell r="E74">
            <v>0</v>
          </cell>
          <cell r="V74">
            <v>0</v>
          </cell>
        </row>
        <row r="75">
          <cell r="E75">
            <v>0</v>
          </cell>
          <cell r="V75">
            <v>0</v>
          </cell>
        </row>
        <row r="76">
          <cell r="E76">
            <v>0</v>
          </cell>
          <cell r="V76">
            <v>0</v>
          </cell>
        </row>
        <row r="77">
          <cell r="E77">
            <v>0</v>
          </cell>
          <cell r="V77">
            <v>0</v>
          </cell>
        </row>
        <row r="78">
          <cell r="E78">
            <v>0</v>
          </cell>
          <cell r="V78">
            <v>0</v>
          </cell>
        </row>
        <row r="79">
          <cell r="E79">
            <v>0</v>
          </cell>
          <cell r="V79">
            <v>0</v>
          </cell>
        </row>
        <row r="80">
          <cell r="E80">
            <v>0</v>
          </cell>
          <cell r="V80">
            <v>0</v>
          </cell>
        </row>
        <row r="81">
          <cell r="E81">
            <v>0</v>
          </cell>
          <cell r="V81">
            <v>0</v>
          </cell>
        </row>
        <row r="82">
          <cell r="E82">
            <v>0</v>
          </cell>
          <cell r="V82">
            <v>0</v>
          </cell>
        </row>
        <row r="83">
          <cell r="E83">
            <v>0</v>
          </cell>
          <cell r="V83">
            <v>0</v>
          </cell>
        </row>
        <row r="84">
          <cell r="E84">
            <v>0</v>
          </cell>
          <cell r="V84">
            <v>0</v>
          </cell>
        </row>
        <row r="85">
          <cell r="E85">
            <v>0</v>
          </cell>
          <cell r="V85">
            <v>0</v>
          </cell>
        </row>
        <row r="86">
          <cell r="E86">
            <v>0</v>
          </cell>
          <cell r="V86">
            <v>0</v>
          </cell>
        </row>
        <row r="87">
          <cell r="E87">
            <v>0</v>
          </cell>
          <cell r="V87">
            <v>0</v>
          </cell>
        </row>
        <row r="88">
          <cell r="E88">
            <v>0</v>
          </cell>
          <cell r="V88">
            <v>0</v>
          </cell>
        </row>
        <row r="89">
          <cell r="E89">
            <v>0</v>
          </cell>
          <cell r="V89">
            <v>0</v>
          </cell>
        </row>
        <row r="90">
          <cell r="E90">
            <v>0</v>
          </cell>
          <cell r="V90">
            <v>0</v>
          </cell>
        </row>
        <row r="91">
          <cell r="E91">
            <v>0</v>
          </cell>
          <cell r="V91">
            <v>0</v>
          </cell>
        </row>
        <row r="92">
          <cell r="E92">
            <v>0</v>
          </cell>
          <cell r="V92">
            <v>0</v>
          </cell>
        </row>
        <row r="93">
          <cell r="E93">
            <v>0</v>
          </cell>
          <cell r="V93">
            <v>0</v>
          </cell>
        </row>
        <row r="94">
          <cell r="E94">
            <v>0</v>
          </cell>
          <cell r="V94">
            <v>0</v>
          </cell>
        </row>
        <row r="95">
          <cell r="E95">
            <v>0</v>
          </cell>
          <cell r="V95">
            <v>0</v>
          </cell>
        </row>
        <row r="96">
          <cell r="E96">
            <v>0</v>
          </cell>
          <cell r="V96">
            <v>0</v>
          </cell>
        </row>
        <row r="97">
          <cell r="E97">
            <v>0</v>
          </cell>
          <cell r="V97">
            <v>0</v>
          </cell>
        </row>
        <row r="98">
          <cell r="E98">
            <v>0</v>
          </cell>
          <cell r="V98">
            <v>0</v>
          </cell>
        </row>
        <row r="99">
          <cell r="E99">
            <v>0</v>
          </cell>
          <cell r="V99">
            <v>0</v>
          </cell>
        </row>
        <row r="100">
          <cell r="E100">
            <v>0</v>
          </cell>
          <cell r="V100">
            <v>0</v>
          </cell>
        </row>
        <row r="101">
          <cell r="E101">
            <v>0</v>
          </cell>
          <cell r="V101">
            <v>0</v>
          </cell>
        </row>
        <row r="102">
          <cell r="E102">
            <v>0</v>
          </cell>
          <cell r="V102">
            <v>0</v>
          </cell>
        </row>
        <row r="103">
          <cell r="E103">
            <v>0</v>
          </cell>
          <cell r="V103">
            <v>0</v>
          </cell>
        </row>
        <row r="104">
          <cell r="E104">
            <v>0</v>
          </cell>
          <cell r="V104">
            <v>0</v>
          </cell>
        </row>
        <row r="105">
          <cell r="E105">
            <v>0</v>
          </cell>
          <cell r="V105">
            <v>0</v>
          </cell>
        </row>
        <row r="106">
          <cell r="E106">
            <v>0</v>
          </cell>
          <cell r="V106">
            <v>0</v>
          </cell>
        </row>
        <row r="107">
          <cell r="E107">
            <v>0</v>
          </cell>
          <cell r="V107">
            <v>0</v>
          </cell>
        </row>
        <row r="108">
          <cell r="E108">
            <v>0</v>
          </cell>
          <cell r="V108">
            <v>0</v>
          </cell>
        </row>
        <row r="109">
          <cell r="E109">
            <v>0</v>
          </cell>
          <cell r="V109">
            <v>0</v>
          </cell>
        </row>
        <row r="110">
          <cell r="E110">
            <v>0</v>
          </cell>
          <cell r="V110">
            <v>0</v>
          </cell>
        </row>
        <row r="111">
          <cell r="E111">
            <v>0</v>
          </cell>
          <cell r="V111">
            <v>0</v>
          </cell>
        </row>
        <row r="112">
          <cell r="E112">
            <v>0</v>
          </cell>
          <cell r="V112">
            <v>0</v>
          </cell>
        </row>
        <row r="113">
          <cell r="E113">
            <v>0</v>
          </cell>
          <cell r="V113">
            <v>0</v>
          </cell>
        </row>
        <row r="114">
          <cell r="E114">
            <v>0</v>
          </cell>
          <cell r="V114">
            <v>0</v>
          </cell>
        </row>
        <row r="115">
          <cell r="E115">
            <v>0</v>
          </cell>
          <cell r="V115">
            <v>0</v>
          </cell>
        </row>
        <row r="116">
          <cell r="E116">
            <v>0</v>
          </cell>
          <cell r="V116">
            <v>0</v>
          </cell>
        </row>
        <row r="117">
          <cell r="E117">
            <v>0</v>
          </cell>
          <cell r="V117">
            <v>0</v>
          </cell>
        </row>
        <row r="118">
          <cell r="E118">
            <v>0</v>
          </cell>
          <cell r="V118">
            <v>0</v>
          </cell>
        </row>
        <row r="119">
          <cell r="E119">
            <v>0</v>
          </cell>
          <cell r="V119">
            <v>0</v>
          </cell>
        </row>
        <row r="120">
          <cell r="E120">
            <v>0</v>
          </cell>
          <cell r="V120">
            <v>0</v>
          </cell>
        </row>
        <row r="121">
          <cell r="E121">
            <v>0</v>
          </cell>
          <cell r="V121">
            <v>0</v>
          </cell>
        </row>
        <row r="122">
          <cell r="E122">
            <v>0</v>
          </cell>
          <cell r="V122">
            <v>0</v>
          </cell>
        </row>
        <row r="123">
          <cell r="E123">
            <v>0</v>
          </cell>
          <cell r="V123">
            <v>0</v>
          </cell>
        </row>
        <row r="124">
          <cell r="E124">
            <v>0</v>
          </cell>
          <cell r="V124">
            <v>0</v>
          </cell>
        </row>
        <row r="125">
          <cell r="E125">
            <v>0</v>
          </cell>
          <cell r="V125">
            <v>0</v>
          </cell>
        </row>
        <row r="126">
          <cell r="E126">
            <v>0</v>
          </cell>
          <cell r="V126">
            <v>0</v>
          </cell>
        </row>
        <row r="127">
          <cell r="E127">
            <v>0</v>
          </cell>
          <cell r="V127">
            <v>0</v>
          </cell>
        </row>
        <row r="128">
          <cell r="E128">
            <v>0</v>
          </cell>
          <cell r="V128">
            <v>0</v>
          </cell>
        </row>
        <row r="129">
          <cell r="E129">
            <v>0</v>
          </cell>
          <cell r="V129">
            <v>0</v>
          </cell>
        </row>
        <row r="130">
          <cell r="E130">
            <v>0</v>
          </cell>
          <cell r="V130">
            <v>0</v>
          </cell>
        </row>
        <row r="131">
          <cell r="E131">
            <v>0</v>
          </cell>
          <cell r="V131">
            <v>0</v>
          </cell>
        </row>
        <row r="132">
          <cell r="E132">
            <v>0</v>
          </cell>
          <cell r="V132">
            <v>0</v>
          </cell>
        </row>
        <row r="133">
          <cell r="E133">
            <v>0</v>
          </cell>
          <cell r="V133">
            <v>0</v>
          </cell>
        </row>
        <row r="134">
          <cell r="E134">
            <v>0</v>
          </cell>
          <cell r="V134">
            <v>0</v>
          </cell>
        </row>
        <row r="135">
          <cell r="E135">
            <v>0</v>
          </cell>
          <cell r="V135">
            <v>0</v>
          </cell>
        </row>
        <row r="136">
          <cell r="E136">
            <v>0</v>
          </cell>
          <cell r="V136">
            <v>0</v>
          </cell>
        </row>
        <row r="137">
          <cell r="E137">
            <v>0</v>
          </cell>
          <cell r="V137">
            <v>0</v>
          </cell>
        </row>
        <row r="138">
          <cell r="E138">
            <v>0</v>
          </cell>
          <cell r="V138">
            <v>0</v>
          </cell>
        </row>
        <row r="139">
          <cell r="E139">
            <v>0</v>
          </cell>
          <cell r="V139">
            <v>0</v>
          </cell>
        </row>
        <row r="140">
          <cell r="E140">
            <v>0</v>
          </cell>
          <cell r="V140">
            <v>0</v>
          </cell>
        </row>
        <row r="141">
          <cell r="E141">
            <v>0</v>
          </cell>
          <cell r="V141">
            <v>0</v>
          </cell>
        </row>
        <row r="142">
          <cell r="E142">
            <v>0</v>
          </cell>
          <cell r="V142">
            <v>0</v>
          </cell>
        </row>
        <row r="143">
          <cell r="E143">
            <v>0</v>
          </cell>
          <cell r="V143">
            <v>0</v>
          </cell>
        </row>
        <row r="144">
          <cell r="E144">
            <v>0</v>
          </cell>
          <cell r="V144">
            <v>0</v>
          </cell>
        </row>
        <row r="145">
          <cell r="E145">
            <v>0</v>
          </cell>
          <cell r="V145">
            <v>0</v>
          </cell>
        </row>
        <row r="146">
          <cell r="E146">
            <v>0</v>
          </cell>
          <cell r="V146">
            <v>0</v>
          </cell>
        </row>
        <row r="147">
          <cell r="E147">
            <v>0</v>
          </cell>
          <cell r="V147">
            <v>0</v>
          </cell>
        </row>
        <row r="148">
          <cell r="E148">
            <v>0</v>
          </cell>
          <cell r="V148">
            <v>0</v>
          </cell>
        </row>
        <row r="149">
          <cell r="E149">
            <v>0</v>
          </cell>
          <cell r="V149">
            <v>0</v>
          </cell>
        </row>
        <row r="150">
          <cell r="E150">
            <v>0</v>
          </cell>
          <cell r="V150">
            <v>0</v>
          </cell>
        </row>
        <row r="151">
          <cell r="E151">
            <v>0</v>
          </cell>
          <cell r="V151">
            <v>0</v>
          </cell>
        </row>
        <row r="152">
          <cell r="K152">
            <v>0</v>
          </cell>
          <cell r="M152">
            <v>0</v>
          </cell>
          <cell r="O152">
            <v>0</v>
          </cell>
        </row>
        <row r="153">
          <cell r="E153">
            <v>0</v>
          </cell>
          <cell r="F153" t="str">
            <v>I</v>
          </cell>
          <cell r="G153">
            <v>1</v>
          </cell>
          <cell r="H153">
            <v>14</v>
          </cell>
          <cell r="I153">
            <v>14</v>
          </cell>
          <cell r="J153">
            <v>100</v>
          </cell>
          <cell r="K153">
            <v>105</v>
          </cell>
          <cell r="Q153" t="str">
            <v>A</v>
          </cell>
          <cell r="R153" t="str">
            <v>C</v>
          </cell>
          <cell r="S153" t="str">
            <v>C</v>
          </cell>
          <cell r="T153" t="str">
            <v>C</v>
          </cell>
          <cell r="U153" t="str">
            <v>A</v>
          </cell>
          <cell r="V153" t="str">
            <v>C</v>
          </cell>
        </row>
        <row r="154">
          <cell r="E154">
            <v>0</v>
          </cell>
          <cell r="F154" t="str">
            <v>I</v>
          </cell>
          <cell r="G154">
            <v>1</v>
          </cell>
          <cell r="H154">
            <v>14</v>
          </cell>
          <cell r="I154">
            <v>14</v>
          </cell>
          <cell r="J154">
            <v>100</v>
          </cell>
          <cell r="K154">
            <v>87</v>
          </cell>
          <cell r="Q154" t="str">
            <v>A</v>
          </cell>
          <cell r="R154" t="str">
            <v>C</v>
          </cell>
          <cell r="S154" t="str">
            <v>C</v>
          </cell>
          <cell r="T154" t="str">
            <v>C</v>
          </cell>
          <cell r="U154" t="str">
            <v>A</v>
          </cell>
          <cell r="V154" t="str">
            <v>C</v>
          </cell>
        </row>
        <row r="155">
          <cell r="E155">
            <v>0</v>
          </cell>
          <cell r="F155" t="str">
            <v>I</v>
          </cell>
          <cell r="G155">
            <v>1</v>
          </cell>
          <cell r="H155">
            <v>14</v>
          </cell>
          <cell r="I155">
            <v>14</v>
          </cell>
          <cell r="J155">
            <v>256</v>
          </cell>
          <cell r="K155">
            <v>75</v>
          </cell>
          <cell r="Q155" t="str">
            <v>A</v>
          </cell>
          <cell r="R155" t="str">
            <v>C</v>
          </cell>
          <cell r="S155" t="str">
            <v>C</v>
          </cell>
          <cell r="T155" t="str">
            <v>C</v>
          </cell>
          <cell r="U155" t="str">
            <v>A</v>
          </cell>
          <cell r="V155" t="str">
            <v>C</v>
          </cell>
        </row>
        <row r="156">
          <cell r="E156">
            <v>0</v>
          </cell>
          <cell r="F156" t="str">
            <v>I</v>
          </cell>
          <cell r="G156">
            <v>1</v>
          </cell>
          <cell r="H156">
            <v>14</v>
          </cell>
          <cell r="I156">
            <v>14</v>
          </cell>
          <cell r="J156">
            <v>100</v>
          </cell>
          <cell r="K156">
            <v>113</v>
          </cell>
          <cell r="Q156" t="str">
            <v>A</v>
          </cell>
          <cell r="R156" t="str">
            <v>C</v>
          </cell>
          <cell r="S156" t="str">
            <v>C</v>
          </cell>
          <cell r="T156" t="str">
            <v>C</v>
          </cell>
          <cell r="U156" t="str">
            <v>A</v>
          </cell>
          <cell r="V156" t="str">
            <v>C</v>
          </cell>
        </row>
        <row r="157">
          <cell r="E157">
            <v>0</v>
          </cell>
          <cell r="F157" t="str">
            <v>I</v>
          </cell>
          <cell r="G157">
            <v>1</v>
          </cell>
          <cell r="H157">
            <v>14</v>
          </cell>
          <cell r="I157">
            <v>17</v>
          </cell>
          <cell r="J157">
            <v>175</v>
          </cell>
          <cell r="K157">
            <v>121</v>
          </cell>
          <cell r="Q157" t="str">
            <v>A</v>
          </cell>
          <cell r="R157" t="str">
            <v>C</v>
          </cell>
          <cell r="S157" t="str">
            <v>C</v>
          </cell>
          <cell r="T157" t="str">
            <v>C</v>
          </cell>
          <cell r="U157" t="str">
            <v>C</v>
          </cell>
          <cell r="V157" t="str">
            <v>C</v>
          </cell>
        </row>
        <row r="158">
          <cell r="E158">
            <v>0</v>
          </cell>
          <cell r="F158" t="str">
            <v>I</v>
          </cell>
          <cell r="G158">
            <v>1</v>
          </cell>
          <cell r="H158">
            <v>14</v>
          </cell>
          <cell r="J158">
            <v>180</v>
          </cell>
          <cell r="Q158" t="str">
            <v>A</v>
          </cell>
          <cell r="R158" t="str">
            <v>C</v>
          </cell>
          <cell r="S158" t="str">
            <v>C</v>
          </cell>
          <cell r="T158" t="str">
            <v>C</v>
          </cell>
          <cell r="U158" t="str">
            <v>C</v>
          </cell>
          <cell r="V158" t="str">
            <v>C</v>
          </cell>
        </row>
        <row r="159">
          <cell r="E159">
            <v>0</v>
          </cell>
          <cell r="F159" t="str">
            <v>I</v>
          </cell>
          <cell r="G159">
            <v>1</v>
          </cell>
          <cell r="H159">
            <v>14</v>
          </cell>
          <cell r="I159">
            <v>17</v>
          </cell>
          <cell r="J159">
            <v>185</v>
          </cell>
          <cell r="K159">
            <v>56</v>
          </cell>
          <cell r="Q159" t="str">
            <v>A</v>
          </cell>
          <cell r="R159" t="str">
            <v>C</v>
          </cell>
          <cell r="S159" t="str">
            <v>A</v>
          </cell>
          <cell r="T159" t="str">
            <v>A</v>
          </cell>
          <cell r="U159" t="str">
            <v>A</v>
          </cell>
          <cell r="V159" t="str">
            <v>A</v>
          </cell>
        </row>
        <row r="160">
          <cell r="E160">
            <v>0</v>
          </cell>
          <cell r="F160" t="str">
            <v>I</v>
          </cell>
          <cell r="G160">
            <v>1</v>
          </cell>
          <cell r="H160">
            <v>14</v>
          </cell>
          <cell r="I160">
            <v>17</v>
          </cell>
          <cell r="J160">
            <v>165</v>
          </cell>
          <cell r="K160">
            <v>57</v>
          </cell>
          <cell r="Q160" t="str">
            <v>A</v>
          </cell>
          <cell r="R160" t="str">
            <v>C</v>
          </cell>
          <cell r="S160" t="str">
            <v>C</v>
          </cell>
          <cell r="T160" t="str">
            <v>C</v>
          </cell>
          <cell r="U160" t="str">
            <v>C</v>
          </cell>
          <cell r="V160" t="str">
            <v>C</v>
          </cell>
        </row>
        <row r="161">
          <cell r="E161">
            <v>0</v>
          </cell>
          <cell r="F161" t="str">
            <v>I</v>
          </cell>
          <cell r="G161">
            <v>1</v>
          </cell>
          <cell r="H161">
            <v>14</v>
          </cell>
          <cell r="I161">
            <v>17</v>
          </cell>
          <cell r="J161">
            <v>160</v>
          </cell>
          <cell r="K161">
            <v>92</v>
          </cell>
          <cell r="Q161" t="str">
            <v>A</v>
          </cell>
          <cell r="R161" t="str">
            <v>C</v>
          </cell>
          <cell r="S161" t="str">
            <v>C</v>
          </cell>
          <cell r="T161" t="str">
            <v>C</v>
          </cell>
          <cell r="U161" t="str">
            <v>C</v>
          </cell>
          <cell r="V161" t="str">
            <v>C</v>
          </cell>
        </row>
        <row r="162">
          <cell r="E162">
            <v>0</v>
          </cell>
          <cell r="F162" t="str">
            <v>I</v>
          </cell>
          <cell r="G162">
            <v>1</v>
          </cell>
          <cell r="H162">
            <v>14</v>
          </cell>
          <cell r="I162">
            <v>17</v>
          </cell>
          <cell r="J162">
            <v>150</v>
          </cell>
          <cell r="K162">
            <v>107</v>
          </cell>
          <cell r="Q162" t="str">
            <v>A</v>
          </cell>
          <cell r="R162" t="str">
            <v>C</v>
          </cell>
          <cell r="S162" t="str">
            <v>C</v>
          </cell>
          <cell r="T162" t="str">
            <v>C</v>
          </cell>
          <cell r="U162" t="str">
            <v>C</v>
          </cell>
          <cell r="V162" t="str">
            <v>C</v>
          </cell>
        </row>
        <row r="163">
          <cell r="E163">
            <v>0</v>
          </cell>
          <cell r="F163" t="str">
            <v>I</v>
          </cell>
          <cell r="G163">
            <v>1</v>
          </cell>
          <cell r="H163">
            <v>14</v>
          </cell>
          <cell r="I163">
            <v>17</v>
          </cell>
          <cell r="J163">
            <v>175</v>
          </cell>
          <cell r="K163">
            <v>115</v>
          </cell>
          <cell r="Q163" t="str">
            <v>A</v>
          </cell>
          <cell r="R163" t="str">
            <v>C</v>
          </cell>
          <cell r="S163" t="str">
            <v>C</v>
          </cell>
          <cell r="T163" t="str">
            <v>C</v>
          </cell>
          <cell r="U163" t="str">
            <v>C</v>
          </cell>
          <cell r="V163" t="str">
            <v>C</v>
          </cell>
        </row>
        <row r="164">
          <cell r="E164">
            <v>0</v>
          </cell>
          <cell r="F164" t="str">
            <v>I</v>
          </cell>
          <cell r="G164">
            <v>1</v>
          </cell>
          <cell r="H164">
            <v>14</v>
          </cell>
          <cell r="I164">
            <v>17</v>
          </cell>
          <cell r="J164">
            <v>131</v>
          </cell>
          <cell r="K164">
            <v>99</v>
          </cell>
          <cell r="Q164" t="str">
            <v>A</v>
          </cell>
          <cell r="R164" t="str">
            <v>C</v>
          </cell>
          <cell r="S164" t="str">
            <v>C</v>
          </cell>
          <cell r="T164" t="str">
            <v>C</v>
          </cell>
          <cell r="U164" t="str">
            <v>C</v>
          </cell>
          <cell r="V164" t="str">
            <v>C</v>
          </cell>
        </row>
        <row r="165">
          <cell r="E165">
            <v>0</v>
          </cell>
          <cell r="F165" t="str">
            <v>I</v>
          </cell>
          <cell r="G165" t="str">
            <v>I</v>
          </cell>
          <cell r="H165">
            <v>1</v>
          </cell>
          <cell r="I165">
            <v>17</v>
          </cell>
          <cell r="K165">
            <v>105</v>
          </cell>
          <cell r="Q165" t="str">
            <v>A</v>
          </cell>
          <cell r="R165" t="str">
            <v>A</v>
          </cell>
          <cell r="S165" t="str">
            <v>A</v>
          </cell>
          <cell r="V165">
            <v>0</v>
          </cell>
        </row>
        <row r="166">
          <cell r="E166">
            <v>0</v>
          </cell>
          <cell r="F166" t="str">
            <v>I</v>
          </cell>
          <cell r="G166">
            <v>1</v>
          </cell>
          <cell r="H166">
            <v>10</v>
          </cell>
          <cell r="I166">
            <v>17</v>
          </cell>
          <cell r="J166">
            <v>163</v>
          </cell>
          <cell r="K166">
            <v>107</v>
          </cell>
          <cell r="Q166" t="str">
            <v>A</v>
          </cell>
          <cell r="R166" t="str">
            <v>C</v>
          </cell>
          <cell r="S166" t="str">
            <v>C</v>
          </cell>
          <cell r="T166" t="str">
            <v>C</v>
          </cell>
          <cell r="U166" t="str">
            <v>C</v>
          </cell>
          <cell r="V166" t="str">
            <v>C</v>
          </cell>
        </row>
        <row r="167">
          <cell r="E167">
            <v>0</v>
          </cell>
          <cell r="F167" t="str">
            <v>I</v>
          </cell>
          <cell r="G167">
            <v>1</v>
          </cell>
          <cell r="H167">
            <v>10</v>
          </cell>
          <cell r="I167">
            <v>17</v>
          </cell>
          <cell r="J167">
            <v>90</v>
          </cell>
          <cell r="K167">
            <v>57</v>
          </cell>
          <cell r="Q167" t="str">
            <v>A</v>
          </cell>
          <cell r="R167" t="str">
            <v>C</v>
          </cell>
          <cell r="S167" t="str">
            <v>C</v>
          </cell>
          <cell r="T167" t="str">
            <v>C</v>
          </cell>
          <cell r="U167" t="str">
            <v>C</v>
          </cell>
          <cell r="V167" t="str">
            <v>C</v>
          </cell>
        </row>
        <row r="168">
          <cell r="E168">
            <v>0</v>
          </cell>
          <cell r="F168" t="str">
            <v>I</v>
          </cell>
          <cell r="G168">
            <v>1</v>
          </cell>
          <cell r="H168">
            <v>10</v>
          </cell>
          <cell r="J168">
            <v>105</v>
          </cell>
          <cell r="Q168" t="str">
            <v>A</v>
          </cell>
          <cell r="R168" t="str">
            <v>C</v>
          </cell>
          <cell r="S168" t="str">
            <v>C</v>
          </cell>
          <cell r="T168" t="str">
            <v>C</v>
          </cell>
          <cell r="U168" t="str">
            <v>C</v>
          </cell>
          <cell r="V168" t="str">
            <v>C</v>
          </cell>
        </row>
        <row r="169">
          <cell r="E169">
            <v>0</v>
          </cell>
          <cell r="F169" t="str">
            <v>I</v>
          </cell>
          <cell r="G169">
            <v>1</v>
          </cell>
          <cell r="H169">
            <v>10</v>
          </cell>
          <cell r="I169">
            <v>17</v>
          </cell>
          <cell r="J169">
            <v>105</v>
          </cell>
          <cell r="K169">
            <v>89</v>
          </cell>
          <cell r="Q169" t="str">
            <v>A</v>
          </cell>
          <cell r="R169" t="str">
            <v>C</v>
          </cell>
          <cell r="S169" t="str">
            <v>C</v>
          </cell>
          <cell r="T169" t="str">
            <v>C</v>
          </cell>
          <cell r="U169" t="str">
            <v>C</v>
          </cell>
          <cell r="V169" t="str">
            <v>C</v>
          </cell>
        </row>
        <row r="170">
          <cell r="E170">
            <v>0</v>
          </cell>
          <cell r="F170" t="str">
            <v>I</v>
          </cell>
          <cell r="G170">
            <v>1</v>
          </cell>
          <cell r="H170">
            <v>10</v>
          </cell>
          <cell r="I170">
            <v>17</v>
          </cell>
          <cell r="J170">
            <v>115</v>
          </cell>
          <cell r="K170">
            <v>70</v>
          </cell>
          <cell r="Q170" t="str">
            <v>A</v>
          </cell>
          <cell r="R170" t="str">
            <v>C</v>
          </cell>
          <cell r="S170" t="str">
            <v>C</v>
          </cell>
          <cell r="T170" t="str">
            <v>C</v>
          </cell>
          <cell r="U170" t="str">
            <v>C</v>
          </cell>
          <cell r="V170" t="str">
            <v>C</v>
          </cell>
        </row>
        <row r="171">
          <cell r="E171">
            <v>0</v>
          </cell>
          <cell r="F171" t="str">
            <v>I</v>
          </cell>
          <cell r="G171">
            <v>1</v>
          </cell>
          <cell r="H171">
            <v>10</v>
          </cell>
          <cell r="I171">
            <v>17</v>
          </cell>
          <cell r="J171">
            <v>90</v>
          </cell>
          <cell r="K171">
            <v>131</v>
          </cell>
          <cell r="Q171" t="str">
            <v>A</v>
          </cell>
          <cell r="R171" t="str">
            <v>C</v>
          </cell>
          <cell r="S171" t="str">
            <v>C</v>
          </cell>
          <cell r="T171" t="str">
            <v>C</v>
          </cell>
          <cell r="U171" t="str">
            <v>C</v>
          </cell>
          <cell r="V171" t="str">
            <v>C</v>
          </cell>
        </row>
        <row r="172">
          <cell r="E172">
            <v>0</v>
          </cell>
          <cell r="F172" t="str">
            <v>I</v>
          </cell>
          <cell r="G172" t="str">
            <v>I</v>
          </cell>
          <cell r="H172">
            <v>1</v>
          </cell>
          <cell r="I172">
            <v>17</v>
          </cell>
          <cell r="K172">
            <v>100</v>
          </cell>
          <cell r="Q172" t="str">
            <v>A</v>
          </cell>
          <cell r="R172" t="str">
            <v>A</v>
          </cell>
          <cell r="S172" t="str">
            <v>A</v>
          </cell>
          <cell r="V172">
            <v>0</v>
          </cell>
        </row>
        <row r="173">
          <cell r="E173">
            <v>0</v>
          </cell>
          <cell r="F173" t="str">
            <v>I</v>
          </cell>
          <cell r="G173" t="str">
            <v>I</v>
          </cell>
          <cell r="H173">
            <v>1</v>
          </cell>
          <cell r="I173">
            <v>17</v>
          </cell>
          <cell r="K173">
            <v>62</v>
          </cell>
          <cell r="Q173" t="str">
            <v>A</v>
          </cell>
          <cell r="R173" t="str">
            <v>A</v>
          </cell>
          <cell r="S173" t="str">
            <v>A</v>
          </cell>
          <cell r="V173">
            <v>0</v>
          </cell>
        </row>
        <row r="174">
          <cell r="E174">
            <v>0</v>
          </cell>
          <cell r="V174">
            <v>0</v>
          </cell>
        </row>
        <row r="175">
          <cell r="E175">
            <v>0</v>
          </cell>
          <cell r="F175" t="str">
            <v>I</v>
          </cell>
          <cell r="G175" t="str">
            <v>I</v>
          </cell>
          <cell r="H175">
            <v>1</v>
          </cell>
          <cell r="I175">
            <v>17</v>
          </cell>
          <cell r="K175">
            <v>85</v>
          </cell>
          <cell r="Q175" t="str">
            <v>A</v>
          </cell>
          <cell r="R175" t="str">
            <v>A</v>
          </cell>
          <cell r="S175" t="str">
            <v>A</v>
          </cell>
          <cell r="V175">
            <v>0</v>
          </cell>
        </row>
        <row r="176">
          <cell r="E176">
            <v>0</v>
          </cell>
          <cell r="F176" t="str">
            <v>I</v>
          </cell>
          <cell r="G176" t="str">
            <v>I</v>
          </cell>
          <cell r="H176">
            <v>1</v>
          </cell>
          <cell r="I176">
            <v>17</v>
          </cell>
          <cell r="K176">
            <v>78</v>
          </cell>
          <cell r="Q176" t="str">
            <v>A</v>
          </cell>
          <cell r="R176" t="str">
            <v>A</v>
          </cell>
          <cell r="S176" t="str">
            <v>A</v>
          </cell>
          <cell r="V176">
            <v>0</v>
          </cell>
        </row>
        <row r="177">
          <cell r="E177">
            <v>0</v>
          </cell>
          <cell r="V177">
            <v>0</v>
          </cell>
        </row>
        <row r="178">
          <cell r="E178">
            <v>0</v>
          </cell>
          <cell r="F178" t="str">
            <v>I</v>
          </cell>
          <cell r="G178" t="str">
            <v>I</v>
          </cell>
          <cell r="H178">
            <v>1</v>
          </cell>
          <cell r="I178">
            <v>17</v>
          </cell>
          <cell r="K178">
            <v>67</v>
          </cell>
          <cell r="Q178" t="str">
            <v>A</v>
          </cell>
          <cell r="R178" t="str">
            <v>A</v>
          </cell>
          <cell r="S178" t="str">
            <v>A</v>
          </cell>
          <cell r="V178">
            <v>0</v>
          </cell>
        </row>
        <row r="179">
          <cell r="E179">
            <v>0</v>
          </cell>
          <cell r="V179">
            <v>0</v>
          </cell>
        </row>
        <row r="180">
          <cell r="E180">
            <v>0</v>
          </cell>
          <cell r="V180">
            <v>0</v>
          </cell>
        </row>
        <row r="181">
          <cell r="E181">
            <v>0</v>
          </cell>
          <cell r="V181">
            <v>0</v>
          </cell>
        </row>
        <row r="182">
          <cell r="E182" t="str">
            <v>II</v>
          </cell>
          <cell r="F182" t="str">
            <v>II</v>
          </cell>
          <cell r="G182">
            <v>1</v>
          </cell>
          <cell r="H182">
            <v>15</v>
          </cell>
          <cell r="J182">
            <v>120</v>
          </cell>
          <cell r="Q182" t="str">
            <v>A</v>
          </cell>
          <cell r="R182" t="str">
            <v>C</v>
          </cell>
          <cell r="S182" t="str">
            <v>C</v>
          </cell>
          <cell r="T182" t="str">
            <v>A</v>
          </cell>
          <cell r="U182" t="str">
            <v>C</v>
          </cell>
          <cell r="V182" t="str">
            <v>C</v>
          </cell>
        </row>
        <row r="183">
          <cell r="E183" t="str">
            <v>II</v>
          </cell>
          <cell r="F183" t="str">
            <v>II</v>
          </cell>
          <cell r="G183">
            <v>1</v>
          </cell>
          <cell r="H183">
            <v>15</v>
          </cell>
          <cell r="J183">
            <v>130</v>
          </cell>
          <cell r="Q183" t="str">
            <v>A</v>
          </cell>
          <cell r="R183" t="str">
            <v>C</v>
          </cell>
          <cell r="S183" t="str">
            <v>C</v>
          </cell>
          <cell r="T183" t="str">
            <v>C</v>
          </cell>
          <cell r="U183" t="str">
            <v>C</v>
          </cell>
          <cell r="V183" t="str">
            <v>C</v>
          </cell>
        </row>
        <row r="184">
          <cell r="E184" t="str">
            <v>II</v>
          </cell>
          <cell r="F184" t="str">
            <v>II</v>
          </cell>
          <cell r="G184">
            <v>1</v>
          </cell>
          <cell r="H184">
            <v>15</v>
          </cell>
          <cell r="J184">
            <v>120</v>
          </cell>
          <cell r="Q184" t="str">
            <v>A</v>
          </cell>
          <cell r="R184" t="str">
            <v>C</v>
          </cell>
          <cell r="S184" t="str">
            <v>C</v>
          </cell>
          <cell r="T184" t="str">
            <v>A</v>
          </cell>
          <cell r="U184" t="str">
            <v>C</v>
          </cell>
          <cell r="V184" t="str">
            <v>C</v>
          </cell>
        </row>
        <row r="185">
          <cell r="E185" t="str">
            <v>II</v>
          </cell>
          <cell r="F185" t="str">
            <v>II</v>
          </cell>
          <cell r="G185">
            <v>1</v>
          </cell>
          <cell r="H185">
            <v>15</v>
          </cell>
          <cell r="J185">
            <v>195</v>
          </cell>
          <cell r="Q185" t="str">
            <v>A</v>
          </cell>
          <cell r="R185" t="str">
            <v>C</v>
          </cell>
          <cell r="S185" t="str">
            <v>C</v>
          </cell>
          <cell r="T185" t="str">
            <v>A</v>
          </cell>
          <cell r="U185" t="str">
            <v>C</v>
          </cell>
          <cell r="V185" t="str">
            <v>C</v>
          </cell>
        </row>
        <row r="186">
          <cell r="E186" t="str">
            <v>II</v>
          </cell>
          <cell r="F186" t="str">
            <v>II</v>
          </cell>
          <cell r="G186">
            <v>1</v>
          </cell>
          <cell r="H186">
            <v>15</v>
          </cell>
          <cell r="J186">
            <v>130</v>
          </cell>
          <cell r="Q186" t="str">
            <v>A</v>
          </cell>
          <cell r="R186" t="str">
            <v>C</v>
          </cell>
          <cell r="S186" t="str">
            <v>C</v>
          </cell>
          <cell r="T186" t="str">
            <v>C</v>
          </cell>
          <cell r="U186" t="str">
            <v>C</v>
          </cell>
          <cell r="V186" t="str">
            <v>C</v>
          </cell>
        </row>
        <row r="187">
          <cell r="E187" t="str">
            <v>II</v>
          </cell>
          <cell r="F187" t="str">
            <v>II</v>
          </cell>
          <cell r="G187">
            <v>1</v>
          </cell>
          <cell r="H187">
            <v>15</v>
          </cell>
          <cell r="J187">
            <v>177</v>
          </cell>
          <cell r="Q187" t="str">
            <v>A</v>
          </cell>
          <cell r="R187" t="str">
            <v>C</v>
          </cell>
          <cell r="S187" t="str">
            <v>C</v>
          </cell>
          <cell r="T187" t="str">
            <v>C</v>
          </cell>
          <cell r="U187" t="str">
            <v>C</v>
          </cell>
          <cell r="V187" t="str">
            <v>C</v>
          </cell>
        </row>
        <row r="188">
          <cell r="E188">
            <v>0</v>
          </cell>
          <cell r="V188">
            <v>0</v>
          </cell>
        </row>
        <row r="189">
          <cell r="E189" t="str">
            <v>II</v>
          </cell>
          <cell r="F189" t="str">
            <v>II</v>
          </cell>
          <cell r="G189">
            <v>1</v>
          </cell>
          <cell r="H189">
            <v>15</v>
          </cell>
          <cell r="J189">
            <v>144</v>
          </cell>
          <cell r="Q189" t="str">
            <v>A</v>
          </cell>
          <cell r="R189" t="str">
            <v>C</v>
          </cell>
          <cell r="S189" t="str">
            <v>C</v>
          </cell>
          <cell r="T189" t="str">
            <v>C</v>
          </cell>
          <cell r="U189" t="str">
            <v>C</v>
          </cell>
          <cell r="V189" t="str">
            <v>A</v>
          </cell>
        </row>
        <row r="190">
          <cell r="E190" t="str">
            <v>II</v>
          </cell>
          <cell r="F190" t="str">
            <v>II</v>
          </cell>
          <cell r="G190">
            <v>1</v>
          </cell>
          <cell r="H190">
            <v>15</v>
          </cell>
          <cell r="J190">
            <v>155</v>
          </cell>
          <cell r="Q190" t="str">
            <v>A</v>
          </cell>
          <cell r="R190" t="str">
            <v>C</v>
          </cell>
          <cell r="S190" t="str">
            <v>C</v>
          </cell>
          <cell r="T190" t="str">
            <v>C</v>
          </cell>
          <cell r="U190" t="str">
            <v>C</v>
          </cell>
          <cell r="V190" t="str">
            <v>C</v>
          </cell>
        </row>
        <row r="191">
          <cell r="E191" t="str">
            <v>II</v>
          </cell>
          <cell r="F191" t="str">
            <v>II</v>
          </cell>
          <cell r="G191">
            <v>1</v>
          </cell>
          <cell r="H191">
            <v>15</v>
          </cell>
          <cell r="J191">
            <v>155</v>
          </cell>
          <cell r="Q191" t="str">
            <v>A</v>
          </cell>
          <cell r="R191" t="str">
            <v>C</v>
          </cell>
          <cell r="S191" t="str">
            <v>C</v>
          </cell>
          <cell r="T191" t="str">
            <v>C</v>
          </cell>
          <cell r="U191" t="str">
            <v>C</v>
          </cell>
          <cell r="V191" t="str">
            <v>C</v>
          </cell>
        </row>
        <row r="192">
          <cell r="E192" t="str">
            <v>II</v>
          </cell>
          <cell r="F192" t="str">
            <v>II</v>
          </cell>
          <cell r="G192">
            <v>1</v>
          </cell>
          <cell r="H192">
            <v>15</v>
          </cell>
          <cell r="J192">
            <v>175</v>
          </cell>
          <cell r="Q192" t="str">
            <v>A</v>
          </cell>
          <cell r="R192" t="str">
            <v>C</v>
          </cell>
          <cell r="S192" t="str">
            <v>C</v>
          </cell>
          <cell r="T192" t="str">
            <v>C</v>
          </cell>
          <cell r="U192" t="str">
            <v>C</v>
          </cell>
          <cell r="V192" t="str">
            <v>C</v>
          </cell>
        </row>
        <row r="193">
          <cell r="E193" t="str">
            <v>II</v>
          </cell>
          <cell r="F193" t="str">
            <v>II</v>
          </cell>
          <cell r="G193">
            <v>1</v>
          </cell>
          <cell r="H193">
            <v>15</v>
          </cell>
          <cell r="I193">
            <v>16</v>
          </cell>
          <cell r="J193">
            <v>156</v>
          </cell>
          <cell r="K193">
            <v>31</v>
          </cell>
          <cell r="Q193" t="str">
            <v>A</v>
          </cell>
          <cell r="R193" t="str">
            <v>C</v>
          </cell>
          <cell r="S193" t="str">
            <v>C</v>
          </cell>
          <cell r="T193" t="str">
            <v>A</v>
          </cell>
          <cell r="U193" t="str">
            <v>C</v>
          </cell>
          <cell r="V193" t="str">
            <v>A</v>
          </cell>
        </row>
        <row r="194">
          <cell r="E194" t="str">
            <v>II</v>
          </cell>
          <cell r="F194" t="str">
            <v>II</v>
          </cell>
          <cell r="G194">
            <v>1</v>
          </cell>
          <cell r="H194">
            <v>15</v>
          </cell>
          <cell r="I194">
            <v>16</v>
          </cell>
          <cell r="J194">
            <v>190</v>
          </cell>
          <cell r="K194">
            <v>110</v>
          </cell>
          <cell r="Q194" t="str">
            <v>A</v>
          </cell>
          <cell r="R194" t="str">
            <v>C</v>
          </cell>
          <cell r="S194" t="str">
            <v>C</v>
          </cell>
          <cell r="T194" t="str">
            <v>A</v>
          </cell>
          <cell r="U194" t="str">
            <v>C</v>
          </cell>
          <cell r="V194" t="str">
            <v>A</v>
          </cell>
        </row>
        <row r="195">
          <cell r="E195" t="str">
            <v>II</v>
          </cell>
          <cell r="F195" t="str">
            <v>II</v>
          </cell>
          <cell r="G195">
            <v>1</v>
          </cell>
          <cell r="H195">
            <v>15</v>
          </cell>
          <cell r="I195">
            <v>16</v>
          </cell>
          <cell r="J195">
            <v>123</v>
          </cell>
          <cell r="K195">
            <v>65</v>
          </cell>
          <cell r="Q195" t="str">
            <v>A</v>
          </cell>
          <cell r="R195" t="str">
            <v>C</v>
          </cell>
          <cell r="S195" t="str">
            <v>C</v>
          </cell>
          <cell r="T195" t="str">
            <v>C</v>
          </cell>
          <cell r="U195" t="str">
            <v>C</v>
          </cell>
          <cell r="V195" t="str">
            <v>C</v>
          </cell>
        </row>
        <row r="196">
          <cell r="E196">
            <v>0</v>
          </cell>
          <cell r="F196" t="str">
            <v>II</v>
          </cell>
          <cell r="G196" t="str">
            <v>II</v>
          </cell>
          <cell r="H196">
            <v>1</v>
          </cell>
          <cell r="I196">
            <v>16</v>
          </cell>
          <cell r="K196">
            <v>90</v>
          </cell>
          <cell r="Q196" t="str">
            <v>A</v>
          </cell>
          <cell r="R196" t="str">
            <v>A</v>
          </cell>
          <cell r="S196" t="str">
            <v>A</v>
          </cell>
          <cell r="V196">
            <v>0</v>
          </cell>
        </row>
        <row r="197">
          <cell r="E197" t="str">
            <v>II</v>
          </cell>
          <cell r="F197" t="str">
            <v>II</v>
          </cell>
          <cell r="G197">
            <v>1</v>
          </cell>
          <cell r="H197">
            <v>15</v>
          </cell>
          <cell r="I197">
            <v>16</v>
          </cell>
          <cell r="J197">
            <v>170</v>
          </cell>
          <cell r="K197">
            <v>207</v>
          </cell>
          <cell r="Q197" t="str">
            <v>A</v>
          </cell>
          <cell r="R197" t="str">
            <v>C</v>
          </cell>
          <cell r="S197" t="str">
            <v>C</v>
          </cell>
          <cell r="T197" t="str">
            <v>C</v>
          </cell>
          <cell r="U197" t="str">
            <v>C</v>
          </cell>
          <cell r="V197" t="str">
            <v>C</v>
          </cell>
        </row>
        <row r="198">
          <cell r="E198" t="str">
            <v>II</v>
          </cell>
          <cell r="F198" t="str">
            <v>II</v>
          </cell>
          <cell r="G198">
            <v>1</v>
          </cell>
          <cell r="H198">
            <v>15</v>
          </cell>
          <cell r="I198">
            <v>16</v>
          </cell>
          <cell r="J198">
            <v>175</v>
          </cell>
          <cell r="K198">
            <v>102</v>
          </cell>
          <cell r="Q198" t="str">
            <v>A</v>
          </cell>
          <cell r="R198" t="str">
            <v>C</v>
          </cell>
          <cell r="S198" t="str">
            <v>C</v>
          </cell>
          <cell r="T198" t="str">
            <v>C</v>
          </cell>
          <cell r="U198" t="str">
            <v>C</v>
          </cell>
          <cell r="V198" t="str">
            <v>C</v>
          </cell>
        </row>
        <row r="199">
          <cell r="E199">
            <v>0</v>
          </cell>
          <cell r="V199">
            <v>0</v>
          </cell>
        </row>
        <row r="200">
          <cell r="E200">
            <v>0</v>
          </cell>
          <cell r="F200" t="str">
            <v>II</v>
          </cell>
          <cell r="G200" t="str">
            <v>II</v>
          </cell>
          <cell r="H200">
            <v>1</v>
          </cell>
          <cell r="I200">
            <v>16</v>
          </cell>
          <cell r="K200">
            <v>74</v>
          </cell>
          <cell r="Q200" t="str">
            <v>A</v>
          </cell>
          <cell r="R200" t="str">
            <v>A</v>
          </cell>
          <cell r="S200" t="str">
            <v>A</v>
          </cell>
          <cell r="V200">
            <v>0</v>
          </cell>
        </row>
        <row r="201">
          <cell r="E201">
            <v>0</v>
          </cell>
          <cell r="F201" t="str">
            <v>II</v>
          </cell>
          <cell r="G201" t="str">
            <v>II</v>
          </cell>
          <cell r="H201">
            <v>1</v>
          </cell>
          <cell r="I201">
            <v>16</v>
          </cell>
          <cell r="K201">
            <v>62</v>
          </cell>
          <cell r="Q201" t="str">
            <v>A</v>
          </cell>
          <cell r="R201" t="str">
            <v>A</v>
          </cell>
          <cell r="S201" t="str">
            <v>A</v>
          </cell>
          <cell r="V201">
            <v>0</v>
          </cell>
        </row>
        <row r="202">
          <cell r="E202">
            <v>0</v>
          </cell>
          <cell r="F202" t="str">
            <v>II</v>
          </cell>
          <cell r="G202" t="str">
            <v>II</v>
          </cell>
          <cell r="H202">
            <v>1</v>
          </cell>
          <cell r="I202">
            <v>16</v>
          </cell>
          <cell r="K202">
            <v>50</v>
          </cell>
          <cell r="Q202" t="str">
            <v>A</v>
          </cell>
          <cell r="R202" t="str">
            <v>C</v>
          </cell>
          <cell r="S202" t="str">
            <v>C</v>
          </cell>
          <cell r="V202">
            <v>0</v>
          </cell>
        </row>
        <row r="203">
          <cell r="E203">
            <v>0</v>
          </cell>
          <cell r="F203" t="str">
            <v>II</v>
          </cell>
          <cell r="G203" t="str">
            <v>II</v>
          </cell>
          <cell r="H203">
            <v>1</v>
          </cell>
          <cell r="I203">
            <v>16</v>
          </cell>
          <cell r="K203">
            <v>57</v>
          </cell>
          <cell r="Q203" t="str">
            <v>A</v>
          </cell>
          <cell r="R203" t="str">
            <v>A</v>
          </cell>
          <cell r="S203" t="str">
            <v>A</v>
          </cell>
          <cell r="V203">
            <v>0</v>
          </cell>
        </row>
        <row r="204">
          <cell r="E204">
            <v>0</v>
          </cell>
          <cell r="F204" t="str">
            <v>II</v>
          </cell>
          <cell r="G204" t="str">
            <v>II</v>
          </cell>
          <cell r="H204">
            <v>1</v>
          </cell>
          <cell r="I204">
            <v>16</v>
          </cell>
          <cell r="K204">
            <v>70</v>
          </cell>
          <cell r="Q204" t="str">
            <v>A</v>
          </cell>
          <cell r="R204" t="str">
            <v>A</v>
          </cell>
          <cell r="S204" t="str">
            <v>A</v>
          </cell>
          <cell r="V204">
            <v>0</v>
          </cell>
        </row>
        <row r="205">
          <cell r="E205">
            <v>0</v>
          </cell>
          <cell r="V205">
            <v>0</v>
          </cell>
        </row>
        <row r="206">
          <cell r="E206">
            <v>0</v>
          </cell>
          <cell r="V206">
            <v>0</v>
          </cell>
        </row>
        <row r="207">
          <cell r="E207">
            <v>0</v>
          </cell>
          <cell r="F207" t="str">
            <v>II</v>
          </cell>
          <cell r="G207" t="str">
            <v>II</v>
          </cell>
          <cell r="H207">
            <v>1</v>
          </cell>
          <cell r="I207">
            <v>16</v>
          </cell>
          <cell r="K207">
            <v>140</v>
          </cell>
          <cell r="Q207" t="str">
            <v>A</v>
          </cell>
          <cell r="R207" t="str">
            <v>A</v>
          </cell>
          <cell r="S207" t="str">
            <v>A</v>
          </cell>
          <cell r="V207">
            <v>0</v>
          </cell>
        </row>
        <row r="208">
          <cell r="E208">
            <v>0</v>
          </cell>
          <cell r="F208" t="str">
            <v>II</v>
          </cell>
          <cell r="G208" t="str">
            <v>II</v>
          </cell>
          <cell r="H208">
            <v>1</v>
          </cell>
          <cell r="I208">
            <v>16</v>
          </cell>
          <cell r="K208">
            <v>107</v>
          </cell>
          <cell r="Q208" t="str">
            <v>A</v>
          </cell>
          <cell r="R208" t="str">
            <v>A</v>
          </cell>
          <cell r="S208" t="str">
            <v>A</v>
          </cell>
          <cell r="V208">
            <v>0</v>
          </cell>
        </row>
        <row r="209">
          <cell r="E209">
            <v>0</v>
          </cell>
          <cell r="V209">
            <v>0</v>
          </cell>
        </row>
        <row r="210">
          <cell r="E210">
            <v>0</v>
          </cell>
          <cell r="V210">
            <v>0</v>
          </cell>
        </row>
        <row r="211">
          <cell r="E211">
            <v>0</v>
          </cell>
          <cell r="V211">
            <v>0</v>
          </cell>
        </row>
        <row r="212">
          <cell r="E212">
            <v>0</v>
          </cell>
          <cell r="V212">
            <v>0</v>
          </cell>
        </row>
        <row r="213">
          <cell r="E213">
            <v>0</v>
          </cell>
          <cell r="V213">
            <v>0</v>
          </cell>
        </row>
        <row r="214">
          <cell r="E214">
            <v>0</v>
          </cell>
          <cell r="F214" t="str">
            <v>II</v>
          </cell>
          <cell r="G214" t="str">
            <v>II</v>
          </cell>
          <cell r="H214">
            <v>1</v>
          </cell>
          <cell r="I214">
            <v>16</v>
          </cell>
          <cell r="K214">
            <v>102</v>
          </cell>
          <cell r="Q214" t="str">
            <v>A</v>
          </cell>
          <cell r="R214" t="str">
            <v>A</v>
          </cell>
          <cell r="S214" t="str">
            <v>A</v>
          </cell>
          <cell r="V214">
            <v>0</v>
          </cell>
        </row>
        <row r="215">
          <cell r="E215">
            <v>0</v>
          </cell>
          <cell r="V215">
            <v>0</v>
          </cell>
        </row>
        <row r="216">
          <cell r="E216">
            <v>0</v>
          </cell>
          <cell r="V216">
            <v>0</v>
          </cell>
        </row>
        <row r="217">
          <cell r="E217">
            <v>0</v>
          </cell>
          <cell r="V217">
            <v>0</v>
          </cell>
        </row>
        <row r="218">
          <cell r="E218">
            <v>0</v>
          </cell>
          <cell r="V218">
            <v>0</v>
          </cell>
        </row>
        <row r="219">
          <cell r="E219">
            <v>0</v>
          </cell>
          <cell r="V219">
            <v>0</v>
          </cell>
        </row>
        <row r="220">
          <cell r="E220">
            <v>0</v>
          </cell>
          <cell r="V220">
            <v>0</v>
          </cell>
        </row>
        <row r="221">
          <cell r="E221">
            <v>0</v>
          </cell>
          <cell r="V221">
            <v>0</v>
          </cell>
        </row>
        <row r="222">
          <cell r="E222">
            <v>0</v>
          </cell>
          <cell r="V222">
            <v>0</v>
          </cell>
        </row>
        <row r="223">
          <cell r="E223">
            <v>0</v>
          </cell>
          <cell r="V223">
            <v>0</v>
          </cell>
        </row>
        <row r="224">
          <cell r="E224">
            <v>0</v>
          </cell>
          <cell r="V224">
            <v>0</v>
          </cell>
        </row>
        <row r="225">
          <cell r="E225">
            <v>0</v>
          </cell>
          <cell r="V225">
            <v>0</v>
          </cell>
        </row>
        <row r="226">
          <cell r="E226">
            <v>0</v>
          </cell>
          <cell r="V226">
            <v>0</v>
          </cell>
        </row>
        <row r="227">
          <cell r="E227">
            <v>0</v>
          </cell>
          <cell r="V227">
            <v>0</v>
          </cell>
        </row>
        <row r="228">
          <cell r="E228">
            <v>0</v>
          </cell>
          <cell r="V228">
            <v>0</v>
          </cell>
        </row>
        <row r="229">
          <cell r="E229">
            <v>0</v>
          </cell>
          <cell r="V229">
            <v>0</v>
          </cell>
        </row>
        <row r="230">
          <cell r="E230">
            <v>0</v>
          </cell>
          <cell r="V230">
            <v>0</v>
          </cell>
        </row>
        <row r="231">
          <cell r="E231">
            <v>0</v>
          </cell>
          <cell r="V231">
            <v>0</v>
          </cell>
        </row>
        <row r="232">
          <cell r="E232">
            <v>0</v>
          </cell>
          <cell r="V232">
            <v>0</v>
          </cell>
        </row>
        <row r="233">
          <cell r="E233">
            <v>0</v>
          </cell>
          <cell r="V233">
            <v>0</v>
          </cell>
        </row>
        <row r="234">
          <cell r="E234">
            <v>0</v>
          </cell>
          <cell r="V234">
            <v>0</v>
          </cell>
        </row>
        <row r="235">
          <cell r="E235">
            <v>0</v>
          </cell>
          <cell r="V235">
            <v>0</v>
          </cell>
        </row>
        <row r="236">
          <cell r="E236">
            <v>0</v>
          </cell>
          <cell r="V236">
            <v>0</v>
          </cell>
        </row>
        <row r="237">
          <cell r="E237">
            <v>0</v>
          </cell>
          <cell r="V237">
            <v>0</v>
          </cell>
        </row>
        <row r="238">
          <cell r="E238">
            <v>0</v>
          </cell>
          <cell r="V238">
            <v>0</v>
          </cell>
        </row>
        <row r="239">
          <cell r="E239">
            <v>0</v>
          </cell>
          <cell r="V239">
            <v>0</v>
          </cell>
        </row>
        <row r="240">
          <cell r="E240">
            <v>0</v>
          </cell>
          <cell r="V240">
            <v>0</v>
          </cell>
        </row>
        <row r="241">
          <cell r="E241">
            <v>0</v>
          </cell>
          <cell r="V241">
            <v>0</v>
          </cell>
        </row>
        <row r="242">
          <cell r="E242">
            <v>0</v>
          </cell>
          <cell r="V242">
            <v>0</v>
          </cell>
        </row>
        <row r="243">
          <cell r="E243">
            <v>0</v>
          </cell>
          <cell r="V243">
            <v>0</v>
          </cell>
        </row>
        <row r="244">
          <cell r="E244">
            <v>0</v>
          </cell>
          <cell r="V244">
            <v>0</v>
          </cell>
        </row>
        <row r="245">
          <cell r="E245">
            <v>0</v>
          </cell>
          <cell r="V245">
            <v>0</v>
          </cell>
        </row>
        <row r="246">
          <cell r="E246">
            <v>0</v>
          </cell>
          <cell r="V246">
            <v>0</v>
          </cell>
        </row>
        <row r="247">
          <cell r="E247">
            <v>0</v>
          </cell>
          <cell r="V247">
            <v>0</v>
          </cell>
        </row>
        <row r="248">
          <cell r="E248">
            <v>0</v>
          </cell>
          <cell r="V248">
            <v>0</v>
          </cell>
        </row>
        <row r="249">
          <cell r="E249">
            <v>0</v>
          </cell>
          <cell r="V249">
            <v>0</v>
          </cell>
        </row>
        <row r="250">
          <cell r="E250">
            <v>0</v>
          </cell>
          <cell r="V250">
            <v>0</v>
          </cell>
        </row>
        <row r="251">
          <cell r="E251">
            <v>0</v>
          </cell>
          <cell r="V251">
            <v>0</v>
          </cell>
        </row>
        <row r="252">
          <cell r="E252">
            <v>0</v>
          </cell>
          <cell r="V252">
            <v>0</v>
          </cell>
        </row>
        <row r="253">
          <cell r="E253">
            <v>0</v>
          </cell>
          <cell r="V253">
            <v>0</v>
          </cell>
        </row>
        <row r="254">
          <cell r="E254">
            <v>0</v>
          </cell>
          <cell r="V254">
            <v>0</v>
          </cell>
        </row>
        <row r="255">
          <cell r="E255">
            <v>0</v>
          </cell>
          <cell r="V255">
            <v>0</v>
          </cell>
        </row>
        <row r="256">
          <cell r="E256">
            <v>0</v>
          </cell>
          <cell r="V256">
            <v>0</v>
          </cell>
        </row>
        <row r="257">
          <cell r="E257">
            <v>0</v>
          </cell>
          <cell r="V257">
            <v>0</v>
          </cell>
        </row>
        <row r="258">
          <cell r="E258">
            <v>0</v>
          </cell>
          <cell r="V258">
            <v>0</v>
          </cell>
        </row>
        <row r="259">
          <cell r="E259">
            <v>0</v>
          </cell>
          <cell r="V259">
            <v>0</v>
          </cell>
        </row>
        <row r="260">
          <cell r="E260">
            <v>0</v>
          </cell>
          <cell r="V260">
            <v>0</v>
          </cell>
        </row>
        <row r="261">
          <cell r="E261">
            <v>0</v>
          </cell>
          <cell r="V261">
            <v>0</v>
          </cell>
        </row>
        <row r="262">
          <cell r="E262">
            <v>0</v>
          </cell>
          <cell r="V262">
            <v>0</v>
          </cell>
        </row>
        <row r="263">
          <cell r="E263">
            <v>0</v>
          </cell>
          <cell r="V263">
            <v>0</v>
          </cell>
        </row>
        <row r="264">
          <cell r="E264">
            <v>0</v>
          </cell>
          <cell r="V264">
            <v>0</v>
          </cell>
        </row>
        <row r="265">
          <cell r="E265">
            <v>0</v>
          </cell>
          <cell r="V265">
            <v>0</v>
          </cell>
        </row>
        <row r="266">
          <cell r="E266">
            <v>0</v>
          </cell>
          <cell r="V266">
            <v>0</v>
          </cell>
        </row>
        <row r="267">
          <cell r="E267">
            <v>0</v>
          </cell>
          <cell r="V267">
            <v>0</v>
          </cell>
        </row>
        <row r="268">
          <cell r="E268">
            <v>0</v>
          </cell>
          <cell r="V268">
            <v>0</v>
          </cell>
        </row>
        <row r="269">
          <cell r="E269">
            <v>0</v>
          </cell>
          <cell r="V269">
            <v>0</v>
          </cell>
        </row>
        <row r="270">
          <cell r="E270">
            <v>0</v>
          </cell>
          <cell r="V270">
            <v>0</v>
          </cell>
        </row>
        <row r="271">
          <cell r="E271">
            <v>0</v>
          </cell>
          <cell r="V271">
            <v>0</v>
          </cell>
        </row>
        <row r="272">
          <cell r="E272">
            <v>0</v>
          </cell>
          <cell r="V272">
            <v>0</v>
          </cell>
        </row>
        <row r="273">
          <cell r="E273">
            <v>0</v>
          </cell>
          <cell r="V273">
            <v>0</v>
          </cell>
        </row>
        <row r="274">
          <cell r="E274">
            <v>0</v>
          </cell>
          <cell r="V274">
            <v>0</v>
          </cell>
        </row>
        <row r="275">
          <cell r="E275">
            <v>0</v>
          </cell>
          <cell r="V275">
            <v>0</v>
          </cell>
        </row>
        <row r="276">
          <cell r="E276">
            <v>0</v>
          </cell>
          <cell r="V276">
            <v>0</v>
          </cell>
        </row>
        <row r="277">
          <cell r="E277">
            <v>0</v>
          </cell>
          <cell r="V277">
            <v>0</v>
          </cell>
        </row>
        <row r="278">
          <cell r="E278">
            <v>0</v>
          </cell>
          <cell r="V278">
            <v>0</v>
          </cell>
        </row>
        <row r="279">
          <cell r="E279">
            <v>0</v>
          </cell>
          <cell r="V279">
            <v>0</v>
          </cell>
        </row>
        <row r="280">
          <cell r="E280">
            <v>0</v>
          </cell>
          <cell r="V280">
            <v>0</v>
          </cell>
        </row>
        <row r="281">
          <cell r="E281">
            <v>0</v>
          </cell>
          <cell r="V281">
            <v>0</v>
          </cell>
        </row>
        <row r="282">
          <cell r="E282">
            <v>0</v>
          </cell>
          <cell r="V282">
            <v>0</v>
          </cell>
        </row>
        <row r="283">
          <cell r="E283">
            <v>0</v>
          </cell>
          <cell r="V283">
            <v>0</v>
          </cell>
        </row>
        <row r="284">
          <cell r="E284">
            <v>0</v>
          </cell>
          <cell r="V284">
            <v>0</v>
          </cell>
        </row>
        <row r="285">
          <cell r="E285">
            <v>0</v>
          </cell>
          <cell r="V285">
            <v>0</v>
          </cell>
        </row>
        <row r="286">
          <cell r="E286">
            <v>0</v>
          </cell>
          <cell r="V286">
            <v>0</v>
          </cell>
        </row>
        <row r="287">
          <cell r="E287">
            <v>0</v>
          </cell>
          <cell r="V287">
            <v>0</v>
          </cell>
        </row>
        <row r="288">
          <cell r="E288">
            <v>0</v>
          </cell>
          <cell r="V288">
            <v>0</v>
          </cell>
        </row>
        <row r="289">
          <cell r="E289">
            <v>0</v>
          </cell>
          <cell r="V289">
            <v>0</v>
          </cell>
        </row>
        <row r="290">
          <cell r="E290">
            <v>0</v>
          </cell>
          <cell r="V290">
            <v>0</v>
          </cell>
        </row>
        <row r="291">
          <cell r="E291">
            <v>0</v>
          </cell>
          <cell r="V291">
            <v>0</v>
          </cell>
        </row>
        <row r="292">
          <cell r="E292">
            <v>0</v>
          </cell>
          <cell r="V292">
            <v>0</v>
          </cell>
        </row>
        <row r="293">
          <cell r="E293">
            <v>0</v>
          </cell>
          <cell r="V293">
            <v>0</v>
          </cell>
        </row>
        <row r="294">
          <cell r="E294">
            <v>0</v>
          </cell>
          <cell r="V294">
            <v>0</v>
          </cell>
        </row>
        <row r="295">
          <cell r="E295">
            <v>0</v>
          </cell>
          <cell r="V295">
            <v>0</v>
          </cell>
        </row>
        <row r="296">
          <cell r="K296">
            <v>0</v>
          </cell>
          <cell r="M296">
            <v>0</v>
          </cell>
          <cell r="O296">
            <v>0</v>
          </cell>
        </row>
        <row r="297">
          <cell r="E297" t="str">
            <v>K</v>
          </cell>
          <cell r="V297">
            <v>0</v>
          </cell>
        </row>
        <row r="298">
          <cell r="E298" t="str">
            <v>K</v>
          </cell>
          <cell r="F298" t="str">
            <v>I</v>
          </cell>
          <cell r="G298" t="str">
            <v>I</v>
          </cell>
          <cell r="H298">
            <v>1</v>
          </cell>
          <cell r="I298">
            <v>17</v>
          </cell>
          <cell r="K298">
            <v>141</v>
          </cell>
          <cell r="Q298" t="str">
            <v>A</v>
          </cell>
          <cell r="R298" t="str">
            <v>A</v>
          </cell>
          <cell r="S298" t="str">
            <v>A</v>
          </cell>
          <cell r="T298" t="str">
            <v>A</v>
          </cell>
          <cell r="U298" t="str">
            <v>A</v>
          </cell>
          <cell r="V298">
            <v>2228</v>
          </cell>
        </row>
        <row r="299">
          <cell r="E299" t="str">
            <v>K</v>
          </cell>
          <cell r="F299" t="str">
            <v>I</v>
          </cell>
          <cell r="G299" t="str">
            <v>I</v>
          </cell>
          <cell r="H299">
            <v>1</v>
          </cell>
          <cell r="I299">
            <v>17</v>
          </cell>
          <cell r="K299">
            <v>99</v>
          </cell>
          <cell r="Q299" t="str">
            <v>A</v>
          </cell>
          <cell r="R299" t="str">
            <v>A</v>
          </cell>
          <cell r="S299" t="str">
            <v>A</v>
          </cell>
          <cell r="T299" t="str">
            <v>A</v>
          </cell>
          <cell r="U299" t="str">
            <v>A</v>
          </cell>
          <cell r="V299">
            <v>1564</v>
          </cell>
        </row>
        <row r="300">
          <cell r="E300" t="str">
            <v>K</v>
          </cell>
          <cell r="F300" t="str">
            <v>I</v>
          </cell>
          <cell r="G300" t="str">
            <v>I</v>
          </cell>
          <cell r="H300">
            <v>1</v>
          </cell>
          <cell r="I300">
            <v>17</v>
          </cell>
          <cell r="K300">
            <v>116</v>
          </cell>
          <cell r="Q300" t="str">
            <v>A</v>
          </cell>
          <cell r="R300" t="str">
            <v>A</v>
          </cell>
          <cell r="S300" t="str">
            <v>A</v>
          </cell>
          <cell r="T300" t="str">
            <v>A</v>
          </cell>
          <cell r="U300" t="str">
            <v>A</v>
          </cell>
          <cell r="V300">
            <v>1833</v>
          </cell>
        </row>
        <row r="301">
          <cell r="E301" t="str">
            <v>S1</v>
          </cell>
          <cell r="V301">
            <v>0</v>
          </cell>
        </row>
        <row r="302">
          <cell r="E302" t="str">
            <v>K</v>
          </cell>
          <cell r="F302" t="str">
            <v>I</v>
          </cell>
          <cell r="G302" t="str">
            <v>I</v>
          </cell>
          <cell r="H302">
            <v>1</v>
          </cell>
          <cell r="I302">
            <v>17</v>
          </cell>
          <cell r="K302">
            <v>50</v>
          </cell>
          <cell r="Q302" t="str">
            <v>A</v>
          </cell>
          <cell r="R302" t="str">
            <v>A</v>
          </cell>
          <cell r="S302" t="str">
            <v>C</v>
          </cell>
          <cell r="T302" t="str">
            <v>A</v>
          </cell>
          <cell r="U302" t="str">
            <v>C</v>
          </cell>
          <cell r="V302">
            <v>790</v>
          </cell>
        </row>
        <row r="303">
          <cell r="E303" t="str">
            <v>K</v>
          </cell>
          <cell r="F303" t="str">
            <v>I</v>
          </cell>
          <cell r="G303" t="str">
            <v>I</v>
          </cell>
          <cell r="H303">
            <v>1</v>
          </cell>
          <cell r="I303">
            <v>17</v>
          </cell>
          <cell r="K303">
            <v>72</v>
          </cell>
          <cell r="Q303" t="str">
            <v>A</v>
          </cell>
          <cell r="R303" t="str">
            <v>C</v>
          </cell>
          <cell r="S303" t="str">
            <v>C</v>
          </cell>
          <cell r="T303" t="str">
            <v>A</v>
          </cell>
          <cell r="U303" t="str">
            <v>C</v>
          </cell>
          <cell r="V303">
            <v>1138</v>
          </cell>
        </row>
        <row r="304">
          <cell r="E304" t="str">
            <v>K</v>
          </cell>
          <cell r="F304" t="str">
            <v>I</v>
          </cell>
          <cell r="G304" t="str">
            <v>I</v>
          </cell>
          <cell r="H304">
            <v>1</v>
          </cell>
          <cell r="I304">
            <v>17</v>
          </cell>
          <cell r="K304">
            <v>61</v>
          </cell>
          <cell r="Q304" t="str">
            <v>A</v>
          </cell>
          <cell r="R304" t="str">
            <v>A</v>
          </cell>
          <cell r="S304" t="str">
            <v>A</v>
          </cell>
          <cell r="T304" t="str">
            <v>A</v>
          </cell>
          <cell r="U304" t="str">
            <v>A</v>
          </cell>
          <cell r="V304">
            <v>964</v>
          </cell>
        </row>
        <row r="305">
          <cell r="E305" t="str">
            <v>K</v>
          </cell>
          <cell r="F305" t="str">
            <v>I</v>
          </cell>
          <cell r="G305" t="str">
            <v>I</v>
          </cell>
          <cell r="H305">
            <v>1</v>
          </cell>
          <cell r="I305">
            <v>17</v>
          </cell>
          <cell r="K305">
            <v>60</v>
          </cell>
          <cell r="Q305" t="str">
            <v>A</v>
          </cell>
          <cell r="R305" t="str">
            <v>A</v>
          </cell>
          <cell r="S305" t="str">
            <v>A</v>
          </cell>
          <cell r="T305" t="str">
            <v>A</v>
          </cell>
          <cell r="U305" t="str">
            <v>A</v>
          </cell>
          <cell r="V305">
            <v>948</v>
          </cell>
        </row>
        <row r="306">
          <cell r="E306" t="str">
            <v>K</v>
          </cell>
          <cell r="F306" t="str">
            <v>I</v>
          </cell>
          <cell r="G306" t="str">
            <v>I</v>
          </cell>
          <cell r="H306">
            <v>1</v>
          </cell>
          <cell r="I306">
            <v>17</v>
          </cell>
          <cell r="K306">
            <v>140</v>
          </cell>
          <cell r="Q306" t="str">
            <v>A</v>
          </cell>
          <cell r="R306" t="str">
            <v>A</v>
          </cell>
          <cell r="S306" t="str">
            <v>A</v>
          </cell>
          <cell r="T306" t="str">
            <v>A</v>
          </cell>
          <cell r="U306" t="str">
            <v>A</v>
          </cell>
          <cell r="V306">
            <v>2212</v>
          </cell>
        </row>
        <row r="307">
          <cell r="E307" t="str">
            <v>K</v>
          </cell>
          <cell r="F307" t="str">
            <v>I</v>
          </cell>
          <cell r="G307" t="str">
            <v>I</v>
          </cell>
          <cell r="H307">
            <v>1</v>
          </cell>
          <cell r="I307">
            <v>17</v>
          </cell>
          <cell r="K307">
            <v>95</v>
          </cell>
          <cell r="Q307" t="str">
            <v>A</v>
          </cell>
          <cell r="R307" t="str">
            <v>A</v>
          </cell>
          <cell r="S307" t="str">
            <v>A</v>
          </cell>
          <cell r="T307" t="str">
            <v>A</v>
          </cell>
          <cell r="U307" t="str">
            <v>A</v>
          </cell>
          <cell r="V307">
            <v>1501</v>
          </cell>
        </row>
        <row r="308">
          <cell r="E308" t="str">
            <v>C</v>
          </cell>
          <cell r="V308">
            <v>0</v>
          </cell>
        </row>
        <row r="309">
          <cell r="E309" t="str">
            <v>S1</v>
          </cell>
          <cell r="V309">
            <v>0</v>
          </cell>
        </row>
        <row r="310">
          <cell r="E310" t="str">
            <v>K</v>
          </cell>
          <cell r="F310" t="str">
            <v>I</v>
          </cell>
          <cell r="G310" t="str">
            <v>I</v>
          </cell>
          <cell r="H310">
            <v>1</v>
          </cell>
          <cell r="I310">
            <v>17</v>
          </cell>
          <cell r="K310">
            <v>70</v>
          </cell>
          <cell r="Q310" t="str">
            <v>A</v>
          </cell>
          <cell r="R310" t="str">
            <v>A</v>
          </cell>
          <cell r="S310" t="str">
            <v>A</v>
          </cell>
          <cell r="T310" t="str">
            <v>A</v>
          </cell>
          <cell r="U310" t="str">
            <v>A</v>
          </cell>
          <cell r="V310">
            <v>1106</v>
          </cell>
        </row>
        <row r="311">
          <cell r="E311" t="str">
            <v>K</v>
          </cell>
          <cell r="F311" t="str">
            <v>I</v>
          </cell>
          <cell r="G311" t="str">
            <v>I</v>
          </cell>
          <cell r="H311">
            <v>1</v>
          </cell>
          <cell r="I311">
            <v>17</v>
          </cell>
          <cell r="K311">
            <v>92</v>
          </cell>
          <cell r="Q311" t="str">
            <v>A</v>
          </cell>
          <cell r="R311" t="str">
            <v>A</v>
          </cell>
          <cell r="S311" t="str">
            <v>A</v>
          </cell>
          <cell r="T311" t="str">
            <v>A</v>
          </cell>
          <cell r="U311" t="str">
            <v>A</v>
          </cell>
          <cell r="V311">
            <v>1454</v>
          </cell>
        </row>
        <row r="312">
          <cell r="E312" t="str">
            <v>K</v>
          </cell>
          <cell r="F312" t="str">
            <v>I</v>
          </cell>
          <cell r="G312" t="str">
            <v>I</v>
          </cell>
          <cell r="H312">
            <v>1</v>
          </cell>
          <cell r="I312">
            <v>17</v>
          </cell>
          <cell r="K312">
            <v>52</v>
          </cell>
          <cell r="Q312" t="str">
            <v>A</v>
          </cell>
          <cell r="R312" t="str">
            <v>C</v>
          </cell>
          <cell r="S312" t="str">
            <v>A</v>
          </cell>
          <cell r="T312" t="str">
            <v>A</v>
          </cell>
          <cell r="U312" t="str">
            <v>C</v>
          </cell>
          <cell r="V312">
            <v>822</v>
          </cell>
        </row>
        <row r="313">
          <cell r="E313" t="str">
            <v>S1</v>
          </cell>
          <cell r="V313">
            <v>0</v>
          </cell>
        </row>
        <row r="314">
          <cell r="E314" t="str">
            <v>K</v>
          </cell>
          <cell r="F314" t="str">
            <v>I</v>
          </cell>
          <cell r="G314" t="str">
            <v>I</v>
          </cell>
          <cell r="H314">
            <v>1</v>
          </cell>
          <cell r="I314">
            <v>17</v>
          </cell>
          <cell r="K314">
            <v>140</v>
          </cell>
          <cell r="Q314" t="str">
            <v>A</v>
          </cell>
          <cell r="R314" t="str">
            <v>A</v>
          </cell>
          <cell r="S314" t="str">
            <v>A</v>
          </cell>
          <cell r="T314" t="str">
            <v>A</v>
          </cell>
          <cell r="U314" t="str">
            <v>A</v>
          </cell>
          <cell r="V314">
            <v>2212</v>
          </cell>
        </row>
        <row r="315">
          <cell r="E315" t="str">
            <v>K</v>
          </cell>
          <cell r="F315" t="str">
            <v>I</v>
          </cell>
          <cell r="G315" t="str">
            <v>I</v>
          </cell>
          <cell r="H315">
            <v>1</v>
          </cell>
          <cell r="I315">
            <v>17</v>
          </cell>
          <cell r="K315">
            <v>40</v>
          </cell>
          <cell r="Q315" t="str">
            <v>A</v>
          </cell>
          <cell r="R315" t="str">
            <v>C</v>
          </cell>
          <cell r="S315" t="str">
            <v>A</v>
          </cell>
          <cell r="T315" t="str">
            <v>C</v>
          </cell>
          <cell r="U315" t="str">
            <v>C</v>
          </cell>
          <cell r="V315">
            <v>632</v>
          </cell>
        </row>
        <row r="316">
          <cell r="E316" t="str">
            <v>S1</v>
          </cell>
          <cell r="V316">
            <v>0</v>
          </cell>
        </row>
        <row r="317">
          <cell r="E317" t="str">
            <v>K</v>
          </cell>
          <cell r="F317" t="str">
            <v>I</v>
          </cell>
          <cell r="G317" t="str">
            <v>I</v>
          </cell>
          <cell r="H317">
            <v>1</v>
          </cell>
          <cell r="I317">
            <v>17</v>
          </cell>
          <cell r="K317">
            <v>83</v>
          </cell>
          <cell r="Q317" t="str">
            <v>A</v>
          </cell>
          <cell r="R317" t="str">
            <v>A</v>
          </cell>
          <cell r="S317" t="str">
            <v>A</v>
          </cell>
          <cell r="T317" t="str">
            <v>A</v>
          </cell>
          <cell r="U317" t="str">
            <v>A</v>
          </cell>
          <cell r="V317">
            <v>1311</v>
          </cell>
        </row>
        <row r="318">
          <cell r="E318" t="str">
            <v>K</v>
          </cell>
          <cell r="F318" t="str">
            <v>I</v>
          </cell>
          <cell r="G318" t="str">
            <v>I</v>
          </cell>
          <cell r="H318">
            <v>1</v>
          </cell>
          <cell r="I318">
            <v>17</v>
          </cell>
          <cell r="K318">
            <v>91</v>
          </cell>
          <cell r="Q318" t="str">
            <v>A</v>
          </cell>
          <cell r="R318" t="str">
            <v>A</v>
          </cell>
          <cell r="S318" t="str">
            <v>A</v>
          </cell>
          <cell r="T318" t="str">
            <v>A</v>
          </cell>
          <cell r="U318" t="str">
            <v>A</v>
          </cell>
          <cell r="V318">
            <v>1438</v>
          </cell>
        </row>
        <row r="319">
          <cell r="E319" t="str">
            <v>K</v>
          </cell>
          <cell r="F319" t="str">
            <v>I</v>
          </cell>
          <cell r="G319" t="str">
            <v>I</v>
          </cell>
          <cell r="H319">
            <v>1</v>
          </cell>
          <cell r="I319">
            <v>14</v>
          </cell>
          <cell r="K319">
            <v>57</v>
          </cell>
          <cell r="Q319" t="str">
            <v>A</v>
          </cell>
          <cell r="R319" t="str">
            <v>A</v>
          </cell>
          <cell r="S319" t="str">
            <v>A</v>
          </cell>
          <cell r="T319" t="str">
            <v>A</v>
          </cell>
          <cell r="U319" t="str">
            <v>A</v>
          </cell>
          <cell r="V319">
            <v>950</v>
          </cell>
        </row>
        <row r="320">
          <cell r="E320" t="str">
            <v>K</v>
          </cell>
          <cell r="F320" t="str">
            <v>I</v>
          </cell>
          <cell r="G320" t="str">
            <v>I</v>
          </cell>
          <cell r="H320">
            <v>1</v>
          </cell>
          <cell r="I320">
            <v>14</v>
          </cell>
          <cell r="K320">
            <v>97</v>
          </cell>
          <cell r="Q320" t="str">
            <v>A</v>
          </cell>
          <cell r="R320" t="str">
            <v>A</v>
          </cell>
          <cell r="S320" t="str">
            <v>A</v>
          </cell>
          <cell r="T320" t="str">
            <v>A</v>
          </cell>
          <cell r="U320" t="str">
            <v>A</v>
          </cell>
          <cell r="V320">
            <v>1617</v>
          </cell>
        </row>
        <row r="321">
          <cell r="E321" t="str">
            <v>S1</v>
          </cell>
          <cell r="V321">
            <v>0</v>
          </cell>
        </row>
        <row r="322">
          <cell r="E322" t="str">
            <v>K</v>
          </cell>
          <cell r="F322" t="str">
            <v>I</v>
          </cell>
          <cell r="G322" t="str">
            <v>I</v>
          </cell>
          <cell r="H322">
            <v>1</v>
          </cell>
          <cell r="I322">
            <v>14</v>
          </cell>
          <cell r="K322">
            <v>90</v>
          </cell>
          <cell r="Q322" t="str">
            <v>A</v>
          </cell>
          <cell r="R322" t="str">
            <v>A</v>
          </cell>
          <cell r="S322" t="str">
            <v>A</v>
          </cell>
          <cell r="T322" t="str">
            <v>A</v>
          </cell>
          <cell r="U322" t="str">
            <v>A</v>
          </cell>
          <cell r="V322">
            <v>1500</v>
          </cell>
        </row>
        <row r="323">
          <cell r="E323" t="str">
            <v>K</v>
          </cell>
          <cell r="F323" t="str">
            <v>I</v>
          </cell>
          <cell r="G323" t="str">
            <v>I</v>
          </cell>
          <cell r="H323">
            <v>1</v>
          </cell>
          <cell r="I323">
            <v>14</v>
          </cell>
          <cell r="K323">
            <v>48</v>
          </cell>
          <cell r="Q323" t="str">
            <v>A</v>
          </cell>
          <cell r="R323" t="str">
            <v>A</v>
          </cell>
          <cell r="S323" t="str">
            <v>C</v>
          </cell>
          <cell r="T323" t="str">
            <v>A</v>
          </cell>
          <cell r="U323" t="str">
            <v>C</v>
          </cell>
          <cell r="V323">
            <v>800</v>
          </cell>
        </row>
        <row r="324">
          <cell r="E324" t="str">
            <v>K</v>
          </cell>
          <cell r="F324" t="str">
            <v>I</v>
          </cell>
          <cell r="G324" t="str">
            <v>I</v>
          </cell>
          <cell r="H324">
            <v>1</v>
          </cell>
          <cell r="I324">
            <v>17</v>
          </cell>
          <cell r="K324">
            <v>46</v>
          </cell>
          <cell r="Q324" t="str">
            <v>A</v>
          </cell>
          <cell r="R324" t="str">
            <v>A</v>
          </cell>
          <cell r="S324" t="str">
            <v>C</v>
          </cell>
          <cell r="T324" t="str">
            <v>A</v>
          </cell>
          <cell r="U324" t="str">
            <v>C</v>
          </cell>
          <cell r="V324">
            <v>727</v>
          </cell>
        </row>
        <row r="325">
          <cell r="E325">
            <v>0</v>
          </cell>
          <cell r="V325">
            <v>0</v>
          </cell>
        </row>
        <row r="326">
          <cell r="E326">
            <v>0</v>
          </cell>
          <cell r="V326">
            <v>0</v>
          </cell>
        </row>
        <row r="327">
          <cell r="E327">
            <v>0</v>
          </cell>
          <cell r="V327">
            <v>0</v>
          </cell>
        </row>
        <row r="328">
          <cell r="E328">
            <v>0</v>
          </cell>
          <cell r="V328">
            <v>0</v>
          </cell>
        </row>
        <row r="329">
          <cell r="E329">
            <v>0</v>
          </cell>
          <cell r="V329">
            <v>0</v>
          </cell>
        </row>
        <row r="330">
          <cell r="E330">
            <v>0</v>
          </cell>
          <cell r="V330">
            <v>0</v>
          </cell>
        </row>
        <row r="331">
          <cell r="E331">
            <v>0</v>
          </cell>
          <cell r="V331">
            <v>0</v>
          </cell>
        </row>
        <row r="332">
          <cell r="E332">
            <v>0</v>
          </cell>
          <cell r="V332">
            <v>0</v>
          </cell>
        </row>
        <row r="333">
          <cell r="E333">
            <v>0</v>
          </cell>
          <cell r="V333">
            <v>0</v>
          </cell>
        </row>
        <row r="334">
          <cell r="E334">
            <v>0</v>
          </cell>
          <cell r="V334">
            <v>0</v>
          </cell>
        </row>
        <row r="335">
          <cell r="E335">
            <v>0</v>
          </cell>
          <cell r="V335">
            <v>0</v>
          </cell>
        </row>
        <row r="336">
          <cell r="E336" t="str">
            <v>K</v>
          </cell>
          <cell r="F336" t="str">
            <v>II</v>
          </cell>
          <cell r="G336" t="str">
            <v>I</v>
          </cell>
          <cell r="H336">
            <v>1</v>
          </cell>
          <cell r="I336">
            <v>17</v>
          </cell>
          <cell r="K336">
            <v>85</v>
          </cell>
          <cell r="Q336" t="str">
            <v>A</v>
          </cell>
          <cell r="R336" t="str">
            <v>A</v>
          </cell>
          <cell r="S336" t="str">
            <v>A</v>
          </cell>
          <cell r="T336" t="str">
            <v>A</v>
          </cell>
          <cell r="U336" t="str">
            <v>A</v>
          </cell>
          <cell r="V336">
            <v>1343</v>
          </cell>
        </row>
        <row r="337">
          <cell r="E337" t="str">
            <v>K</v>
          </cell>
          <cell r="F337" t="str">
            <v>II</v>
          </cell>
          <cell r="G337" t="str">
            <v>I</v>
          </cell>
          <cell r="H337">
            <v>1</v>
          </cell>
          <cell r="I337">
            <v>17</v>
          </cell>
          <cell r="K337">
            <v>83</v>
          </cell>
          <cell r="Q337" t="str">
            <v>A</v>
          </cell>
          <cell r="R337" t="str">
            <v>A</v>
          </cell>
          <cell r="S337" t="str">
            <v>A</v>
          </cell>
          <cell r="T337" t="str">
            <v>A</v>
          </cell>
          <cell r="U337" t="str">
            <v>A</v>
          </cell>
          <cell r="V337">
            <v>1311</v>
          </cell>
        </row>
        <row r="338">
          <cell r="E338" t="str">
            <v>K</v>
          </cell>
          <cell r="F338" t="str">
            <v>II</v>
          </cell>
          <cell r="G338" t="str">
            <v>I</v>
          </cell>
          <cell r="H338">
            <v>1</v>
          </cell>
          <cell r="I338">
            <v>17</v>
          </cell>
          <cell r="K338">
            <v>90</v>
          </cell>
          <cell r="Q338" t="str">
            <v>A</v>
          </cell>
          <cell r="R338" t="str">
            <v>A</v>
          </cell>
          <cell r="S338" t="str">
            <v>A</v>
          </cell>
          <cell r="T338" t="str">
            <v>A</v>
          </cell>
          <cell r="U338" t="str">
            <v>A</v>
          </cell>
          <cell r="V338">
            <v>1422</v>
          </cell>
        </row>
        <row r="339">
          <cell r="E339" t="str">
            <v>C</v>
          </cell>
          <cell r="V339">
            <v>0</v>
          </cell>
        </row>
        <row r="340">
          <cell r="E340" t="str">
            <v>K</v>
          </cell>
          <cell r="F340" t="str">
            <v>II</v>
          </cell>
          <cell r="G340" t="str">
            <v>I</v>
          </cell>
          <cell r="H340">
            <v>1</v>
          </cell>
          <cell r="I340">
            <v>17</v>
          </cell>
          <cell r="K340">
            <v>105</v>
          </cell>
          <cell r="Q340" t="str">
            <v>A</v>
          </cell>
          <cell r="R340" t="str">
            <v>A</v>
          </cell>
          <cell r="S340" t="str">
            <v>A</v>
          </cell>
          <cell r="T340" t="str">
            <v>A</v>
          </cell>
          <cell r="U340" t="str">
            <v>A</v>
          </cell>
          <cell r="V340">
            <v>1659</v>
          </cell>
        </row>
        <row r="341">
          <cell r="E341" t="str">
            <v>K</v>
          </cell>
          <cell r="F341" t="str">
            <v>II</v>
          </cell>
          <cell r="G341" t="str">
            <v>I</v>
          </cell>
          <cell r="H341">
            <v>1</v>
          </cell>
          <cell r="I341">
            <v>17</v>
          </cell>
          <cell r="K341">
            <v>155</v>
          </cell>
          <cell r="Q341" t="str">
            <v>A</v>
          </cell>
          <cell r="R341" t="str">
            <v>A</v>
          </cell>
          <cell r="S341" t="str">
            <v>A</v>
          </cell>
          <cell r="T341" t="str">
            <v>A</v>
          </cell>
          <cell r="U341" t="str">
            <v>A</v>
          </cell>
          <cell r="V341">
            <v>2449</v>
          </cell>
        </row>
        <row r="342">
          <cell r="E342" t="str">
            <v>K</v>
          </cell>
          <cell r="F342" t="str">
            <v>II</v>
          </cell>
          <cell r="G342" t="str">
            <v>I</v>
          </cell>
          <cell r="H342">
            <v>1</v>
          </cell>
          <cell r="I342">
            <v>17</v>
          </cell>
          <cell r="K342">
            <v>75</v>
          </cell>
          <cell r="Q342" t="str">
            <v>A</v>
          </cell>
          <cell r="R342" t="str">
            <v>A</v>
          </cell>
          <cell r="S342" t="str">
            <v>A</v>
          </cell>
          <cell r="T342" t="str">
            <v>C</v>
          </cell>
          <cell r="U342" t="str">
            <v>C</v>
          </cell>
          <cell r="V342">
            <v>1185</v>
          </cell>
        </row>
        <row r="343">
          <cell r="E343" t="str">
            <v>K</v>
          </cell>
          <cell r="F343" t="str">
            <v>II</v>
          </cell>
          <cell r="G343" t="str">
            <v>I</v>
          </cell>
          <cell r="H343">
            <v>1</v>
          </cell>
          <cell r="I343">
            <v>17</v>
          </cell>
          <cell r="K343">
            <v>90</v>
          </cell>
          <cell r="Q343" t="str">
            <v>A</v>
          </cell>
          <cell r="R343" t="str">
            <v>A</v>
          </cell>
          <cell r="S343" t="str">
            <v>A</v>
          </cell>
          <cell r="T343" t="str">
            <v>A</v>
          </cell>
          <cell r="U343" t="str">
            <v>A</v>
          </cell>
          <cell r="V343">
            <v>1422</v>
          </cell>
        </row>
        <row r="344">
          <cell r="E344" t="str">
            <v>K</v>
          </cell>
          <cell r="F344" t="str">
            <v>II</v>
          </cell>
          <cell r="G344" t="str">
            <v>I</v>
          </cell>
          <cell r="H344">
            <v>1</v>
          </cell>
          <cell r="I344">
            <v>17</v>
          </cell>
          <cell r="K344">
            <v>115</v>
          </cell>
          <cell r="Q344" t="str">
            <v>A</v>
          </cell>
          <cell r="R344" t="str">
            <v>A</v>
          </cell>
          <cell r="S344" t="str">
            <v>A</v>
          </cell>
          <cell r="T344" t="str">
            <v>A</v>
          </cell>
          <cell r="U344" t="str">
            <v>A</v>
          </cell>
          <cell r="V344">
            <v>1817</v>
          </cell>
        </row>
        <row r="345">
          <cell r="E345" t="str">
            <v>S1</v>
          </cell>
          <cell r="V345">
            <v>0</v>
          </cell>
        </row>
        <row r="346">
          <cell r="E346" t="str">
            <v>S1</v>
          </cell>
          <cell r="V346">
            <v>0</v>
          </cell>
        </row>
        <row r="347">
          <cell r="E347" t="str">
            <v>K</v>
          </cell>
          <cell r="F347" t="str">
            <v>II</v>
          </cell>
          <cell r="G347" t="str">
            <v>I</v>
          </cell>
          <cell r="H347">
            <v>1</v>
          </cell>
          <cell r="I347">
            <v>17</v>
          </cell>
          <cell r="K347">
            <v>63</v>
          </cell>
          <cell r="Q347" t="str">
            <v>A</v>
          </cell>
          <cell r="R347" t="str">
            <v>A</v>
          </cell>
          <cell r="S347" t="str">
            <v>C</v>
          </cell>
          <cell r="T347" t="str">
            <v>C</v>
          </cell>
          <cell r="U347" t="str">
            <v>C</v>
          </cell>
          <cell r="V347">
            <v>995</v>
          </cell>
        </row>
        <row r="348">
          <cell r="E348" t="str">
            <v>K</v>
          </cell>
          <cell r="F348" t="str">
            <v>II</v>
          </cell>
          <cell r="G348" t="str">
            <v>I</v>
          </cell>
          <cell r="H348">
            <v>1</v>
          </cell>
          <cell r="I348">
            <v>17</v>
          </cell>
          <cell r="K348">
            <v>90</v>
          </cell>
          <cell r="Q348" t="str">
            <v>A</v>
          </cell>
          <cell r="R348" t="str">
            <v>A</v>
          </cell>
          <cell r="S348" t="str">
            <v>A</v>
          </cell>
          <cell r="T348" t="str">
            <v>A</v>
          </cell>
          <cell r="U348" t="str">
            <v>A</v>
          </cell>
          <cell r="V348">
            <v>1422</v>
          </cell>
        </row>
        <row r="349">
          <cell r="E349" t="str">
            <v>S1</v>
          </cell>
          <cell r="V349">
            <v>0</v>
          </cell>
        </row>
        <row r="350">
          <cell r="E350" t="str">
            <v>S1</v>
          </cell>
          <cell r="V350">
            <v>0</v>
          </cell>
        </row>
        <row r="351">
          <cell r="E351" t="str">
            <v>S1</v>
          </cell>
          <cell r="V351">
            <v>0</v>
          </cell>
        </row>
        <row r="352">
          <cell r="E352" t="str">
            <v>K</v>
          </cell>
          <cell r="F352" t="str">
            <v>II</v>
          </cell>
          <cell r="G352" t="str">
            <v>I</v>
          </cell>
          <cell r="H352">
            <v>1</v>
          </cell>
          <cell r="I352">
            <v>17</v>
          </cell>
          <cell r="K352">
            <v>70</v>
          </cell>
          <cell r="Q352" t="str">
            <v>A</v>
          </cell>
          <cell r="R352" t="str">
            <v>A</v>
          </cell>
          <cell r="S352" t="str">
            <v>A</v>
          </cell>
          <cell r="T352" t="str">
            <v>A</v>
          </cell>
          <cell r="U352" t="str">
            <v>A</v>
          </cell>
          <cell r="V352">
            <v>1106</v>
          </cell>
        </row>
        <row r="353">
          <cell r="E353" t="str">
            <v>S1</v>
          </cell>
          <cell r="V353">
            <v>0</v>
          </cell>
        </row>
        <row r="354">
          <cell r="E354" t="str">
            <v>K</v>
          </cell>
          <cell r="F354" t="str">
            <v>II</v>
          </cell>
          <cell r="G354" t="str">
            <v>I</v>
          </cell>
          <cell r="H354">
            <v>1</v>
          </cell>
          <cell r="I354">
            <v>17</v>
          </cell>
          <cell r="K354">
            <v>63</v>
          </cell>
          <cell r="Q354" t="str">
            <v>A</v>
          </cell>
          <cell r="R354" t="str">
            <v>A</v>
          </cell>
          <cell r="S354" t="str">
            <v>C</v>
          </cell>
          <cell r="T354" t="str">
            <v>C</v>
          </cell>
          <cell r="U354" t="str">
            <v>C</v>
          </cell>
          <cell r="V354">
            <v>995</v>
          </cell>
        </row>
        <row r="355">
          <cell r="E355" t="str">
            <v>K</v>
          </cell>
          <cell r="F355" t="str">
            <v>II</v>
          </cell>
          <cell r="G355" t="str">
            <v>I</v>
          </cell>
          <cell r="H355">
            <v>1</v>
          </cell>
          <cell r="I355">
            <v>17</v>
          </cell>
          <cell r="K355">
            <v>80</v>
          </cell>
          <cell r="Q355" t="str">
            <v>A</v>
          </cell>
          <cell r="R355" t="str">
            <v>A</v>
          </cell>
          <cell r="S355" t="str">
            <v>A</v>
          </cell>
          <cell r="T355" t="str">
            <v>A</v>
          </cell>
          <cell r="U355" t="str">
            <v>A</v>
          </cell>
          <cell r="V355">
            <v>1264</v>
          </cell>
        </row>
        <row r="356">
          <cell r="E356" t="str">
            <v>K</v>
          </cell>
          <cell r="F356" t="str">
            <v>II</v>
          </cell>
          <cell r="G356" t="str">
            <v>I</v>
          </cell>
          <cell r="H356">
            <v>1</v>
          </cell>
          <cell r="I356">
            <v>16</v>
          </cell>
          <cell r="K356">
            <v>60</v>
          </cell>
          <cell r="Q356" t="str">
            <v>A</v>
          </cell>
          <cell r="R356" t="str">
            <v>A</v>
          </cell>
          <cell r="S356" t="str">
            <v>A</v>
          </cell>
          <cell r="T356" t="str">
            <v>C</v>
          </cell>
          <cell r="U356" t="str">
            <v>C</v>
          </cell>
          <cell r="V356">
            <v>960</v>
          </cell>
        </row>
        <row r="357">
          <cell r="E357" t="str">
            <v>K</v>
          </cell>
          <cell r="F357" t="str">
            <v>II</v>
          </cell>
          <cell r="G357" t="str">
            <v>I</v>
          </cell>
          <cell r="H357">
            <v>1</v>
          </cell>
          <cell r="I357">
            <v>17</v>
          </cell>
          <cell r="K357">
            <v>70</v>
          </cell>
          <cell r="Q357" t="str">
            <v>A</v>
          </cell>
          <cell r="R357" t="str">
            <v>A</v>
          </cell>
          <cell r="S357" t="str">
            <v>C</v>
          </cell>
          <cell r="T357" t="str">
            <v>C</v>
          </cell>
          <cell r="U357" t="str">
            <v>C</v>
          </cell>
          <cell r="V357">
            <v>1106</v>
          </cell>
        </row>
        <row r="358">
          <cell r="E358" t="str">
            <v>K</v>
          </cell>
          <cell r="F358" t="str">
            <v>II</v>
          </cell>
          <cell r="G358" t="str">
            <v>I</v>
          </cell>
          <cell r="H358">
            <v>1</v>
          </cell>
          <cell r="I358">
            <v>17</v>
          </cell>
          <cell r="K358">
            <v>55</v>
          </cell>
          <cell r="Q358" t="str">
            <v>A</v>
          </cell>
          <cell r="R358" t="str">
            <v>C</v>
          </cell>
          <cell r="S358" t="str">
            <v>C</v>
          </cell>
          <cell r="T358" t="str">
            <v>C</v>
          </cell>
          <cell r="U358" t="str">
            <v>C</v>
          </cell>
          <cell r="V358">
            <v>869</v>
          </cell>
        </row>
        <row r="359">
          <cell r="E359" t="str">
            <v>K</v>
          </cell>
          <cell r="F359" t="str">
            <v>II</v>
          </cell>
          <cell r="G359" t="str">
            <v>I</v>
          </cell>
          <cell r="H359">
            <v>1</v>
          </cell>
          <cell r="I359">
            <v>17</v>
          </cell>
          <cell r="K359">
            <v>49</v>
          </cell>
          <cell r="Q359" t="str">
            <v>A</v>
          </cell>
          <cell r="R359" t="str">
            <v>C</v>
          </cell>
          <cell r="S359" t="str">
            <v>C</v>
          </cell>
          <cell r="T359" t="str">
            <v>C</v>
          </cell>
          <cell r="U359" t="str">
            <v>C</v>
          </cell>
          <cell r="V359">
            <v>774</v>
          </cell>
        </row>
        <row r="360">
          <cell r="E360">
            <v>0</v>
          </cell>
          <cell r="V360">
            <v>0</v>
          </cell>
        </row>
        <row r="361">
          <cell r="E361">
            <v>0</v>
          </cell>
          <cell r="V361">
            <v>0</v>
          </cell>
        </row>
        <row r="362">
          <cell r="E362">
            <v>0</v>
          </cell>
          <cell r="V362">
            <v>0</v>
          </cell>
        </row>
        <row r="363">
          <cell r="E363">
            <v>0</v>
          </cell>
          <cell r="V363">
            <v>0</v>
          </cell>
        </row>
        <row r="364">
          <cell r="E364">
            <v>0</v>
          </cell>
          <cell r="V364">
            <v>0</v>
          </cell>
        </row>
        <row r="365">
          <cell r="E365">
            <v>0</v>
          </cell>
          <cell r="V365">
            <v>0</v>
          </cell>
        </row>
        <row r="366">
          <cell r="E366">
            <v>0</v>
          </cell>
          <cell r="V366">
            <v>0</v>
          </cell>
        </row>
        <row r="367">
          <cell r="E367">
            <v>0</v>
          </cell>
          <cell r="V367">
            <v>0</v>
          </cell>
        </row>
        <row r="368">
          <cell r="E368">
            <v>0</v>
          </cell>
          <cell r="V368">
            <v>0</v>
          </cell>
        </row>
        <row r="369">
          <cell r="E369">
            <v>0</v>
          </cell>
          <cell r="V369">
            <v>0</v>
          </cell>
        </row>
        <row r="370">
          <cell r="E370">
            <v>0</v>
          </cell>
          <cell r="V370">
            <v>0</v>
          </cell>
        </row>
        <row r="371">
          <cell r="E371">
            <v>0</v>
          </cell>
          <cell r="V371">
            <v>0</v>
          </cell>
        </row>
        <row r="372">
          <cell r="E372">
            <v>0</v>
          </cell>
          <cell r="V372">
            <v>0</v>
          </cell>
        </row>
        <row r="373">
          <cell r="E373">
            <v>0</v>
          </cell>
          <cell r="V373">
            <v>0</v>
          </cell>
        </row>
        <row r="374">
          <cell r="E374">
            <v>0</v>
          </cell>
          <cell r="V374">
            <v>0</v>
          </cell>
        </row>
        <row r="375">
          <cell r="E375">
            <v>0</v>
          </cell>
          <cell r="V375">
            <v>0</v>
          </cell>
        </row>
        <row r="376">
          <cell r="E376">
            <v>0</v>
          </cell>
          <cell r="V376">
            <v>0</v>
          </cell>
        </row>
        <row r="377">
          <cell r="E377">
            <v>0</v>
          </cell>
          <cell r="V377">
            <v>0</v>
          </cell>
        </row>
        <row r="378">
          <cell r="E378">
            <v>0</v>
          </cell>
          <cell r="V378">
            <v>0</v>
          </cell>
        </row>
        <row r="379">
          <cell r="E379">
            <v>0</v>
          </cell>
          <cell r="V379">
            <v>0</v>
          </cell>
        </row>
        <row r="380">
          <cell r="E380">
            <v>0</v>
          </cell>
          <cell r="V380">
            <v>0</v>
          </cell>
        </row>
        <row r="381">
          <cell r="E381">
            <v>0</v>
          </cell>
          <cell r="V381">
            <v>0</v>
          </cell>
        </row>
        <row r="382">
          <cell r="E382">
            <v>0</v>
          </cell>
          <cell r="V382">
            <v>0</v>
          </cell>
        </row>
        <row r="383">
          <cell r="E383">
            <v>0</v>
          </cell>
          <cell r="V383">
            <v>0</v>
          </cell>
        </row>
        <row r="384">
          <cell r="E384">
            <v>0</v>
          </cell>
          <cell r="V384">
            <v>0</v>
          </cell>
        </row>
        <row r="385">
          <cell r="E385">
            <v>0</v>
          </cell>
          <cell r="V385">
            <v>0</v>
          </cell>
        </row>
        <row r="386">
          <cell r="E386">
            <v>0</v>
          </cell>
          <cell r="V386">
            <v>0</v>
          </cell>
        </row>
        <row r="387">
          <cell r="E387">
            <v>0</v>
          </cell>
          <cell r="V387">
            <v>0</v>
          </cell>
        </row>
        <row r="388">
          <cell r="E388">
            <v>0</v>
          </cell>
          <cell r="V388">
            <v>0</v>
          </cell>
        </row>
        <row r="389">
          <cell r="E389">
            <v>0</v>
          </cell>
          <cell r="V389">
            <v>0</v>
          </cell>
        </row>
        <row r="390">
          <cell r="E390">
            <v>0</v>
          </cell>
          <cell r="V390">
            <v>0</v>
          </cell>
        </row>
        <row r="391">
          <cell r="E391">
            <v>0</v>
          </cell>
          <cell r="V391">
            <v>0</v>
          </cell>
        </row>
        <row r="392">
          <cell r="E392">
            <v>0</v>
          </cell>
          <cell r="V392">
            <v>0</v>
          </cell>
        </row>
        <row r="393">
          <cell r="E393">
            <v>0</v>
          </cell>
          <cell r="V393">
            <v>0</v>
          </cell>
        </row>
        <row r="394">
          <cell r="E394">
            <v>0</v>
          </cell>
          <cell r="V394">
            <v>0</v>
          </cell>
        </row>
        <row r="395">
          <cell r="E395">
            <v>0</v>
          </cell>
          <cell r="V395">
            <v>0</v>
          </cell>
        </row>
        <row r="396">
          <cell r="E396">
            <v>0</v>
          </cell>
          <cell r="V396">
            <v>0</v>
          </cell>
        </row>
        <row r="397">
          <cell r="E397">
            <v>0</v>
          </cell>
          <cell r="V397">
            <v>0</v>
          </cell>
        </row>
        <row r="398">
          <cell r="E398">
            <v>0</v>
          </cell>
          <cell r="V398">
            <v>0</v>
          </cell>
        </row>
        <row r="399">
          <cell r="E399">
            <v>0</v>
          </cell>
          <cell r="V399">
            <v>0</v>
          </cell>
        </row>
        <row r="400">
          <cell r="E400">
            <v>0</v>
          </cell>
          <cell r="V400">
            <v>0</v>
          </cell>
        </row>
        <row r="401">
          <cell r="E401">
            <v>0</v>
          </cell>
          <cell r="V401">
            <v>0</v>
          </cell>
        </row>
        <row r="402">
          <cell r="E402">
            <v>0</v>
          </cell>
          <cell r="V402">
            <v>0</v>
          </cell>
        </row>
        <row r="403">
          <cell r="E403">
            <v>0</v>
          </cell>
          <cell r="V403">
            <v>0</v>
          </cell>
        </row>
        <row r="404">
          <cell r="E404">
            <v>0</v>
          </cell>
          <cell r="V404">
            <v>0</v>
          </cell>
        </row>
        <row r="405">
          <cell r="E405">
            <v>0</v>
          </cell>
          <cell r="V405">
            <v>0</v>
          </cell>
        </row>
        <row r="406">
          <cell r="E406">
            <v>0</v>
          </cell>
          <cell r="V406">
            <v>0</v>
          </cell>
        </row>
        <row r="407">
          <cell r="E407">
            <v>0</v>
          </cell>
          <cell r="V407">
            <v>0</v>
          </cell>
        </row>
        <row r="408">
          <cell r="E408">
            <v>0</v>
          </cell>
          <cell r="V408">
            <v>0</v>
          </cell>
        </row>
        <row r="409">
          <cell r="E409">
            <v>0</v>
          </cell>
          <cell r="V409">
            <v>0</v>
          </cell>
        </row>
        <row r="410">
          <cell r="E410">
            <v>0</v>
          </cell>
          <cell r="V410">
            <v>0</v>
          </cell>
        </row>
        <row r="411">
          <cell r="E411">
            <v>0</v>
          </cell>
          <cell r="V411">
            <v>0</v>
          </cell>
        </row>
        <row r="412">
          <cell r="E412">
            <v>0</v>
          </cell>
          <cell r="V412">
            <v>0</v>
          </cell>
        </row>
        <row r="413">
          <cell r="E413">
            <v>0</v>
          </cell>
          <cell r="V413">
            <v>0</v>
          </cell>
        </row>
        <row r="414">
          <cell r="E414">
            <v>0</v>
          </cell>
          <cell r="V414">
            <v>0</v>
          </cell>
        </row>
        <row r="415">
          <cell r="E415">
            <v>0</v>
          </cell>
          <cell r="V415">
            <v>0</v>
          </cell>
        </row>
        <row r="416">
          <cell r="E416">
            <v>0</v>
          </cell>
          <cell r="V416">
            <v>0</v>
          </cell>
        </row>
        <row r="417">
          <cell r="E417">
            <v>0</v>
          </cell>
          <cell r="V417">
            <v>0</v>
          </cell>
        </row>
        <row r="418">
          <cell r="E418">
            <v>0</v>
          </cell>
          <cell r="V418">
            <v>0</v>
          </cell>
        </row>
        <row r="419">
          <cell r="E419">
            <v>0</v>
          </cell>
          <cell r="V419">
            <v>0</v>
          </cell>
        </row>
        <row r="420">
          <cell r="E420">
            <v>0</v>
          </cell>
          <cell r="V420">
            <v>0</v>
          </cell>
        </row>
        <row r="421">
          <cell r="E421">
            <v>0</v>
          </cell>
          <cell r="V421">
            <v>0</v>
          </cell>
        </row>
        <row r="422">
          <cell r="E422">
            <v>0</v>
          </cell>
          <cell r="V422">
            <v>0</v>
          </cell>
        </row>
        <row r="423">
          <cell r="E423">
            <v>0</v>
          </cell>
          <cell r="V423">
            <v>0</v>
          </cell>
        </row>
        <row r="424">
          <cell r="E424">
            <v>0</v>
          </cell>
          <cell r="V424">
            <v>0</v>
          </cell>
        </row>
        <row r="425">
          <cell r="E425">
            <v>0</v>
          </cell>
          <cell r="V425">
            <v>0</v>
          </cell>
        </row>
        <row r="426">
          <cell r="E426">
            <v>0</v>
          </cell>
          <cell r="V426">
            <v>0</v>
          </cell>
        </row>
        <row r="427">
          <cell r="E427">
            <v>0</v>
          </cell>
          <cell r="V427">
            <v>0</v>
          </cell>
        </row>
        <row r="428">
          <cell r="E428">
            <v>0</v>
          </cell>
          <cell r="V428">
            <v>0</v>
          </cell>
        </row>
        <row r="429">
          <cell r="E429">
            <v>0</v>
          </cell>
          <cell r="V429">
            <v>0</v>
          </cell>
        </row>
        <row r="430">
          <cell r="E430">
            <v>0</v>
          </cell>
          <cell r="V430">
            <v>0</v>
          </cell>
        </row>
        <row r="431">
          <cell r="E431">
            <v>0</v>
          </cell>
          <cell r="V431">
            <v>0</v>
          </cell>
        </row>
        <row r="432">
          <cell r="E432">
            <v>0</v>
          </cell>
          <cell r="V432">
            <v>0</v>
          </cell>
        </row>
        <row r="433">
          <cell r="E433">
            <v>0</v>
          </cell>
          <cell r="V433">
            <v>0</v>
          </cell>
        </row>
        <row r="434">
          <cell r="E434">
            <v>0</v>
          </cell>
          <cell r="V434">
            <v>0</v>
          </cell>
        </row>
        <row r="435">
          <cell r="E435">
            <v>0</v>
          </cell>
          <cell r="V435">
            <v>0</v>
          </cell>
        </row>
        <row r="436">
          <cell r="E436">
            <v>0</v>
          </cell>
          <cell r="V436">
            <v>0</v>
          </cell>
        </row>
        <row r="437">
          <cell r="E437">
            <v>0</v>
          </cell>
          <cell r="V437">
            <v>0</v>
          </cell>
        </row>
        <row r="438">
          <cell r="E438">
            <v>0</v>
          </cell>
          <cell r="V438">
            <v>0</v>
          </cell>
        </row>
        <row r="439">
          <cell r="E439">
            <v>0</v>
          </cell>
          <cell r="V439">
            <v>0</v>
          </cell>
        </row>
        <row r="440">
          <cell r="K440">
            <v>0</v>
          </cell>
          <cell r="M440">
            <v>0</v>
          </cell>
          <cell r="O440">
            <v>0</v>
          </cell>
        </row>
        <row r="441">
          <cell r="E441" t="str">
            <v>I</v>
          </cell>
          <cell r="F441" t="str">
            <v>I</v>
          </cell>
          <cell r="G441">
            <v>1</v>
          </cell>
          <cell r="H441">
            <v>10</v>
          </cell>
          <cell r="J441">
            <v>206</v>
          </cell>
          <cell r="Q441" t="str">
            <v>A</v>
          </cell>
          <cell r="R441" t="str">
            <v>C</v>
          </cell>
          <cell r="S441" t="str">
            <v>C</v>
          </cell>
          <cell r="T441" t="str">
            <v>A</v>
          </cell>
          <cell r="U441" t="str">
            <v>C</v>
          </cell>
          <cell r="V441" t="str">
            <v>C</v>
          </cell>
        </row>
        <row r="442">
          <cell r="E442" t="str">
            <v>I</v>
          </cell>
          <cell r="F442" t="str">
            <v>I</v>
          </cell>
          <cell r="G442">
            <v>1</v>
          </cell>
          <cell r="H442">
            <v>10</v>
          </cell>
          <cell r="I442">
            <v>18</v>
          </cell>
          <cell r="J442">
            <v>123</v>
          </cell>
          <cell r="K442">
            <v>62</v>
          </cell>
          <cell r="Q442" t="str">
            <v>A</v>
          </cell>
          <cell r="R442" t="str">
            <v>C</v>
          </cell>
          <cell r="S442" t="str">
            <v>C</v>
          </cell>
          <cell r="T442" t="str">
            <v>A</v>
          </cell>
          <cell r="U442" t="str">
            <v>C</v>
          </cell>
          <cell r="V442" t="str">
            <v>C</v>
          </cell>
        </row>
        <row r="443">
          <cell r="E443" t="str">
            <v>I</v>
          </cell>
          <cell r="F443" t="str">
            <v>I</v>
          </cell>
          <cell r="G443">
            <v>1</v>
          </cell>
          <cell r="H443">
            <v>10</v>
          </cell>
          <cell r="I443">
            <v>20</v>
          </cell>
          <cell r="J443">
            <v>235</v>
          </cell>
          <cell r="K443">
            <v>63</v>
          </cell>
          <cell r="Q443" t="str">
            <v>A</v>
          </cell>
          <cell r="R443" t="str">
            <v>C</v>
          </cell>
          <cell r="S443" t="str">
            <v>C</v>
          </cell>
          <cell r="T443" t="str">
            <v>A</v>
          </cell>
          <cell r="U443" t="str">
            <v>C</v>
          </cell>
          <cell r="V443" t="str">
            <v>A</v>
          </cell>
        </row>
        <row r="444">
          <cell r="E444" t="str">
            <v>I</v>
          </cell>
          <cell r="F444" t="str">
            <v>I</v>
          </cell>
          <cell r="G444">
            <v>1</v>
          </cell>
          <cell r="H444">
            <v>10</v>
          </cell>
          <cell r="I444">
            <v>20</v>
          </cell>
          <cell r="J444">
            <v>123</v>
          </cell>
          <cell r="K444">
            <v>82</v>
          </cell>
          <cell r="Q444" t="str">
            <v>A</v>
          </cell>
          <cell r="R444" t="str">
            <v>C</v>
          </cell>
          <cell r="S444" t="str">
            <v>C</v>
          </cell>
          <cell r="T444" t="str">
            <v>A</v>
          </cell>
          <cell r="U444" t="str">
            <v>C</v>
          </cell>
          <cell r="V444" t="str">
            <v>C</v>
          </cell>
        </row>
        <row r="445">
          <cell r="E445" t="str">
            <v>I</v>
          </cell>
          <cell r="F445" t="str">
            <v>I</v>
          </cell>
          <cell r="G445">
            <v>1</v>
          </cell>
          <cell r="H445">
            <v>10</v>
          </cell>
          <cell r="I445">
            <v>20</v>
          </cell>
          <cell r="J445">
            <v>162</v>
          </cell>
          <cell r="K445">
            <v>48</v>
          </cell>
          <cell r="Q445" t="str">
            <v>A</v>
          </cell>
          <cell r="R445" t="str">
            <v>C</v>
          </cell>
          <cell r="S445" t="str">
            <v>C</v>
          </cell>
          <cell r="T445" t="str">
            <v>C</v>
          </cell>
          <cell r="U445" t="str">
            <v>C</v>
          </cell>
          <cell r="V445" t="str">
            <v>A</v>
          </cell>
        </row>
        <row r="446">
          <cell r="E446" t="str">
            <v>I</v>
          </cell>
          <cell r="F446" t="str">
            <v>I</v>
          </cell>
          <cell r="G446">
            <v>1</v>
          </cell>
          <cell r="H446">
            <v>10</v>
          </cell>
          <cell r="I446">
            <v>20</v>
          </cell>
          <cell r="J446">
            <v>375</v>
          </cell>
          <cell r="K446">
            <v>165</v>
          </cell>
          <cell r="Q446" t="str">
            <v>A</v>
          </cell>
          <cell r="R446" t="str">
            <v>C</v>
          </cell>
          <cell r="S446" t="str">
            <v>C</v>
          </cell>
          <cell r="T446" t="str">
            <v>A</v>
          </cell>
          <cell r="U446" t="str">
            <v>C</v>
          </cell>
          <cell r="V446" t="str">
            <v>A</v>
          </cell>
        </row>
        <row r="447">
          <cell r="E447" t="str">
            <v>I</v>
          </cell>
          <cell r="F447" t="str">
            <v>I</v>
          </cell>
          <cell r="G447">
            <v>1</v>
          </cell>
          <cell r="H447">
            <v>10</v>
          </cell>
          <cell r="I447">
            <v>20</v>
          </cell>
          <cell r="J447">
            <v>163</v>
          </cell>
          <cell r="K447">
            <v>84</v>
          </cell>
          <cell r="Q447" t="str">
            <v>A</v>
          </cell>
          <cell r="R447" t="str">
            <v>C</v>
          </cell>
          <cell r="S447" t="str">
            <v>C</v>
          </cell>
          <cell r="T447" t="str">
            <v>A</v>
          </cell>
          <cell r="U447" t="str">
            <v>A</v>
          </cell>
          <cell r="V447" t="str">
            <v>A</v>
          </cell>
        </row>
        <row r="448">
          <cell r="E448" t="str">
            <v>K</v>
          </cell>
          <cell r="F448" t="str">
            <v>I</v>
          </cell>
          <cell r="G448" t="str">
            <v>I</v>
          </cell>
          <cell r="H448">
            <v>1</v>
          </cell>
          <cell r="I448">
            <v>20</v>
          </cell>
          <cell r="K448">
            <v>55</v>
          </cell>
          <cell r="Q448" t="str">
            <v>A</v>
          </cell>
          <cell r="R448" t="str">
            <v>C</v>
          </cell>
          <cell r="S448" t="str">
            <v>C</v>
          </cell>
          <cell r="T448" t="str">
            <v>A</v>
          </cell>
          <cell r="U448" t="str">
            <v>C</v>
          </cell>
          <cell r="V448">
            <v>891</v>
          </cell>
        </row>
        <row r="449">
          <cell r="E449" t="str">
            <v>I</v>
          </cell>
          <cell r="F449" t="str">
            <v>I</v>
          </cell>
          <cell r="G449">
            <v>1</v>
          </cell>
          <cell r="H449">
            <v>10</v>
          </cell>
          <cell r="I449">
            <v>20</v>
          </cell>
          <cell r="J449">
            <v>323</v>
          </cell>
          <cell r="K449">
            <v>67</v>
          </cell>
          <cell r="Q449" t="str">
            <v>A</v>
          </cell>
          <cell r="R449" t="str">
            <v>C</v>
          </cell>
          <cell r="S449" t="str">
            <v>C</v>
          </cell>
          <cell r="T449" t="str">
            <v>A</v>
          </cell>
          <cell r="U449" t="str">
            <v>C</v>
          </cell>
          <cell r="V449" t="str">
            <v>A</v>
          </cell>
        </row>
        <row r="450">
          <cell r="E450" t="str">
            <v>I</v>
          </cell>
          <cell r="F450" t="str">
            <v>I</v>
          </cell>
          <cell r="G450">
            <v>1</v>
          </cell>
          <cell r="H450">
            <v>14</v>
          </cell>
          <cell r="I450">
            <v>20</v>
          </cell>
          <cell r="J450">
            <v>140</v>
          </cell>
          <cell r="K450">
            <v>163</v>
          </cell>
          <cell r="Q450" t="str">
            <v>A</v>
          </cell>
          <cell r="R450" t="str">
            <v>C</v>
          </cell>
          <cell r="S450" t="str">
            <v>C</v>
          </cell>
          <cell r="T450" t="str">
            <v>C</v>
          </cell>
          <cell r="U450" t="str">
            <v>C</v>
          </cell>
          <cell r="V450" t="str">
            <v>A</v>
          </cell>
        </row>
        <row r="451">
          <cell r="E451" t="str">
            <v>I</v>
          </cell>
          <cell r="F451" t="str">
            <v>I</v>
          </cell>
          <cell r="G451">
            <v>1</v>
          </cell>
          <cell r="H451">
            <v>10</v>
          </cell>
          <cell r="I451">
            <v>20</v>
          </cell>
          <cell r="J451">
            <v>162</v>
          </cell>
          <cell r="K451">
            <v>104</v>
          </cell>
          <cell r="Q451" t="str">
            <v>A</v>
          </cell>
          <cell r="R451" t="str">
            <v>C</v>
          </cell>
          <cell r="S451" t="str">
            <v>C</v>
          </cell>
          <cell r="T451" t="str">
            <v>C</v>
          </cell>
          <cell r="U451" t="str">
            <v>C</v>
          </cell>
          <cell r="V451" t="str">
            <v>A</v>
          </cell>
        </row>
        <row r="452">
          <cell r="E452" t="str">
            <v>I</v>
          </cell>
          <cell r="F452" t="str">
            <v>I</v>
          </cell>
          <cell r="G452">
            <v>1</v>
          </cell>
          <cell r="H452">
            <v>10</v>
          </cell>
          <cell r="J452">
            <v>231</v>
          </cell>
          <cell r="Q452" t="str">
            <v>A</v>
          </cell>
          <cell r="R452" t="str">
            <v>C</v>
          </cell>
          <cell r="S452" t="str">
            <v>C</v>
          </cell>
          <cell r="T452" t="str">
            <v>C</v>
          </cell>
          <cell r="U452" t="str">
            <v>A</v>
          </cell>
          <cell r="V452" t="str">
            <v>A</v>
          </cell>
        </row>
        <row r="453">
          <cell r="E453" t="str">
            <v>S1</v>
          </cell>
          <cell r="V453">
            <v>0</v>
          </cell>
        </row>
        <row r="454">
          <cell r="E454" t="str">
            <v>I</v>
          </cell>
          <cell r="F454" t="str">
            <v>I</v>
          </cell>
          <cell r="G454">
            <v>1</v>
          </cell>
          <cell r="H454">
            <v>10</v>
          </cell>
          <cell r="I454">
            <v>20</v>
          </cell>
          <cell r="J454">
            <v>211</v>
          </cell>
          <cell r="K454">
            <v>50</v>
          </cell>
          <cell r="Q454" t="str">
            <v>A</v>
          </cell>
          <cell r="R454" t="str">
            <v>C</v>
          </cell>
          <cell r="S454" t="str">
            <v>C</v>
          </cell>
          <cell r="T454" t="str">
            <v>C</v>
          </cell>
          <cell r="U454" t="str">
            <v>A</v>
          </cell>
          <cell r="V454" t="str">
            <v>A</v>
          </cell>
        </row>
        <row r="455">
          <cell r="E455" t="str">
            <v>I</v>
          </cell>
          <cell r="F455" t="str">
            <v>I</v>
          </cell>
          <cell r="G455">
            <v>1</v>
          </cell>
          <cell r="H455">
            <v>10</v>
          </cell>
          <cell r="I455">
            <v>20</v>
          </cell>
          <cell r="J455">
            <v>120</v>
          </cell>
          <cell r="K455">
            <v>82</v>
          </cell>
          <cell r="Q455" t="str">
            <v>A</v>
          </cell>
          <cell r="R455" t="str">
            <v>C</v>
          </cell>
          <cell r="S455" t="str">
            <v>C</v>
          </cell>
          <cell r="T455" t="str">
            <v>A</v>
          </cell>
          <cell r="U455" t="str">
            <v>C</v>
          </cell>
          <cell r="V455" t="str">
            <v>A</v>
          </cell>
        </row>
        <row r="456">
          <cell r="E456" t="str">
            <v>I</v>
          </cell>
          <cell r="F456" t="str">
            <v>I</v>
          </cell>
          <cell r="G456">
            <v>1</v>
          </cell>
          <cell r="H456">
            <v>10</v>
          </cell>
          <cell r="I456">
            <v>20</v>
          </cell>
          <cell r="J456">
            <v>143</v>
          </cell>
          <cell r="K456">
            <v>81</v>
          </cell>
          <cell r="Q456" t="str">
            <v>A</v>
          </cell>
          <cell r="R456" t="str">
            <v>C</v>
          </cell>
          <cell r="S456" t="str">
            <v>C</v>
          </cell>
          <cell r="T456" t="str">
            <v>C</v>
          </cell>
          <cell r="U456" t="str">
            <v>A</v>
          </cell>
          <cell r="V456" t="str">
            <v>C</v>
          </cell>
        </row>
        <row r="457">
          <cell r="E457" t="str">
            <v>I</v>
          </cell>
          <cell r="F457" t="str">
            <v>I</v>
          </cell>
          <cell r="G457">
            <v>1</v>
          </cell>
          <cell r="H457">
            <v>10</v>
          </cell>
          <cell r="J457">
            <v>143</v>
          </cell>
          <cell r="Q457" t="str">
            <v>A</v>
          </cell>
          <cell r="R457" t="str">
            <v>C</v>
          </cell>
          <cell r="S457" t="str">
            <v>C</v>
          </cell>
          <cell r="T457" t="str">
            <v>C</v>
          </cell>
          <cell r="U457" t="str">
            <v>A</v>
          </cell>
          <cell r="V457" t="str">
            <v>C</v>
          </cell>
        </row>
        <row r="458">
          <cell r="E458" t="str">
            <v>I</v>
          </cell>
          <cell r="F458" t="str">
            <v>I</v>
          </cell>
          <cell r="G458">
            <v>1</v>
          </cell>
          <cell r="H458">
            <v>10</v>
          </cell>
          <cell r="I458">
            <v>20</v>
          </cell>
          <cell r="J458">
            <v>126</v>
          </cell>
          <cell r="K458">
            <v>85</v>
          </cell>
          <cell r="Q458" t="str">
            <v>A</v>
          </cell>
          <cell r="R458" t="str">
            <v>C</v>
          </cell>
          <cell r="S458" t="str">
            <v>C</v>
          </cell>
          <cell r="T458" t="str">
            <v>C</v>
          </cell>
          <cell r="U458" t="str">
            <v>A</v>
          </cell>
          <cell r="V458" t="str">
            <v>C</v>
          </cell>
        </row>
        <row r="459">
          <cell r="E459" t="str">
            <v>K</v>
          </cell>
          <cell r="F459" t="str">
            <v>I</v>
          </cell>
          <cell r="G459" t="str">
            <v>I</v>
          </cell>
          <cell r="H459">
            <v>1</v>
          </cell>
          <cell r="I459">
            <v>20</v>
          </cell>
          <cell r="K459">
            <v>48</v>
          </cell>
          <cell r="Q459" t="str">
            <v>A</v>
          </cell>
          <cell r="R459" t="str">
            <v>C</v>
          </cell>
          <cell r="S459" t="str">
            <v>A</v>
          </cell>
          <cell r="T459" t="str">
            <v>A</v>
          </cell>
          <cell r="U459" t="str">
            <v>C</v>
          </cell>
          <cell r="V459">
            <v>778</v>
          </cell>
        </row>
        <row r="460">
          <cell r="E460" t="str">
            <v>K</v>
          </cell>
          <cell r="F460" t="str">
            <v>I</v>
          </cell>
          <cell r="G460" t="str">
            <v>I</v>
          </cell>
          <cell r="H460">
            <v>1</v>
          </cell>
          <cell r="I460">
            <v>20</v>
          </cell>
          <cell r="K460">
            <v>52</v>
          </cell>
          <cell r="Q460" t="str">
            <v>A</v>
          </cell>
          <cell r="R460" t="str">
            <v>A</v>
          </cell>
          <cell r="S460" t="str">
            <v>A</v>
          </cell>
          <cell r="T460" t="str">
            <v>A</v>
          </cell>
          <cell r="U460" t="str">
            <v>A</v>
          </cell>
          <cell r="V460">
            <v>842</v>
          </cell>
        </row>
        <row r="461">
          <cell r="E461" t="str">
            <v>K</v>
          </cell>
          <cell r="F461" t="str">
            <v>I</v>
          </cell>
          <cell r="G461" t="str">
            <v>I</v>
          </cell>
          <cell r="H461">
            <v>1</v>
          </cell>
          <cell r="I461">
            <v>20</v>
          </cell>
          <cell r="K461">
            <v>55</v>
          </cell>
          <cell r="Q461" t="str">
            <v>A</v>
          </cell>
          <cell r="R461" t="str">
            <v>A</v>
          </cell>
          <cell r="S461" t="str">
            <v>A</v>
          </cell>
          <cell r="T461" t="str">
            <v>A</v>
          </cell>
          <cell r="U461" t="str">
            <v>A</v>
          </cell>
          <cell r="V461">
            <v>891</v>
          </cell>
        </row>
        <row r="462">
          <cell r="E462" t="str">
            <v>K</v>
          </cell>
          <cell r="F462" t="str">
            <v>I</v>
          </cell>
          <cell r="G462" t="str">
            <v>I</v>
          </cell>
          <cell r="H462">
            <v>1</v>
          </cell>
          <cell r="I462">
            <v>20</v>
          </cell>
          <cell r="K462">
            <v>71</v>
          </cell>
          <cell r="Q462" t="str">
            <v>A</v>
          </cell>
          <cell r="R462" t="str">
            <v>A</v>
          </cell>
          <cell r="S462" t="str">
            <v>A</v>
          </cell>
          <cell r="T462" t="str">
            <v>A</v>
          </cell>
          <cell r="U462" t="str">
            <v>A</v>
          </cell>
          <cell r="V462">
            <v>1150</v>
          </cell>
        </row>
        <row r="463">
          <cell r="E463" t="str">
            <v>K</v>
          </cell>
          <cell r="F463" t="str">
            <v>I</v>
          </cell>
          <cell r="G463" t="str">
            <v>I</v>
          </cell>
          <cell r="H463">
            <v>1</v>
          </cell>
          <cell r="I463">
            <v>20</v>
          </cell>
          <cell r="K463">
            <v>80</v>
          </cell>
          <cell r="Q463" t="str">
            <v>A</v>
          </cell>
          <cell r="R463" t="str">
            <v>A</v>
          </cell>
          <cell r="S463" t="str">
            <v>A</v>
          </cell>
          <cell r="T463" t="str">
            <v>A</v>
          </cell>
          <cell r="U463" t="str">
            <v>A</v>
          </cell>
          <cell r="V463">
            <v>1296</v>
          </cell>
        </row>
        <row r="464">
          <cell r="E464" t="str">
            <v>K</v>
          </cell>
          <cell r="F464" t="str">
            <v>I</v>
          </cell>
          <cell r="G464" t="str">
            <v>I</v>
          </cell>
          <cell r="H464">
            <v>1</v>
          </cell>
          <cell r="I464">
            <v>20</v>
          </cell>
          <cell r="K464">
            <v>40</v>
          </cell>
          <cell r="Q464" t="str">
            <v>A</v>
          </cell>
          <cell r="R464" t="str">
            <v>C</v>
          </cell>
          <cell r="S464" t="str">
            <v>A</v>
          </cell>
          <cell r="T464" t="str">
            <v>A</v>
          </cell>
          <cell r="U464" t="str">
            <v>C</v>
          </cell>
          <cell r="V464">
            <v>648</v>
          </cell>
        </row>
        <row r="465">
          <cell r="E465" t="str">
            <v>S1</v>
          </cell>
          <cell r="V465">
            <v>0</v>
          </cell>
        </row>
        <row r="466">
          <cell r="E466" t="str">
            <v>K</v>
          </cell>
          <cell r="F466" t="str">
            <v>I</v>
          </cell>
          <cell r="G466" t="str">
            <v>I</v>
          </cell>
          <cell r="H466">
            <v>1</v>
          </cell>
          <cell r="I466">
            <v>20</v>
          </cell>
          <cell r="K466">
            <v>76</v>
          </cell>
          <cell r="Q466" t="str">
            <v>A</v>
          </cell>
          <cell r="R466" t="str">
            <v>A</v>
          </cell>
          <cell r="S466" t="str">
            <v>A</v>
          </cell>
          <cell r="T466" t="str">
            <v>A</v>
          </cell>
          <cell r="U466" t="str">
            <v>A</v>
          </cell>
          <cell r="V466">
            <v>1231</v>
          </cell>
        </row>
        <row r="467">
          <cell r="E467">
            <v>0</v>
          </cell>
          <cell r="V467">
            <v>0</v>
          </cell>
        </row>
        <row r="468">
          <cell r="E468">
            <v>0</v>
          </cell>
          <cell r="V468">
            <v>0</v>
          </cell>
        </row>
        <row r="469">
          <cell r="E469" t="str">
            <v>K</v>
          </cell>
          <cell r="F469" t="str">
            <v>I</v>
          </cell>
          <cell r="G469" t="str">
            <v>I</v>
          </cell>
          <cell r="H469">
            <v>1</v>
          </cell>
          <cell r="I469">
            <v>20</v>
          </cell>
          <cell r="K469">
            <v>42</v>
          </cell>
          <cell r="Q469" t="str">
            <v>A</v>
          </cell>
          <cell r="R469" t="str">
            <v>C</v>
          </cell>
          <cell r="S469" t="str">
            <v>A</v>
          </cell>
          <cell r="T469" t="str">
            <v>A</v>
          </cell>
          <cell r="U469" t="str">
            <v>C</v>
          </cell>
          <cell r="V469">
            <v>680</v>
          </cell>
        </row>
        <row r="470">
          <cell r="E470">
            <v>0</v>
          </cell>
          <cell r="F470" t="str">
            <v>II</v>
          </cell>
          <cell r="G470">
            <v>1</v>
          </cell>
          <cell r="H470">
            <v>11</v>
          </cell>
          <cell r="J470">
            <v>145</v>
          </cell>
          <cell r="Q470" t="str">
            <v>A</v>
          </cell>
          <cell r="R470" t="str">
            <v>C</v>
          </cell>
          <cell r="S470" t="str">
            <v>C</v>
          </cell>
          <cell r="T470" t="str">
            <v>C</v>
          </cell>
          <cell r="U470" t="str">
            <v>C</v>
          </cell>
          <cell r="V470" t="str">
            <v>C</v>
          </cell>
        </row>
        <row r="471">
          <cell r="E471">
            <v>0</v>
          </cell>
          <cell r="F471" t="str">
            <v>II</v>
          </cell>
          <cell r="G471">
            <v>1</v>
          </cell>
          <cell r="H471">
            <v>11</v>
          </cell>
          <cell r="J471">
            <v>160</v>
          </cell>
          <cell r="Q471" t="str">
            <v>A</v>
          </cell>
          <cell r="R471" t="str">
            <v>C</v>
          </cell>
          <cell r="S471" t="str">
            <v>C</v>
          </cell>
          <cell r="T471" t="str">
            <v>C</v>
          </cell>
          <cell r="U471" t="str">
            <v>C</v>
          </cell>
          <cell r="V471" t="str">
            <v>C</v>
          </cell>
        </row>
        <row r="472">
          <cell r="E472">
            <v>0</v>
          </cell>
          <cell r="F472" t="str">
            <v>II</v>
          </cell>
          <cell r="G472">
            <v>1</v>
          </cell>
          <cell r="H472">
            <v>11</v>
          </cell>
          <cell r="J472">
            <v>145</v>
          </cell>
          <cell r="Q472" t="str">
            <v>A</v>
          </cell>
          <cell r="R472" t="str">
            <v>C</v>
          </cell>
          <cell r="S472" t="str">
            <v>C</v>
          </cell>
          <cell r="T472" t="str">
            <v>C</v>
          </cell>
          <cell r="U472" t="str">
            <v>C</v>
          </cell>
          <cell r="V472" t="str">
            <v>C</v>
          </cell>
        </row>
        <row r="473">
          <cell r="E473">
            <v>0</v>
          </cell>
          <cell r="F473" t="str">
            <v>II</v>
          </cell>
          <cell r="G473">
            <v>1</v>
          </cell>
          <cell r="H473">
            <v>11</v>
          </cell>
          <cell r="J473">
            <v>280</v>
          </cell>
          <cell r="Q473" t="str">
            <v>A</v>
          </cell>
          <cell r="R473" t="str">
            <v>C</v>
          </cell>
          <cell r="S473" t="str">
            <v>C</v>
          </cell>
          <cell r="T473" t="str">
            <v>A</v>
          </cell>
          <cell r="U473" t="str">
            <v>C</v>
          </cell>
          <cell r="V473" t="str">
            <v>A</v>
          </cell>
        </row>
        <row r="474">
          <cell r="E474">
            <v>0</v>
          </cell>
          <cell r="F474" t="str">
            <v>II</v>
          </cell>
          <cell r="G474">
            <v>1</v>
          </cell>
          <cell r="H474">
            <v>11</v>
          </cell>
          <cell r="J474">
            <v>160</v>
          </cell>
          <cell r="Q474" t="str">
            <v>A</v>
          </cell>
          <cell r="R474" t="str">
            <v>C</v>
          </cell>
          <cell r="S474" t="str">
            <v>C</v>
          </cell>
          <cell r="T474" t="str">
            <v>C</v>
          </cell>
          <cell r="U474" t="str">
            <v>C</v>
          </cell>
          <cell r="V474" t="str">
            <v>C</v>
          </cell>
        </row>
        <row r="475">
          <cell r="E475">
            <v>0</v>
          </cell>
          <cell r="F475" t="str">
            <v>II</v>
          </cell>
          <cell r="G475">
            <v>1</v>
          </cell>
          <cell r="H475">
            <v>11</v>
          </cell>
          <cell r="J475">
            <v>220</v>
          </cell>
          <cell r="Q475" t="str">
            <v>A</v>
          </cell>
          <cell r="R475" t="str">
            <v>C</v>
          </cell>
          <cell r="S475" t="str">
            <v>C</v>
          </cell>
          <cell r="T475" t="str">
            <v>C</v>
          </cell>
          <cell r="U475" t="str">
            <v>C</v>
          </cell>
          <cell r="V475" t="str">
            <v>C</v>
          </cell>
        </row>
        <row r="476">
          <cell r="E476">
            <v>0</v>
          </cell>
          <cell r="V476">
            <v>0</v>
          </cell>
        </row>
        <row r="477">
          <cell r="E477">
            <v>0</v>
          </cell>
          <cell r="F477" t="str">
            <v>II</v>
          </cell>
          <cell r="G477">
            <v>1</v>
          </cell>
          <cell r="H477">
            <v>11</v>
          </cell>
          <cell r="J477">
            <v>142</v>
          </cell>
          <cell r="Q477" t="str">
            <v>A</v>
          </cell>
          <cell r="R477" t="str">
            <v>C</v>
          </cell>
          <cell r="S477" t="str">
            <v>C</v>
          </cell>
          <cell r="T477" t="str">
            <v>C</v>
          </cell>
          <cell r="U477" t="str">
            <v>C</v>
          </cell>
          <cell r="V477" t="str">
            <v>C</v>
          </cell>
        </row>
        <row r="478">
          <cell r="E478">
            <v>0</v>
          </cell>
          <cell r="F478" t="str">
            <v>II</v>
          </cell>
          <cell r="G478">
            <v>1</v>
          </cell>
          <cell r="H478">
            <v>11</v>
          </cell>
          <cell r="J478">
            <v>155</v>
          </cell>
          <cell r="Q478" t="str">
            <v>A</v>
          </cell>
          <cell r="R478" t="str">
            <v>C</v>
          </cell>
          <cell r="S478" t="str">
            <v>C</v>
          </cell>
          <cell r="T478" t="str">
            <v>C</v>
          </cell>
          <cell r="U478" t="str">
            <v>C</v>
          </cell>
          <cell r="V478" t="str">
            <v>C</v>
          </cell>
        </row>
        <row r="479">
          <cell r="E479">
            <v>0</v>
          </cell>
          <cell r="F479" t="str">
            <v>II</v>
          </cell>
          <cell r="G479">
            <v>1</v>
          </cell>
          <cell r="H479">
            <v>11</v>
          </cell>
          <cell r="J479">
            <v>155</v>
          </cell>
          <cell r="Q479" t="str">
            <v>A</v>
          </cell>
          <cell r="R479" t="str">
            <v>C</v>
          </cell>
          <cell r="S479" t="str">
            <v>C</v>
          </cell>
          <cell r="T479" t="str">
            <v>C</v>
          </cell>
          <cell r="U479" t="str">
            <v>C</v>
          </cell>
          <cell r="V479" t="str">
            <v>C</v>
          </cell>
        </row>
        <row r="480">
          <cell r="E480" t="str">
            <v>K</v>
          </cell>
          <cell r="F480" t="str">
            <v>II</v>
          </cell>
          <cell r="G480">
            <v>1</v>
          </cell>
          <cell r="H480">
            <v>11</v>
          </cell>
          <cell r="I480">
            <v>20</v>
          </cell>
          <cell r="J480">
            <v>157</v>
          </cell>
          <cell r="K480">
            <v>55</v>
          </cell>
          <cell r="Q480" t="str">
            <v>A</v>
          </cell>
          <cell r="R480" t="str">
            <v>C</v>
          </cell>
          <cell r="S480" t="str">
            <v>C</v>
          </cell>
          <cell r="T480" t="str">
            <v>C</v>
          </cell>
          <cell r="U480" t="str">
            <v>C</v>
          </cell>
          <cell r="V480" t="str">
            <v>C</v>
          </cell>
        </row>
        <row r="481">
          <cell r="E481" t="str">
            <v>K</v>
          </cell>
          <cell r="F481" t="str">
            <v>II</v>
          </cell>
          <cell r="G481">
            <v>1</v>
          </cell>
          <cell r="H481">
            <v>11</v>
          </cell>
          <cell r="I481">
            <v>19</v>
          </cell>
          <cell r="J481">
            <v>112</v>
          </cell>
          <cell r="K481">
            <v>84</v>
          </cell>
          <cell r="Q481" t="str">
            <v>A</v>
          </cell>
          <cell r="R481" t="str">
            <v>C</v>
          </cell>
          <cell r="S481" t="str">
            <v>C</v>
          </cell>
          <cell r="T481" t="str">
            <v>C</v>
          </cell>
          <cell r="U481" t="str">
            <v>C</v>
          </cell>
          <cell r="V481" t="str">
            <v>A</v>
          </cell>
        </row>
        <row r="482">
          <cell r="E482" t="str">
            <v>K</v>
          </cell>
          <cell r="F482" t="str">
            <v>II</v>
          </cell>
          <cell r="G482">
            <v>1</v>
          </cell>
          <cell r="H482">
            <v>11</v>
          </cell>
          <cell r="I482">
            <v>19</v>
          </cell>
          <cell r="J482">
            <v>130</v>
          </cell>
          <cell r="K482">
            <v>105</v>
          </cell>
          <cell r="Q482" t="str">
            <v>A</v>
          </cell>
          <cell r="R482" t="str">
            <v>C</v>
          </cell>
          <cell r="S482" t="str">
            <v>C</v>
          </cell>
          <cell r="T482" t="str">
            <v>C</v>
          </cell>
          <cell r="U482" t="str">
            <v>C</v>
          </cell>
          <cell r="V482" t="str">
            <v>C</v>
          </cell>
        </row>
        <row r="483">
          <cell r="E483" t="str">
            <v>C</v>
          </cell>
          <cell r="F483" t="str">
            <v>II</v>
          </cell>
          <cell r="G483">
            <v>1</v>
          </cell>
          <cell r="H483">
            <v>11</v>
          </cell>
          <cell r="J483">
            <v>292</v>
          </cell>
          <cell r="Q483" t="str">
            <v>A</v>
          </cell>
          <cell r="R483" t="str">
            <v>C</v>
          </cell>
          <cell r="S483" t="str">
            <v>C</v>
          </cell>
          <cell r="T483" t="str">
            <v>C</v>
          </cell>
          <cell r="U483" t="str">
            <v>C</v>
          </cell>
          <cell r="V483" t="str">
            <v>C</v>
          </cell>
        </row>
        <row r="484">
          <cell r="E484" t="str">
            <v>K</v>
          </cell>
          <cell r="F484" t="str">
            <v>II</v>
          </cell>
          <cell r="G484" t="str">
            <v>I</v>
          </cell>
          <cell r="H484">
            <v>1</v>
          </cell>
          <cell r="I484">
            <v>19</v>
          </cell>
          <cell r="K484">
            <v>108</v>
          </cell>
          <cell r="Q484" t="str">
            <v>A</v>
          </cell>
          <cell r="R484" t="str">
            <v>A</v>
          </cell>
          <cell r="S484" t="str">
            <v>A</v>
          </cell>
          <cell r="T484" t="str">
            <v>A</v>
          </cell>
          <cell r="U484" t="str">
            <v>A</v>
          </cell>
          <cell r="V484">
            <v>1814</v>
          </cell>
        </row>
        <row r="485">
          <cell r="E485" t="str">
            <v>K</v>
          </cell>
          <cell r="F485" t="str">
            <v>II</v>
          </cell>
          <cell r="G485">
            <v>1</v>
          </cell>
          <cell r="H485">
            <v>11</v>
          </cell>
          <cell r="I485">
            <v>19</v>
          </cell>
          <cell r="J485">
            <v>290</v>
          </cell>
          <cell r="K485">
            <v>98</v>
          </cell>
          <cell r="Q485" t="str">
            <v>A</v>
          </cell>
          <cell r="R485" t="str">
            <v>C</v>
          </cell>
          <cell r="S485" t="str">
            <v>C</v>
          </cell>
          <cell r="T485" t="str">
            <v>C</v>
          </cell>
          <cell r="U485" t="str">
            <v>C</v>
          </cell>
          <cell r="V485" t="str">
            <v>C</v>
          </cell>
        </row>
        <row r="486">
          <cell r="E486" t="str">
            <v>K</v>
          </cell>
          <cell r="F486" t="str">
            <v>II</v>
          </cell>
          <cell r="G486">
            <v>1</v>
          </cell>
          <cell r="H486">
            <v>11</v>
          </cell>
          <cell r="I486">
            <v>19</v>
          </cell>
          <cell r="J486">
            <v>157</v>
          </cell>
          <cell r="K486">
            <v>87</v>
          </cell>
          <cell r="Q486" t="str">
            <v>A</v>
          </cell>
          <cell r="R486" t="str">
            <v>C</v>
          </cell>
          <cell r="S486" t="str">
            <v>C</v>
          </cell>
          <cell r="T486" t="str">
            <v>C</v>
          </cell>
          <cell r="U486" t="str">
            <v>C</v>
          </cell>
          <cell r="V486" t="str">
            <v>C</v>
          </cell>
        </row>
        <row r="487">
          <cell r="E487" t="str">
            <v>K</v>
          </cell>
          <cell r="F487" t="str">
            <v>II</v>
          </cell>
          <cell r="G487" t="str">
            <v>I</v>
          </cell>
          <cell r="H487">
            <v>1</v>
          </cell>
          <cell r="I487">
            <v>19</v>
          </cell>
          <cell r="K487">
            <v>84</v>
          </cell>
          <cell r="Q487" t="str">
            <v>A</v>
          </cell>
          <cell r="R487" t="str">
            <v>A</v>
          </cell>
          <cell r="S487" t="str">
            <v>A</v>
          </cell>
          <cell r="T487" t="str">
            <v>A</v>
          </cell>
          <cell r="U487" t="str">
            <v>A</v>
          </cell>
          <cell r="V487">
            <v>1411</v>
          </cell>
        </row>
        <row r="488">
          <cell r="E488" t="str">
            <v>K</v>
          </cell>
          <cell r="F488" t="str">
            <v>II</v>
          </cell>
          <cell r="G488" t="str">
            <v>I</v>
          </cell>
          <cell r="H488">
            <v>1</v>
          </cell>
          <cell r="I488">
            <v>19</v>
          </cell>
          <cell r="K488">
            <v>96</v>
          </cell>
          <cell r="Q488" t="str">
            <v>A</v>
          </cell>
          <cell r="R488" t="str">
            <v>A</v>
          </cell>
          <cell r="S488" t="str">
            <v>A</v>
          </cell>
          <cell r="T488" t="str">
            <v>A</v>
          </cell>
          <cell r="U488" t="str">
            <v>A</v>
          </cell>
          <cell r="V488">
            <v>1613</v>
          </cell>
        </row>
        <row r="489">
          <cell r="E489" t="str">
            <v>K</v>
          </cell>
          <cell r="F489" t="str">
            <v>II</v>
          </cell>
          <cell r="G489" t="str">
            <v>I</v>
          </cell>
          <cell r="H489">
            <v>1</v>
          </cell>
          <cell r="I489">
            <v>19</v>
          </cell>
          <cell r="K489">
            <v>112</v>
          </cell>
          <cell r="Q489" t="str">
            <v>A</v>
          </cell>
          <cell r="R489" t="str">
            <v>A</v>
          </cell>
          <cell r="S489" t="str">
            <v>A</v>
          </cell>
          <cell r="T489" t="str">
            <v>A</v>
          </cell>
          <cell r="U489" t="str">
            <v>A</v>
          </cell>
          <cell r="V489">
            <v>1882</v>
          </cell>
        </row>
        <row r="490">
          <cell r="E490" t="str">
            <v>S1</v>
          </cell>
          <cell r="V490">
            <v>0</v>
          </cell>
        </row>
        <row r="491">
          <cell r="E491" t="str">
            <v>K</v>
          </cell>
          <cell r="F491" t="str">
            <v>II</v>
          </cell>
          <cell r="G491" t="str">
            <v>I</v>
          </cell>
          <cell r="H491">
            <v>1</v>
          </cell>
          <cell r="I491">
            <v>19</v>
          </cell>
          <cell r="K491">
            <v>110</v>
          </cell>
          <cell r="Q491" t="str">
            <v>A</v>
          </cell>
          <cell r="R491" t="str">
            <v>A</v>
          </cell>
          <cell r="S491" t="str">
            <v>A</v>
          </cell>
          <cell r="T491" t="str">
            <v>A</v>
          </cell>
          <cell r="U491" t="str">
            <v>A</v>
          </cell>
          <cell r="V491">
            <v>1848</v>
          </cell>
        </row>
        <row r="492">
          <cell r="E492" t="str">
            <v>K</v>
          </cell>
          <cell r="F492" t="str">
            <v>II</v>
          </cell>
          <cell r="G492" t="str">
            <v>I</v>
          </cell>
          <cell r="H492">
            <v>1</v>
          </cell>
          <cell r="I492">
            <v>19</v>
          </cell>
          <cell r="K492">
            <v>84</v>
          </cell>
          <cell r="Q492" t="str">
            <v>A</v>
          </cell>
          <cell r="R492" t="str">
            <v>A</v>
          </cell>
          <cell r="S492" t="str">
            <v>A</v>
          </cell>
          <cell r="T492" t="str">
            <v>A</v>
          </cell>
          <cell r="U492" t="str">
            <v>A</v>
          </cell>
          <cell r="V492">
            <v>1411</v>
          </cell>
        </row>
        <row r="493">
          <cell r="E493" t="str">
            <v>M1</v>
          </cell>
          <cell r="V493">
            <v>0</v>
          </cell>
        </row>
        <row r="494">
          <cell r="E494" t="str">
            <v>S1</v>
          </cell>
          <cell r="V494">
            <v>0</v>
          </cell>
        </row>
        <row r="495">
          <cell r="E495" t="str">
            <v>S1</v>
          </cell>
          <cell r="V495">
            <v>0</v>
          </cell>
        </row>
        <row r="496">
          <cell r="E496" t="str">
            <v>K</v>
          </cell>
          <cell r="F496" t="str">
            <v>II</v>
          </cell>
          <cell r="G496" t="str">
            <v>I</v>
          </cell>
          <cell r="H496">
            <v>1</v>
          </cell>
          <cell r="I496">
            <v>20</v>
          </cell>
          <cell r="K496">
            <v>78</v>
          </cell>
          <cell r="Q496" t="str">
            <v>A</v>
          </cell>
          <cell r="R496" t="str">
            <v>A</v>
          </cell>
          <cell r="S496" t="str">
            <v>A</v>
          </cell>
          <cell r="T496" t="str">
            <v>A</v>
          </cell>
          <cell r="U496" t="str">
            <v>A</v>
          </cell>
          <cell r="V496">
            <v>1264</v>
          </cell>
        </row>
        <row r="497">
          <cell r="E497" t="str">
            <v>K</v>
          </cell>
          <cell r="F497" t="str">
            <v>II</v>
          </cell>
          <cell r="G497" t="str">
            <v>I</v>
          </cell>
          <cell r="H497">
            <v>1</v>
          </cell>
          <cell r="I497">
            <v>20</v>
          </cell>
          <cell r="K497">
            <v>96</v>
          </cell>
          <cell r="Q497" t="str">
            <v>A</v>
          </cell>
          <cell r="R497" t="str">
            <v>A</v>
          </cell>
          <cell r="S497" t="str">
            <v>A</v>
          </cell>
          <cell r="T497" t="str">
            <v>A</v>
          </cell>
          <cell r="U497" t="str">
            <v>A</v>
          </cell>
          <cell r="V497">
            <v>1555</v>
          </cell>
        </row>
        <row r="498">
          <cell r="E498" t="str">
            <v>S1</v>
          </cell>
          <cell r="V498">
            <v>0</v>
          </cell>
        </row>
        <row r="499">
          <cell r="E499" t="str">
            <v>K</v>
          </cell>
          <cell r="F499" t="str">
            <v>II</v>
          </cell>
          <cell r="G499" t="str">
            <v>I</v>
          </cell>
          <cell r="H499">
            <v>1</v>
          </cell>
          <cell r="I499">
            <v>20</v>
          </cell>
          <cell r="K499">
            <v>43</v>
          </cell>
          <cell r="Q499" t="str">
            <v>A</v>
          </cell>
          <cell r="R499" t="str">
            <v>C</v>
          </cell>
          <cell r="S499" t="str">
            <v>C</v>
          </cell>
          <cell r="T499" t="str">
            <v>C</v>
          </cell>
          <cell r="U499" t="str">
            <v>C</v>
          </cell>
          <cell r="V499">
            <v>697</v>
          </cell>
        </row>
        <row r="500">
          <cell r="E500" t="str">
            <v>K</v>
          </cell>
          <cell r="F500" t="str">
            <v>II</v>
          </cell>
          <cell r="G500" t="str">
            <v>I</v>
          </cell>
          <cell r="H500">
            <v>1</v>
          </cell>
          <cell r="I500">
            <v>19</v>
          </cell>
          <cell r="K500">
            <v>85</v>
          </cell>
          <cell r="Q500" t="str">
            <v>A</v>
          </cell>
          <cell r="R500" t="str">
            <v>A</v>
          </cell>
          <cell r="S500" t="str">
            <v>A</v>
          </cell>
          <cell r="T500" t="str">
            <v>C</v>
          </cell>
          <cell r="U500" t="str">
            <v>C</v>
          </cell>
          <cell r="V500">
            <v>1428</v>
          </cell>
        </row>
        <row r="501">
          <cell r="E501" t="str">
            <v>K</v>
          </cell>
          <cell r="F501" t="str">
            <v>II</v>
          </cell>
          <cell r="G501" t="str">
            <v>I</v>
          </cell>
          <cell r="H501">
            <v>1</v>
          </cell>
          <cell r="I501">
            <v>20</v>
          </cell>
          <cell r="K501">
            <v>70</v>
          </cell>
          <cell r="Q501" t="str">
            <v>A</v>
          </cell>
          <cell r="R501" t="str">
            <v>A</v>
          </cell>
          <cell r="S501" t="str">
            <v>A</v>
          </cell>
          <cell r="T501" t="str">
            <v>A</v>
          </cell>
          <cell r="U501" t="str">
            <v>A</v>
          </cell>
          <cell r="V501">
            <v>1134</v>
          </cell>
        </row>
        <row r="502">
          <cell r="E502" t="str">
            <v>K</v>
          </cell>
          <cell r="F502" t="str">
            <v>II</v>
          </cell>
          <cell r="G502" t="str">
            <v>I</v>
          </cell>
          <cell r="H502">
            <v>1</v>
          </cell>
          <cell r="I502">
            <v>20</v>
          </cell>
          <cell r="K502">
            <v>50</v>
          </cell>
          <cell r="Q502" t="str">
            <v>A</v>
          </cell>
          <cell r="R502" t="str">
            <v>C</v>
          </cell>
          <cell r="S502" t="str">
            <v>C</v>
          </cell>
          <cell r="T502" t="str">
            <v>C</v>
          </cell>
          <cell r="U502" t="str">
            <v>C</v>
          </cell>
          <cell r="V502">
            <v>810</v>
          </cell>
        </row>
        <row r="503">
          <cell r="E503" t="str">
            <v>K</v>
          </cell>
          <cell r="F503" t="str">
            <v>II</v>
          </cell>
          <cell r="G503" t="str">
            <v>I</v>
          </cell>
          <cell r="H503">
            <v>1</v>
          </cell>
          <cell r="I503">
            <v>20</v>
          </cell>
          <cell r="K503">
            <v>41</v>
          </cell>
          <cell r="Q503" t="str">
            <v>A</v>
          </cell>
          <cell r="R503" t="str">
            <v>C</v>
          </cell>
          <cell r="S503" t="str">
            <v>C</v>
          </cell>
          <cell r="T503" t="str">
            <v>C</v>
          </cell>
          <cell r="U503" t="str">
            <v>C</v>
          </cell>
          <cell r="V503">
            <v>664</v>
          </cell>
        </row>
        <row r="504">
          <cell r="E504" t="str">
            <v>K</v>
          </cell>
          <cell r="F504" t="str">
            <v>II</v>
          </cell>
          <cell r="G504" t="str">
            <v>I</v>
          </cell>
          <cell r="H504">
            <v>1</v>
          </cell>
          <cell r="I504">
            <v>19</v>
          </cell>
          <cell r="K504">
            <v>44</v>
          </cell>
          <cell r="Q504" t="str">
            <v>A</v>
          </cell>
          <cell r="R504" t="str">
            <v>A</v>
          </cell>
          <cell r="S504" t="str">
            <v>C</v>
          </cell>
          <cell r="T504" t="str">
            <v>C</v>
          </cell>
          <cell r="U504" t="str">
            <v>C</v>
          </cell>
          <cell r="V504">
            <v>739</v>
          </cell>
        </row>
        <row r="505">
          <cell r="E505" t="str">
            <v>K</v>
          </cell>
          <cell r="F505" t="str">
            <v>II</v>
          </cell>
          <cell r="G505" t="str">
            <v>I</v>
          </cell>
          <cell r="H505">
            <v>1</v>
          </cell>
          <cell r="I505">
            <v>19</v>
          </cell>
          <cell r="K505">
            <v>44</v>
          </cell>
          <cell r="Q505" t="str">
            <v>A</v>
          </cell>
          <cell r="R505" t="str">
            <v>A</v>
          </cell>
          <cell r="S505" t="str">
            <v>C</v>
          </cell>
          <cell r="T505" t="str">
            <v>C</v>
          </cell>
          <cell r="U505" t="str">
            <v>C</v>
          </cell>
          <cell r="V505">
            <v>739</v>
          </cell>
        </row>
        <row r="506">
          <cell r="E506" t="str">
            <v>K</v>
          </cell>
          <cell r="F506" t="str">
            <v>II</v>
          </cell>
          <cell r="G506" t="str">
            <v>I</v>
          </cell>
          <cell r="H506">
            <v>1</v>
          </cell>
          <cell r="I506">
            <v>19</v>
          </cell>
          <cell r="K506">
            <v>44</v>
          </cell>
          <cell r="Q506" t="str">
            <v>A</v>
          </cell>
          <cell r="R506" t="str">
            <v>A</v>
          </cell>
          <cell r="S506" t="str">
            <v>C</v>
          </cell>
          <cell r="T506" t="str">
            <v>C</v>
          </cell>
          <cell r="U506" t="str">
            <v>C</v>
          </cell>
          <cell r="V506">
            <v>739</v>
          </cell>
        </row>
        <row r="507">
          <cell r="E507" t="str">
            <v>K</v>
          </cell>
          <cell r="F507" t="str">
            <v>II</v>
          </cell>
          <cell r="G507" t="str">
            <v>I</v>
          </cell>
          <cell r="H507">
            <v>1</v>
          </cell>
          <cell r="I507">
            <v>19</v>
          </cell>
          <cell r="K507">
            <v>44</v>
          </cell>
          <cell r="Q507" t="str">
            <v>A</v>
          </cell>
          <cell r="R507" t="str">
            <v>A</v>
          </cell>
          <cell r="S507" t="str">
            <v>C</v>
          </cell>
          <cell r="T507" t="str">
            <v>C</v>
          </cell>
          <cell r="U507" t="str">
            <v>C</v>
          </cell>
          <cell r="V507">
            <v>739</v>
          </cell>
        </row>
        <row r="508">
          <cell r="E508" t="str">
            <v>K</v>
          </cell>
          <cell r="F508" t="str">
            <v>II</v>
          </cell>
          <cell r="G508" t="str">
            <v>I</v>
          </cell>
          <cell r="H508">
            <v>1</v>
          </cell>
          <cell r="I508">
            <v>19</v>
          </cell>
          <cell r="K508">
            <v>44</v>
          </cell>
          <cell r="Q508" t="str">
            <v>A</v>
          </cell>
          <cell r="R508" t="str">
            <v>A</v>
          </cell>
          <cell r="S508" t="str">
            <v>C</v>
          </cell>
          <cell r="T508" t="str">
            <v>C</v>
          </cell>
          <cell r="U508" t="str">
            <v>C</v>
          </cell>
          <cell r="V508">
            <v>739</v>
          </cell>
        </row>
        <row r="509">
          <cell r="E509" t="str">
            <v>K</v>
          </cell>
          <cell r="F509" t="str">
            <v>II</v>
          </cell>
          <cell r="G509" t="str">
            <v>I</v>
          </cell>
          <cell r="H509">
            <v>1</v>
          </cell>
          <cell r="I509">
            <v>19</v>
          </cell>
          <cell r="K509">
            <v>44</v>
          </cell>
          <cell r="Q509" t="str">
            <v>A</v>
          </cell>
          <cell r="R509" t="str">
            <v>A</v>
          </cell>
          <cell r="S509" t="str">
            <v>C</v>
          </cell>
          <cell r="T509" t="str">
            <v>C</v>
          </cell>
          <cell r="U509" t="str">
            <v>C</v>
          </cell>
          <cell r="V509">
            <v>739</v>
          </cell>
        </row>
        <row r="510">
          <cell r="E510" t="str">
            <v>K</v>
          </cell>
          <cell r="F510" t="str">
            <v>II</v>
          </cell>
          <cell r="G510" t="str">
            <v>I</v>
          </cell>
          <cell r="H510">
            <v>1</v>
          </cell>
          <cell r="I510">
            <v>19</v>
          </cell>
          <cell r="K510">
            <v>44</v>
          </cell>
          <cell r="Q510" t="str">
            <v>A</v>
          </cell>
          <cell r="R510" t="str">
            <v>A</v>
          </cell>
          <cell r="S510" t="str">
            <v>C</v>
          </cell>
          <cell r="T510" t="str">
            <v>C</v>
          </cell>
          <cell r="U510" t="str">
            <v>C</v>
          </cell>
          <cell r="V510">
            <v>739</v>
          </cell>
        </row>
        <row r="511">
          <cell r="E511" t="str">
            <v>K</v>
          </cell>
          <cell r="F511" t="str">
            <v>II</v>
          </cell>
          <cell r="G511" t="str">
            <v>I</v>
          </cell>
          <cell r="H511">
            <v>1</v>
          </cell>
          <cell r="I511">
            <v>19</v>
          </cell>
          <cell r="K511">
            <v>44</v>
          </cell>
          <cell r="Q511" t="str">
            <v>A</v>
          </cell>
          <cell r="R511" t="str">
            <v>A</v>
          </cell>
          <cell r="S511" t="str">
            <v>C</v>
          </cell>
          <cell r="T511" t="str">
            <v>C</v>
          </cell>
          <cell r="U511" t="str">
            <v>C</v>
          </cell>
          <cell r="V511">
            <v>739</v>
          </cell>
        </row>
        <row r="512">
          <cell r="E512" t="str">
            <v>K</v>
          </cell>
          <cell r="F512" t="str">
            <v>II</v>
          </cell>
          <cell r="G512" t="str">
            <v>I</v>
          </cell>
          <cell r="H512">
            <v>1</v>
          </cell>
          <cell r="I512">
            <v>19</v>
          </cell>
          <cell r="K512">
            <v>44</v>
          </cell>
          <cell r="Q512" t="str">
            <v>A</v>
          </cell>
          <cell r="R512" t="str">
            <v>A</v>
          </cell>
          <cell r="S512" t="str">
            <v>C</v>
          </cell>
          <cell r="T512" t="str">
            <v>C</v>
          </cell>
          <cell r="U512" t="str">
            <v>C</v>
          </cell>
          <cell r="V512">
            <v>739</v>
          </cell>
        </row>
        <row r="513">
          <cell r="E513">
            <v>0</v>
          </cell>
          <cell r="V513">
            <v>0</v>
          </cell>
        </row>
        <row r="514">
          <cell r="E514">
            <v>0</v>
          </cell>
          <cell r="V514">
            <v>0</v>
          </cell>
        </row>
        <row r="515">
          <cell r="E515">
            <v>0</v>
          </cell>
          <cell r="V515">
            <v>0</v>
          </cell>
        </row>
        <row r="516">
          <cell r="E516">
            <v>0</v>
          </cell>
          <cell r="V516">
            <v>0</v>
          </cell>
        </row>
        <row r="517">
          <cell r="E517">
            <v>0</v>
          </cell>
          <cell r="V517">
            <v>0</v>
          </cell>
        </row>
        <row r="518">
          <cell r="E518">
            <v>0</v>
          </cell>
          <cell r="V518">
            <v>0</v>
          </cell>
        </row>
        <row r="519">
          <cell r="E519">
            <v>0</v>
          </cell>
          <cell r="V519">
            <v>0</v>
          </cell>
        </row>
        <row r="520">
          <cell r="E520">
            <v>0</v>
          </cell>
          <cell r="V520">
            <v>0</v>
          </cell>
        </row>
        <row r="521">
          <cell r="E521">
            <v>0</v>
          </cell>
          <cell r="V521">
            <v>0</v>
          </cell>
        </row>
        <row r="522">
          <cell r="E522">
            <v>0</v>
          </cell>
          <cell r="V522">
            <v>0</v>
          </cell>
        </row>
        <row r="523">
          <cell r="E523">
            <v>0</v>
          </cell>
          <cell r="V523">
            <v>0</v>
          </cell>
        </row>
        <row r="524">
          <cell r="E524">
            <v>0</v>
          </cell>
          <cell r="V524">
            <v>0</v>
          </cell>
        </row>
        <row r="525">
          <cell r="E525">
            <v>0</v>
          </cell>
          <cell r="V525">
            <v>0</v>
          </cell>
        </row>
        <row r="526">
          <cell r="E526">
            <v>0</v>
          </cell>
          <cell r="V526">
            <v>0</v>
          </cell>
        </row>
        <row r="527">
          <cell r="E527">
            <v>0</v>
          </cell>
          <cell r="V527">
            <v>0</v>
          </cell>
        </row>
        <row r="528">
          <cell r="E528">
            <v>0</v>
          </cell>
          <cell r="V528">
            <v>0</v>
          </cell>
        </row>
        <row r="529">
          <cell r="E529">
            <v>0</v>
          </cell>
          <cell r="V529">
            <v>0</v>
          </cell>
        </row>
        <row r="530">
          <cell r="E530">
            <v>0</v>
          </cell>
          <cell r="V530">
            <v>0</v>
          </cell>
        </row>
        <row r="531">
          <cell r="E531">
            <v>0</v>
          </cell>
          <cell r="V531">
            <v>0</v>
          </cell>
        </row>
        <row r="532">
          <cell r="E532">
            <v>0</v>
          </cell>
          <cell r="V532">
            <v>0</v>
          </cell>
        </row>
        <row r="533">
          <cell r="E533">
            <v>0</v>
          </cell>
          <cell r="V533">
            <v>0</v>
          </cell>
        </row>
        <row r="534">
          <cell r="E534">
            <v>0</v>
          </cell>
          <cell r="V534">
            <v>0</v>
          </cell>
        </row>
        <row r="535">
          <cell r="E535">
            <v>0</v>
          </cell>
          <cell r="V535">
            <v>0</v>
          </cell>
        </row>
        <row r="536">
          <cell r="E536">
            <v>0</v>
          </cell>
          <cell r="V536">
            <v>0</v>
          </cell>
        </row>
        <row r="537">
          <cell r="E537">
            <v>0</v>
          </cell>
          <cell r="V537">
            <v>0</v>
          </cell>
        </row>
        <row r="538">
          <cell r="E538">
            <v>0</v>
          </cell>
          <cell r="V538">
            <v>0</v>
          </cell>
        </row>
        <row r="539">
          <cell r="E539">
            <v>0</v>
          </cell>
          <cell r="V539">
            <v>0</v>
          </cell>
        </row>
        <row r="540">
          <cell r="E540">
            <v>0</v>
          </cell>
          <cell r="V540">
            <v>0</v>
          </cell>
        </row>
        <row r="541">
          <cell r="E541">
            <v>0</v>
          </cell>
          <cell r="V541">
            <v>0</v>
          </cell>
        </row>
        <row r="542">
          <cell r="E542">
            <v>0</v>
          </cell>
          <cell r="V542">
            <v>0</v>
          </cell>
        </row>
        <row r="543">
          <cell r="E543">
            <v>0</v>
          </cell>
          <cell r="V543">
            <v>0</v>
          </cell>
        </row>
        <row r="544">
          <cell r="E544">
            <v>0</v>
          </cell>
          <cell r="V544">
            <v>0</v>
          </cell>
        </row>
        <row r="545">
          <cell r="E545">
            <v>0</v>
          </cell>
          <cell r="V545">
            <v>0</v>
          </cell>
        </row>
        <row r="546">
          <cell r="E546">
            <v>0</v>
          </cell>
          <cell r="V546">
            <v>0</v>
          </cell>
        </row>
        <row r="547">
          <cell r="E547">
            <v>0</v>
          </cell>
          <cell r="V547">
            <v>0</v>
          </cell>
        </row>
        <row r="548">
          <cell r="E548">
            <v>0</v>
          </cell>
          <cell r="V548">
            <v>0</v>
          </cell>
        </row>
        <row r="549">
          <cell r="E549">
            <v>0</v>
          </cell>
          <cell r="V549">
            <v>0</v>
          </cell>
        </row>
        <row r="550">
          <cell r="E550">
            <v>0</v>
          </cell>
          <cell r="V550">
            <v>0</v>
          </cell>
        </row>
        <row r="551">
          <cell r="E551">
            <v>0</v>
          </cell>
          <cell r="V551">
            <v>0</v>
          </cell>
        </row>
        <row r="552">
          <cell r="E552">
            <v>0</v>
          </cell>
          <cell r="V552">
            <v>0</v>
          </cell>
        </row>
        <row r="553">
          <cell r="E553">
            <v>0</v>
          </cell>
          <cell r="V553">
            <v>0</v>
          </cell>
        </row>
        <row r="554">
          <cell r="E554">
            <v>0</v>
          </cell>
          <cell r="V554">
            <v>0</v>
          </cell>
        </row>
        <row r="555">
          <cell r="E555">
            <v>0</v>
          </cell>
          <cell r="V555">
            <v>0</v>
          </cell>
        </row>
        <row r="556">
          <cell r="E556">
            <v>0</v>
          </cell>
          <cell r="V556">
            <v>0</v>
          </cell>
        </row>
        <row r="557">
          <cell r="E557">
            <v>0</v>
          </cell>
          <cell r="V557">
            <v>0</v>
          </cell>
        </row>
        <row r="558">
          <cell r="E558">
            <v>0</v>
          </cell>
          <cell r="V558">
            <v>0</v>
          </cell>
        </row>
        <row r="559">
          <cell r="E559">
            <v>0</v>
          </cell>
          <cell r="V559">
            <v>0</v>
          </cell>
        </row>
        <row r="560">
          <cell r="E560">
            <v>0</v>
          </cell>
          <cell r="V560">
            <v>0</v>
          </cell>
        </row>
        <row r="561">
          <cell r="E561">
            <v>0</v>
          </cell>
          <cell r="V561">
            <v>0</v>
          </cell>
        </row>
        <row r="562">
          <cell r="E562">
            <v>0</v>
          </cell>
          <cell r="V562">
            <v>0</v>
          </cell>
        </row>
        <row r="563">
          <cell r="E563">
            <v>0</v>
          </cell>
          <cell r="V563">
            <v>0</v>
          </cell>
        </row>
        <row r="564">
          <cell r="E564">
            <v>0</v>
          </cell>
          <cell r="V564">
            <v>0</v>
          </cell>
        </row>
        <row r="565">
          <cell r="E565">
            <v>0</v>
          </cell>
          <cell r="V565">
            <v>0</v>
          </cell>
        </row>
        <row r="566">
          <cell r="E566">
            <v>0</v>
          </cell>
          <cell r="V566">
            <v>0</v>
          </cell>
        </row>
        <row r="567">
          <cell r="E567">
            <v>0</v>
          </cell>
          <cell r="V567">
            <v>0</v>
          </cell>
        </row>
        <row r="568">
          <cell r="E568">
            <v>0</v>
          </cell>
          <cell r="V568">
            <v>0</v>
          </cell>
        </row>
        <row r="569">
          <cell r="E569">
            <v>0</v>
          </cell>
          <cell r="V569">
            <v>0</v>
          </cell>
        </row>
        <row r="570">
          <cell r="E570">
            <v>0</v>
          </cell>
          <cell r="V570">
            <v>0</v>
          </cell>
        </row>
        <row r="571">
          <cell r="E571">
            <v>0</v>
          </cell>
          <cell r="V571">
            <v>0</v>
          </cell>
        </row>
        <row r="572">
          <cell r="E572">
            <v>0</v>
          </cell>
          <cell r="V572">
            <v>0</v>
          </cell>
        </row>
        <row r="573">
          <cell r="E573">
            <v>0</v>
          </cell>
          <cell r="V573">
            <v>0</v>
          </cell>
        </row>
        <row r="574">
          <cell r="E574">
            <v>0</v>
          </cell>
          <cell r="V574">
            <v>0</v>
          </cell>
        </row>
        <row r="575">
          <cell r="E575">
            <v>0</v>
          </cell>
          <cell r="V575">
            <v>0</v>
          </cell>
        </row>
        <row r="576">
          <cell r="E576">
            <v>0</v>
          </cell>
          <cell r="V576">
            <v>0</v>
          </cell>
        </row>
        <row r="577">
          <cell r="E577">
            <v>0</v>
          </cell>
          <cell r="V577">
            <v>0</v>
          </cell>
        </row>
        <row r="578">
          <cell r="E578">
            <v>0</v>
          </cell>
          <cell r="V578">
            <v>0</v>
          </cell>
        </row>
        <row r="579">
          <cell r="E579">
            <v>0</v>
          </cell>
          <cell r="V579">
            <v>0</v>
          </cell>
        </row>
        <row r="580">
          <cell r="E580">
            <v>0</v>
          </cell>
          <cell r="V580">
            <v>0</v>
          </cell>
        </row>
        <row r="581">
          <cell r="E581">
            <v>0</v>
          </cell>
          <cell r="V581">
            <v>0</v>
          </cell>
        </row>
        <row r="582">
          <cell r="E582">
            <v>0</v>
          </cell>
          <cell r="V582">
            <v>0</v>
          </cell>
        </row>
        <row r="583">
          <cell r="E583">
            <v>0</v>
          </cell>
          <cell r="V583">
            <v>0</v>
          </cell>
        </row>
        <row r="584">
          <cell r="K584">
            <v>0</v>
          </cell>
          <cell r="M584">
            <v>0</v>
          </cell>
          <cell r="O584">
            <v>0</v>
          </cell>
        </row>
        <row r="585">
          <cell r="E585" t="str">
            <v>I</v>
          </cell>
          <cell r="F585" t="str">
            <v>I</v>
          </cell>
          <cell r="G585">
            <v>1</v>
          </cell>
          <cell r="H585">
            <v>3</v>
          </cell>
          <cell r="J585">
            <v>50</v>
          </cell>
          <cell r="Q585" t="str">
            <v>C</v>
          </cell>
          <cell r="R585" t="str">
            <v>C</v>
          </cell>
          <cell r="S585" t="str">
            <v>C</v>
          </cell>
          <cell r="T585" t="str">
            <v>A</v>
          </cell>
          <cell r="U585" t="str">
            <v>A</v>
          </cell>
          <cell r="V585" t="str">
            <v>C</v>
          </cell>
        </row>
        <row r="586">
          <cell r="E586" t="str">
            <v>I</v>
          </cell>
          <cell r="F586" t="str">
            <v>I</v>
          </cell>
          <cell r="G586">
            <v>1</v>
          </cell>
          <cell r="H586">
            <v>3</v>
          </cell>
          <cell r="I586">
            <v>3</v>
          </cell>
          <cell r="J586">
            <v>50</v>
          </cell>
          <cell r="K586">
            <v>148</v>
          </cell>
          <cell r="Q586" t="str">
            <v>C</v>
          </cell>
          <cell r="R586" t="str">
            <v>C</v>
          </cell>
          <cell r="S586" t="str">
            <v>C</v>
          </cell>
          <cell r="T586" t="str">
            <v>A</v>
          </cell>
          <cell r="U586" t="str">
            <v>A</v>
          </cell>
          <cell r="V586" t="str">
            <v>C</v>
          </cell>
        </row>
        <row r="587">
          <cell r="E587" t="str">
            <v>I</v>
          </cell>
          <cell r="F587" t="str">
            <v>I</v>
          </cell>
          <cell r="G587">
            <v>1</v>
          </cell>
          <cell r="H587">
            <v>3</v>
          </cell>
          <cell r="I587">
            <v>3</v>
          </cell>
          <cell r="J587">
            <v>120</v>
          </cell>
          <cell r="K587">
            <v>110</v>
          </cell>
          <cell r="Q587" t="str">
            <v>A</v>
          </cell>
          <cell r="R587" t="str">
            <v>C</v>
          </cell>
          <cell r="S587" t="str">
            <v>C</v>
          </cell>
          <cell r="T587" t="str">
            <v>A</v>
          </cell>
          <cell r="U587" t="str">
            <v>A</v>
          </cell>
          <cell r="V587" t="str">
            <v>C</v>
          </cell>
        </row>
        <row r="588">
          <cell r="E588" t="str">
            <v>I</v>
          </cell>
          <cell r="F588" t="str">
            <v>I</v>
          </cell>
          <cell r="G588">
            <v>1</v>
          </cell>
          <cell r="H588">
            <v>3</v>
          </cell>
          <cell r="I588">
            <v>3</v>
          </cell>
          <cell r="J588">
            <v>50</v>
          </cell>
          <cell r="K588">
            <v>57</v>
          </cell>
          <cell r="Q588" t="str">
            <v>C</v>
          </cell>
          <cell r="R588" t="str">
            <v>C</v>
          </cell>
          <cell r="S588" t="str">
            <v>C</v>
          </cell>
          <cell r="T588" t="str">
            <v>A</v>
          </cell>
          <cell r="U588" t="str">
            <v>A</v>
          </cell>
          <cell r="V588" t="str">
            <v>C</v>
          </cell>
        </row>
        <row r="589">
          <cell r="E589" t="str">
            <v>I</v>
          </cell>
          <cell r="F589" t="str">
            <v>I</v>
          </cell>
          <cell r="G589">
            <v>1</v>
          </cell>
          <cell r="H589">
            <v>4</v>
          </cell>
          <cell r="I589">
            <v>3</v>
          </cell>
          <cell r="J589">
            <v>75</v>
          </cell>
          <cell r="K589">
            <v>109</v>
          </cell>
          <cell r="Q589" t="str">
            <v>A</v>
          </cell>
          <cell r="R589" t="str">
            <v>C</v>
          </cell>
          <cell r="S589" t="str">
            <v>C</v>
          </cell>
          <cell r="T589" t="str">
            <v>A</v>
          </cell>
          <cell r="U589" t="str">
            <v>C</v>
          </cell>
          <cell r="V589" t="str">
            <v>C</v>
          </cell>
        </row>
        <row r="590">
          <cell r="E590" t="str">
            <v>I</v>
          </cell>
          <cell r="F590" t="str">
            <v>I</v>
          </cell>
          <cell r="G590">
            <v>1</v>
          </cell>
          <cell r="H590">
            <v>4</v>
          </cell>
          <cell r="I590">
            <v>3</v>
          </cell>
          <cell r="J590">
            <v>110</v>
          </cell>
          <cell r="K590">
            <v>130</v>
          </cell>
          <cell r="Q590" t="str">
            <v>A</v>
          </cell>
          <cell r="R590" t="str">
            <v>C</v>
          </cell>
          <cell r="S590" t="str">
            <v>C</v>
          </cell>
          <cell r="T590" t="str">
            <v>A</v>
          </cell>
          <cell r="U590" t="str">
            <v>C</v>
          </cell>
          <cell r="V590" t="str">
            <v>C</v>
          </cell>
        </row>
        <row r="591">
          <cell r="E591" t="str">
            <v>I</v>
          </cell>
          <cell r="F591" t="str">
            <v>I</v>
          </cell>
          <cell r="G591">
            <v>1</v>
          </cell>
          <cell r="H591">
            <v>3</v>
          </cell>
          <cell r="I591">
            <v>3</v>
          </cell>
          <cell r="J591">
            <v>120</v>
          </cell>
          <cell r="K591">
            <v>85</v>
          </cell>
          <cell r="Q591" t="str">
            <v>A</v>
          </cell>
          <cell r="R591" t="str">
            <v>A</v>
          </cell>
          <cell r="S591" t="str">
            <v>C</v>
          </cell>
          <cell r="T591" t="str">
            <v>A</v>
          </cell>
          <cell r="U591" t="str">
            <v>A</v>
          </cell>
          <cell r="V591" t="str">
            <v>A</v>
          </cell>
        </row>
        <row r="592">
          <cell r="E592" t="str">
            <v>K</v>
          </cell>
          <cell r="F592" t="str">
            <v>I</v>
          </cell>
          <cell r="G592" t="str">
            <v>I</v>
          </cell>
          <cell r="H592">
            <v>1</v>
          </cell>
          <cell r="I592">
            <v>3</v>
          </cell>
          <cell r="K592">
            <v>70</v>
          </cell>
          <cell r="Q592" t="str">
            <v>A</v>
          </cell>
          <cell r="R592" t="str">
            <v>C</v>
          </cell>
          <cell r="S592" t="str">
            <v>A</v>
          </cell>
          <cell r="T592" t="str">
            <v>A</v>
          </cell>
          <cell r="U592" t="str">
            <v>C</v>
          </cell>
          <cell r="V592">
            <v>1057</v>
          </cell>
        </row>
        <row r="593">
          <cell r="E593" t="str">
            <v>I</v>
          </cell>
          <cell r="F593" t="str">
            <v>I</v>
          </cell>
          <cell r="G593">
            <v>1</v>
          </cell>
          <cell r="H593">
            <v>4</v>
          </cell>
          <cell r="J593">
            <v>65</v>
          </cell>
          <cell r="Q593" t="str">
            <v>A</v>
          </cell>
          <cell r="R593" t="str">
            <v>C</v>
          </cell>
          <cell r="S593" t="str">
            <v>C</v>
          </cell>
          <cell r="T593" t="str">
            <v>A</v>
          </cell>
          <cell r="U593" t="str">
            <v>A</v>
          </cell>
          <cell r="V593" t="str">
            <v>C</v>
          </cell>
        </row>
        <row r="594">
          <cell r="E594" t="str">
            <v>I</v>
          </cell>
          <cell r="F594" t="str">
            <v>I</v>
          </cell>
          <cell r="G594">
            <v>1</v>
          </cell>
          <cell r="H594">
            <v>3</v>
          </cell>
          <cell r="I594">
            <v>3</v>
          </cell>
          <cell r="J594">
            <v>129</v>
          </cell>
          <cell r="K594">
            <v>154</v>
          </cell>
          <cell r="Q594" t="str">
            <v>A</v>
          </cell>
          <cell r="R594" t="str">
            <v>C</v>
          </cell>
          <cell r="S594" t="str">
            <v>C</v>
          </cell>
          <cell r="T594" t="str">
            <v>C</v>
          </cell>
          <cell r="U594" t="str">
            <v>A</v>
          </cell>
          <cell r="V594" t="str">
            <v>C</v>
          </cell>
        </row>
        <row r="595">
          <cell r="E595" t="str">
            <v>I</v>
          </cell>
          <cell r="F595" t="str">
            <v>I</v>
          </cell>
          <cell r="G595">
            <v>1</v>
          </cell>
          <cell r="H595">
            <v>3</v>
          </cell>
          <cell r="I595">
            <v>3</v>
          </cell>
          <cell r="J595">
            <v>75</v>
          </cell>
          <cell r="K595">
            <v>85</v>
          </cell>
          <cell r="Q595" t="str">
            <v>A</v>
          </cell>
          <cell r="R595" t="str">
            <v>C</v>
          </cell>
          <cell r="S595" t="str">
            <v>C</v>
          </cell>
          <cell r="T595" t="str">
            <v>A</v>
          </cell>
          <cell r="U595" t="str">
            <v>C</v>
          </cell>
          <cell r="V595" t="str">
            <v>C</v>
          </cell>
        </row>
        <row r="596">
          <cell r="E596" t="str">
            <v>I</v>
          </cell>
          <cell r="F596" t="str">
            <v>I</v>
          </cell>
          <cell r="G596">
            <v>1</v>
          </cell>
          <cell r="H596">
            <v>3</v>
          </cell>
          <cell r="J596">
            <v>60</v>
          </cell>
          <cell r="Q596" t="str">
            <v>C</v>
          </cell>
          <cell r="R596" t="str">
            <v>C</v>
          </cell>
          <cell r="S596" t="str">
            <v>C</v>
          </cell>
          <cell r="T596" t="str">
            <v>A</v>
          </cell>
          <cell r="U596" t="str">
            <v>A</v>
          </cell>
          <cell r="V596" t="str">
            <v>C</v>
          </cell>
        </row>
        <row r="597">
          <cell r="E597" t="str">
            <v>K</v>
          </cell>
          <cell r="F597" t="str">
            <v>I</v>
          </cell>
          <cell r="G597" t="str">
            <v>I</v>
          </cell>
          <cell r="H597">
            <v>1</v>
          </cell>
          <cell r="I597">
            <v>3</v>
          </cell>
          <cell r="K597">
            <v>98</v>
          </cell>
          <cell r="Q597" t="str">
            <v>A</v>
          </cell>
          <cell r="R597" t="str">
            <v>A</v>
          </cell>
          <cell r="S597" t="str">
            <v>A</v>
          </cell>
          <cell r="T597" t="str">
            <v>A</v>
          </cell>
          <cell r="U597" t="str">
            <v>A</v>
          </cell>
          <cell r="V597">
            <v>1480</v>
          </cell>
        </row>
        <row r="598">
          <cell r="E598" t="str">
            <v>I</v>
          </cell>
          <cell r="F598" t="str">
            <v>I</v>
          </cell>
          <cell r="G598">
            <v>1</v>
          </cell>
          <cell r="H598">
            <v>3</v>
          </cell>
          <cell r="I598">
            <v>3</v>
          </cell>
          <cell r="J598">
            <v>100</v>
          </cell>
          <cell r="K598">
            <v>102</v>
          </cell>
          <cell r="Q598" t="str">
            <v>A</v>
          </cell>
          <cell r="R598" t="str">
            <v>C</v>
          </cell>
          <cell r="S598" t="str">
            <v>C</v>
          </cell>
          <cell r="T598" t="str">
            <v>C</v>
          </cell>
          <cell r="U598" t="str">
            <v>A</v>
          </cell>
          <cell r="V598" t="str">
            <v>C</v>
          </cell>
        </row>
        <row r="599">
          <cell r="E599" t="str">
            <v>K</v>
          </cell>
          <cell r="F599" t="str">
            <v>I</v>
          </cell>
          <cell r="G599" t="str">
            <v>I</v>
          </cell>
          <cell r="H599">
            <v>1</v>
          </cell>
          <cell r="I599">
            <v>3</v>
          </cell>
          <cell r="K599">
            <v>122</v>
          </cell>
          <cell r="Q599" t="str">
            <v>A</v>
          </cell>
          <cell r="R599" t="str">
            <v>A</v>
          </cell>
          <cell r="S599" t="str">
            <v>A</v>
          </cell>
          <cell r="T599" t="str">
            <v>A</v>
          </cell>
          <cell r="U599" t="str">
            <v>A</v>
          </cell>
          <cell r="V599">
            <v>1842</v>
          </cell>
        </row>
        <row r="600">
          <cell r="E600" t="str">
            <v>K</v>
          </cell>
          <cell r="F600" t="str">
            <v>I</v>
          </cell>
          <cell r="G600" t="str">
            <v>I</v>
          </cell>
          <cell r="H600">
            <v>1</v>
          </cell>
          <cell r="I600">
            <v>3</v>
          </cell>
          <cell r="K600">
            <v>82</v>
          </cell>
          <cell r="Q600" t="str">
            <v>A</v>
          </cell>
          <cell r="R600" t="str">
            <v>A</v>
          </cell>
          <cell r="S600" t="str">
            <v>A</v>
          </cell>
          <cell r="T600" t="str">
            <v>A</v>
          </cell>
          <cell r="U600" t="str">
            <v>A</v>
          </cell>
          <cell r="V600">
            <v>1238</v>
          </cell>
        </row>
        <row r="601">
          <cell r="E601" t="str">
            <v>S1</v>
          </cell>
          <cell r="V601">
            <v>0</v>
          </cell>
        </row>
        <row r="602">
          <cell r="E602" t="str">
            <v>K</v>
          </cell>
          <cell r="F602" t="str">
            <v>I</v>
          </cell>
          <cell r="G602" t="str">
            <v>I</v>
          </cell>
          <cell r="H602">
            <v>1</v>
          </cell>
          <cell r="I602">
            <v>3</v>
          </cell>
          <cell r="K602">
            <v>117</v>
          </cell>
          <cell r="Q602" t="str">
            <v>A</v>
          </cell>
          <cell r="R602" t="str">
            <v>A</v>
          </cell>
          <cell r="S602" t="str">
            <v>A</v>
          </cell>
          <cell r="T602" t="str">
            <v>A</v>
          </cell>
          <cell r="U602" t="str">
            <v>A</v>
          </cell>
          <cell r="V602">
            <v>1767</v>
          </cell>
        </row>
        <row r="603">
          <cell r="E603" t="str">
            <v>K</v>
          </cell>
          <cell r="F603" t="str">
            <v>I</v>
          </cell>
          <cell r="G603" t="str">
            <v>I</v>
          </cell>
          <cell r="H603">
            <v>1</v>
          </cell>
          <cell r="I603">
            <v>4</v>
          </cell>
          <cell r="K603">
            <v>56</v>
          </cell>
          <cell r="Q603" t="str">
            <v>A</v>
          </cell>
          <cell r="R603" t="str">
            <v>C</v>
          </cell>
          <cell r="S603" t="str">
            <v>A</v>
          </cell>
          <cell r="T603" t="str">
            <v>A</v>
          </cell>
          <cell r="U603" t="str">
            <v>C</v>
          </cell>
          <cell r="V603">
            <v>813</v>
          </cell>
        </row>
        <row r="604">
          <cell r="E604" t="str">
            <v>K</v>
          </cell>
          <cell r="F604" t="str">
            <v>I</v>
          </cell>
          <cell r="G604" t="str">
            <v>I</v>
          </cell>
          <cell r="H604">
            <v>1</v>
          </cell>
          <cell r="I604">
            <v>4</v>
          </cell>
          <cell r="K604">
            <v>73</v>
          </cell>
          <cell r="Q604" t="str">
            <v>A</v>
          </cell>
          <cell r="R604" t="str">
            <v>A</v>
          </cell>
          <cell r="S604" t="str">
            <v>A</v>
          </cell>
          <cell r="T604" t="str">
            <v>A</v>
          </cell>
          <cell r="U604" t="str">
            <v>A</v>
          </cell>
          <cell r="V604">
            <v>1060</v>
          </cell>
        </row>
        <row r="605">
          <cell r="E605" t="str">
            <v>K</v>
          </cell>
          <cell r="F605" t="str">
            <v>I</v>
          </cell>
          <cell r="G605" t="str">
            <v>I</v>
          </cell>
          <cell r="H605">
            <v>1</v>
          </cell>
          <cell r="I605">
            <v>4</v>
          </cell>
          <cell r="K605">
            <v>89</v>
          </cell>
          <cell r="Q605" t="str">
            <v>A</v>
          </cell>
          <cell r="R605" t="str">
            <v>A</v>
          </cell>
          <cell r="S605" t="str">
            <v>A</v>
          </cell>
          <cell r="T605" t="str">
            <v>A</v>
          </cell>
          <cell r="U605" t="str">
            <v>A</v>
          </cell>
          <cell r="V605">
            <v>1292</v>
          </cell>
        </row>
        <row r="606">
          <cell r="E606" t="str">
            <v>S1</v>
          </cell>
          <cell r="V606">
            <v>0</v>
          </cell>
        </row>
        <row r="607">
          <cell r="E607" t="str">
            <v>K</v>
          </cell>
          <cell r="F607" t="str">
            <v>I</v>
          </cell>
          <cell r="G607" t="str">
            <v>I</v>
          </cell>
          <cell r="H607">
            <v>1</v>
          </cell>
          <cell r="I607">
            <v>4</v>
          </cell>
          <cell r="K607">
            <v>83</v>
          </cell>
          <cell r="Q607" t="str">
            <v>A</v>
          </cell>
          <cell r="R607" t="str">
            <v>A</v>
          </cell>
          <cell r="S607" t="str">
            <v>A</v>
          </cell>
          <cell r="T607" t="str">
            <v>A</v>
          </cell>
          <cell r="U607" t="str">
            <v>A</v>
          </cell>
          <cell r="V607">
            <v>1205</v>
          </cell>
        </row>
        <row r="608">
          <cell r="E608" t="str">
            <v>K</v>
          </cell>
          <cell r="F608" t="str">
            <v>I</v>
          </cell>
          <cell r="G608" t="str">
            <v>I</v>
          </cell>
          <cell r="H608">
            <v>1</v>
          </cell>
          <cell r="I608">
            <v>4</v>
          </cell>
          <cell r="K608">
            <v>68</v>
          </cell>
          <cell r="Q608" t="str">
            <v>A</v>
          </cell>
          <cell r="R608" t="str">
            <v>A</v>
          </cell>
          <cell r="S608" t="str">
            <v>A</v>
          </cell>
          <cell r="T608" t="str">
            <v>A</v>
          </cell>
          <cell r="U608" t="str">
            <v>A</v>
          </cell>
          <cell r="V608">
            <v>987</v>
          </cell>
        </row>
        <row r="609">
          <cell r="E609" t="str">
            <v>K</v>
          </cell>
          <cell r="F609" t="str">
            <v>I</v>
          </cell>
          <cell r="G609" t="str">
            <v>I</v>
          </cell>
          <cell r="H609">
            <v>1</v>
          </cell>
          <cell r="I609">
            <v>4</v>
          </cell>
          <cell r="K609">
            <v>100</v>
          </cell>
          <cell r="Q609" t="str">
            <v>A</v>
          </cell>
          <cell r="R609" t="str">
            <v>A</v>
          </cell>
          <cell r="S609" t="str">
            <v>A</v>
          </cell>
          <cell r="T609" t="str">
            <v>A</v>
          </cell>
          <cell r="U609" t="str">
            <v>A</v>
          </cell>
          <cell r="V609">
            <v>1452</v>
          </cell>
        </row>
        <row r="610">
          <cell r="E610" t="str">
            <v>K</v>
          </cell>
          <cell r="F610" t="str">
            <v>I</v>
          </cell>
          <cell r="G610" t="str">
            <v>I</v>
          </cell>
          <cell r="H610">
            <v>1</v>
          </cell>
          <cell r="I610">
            <v>4</v>
          </cell>
          <cell r="K610">
            <v>110</v>
          </cell>
          <cell r="Q610" t="str">
            <v>A</v>
          </cell>
          <cell r="R610" t="str">
            <v>A</v>
          </cell>
          <cell r="S610" t="str">
            <v>A</v>
          </cell>
          <cell r="T610" t="str">
            <v>A</v>
          </cell>
          <cell r="U610" t="str">
            <v>A</v>
          </cell>
          <cell r="V610">
            <v>1597</v>
          </cell>
        </row>
        <row r="611">
          <cell r="E611">
            <v>0</v>
          </cell>
          <cell r="V611">
            <v>0</v>
          </cell>
        </row>
        <row r="612">
          <cell r="E612">
            <v>0</v>
          </cell>
          <cell r="V612">
            <v>0</v>
          </cell>
        </row>
        <row r="613">
          <cell r="E613">
            <v>0</v>
          </cell>
          <cell r="V613">
            <v>0</v>
          </cell>
        </row>
        <row r="614">
          <cell r="E614" t="str">
            <v>II</v>
          </cell>
          <cell r="F614" t="str">
            <v>II</v>
          </cell>
          <cell r="G614">
            <v>1</v>
          </cell>
          <cell r="H614">
            <v>12</v>
          </cell>
          <cell r="J614">
            <v>48</v>
          </cell>
          <cell r="Q614" t="str">
            <v>A</v>
          </cell>
          <cell r="R614" t="str">
            <v>C</v>
          </cell>
          <cell r="S614" t="str">
            <v>C</v>
          </cell>
          <cell r="T614" t="str">
            <v>C</v>
          </cell>
          <cell r="U614" t="str">
            <v>C</v>
          </cell>
          <cell r="V614" t="str">
            <v>A</v>
          </cell>
        </row>
        <row r="615">
          <cell r="E615" t="str">
            <v>II</v>
          </cell>
          <cell r="F615" t="str">
            <v>II</v>
          </cell>
          <cell r="G615">
            <v>1</v>
          </cell>
          <cell r="H615">
            <v>12</v>
          </cell>
          <cell r="J615">
            <v>30</v>
          </cell>
          <cell r="Q615" t="str">
            <v>A</v>
          </cell>
          <cell r="R615" t="str">
            <v>C</v>
          </cell>
          <cell r="S615" t="str">
            <v>C</v>
          </cell>
          <cell r="T615" t="str">
            <v>C</v>
          </cell>
          <cell r="U615" t="str">
            <v>C</v>
          </cell>
          <cell r="V615" t="str">
            <v>C</v>
          </cell>
        </row>
        <row r="616">
          <cell r="E616" t="str">
            <v>II</v>
          </cell>
          <cell r="F616" t="str">
            <v>II</v>
          </cell>
          <cell r="G616">
            <v>1</v>
          </cell>
          <cell r="H616">
            <v>12</v>
          </cell>
          <cell r="J616">
            <v>46</v>
          </cell>
          <cell r="Q616" t="str">
            <v>A</v>
          </cell>
          <cell r="R616" t="str">
            <v>C</v>
          </cell>
          <cell r="S616" t="str">
            <v>C</v>
          </cell>
          <cell r="T616" t="str">
            <v>C</v>
          </cell>
          <cell r="U616" t="str">
            <v>C</v>
          </cell>
          <cell r="V616" t="str">
            <v>A</v>
          </cell>
        </row>
        <row r="617">
          <cell r="E617" t="str">
            <v>II</v>
          </cell>
          <cell r="F617" t="str">
            <v>II</v>
          </cell>
          <cell r="G617">
            <v>1</v>
          </cell>
          <cell r="H617">
            <v>12</v>
          </cell>
          <cell r="J617">
            <v>40</v>
          </cell>
          <cell r="Q617" t="str">
            <v>A</v>
          </cell>
          <cell r="R617" t="str">
            <v>C</v>
          </cell>
          <cell r="S617" t="str">
            <v>C</v>
          </cell>
          <cell r="T617" t="str">
            <v>C</v>
          </cell>
          <cell r="U617" t="str">
            <v>C</v>
          </cell>
          <cell r="V617" t="str">
            <v>C</v>
          </cell>
        </row>
        <row r="618">
          <cell r="E618" t="str">
            <v>II</v>
          </cell>
          <cell r="F618" t="str">
            <v>II</v>
          </cell>
          <cell r="G618">
            <v>1</v>
          </cell>
          <cell r="H618">
            <v>12</v>
          </cell>
          <cell r="J618">
            <v>30</v>
          </cell>
          <cell r="Q618" t="str">
            <v>A</v>
          </cell>
          <cell r="R618" t="str">
            <v>C</v>
          </cell>
          <cell r="S618" t="str">
            <v>C</v>
          </cell>
          <cell r="T618" t="str">
            <v>C</v>
          </cell>
          <cell r="U618" t="str">
            <v>C</v>
          </cell>
          <cell r="V618" t="str">
            <v>C</v>
          </cell>
        </row>
        <row r="619">
          <cell r="E619" t="str">
            <v>II</v>
          </cell>
          <cell r="F619" t="str">
            <v>II</v>
          </cell>
          <cell r="G619">
            <v>1</v>
          </cell>
          <cell r="H619">
            <v>12</v>
          </cell>
          <cell r="J619">
            <v>55</v>
          </cell>
          <cell r="Q619" t="str">
            <v>A</v>
          </cell>
          <cell r="R619" t="str">
            <v>C</v>
          </cell>
          <cell r="S619" t="str">
            <v>C</v>
          </cell>
          <cell r="T619" t="str">
            <v>C</v>
          </cell>
          <cell r="U619" t="str">
            <v>C</v>
          </cell>
          <cell r="V619" t="str">
            <v>C</v>
          </cell>
        </row>
        <row r="620">
          <cell r="E620">
            <v>0</v>
          </cell>
          <cell r="V620">
            <v>0</v>
          </cell>
        </row>
        <row r="621">
          <cell r="E621" t="str">
            <v>II</v>
          </cell>
          <cell r="F621" t="str">
            <v>II</v>
          </cell>
          <cell r="G621">
            <v>1</v>
          </cell>
          <cell r="H621">
            <v>11</v>
          </cell>
          <cell r="J621">
            <v>110</v>
          </cell>
          <cell r="Q621" t="str">
            <v>A</v>
          </cell>
          <cell r="R621" t="str">
            <v>C</v>
          </cell>
          <cell r="S621" t="str">
            <v>C</v>
          </cell>
          <cell r="T621" t="str">
            <v>C</v>
          </cell>
          <cell r="U621" t="str">
            <v>C</v>
          </cell>
          <cell r="V621" t="str">
            <v>C</v>
          </cell>
        </row>
        <row r="622">
          <cell r="E622" t="str">
            <v>II</v>
          </cell>
          <cell r="F622" t="str">
            <v>II</v>
          </cell>
          <cell r="G622">
            <v>1</v>
          </cell>
          <cell r="H622">
            <v>11</v>
          </cell>
          <cell r="J622">
            <v>50</v>
          </cell>
          <cell r="Q622" t="str">
            <v>A</v>
          </cell>
          <cell r="R622" t="str">
            <v>C</v>
          </cell>
          <cell r="S622" t="str">
            <v>C</v>
          </cell>
          <cell r="T622" t="str">
            <v>C</v>
          </cell>
          <cell r="U622" t="str">
            <v>C</v>
          </cell>
          <cell r="V622" t="str">
            <v>C</v>
          </cell>
        </row>
        <row r="623">
          <cell r="E623" t="str">
            <v>II</v>
          </cell>
          <cell r="F623" t="str">
            <v>II</v>
          </cell>
          <cell r="G623">
            <v>1</v>
          </cell>
          <cell r="H623">
            <v>11</v>
          </cell>
          <cell r="J623">
            <v>50</v>
          </cell>
          <cell r="Q623" t="str">
            <v>A</v>
          </cell>
          <cell r="R623" t="str">
            <v>C</v>
          </cell>
          <cell r="S623" t="str">
            <v>C</v>
          </cell>
          <cell r="T623" t="str">
            <v>C</v>
          </cell>
          <cell r="U623" t="str">
            <v>C</v>
          </cell>
          <cell r="V623" t="str">
            <v>C</v>
          </cell>
        </row>
        <row r="624">
          <cell r="E624" t="str">
            <v>II</v>
          </cell>
          <cell r="F624" t="str">
            <v>II</v>
          </cell>
          <cell r="G624">
            <v>1</v>
          </cell>
          <cell r="H624">
            <v>11</v>
          </cell>
          <cell r="I624">
            <v>1</v>
          </cell>
          <cell r="J624">
            <v>50</v>
          </cell>
          <cell r="K624">
            <v>70</v>
          </cell>
          <cell r="Q624" t="str">
            <v>A</v>
          </cell>
          <cell r="R624" t="str">
            <v>C</v>
          </cell>
          <cell r="S624" t="str">
            <v>C</v>
          </cell>
          <cell r="T624" t="str">
            <v>C</v>
          </cell>
          <cell r="U624" t="str">
            <v>C</v>
          </cell>
          <cell r="V624" t="str">
            <v>C</v>
          </cell>
        </row>
        <row r="625">
          <cell r="E625" t="str">
            <v>II</v>
          </cell>
          <cell r="F625" t="str">
            <v>II</v>
          </cell>
          <cell r="G625">
            <v>1</v>
          </cell>
          <cell r="H625">
            <v>11</v>
          </cell>
          <cell r="I625">
            <v>2</v>
          </cell>
          <cell r="J625">
            <v>60</v>
          </cell>
          <cell r="K625">
            <v>121</v>
          </cell>
          <cell r="Q625" t="str">
            <v>A</v>
          </cell>
          <cell r="R625" t="str">
            <v>C</v>
          </cell>
          <cell r="S625" t="str">
            <v>C</v>
          </cell>
          <cell r="T625" t="str">
            <v>A</v>
          </cell>
          <cell r="U625" t="str">
            <v>C</v>
          </cell>
          <cell r="V625" t="str">
            <v>A</v>
          </cell>
        </row>
        <row r="626">
          <cell r="E626" t="str">
            <v>II</v>
          </cell>
          <cell r="F626" t="str">
            <v>II</v>
          </cell>
          <cell r="G626">
            <v>1</v>
          </cell>
          <cell r="H626">
            <v>11</v>
          </cell>
          <cell r="I626">
            <v>2</v>
          </cell>
          <cell r="J626">
            <v>50</v>
          </cell>
          <cell r="K626">
            <v>140</v>
          </cell>
          <cell r="Q626" t="str">
            <v>A</v>
          </cell>
          <cell r="R626" t="str">
            <v>C</v>
          </cell>
          <cell r="S626" t="str">
            <v>C</v>
          </cell>
          <cell r="T626" t="str">
            <v>C</v>
          </cell>
          <cell r="U626" t="str">
            <v>C</v>
          </cell>
          <cell r="V626" t="str">
            <v>C</v>
          </cell>
        </row>
        <row r="627">
          <cell r="E627" t="str">
            <v>II</v>
          </cell>
          <cell r="F627" t="str">
            <v>II</v>
          </cell>
          <cell r="G627">
            <v>1</v>
          </cell>
          <cell r="H627">
            <v>11</v>
          </cell>
          <cell r="I627">
            <v>1</v>
          </cell>
          <cell r="J627">
            <v>50</v>
          </cell>
          <cell r="K627">
            <v>100</v>
          </cell>
          <cell r="Q627" t="str">
            <v>A</v>
          </cell>
          <cell r="R627" t="str">
            <v>C</v>
          </cell>
          <cell r="S627" t="str">
            <v>C</v>
          </cell>
          <cell r="T627" t="str">
            <v>C</v>
          </cell>
          <cell r="U627" t="str">
            <v>C</v>
          </cell>
          <cell r="V627" t="str">
            <v>C</v>
          </cell>
        </row>
        <row r="628">
          <cell r="E628" t="str">
            <v>K</v>
          </cell>
          <cell r="F628" t="str">
            <v>II</v>
          </cell>
          <cell r="G628" t="str">
            <v>I</v>
          </cell>
          <cell r="H628">
            <v>1</v>
          </cell>
          <cell r="I628">
            <v>2</v>
          </cell>
          <cell r="K628">
            <v>150</v>
          </cell>
          <cell r="Q628" t="str">
            <v>A</v>
          </cell>
          <cell r="R628" t="str">
            <v>A</v>
          </cell>
          <cell r="S628" t="str">
            <v>A</v>
          </cell>
          <cell r="T628" t="str">
            <v>A</v>
          </cell>
          <cell r="U628" t="str">
            <v>A</v>
          </cell>
          <cell r="V628">
            <v>2325</v>
          </cell>
        </row>
        <row r="629">
          <cell r="E629" t="str">
            <v>K</v>
          </cell>
          <cell r="F629" t="str">
            <v>II</v>
          </cell>
          <cell r="G629" t="str">
            <v>I</v>
          </cell>
          <cell r="H629">
            <v>1</v>
          </cell>
          <cell r="I629">
            <v>1</v>
          </cell>
          <cell r="K629">
            <v>175</v>
          </cell>
          <cell r="Q629" t="str">
            <v>A</v>
          </cell>
          <cell r="R629" t="str">
            <v>A</v>
          </cell>
          <cell r="S629" t="str">
            <v>A</v>
          </cell>
          <cell r="T629" t="str">
            <v>A</v>
          </cell>
          <cell r="U629" t="str">
            <v>A</v>
          </cell>
          <cell r="V629">
            <v>2713</v>
          </cell>
        </row>
        <row r="630">
          <cell r="E630" t="str">
            <v>S1</v>
          </cell>
          <cell r="V630">
            <v>0</v>
          </cell>
        </row>
        <row r="631">
          <cell r="E631" t="str">
            <v>S1</v>
          </cell>
          <cell r="V631">
            <v>0</v>
          </cell>
        </row>
        <row r="632">
          <cell r="E632" t="str">
            <v>K</v>
          </cell>
          <cell r="F632" t="str">
            <v>II</v>
          </cell>
          <cell r="G632" t="str">
            <v>I</v>
          </cell>
          <cell r="H632">
            <v>1</v>
          </cell>
          <cell r="I632">
            <v>1</v>
          </cell>
          <cell r="K632">
            <v>60</v>
          </cell>
          <cell r="Q632" t="str">
            <v>A</v>
          </cell>
          <cell r="R632" t="str">
            <v>A</v>
          </cell>
          <cell r="S632" t="str">
            <v>C</v>
          </cell>
          <cell r="T632" t="str">
            <v>C</v>
          </cell>
          <cell r="U632" t="str">
            <v>C</v>
          </cell>
          <cell r="V632">
            <v>930</v>
          </cell>
        </row>
        <row r="633">
          <cell r="E633" t="str">
            <v>K</v>
          </cell>
          <cell r="F633" t="str">
            <v>II</v>
          </cell>
          <cell r="G633" t="str">
            <v>I</v>
          </cell>
          <cell r="H633">
            <v>1</v>
          </cell>
          <cell r="I633">
            <v>1</v>
          </cell>
          <cell r="K633">
            <v>160</v>
          </cell>
          <cell r="Q633" t="str">
            <v>A</v>
          </cell>
          <cell r="R633" t="str">
            <v>A</v>
          </cell>
          <cell r="S633" t="str">
            <v>A</v>
          </cell>
          <cell r="T633" t="str">
            <v>A</v>
          </cell>
          <cell r="U633" t="str">
            <v>A</v>
          </cell>
          <cell r="V633">
            <v>2480</v>
          </cell>
        </row>
        <row r="634">
          <cell r="E634" t="str">
            <v>K</v>
          </cell>
          <cell r="F634" t="str">
            <v>II</v>
          </cell>
          <cell r="G634" t="str">
            <v>I</v>
          </cell>
          <cell r="H634">
            <v>1</v>
          </cell>
          <cell r="I634">
            <v>2</v>
          </cell>
          <cell r="K634">
            <v>105</v>
          </cell>
          <cell r="Q634" t="str">
            <v>A</v>
          </cell>
          <cell r="R634" t="str">
            <v>A</v>
          </cell>
          <cell r="S634" t="str">
            <v>A</v>
          </cell>
          <cell r="T634" t="str">
            <v>A</v>
          </cell>
          <cell r="U634" t="str">
            <v>A</v>
          </cell>
          <cell r="V634">
            <v>1628</v>
          </cell>
        </row>
        <row r="635">
          <cell r="E635" t="str">
            <v>K</v>
          </cell>
          <cell r="F635" t="str">
            <v>II</v>
          </cell>
          <cell r="G635" t="str">
            <v>I</v>
          </cell>
          <cell r="H635">
            <v>1</v>
          </cell>
          <cell r="I635">
            <v>2</v>
          </cell>
          <cell r="K635">
            <v>120</v>
          </cell>
          <cell r="Q635" t="str">
            <v>A</v>
          </cell>
          <cell r="R635" t="str">
            <v>A</v>
          </cell>
          <cell r="S635" t="str">
            <v>A</v>
          </cell>
          <cell r="T635" t="str">
            <v>A</v>
          </cell>
          <cell r="U635" t="str">
            <v>A</v>
          </cell>
          <cell r="V635">
            <v>1860</v>
          </cell>
        </row>
        <row r="636">
          <cell r="E636" t="str">
            <v>K</v>
          </cell>
          <cell r="F636" t="str">
            <v>II</v>
          </cell>
          <cell r="G636" t="str">
            <v>I</v>
          </cell>
          <cell r="H636">
            <v>1</v>
          </cell>
          <cell r="I636">
            <v>2</v>
          </cell>
          <cell r="K636">
            <v>105</v>
          </cell>
          <cell r="Q636" t="str">
            <v>A</v>
          </cell>
          <cell r="R636" t="str">
            <v>A</v>
          </cell>
          <cell r="S636" t="str">
            <v>A</v>
          </cell>
          <cell r="T636" t="str">
            <v>A</v>
          </cell>
          <cell r="U636" t="str">
            <v>A</v>
          </cell>
          <cell r="V636">
            <v>1628</v>
          </cell>
        </row>
        <row r="637">
          <cell r="E637" t="str">
            <v>K</v>
          </cell>
          <cell r="F637" t="str">
            <v>II</v>
          </cell>
          <cell r="G637" t="str">
            <v>I</v>
          </cell>
          <cell r="H637">
            <v>1</v>
          </cell>
          <cell r="I637">
            <v>1</v>
          </cell>
          <cell r="K637">
            <v>61</v>
          </cell>
          <cell r="Q637" t="str">
            <v>A</v>
          </cell>
          <cell r="R637" t="str">
            <v>A</v>
          </cell>
          <cell r="S637" t="str">
            <v>C</v>
          </cell>
          <cell r="T637" t="str">
            <v>C</v>
          </cell>
          <cell r="U637" t="str">
            <v>C</v>
          </cell>
          <cell r="V637">
            <v>946</v>
          </cell>
        </row>
        <row r="638">
          <cell r="E638" t="str">
            <v>K</v>
          </cell>
          <cell r="F638" t="str">
            <v>II</v>
          </cell>
          <cell r="G638" t="str">
            <v>I</v>
          </cell>
          <cell r="H638">
            <v>1</v>
          </cell>
          <cell r="I638">
            <v>2</v>
          </cell>
          <cell r="K638">
            <v>135</v>
          </cell>
          <cell r="Q638" t="str">
            <v>A</v>
          </cell>
          <cell r="R638" t="str">
            <v>A</v>
          </cell>
          <cell r="S638" t="str">
            <v>A</v>
          </cell>
          <cell r="T638" t="str">
            <v>A</v>
          </cell>
          <cell r="U638" t="str">
            <v>A</v>
          </cell>
          <cell r="V638">
            <v>2093</v>
          </cell>
        </row>
        <row r="639">
          <cell r="E639" t="str">
            <v>S1</v>
          </cell>
          <cell r="V639">
            <v>0</v>
          </cell>
        </row>
        <row r="640">
          <cell r="E640" t="str">
            <v>K</v>
          </cell>
          <cell r="F640" t="str">
            <v>II</v>
          </cell>
          <cell r="G640" t="str">
            <v>I</v>
          </cell>
          <cell r="H640">
            <v>1</v>
          </cell>
          <cell r="I640">
            <v>2</v>
          </cell>
          <cell r="K640">
            <v>130</v>
          </cell>
          <cell r="Q640" t="str">
            <v>A</v>
          </cell>
          <cell r="R640" t="str">
            <v>A</v>
          </cell>
          <cell r="S640" t="str">
            <v>A</v>
          </cell>
          <cell r="T640" t="str">
            <v>A</v>
          </cell>
          <cell r="U640" t="str">
            <v>A</v>
          </cell>
          <cell r="V640">
            <v>2015</v>
          </cell>
        </row>
        <row r="641">
          <cell r="E641" t="str">
            <v>K</v>
          </cell>
          <cell r="F641" t="str">
            <v>II</v>
          </cell>
          <cell r="G641" t="str">
            <v>I</v>
          </cell>
          <cell r="H641">
            <v>1</v>
          </cell>
          <cell r="I641">
            <v>2</v>
          </cell>
          <cell r="K641">
            <v>137</v>
          </cell>
          <cell r="Q641" t="str">
            <v>A</v>
          </cell>
          <cell r="R641" t="str">
            <v>A</v>
          </cell>
          <cell r="S641" t="str">
            <v>A</v>
          </cell>
          <cell r="T641" t="str">
            <v>A</v>
          </cell>
          <cell r="U641" t="str">
            <v>A</v>
          </cell>
          <cell r="V641">
            <v>2124</v>
          </cell>
        </row>
        <row r="642">
          <cell r="E642" t="str">
            <v>S1</v>
          </cell>
          <cell r="V642">
            <v>0</v>
          </cell>
        </row>
        <row r="643">
          <cell r="E643" t="str">
            <v>K</v>
          </cell>
          <cell r="F643" t="str">
            <v>II</v>
          </cell>
          <cell r="G643" t="str">
            <v>I</v>
          </cell>
          <cell r="H643">
            <v>1</v>
          </cell>
          <cell r="I643">
            <v>2</v>
          </cell>
          <cell r="K643">
            <v>96</v>
          </cell>
          <cell r="Q643" t="str">
            <v>A</v>
          </cell>
          <cell r="R643" t="str">
            <v>A</v>
          </cell>
          <cell r="S643" t="str">
            <v>A</v>
          </cell>
          <cell r="T643" t="str">
            <v>A</v>
          </cell>
          <cell r="U643" t="str">
            <v>A</v>
          </cell>
          <cell r="V643">
            <v>1488</v>
          </cell>
        </row>
        <row r="644">
          <cell r="E644" t="str">
            <v>K</v>
          </cell>
          <cell r="F644" t="str">
            <v>II</v>
          </cell>
          <cell r="G644" t="str">
            <v>I</v>
          </cell>
          <cell r="H644">
            <v>1</v>
          </cell>
          <cell r="I644">
            <v>1</v>
          </cell>
          <cell r="K644">
            <v>63</v>
          </cell>
          <cell r="Q644" t="str">
            <v>A</v>
          </cell>
          <cell r="R644" t="str">
            <v>A</v>
          </cell>
          <cell r="S644" t="str">
            <v>A</v>
          </cell>
          <cell r="T644" t="str">
            <v>C</v>
          </cell>
          <cell r="U644" t="str">
            <v>C</v>
          </cell>
          <cell r="V644">
            <v>977</v>
          </cell>
        </row>
        <row r="645">
          <cell r="E645" t="str">
            <v>K</v>
          </cell>
          <cell r="F645" t="str">
            <v>II</v>
          </cell>
          <cell r="G645" t="str">
            <v>I</v>
          </cell>
          <cell r="H645">
            <v>1</v>
          </cell>
          <cell r="I645">
            <v>1</v>
          </cell>
          <cell r="K645">
            <v>80</v>
          </cell>
          <cell r="Q645" t="str">
            <v>A</v>
          </cell>
          <cell r="R645" t="str">
            <v>A</v>
          </cell>
          <cell r="S645" t="str">
            <v>A</v>
          </cell>
          <cell r="T645" t="str">
            <v>A</v>
          </cell>
          <cell r="U645" t="str">
            <v>A</v>
          </cell>
          <cell r="V645">
            <v>1240</v>
          </cell>
        </row>
        <row r="646">
          <cell r="E646" t="str">
            <v>K</v>
          </cell>
          <cell r="F646" t="str">
            <v>II</v>
          </cell>
          <cell r="G646" t="str">
            <v>I</v>
          </cell>
          <cell r="H646">
            <v>1</v>
          </cell>
          <cell r="I646">
            <v>1</v>
          </cell>
          <cell r="K646">
            <v>75</v>
          </cell>
          <cell r="Q646" t="str">
            <v>A</v>
          </cell>
          <cell r="R646" t="str">
            <v>C</v>
          </cell>
          <cell r="S646" t="str">
            <v>C</v>
          </cell>
          <cell r="T646" t="str">
            <v>C</v>
          </cell>
          <cell r="U646" t="str">
            <v>C</v>
          </cell>
          <cell r="V646">
            <v>1163</v>
          </cell>
        </row>
        <row r="647">
          <cell r="E647" t="str">
            <v>K</v>
          </cell>
          <cell r="F647" t="str">
            <v>II</v>
          </cell>
          <cell r="G647" t="str">
            <v>I</v>
          </cell>
          <cell r="H647">
            <v>1</v>
          </cell>
          <cell r="I647">
            <v>1</v>
          </cell>
          <cell r="K647">
            <v>50</v>
          </cell>
          <cell r="Q647" t="str">
            <v>A</v>
          </cell>
          <cell r="R647" t="str">
            <v>C</v>
          </cell>
          <cell r="S647" t="str">
            <v>C</v>
          </cell>
          <cell r="T647" t="str">
            <v>C</v>
          </cell>
          <cell r="U647" t="str">
            <v>C</v>
          </cell>
          <cell r="V647">
            <v>775</v>
          </cell>
        </row>
        <row r="648">
          <cell r="E648">
            <v>0</v>
          </cell>
          <cell r="V648">
            <v>0</v>
          </cell>
        </row>
        <row r="649">
          <cell r="E649">
            <v>0</v>
          </cell>
          <cell r="V649">
            <v>0</v>
          </cell>
        </row>
        <row r="650">
          <cell r="E650">
            <v>0</v>
          </cell>
          <cell r="V650">
            <v>0</v>
          </cell>
        </row>
        <row r="651">
          <cell r="E651">
            <v>0</v>
          </cell>
          <cell r="V651">
            <v>0</v>
          </cell>
        </row>
        <row r="652">
          <cell r="E652">
            <v>0</v>
          </cell>
          <cell r="V652">
            <v>0</v>
          </cell>
        </row>
        <row r="653">
          <cell r="E653">
            <v>0</v>
          </cell>
          <cell r="V653">
            <v>0</v>
          </cell>
        </row>
        <row r="654">
          <cell r="E654">
            <v>0</v>
          </cell>
          <cell r="V654">
            <v>0</v>
          </cell>
        </row>
        <row r="655">
          <cell r="E655">
            <v>0</v>
          </cell>
          <cell r="V655">
            <v>0</v>
          </cell>
        </row>
        <row r="656">
          <cell r="E656">
            <v>0</v>
          </cell>
          <cell r="V656">
            <v>0</v>
          </cell>
        </row>
        <row r="657">
          <cell r="E657">
            <v>0</v>
          </cell>
          <cell r="V657">
            <v>0</v>
          </cell>
        </row>
        <row r="658">
          <cell r="E658">
            <v>0</v>
          </cell>
          <cell r="V658">
            <v>0</v>
          </cell>
        </row>
        <row r="659">
          <cell r="E659">
            <v>0</v>
          </cell>
          <cell r="V659">
            <v>0</v>
          </cell>
        </row>
        <row r="660">
          <cell r="E660">
            <v>0</v>
          </cell>
          <cell r="V660">
            <v>0</v>
          </cell>
        </row>
        <row r="661">
          <cell r="E661">
            <v>0</v>
          </cell>
          <cell r="V661">
            <v>0</v>
          </cell>
        </row>
        <row r="662">
          <cell r="E662">
            <v>0</v>
          </cell>
          <cell r="V662">
            <v>0</v>
          </cell>
        </row>
        <row r="663">
          <cell r="E663">
            <v>0</v>
          </cell>
          <cell r="V663">
            <v>0</v>
          </cell>
        </row>
        <row r="664">
          <cell r="E664">
            <v>0</v>
          </cell>
          <cell r="V664">
            <v>0</v>
          </cell>
        </row>
        <row r="665">
          <cell r="E665">
            <v>0</v>
          </cell>
          <cell r="V665">
            <v>0</v>
          </cell>
        </row>
        <row r="666">
          <cell r="E666">
            <v>0</v>
          </cell>
          <cell r="V666">
            <v>0</v>
          </cell>
        </row>
        <row r="667">
          <cell r="E667">
            <v>0</v>
          </cell>
          <cell r="V667">
            <v>0</v>
          </cell>
        </row>
        <row r="668">
          <cell r="E668">
            <v>0</v>
          </cell>
          <cell r="V668">
            <v>0</v>
          </cell>
        </row>
        <row r="669">
          <cell r="E669">
            <v>0</v>
          </cell>
          <cell r="V669">
            <v>0</v>
          </cell>
        </row>
        <row r="670">
          <cell r="E670">
            <v>0</v>
          </cell>
          <cell r="V670">
            <v>0</v>
          </cell>
        </row>
        <row r="671">
          <cell r="E671">
            <v>0</v>
          </cell>
          <cell r="V671">
            <v>0</v>
          </cell>
        </row>
        <row r="672">
          <cell r="E672">
            <v>0</v>
          </cell>
          <cell r="V672">
            <v>0</v>
          </cell>
        </row>
        <row r="673">
          <cell r="E673">
            <v>0</v>
          </cell>
          <cell r="V673">
            <v>0</v>
          </cell>
        </row>
        <row r="674">
          <cell r="E674">
            <v>0</v>
          </cell>
          <cell r="V674">
            <v>0</v>
          </cell>
        </row>
        <row r="675">
          <cell r="E675">
            <v>0</v>
          </cell>
          <cell r="V675">
            <v>0</v>
          </cell>
        </row>
        <row r="676">
          <cell r="E676">
            <v>0</v>
          </cell>
          <cell r="V676">
            <v>0</v>
          </cell>
        </row>
        <row r="677">
          <cell r="E677">
            <v>0</v>
          </cell>
          <cell r="V677">
            <v>0</v>
          </cell>
        </row>
        <row r="678">
          <cell r="E678">
            <v>0</v>
          </cell>
          <cell r="V678">
            <v>0</v>
          </cell>
        </row>
        <row r="679">
          <cell r="E679">
            <v>0</v>
          </cell>
          <cell r="V679">
            <v>0</v>
          </cell>
        </row>
        <row r="680">
          <cell r="E680">
            <v>0</v>
          </cell>
          <cell r="V680">
            <v>0</v>
          </cell>
        </row>
        <row r="681">
          <cell r="E681">
            <v>0</v>
          </cell>
          <cell r="V681">
            <v>0</v>
          </cell>
        </row>
        <row r="682">
          <cell r="E682">
            <v>0</v>
          </cell>
          <cell r="V682">
            <v>0</v>
          </cell>
        </row>
        <row r="683">
          <cell r="E683">
            <v>0</v>
          </cell>
          <cell r="V683">
            <v>0</v>
          </cell>
        </row>
        <row r="684">
          <cell r="E684">
            <v>0</v>
          </cell>
          <cell r="V684">
            <v>0</v>
          </cell>
        </row>
        <row r="685">
          <cell r="E685">
            <v>0</v>
          </cell>
          <cell r="V685">
            <v>0</v>
          </cell>
        </row>
        <row r="686">
          <cell r="E686">
            <v>0</v>
          </cell>
          <cell r="V686">
            <v>0</v>
          </cell>
        </row>
        <row r="687">
          <cell r="E687">
            <v>0</v>
          </cell>
          <cell r="V687">
            <v>0</v>
          </cell>
        </row>
        <row r="688">
          <cell r="E688">
            <v>0</v>
          </cell>
          <cell r="V688">
            <v>0</v>
          </cell>
        </row>
        <row r="689">
          <cell r="E689">
            <v>0</v>
          </cell>
          <cell r="V689">
            <v>0</v>
          </cell>
        </row>
        <row r="690">
          <cell r="E690">
            <v>0</v>
          </cell>
          <cell r="V690">
            <v>0</v>
          </cell>
        </row>
        <row r="691">
          <cell r="E691">
            <v>0</v>
          </cell>
          <cell r="V691">
            <v>0</v>
          </cell>
        </row>
        <row r="692">
          <cell r="E692">
            <v>0</v>
          </cell>
          <cell r="V692">
            <v>0</v>
          </cell>
        </row>
        <row r="693">
          <cell r="E693">
            <v>0</v>
          </cell>
          <cell r="V693">
            <v>0</v>
          </cell>
        </row>
        <row r="694">
          <cell r="E694">
            <v>0</v>
          </cell>
          <cell r="V694">
            <v>0</v>
          </cell>
        </row>
        <row r="695">
          <cell r="E695">
            <v>0</v>
          </cell>
          <cell r="V695">
            <v>0</v>
          </cell>
        </row>
        <row r="696">
          <cell r="E696">
            <v>0</v>
          </cell>
          <cell r="V696">
            <v>0</v>
          </cell>
        </row>
        <row r="697">
          <cell r="E697">
            <v>0</v>
          </cell>
          <cell r="V697">
            <v>0</v>
          </cell>
        </row>
        <row r="698">
          <cell r="E698">
            <v>0</v>
          </cell>
          <cell r="V698">
            <v>0</v>
          </cell>
        </row>
        <row r="699">
          <cell r="E699">
            <v>0</v>
          </cell>
          <cell r="V699">
            <v>0</v>
          </cell>
        </row>
        <row r="700">
          <cell r="E700">
            <v>0</v>
          </cell>
          <cell r="V700">
            <v>0</v>
          </cell>
        </row>
        <row r="701">
          <cell r="E701">
            <v>0</v>
          </cell>
          <cell r="V701">
            <v>0</v>
          </cell>
        </row>
        <row r="702">
          <cell r="E702">
            <v>0</v>
          </cell>
          <cell r="V702">
            <v>0</v>
          </cell>
        </row>
        <row r="703">
          <cell r="E703">
            <v>0</v>
          </cell>
          <cell r="V703">
            <v>0</v>
          </cell>
        </row>
        <row r="704">
          <cell r="E704">
            <v>0</v>
          </cell>
          <cell r="V704">
            <v>0</v>
          </cell>
        </row>
        <row r="705">
          <cell r="E705">
            <v>0</v>
          </cell>
          <cell r="V705">
            <v>0</v>
          </cell>
        </row>
        <row r="706">
          <cell r="E706">
            <v>0</v>
          </cell>
          <cell r="V706">
            <v>0</v>
          </cell>
        </row>
        <row r="707">
          <cell r="E707">
            <v>0</v>
          </cell>
          <cell r="V707">
            <v>0</v>
          </cell>
        </row>
        <row r="708">
          <cell r="E708">
            <v>0</v>
          </cell>
          <cell r="V708">
            <v>0</v>
          </cell>
        </row>
        <row r="709">
          <cell r="E709">
            <v>0</v>
          </cell>
          <cell r="V709">
            <v>0</v>
          </cell>
        </row>
        <row r="710">
          <cell r="E710">
            <v>0</v>
          </cell>
          <cell r="V710">
            <v>0</v>
          </cell>
        </row>
        <row r="711">
          <cell r="E711">
            <v>0</v>
          </cell>
          <cell r="V711">
            <v>0</v>
          </cell>
        </row>
        <row r="712">
          <cell r="E712">
            <v>0</v>
          </cell>
          <cell r="V712">
            <v>0</v>
          </cell>
        </row>
        <row r="713">
          <cell r="E713">
            <v>0</v>
          </cell>
          <cell r="V713">
            <v>0</v>
          </cell>
        </row>
        <row r="714">
          <cell r="E714">
            <v>0</v>
          </cell>
          <cell r="V714">
            <v>0</v>
          </cell>
        </row>
        <row r="715">
          <cell r="E715">
            <v>0</v>
          </cell>
          <cell r="V715">
            <v>0</v>
          </cell>
        </row>
        <row r="716">
          <cell r="E716">
            <v>0</v>
          </cell>
          <cell r="V716">
            <v>0</v>
          </cell>
        </row>
        <row r="717">
          <cell r="E717">
            <v>0</v>
          </cell>
          <cell r="V717">
            <v>0</v>
          </cell>
        </row>
        <row r="718">
          <cell r="E718">
            <v>0</v>
          </cell>
          <cell r="V718">
            <v>0</v>
          </cell>
        </row>
        <row r="719">
          <cell r="E719">
            <v>0</v>
          </cell>
          <cell r="V719">
            <v>0</v>
          </cell>
        </row>
        <row r="720">
          <cell r="E720">
            <v>0</v>
          </cell>
          <cell r="V720">
            <v>0</v>
          </cell>
        </row>
        <row r="721">
          <cell r="E721">
            <v>0</v>
          </cell>
          <cell r="V721">
            <v>0</v>
          </cell>
        </row>
        <row r="722">
          <cell r="E722">
            <v>0</v>
          </cell>
          <cell r="V722">
            <v>0</v>
          </cell>
        </row>
        <row r="723">
          <cell r="E723">
            <v>0</v>
          </cell>
          <cell r="V723">
            <v>0</v>
          </cell>
        </row>
        <row r="724">
          <cell r="E724">
            <v>0</v>
          </cell>
          <cell r="V724">
            <v>0</v>
          </cell>
        </row>
        <row r="725">
          <cell r="E725">
            <v>0</v>
          </cell>
          <cell r="V725">
            <v>0</v>
          </cell>
        </row>
        <row r="726">
          <cell r="E726">
            <v>0</v>
          </cell>
          <cell r="V726">
            <v>0</v>
          </cell>
        </row>
        <row r="727">
          <cell r="E727">
            <v>0</v>
          </cell>
          <cell r="V727">
            <v>0</v>
          </cell>
        </row>
        <row r="728">
          <cell r="K728">
            <v>0</v>
          </cell>
          <cell r="M728">
            <v>0</v>
          </cell>
          <cell r="O728">
            <v>0</v>
          </cell>
        </row>
        <row r="729">
          <cell r="E729" t="str">
            <v>I</v>
          </cell>
          <cell r="F729" t="str">
            <v>I</v>
          </cell>
          <cell r="G729">
            <v>1</v>
          </cell>
          <cell r="H729">
            <v>3</v>
          </cell>
          <cell r="J729">
            <v>117</v>
          </cell>
          <cell r="Q729" t="str">
            <v>A</v>
          </cell>
          <cell r="R729" t="str">
            <v>C</v>
          </cell>
          <cell r="S729" t="str">
            <v>C</v>
          </cell>
          <cell r="T729" t="str">
            <v>A</v>
          </cell>
          <cell r="U729" t="str">
            <v>C</v>
          </cell>
          <cell r="V729" t="str">
            <v>A</v>
          </cell>
        </row>
        <row r="730">
          <cell r="E730" t="str">
            <v>I</v>
          </cell>
          <cell r="F730" t="str">
            <v>I</v>
          </cell>
          <cell r="G730">
            <v>1</v>
          </cell>
          <cell r="H730">
            <v>3</v>
          </cell>
          <cell r="J730">
            <v>117</v>
          </cell>
          <cell r="Q730" t="str">
            <v>A</v>
          </cell>
          <cell r="R730" t="str">
            <v>C</v>
          </cell>
          <cell r="S730" t="str">
            <v>C</v>
          </cell>
          <cell r="T730" t="str">
            <v>A</v>
          </cell>
          <cell r="U730" t="str">
            <v>C</v>
          </cell>
          <cell r="V730" t="str">
            <v>A</v>
          </cell>
        </row>
        <row r="731">
          <cell r="E731" t="str">
            <v>I</v>
          </cell>
          <cell r="F731" t="str">
            <v>I</v>
          </cell>
          <cell r="G731">
            <v>1</v>
          </cell>
          <cell r="H731">
            <v>4</v>
          </cell>
          <cell r="J731">
            <v>198</v>
          </cell>
          <cell r="Q731" t="str">
            <v>A</v>
          </cell>
          <cell r="R731" t="str">
            <v>C</v>
          </cell>
          <cell r="S731" t="str">
            <v>C</v>
          </cell>
          <cell r="T731" t="str">
            <v>C</v>
          </cell>
          <cell r="U731" t="str">
            <v>A</v>
          </cell>
          <cell r="V731" t="str">
            <v>A</v>
          </cell>
        </row>
        <row r="732">
          <cell r="E732" t="str">
            <v>I</v>
          </cell>
          <cell r="F732" t="str">
            <v>I</v>
          </cell>
          <cell r="G732">
            <v>1</v>
          </cell>
          <cell r="H732">
            <v>3</v>
          </cell>
          <cell r="J732">
            <v>117</v>
          </cell>
          <cell r="Q732" t="str">
            <v>A</v>
          </cell>
          <cell r="R732" t="str">
            <v>C</v>
          </cell>
          <cell r="S732" t="str">
            <v>C</v>
          </cell>
          <cell r="T732" t="str">
            <v>A</v>
          </cell>
          <cell r="U732" t="str">
            <v>C</v>
          </cell>
          <cell r="V732" t="str">
            <v>A</v>
          </cell>
        </row>
        <row r="733">
          <cell r="E733" t="str">
            <v>I</v>
          </cell>
          <cell r="F733" t="str">
            <v>I</v>
          </cell>
          <cell r="G733">
            <v>1</v>
          </cell>
          <cell r="H733">
            <v>4</v>
          </cell>
          <cell r="J733">
            <v>153</v>
          </cell>
          <cell r="Q733" t="str">
            <v>A</v>
          </cell>
          <cell r="R733" t="str">
            <v>C</v>
          </cell>
          <cell r="S733" t="str">
            <v>C</v>
          </cell>
          <cell r="T733" t="str">
            <v>A</v>
          </cell>
          <cell r="U733" t="str">
            <v>C</v>
          </cell>
          <cell r="V733" t="str">
            <v>C</v>
          </cell>
        </row>
        <row r="734">
          <cell r="E734" t="str">
            <v>I</v>
          </cell>
          <cell r="F734" t="str">
            <v>I</v>
          </cell>
          <cell r="G734">
            <v>1</v>
          </cell>
          <cell r="H734">
            <v>4</v>
          </cell>
          <cell r="J734">
            <v>137</v>
          </cell>
          <cell r="Q734" t="str">
            <v>A</v>
          </cell>
          <cell r="R734" t="str">
            <v>C</v>
          </cell>
          <cell r="S734" t="str">
            <v>C</v>
          </cell>
          <cell r="T734" t="str">
            <v>C</v>
          </cell>
          <cell r="U734" t="str">
            <v>A</v>
          </cell>
          <cell r="V734" t="str">
            <v>C</v>
          </cell>
        </row>
        <row r="735">
          <cell r="E735" t="str">
            <v>I</v>
          </cell>
          <cell r="F735" t="str">
            <v>I</v>
          </cell>
          <cell r="G735">
            <v>1</v>
          </cell>
          <cell r="H735">
            <v>3</v>
          </cell>
          <cell r="J735">
            <v>170</v>
          </cell>
          <cell r="Q735" t="str">
            <v>A</v>
          </cell>
          <cell r="R735" t="str">
            <v>A</v>
          </cell>
          <cell r="S735" t="str">
            <v>C</v>
          </cell>
          <cell r="T735" t="str">
            <v>A</v>
          </cell>
          <cell r="U735" t="str">
            <v>A</v>
          </cell>
          <cell r="V735" t="str">
            <v>A</v>
          </cell>
        </row>
        <row r="736">
          <cell r="E736">
            <v>0</v>
          </cell>
          <cell r="V736">
            <v>0</v>
          </cell>
        </row>
        <row r="737">
          <cell r="E737" t="str">
            <v>I</v>
          </cell>
          <cell r="F737" t="str">
            <v>I</v>
          </cell>
          <cell r="G737">
            <v>1</v>
          </cell>
          <cell r="H737">
            <v>3</v>
          </cell>
          <cell r="J737">
            <v>252</v>
          </cell>
          <cell r="Q737" t="str">
            <v>A</v>
          </cell>
          <cell r="R737" t="str">
            <v>C</v>
          </cell>
          <cell r="S737" t="str">
            <v>C</v>
          </cell>
          <cell r="T737" t="str">
            <v>A</v>
          </cell>
          <cell r="U737" t="str">
            <v>A</v>
          </cell>
          <cell r="V737" t="str">
            <v>C</v>
          </cell>
        </row>
        <row r="738">
          <cell r="E738" t="str">
            <v>I</v>
          </cell>
          <cell r="F738" t="str">
            <v>I</v>
          </cell>
          <cell r="G738">
            <v>1</v>
          </cell>
          <cell r="H738">
            <v>4</v>
          </cell>
          <cell r="J738">
            <v>244</v>
          </cell>
          <cell r="Q738" t="str">
            <v>A</v>
          </cell>
          <cell r="R738" t="str">
            <v>C</v>
          </cell>
          <cell r="S738" t="str">
            <v>A</v>
          </cell>
          <cell r="T738" t="str">
            <v>C</v>
          </cell>
          <cell r="U738" t="str">
            <v>C</v>
          </cell>
          <cell r="V738" t="str">
            <v>C</v>
          </cell>
        </row>
        <row r="739">
          <cell r="E739" t="str">
            <v>I</v>
          </cell>
          <cell r="F739" t="str">
            <v>I</v>
          </cell>
          <cell r="G739">
            <v>1</v>
          </cell>
          <cell r="H739">
            <v>4</v>
          </cell>
          <cell r="J739">
            <v>153</v>
          </cell>
          <cell r="Q739" t="str">
            <v>A</v>
          </cell>
          <cell r="R739" t="str">
            <v>C</v>
          </cell>
          <cell r="S739" t="str">
            <v>C</v>
          </cell>
          <cell r="T739" t="str">
            <v>A</v>
          </cell>
          <cell r="U739" t="str">
            <v>C</v>
          </cell>
          <cell r="V739" t="str">
            <v>C</v>
          </cell>
        </row>
        <row r="740">
          <cell r="E740" t="str">
            <v>I</v>
          </cell>
          <cell r="F740" t="str">
            <v>I</v>
          </cell>
          <cell r="G740">
            <v>1</v>
          </cell>
          <cell r="H740">
            <v>3</v>
          </cell>
          <cell r="J740">
            <v>94</v>
          </cell>
          <cell r="Q740" t="str">
            <v>A</v>
          </cell>
          <cell r="R740" t="str">
            <v>C</v>
          </cell>
          <cell r="S740" t="str">
            <v>C</v>
          </cell>
          <cell r="T740" t="str">
            <v>C</v>
          </cell>
          <cell r="U740" t="str">
            <v>A</v>
          </cell>
          <cell r="V740" t="str">
            <v>C</v>
          </cell>
        </row>
        <row r="741">
          <cell r="E741">
            <v>0</v>
          </cell>
          <cell r="V741">
            <v>0</v>
          </cell>
        </row>
        <row r="742">
          <cell r="E742" t="str">
            <v>I</v>
          </cell>
          <cell r="F742" t="str">
            <v>I</v>
          </cell>
          <cell r="G742">
            <v>1</v>
          </cell>
          <cell r="H742">
            <v>4</v>
          </cell>
          <cell r="J742">
            <v>198</v>
          </cell>
          <cell r="Q742" t="str">
            <v>A</v>
          </cell>
          <cell r="R742" t="str">
            <v>C</v>
          </cell>
          <cell r="S742" t="str">
            <v>C</v>
          </cell>
          <cell r="T742" t="str">
            <v>A</v>
          </cell>
          <cell r="U742" t="str">
            <v>A</v>
          </cell>
          <cell r="V742" t="str">
            <v>C</v>
          </cell>
        </row>
        <row r="743">
          <cell r="E743" t="str">
            <v>I</v>
          </cell>
          <cell r="F743" t="str">
            <v>I</v>
          </cell>
          <cell r="G743">
            <v>1</v>
          </cell>
          <cell r="H743">
            <v>5</v>
          </cell>
          <cell r="J743">
            <v>110</v>
          </cell>
          <cell r="Q743" t="str">
            <v>A</v>
          </cell>
          <cell r="R743" t="str">
            <v>C</v>
          </cell>
          <cell r="S743" t="str">
            <v>C</v>
          </cell>
          <cell r="T743" t="str">
            <v>C</v>
          </cell>
          <cell r="U743" t="str">
            <v>A</v>
          </cell>
          <cell r="V743" t="str">
            <v>A</v>
          </cell>
        </row>
        <row r="744">
          <cell r="E744" t="str">
            <v>I</v>
          </cell>
          <cell r="F744" t="str">
            <v>I</v>
          </cell>
          <cell r="G744">
            <v>1</v>
          </cell>
          <cell r="H744">
            <v>5</v>
          </cell>
          <cell r="J744">
            <v>157</v>
          </cell>
          <cell r="Q744" t="str">
            <v>A</v>
          </cell>
          <cell r="R744" t="str">
            <v>C</v>
          </cell>
          <cell r="S744" t="str">
            <v>C</v>
          </cell>
          <cell r="T744" t="str">
            <v>C</v>
          </cell>
          <cell r="U744" t="str">
            <v>C</v>
          </cell>
          <cell r="V744" t="str">
            <v>A</v>
          </cell>
        </row>
        <row r="745">
          <cell r="E745" t="str">
            <v>I</v>
          </cell>
          <cell r="F745" t="str">
            <v>I</v>
          </cell>
          <cell r="G745">
            <v>1</v>
          </cell>
          <cell r="H745">
            <v>5</v>
          </cell>
          <cell r="J745">
            <v>157</v>
          </cell>
          <cell r="Q745" t="str">
            <v>A</v>
          </cell>
          <cell r="R745" t="str">
            <v>C</v>
          </cell>
          <cell r="S745" t="str">
            <v>C</v>
          </cell>
          <cell r="T745" t="str">
            <v>C</v>
          </cell>
          <cell r="U745" t="str">
            <v>C</v>
          </cell>
          <cell r="V745" t="str">
            <v>A</v>
          </cell>
        </row>
        <row r="746">
          <cell r="E746" t="str">
            <v>I</v>
          </cell>
          <cell r="F746" t="str">
            <v>I</v>
          </cell>
          <cell r="G746">
            <v>1</v>
          </cell>
          <cell r="H746">
            <v>5</v>
          </cell>
          <cell r="J746">
            <v>185</v>
          </cell>
          <cell r="Q746" t="str">
            <v>A</v>
          </cell>
          <cell r="R746" t="str">
            <v>C</v>
          </cell>
          <cell r="S746" t="str">
            <v>C</v>
          </cell>
          <cell r="T746" t="str">
            <v>A</v>
          </cell>
          <cell r="U746" t="str">
            <v>C</v>
          </cell>
          <cell r="V746" t="str">
            <v>C</v>
          </cell>
        </row>
        <row r="747">
          <cell r="E747">
            <v>0</v>
          </cell>
          <cell r="V747">
            <v>0</v>
          </cell>
        </row>
        <row r="748">
          <cell r="E748">
            <v>0</v>
          </cell>
          <cell r="V748">
            <v>0</v>
          </cell>
        </row>
        <row r="749">
          <cell r="E749">
            <v>0</v>
          </cell>
          <cell r="V749">
            <v>0</v>
          </cell>
        </row>
        <row r="750">
          <cell r="E750">
            <v>0</v>
          </cell>
          <cell r="V750">
            <v>0</v>
          </cell>
        </row>
        <row r="751">
          <cell r="E751">
            <v>0</v>
          </cell>
          <cell r="V751">
            <v>0</v>
          </cell>
        </row>
        <row r="752">
          <cell r="E752">
            <v>0</v>
          </cell>
          <cell r="V752">
            <v>0</v>
          </cell>
        </row>
        <row r="753">
          <cell r="E753">
            <v>0</v>
          </cell>
          <cell r="V753">
            <v>0</v>
          </cell>
        </row>
        <row r="754">
          <cell r="E754">
            <v>0</v>
          </cell>
          <cell r="V754">
            <v>0</v>
          </cell>
        </row>
        <row r="755">
          <cell r="E755">
            <v>0</v>
          </cell>
          <cell r="V755">
            <v>0</v>
          </cell>
        </row>
        <row r="756">
          <cell r="E756">
            <v>0</v>
          </cell>
          <cell r="V756">
            <v>0</v>
          </cell>
        </row>
        <row r="757">
          <cell r="E757">
            <v>0</v>
          </cell>
          <cell r="V757">
            <v>0</v>
          </cell>
        </row>
        <row r="758">
          <cell r="E758" t="str">
            <v>II</v>
          </cell>
          <cell r="F758" t="str">
            <v>II</v>
          </cell>
          <cell r="G758">
            <v>1</v>
          </cell>
          <cell r="H758">
            <v>13</v>
          </cell>
          <cell r="J758">
            <v>103</v>
          </cell>
          <cell r="Q758" t="str">
            <v>A</v>
          </cell>
          <cell r="R758" t="str">
            <v>C</v>
          </cell>
          <cell r="S758" t="str">
            <v>A</v>
          </cell>
          <cell r="T758" t="str">
            <v>A</v>
          </cell>
          <cell r="U758" t="str">
            <v>A</v>
          </cell>
          <cell r="V758" t="str">
            <v>C</v>
          </cell>
        </row>
        <row r="759">
          <cell r="E759" t="str">
            <v>II</v>
          </cell>
          <cell r="F759" t="str">
            <v>II</v>
          </cell>
          <cell r="G759">
            <v>1</v>
          </cell>
          <cell r="H759">
            <v>13</v>
          </cell>
          <cell r="J759">
            <v>158</v>
          </cell>
          <cell r="Q759" t="str">
            <v>A</v>
          </cell>
          <cell r="R759" t="str">
            <v>C</v>
          </cell>
          <cell r="S759" t="str">
            <v>A</v>
          </cell>
          <cell r="T759" t="str">
            <v>A</v>
          </cell>
          <cell r="U759" t="str">
            <v>A</v>
          </cell>
          <cell r="V759" t="str">
            <v>A</v>
          </cell>
        </row>
        <row r="760">
          <cell r="E760" t="str">
            <v>II</v>
          </cell>
          <cell r="F760" t="str">
            <v>II</v>
          </cell>
          <cell r="G760">
            <v>1</v>
          </cell>
          <cell r="H760">
            <v>13</v>
          </cell>
          <cell r="J760">
            <v>103</v>
          </cell>
          <cell r="Q760" t="str">
            <v>A</v>
          </cell>
          <cell r="R760" t="str">
            <v>C</v>
          </cell>
          <cell r="S760" t="str">
            <v>A</v>
          </cell>
          <cell r="T760" t="str">
            <v>A</v>
          </cell>
          <cell r="U760" t="str">
            <v>A</v>
          </cell>
          <cell r="V760" t="str">
            <v>C</v>
          </cell>
        </row>
        <row r="761">
          <cell r="E761" t="str">
            <v>II</v>
          </cell>
          <cell r="F761" t="str">
            <v>II</v>
          </cell>
          <cell r="G761">
            <v>1</v>
          </cell>
          <cell r="H761">
            <v>13</v>
          </cell>
          <cell r="J761">
            <v>165</v>
          </cell>
          <cell r="Q761" t="str">
            <v>A</v>
          </cell>
          <cell r="R761" t="str">
            <v>C</v>
          </cell>
          <cell r="S761" t="str">
            <v>C</v>
          </cell>
          <cell r="T761" t="str">
            <v>A</v>
          </cell>
          <cell r="U761" t="str">
            <v>A</v>
          </cell>
          <cell r="V761" t="str">
            <v>A</v>
          </cell>
        </row>
        <row r="762">
          <cell r="E762" t="str">
            <v>II</v>
          </cell>
          <cell r="F762" t="str">
            <v>II</v>
          </cell>
          <cell r="G762">
            <v>1</v>
          </cell>
          <cell r="H762">
            <v>13</v>
          </cell>
          <cell r="J762">
            <v>158</v>
          </cell>
          <cell r="Q762" t="str">
            <v>A</v>
          </cell>
          <cell r="R762" t="str">
            <v>C</v>
          </cell>
          <cell r="S762" t="str">
            <v>C</v>
          </cell>
          <cell r="T762" t="str">
            <v>A</v>
          </cell>
          <cell r="U762" t="str">
            <v>A</v>
          </cell>
          <cell r="V762" t="str">
            <v>A</v>
          </cell>
        </row>
        <row r="763">
          <cell r="E763" t="str">
            <v>II</v>
          </cell>
          <cell r="F763" t="str">
            <v>II</v>
          </cell>
          <cell r="G763">
            <v>1</v>
          </cell>
          <cell r="H763">
            <v>12</v>
          </cell>
          <cell r="J763">
            <v>140</v>
          </cell>
          <cell r="Q763" t="str">
            <v>A</v>
          </cell>
          <cell r="R763" t="str">
            <v>C</v>
          </cell>
          <cell r="S763" t="str">
            <v>C</v>
          </cell>
          <cell r="T763" t="str">
            <v>A</v>
          </cell>
          <cell r="U763" t="str">
            <v>A</v>
          </cell>
          <cell r="V763" t="str">
            <v>A</v>
          </cell>
        </row>
        <row r="764">
          <cell r="E764">
            <v>0</v>
          </cell>
          <cell r="V764">
            <v>0</v>
          </cell>
        </row>
        <row r="765">
          <cell r="E765" t="str">
            <v>II</v>
          </cell>
          <cell r="F765" t="str">
            <v>II</v>
          </cell>
          <cell r="G765">
            <v>1</v>
          </cell>
          <cell r="H765">
            <v>12</v>
          </cell>
          <cell r="J765">
            <v>142</v>
          </cell>
          <cell r="Q765" t="str">
            <v>A</v>
          </cell>
          <cell r="R765" t="str">
            <v>C</v>
          </cell>
          <cell r="S765" t="str">
            <v>C</v>
          </cell>
          <cell r="T765" t="str">
            <v>A</v>
          </cell>
          <cell r="U765" t="str">
            <v>A</v>
          </cell>
          <cell r="V765" t="str">
            <v>A</v>
          </cell>
        </row>
        <row r="766">
          <cell r="E766" t="str">
            <v>II</v>
          </cell>
          <cell r="F766" t="str">
            <v>II</v>
          </cell>
          <cell r="G766">
            <v>1</v>
          </cell>
          <cell r="H766">
            <v>12</v>
          </cell>
          <cell r="J766">
            <v>168</v>
          </cell>
          <cell r="Q766" t="str">
            <v>A</v>
          </cell>
          <cell r="R766" t="str">
            <v>C</v>
          </cell>
          <cell r="S766" t="str">
            <v>C</v>
          </cell>
          <cell r="T766" t="str">
            <v>A</v>
          </cell>
          <cell r="U766" t="str">
            <v>A</v>
          </cell>
          <cell r="V766" t="str">
            <v>A</v>
          </cell>
        </row>
        <row r="767">
          <cell r="E767" t="str">
            <v>II</v>
          </cell>
          <cell r="F767" t="str">
            <v>II</v>
          </cell>
          <cell r="G767">
            <v>1</v>
          </cell>
          <cell r="H767">
            <v>12</v>
          </cell>
          <cell r="J767">
            <v>168</v>
          </cell>
          <cell r="Q767" t="str">
            <v>A</v>
          </cell>
          <cell r="R767" t="str">
            <v>C</v>
          </cell>
          <cell r="S767" t="str">
            <v>C</v>
          </cell>
          <cell r="T767" t="str">
            <v>A</v>
          </cell>
          <cell r="U767" t="str">
            <v>A</v>
          </cell>
          <cell r="V767" t="str">
            <v>A</v>
          </cell>
        </row>
        <row r="768">
          <cell r="E768" t="str">
            <v>II</v>
          </cell>
          <cell r="F768" t="str">
            <v>II</v>
          </cell>
          <cell r="G768">
            <v>1</v>
          </cell>
          <cell r="H768">
            <v>12</v>
          </cell>
          <cell r="J768">
            <v>113</v>
          </cell>
          <cell r="Q768" t="str">
            <v>A</v>
          </cell>
          <cell r="R768" t="str">
            <v>C</v>
          </cell>
          <cell r="S768" t="str">
            <v>C</v>
          </cell>
          <cell r="T768" t="str">
            <v>A</v>
          </cell>
          <cell r="U768" t="str">
            <v>C</v>
          </cell>
          <cell r="V768" t="str">
            <v>A</v>
          </cell>
        </row>
        <row r="769">
          <cell r="E769" t="str">
            <v>II</v>
          </cell>
          <cell r="F769" t="str">
            <v>II</v>
          </cell>
          <cell r="G769">
            <v>1</v>
          </cell>
          <cell r="H769">
            <v>12</v>
          </cell>
          <cell r="J769">
            <v>115</v>
          </cell>
          <cell r="Q769" t="str">
            <v>A</v>
          </cell>
          <cell r="R769" t="str">
            <v>C</v>
          </cell>
          <cell r="S769" t="str">
            <v>A</v>
          </cell>
          <cell r="T769" t="str">
            <v>A</v>
          </cell>
          <cell r="U769" t="str">
            <v>A</v>
          </cell>
          <cell r="V769" t="str">
            <v>C</v>
          </cell>
        </row>
        <row r="770">
          <cell r="E770" t="str">
            <v>II</v>
          </cell>
          <cell r="F770" t="str">
            <v>II</v>
          </cell>
          <cell r="G770">
            <v>1</v>
          </cell>
          <cell r="H770">
            <v>12</v>
          </cell>
          <cell r="J770">
            <v>130</v>
          </cell>
          <cell r="Q770" t="str">
            <v>A</v>
          </cell>
          <cell r="R770" t="str">
            <v>C</v>
          </cell>
          <cell r="S770" t="str">
            <v>C</v>
          </cell>
          <cell r="T770" t="str">
            <v>A</v>
          </cell>
          <cell r="U770" t="str">
            <v>A</v>
          </cell>
          <cell r="V770" t="str">
            <v>A</v>
          </cell>
        </row>
        <row r="771">
          <cell r="E771" t="str">
            <v>II</v>
          </cell>
          <cell r="F771" t="str">
            <v>II</v>
          </cell>
          <cell r="G771">
            <v>1</v>
          </cell>
          <cell r="H771">
            <v>13</v>
          </cell>
          <cell r="J771">
            <v>165</v>
          </cell>
          <cell r="Q771" t="str">
            <v>A</v>
          </cell>
          <cell r="R771" t="str">
            <v>C</v>
          </cell>
          <cell r="S771" t="str">
            <v>C</v>
          </cell>
          <cell r="T771" t="str">
            <v>A</v>
          </cell>
          <cell r="U771" t="str">
            <v>A</v>
          </cell>
          <cell r="V771" t="str">
            <v>C</v>
          </cell>
        </row>
        <row r="772">
          <cell r="E772">
            <v>0</v>
          </cell>
          <cell r="V772">
            <v>0</v>
          </cell>
        </row>
        <row r="773">
          <cell r="E773" t="str">
            <v>II</v>
          </cell>
          <cell r="F773" t="str">
            <v>II</v>
          </cell>
          <cell r="G773">
            <v>1</v>
          </cell>
          <cell r="H773">
            <v>13</v>
          </cell>
          <cell r="J773">
            <v>130</v>
          </cell>
          <cell r="Q773" t="str">
            <v>A</v>
          </cell>
          <cell r="R773" t="str">
            <v>C</v>
          </cell>
          <cell r="S773" t="str">
            <v>C</v>
          </cell>
          <cell r="T773" t="str">
            <v>A</v>
          </cell>
          <cell r="U773" t="str">
            <v>A</v>
          </cell>
          <cell r="V773" t="str">
            <v>C</v>
          </cell>
        </row>
        <row r="774">
          <cell r="E774" t="str">
            <v>II</v>
          </cell>
          <cell r="F774" t="str">
            <v>II</v>
          </cell>
          <cell r="G774">
            <v>1</v>
          </cell>
          <cell r="H774">
            <v>13</v>
          </cell>
          <cell r="J774">
            <v>113</v>
          </cell>
          <cell r="Q774" t="str">
            <v>A</v>
          </cell>
          <cell r="R774" t="str">
            <v>C</v>
          </cell>
          <cell r="S774" t="str">
            <v>C</v>
          </cell>
          <cell r="T774" t="str">
            <v>C</v>
          </cell>
          <cell r="U774" t="str">
            <v>A</v>
          </cell>
          <cell r="V774" t="str">
            <v>C</v>
          </cell>
        </row>
        <row r="775">
          <cell r="E775">
            <v>0</v>
          </cell>
          <cell r="V775">
            <v>0</v>
          </cell>
        </row>
        <row r="776">
          <cell r="E776">
            <v>0</v>
          </cell>
          <cell r="V776">
            <v>0</v>
          </cell>
        </row>
        <row r="777">
          <cell r="E777">
            <v>0</v>
          </cell>
          <cell r="V777">
            <v>0</v>
          </cell>
        </row>
        <row r="778">
          <cell r="E778">
            <v>0</v>
          </cell>
          <cell r="V778">
            <v>0</v>
          </cell>
        </row>
        <row r="779">
          <cell r="E779">
            <v>0</v>
          </cell>
          <cell r="V779">
            <v>0</v>
          </cell>
        </row>
        <row r="780">
          <cell r="E780">
            <v>0</v>
          </cell>
          <cell r="V780">
            <v>0</v>
          </cell>
        </row>
        <row r="781">
          <cell r="E781">
            <v>0</v>
          </cell>
          <cell r="V781">
            <v>0</v>
          </cell>
        </row>
        <row r="782">
          <cell r="E782">
            <v>0</v>
          </cell>
          <cell r="V782">
            <v>0</v>
          </cell>
        </row>
        <row r="783">
          <cell r="E783">
            <v>0</v>
          </cell>
          <cell r="V783">
            <v>0</v>
          </cell>
        </row>
        <row r="784">
          <cell r="E784">
            <v>0</v>
          </cell>
          <cell r="V784">
            <v>0</v>
          </cell>
        </row>
        <row r="785">
          <cell r="E785">
            <v>0</v>
          </cell>
          <cell r="V785">
            <v>0</v>
          </cell>
        </row>
        <row r="786">
          <cell r="E786">
            <v>0</v>
          </cell>
          <cell r="V786">
            <v>0</v>
          </cell>
        </row>
        <row r="787">
          <cell r="E787">
            <v>0</v>
          </cell>
          <cell r="V787">
            <v>0</v>
          </cell>
        </row>
        <row r="788">
          <cell r="E788">
            <v>0</v>
          </cell>
          <cell r="V788">
            <v>0</v>
          </cell>
        </row>
        <row r="789">
          <cell r="E789">
            <v>0</v>
          </cell>
          <cell r="V789">
            <v>0</v>
          </cell>
        </row>
        <row r="790">
          <cell r="E790">
            <v>0</v>
          </cell>
          <cell r="V790">
            <v>0</v>
          </cell>
        </row>
        <row r="791">
          <cell r="E791">
            <v>0</v>
          </cell>
          <cell r="V791">
            <v>0</v>
          </cell>
        </row>
        <row r="792">
          <cell r="E792">
            <v>0</v>
          </cell>
          <cell r="V792">
            <v>0</v>
          </cell>
        </row>
        <row r="793">
          <cell r="E793">
            <v>0</v>
          </cell>
          <cell r="V793">
            <v>0</v>
          </cell>
        </row>
        <row r="794">
          <cell r="E794">
            <v>0</v>
          </cell>
          <cell r="V794">
            <v>0</v>
          </cell>
        </row>
        <row r="795">
          <cell r="E795">
            <v>0</v>
          </cell>
          <cell r="V795">
            <v>0</v>
          </cell>
        </row>
        <row r="796">
          <cell r="E796">
            <v>0</v>
          </cell>
          <cell r="V796">
            <v>0</v>
          </cell>
        </row>
        <row r="797">
          <cell r="E797">
            <v>0</v>
          </cell>
          <cell r="V797">
            <v>0</v>
          </cell>
        </row>
        <row r="798">
          <cell r="E798">
            <v>0</v>
          </cell>
          <cell r="V798">
            <v>0</v>
          </cell>
        </row>
        <row r="799">
          <cell r="E799">
            <v>0</v>
          </cell>
          <cell r="V799">
            <v>0</v>
          </cell>
        </row>
        <row r="800">
          <cell r="E800">
            <v>0</v>
          </cell>
          <cell r="V800">
            <v>0</v>
          </cell>
        </row>
        <row r="801">
          <cell r="E801">
            <v>0</v>
          </cell>
          <cell r="V801">
            <v>0</v>
          </cell>
        </row>
        <row r="802">
          <cell r="E802">
            <v>0</v>
          </cell>
          <cell r="V802">
            <v>0</v>
          </cell>
        </row>
        <row r="803">
          <cell r="E803">
            <v>0</v>
          </cell>
          <cell r="V803">
            <v>0</v>
          </cell>
        </row>
        <row r="804">
          <cell r="E804">
            <v>0</v>
          </cell>
          <cell r="V804">
            <v>0</v>
          </cell>
        </row>
        <row r="805">
          <cell r="E805">
            <v>0</v>
          </cell>
          <cell r="V805">
            <v>0</v>
          </cell>
        </row>
        <row r="806">
          <cell r="E806">
            <v>0</v>
          </cell>
          <cell r="V806">
            <v>0</v>
          </cell>
        </row>
        <row r="807">
          <cell r="E807">
            <v>0</v>
          </cell>
          <cell r="V807">
            <v>0</v>
          </cell>
        </row>
        <row r="808">
          <cell r="E808">
            <v>0</v>
          </cell>
          <cell r="V808">
            <v>0</v>
          </cell>
        </row>
        <row r="809">
          <cell r="E809">
            <v>0</v>
          </cell>
          <cell r="V809">
            <v>0</v>
          </cell>
        </row>
        <row r="810">
          <cell r="E810">
            <v>0</v>
          </cell>
          <cell r="V810">
            <v>0</v>
          </cell>
        </row>
        <row r="811">
          <cell r="E811">
            <v>0</v>
          </cell>
          <cell r="V811">
            <v>0</v>
          </cell>
        </row>
        <row r="812">
          <cell r="E812">
            <v>0</v>
          </cell>
          <cell r="V812">
            <v>0</v>
          </cell>
        </row>
        <row r="813">
          <cell r="E813">
            <v>0</v>
          </cell>
          <cell r="V813">
            <v>0</v>
          </cell>
        </row>
        <row r="814">
          <cell r="E814">
            <v>0</v>
          </cell>
          <cell r="V814">
            <v>0</v>
          </cell>
        </row>
        <row r="815">
          <cell r="E815">
            <v>0</v>
          </cell>
          <cell r="V815">
            <v>0</v>
          </cell>
        </row>
        <row r="816">
          <cell r="E816">
            <v>0</v>
          </cell>
          <cell r="V816">
            <v>0</v>
          </cell>
        </row>
        <row r="817">
          <cell r="E817">
            <v>0</v>
          </cell>
          <cell r="V817">
            <v>0</v>
          </cell>
        </row>
        <row r="818">
          <cell r="E818">
            <v>0</v>
          </cell>
          <cell r="V818">
            <v>0</v>
          </cell>
        </row>
        <row r="819">
          <cell r="E819">
            <v>0</v>
          </cell>
          <cell r="V819">
            <v>0</v>
          </cell>
        </row>
        <row r="820">
          <cell r="E820">
            <v>0</v>
          </cell>
          <cell r="V820">
            <v>0</v>
          </cell>
        </row>
        <row r="821">
          <cell r="E821">
            <v>0</v>
          </cell>
          <cell r="V821">
            <v>0</v>
          </cell>
        </row>
        <row r="822">
          <cell r="E822">
            <v>0</v>
          </cell>
          <cell r="V822">
            <v>0</v>
          </cell>
        </row>
        <row r="823">
          <cell r="E823">
            <v>0</v>
          </cell>
          <cell r="V823">
            <v>0</v>
          </cell>
        </row>
        <row r="824">
          <cell r="E824">
            <v>0</v>
          </cell>
          <cell r="V824">
            <v>0</v>
          </cell>
        </row>
        <row r="825">
          <cell r="E825">
            <v>0</v>
          </cell>
          <cell r="V825">
            <v>0</v>
          </cell>
        </row>
        <row r="826">
          <cell r="E826">
            <v>0</v>
          </cell>
          <cell r="V826">
            <v>0</v>
          </cell>
        </row>
        <row r="827">
          <cell r="E827">
            <v>0</v>
          </cell>
          <cell r="V827">
            <v>0</v>
          </cell>
        </row>
        <row r="828">
          <cell r="E828">
            <v>0</v>
          </cell>
          <cell r="V828">
            <v>0</v>
          </cell>
        </row>
        <row r="829">
          <cell r="E829">
            <v>0</v>
          </cell>
          <cell r="V829">
            <v>0</v>
          </cell>
        </row>
        <row r="830">
          <cell r="E830">
            <v>0</v>
          </cell>
          <cell r="V830">
            <v>0</v>
          </cell>
        </row>
        <row r="831">
          <cell r="E831">
            <v>0</v>
          </cell>
          <cell r="V831">
            <v>0</v>
          </cell>
        </row>
        <row r="832">
          <cell r="E832">
            <v>0</v>
          </cell>
          <cell r="V832">
            <v>0</v>
          </cell>
        </row>
        <row r="833">
          <cell r="E833">
            <v>0</v>
          </cell>
          <cell r="V833">
            <v>0</v>
          </cell>
        </row>
        <row r="834">
          <cell r="E834">
            <v>0</v>
          </cell>
          <cell r="V834">
            <v>0</v>
          </cell>
        </row>
        <row r="835">
          <cell r="E835">
            <v>0</v>
          </cell>
          <cell r="V835">
            <v>0</v>
          </cell>
        </row>
        <row r="836">
          <cell r="E836">
            <v>0</v>
          </cell>
          <cell r="V836">
            <v>0</v>
          </cell>
        </row>
        <row r="837">
          <cell r="E837">
            <v>0</v>
          </cell>
          <cell r="V837">
            <v>0</v>
          </cell>
        </row>
        <row r="838">
          <cell r="E838">
            <v>0</v>
          </cell>
          <cell r="V838">
            <v>0</v>
          </cell>
        </row>
        <row r="839">
          <cell r="E839">
            <v>0</v>
          </cell>
          <cell r="V839">
            <v>0</v>
          </cell>
        </row>
        <row r="840">
          <cell r="E840">
            <v>0</v>
          </cell>
          <cell r="V840">
            <v>0</v>
          </cell>
        </row>
        <row r="841">
          <cell r="E841">
            <v>0</v>
          </cell>
          <cell r="V841">
            <v>0</v>
          </cell>
        </row>
        <row r="842">
          <cell r="E842">
            <v>0</v>
          </cell>
          <cell r="V842">
            <v>0</v>
          </cell>
        </row>
        <row r="843">
          <cell r="E843">
            <v>0</v>
          </cell>
          <cell r="V843">
            <v>0</v>
          </cell>
        </row>
        <row r="844">
          <cell r="E844">
            <v>0</v>
          </cell>
          <cell r="V844">
            <v>0</v>
          </cell>
        </row>
        <row r="845">
          <cell r="E845">
            <v>0</v>
          </cell>
          <cell r="V845">
            <v>0</v>
          </cell>
        </row>
        <row r="846">
          <cell r="E846">
            <v>0</v>
          </cell>
          <cell r="V846">
            <v>0</v>
          </cell>
        </row>
        <row r="847">
          <cell r="E847">
            <v>0</v>
          </cell>
          <cell r="V847">
            <v>0</v>
          </cell>
        </row>
        <row r="848">
          <cell r="E848">
            <v>0</v>
          </cell>
          <cell r="V848">
            <v>0</v>
          </cell>
        </row>
        <row r="849">
          <cell r="E849">
            <v>0</v>
          </cell>
          <cell r="V849">
            <v>0</v>
          </cell>
        </row>
        <row r="850">
          <cell r="E850">
            <v>0</v>
          </cell>
          <cell r="V850">
            <v>0</v>
          </cell>
        </row>
        <row r="851">
          <cell r="E851">
            <v>0</v>
          </cell>
          <cell r="V851">
            <v>0</v>
          </cell>
        </row>
        <row r="852">
          <cell r="E852">
            <v>0</v>
          </cell>
          <cell r="V852">
            <v>0</v>
          </cell>
        </row>
        <row r="853">
          <cell r="E853">
            <v>0</v>
          </cell>
          <cell r="V853">
            <v>0</v>
          </cell>
        </row>
        <row r="854">
          <cell r="E854">
            <v>0</v>
          </cell>
          <cell r="V854">
            <v>0</v>
          </cell>
        </row>
        <row r="855">
          <cell r="E855">
            <v>0</v>
          </cell>
          <cell r="V855">
            <v>0</v>
          </cell>
        </row>
        <row r="856">
          <cell r="E856">
            <v>0</v>
          </cell>
          <cell r="V856">
            <v>0</v>
          </cell>
        </row>
        <row r="857">
          <cell r="E857">
            <v>0</v>
          </cell>
          <cell r="V857">
            <v>0</v>
          </cell>
        </row>
        <row r="858">
          <cell r="E858">
            <v>0</v>
          </cell>
          <cell r="V858">
            <v>0</v>
          </cell>
        </row>
        <row r="859">
          <cell r="E859">
            <v>0</v>
          </cell>
          <cell r="V859">
            <v>0</v>
          </cell>
        </row>
        <row r="860">
          <cell r="E860">
            <v>0</v>
          </cell>
          <cell r="V860">
            <v>0</v>
          </cell>
        </row>
        <row r="861">
          <cell r="E861">
            <v>0</v>
          </cell>
          <cell r="V861">
            <v>0</v>
          </cell>
        </row>
        <row r="862">
          <cell r="E862">
            <v>0</v>
          </cell>
          <cell r="V862">
            <v>0</v>
          </cell>
        </row>
        <row r="863">
          <cell r="E863">
            <v>0</v>
          </cell>
          <cell r="V863">
            <v>0</v>
          </cell>
        </row>
        <row r="864">
          <cell r="E864">
            <v>0</v>
          </cell>
          <cell r="V864">
            <v>0</v>
          </cell>
        </row>
        <row r="865">
          <cell r="E865">
            <v>0</v>
          </cell>
          <cell r="V865">
            <v>0</v>
          </cell>
        </row>
        <row r="866">
          <cell r="E866">
            <v>0</v>
          </cell>
          <cell r="V866">
            <v>0</v>
          </cell>
        </row>
        <row r="867">
          <cell r="E867">
            <v>0</v>
          </cell>
          <cell r="V867">
            <v>0</v>
          </cell>
        </row>
        <row r="868">
          <cell r="E868">
            <v>0</v>
          </cell>
          <cell r="V868">
            <v>0</v>
          </cell>
        </row>
        <row r="869">
          <cell r="E869">
            <v>0</v>
          </cell>
          <cell r="V869">
            <v>0</v>
          </cell>
        </row>
        <row r="870">
          <cell r="E870">
            <v>0</v>
          </cell>
          <cell r="V870">
            <v>0</v>
          </cell>
        </row>
        <row r="871">
          <cell r="E871">
            <v>0</v>
          </cell>
          <cell r="V871">
            <v>0</v>
          </cell>
        </row>
        <row r="872">
          <cell r="K872">
            <v>0</v>
          </cell>
          <cell r="M872">
            <v>0</v>
          </cell>
          <cell r="O872">
            <v>0</v>
          </cell>
        </row>
        <row r="873">
          <cell r="E873" t="str">
            <v>I</v>
          </cell>
          <cell r="F873" t="str">
            <v>I</v>
          </cell>
          <cell r="G873">
            <v>1</v>
          </cell>
          <cell r="H873">
            <v>3</v>
          </cell>
          <cell r="J873">
            <v>117</v>
          </cell>
          <cell r="Q873" t="str">
            <v>A</v>
          </cell>
          <cell r="R873" t="str">
            <v>C</v>
          </cell>
          <cell r="S873" t="str">
            <v>C</v>
          </cell>
          <cell r="T873" t="str">
            <v>A</v>
          </cell>
          <cell r="U873" t="str">
            <v>A</v>
          </cell>
          <cell r="V873" t="str">
            <v>C</v>
          </cell>
        </row>
        <row r="874">
          <cell r="E874" t="str">
            <v>I</v>
          </cell>
          <cell r="F874" t="str">
            <v>I</v>
          </cell>
          <cell r="G874">
            <v>1</v>
          </cell>
          <cell r="H874">
            <v>3</v>
          </cell>
          <cell r="I874">
            <v>5</v>
          </cell>
          <cell r="J874">
            <v>117</v>
          </cell>
          <cell r="K874">
            <v>79</v>
          </cell>
          <cell r="Q874" t="str">
            <v>A</v>
          </cell>
          <cell r="R874" t="str">
            <v>C</v>
          </cell>
          <cell r="S874" t="str">
            <v>C</v>
          </cell>
          <cell r="T874" t="str">
            <v>A</v>
          </cell>
          <cell r="U874" t="str">
            <v>A</v>
          </cell>
          <cell r="V874" t="str">
            <v>C</v>
          </cell>
        </row>
        <row r="875">
          <cell r="E875" t="str">
            <v>I</v>
          </cell>
          <cell r="F875" t="str">
            <v>I</v>
          </cell>
          <cell r="G875">
            <v>1</v>
          </cell>
          <cell r="H875">
            <v>5</v>
          </cell>
          <cell r="I875">
            <v>5</v>
          </cell>
          <cell r="J875">
            <v>156</v>
          </cell>
          <cell r="K875">
            <v>65</v>
          </cell>
          <cell r="Q875" t="str">
            <v>A</v>
          </cell>
          <cell r="R875" t="str">
            <v>C</v>
          </cell>
          <cell r="S875" t="str">
            <v>C</v>
          </cell>
          <cell r="T875" t="str">
            <v>C</v>
          </cell>
          <cell r="U875" t="str">
            <v>A</v>
          </cell>
          <cell r="V875" t="str">
            <v>A</v>
          </cell>
        </row>
        <row r="876">
          <cell r="E876" t="str">
            <v>I</v>
          </cell>
          <cell r="F876" t="str">
            <v>I</v>
          </cell>
          <cell r="G876">
            <v>1</v>
          </cell>
          <cell r="H876">
            <v>3</v>
          </cell>
          <cell r="I876">
            <v>5</v>
          </cell>
          <cell r="J876">
            <v>117</v>
          </cell>
          <cell r="K876">
            <v>48</v>
          </cell>
          <cell r="Q876" t="str">
            <v>A</v>
          </cell>
          <cell r="R876" t="str">
            <v>C</v>
          </cell>
          <cell r="S876" t="str">
            <v>C</v>
          </cell>
          <cell r="T876" t="str">
            <v>A</v>
          </cell>
          <cell r="U876" t="str">
            <v>A</v>
          </cell>
          <cell r="V876" t="str">
            <v>C</v>
          </cell>
        </row>
        <row r="877">
          <cell r="E877" t="str">
            <v>I</v>
          </cell>
          <cell r="F877" t="str">
            <v>I</v>
          </cell>
          <cell r="G877">
            <v>1</v>
          </cell>
          <cell r="H877">
            <v>4</v>
          </cell>
          <cell r="I877">
            <v>5</v>
          </cell>
          <cell r="J877">
            <v>170</v>
          </cell>
          <cell r="K877">
            <v>57</v>
          </cell>
          <cell r="Q877" t="str">
            <v>A</v>
          </cell>
          <cell r="R877" t="str">
            <v>C</v>
          </cell>
          <cell r="S877" t="str">
            <v>C</v>
          </cell>
          <cell r="T877" t="str">
            <v>C</v>
          </cell>
          <cell r="U877" t="str">
            <v>C</v>
          </cell>
          <cell r="V877" t="str">
            <v>A</v>
          </cell>
        </row>
        <row r="878">
          <cell r="E878" t="str">
            <v>I</v>
          </cell>
          <cell r="F878" t="str">
            <v>I</v>
          </cell>
          <cell r="G878">
            <v>1</v>
          </cell>
          <cell r="H878">
            <v>4</v>
          </cell>
          <cell r="I878">
            <v>5</v>
          </cell>
          <cell r="J878">
            <v>221</v>
          </cell>
          <cell r="K878">
            <v>105</v>
          </cell>
          <cell r="Q878" t="str">
            <v>A</v>
          </cell>
          <cell r="R878" t="str">
            <v>C</v>
          </cell>
          <cell r="S878" t="str">
            <v>C</v>
          </cell>
          <cell r="T878" t="str">
            <v>C</v>
          </cell>
          <cell r="U878" t="str">
            <v>A</v>
          </cell>
          <cell r="V878" t="str">
            <v>A</v>
          </cell>
        </row>
        <row r="879">
          <cell r="E879" t="str">
            <v>I</v>
          </cell>
          <cell r="F879" t="str">
            <v>I</v>
          </cell>
          <cell r="G879">
            <v>1</v>
          </cell>
          <cell r="H879">
            <v>3</v>
          </cell>
          <cell r="I879">
            <v>5</v>
          </cell>
          <cell r="J879">
            <v>250</v>
          </cell>
          <cell r="K879">
            <v>57</v>
          </cell>
          <cell r="Q879" t="str">
            <v>A</v>
          </cell>
          <cell r="R879" t="str">
            <v>A</v>
          </cell>
          <cell r="S879" t="str">
            <v>A</v>
          </cell>
          <cell r="T879" t="str">
            <v>A</v>
          </cell>
          <cell r="U879" t="str">
            <v>A</v>
          </cell>
          <cell r="V879" t="str">
            <v>A</v>
          </cell>
        </row>
        <row r="880">
          <cell r="E880" t="str">
            <v>I</v>
          </cell>
          <cell r="F880" t="str">
            <v>I</v>
          </cell>
          <cell r="G880">
            <v>1</v>
          </cell>
          <cell r="H880">
            <v>4</v>
          </cell>
          <cell r="I880">
            <v>5</v>
          </cell>
          <cell r="J880">
            <v>239</v>
          </cell>
          <cell r="K880">
            <v>100</v>
          </cell>
          <cell r="Q880" t="str">
            <v>A</v>
          </cell>
          <cell r="R880" t="str">
            <v>C</v>
          </cell>
          <cell r="S880" t="str">
            <v>C</v>
          </cell>
          <cell r="T880" t="str">
            <v>A</v>
          </cell>
          <cell r="U880" t="str">
            <v>A</v>
          </cell>
          <cell r="V880" t="str">
            <v>A</v>
          </cell>
        </row>
        <row r="881">
          <cell r="E881" t="str">
            <v>I</v>
          </cell>
          <cell r="F881" t="str">
            <v>I</v>
          </cell>
          <cell r="G881">
            <v>1</v>
          </cell>
          <cell r="H881">
            <v>3</v>
          </cell>
          <cell r="J881">
            <v>223</v>
          </cell>
          <cell r="Q881" t="str">
            <v>A</v>
          </cell>
          <cell r="R881" t="str">
            <v>C</v>
          </cell>
          <cell r="S881" t="str">
            <v>C</v>
          </cell>
          <cell r="T881" t="str">
            <v>A</v>
          </cell>
          <cell r="U881" t="str">
            <v>C</v>
          </cell>
          <cell r="V881" t="str">
            <v>A</v>
          </cell>
        </row>
        <row r="882">
          <cell r="E882" t="str">
            <v>I</v>
          </cell>
          <cell r="F882" t="str">
            <v>I</v>
          </cell>
          <cell r="G882">
            <v>1</v>
          </cell>
          <cell r="H882">
            <v>5</v>
          </cell>
          <cell r="I882">
            <v>6</v>
          </cell>
          <cell r="J882">
            <v>195</v>
          </cell>
          <cell r="K882">
            <v>65</v>
          </cell>
          <cell r="Q882" t="str">
            <v>A</v>
          </cell>
          <cell r="R882" t="str">
            <v>C</v>
          </cell>
          <cell r="S882" t="str">
            <v>C</v>
          </cell>
          <cell r="T882" t="str">
            <v>C</v>
          </cell>
          <cell r="U882" t="str">
            <v>C</v>
          </cell>
          <cell r="V882" t="str">
            <v>A</v>
          </cell>
        </row>
        <row r="883">
          <cell r="E883" t="str">
            <v>I</v>
          </cell>
          <cell r="F883" t="str">
            <v>I</v>
          </cell>
          <cell r="G883">
            <v>1</v>
          </cell>
          <cell r="H883">
            <v>4</v>
          </cell>
          <cell r="I883">
            <v>6</v>
          </cell>
          <cell r="J883">
            <v>170</v>
          </cell>
          <cell r="K883">
            <v>55</v>
          </cell>
          <cell r="Q883" t="str">
            <v>A</v>
          </cell>
          <cell r="R883" t="str">
            <v>C</v>
          </cell>
          <cell r="S883" t="str">
            <v>C</v>
          </cell>
          <cell r="T883" t="str">
            <v>C</v>
          </cell>
          <cell r="U883" t="str">
            <v>C</v>
          </cell>
          <cell r="V883" t="str">
            <v>A</v>
          </cell>
        </row>
        <row r="884">
          <cell r="E884" t="str">
            <v>I</v>
          </cell>
          <cell r="F884" t="str">
            <v>I</v>
          </cell>
          <cell r="G884">
            <v>1</v>
          </cell>
          <cell r="H884">
            <v>5</v>
          </cell>
          <cell r="J884">
            <v>182</v>
          </cell>
          <cell r="Q884" t="str">
            <v>A</v>
          </cell>
          <cell r="R884" t="str">
            <v>C</v>
          </cell>
          <cell r="S884" t="str">
            <v>C</v>
          </cell>
          <cell r="T884" t="str">
            <v>C</v>
          </cell>
          <cell r="U884" t="str">
            <v>A</v>
          </cell>
          <cell r="V884" t="str">
            <v>A</v>
          </cell>
        </row>
        <row r="885">
          <cell r="E885" t="str">
            <v>K</v>
          </cell>
          <cell r="F885" t="str">
            <v>I</v>
          </cell>
          <cell r="G885" t="str">
            <v>I</v>
          </cell>
          <cell r="H885">
            <v>1</v>
          </cell>
          <cell r="I885">
            <v>6</v>
          </cell>
          <cell r="K885">
            <v>71</v>
          </cell>
          <cell r="Q885" t="str">
            <v>A</v>
          </cell>
          <cell r="R885" t="str">
            <v>A</v>
          </cell>
          <cell r="S885" t="str">
            <v>C</v>
          </cell>
          <cell r="T885" t="str">
            <v>A</v>
          </cell>
          <cell r="U885" t="str">
            <v>C</v>
          </cell>
          <cell r="V885">
            <v>1001</v>
          </cell>
        </row>
        <row r="886">
          <cell r="E886" t="str">
            <v>I</v>
          </cell>
          <cell r="F886" t="str">
            <v>I</v>
          </cell>
          <cell r="G886">
            <v>1</v>
          </cell>
          <cell r="H886">
            <v>5</v>
          </cell>
          <cell r="I886">
            <v>6</v>
          </cell>
          <cell r="J886">
            <v>242</v>
          </cell>
          <cell r="K886">
            <v>88</v>
          </cell>
          <cell r="Q886" t="str">
            <v>A</v>
          </cell>
          <cell r="R886" t="str">
            <v>C</v>
          </cell>
          <cell r="S886" t="str">
            <v>C</v>
          </cell>
          <cell r="T886" t="str">
            <v>C</v>
          </cell>
          <cell r="U886" t="str">
            <v>A</v>
          </cell>
          <cell r="V886" t="str">
            <v>A</v>
          </cell>
        </row>
        <row r="887">
          <cell r="E887" t="str">
            <v>K</v>
          </cell>
          <cell r="F887" t="str">
            <v>I</v>
          </cell>
          <cell r="G887" t="str">
            <v>I</v>
          </cell>
          <cell r="H887">
            <v>1</v>
          </cell>
          <cell r="I887">
            <v>6</v>
          </cell>
          <cell r="K887">
            <v>78</v>
          </cell>
          <cell r="Q887" t="str">
            <v>A</v>
          </cell>
          <cell r="R887" t="str">
            <v>C</v>
          </cell>
          <cell r="S887" t="str">
            <v>A</v>
          </cell>
          <cell r="T887" t="str">
            <v>A</v>
          </cell>
          <cell r="U887" t="str">
            <v>C</v>
          </cell>
          <cell r="V887">
            <v>1100</v>
          </cell>
        </row>
        <row r="888">
          <cell r="E888" t="str">
            <v>I</v>
          </cell>
          <cell r="F888" t="str">
            <v>I</v>
          </cell>
          <cell r="G888">
            <v>1</v>
          </cell>
          <cell r="H888">
            <v>4</v>
          </cell>
          <cell r="J888">
            <v>137</v>
          </cell>
          <cell r="Q888" t="str">
            <v>A</v>
          </cell>
          <cell r="R888" t="str">
            <v>C</v>
          </cell>
          <cell r="S888" t="str">
            <v>C</v>
          </cell>
          <cell r="T888" t="str">
            <v>C</v>
          </cell>
          <cell r="U888" t="str">
            <v>A</v>
          </cell>
          <cell r="V888" t="str">
            <v>A</v>
          </cell>
        </row>
        <row r="889">
          <cell r="E889" t="str">
            <v>I</v>
          </cell>
          <cell r="F889" t="str">
            <v>I</v>
          </cell>
          <cell r="G889">
            <v>1</v>
          </cell>
          <cell r="H889">
            <v>4</v>
          </cell>
          <cell r="J889">
            <v>137</v>
          </cell>
          <cell r="Q889" t="str">
            <v>A</v>
          </cell>
          <cell r="R889" t="str">
            <v>C</v>
          </cell>
          <cell r="S889" t="str">
            <v>C</v>
          </cell>
          <cell r="T889" t="str">
            <v>C</v>
          </cell>
          <cell r="U889" t="str">
            <v>A</v>
          </cell>
          <cell r="V889" t="str">
            <v>A</v>
          </cell>
        </row>
        <row r="890">
          <cell r="E890" t="str">
            <v>I</v>
          </cell>
          <cell r="F890" t="str">
            <v>I</v>
          </cell>
          <cell r="G890">
            <v>1</v>
          </cell>
          <cell r="H890">
            <v>4</v>
          </cell>
          <cell r="J890">
            <v>176</v>
          </cell>
          <cell r="Q890" t="str">
            <v>A</v>
          </cell>
          <cell r="R890" t="str">
            <v>C</v>
          </cell>
          <cell r="S890" t="str">
            <v>C</v>
          </cell>
          <cell r="T890" t="str">
            <v>C</v>
          </cell>
          <cell r="U890" t="str">
            <v>C</v>
          </cell>
          <cell r="V890" t="str">
            <v>A</v>
          </cell>
        </row>
        <row r="891">
          <cell r="E891" t="str">
            <v>K</v>
          </cell>
          <cell r="F891" t="str">
            <v>I</v>
          </cell>
          <cell r="G891" t="str">
            <v>I</v>
          </cell>
          <cell r="H891">
            <v>1</v>
          </cell>
          <cell r="I891">
            <v>6</v>
          </cell>
          <cell r="K891">
            <v>78</v>
          </cell>
          <cell r="Q891" t="str">
            <v>A</v>
          </cell>
          <cell r="R891" t="str">
            <v>C</v>
          </cell>
          <cell r="S891" t="str">
            <v>A</v>
          </cell>
          <cell r="T891" t="str">
            <v>A</v>
          </cell>
          <cell r="U891" t="str">
            <v>C</v>
          </cell>
          <cell r="V891">
            <v>1100</v>
          </cell>
        </row>
        <row r="892">
          <cell r="E892" t="str">
            <v>K</v>
          </cell>
          <cell r="F892" t="str">
            <v>I</v>
          </cell>
          <cell r="G892" t="str">
            <v>I</v>
          </cell>
          <cell r="H892">
            <v>1</v>
          </cell>
          <cell r="I892">
            <v>6</v>
          </cell>
          <cell r="K892">
            <v>70</v>
          </cell>
          <cell r="Q892" t="str">
            <v>A</v>
          </cell>
          <cell r="R892" t="str">
            <v>A</v>
          </cell>
          <cell r="S892" t="str">
            <v>A</v>
          </cell>
          <cell r="T892" t="str">
            <v>A</v>
          </cell>
          <cell r="U892" t="str">
            <v>A</v>
          </cell>
          <cell r="V892">
            <v>987</v>
          </cell>
        </row>
        <row r="893">
          <cell r="E893" t="str">
            <v>K</v>
          </cell>
          <cell r="F893" t="str">
            <v>I</v>
          </cell>
          <cell r="G893" t="str">
            <v>I</v>
          </cell>
          <cell r="H893">
            <v>1</v>
          </cell>
          <cell r="I893">
            <v>6</v>
          </cell>
          <cell r="K893">
            <v>80</v>
          </cell>
          <cell r="Q893" t="str">
            <v>A</v>
          </cell>
          <cell r="R893" t="str">
            <v>A</v>
          </cell>
          <cell r="S893" t="str">
            <v>A</v>
          </cell>
          <cell r="T893" t="str">
            <v>A</v>
          </cell>
          <cell r="U893" t="str">
            <v>A</v>
          </cell>
          <cell r="V893">
            <v>1128</v>
          </cell>
        </row>
        <row r="894">
          <cell r="E894" t="str">
            <v>S1</v>
          </cell>
          <cell r="V894">
            <v>0</v>
          </cell>
        </row>
        <row r="895">
          <cell r="E895" t="str">
            <v>K</v>
          </cell>
          <cell r="F895" t="str">
            <v>I</v>
          </cell>
          <cell r="G895" t="str">
            <v>I</v>
          </cell>
          <cell r="H895">
            <v>1</v>
          </cell>
          <cell r="I895">
            <v>6</v>
          </cell>
          <cell r="K895">
            <v>65</v>
          </cell>
          <cell r="Q895" t="str">
            <v>A</v>
          </cell>
          <cell r="R895" t="str">
            <v>A</v>
          </cell>
          <cell r="S895" t="str">
            <v>C</v>
          </cell>
          <cell r="T895" t="str">
            <v>A</v>
          </cell>
          <cell r="U895" t="str">
            <v>C</v>
          </cell>
          <cell r="V895">
            <v>917</v>
          </cell>
        </row>
        <row r="896">
          <cell r="E896" t="str">
            <v>K</v>
          </cell>
          <cell r="F896" t="str">
            <v>I</v>
          </cell>
          <cell r="G896" t="str">
            <v>I</v>
          </cell>
          <cell r="H896">
            <v>1</v>
          </cell>
          <cell r="I896">
            <v>6</v>
          </cell>
          <cell r="K896">
            <v>102</v>
          </cell>
          <cell r="Q896" t="str">
            <v>A</v>
          </cell>
          <cell r="R896" t="str">
            <v>A</v>
          </cell>
          <cell r="S896" t="str">
            <v>A</v>
          </cell>
          <cell r="T896" t="str">
            <v>A</v>
          </cell>
          <cell r="U896" t="str">
            <v>A</v>
          </cell>
          <cell r="V896">
            <v>1438</v>
          </cell>
        </row>
        <row r="897">
          <cell r="E897" t="str">
            <v>K</v>
          </cell>
          <cell r="F897" t="str">
            <v>I</v>
          </cell>
          <cell r="G897" t="str">
            <v>I</v>
          </cell>
          <cell r="H897">
            <v>1</v>
          </cell>
          <cell r="I897">
            <v>6</v>
          </cell>
          <cell r="K897">
            <v>55</v>
          </cell>
          <cell r="Q897" t="str">
            <v>A</v>
          </cell>
          <cell r="R897" t="str">
            <v>A</v>
          </cell>
          <cell r="S897" t="str">
            <v>C</v>
          </cell>
          <cell r="T897" t="str">
            <v>A</v>
          </cell>
          <cell r="U897" t="str">
            <v>C</v>
          </cell>
          <cell r="V897">
            <v>776</v>
          </cell>
        </row>
        <row r="898">
          <cell r="E898" t="str">
            <v>K</v>
          </cell>
          <cell r="F898" t="str">
            <v>I</v>
          </cell>
          <cell r="G898" t="str">
            <v>I</v>
          </cell>
          <cell r="H898">
            <v>1</v>
          </cell>
          <cell r="I898">
            <v>6</v>
          </cell>
          <cell r="K898">
            <v>67</v>
          </cell>
          <cell r="Q898" t="str">
            <v>A</v>
          </cell>
          <cell r="R898" t="str">
            <v>A</v>
          </cell>
          <cell r="S898" t="str">
            <v>A</v>
          </cell>
          <cell r="T898" t="str">
            <v>A</v>
          </cell>
          <cell r="U898" t="str">
            <v>A</v>
          </cell>
          <cell r="V898">
            <v>945</v>
          </cell>
        </row>
        <row r="899">
          <cell r="E899">
            <v>0</v>
          </cell>
          <cell r="V899">
            <v>0</v>
          </cell>
        </row>
        <row r="900">
          <cell r="E900">
            <v>0</v>
          </cell>
          <cell r="V900">
            <v>0</v>
          </cell>
        </row>
        <row r="901">
          <cell r="E901">
            <v>0</v>
          </cell>
          <cell r="V901">
            <v>0</v>
          </cell>
        </row>
        <row r="902">
          <cell r="E902" t="str">
            <v>II</v>
          </cell>
          <cell r="F902" t="str">
            <v>II</v>
          </cell>
          <cell r="G902">
            <v>1</v>
          </cell>
          <cell r="H902">
            <v>13</v>
          </cell>
          <cell r="J902">
            <v>140</v>
          </cell>
          <cell r="Q902" t="str">
            <v>A</v>
          </cell>
          <cell r="R902" t="str">
            <v>C</v>
          </cell>
          <cell r="S902" t="str">
            <v>C</v>
          </cell>
          <cell r="T902" t="str">
            <v>A</v>
          </cell>
          <cell r="U902" t="str">
            <v>A</v>
          </cell>
          <cell r="V902" t="str">
            <v>A</v>
          </cell>
        </row>
        <row r="903">
          <cell r="E903" t="str">
            <v>II</v>
          </cell>
          <cell r="F903" t="str">
            <v>II</v>
          </cell>
          <cell r="G903">
            <v>1</v>
          </cell>
          <cell r="H903">
            <v>13</v>
          </cell>
          <cell r="J903">
            <v>175</v>
          </cell>
          <cell r="Q903" t="str">
            <v>A</v>
          </cell>
          <cell r="R903" t="str">
            <v>C</v>
          </cell>
          <cell r="S903" t="str">
            <v>C</v>
          </cell>
          <cell r="T903" t="str">
            <v>A</v>
          </cell>
          <cell r="U903" t="str">
            <v>A</v>
          </cell>
          <cell r="V903" t="str">
            <v>A</v>
          </cell>
        </row>
        <row r="904">
          <cell r="E904" t="str">
            <v>II</v>
          </cell>
          <cell r="F904" t="str">
            <v>II</v>
          </cell>
          <cell r="G904">
            <v>1</v>
          </cell>
          <cell r="H904">
            <v>13</v>
          </cell>
          <cell r="J904">
            <v>140</v>
          </cell>
          <cell r="Q904" t="str">
            <v>A</v>
          </cell>
          <cell r="R904" t="str">
            <v>C</v>
          </cell>
          <cell r="S904" t="str">
            <v>C</v>
          </cell>
          <cell r="T904" t="str">
            <v>A</v>
          </cell>
          <cell r="U904" t="str">
            <v>A</v>
          </cell>
          <cell r="V904" t="str">
            <v>A</v>
          </cell>
        </row>
        <row r="905">
          <cell r="E905" t="str">
            <v>II</v>
          </cell>
          <cell r="F905" t="str">
            <v>II</v>
          </cell>
          <cell r="G905">
            <v>1</v>
          </cell>
          <cell r="H905">
            <v>13</v>
          </cell>
          <cell r="J905">
            <v>210</v>
          </cell>
          <cell r="Q905" t="str">
            <v>A</v>
          </cell>
          <cell r="R905" t="str">
            <v>C</v>
          </cell>
          <cell r="S905" t="str">
            <v>A</v>
          </cell>
          <cell r="T905" t="str">
            <v>A</v>
          </cell>
          <cell r="U905" t="str">
            <v>A</v>
          </cell>
          <cell r="V905" t="str">
            <v>C</v>
          </cell>
        </row>
        <row r="906">
          <cell r="E906" t="str">
            <v>II</v>
          </cell>
          <cell r="F906" t="str">
            <v>II</v>
          </cell>
          <cell r="G906">
            <v>1</v>
          </cell>
          <cell r="H906">
            <v>13</v>
          </cell>
          <cell r="J906">
            <v>175</v>
          </cell>
          <cell r="Q906" t="str">
            <v>A</v>
          </cell>
          <cell r="R906" t="str">
            <v>C</v>
          </cell>
          <cell r="S906" t="str">
            <v>C</v>
          </cell>
          <cell r="T906" t="str">
            <v>A</v>
          </cell>
          <cell r="U906" t="str">
            <v>A</v>
          </cell>
          <cell r="V906" t="str">
            <v>A</v>
          </cell>
        </row>
        <row r="907">
          <cell r="E907" t="str">
            <v>II</v>
          </cell>
          <cell r="F907" t="str">
            <v>II</v>
          </cell>
          <cell r="G907">
            <v>1</v>
          </cell>
          <cell r="H907">
            <v>11</v>
          </cell>
          <cell r="J907">
            <v>144</v>
          </cell>
          <cell r="Q907" t="str">
            <v>A</v>
          </cell>
          <cell r="R907" t="str">
            <v>C</v>
          </cell>
          <cell r="S907" t="str">
            <v>C</v>
          </cell>
          <cell r="T907" t="str">
            <v>A</v>
          </cell>
          <cell r="U907" t="str">
            <v>A</v>
          </cell>
          <cell r="V907" t="str">
            <v>A</v>
          </cell>
        </row>
        <row r="908">
          <cell r="E908">
            <v>0</v>
          </cell>
          <cell r="V908">
            <v>0</v>
          </cell>
        </row>
        <row r="909">
          <cell r="E909" t="str">
            <v>II</v>
          </cell>
          <cell r="F909" t="str">
            <v>II</v>
          </cell>
          <cell r="G909">
            <v>1</v>
          </cell>
          <cell r="H909">
            <v>11</v>
          </cell>
          <cell r="J909">
            <v>137</v>
          </cell>
          <cell r="Q909" t="str">
            <v>A</v>
          </cell>
          <cell r="R909" t="str">
            <v>C</v>
          </cell>
          <cell r="S909" t="str">
            <v>C</v>
          </cell>
          <cell r="T909" t="str">
            <v>A</v>
          </cell>
          <cell r="U909" t="str">
            <v>A</v>
          </cell>
          <cell r="V909" t="str">
            <v>A</v>
          </cell>
        </row>
        <row r="910">
          <cell r="E910" t="str">
            <v>II</v>
          </cell>
          <cell r="F910" t="str">
            <v>II</v>
          </cell>
          <cell r="G910">
            <v>1</v>
          </cell>
          <cell r="H910">
            <v>11</v>
          </cell>
          <cell r="J910">
            <v>160</v>
          </cell>
          <cell r="Q910" t="str">
            <v>A</v>
          </cell>
          <cell r="R910" t="str">
            <v>C</v>
          </cell>
          <cell r="S910" t="str">
            <v>C</v>
          </cell>
          <cell r="T910" t="str">
            <v>A</v>
          </cell>
          <cell r="U910" t="str">
            <v>A</v>
          </cell>
          <cell r="V910" t="str">
            <v>A</v>
          </cell>
        </row>
        <row r="911">
          <cell r="E911" t="str">
            <v>II</v>
          </cell>
          <cell r="F911" t="str">
            <v>II</v>
          </cell>
          <cell r="G911">
            <v>1</v>
          </cell>
          <cell r="H911">
            <v>11</v>
          </cell>
          <cell r="J911">
            <v>160</v>
          </cell>
          <cell r="Q911" t="str">
            <v>A</v>
          </cell>
          <cell r="R911" t="str">
            <v>C</v>
          </cell>
          <cell r="S911" t="str">
            <v>C</v>
          </cell>
          <cell r="T911" t="str">
            <v>A</v>
          </cell>
          <cell r="U911" t="str">
            <v>A</v>
          </cell>
          <cell r="V911" t="str">
            <v>A</v>
          </cell>
        </row>
        <row r="912">
          <cell r="E912" t="str">
            <v>II</v>
          </cell>
          <cell r="F912" t="str">
            <v>II</v>
          </cell>
          <cell r="G912">
            <v>1</v>
          </cell>
          <cell r="H912">
            <v>11</v>
          </cell>
          <cell r="I912">
            <v>6</v>
          </cell>
          <cell r="J912">
            <v>125</v>
          </cell>
          <cell r="K912">
            <v>46</v>
          </cell>
          <cell r="Q912" t="str">
            <v>A</v>
          </cell>
          <cell r="R912" t="str">
            <v>C</v>
          </cell>
          <cell r="S912" t="str">
            <v>C</v>
          </cell>
          <cell r="T912" t="str">
            <v>A</v>
          </cell>
          <cell r="U912" t="str">
            <v>C</v>
          </cell>
          <cell r="V912" t="str">
            <v>A</v>
          </cell>
        </row>
        <row r="913">
          <cell r="E913" t="str">
            <v>II</v>
          </cell>
          <cell r="F913" t="str">
            <v>II</v>
          </cell>
          <cell r="G913">
            <v>1</v>
          </cell>
          <cell r="H913">
            <v>11</v>
          </cell>
          <cell r="J913">
            <v>170</v>
          </cell>
          <cell r="Q913" t="str">
            <v>A</v>
          </cell>
          <cell r="R913" t="str">
            <v>C</v>
          </cell>
          <cell r="S913" t="str">
            <v>C</v>
          </cell>
          <cell r="T913" t="str">
            <v>A</v>
          </cell>
          <cell r="U913" t="str">
            <v>A</v>
          </cell>
          <cell r="V913" t="str">
            <v>C</v>
          </cell>
        </row>
        <row r="914">
          <cell r="E914" t="str">
            <v>II</v>
          </cell>
          <cell r="F914" t="str">
            <v>II</v>
          </cell>
          <cell r="G914">
            <v>1</v>
          </cell>
          <cell r="H914">
            <v>12</v>
          </cell>
          <cell r="I914">
            <v>7</v>
          </cell>
          <cell r="J914">
            <v>120</v>
          </cell>
          <cell r="K914">
            <v>193</v>
          </cell>
          <cell r="Q914" t="str">
            <v>A</v>
          </cell>
          <cell r="R914" t="str">
            <v>C</v>
          </cell>
          <cell r="S914" t="str">
            <v>C</v>
          </cell>
          <cell r="T914" t="str">
            <v>A</v>
          </cell>
          <cell r="U914" t="str">
            <v>A</v>
          </cell>
          <cell r="V914" t="str">
            <v>A</v>
          </cell>
        </row>
        <row r="915">
          <cell r="E915" t="str">
            <v>II</v>
          </cell>
          <cell r="F915" t="str">
            <v>II</v>
          </cell>
          <cell r="G915">
            <v>1</v>
          </cell>
          <cell r="H915">
            <v>12</v>
          </cell>
          <cell r="I915">
            <v>6</v>
          </cell>
          <cell r="J915">
            <v>160</v>
          </cell>
          <cell r="K915">
            <v>76</v>
          </cell>
          <cell r="Q915" t="str">
            <v>A</v>
          </cell>
          <cell r="R915" t="str">
            <v>C</v>
          </cell>
          <cell r="S915" t="str">
            <v>C</v>
          </cell>
          <cell r="T915" t="str">
            <v>A</v>
          </cell>
          <cell r="U915" t="str">
            <v>A</v>
          </cell>
          <cell r="V915" t="str">
            <v>A</v>
          </cell>
        </row>
        <row r="916">
          <cell r="E916" t="str">
            <v>K</v>
          </cell>
          <cell r="F916" t="str">
            <v>II</v>
          </cell>
          <cell r="G916" t="str">
            <v>I</v>
          </cell>
          <cell r="H916">
            <v>1</v>
          </cell>
          <cell r="I916">
            <v>6</v>
          </cell>
          <cell r="K916">
            <v>40</v>
          </cell>
          <cell r="Q916" t="str">
            <v>A</v>
          </cell>
          <cell r="R916" t="str">
            <v>A</v>
          </cell>
          <cell r="S916" t="str">
            <v>A</v>
          </cell>
          <cell r="T916" t="str">
            <v>A</v>
          </cell>
          <cell r="U916" t="str">
            <v>A</v>
          </cell>
          <cell r="V916">
            <v>564</v>
          </cell>
        </row>
        <row r="917">
          <cell r="E917" t="str">
            <v>II</v>
          </cell>
          <cell r="F917" t="str">
            <v>II</v>
          </cell>
          <cell r="G917">
            <v>1</v>
          </cell>
          <cell r="H917">
            <v>12</v>
          </cell>
          <cell r="I917">
            <v>7</v>
          </cell>
          <cell r="J917">
            <v>205</v>
          </cell>
          <cell r="K917">
            <v>112</v>
          </cell>
          <cell r="Q917" t="str">
            <v>A</v>
          </cell>
          <cell r="R917" t="str">
            <v>C</v>
          </cell>
          <cell r="S917" t="str">
            <v>C</v>
          </cell>
          <cell r="T917" t="str">
            <v>A</v>
          </cell>
          <cell r="U917" t="str">
            <v>A</v>
          </cell>
          <cell r="V917" t="str">
            <v>A</v>
          </cell>
        </row>
        <row r="918">
          <cell r="E918" t="str">
            <v>II</v>
          </cell>
          <cell r="F918" t="str">
            <v>II</v>
          </cell>
          <cell r="G918">
            <v>1</v>
          </cell>
          <cell r="H918">
            <v>12</v>
          </cell>
          <cell r="J918">
            <v>125</v>
          </cell>
          <cell r="Q918" t="str">
            <v>A</v>
          </cell>
          <cell r="R918" t="str">
            <v>C</v>
          </cell>
          <cell r="S918" t="str">
            <v>C</v>
          </cell>
          <cell r="T918" t="str">
            <v>A</v>
          </cell>
          <cell r="U918" t="str">
            <v>C</v>
          </cell>
          <cell r="V918" t="str">
            <v>A</v>
          </cell>
        </row>
        <row r="919">
          <cell r="E919" t="str">
            <v>S1</v>
          </cell>
          <cell r="V919">
            <v>0</v>
          </cell>
        </row>
        <row r="920">
          <cell r="E920" t="str">
            <v>K</v>
          </cell>
          <cell r="F920" t="str">
            <v>II</v>
          </cell>
          <cell r="G920" t="str">
            <v>I</v>
          </cell>
          <cell r="H920">
            <v>1</v>
          </cell>
          <cell r="I920">
            <v>6</v>
          </cell>
          <cell r="K920">
            <v>40</v>
          </cell>
          <cell r="Q920" t="str">
            <v>A</v>
          </cell>
          <cell r="R920" t="str">
            <v>A</v>
          </cell>
          <cell r="S920" t="str">
            <v>C</v>
          </cell>
          <cell r="T920" t="str">
            <v>C</v>
          </cell>
          <cell r="U920" t="str">
            <v>C</v>
          </cell>
          <cell r="V920">
            <v>564</v>
          </cell>
        </row>
        <row r="921">
          <cell r="E921" t="str">
            <v>K</v>
          </cell>
          <cell r="F921" t="str">
            <v>II</v>
          </cell>
          <cell r="G921" t="str">
            <v>I</v>
          </cell>
          <cell r="H921">
            <v>1</v>
          </cell>
          <cell r="I921">
            <v>7</v>
          </cell>
          <cell r="K921">
            <v>117</v>
          </cell>
          <cell r="Q921" t="str">
            <v>A</v>
          </cell>
          <cell r="R921" t="str">
            <v>A</v>
          </cell>
          <cell r="S921" t="str">
            <v>A</v>
          </cell>
          <cell r="T921" t="str">
            <v>A</v>
          </cell>
          <cell r="U921" t="str">
            <v>A</v>
          </cell>
          <cell r="V921">
            <v>1699</v>
          </cell>
        </row>
        <row r="922">
          <cell r="E922" t="str">
            <v>K</v>
          </cell>
          <cell r="F922" t="str">
            <v>II</v>
          </cell>
          <cell r="G922" t="str">
            <v>I</v>
          </cell>
          <cell r="H922">
            <v>1</v>
          </cell>
          <cell r="I922">
            <v>7</v>
          </cell>
          <cell r="K922">
            <v>65</v>
          </cell>
          <cell r="Q922" t="str">
            <v>A</v>
          </cell>
          <cell r="R922" t="str">
            <v>A</v>
          </cell>
          <cell r="S922" t="str">
            <v>A</v>
          </cell>
          <cell r="T922" t="str">
            <v>A</v>
          </cell>
          <cell r="U922" t="str">
            <v>A</v>
          </cell>
          <cell r="V922">
            <v>944</v>
          </cell>
        </row>
        <row r="923">
          <cell r="E923" t="str">
            <v>K</v>
          </cell>
          <cell r="F923" t="str">
            <v>II</v>
          </cell>
          <cell r="G923" t="str">
            <v>I</v>
          </cell>
          <cell r="H923">
            <v>1</v>
          </cell>
          <cell r="I923">
            <v>7</v>
          </cell>
          <cell r="K923">
            <v>117</v>
          </cell>
          <cell r="Q923" t="str">
            <v>A</v>
          </cell>
          <cell r="R923" t="str">
            <v>A</v>
          </cell>
          <cell r="S923" t="str">
            <v>A</v>
          </cell>
          <cell r="T923" t="str">
            <v>A</v>
          </cell>
          <cell r="U923" t="str">
            <v>A</v>
          </cell>
          <cell r="V923">
            <v>1699</v>
          </cell>
        </row>
        <row r="924">
          <cell r="E924" t="str">
            <v>S1</v>
          </cell>
          <cell r="V924">
            <v>0</v>
          </cell>
        </row>
        <row r="925">
          <cell r="E925" t="str">
            <v>K</v>
          </cell>
          <cell r="F925" t="str">
            <v>II</v>
          </cell>
          <cell r="G925" t="str">
            <v>I</v>
          </cell>
          <cell r="H925">
            <v>1</v>
          </cell>
          <cell r="I925">
            <v>7</v>
          </cell>
          <cell r="K925">
            <v>58</v>
          </cell>
          <cell r="Q925" t="str">
            <v>A</v>
          </cell>
          <cell r="R925" t="str">
            <v>A</v>
          </cell>
          <cell r="S925" t="str">
            <v>A</v>
          </cell>
          <cell r="T925" t="str">
            <v>A</v>
          </cell>
          <cell r="U925" t="str">
            <v>A</v>
          </cell>
          <cell r="V925">
            <v>842</v>
          </cell>
        </row>
        <row r="926">
          <cell r="E926" t="str">
            <v>K</v>
          </cell>
          <cell r="F926" t="str">
            <v>II</v>
          </cell>
          <cell r="G926" t="str">
            <v>I</v>
          </cell>
          <cell r="H926">
            <v>1</v>
          </cell>
          <cell r="I926">
            <v>7</v>
          </cell>
          <cell r="K926">
            <v>51</v>
          </cell>
          <cell r="Q926" t="str">
            <v>A</v>
          </cell>
          <cell r="R926" t="str">
            <v>A</v>
          </cell>
          <cell r="S926" t="str">
            <v>A</v>
          </cell>
          <cell r="T926" t="str">
            <v>A</v>
          </cell>
          <cell r="U926" t="str">
            <v>A</v>
          </cell>
          <cell r="V926">
            <v>741</v>
          </cell>
        </row>
        <row r="927">
          <cell r="E927" t="str">
            <v>K</v>
          </cell>
          <cell r="F927" t="str">
            <v>II</v>
          </cell>
          <cell r="G927" t="str">
            <v>I</v>
          </cell>
          <cell r="H927">
            <v>1</v>
          </cell>
          <cell r="I927">
            <v>6</v>
          </cell>
          <cell r="K927">
            <v>60</v>
          </cell>
          <cell r="Q927" t="str">
            <v>A</v>
          </cell>
          <cell r="R927" t="str">
            <v>A</v>
          </cell>
          <cell r="S927" t="str">
            <v>A</v>
          </cell>
          <cell r="T927" t="str">
            <v>A</v>
          </cell>
          <cell r="U927" t="str">
            <v>A</v>
          </cell>
          <cell r="V927">
            <v>846</v>
          </cell>
        </row>
        <row r="928">
          <cell r="E928" t="str">
            <v>K</v>
          </cell>
          <cell r="F928" t="str">
            <v>II</v>
          </cell>
          <cell r="G928" t="str">
            <v>I</v>
          </cell>
          <cell r="H928">
            <v>1</v>
          </cell>
          <cell r="I928">
            <v>6</v>
          </cell>
          <cell r="K928">
            <v>80</v>
          </cell>
          <cell r="Q928" t="str">
            <v>A</v>
          </cell>
          <cell r="R928" t="str">
            <v>A</v>
          </cell>
          <cell r="S928" t="str">
            <v>A</v>
          </cell>
          <cell r="T928" t="str">
            <v>A</v>
          </cell>
          <cell r="U928" t="str">
            <v>A</v>
          </cell>
          <cell r="V928">
            <v>1128</v>
          </cell>
        </row>
        <row r="929">
          <cell r="E929" t="str">
            <v>K</v>
          </cell>
          <cell r="F929" t="str">
            <v>II</v>
          </cell>
          <cell r="G929" t="str">
            <v>I</v>
          </cell>
          <cell r="H929">
            <v>1</v>
          </cell>
          <cell r="I929">
            <v>6</v>
          </cell>
          <cell r="K929">
            <v>61</v>
          </cell>
          <cell r="Q929" t="str">
            <v>A</v>
          </cell>
          <cell r="R929" t="str">
            <v>A</v>
          </cell>
          <cell r="S929" t="str">
            <v>A</v>
          </cell>
          <cell r="T929" t="str">
            <v>C</v>
          </cell>
          <cell r="U929" t="str">
            <v>C</v>
          </cell>
          <cell r="V929">
            <v>860</v>
          </cell>
        </row>
        <row r="930">
          <cell r="E930" t="str">
            <v>K</v>
          </cell>
          <cell r="F930" t="str">
            <v>II</v>
          </cell>
          <cell r="G930" t="str">
            <v>I</v>
          </cell>
          <cell r="H930">
            <v>1</v>
          </cell>
          <cell r="I930">
            <v>6</v>
          </cell>
          <cell r="K930">
            <v>54</v>
          </cell>
          <cell r="Q930" t="str">
            <v>A</v>
          </cell>
          <cell r="R930" t="str">
            <v>C</v>
          </cell>
          <cell r="S930" t="str">
            <v>C</v>
          </cell>
          <cell r="T930" t="str">
            <v>C</v>
          </cell>
          <cell r="U930" t="str">
            <v>C</v>
          </cell>
          <cell r="V930">
            <v>761</v>
          </cell>
        </row>
        <row r="931">
          <cell r="E931" t="str">
            <v>K</v>
          </cell>
          <cell r="F931" t="str">
            <v>II</v>
          </cell>
          <cell r="G931" t="str">
            <v>I</v>
          </cell>
          <cell r="H931">
            <v>1</v>
          </cell>
          <cell r="I931">
            <v>6</v>
          </cell>
          <cell r="K931">
            <v>50</v>
          </cell>
          <cell r="Q931" t="str">
            <v>A</v>
          </cell>
          <cell r="R931" t="str">
            <v>C</v>
          </cell>
          <cell r="S931" t="str">
            <v>C</v>
          </cell>
          <cell r="T931" t="str">
            <v>C</v>
          </cell>
          <cell r="U931" t="str">
            <v>C</v>
          </cell>
          <cell r="V931">
            <v>705</v>
          </cell>
        </row>
        <row r="932">
          <cell r="E932" t="str">
            <v>K</v>
          </cell>
          <cell r="F932" t="str">
            <v>II</v>
          </cell>
          <cell r="G932" t="str">
            <v>I</v>
          </cell>
          <cell r="H932">
            <v>1</v>
          </cell>
          <cell r="I932">
            <v>7</v>
          </cell>
          <cell r="K932">
            <v>40</v>
          </cell>
          <cell r="Q932" t="str">
            <v>A</v>
          </cell>
          <cell r="R932" t="str">
            <v>A</v>
          </cell>
          <cell r="S932" t="str">
            <v>A</v>
          </cell>
          <cell r="T932" t="str">
            <v>C</v>
          </cell>
          <cell r="U932" t="str">
            <v>C</v>
          </cell>
          <cell r="V932">
            <v>581</v>
          </cell>
        </row>
        <row r="933">
          <cell r="E933" t="str">
            <v>K</v>
          </cell>
          <cell r="F933" t="str">
            <v>II</v>
          </cell>
          <cell r="G933" t="str">
            <v>I</v>
          </cell>
          <cell r="H933">
            <v>1</v>
          </cell>
          <cell r="I933">
            <v>7</v>
          </cell>
          <cell r="K933">
            <v>85</v>
          </cell>
          <cell r="Q933" t="str">
            <v>A</v>
          </cell>
          <cell r="R933" t="str">
            <v>A</v>
          </cell>
          <cell r="S933" t="str">
            <v>A</v>
          </cell>
          <cell r="T933" t="str">
            <v>A</v>
          </cell>
          <cell r="U933" t="str">
            <v>A</v>
          </cell>
          <cell r="V933">
            <v>1234</v>
          </cell>
        </row>
        <row r="934">
          <cell r="E934" t="str">
            <v>K</v>
          </cell>
          <cell r="F934" t="str">
            <v>II</v>
          </cell>
          <cell r="G934" t="str">
            <v>I</v>
          </cell>
          <cell r="H934">
            <v>1</v>
          </cell>
          <cell r="I934">
            <v>6</v>
          </cell>
          <cell r="K934">
            <v>42</v>
          </cell>
          <cell r="Q934" t="str">
            <v>A</v>
          </cell>
          <cell r="R934" t="str">
            <v>A</v>
          </cell>
          <cell r="S934" t="str">
            <v>C</v>
          </cell>
          <cell r="T934" t="str">
            <v>C</v>
          </cell>
          <cell r="U934" t="str">
            <v>C</v>
          </cell>
          <cell r="V934">
            <v>592</v>
          </cell>
        </row>
        <row r="935">
          <cell r="E935" t="str">
            <v>M1</v>
          </cell>
          <cell r="V935">
            <v>0</v>
          </cell>
        </row>
        <row r="936">
          <cell r="E936">
            <v>0</v>
          </cell>
          <cell r="V936">
            <v>0</v>
          </cell>
        </row>
        <row r="937">
          <cell r="E937">
            <v>0</v>
          </cell>
          <cell r="V937">
            <v>0</v>
          </cell>
        </row>
        <row r="938">
          <cell r="E938">
            <v>0</v>
          </cell>
          <cell r="V938">
            <v>0</v>
          </cell>
        </row>
        <row r="939">
          <cell r="E939">
            <v>0</v>
          </cell>
          <cell r="V939">
            <v>0</v>
          </cell>
        </row>
        <row r="940">
          <cell r="E940">
            <v>0</v>
          </cell>
          <cell r="V940">
            <v>0</v>
          </cell>
        </row>
        <row r="941">
          <cell r="E941">
            <v>0</v>
          </cell>
          <cell r="V941">
            <v>0</v>
          </cell>
        </row>
        <row r="942">
          <cell r="E942">
            <v>0</v>
          </cell>
          <cell r="V942">
            <v>0</v>
          </cell>
        </row>
        <row r="943">
          <cell r="E943">
            <v>0</v>
          </cell>
          <cell r="V943">
            <v>0</v>
          </cell>
        </row>
        <row r="944">
          <cell r="E944">
            <v>0</v>
          </cell>
          <cell r="V944">
            <v>0</v>
          </cell>
        </row>
        <row r="945">
          <cell r="E945">
            <v>0</v>
          </cell>
          <cell r="V945">
            <v>0</v>
          </cell>
        </row>
        <row r="946">
          <cell r="E946">
            <v>0</v>
          </cell>
          <cell r="V946">
            <v>0</v>
          </cell>
        </row>
        <row r="947">
          <cell r="E947">
            <v>0</v>
          </cell>
          <cell r="V947">
            <v>0</v>
          </cell>
        </row>
        <row r="948">
          <cell r="E948">
            <v>0</v>
          </cell>
          <cell r="V948">
            <v>0</v>
          </cell>
        </row>
        <row r="949">
          <cell r="E949">
            <v>0</v>
          </cell>
          <cell r="V949">
            <v>0</v>
          </cell>
        </row>
        <row r="950">
          <cell r="E950">
            <v>0</v>
          </cell>
          <cell r="V950">
            <v>0</v>
          </cell>
        </row>
        <row r="951">
          <cell r="E951">
            <v>0</v>
          </cell>
          <cell r="V951">
            <v>0</v>
          </cell>
        </row>
        <row r="952">
          <cell r="E952">
            <v>0</v>
          </cell>
          <cell r="V952">
            <v>0</v>
          </cell>
        </row>
        <row r="953">
          <cell r="E953">
            <v>0</v>
          </cell>
          <cell r="V953">
            <v>0</v>
          </cell>
        </row>
        <row r="954">
          <cell r="E954">
            <v>0</v>
          </cell>
          <cell r="V954">
            <v>0</v>
          </cell>
        </row>
        <row r="955">
          <cell r="E955">
            <v>0</v>
          </cell>
          <cell r="V955">
            <v>0</v>
          </cell>
        </row>
        <row r="956">
          <cell r="E956">
            <v>0</v>
          </cell>
          <cell r="V956">
            <v>0</v>
          </cell>
        </row>
        <row r="957">
          <cell r="E957">
            <v>0</v>
          </cell>
          <cell r="V957">
            <v>0</v>
          </cell>
        </row>
        <row r="958">
          <cell r="E958">
            <v>0</v>
          </cell>
          <cell r="V958">
            <v>0</v>
          </cell>
        </row>
        <row r="959">
          <cell r="E959">
            <v>0</v>
          </cell>
          <cell r="V959">
            <v>0</v>
          </cell>
        </row>
        <row r="960">
          <cell r="E960">
            <v>0</v>
          </cell>
          <cell r="V960">
            <v>0</v>
          </cell>
        </row>
        <row r="961">
          <cell r="E961">
            <v>0</v>
          </cell>
          <cell r="V961">
            <v>0</v>
          </cell>
        </row>
        <row r="962">
          <cell r="E962">
            <v>0</v>
          </cell>
          <cell r="V962">
            <v>0</v>
          </cell>
        </row>
        <row r="963">
          <cell r="E963">
            <v>0</v>
          </cell>
          <cell r="V963">
            <v>0</v>
          </cell>
        </row>
        <row r="964">
          <cell r="E964">
            <v>0</v>
          </cell>
          <cell r="V964">
            <v>0</v>
          </cell>
        </row>
        <row r="965">
          <cell r="E965">
            <v>0</v>
          </cell>
          <cell r="V965">
            <v>0</v>
          </cell>
        </row>
        <row r="966">
          <cell r="E966">
            <v>0</v>
          </cell>
          <cell r="V966">
            <v>0</v>
          </cell>
        </row>
        <row r="967">
          <cell r="E967">
            <v>0</v>
          </cell>
          <cell r="V967">
            <v>0</v>
          </cell>
        </row>
        <row r="968">
          <cell r="E968">
            <v>0</v>
          </cell>
          <cell r="V968">
            <v>0</v>
          </cell>
        </row>
        <row r="969">
          <cell r="E969">
            <v>0</v>
          </cell>
          <cell r="V969">
            <v>0</v>
          </cell>
        </row>
        <row r="970">
          <cell r="E970">
            <v>0</v>
          </cell>
          <cell r="V970">
            <v>0</v>
          </cell>
        </row>
        <row r="971">
          <cell r="E971">
            <v>0</v>
          </cell>
          <cell r="V971">
            <v>0</v>
          </cell>
        </row>
        <row r="972">
          <cell r="E972">
            <v>0</v>
          </cell>
          <cell r="V972">
            <v>0</v>
          </cell>
        </row>
        <row r="973">
          <cell r="E973">
            <v>0</v>
          </cell>
          <cell r="V973">
            <v>0</v>
          </cell>
        </row>
        <row r="974">
          <cell r="E974">
            <v>0</v>
          </cell>
          <cell r="V974">
            <v>0</v>
          </cell>
        </row>
        <row r="975">
          <cell r="E975">
            <v>0</v>
          </cell>
          <cell r="V975">
            <v>0</v>
          </cell>
        </row>
        <row r="976">
          <cell r="E976">
            <v>0</v>
          </cell>
          <cell r="V976">
            <v>0</v>
          </cell>
        </row>
        <row r="977">
          <cell r="E977">
            <v>0</v>
          </cell>
          <cell r="V977">
            <v>0</v>
          </cell>
        </row>
        <row r="978">
          <cell r="E978">
            <v>0</v>
          </cell>
          <cell r="V978">
            <v>0</v>
          </cell>
        </row>
        <row r="979">
          <cell r="E979">
            <v>0</v>
          </cell>
          <cell r="V979">
            <v>0</v>
          </cell>
        </row>
        <row r="980">
          <cell r="E980">
            <v>0</v>
          </cell>
          <cell r="V980">
            <v>0</v>
          </cell>
        </row>
        <row r="981">
          <cell r="E981">
            <v>0</v>
          </cell>
          <cell r="V981">
            <v>0</v>
          </cell>
        </row>
        <row r="982">
          <cell r="E982">
            <v>0</v>
          </cell>
          <cell r="V982">
            <v>0</v>
          </cell>
        </row>
        <row r="983">
          <cell r="E983">
            <v>0</v>
          </cell>
          <cell r="V983">
            <v>0</v>
          </cell>
        </row>
        <row r="984">
          <cell r="E984">
            <v>0</v>
          </cell>
          <cell r="V984">
            <v>0</v>
          </cell>
        </row>
        <row r="985">
          <cell r="E985">
            <v>0</v>
          </cell>
          <cell r="V985">
            <v>0</v>
          </cell>
        </row>
        <row r="986">
          <cell r="E986">
            <v>0</v>
          </cell>
          <cell r="V986">
            <v>0</v>
          </cell>
        </row>
        <row r="987">
          <cell r="E987">
            <v>0</v>
          </cell>
          <cell r="V987">
            <v>0</v>
          </cell>
        </row>
        <row r="988">
          <cell r="E988">
            <v>0</v>
          </cell>
          <cell r="V988">
            <v>0</v>
          </cell>
        </row>
        <row r="989">
          <cell r="E989">
            <v>0</v>
          </cell>
          <cell r="V989">
            <v>0</v>
          </cell>
        </row>
        <row r="990">
          <cell r="E990">
            <v>0</v>
          </cell>
          <cell r="V990">
            <v>0</v>
          </cell>
        </row>
        <row r="991">
          <cell r="E991">
            <v>0</v>
          </cell>
          <cell r="V991">
            <v>0</v>
          </cell>
        </row>
        <row r="992">
          <cell r="E992">
            <v>0</v>
          </cell>
          <cell r="V992">
            <v>0</v>
          </cell>
        </row>
        <row r="993">
          <cell r="E993">
            <v>0</v>
          </cell>
          <cell r="V993">
            <v>0</v>
          </cell>
        </row>
        <row r="994">
          <cell r="E994">
            <v>0</v>
          </cell>
          <cell r="V994">
            <v>0</v>
          </cell>
        </row>
        <row r="995">
          <cell r="E995">
            <v>0</v>
          </cell>
          <cell r="V995">
            <v>0</v>
          </cell>
        </row>
        <row r="996">
          <cell r="E996">
            <v>0</v>
          </cell>
          <cell r="V996">
            <v>0</v>
          </cell>
        </row>
        <row r="997">
          <cell r="E997">
            <v>0</v>
          </cell>
          <cell r="V997">
            <v>0</v>
          </cell>
        </row>
        <row r="998">
          <cell r="E998">
            <v>0</v>
          </cell>
          <cell r="V998">
            <v>0</v>
          </cell>
        </row>
        <row r="999">
          <cell r="E999">
            <v>0</v>
          </cell>
          <cell r="V999">
            <v>0</v>
          </cell>
        </row>
        <row r="1000">
          <cell r="E1000">
            <v>0</v>
          </cell>
          <cell r="V1000">
            <v>0</v>
          </cell>
        </row>
        <row r="1001">
          <cell r="E1001">
            <v>0</v>
          </cell>
          <cell r="V1001">
            <v>0</v>
          </cell>
        </row>
        <row r="1002">
          <cell r="E1002">
            <v>0</v>
          </cell>
          <cell r="V1002">
            <v>0</v>
          </cell>
        </row>
        <row r="1003">
          <cell r="E1003">
            <v>0</v>
          </cell>
          <cell r="V1003">
            <v>0</v>
          </cell>
        </row>
        <row r="1004">
          <cell r="E1004">
            <v>0</v>
          </cell>
          <cell r="V1004">
            <v>0</v>
          </cell>
        </row>
        <row r="1005">
          <cell r="E1005">
            <v>0</v>
          </cell>
          <cell r="V1005">
            <v>0</v>
          </cell>
        </row>
        <row r="1006">
          <cell r="E1006">
            <v>0</v>
          </cell>
          <cell r="V1006">
            <v>0</v>
          </cell>
        </row>
        <row r="1007">
          <cell r="E1007">
            <v>0</v>
          </cell>
          <cell r="V1007">
            <v>0</v>
          </cell>
        </row>
        <row r="1008">
          <cell r="E1008">
            <v>0</v>
          </cell>
          <cell r="V1008">
            <v>0</v>
          </cell>
        </row>
        <row r="1009">
          <cell r="E1009">
            <v>0</v>
          </cell>
          <cell r="V1009">
            <v>0</v>
          </cell>
        </row>
        <row r="1010">
          <cell r="E1010">
            <v>0</v>
          </cell>
          <cell r="V1010">
            <v>0</v>
          </cell>
        </row>
        <row r="1011">
          <cell r="E1011">
            <v>0</v>
          </cell>
          <cell r="V1011">
            <v>0</v>
          </cell>
        </row>
        <row r="1012">
          <cell r="E1012">
            <v>0</v>
          </cell>
          <cell r="V1012">
            <v>0</v>
          </cell>
        </row>
        <row r="1013">
          <cell r="E1013">
            <v>0</v>
          </cell>
          <cell r="V1013">
            <v>0</v>
          </cell>
        </row>
        <row r="1014">
          <cell r="E1014">
            <v>0</v>
          </cell>
          <cell r="V1014">
            <v>0</v>
          </cell>
        </row>
        <row r="1015">
          <cell r="E1015">
            <v>0</v>
          </cell>
          <cell r="V1015">
            <v>0</v>
          </cell>
        </row>
        <row r="1016">
          <cell r="K1016">
            <v>0</v>
          </cell>
          <cell r="M1016">
            <v>0</v>
          </cell>
          <cell r="O1016">
            <v>0</v>
          </cell>
        </row>
        <row r="1017">
          <cell r="E1017" t="str">
            <v>I</v>
          </cell>
          <cell r="F1017" t="str">
            <v>I</v>
          </cell>
          <cell r="G1017">
            <v>1</v>
          </cell>
          <cell r="H1017">
            <v>3</v>
          </cell>
          <cell r="J1017">
            <v>105</v>
          </cell>
          <cell r="Q1017" t="str">
            <v>A</v>
          </cell>
          <cell r="R1017" t="str">
            <v>C</v>
          </cell>
          <cell r="S1017" t="str">
            <v>C</v>
          </cell>
          <cell r="T1017" t="str">
            <v>A</v>
          </cell>
          <cell r="U1017" t="str">
            <v>C</v>
          </cell>
          <cell r="V1017" t="str">
            <v>A</v>
          </cell>
        </row>
        <row r="1018">
          <cell r="E1018" t="str">
            <v>I</v>
          </cell>
          <cell r="F1018" t="str">
            <v>I</v>
          </cell>
          <cell r="G1018">
            <v>1</v>
          </cell>
          <cell r="H1018">
            <v>3</v>
          </cell>
          <cell r="I1018">
            <v>8</v>
          </cell>
          <cell r="J1018">
            <v>105</v>
          </cell>
          <cell r="K1018">
            <v>91</v>
          </cell>
          <cell r="Q1018" t="str">
            <v>A</v>
          </cell>
          <cell r="R1018" t="str">
            <v>C</v>
          </cell>
          <cell r="S1018" t="str">
            <v>C</v>
          </cell>
          <cell r="T1018" t="str">
            <v>A</v>
          </cell>
          <cell r="U1018" t="str">
            <v>C</v>
          </cell>
          <cell r="V1018" t="str">
            <v>A</v>
          </cell>
        </row>
        <row r="1019">
          <cell r="E1019" t="str">
            <v>I</v>
          </cell>
          <cell r="F1019" t="str">
            <v>I</v>
          </cell>
          <cell r="G1019">
            <v>1</v>
          </cell>
          <cell r="H1019">
            <v>3</v>
          </cell>
          <cell r="I1019">
            <v>8</v>
          </cell>
          <cell r="J1019">
            <v>129</v>
          </cell>
          <cell r="K1019">
            <v>109</v>
          </cell>
          <cell r="Q1019" t="str">
            <v>A</v>
          </cell>
          <cell r="R1019" t="str">
            <v>C</v>
          </cell>
          <cell r="S1019" t="str">
            <v>C</v>
          </cell>
          <cell r="T1019" t="str">
            <v>C</v>
          </cell>
          <cell r="U1019" t="str">
            <v>A</v>
          </cell>
          <cell r="V1019" t="str">
            <v>A</v>
          </cell>
        </row>
        <row r="1020">
          <cell r="E1020" t="str">
            <v>I</v>
          </cell>
          <cell r="F1020" t="str">
            <v>I</v>
          </cell>
          <cell r="G1020">
            <v>1</v>
          </cell>
          <cell r="H1020">
            <v>4</v>
          </cell>
          <cell r="I1020">
            <v>8</v>
          </cell>
          <cell r="J1020">
            <v>137</v>
          </cell>
          <cell r="K1020">
            <v>50</v>
          </cell>
          <cell r="Q1020" t="str">
            <v>A</v>
          </cell>
          <cell r="R1020" t="str">
            <v>C</v>
          </cell>
          <cell r="S1020" t="str">
            <v>C</v>
          </cell>
          <cell r="T1020" t="str">
            <v>A</v>
          </cell>
          <cell r="U1020" t="str">
            <v>C</v>
          </cell>
          <cell r="V1020" t="str">
            <v>A</v>
          </cell>
        </row>
        <row r="1021">
          <cell r="E1021" t="str">
            <v>I</v>
          </cell>
          <cell r="F1021" t="str">
            <v>I</v>
          </cell>
          <cell r="G1021">
            <v>1</v>
          </cell>
          <cell r="H1021">
            <v>4</v>
          </cell>
          <cell r="I1021">
            <v>8</v>
          </cell>
          <cell r="J1021">
            <v>131</v>
          </cell>
          <cell r="K1021">
            <v>47</v>
          </cell>
          <cell r="M1021">
            <v>2</v>
          </cell>
          <cell r="Q1021" t="str">
            <v>A</v>
          </cell>
          <cell r="R1021" t="str">
            <v>C</v>
          </cell>
          <cell r="S1021" t="str">
            <v>C</v>
          </cell>
          <cell r="T1021" t="str">
            <v>A</v>
          </cell>
          <cell r="U1021" t="str">
            <v>C</v>
          </cell>
          <cell r="V1021" t="str">
            <v>A</v>
          </cell>
        </row>
        <row r="1022">
          <cell r="E1022" t="str">
            <v>I</v>
          </cell>
          <cell r="F1022" t="str">
            <v>I</v>
          </cell>
          <cell r="G1022">
            <v>1</v>
          </cell>
          <cell r="H1022">
            <v>3</v>
          </cell>
          <cell r="I1022">
            <v>8</v>
          </cell>
          <cell r="J1022">
            <v>180</v>
          </cell>
          <cell r="K1022">
            <v>155</v>
          </cell>
          <cell r="Q1022" t="str">
            <v>A</v>
          </cell>
          <cell r="R1022" t="str">
            <v>C</v>
          </cell>
          <cell r="S1022" t="str">
            <v>C</v>
          </cell>
          <cell r="T1022" t="str">
            <v>A</v>
          </cell>
          <cell r="U1022" t="str">
            <v>A</v>
          </cell>
          <cell r="V1022" t="str">
            <v>C</v>
          </cell>
        </row>
        <row r="1023">
          <cell r="E1023" t="str">
            <v>I</v>
          </cell>
          <cell r="F1023" t="str">
            <v>I</v>
          </cell>
          <cell r="G1023">
            <v>1</v>
          </cell>
          <cell r="H1023">
            <v>3</v>
          </cell>
          <cell r="I1023">
            <v>8</v>
          </cell>
          <cell r="J1023">
            <v>162</v>
          </cell>
          <cell r="K1023">
            <v>108</v>
          </cell>
          <cell r="Q1023" t="str">
            <v>A</v>
          </cell>
          <cell r="R1023" t="str">
            <v>A</v>
          </cell>
          <cell r="S1023" t="str">
            <v>C</v>
          </cell>
          <cell r="T1023" t="str">
            <v>A</v>
          </cell>
          <cell r="U1023" t="str">
            <v>A</v>
          </cell>
          <cell r="V1023" t="str">
            <v>A</v>
          </cell>
        </row>
        <row r="1024">
          <cell r="E1024" t="str">
            <v>I</v>
          </cell>
          <cell r="F1024" t="str">
            <v>I</v>
          </cell>
          <cell r="G1024">
            <v>1</v>
          </cell>
          <cell r="H1024">
            <v>4</v>
          </cell>
          <cell r="I1024">
            <v>8</v>
          </cell>
          <cell r="J1024">
            <v>312</v>
          </cell>
          <cell r="K1024">
            <v>50</v>
          </cell>
          <cell r="Q1024" t="str">
            <v>A</v>
          </cell>
          <cell r="R1024" t="str">
            <v>C</v>
          </cell>
          <cell r="S1024" t="str">
            <v>A</v>
          </cell>
          <cell r="T1024" t="str">
            <v>A</v>
          </cell>
          <cell r="U1024" t="str">
            <v>A</v>
          </cell>
          <cell r="V1024" t="str">
            <v>A</v>
          </cell>
        </row>
        <row r="1025">
          <cell r="E1025" t="str">
            <v>I</v>
          </cell>
          <cell r="F1025" t="str">
            <v>I</v>
          </cell>
          <cell r="G1025">
            <v>1</v>
          </cell>
          <cell r="H1025">
            <v>3</v>
          </cell>
          <cell r="I1025">
            <v>8</v>
          </cell>
          <cell r="J1025">
            <v>131</v>
          </cell>
          <cell r="K1025">
            <v>73</v>
          </cell>
          <cell r="Q1025" t="str">
            <v>A</v>
          </cell>
          <cell r="R1025" t="str">
            <v>C</v>
          </cell>
          <cell r="S1025" t="str">
            <v>C</v>
          </cell>
          <cell r="T1025" t="str">
            <v>A</v>
          </cell>
          <cell r="U1025" t="str">
            <v>A</v>
          </cell>
          <cell r="V1025" t="str">
            <v>A</v>
          </cell>
        </row>
        <row r="1026">
          <cell r="E1026" t="str">
            <v>I</v>
          </cell>
          <cell r="F1026" t="str">
            <v>I</v>
          </cell>
          <cell r="G1026">
            <v>1</v>
          </cell>
          <cell r="H1026">
            <v>4</v>
          </cell>
          <cell r="I1026">
            <v>11</v>
          </cell>
          <cell r="J1026">
            <v>182</v>
          </cell>
          <cell r="K1026">
            <v>112</v>
          </cell>
          <cell r="Q1026" t="str">
            <v>A</v>
          </cell>
          <cell r="R1026" t="str">
            <v>C</v>
          </cell>
          <cell r="S1026" t="str">
            <v>C</v>
          </cell>
          <cell r="T1026" t="str">
            <v>C</v>
          </cell>
          <cell r="U1026" t="str">
            <v>C</v>
          </cell>
          <cell r="V1026" t="str">
            <v>A</v>
          </cell>
        </row>
        <row r="1027">
          <cell r="E1027" t="str">
            <v>I</v>
          </cell>
          <cell r="F1027" t="str">
            <v>I</v>
          </cell>
          <cell r="G1027">
            <v>1</v>
          </cell>
          <cell r="H1027">
            <v>4</v>
          </cell>
          <cell r="I1027">
            <v>11</v>
          </cell>
          <cell r="J1027">
            <v>131</v>
          </cell>
          <cell r="K1027">
            <v>98</v>
          </cell>
          <cell r="M1027">
            <v>2</v>
          </cell>
          <cell r="Q1027" t="str">
            <v>A</v>
          </cell>
          <cell r="R1027" t="str">
            <v>C</v>
          </cell>
          <cell r="S1027" t="str">
            <v>C</v>
          </cell>
          <cell r="T1027" t="str">
            <v>A</v>
          </cell>
          <cell r="U1027" t="str">
            <v>C</v>
          </cell>
          <cell r="V1027" t="str">
            <v>A</v>
          </cell>
        </row>
        <row r="1028">
          <cell r="E1028" t="str">
            <v>I</v>
          </cell>
          <cell r="F1028" t="str">
            <v>I</v>
          </cell>
          <cell r="G1028">
            <v>1</v>
          </cell>
          <cell r="H1028">
            <v>4</v>
          </cell>
          <cell r="J1028">
            <v>162</v>
          </cell>
          <cell r="Q1028" t="str">
            <v>A</v>
          </cell>
          <cell r="R1028" t="str">
            <v>C</v>
          </cell>
          <cell r="S1028" t="str">
            <v>C</v>
          </cell>
          <cell r="T1028" t="str">
            <v>A</v>
          </cell>
          <cell r="U1028" t="str">
            <v>A</v>
          </cell>
          <cell r="V1028" t="str">
            <v>A</v>
          </cell>
        </row>
        <row r="1029">
          <cell r="E1029" t="str">
            <v>S1</v>
          </cell>
          <cell r="V1029">
            <v>0</v>
          </cell>
        </row>
        <row r="1030">
          <cell r="E1030" t="str">
            <v>I</v>
          </cell>
          <cell r="F1030" t="str">
            <v>I</v>
          </cell>
          <cell r="G1030">
            <v>1</v>
          </cell>
          <cell r="H1030">
            <v>5</v>
          </cell>
          <cell r="I1030">
            <v>11</v>
          </cell>
          <cell r="J1030">
            <v>225</v>
          </cell>
          <cell r="K1030">
            <v>43</v>
          </cell>
          <cell r="Q1030" t="str">
            <v>A</v>
          </cell>
          <cell r="R1030" t="str">
            <v>C</v>
          </cell>
          <cell r="S1030" t="str">
            <v>C</v>
          </cell>
          <cell r="T1030" t="str">
            <v>C</v>
          </cell>
          <cell r="U1030" t="str">
            <v>A</v>
          </cell>
          <cell r="V1030" t="str">
            <v>A</v>
          </cell>
        </row>
        <row r="1031">
          <cell r="E1031" t="str">
            <v>I</v>
          </cell>
          <cell r="F1031" t="str">
            <v>I</v>
          </cell>
          <cell r="G1031">
            <v>1</v>
          </cell>
          <cell r="H1031">
            <v>5</v>
          </cell>
          <cell r="I1031">
            <v>11</v>
          </cell>
          <cell r="J1031">
            <v>115</v>
          </cell>
          <cell r="K1031">
            <v>112</v>
          </cell>
          <cell r="Q1031" t="str">
            <v>A</v>
          </cell>
          <cell r="R1031" t="str">
            <v>C</v>
          </cell>
          <cell r="S1031" t="str">
            <v>C</v>
          </cell>
          <cell r="T1031" t="str">
            <v>A</v>
          </cell>
          <cell r="U1031" t="str">
            <v>C</v>
          </cell>
          <cell r="V1031" t="str">
            <v>A</v>
          </cell>
        </row>
        <row r="1032">
          <cell r="E1032" t="str">
            <v>I</v>
          </cell>
          <cell r="F1032" t="str">
            <v>I</v>
          </cell>
          <cell r="G1032">
            <v>1</v>
          </cell>
          <cell r="H1032">
            <v>5</v>
          </cell>
          <cell r="I1032">
            <v>11</v>
          </cell>
          <cell r="J1032">
            <v>124</v>
          </cell>
          <cell r="K1032">
            <v>66</v>
          </cell>
          <cell r="O1032">
            <v>1</v>
          </cell>
          <cell r="Q1032" t="str">
            <v>A</v>
          </cell>
          <cell r="R1032" t="str">
            <v>C</v>
          </cell>
          <cell r="S1032" t="str">
            <v>C</v>
          </cell>
          <cell r="T1032" t="str">
            <v>A</v>
          </cell>
          <cell r="U1032" t="str">
            <v>C</v>
          </cell>
          <cell r="V1032" t="str">
            <v>A</v>
          </cell>
        </row>
        <row r="1033">
          <cell r="E1033" t="str">
            <v>I</v>
          </cell>
          <cell r="F1033" t="str">
            <v>I</v>
          </cell>
          <cell r="G1033">
            <v>1</v>
          </cell>
          <cell r="H1033">
            <v>5</v>
          </cell>
          <cell r="I1033">
            <v>11</v>
          </cell>
          <cell r="J1033">
            <v>124</v>
          </cell>
          <cell r="K1033">
            <v>97</v>
          </cell>
          <cell r="O1033">
            <v>1</v>
          </cell>
          <cell r="Q1033" t="str">
            <v>A</v>
          </cell>
          <cell r="R1033" t="str">
            <v>C</v>
          </cell>
          <cell r="S1033" t="str">
            <v>C</v>
          </cell>
          <cell r="T1033" t="str">
            <v>A</v>
          </cell>
          <cell r="U1033" t="str">
            <v>C</v>
          </cell>
          <cell r="V1033" t="str">
            <v>A</v>
          </cell>
        </row>
        <row r="1034">
          <cell r="E1034" t="str">
            <v>I</v>
          </cell>
          <cell r="F1034" t="str">
            <v>I</v>
          </cell>
          <cell r="G1034">
            <v>1</v>
          </cell>
          <cell r="H1034">
            <v>5</v>
          </cell>
          <cell r="I1034">
            <v>11</v>
          </cell>
          <cell r="J1034">
            <v>146</v>
          </cell>
          <cell r="K1034">
            <v>95</v>
          </cell>
          <cell r="Q1034" t="str">
            <v>A</v>
          </cell>
          <cell r="R1034" t="str">
            <v>C</v>
          </cell>
          <cell r="S1034" t="str">
            <v>C</v>
          </cell>
          <cell r="T1034" t="str">
            <v>A</v>
          </cell>
          <cell r="U1034" t="str">
            <v>C</v>
          </cell>
          <cell r="V1034" t="str">
            <v>A</v>
          </cell>
        </row>
        <row r="1035">
          <cell r="E1035" t="str">
            <v>K</v>
          </cell>
          <cell r="F1035" t="str">
            <v>I</v>
          </cell>
          <cell r="G1035" t="str">
            <v>I</v>
          </cell>
          <cell r="H1035">
            <v>1</v>
          </cell>
          <cell r="I1035">
            <v>11</v>
          </cell>
          <cell r="K1035">
            <v>107</v>
          </cell>
          <cell r="Q1035" t="str">
            <v>A</v>
          </cell>
          <cell r="R1035" t="str">
            <v>C</v>
          </cell>
          <cell r="S1035" t="str">
            <v>A</v>
          </cell>
          <cell r="T1035" t="str">
            <v>A</v>
          </cell>
          <cell r="U1035" t="str">
            <v>C</v>
          </cell>
          <cell r="V1035">
            <v>1584</v>
          </cell>
        </row>
        <row r="1036">
          <cell r="E1036" t="str">
            <v>K</v>
          </cell>
          <cell r="F1036" t="str">
            <v>I</v>
          </cell>
          <cell r="G1036" t="str">
            <v>I</v>
          </cell>
          <cell r="H1036">
            <v>1</v>
          </cell>
          <cell r="I1036">
            <v>11</v>
          </cell>
          <cell r="K1036">
            <v>117</v>
          </cell>
          <cell r="Q1036" t="str">
            <v>A</v>
          </cell>
          <cell r="R1036" t="str">
            <v>A</v>
          </cell>
          <cell r="S1036" t="str">
            <v>A</v>
          </cell>
          <cell r="T1036" t="str">
            <v>A</v>
          </cell>
          <cell r="U1036" t="str">
            <v>A</v>
          </cell>
          <cell r="V1036">
            <v>1732</v>
          </cell>
        </row>
        <row r="1037">
          <cell r="E1037" t="str">
            <v>K</v>
          </cell>
          <cell r="F1037" t="str">
            <v>I</v>
          </cell>
          <cell r="G1037" t="str">
            <v>I</v>
          </cell>
          <cell r="H1037">
            <v>1</v>
          </cell>
          <cell r="I1037">
            <v>11</v>
          </cell>
          <cell r="K1037">
            <v>80</v>
          </cell>
          <cell r="Q1037" t="str">
            <v>A</v>
          </cell>
          <cell r="R1037" t="str">
            <v>A</v>
          </cell>
          <cell r="S1037" t="str">
            <v>A</v>
          </cell>
          <cell r="T1037" t="str">
            <v>A</v>
          </cell>
          <cell r="U1037" t="str">
            <v>A</v>
          </cell>
          <cell r="V1037">
            <v>1184</v>
          </cell>
        </row>
        <row r="1038">
          <cell r="E1038" t="str">
            <v>K</v>
          </cell>
          <cell r="F1038" t="str">
            <v>I</v>
          </cell>
          <cell r="G1038" t="str">
            <v>I</v>
          </cell>
          <cell r="H1038">
            <v>1</v>
          </cell>
          <cell r="I1038">
            <v>11</v>
          </cell>
          <cell r="K1038">
            <v>91</v>
          </cell>
          <cell r="Q1038" t="str">
            <v>A</v>
          </cell>
          <cell r="R1038" t="str">
            <v>A</v>
          </cell>
          <cell r="S1038" t="str">
            <v>A</v>
          </cell>
          <cell r="T1038" t="str">
            <v>A</v>
          </cell>
          <cell r="U1038" t="str">
            <v>A</v>
          </cell>
          <cell r="V1038">
            <v>1347</v>
          </cell>
        </row>
        <row r="1039">
          <cell r="E1039" t="str">
            <v>K</v>
          </cell>
          <cell r="F1039" t="str">
            <v>I</v>
          </cell>
          <cell r="G1039" t="str">
            <v>I</v>
          </cell>
          <cell r="H1039">
            <v>1</v>
          </cell>
          <cell r="I1039">
            <v>11</v>
          </cell>
          <cell r="K1039">
            <v>73</v>
          </cell>
          <cell r="Q1039" t="str">
            <v>A</v>
          </cell>
          <cell r="R1039" t="str">
            <v>A</v>
          </cell>
          <cell r="S1039" t="str">
            <v>A</v>
          </cell>
          <cell r="T1039" t="str">
            <v>A</v>
          </cell>
          <cell r="U1039" t="str">
            <v>A</v>
          </cell>
          <cell r="V1039">
            <v>1080</v>
          </cell>
        </row>
        <row r="1040">
          <cell r="E1040" t="str">
            <v>K</v>
          </cell>
          <cell r="F1040" t="str">
            <v>I</v>
          </cell>
          <cell r="G1040" t="str">
            <v>I</v>
          </cell>
          <cell r="H1040">
            <v>1</v>
          </cell>
          <cell r="I1040">
            <v>11</v>
          </cell>
          <cell r="K1040">
            <v>120</v>
          </cell>
          <cell r="Q1040" t="str">
            <v>A</v>
          </cell>
          <cell r="R1040" t="str">
            <v>A</v>
          </cell>
          <cell r="S1040" t="str">
            <v>A</v>
          </cell>
          <cell r="T1040" t="str">
            <v>A</v>
          </cell>
          <cell r="U1040" t="str">
            <v>A</v>
          </cell>
          <cell r="V1040">
            <v>1776</v>
          </cell>
        </row>
        <row r="1041">
          <cell r="E1041" t="str">
            <v>K</v>
          </cell>
          <cell r="F1041" t="str">
            <v>I</v>
          </cell>
          <cell r="G1041" t="str">
            <v>I</v>
          </cell>
          <cell r="H1041">
            <v>1</v>
          </cell>
          <cell r="I1041">
            <v>11</v>
          </cell>
          <cell r="K1041">
            <v>117</v>
          </cell>
          <cell r="Q1041" t="str">
            <v>A</v>
          </cell>
          <cell r="R1041" t="str">
            <v>A</v>
          </cell>
          <cell r="S1041" t="str">
            <v>A</v>
          </cell>
          <cell r="T1041" t="str">
            <v>A</v>
          </cell>
          <cell r="U1041" t="str">
            <v>A</v>
          </cell>
          <cell r="V1041">
            <v>1732</v>
          </cell>
        </row>
        <row r="1042">
          <cell r="E1042" t="str">
            <v>K</v>
          </cell>
          <cell r="F1042" t="str">
            <v>I</v>
          </cell>
          <cell r="G1042" t="str">
            <v>I</v>
          </cell>
          <cell r="H1042">
            <v>1</v>
          </cell>
          <cell r="I1042">
            <v>11</v>
          </cell>
          <cell r="K1042">
            <v>77</v>
          </cell>
          <cell r="Q1042" t="str">
            <v>A</v>
          </cell>
          <cell r="R1042" t="str">
            <v>A</v>
          </cell>
          <cell r="S1042" t="str">
            <v>C</v>
          </cell>
          <cell r="T1042" t="str">
            <v>A</v>
          </cell>
          <cell r="U1042" t="str">
            <v>C</v>
          </cell>
          <cell r="V1042">
            <v>1140</v>
          </cell>
        </row>
        <row r="1043">
          <cell r="E1043">
            <v>0</v>
          </cell>
          <cell r="V1043">
            <v>0</v>
          </cell>
        </row>
        <row r="1044">
          <cell r="E1044">
            <v>0</v>
          </cell>
          <cell r="V1044">
            <v>0</v>
          </cell>
        </row>
        <row r="1045">
          <cell r="E1045">
            <v>0</v>
          </cell>
          <cell r="V1045">
            <v>0</v>
          </cell>
        </row>
        <row r="1046">
          <cell r="E1046" t="str">
            <v>II</v>
          </cell>
          <cell r="F1046" t="str">
            <v>II</v>
          </cell>
          <cell r="G1046">
            <v>1</v>
          </cell>
          <cell r="H1046">
            <v>13</v>
          </cell>
          <cell r="J1046">
            <v>106</v>
          </cell>
          <cell r="Q1046" t="str">
            <v>A</v>
          </cell>
          <cell r="R1046" t="str">
            <v>C</v>
          </cell>
          <cell r="S1046" t="str">
            <v>C</v>
          </cell>
          <cell r="T1046" t="str">
            <v>A</v>
          </cell>
          <cell r="U1046" t="str">
            <v>A</v>
          </cell>
          <cell r="V1046" t="str">
            <v>C</v>
          </cell>
        </row>
        <row r="1047">
          <cell r="E1047" t="str">
            <v>II</v>
          </cell>
          <cell r="F1047" t="str">
            <v>II</v>
          </cell>
          <cell r="G1047">
            <v>1</v>
          </cell>
          <cell r="H1047">
            <v>13</v>
          </cell>
          <cell r="J1047">
            <v>123</v>
          </cell>
          <cell r="Q1047" t="str">
            <v>A</v>
          </cell>
          <cell r="R1047" t="str">
            <v>C</v>
          </cell>
          <cell r="S1047" t="str">
            <v>C</v>
          </cell>
          <cell r="T1047" t="str">
            <v>A</v>
          </cell>
          <cell r="U1047" t="str">
            <v>A</v>
          </cell>
          <cell r="V1047" t="str">
            <v>C</v>
          </cell>
        </row>
        <row r="1048">
          <cell r="E1048" t="str">
            <v>II</v>
          </cell>
          <cell r="F1048" t="str">
            <v>II</v>
          </cell>
          <cell r="G1048">
            <v>1</v>
          </cell>
          <cell r="H1048">
            <v>13</v>
          </cell>
          <cell r="J1048">
            <v>106</v>
          </cell>
          <cell r="Q1048" t="str">
            <v>A</v>
          </cell>
          <cell r="R1048" t="str">
            <v>C</v>
          </cell>
          <cell r="S1048" t="str">
            <v>C</v>
          </cell>
          <cell r="T1048" t="str">
            <v>A</v>
          </cell>
          <cell r="U1048" t="str">
            <v>A</v>
          </cell>
          <cell r="V1048" t="str">
            <v>C</v>
          </cell>
        </row>
        <row r="1049">
          <cell r="E1049" t="str">
            <v>II</v>
          </cell>
          <cell r="F1049" t="str">
            <v>II</v>
          </cell>
          <cell r="G1049">
            <v>1</v>
          </cell>
          <cell r="H1049">
            <v>13</v>
          </cell>
          <cell r="J1049">
            <v>200</v>
          </cell>
          <cell r="Q1049" t="str">
            <v>A</v>
          </cell>
          <cell r="R1049" t="str">
            <v>C</v>
          </cell>
          <cell r="S1049" t="str">
            <v>C</v>
          </cell>
          <cell r="T1049" t="str">
            <v>A</v>
          </cell>
          <cell r="U1049" t="str">
            <v>A</v>
          </cell>
          <cell r="V1049" t="str">
            <v>C</v>
          </cell>
        </row>
        <row r="1050">
          <cell r="E1050" t="str">
            <v>II</v>
          </cell>
          <cell r="F1050" t="str">
            <v>II</v>
          </cell>
          <cell r="G1050">
            <v>1</v>
          </cell>
          <cell r="H1050">
            <v>13</v>
          </cell>
          <cell r="J1050">
            <v>123</v>
          </cell>
          <cell r="Q1050" t="str">
            <v>A</v>
          </cell>
          <cell r="R1050" t="str">
            <v>C</v>
          </cell>
          <cell r="S1050" t="str">
            <v>A</v>
          </cell>
          <cell r="T1050" t="str">
            <v>A</v>
          </cell>
          <cell r="U1050" t="str">
            <v>A</v>
          </cell>
          <cell r="V1050" t="str">
            <v>C</v>
          </cell>
        </row>
        <row r="1051">
          <cell r="E1051" t="str">
            <v>II</v>
          </cell>
          <cell r="F1051" t="str">
            <v>II</v>
          </cell>
          <cell r="G1051">
            <v>1</v>
          </cell>
          <cell r="H1051">
            <v>11</v>
          </cell>
          <cell r="J1051">
            <v>120</v>
          </cell>
          <cell r="Q1051" t="str">
            <v>A</v>
          </cell>
          <cell r="R1051" t="str">
            <v>C</v>
          </cell>
          <cell r="S1051" t="str">
            <v>C</v>
          </cell>
          <cell r="T1051" t="str">
            <v>A</v>
          </cell>
          <cell r="U1051" t="str">
            <v>A</v>
          </cell>
          <cell r="V1051" t="str">
            <v>C</v>
          </cell>
        </row>
        <row r="1052">
          <cell r="E1052">
            <v>0</v>
          </cell>
          <cell r="V1052">
            <v>0</v>
          </cell>
        </row>
        <row r="1053">
          <cell r="E1053" t="str">
            <v>II</v>
          </cell>
          <cell r="F1053" t="str">
            <v>II</v>
          </cell>
          <cell r="G1053">
            <v>1</v>
          </cell>
          <cell r="H1053">
            <v>11</v>
          </cell>
          <cell r="J1053">
            <v>127</v>
          </cell>
          <cell r="Q1053" t="str">
            <v>A</v>
          </cell>
          <cell r="R1053" t="str">
            <v>C</v>
          </cell>
          <cell r="S1053" t="str">
            <v>C</v>
          </cell>
          <cell r="T1053" t="str">
            <v>A</v>
          </cell>
          <cell r="U1053" t="str">
            <v>A</v>
          </cell>
          <cell r="V1053" t="str">
            <v>C</v>
          </cell>
        </row>
        <row r="1054">
          <cell r="E1054" t="str">
            <v>II</v>
          </cell>
          <cell r="F1054" t="str">
            <v>II</v>
          </cell>
          <cell r="G1054">
            <v>1</v>
          </cell>
          <cell r="H1054">
            <v>11</v>
          </cell>
          <cell r="J1054">
            <v>225</v>
          </cell>
          <cell r="M1054">
            <v>1</v>
          </cell>
          <cell r="Q1054" t="str">
            <v>A</v>
          </cell>
          <cell r="R1054" t="str">
            <v>C</v>
          </cell>
          <cell r="S1054" t="str">
            <v>C</v>
          </cell>
          <cell r="T1054" t="str">
            <v>A</v>
          </cell>
          <cell r="U1054" t="str">
            <v>A</v>
          </cell>
          <cell r="V1054" t="str">
            <v>C</v>
          </cell>
        </row>
        <row r="1055">
          <cell r="E1055" t="str">
            <v>II</v>
          </cell>
          <cell r="F1055" t="str">
            <v>II</v>
          </cell>
          <cell r="G1055">
            <v>1</v>
          </cell>
          <cell r="H1055">
            <v>11</v>
          </cell>
          <cell r="J1055">
            <v>225</v>
          </cell>
          <cell r="O1055">
            <v>1</v>
          </cell>
          <cell r="Q1055" t="str">
            <v>A</v>
          </cell>
          <cell r="R1055" t="str">
            <v>C</v>
          </cell>
          <cell r="S1055" t="str">
            <v>C</v>
          </cell>
          <cell r="T1055" t="str">
            <v>A</v>
          </cell>
          <cell r="U1055" t="str">
            <v>A</v>
          </cell>
          <cell r="V1055" t="str">
            <v>C</v>
          </cell>
        </row>
        <row r="1056">
          <cell r="E1056" t="str">
            <v>II</v>
          </cell>
          <cell r="F1056" t="str">
            <v>II</v>
          </cell>
          <cell r="G1056">
            <v>1</v>
          </cell>
          <cell r="H1056">
            <v>11</v>
          </cell>
          <cell r="I1056">
            <v>8</v>
          </cell>
          <cell r="J1056">
            <v>97</v>
          </cell>
          <cell r="K1056">
            <v>95</v>
          </cell>
          <cell r="O1056">
            <v>1</v>
          </cell>
          <cell r="Q1056" t="str">
            <v>A</v>
          </cell>
          <cell r="R1056" t="str">
            <v>C</v>
          </cell>
          <cell r="S1056" t="str">
            <v>C</v>
          </cell>
          <cell r="T1056" t="str">
            <v>A</v>
          </cell>
          <cell r="U1056" t="str">
            <v>A</v>
          </cell>
          <cell r="V1056" t="str">
            <v>C</v>
          </cell>
        </row>
        <row r="1057">
          <cell r="E1057" t="str">
            <v>K</v>
          </cell>
          <cell r="V1057">
            <v>0</v>
          </cell>
        </row>
        <row r="1058">
          <cell r="E1058" t="str">
            <v>II</v>
          </cell>
          <cell r="F1058" t="str">
            <v>II</v>
          </cell>
          <cell r="G1058">
            <v>1</v>
          </cell>
          <cell r="H1058">
            <v>12</v>
          </cell>
          <cell r="I1058">
            <v>10</v>
          </cell>
          <cell r="J1058">
            <v>130</v>
          </cell>
          <cell r="K1058">
            <v>55</v>
          </cell>
          <cell r="Q1058" t="str">
            <v>A</v>
          </cell>
          <cell r="R1058" t="str">
            <v>C</v>
          </cell>
          <cell r="S1058" t="str">
            <v>C</v>
          </cell>
          <cell r="T1058" t="str">
            <v>A</v>
          </cell>
          <cell r="U1058" t="str">
            <v>A</v>
          </cell>
          <cell r="V1058" t="str">
            <v>A</v>
          </cell>
        </row>
        <row r="1059">
          <cell r="E1059" t="str">
            <v>II</v>
          </cell>
          <cell r="F1059" t="str">
            <v>II</v>
          </cell>
          <cell r="G1059">
            <v>1</v>
          </cell>
          <cell r="H1059">
            <v>12</v>
          </cell>
          <cell r="I1059">
            <v>10</v>
          </cell>
          <cell r="J1059">
            <v>140</v>
          </cell>
          <cell r="K1059">
            <v>65</v>
          </cell>
          <cell r="Q1059" t="str">
            <v>A</v>
          </cell>
          <cell r="R1059" t="str">
            <v>C</v>
          </cell>
          <cell r="S1059" t="str">
            <v>C</v>
          </cell>
          <cell r="T1059" t="str">
            <v>A</v>
          </cell>
          <cell r="U1059" t="str">
            <v>C</v>
          </cell>
          <cell r="V1059" t="str">
            <v>A</v>
          </cell>
        </row>
        <row r="1060">
          <cell r="E1060" t="str">
            <v>K</v>
          </cell>
          <cell r="F1060" t="str">
            <v>II</v>
          </cell>
          <cell r="G1060" t="str">
            <v>I</v>
          </cell>
          <cell r="H1060">
            <v>1</v>
          </cell>
          <cell r="I1060">
            <v>8</v>
          </cell>
          <cell r="K1060">
            <v>71</v>
          </cell>
          <cell r="Q1060" t="str">
            <v>A</v>
          </cell>
          <cell r="R1060" t="str">
            <v>A</v>
          </cell>
          <cell r="S1060" t="str">
            <v>A</v>
          </cell>
          <cell r="T1060" t="str">
            <v>A</v>
          </cell>
          <cell r="U1060" t="str">
            <v>A</v>
          </cell>
          <cell r="V1060">
            <v>1093</v>
          </cell>
        </row>
        <row r="1061">
          <cell r="E1061" t="str">
            <v>K</v>
          </cell>
          <cell r="F1061" t="str">
            <v>II</v>
          </cell>
          <cell r="G1061" t="str">
            <v>I</v>
          </cell>
          <cell r="H1061">
            <v>1</v>
          </cell>
          <cell r="I1061">
            <v>8</v>
          </cell>
          <cell r="K1061">
            <v>130</v>
          </cell>
          <cell r="Q1061" t="str">
            <v>A</v>
          </cell>
          <cell r="R1061" t="str">
            <v>A</v>
          </cell>
          <cell r="S1061" t="str">
            <v>A</v>
          </cell>
          <cell r="T1061" t="str">
            <v>A</v>
          </cell>
          <cell r="U1061" t="str">
            <v>A</v>
          </cell>
          <cell r="V1061">
            <v>2002</v>
          </cell>
        </row>
        <row r="1062">
          <cell r="E1062" t="str">
            <v>II</v>
          </cell>
          <cell r="F1062" t="str">
            <v>II</v>
          </cell>
          <cell r="G1062">
            <v>1</v>
          </cell>
          <cell r="H1062">
            <v>12</v>
          </cell>
          <cell r="J1062">
            <v>97</v>
          </cell>
          <cell r="Q1062" t="str">
            <v>A</v>
          </cell>
          <cell r="R1062" t="str">
            <v>C</v>
          </cell>
          <cell r="S1062" t="str">
            <v>C</v>
          </cell>
          <cell r="T1062" t="str">
            <v>A</v>
          </cell>
          <cell r="U1062" t="str">
            <v>A</v>
          </cell>
          <cell r="V1062" t="str">
            <v>C</v>
          </cell>
        </row>
        <row r="1063">
          <cell r="E1063" t="str">
            <v>K</v>
          </cell>
          <cell r="F1063" t="str">
            <v>II</v>
          </cell>
          <cell r="G1063" t="str">
            <v>I</v>
          </cell>
          <cell r="H1063">
            <v>1</v>
          </cell>
          <cell r="I1063">
            <v>10</v>
          </cell>
          <cell r="K1063">
            <v>47</v>
          </cell>
          <cell r="Q1063" t="str">
            <v>A</v>
          </cell>
          <cell r="R1063" t="str">
            <v>A</v>
          </cell>
          <cell r="S1063" t="str">
            <v>A</v>
          </cell>
          <cell r="T1063" t="str">
            <v>C</v>
          </cell>
          <cell r="U1063" t="str">
            <v>C</v>
          </cell>
          <cell r="V1063">
            <v>638</v>
          </cell>
        </row>
        <row r="1064">
          <cell r="E1064" t="str">
            <v>P2</v>
          </cell>
          <cell r="V1064">
            <v>0</v>
          </cell>
        </row>
        <row r="1065">
          <cell r="E1065" t="str">
            <v>K</v>
          </cell>
          <cell r="F1065" t="str">
            <v>II</v>
          </cell>
          <cell r="G1065" t="str">
            <v>I</v>
          </cell>
          <cell r="H1065">
            <v>1</v>
          </cell>
          <cell r="I1065">
            <v>10</v>
          </cell>
          <cell r="K1065">
            <v>170</v>
          </cell>
          <cell r="Q1065" t="str">
            <v>A</v>
          </cell>
          <cell r="R1065" t="str">
            <v>A</v>
          </cell>
          <cell r="S1065" t="str">
            <v>A</v>
          </cell>
          <cell r="T1065" t="str">
            <v>A</v>
          </cell>
          <cell r="U1065" t="str">
            <v>A</v>
          </cell>
          <cell r="V1065">
            <v>2307</v>
          </cell>
        </row>
        <row r="1066">
          <cell r="E1066" t="str">
            <v>K</v>
          </cell>
          <cell r="F1066" t="str">
            <v>II</v>
          </cell>
          <cell r="G1066" t="str">
            <v>I</v>
          </cell>
          <cell r="H1066">
            <v>1</v>
          </cell>
          <cell r="I1066">
            <v>8</v>
          </cell>
          <cell r="K1066">
            <v>62</v>
          </cell>
          <cell r="Q1066" t="str">
            <v>A</v>
          </cell>
          <cell r="R1066" t="str">
            <v>A</v>
          </cell>
          <cell r="S1066" t="str">
            <v>A</v>
          </cell>
          <cell r="T1066" t="str">
            <v>A</v>
          </cell>
          <cell r="U1066" t="str">
            <v>A</v>
          </cell>
          <cell r="V1066">
            <v>955</v>
          </cell>
        </row>
        <row r="1067">
          <cell r="E1067" t="str">
            <v>K</v>
          </cell>
          <cell r="F1067" t="str">
            <v>II</v>
          </cell>
          <cell r="G1067" t="str">
            <v>I</v>
          </cell>
          <cell r="H1067">
            <v>1</v>
          </cell>
          <cell r="I1067">
            <v>10</v>
          </cell>
          <cell r="K1067">
            <v>115</v>
          </cell>
          <cell r="Q1067" t="str">
            <v>A</v>
          </cell>
          <cell r="R1067" t="str">
            <v>A</v>
          </cell>
          <cell r="S1067" t="str">
            <v>A</v>
          </cell>
          <cell r="T1067" t="str">
            <v>A</v>
          </cell>
          <cell r="U1067" t="str">
            <v>A</v>
          </cell>
          <cell r="V1067">
            <v>1561</v>
          </cell>
        </row>
        <row r="1068">
          <cell r="E1068" t="str">
            <v>K</v>
          </cell>
          <cell r="F1068" t="str">
            <v>II</v>
          </cell>
          <cell r="G1068" t="str">
            <v>I</v>
          </cell>
          <cell r="H1068">
            <v>1</v>
          </cell>
          <cell r="I1068">
            <v>8</v>
          </cell>
          <cell r="K1068">
            <v>62</v>
          </cell>
          <cell r="Q1068" t="str">
            <v>A</v>
          </cell>
          <cell r="R1068" t="str">
            <v>A</v>
          </cell>
          <cell r="S1068" t="str">
            <v>A</v>
          </cell>
          <cell r="T1068" t="str">
            <v>A</v>
          </cell>
          <cell r="U1068" t="str">
            <v>A</v>
          </cell>
          <cell r="V1068">
            <v>955</v>
          </cell>
        </row>
        <row r="1069">
          <cell r="E1069" t="str">
            <v>K</v>
          </cell>
          <cell r="F1069" t="str">
            <v>II</v>
          </cell>
          <cell r="G1069" t="str">
            <v>I</v>
          </cell>
          <cell r="H1069">
            <v>1</v>
          </cell>
          <cell r="I1069">
            <v>8</v>
          </cell>
          <cell r="K1069">
            <v>70</v>
          </cell>
          <cell r="Q1069" t="str">
            <v>A</v>
          </cell>
          <cell r="R1069" t="str">
            <v>A</v>
          </cell>
          <cell r="S1069" t="str">
            <v>A</v>
          </cell>
          <cell r="T1069" t="str">
            <v>A</v>
          </cell>
          <cell r="U1069" t="str">
            <v>A</v>
          </cell>
          <cell r="V1069">
            <v>1078</v>
          </cell>
        </row>
        <row r="1070">
          <cell r="E1070" t="str">
            <v>K</v>
          </cell>
          <cell r="F1070" t="str">
            <v>II</v>
          </cell>
          <cell r="G1070" t="str">
            <v>I</v>
          </cell>
          <cell r="H1070">
            <v>1</v>
          </cell>
          <cell r="I1070">
            <v>10</v>
          </cell>
          <cell r="K1070">
            <v>105</v>
          </cell>
          <cell r="Q1070" t="str">
            <v>A</v>
          </cell>
          <cell r="R1070" t="str">
            <v>A</v>
          </cell>
          <cell r="S1070" t="str">
            <v>A</v>
          </cell>
          <cell r="T1070" t="str">
            <v>A</v>
          </cell>
          <cell r="U1070" t="str">
            <v>A</v>
          </cell>
          <cell r="V1070">
            <v>1425</v>
          </cell>
        </row>
        <row r="1071">
          <cell r="E1071" t="str">
            <v>K</v>
          </cell>
          <cell r="F1071" t="str">
            <v>II</v>
          </cell>
          <cell r="G1071" t="str">
            <v>I</v>
          </cell>
          <cell r="H1071">
            <v>1</v>
          </cell>
          <cell r="I1071">
            <v>10</v>
          </cell>
          <cell r="K1071">
            <v>45</v>
          </cell>
          <cell r="Q1071" t="str">
            <v>A</v>
          </cell>
          <cell r="R1071" t="str">
            <v>A</v>
          </cell>
          <cell r="S1071" t="str">
            <v>C</v>
          </cell>
          <cell r="T1071" t="str">
            <v>C</v>
          </cell>
          <cell r="U1071" t="str">
            <v>C</v>
          </cell>
          <cell r="V1071">
            <v>611</v>
          </cell>
        </row>
        <row r="1072">
          <cell r="E1072" t="str">
            <v>P2</v>
          </cell>
          <cell r="V1072">
            <v>0</v>
          </cell>
        </row>
        <row r="1073">
          <cell r="E1073" t="str">
            <v>K</v>
          </cell>
          <cell r="F1073" t="str">
            <v>II</v>
          </cell>
          <cell r="G1073" t="str">
            <v>I</v>
          </cell>
          <cell r="H1073">
            <v>1</v>
          </cell>
          <cell r="I1073">
            <v>10</v>
          </cell>
          <cell r="K1073">
            <v>65</v>
          </cell>
          <cell r="Q1073" t="str">
            <v>A</v>
          </cell>
          <cell r="R1073" t="str">
            <v>A</v>
          </cell>
          <cell r="S1073" t="str">
            <v>C</v>
          </cell>
          <cell r="T1073" t="str">
            <v>C</v>
          </cell>
          <cell r="U1073" t="str">
            <v>C</v>
          </cell>
          <cell r="V1073">
            <v>882</v>
          </cell>
        </row>
        <row r="1074">
          <cell r="E1074" t="str">
            <v>K</v>
          </cell>
          <cell r="F1074" t="str">
            <v>II</v>
          </cell>
          <cell r="G1074" t="str">
            <v>I</v>
          </cell>
          <cell r="H1074">
            <v>1</v>
          </cell>
          <cell r="I1074">
            <v>10</v>
          </cell>
          <cell r="K1074">
            <v>52</v>
          </cell>
          <cell r="Q1074" t="str">
            <v>A</v>
          </cell>
          <cell r="R1074" t="str">
            <v>A</v>
          </cell>
          <cell r="S1074" t="str">
            <v>C</v>
          </cell>
          <cell r="T1074" t="str">
            <v>C</v>
          </cell>
          <cell r="U1074" t="str">
            <v>C</v>
          </cell>
          <cell r="V1074">
            <v>706</v>
          </cell>
        </row>
        <row r="1075">
          <cell r="E1075" t="str">
            <v>P2</v>
          </cell>
          <cell r="V1075">
            <v>0</v>
          </cell>
        </row>
        <row r="1076">
          <cell r="E1076" t="str">
            <v>S1</v>
          </cell>
          <cell r="V1076">
            <v>0</v>
          </cell>
        </row>
        <row r="1077">
          <cell r="E1077" t="str">
            <v>K</v>
          </cell>
          <cell r="F1077" t="str">
            <v>II</v>
          </cell>
          <cell r="G1077" t="str">
            <v>I</v>
          </cell>
          <cell r="H1077">
            <v>1</v>
          </cell>
          <cell r="I1077">
            <v>10</v>
          </cell>
          <cell r="K1077">
            <v>50</v>
          </cell>
          <cell r="Q1077" t="str">
            <v>A</v>
          </cell>
          <cell r="R1077" t="str">
            <v>C</v>
          </cell>
          <cell r="S1077" t="str">
            <v>C</v>
          </cell>
          <cell r="T1077" t="str">
            <v>C</v>
          </cell>
          <cell r="U1077" t="str">
            <v>C</v>
          </cell>
          <cell r="V1077">
            <v>679</v>
          </cell>
        </row>
        <row r="1078">
          <cell r="E1078" t="str">
            <v>K</v>
          </cell>
          <cell r="F1078" t="str">
            <v>II</v>
          </cell>
          <cell r="G1078" t="str">
            <v>I</v>
          </cell>
          <cell r="H1078">
            <v>1</v>
          </cell>
          <cell r="I1078">
            <v>10</v>
          </cell>
          <cell r="K1078">
            <v>47</v>
          </cell>
          <cell r="Q1078" t="str">
            <v>A</v>
          </cell>
          <cell r="R1078" t="str">
            <v>C</v>
          </cell>
          <cell r="S1078" t="str">
            <v>C</v>
          </cell>
          <cell r="T1078" t="str">
            <v>C</v>
          </cell>
          <cell r="U1078" t="str">
            <v>C</v>
          </cell>
          <cell r="V1078">
            <v>638</v>
          </cell>
        </row>
        <row r="1079">
          <cell r="E1079" t="str">
            <v>S1</v>
          </cell>
          <cell r="V1079">
            <v>0</v>
          </cell>
        </row>
        <row r="1080">
          <cell r="E1080">
            <v>0</v>
          </cell>
          <cell r="V1080">
            <v>0</v>
          </cell>
        </row>
        <row r="1081">
          <cell r="E1081">
            <v>0</v>
          </cell>
          <cell r="V1081">
            <v>0</v>
          </cell>
        </row>
        <row r="1082">
          <cell r="E1082">
            <v>0</v>
          </cell>
          <cell r="V1082">
            <v>0</v>
          </cell>
        </row>
        <row r="1083">
          <cell r="E1083">
            <v>0</v>
          </cell>
          <cell r="V1083">
            <v>0</v>
          </cell>
        </row>
        <row r="1084">
          <cell r="E1084">
            <v>0</v>
          </cell>
          <cell r="V1084">
            <v>0</v>
          </cell>
        </row>
        <row r="1085">
          <cell r="E1085">
            <v>0</v>
          </cell>
          <cell r="V1085">
            <v>0</v>
          </cell>
        </row>
        <row r="1086">
          <cell r="E1086">
            <v>0</v>
          </cell>
          <cell r="V1086">
            <v>0</v>
          </cell>
        </row>
        <row r="1087">
          <cell r="E1087">
            <v>0</v>
          </cell>
          <cell r="V1087">
            <v>0</v>
          </cell>
        </row>
        <row r="1088">
          <cell r="E1088">
            <v>0</v>
          </cell>
          <cell r="V1088">
            <v>0</v>
          </cell>
        </row>
        <row r="1089">
          <cell r="E1089">
            <v>0</v>
          </cell>
          <cell r="V1089">
            <v>0</v>
          </cell>
        </row>
        <row r="1090">
          <cell r="E1090">
            <v>0</v>
          </cell>
          <cell r="V1090">
            <v>0</v>
          </cell>
        </row>
        <row r="1091">
          <cell r="E1091">
            <v>0</v>
          </cell>
          <cell r="V1091">
            <v>0</v>
          </cell>
        </row>
        <row r="1092">
          <cell r="E1092">
            <v>0</v>
          </cell>
          <cell r="V1092">
            <v>0</v>
          </cell>
        </row>
        <row r="1093">
          <cell r="E1093">
            <v>0</v>
          </cell>
          <cell r="V1093">
            <v>0</v>
          </cell>
        </row>
        <row r="1094">
          <cell r="E1094">
            <v>0</v>
          </cell>
          <cell r="V1094">
            <v>0</v>
          </cell>
        </row>
        <row r="1095">
          <cell r="E1095">
            <v>0</v>
          </cell>
          <cell r="V1095">
            <v>0</v>
          </cell>
        </row>
        <row r="1096">
          <cell r="E1096">
            <v>0</v>
          </cell>
          <cell r="V1096">
            <v>0</v>
          </cell>
        </row>
        <row r="1097">
          <cell r="E1097">
            <v>0</v>
          </cell>
          <cell r="V1097">
            <v>0</v>
          </cell>
        </row>
        <row r="1098">
          <cell r="E1098">
            <v>0</v>
          </cell>
          <cell r="V1098">
            <v>0</v>
          </cell>
        </row>
        <row r="1099">
          <cell r="E1099">
            <v>0</v>
          </cell>
          <cell r="V1099">
            <v>0</v>
          </cell>
        </row>
        <row r="1100">
          <cell r="E1100">
            <v>0</v>
          </cell>
          <cell r="V1100">
            <v>0</v>
          </cell>
        </row>
        <row r="1101">
          <cell r="E1101">
            <v>0</v>
          </cell>
          <cell r="V1101">
            <v>0</v>
          </cell>
        </row>
        <row r="1102">
          <cell r="E1102">
            <v>0</v>
          </cell>
          <cell r="V1102">
            <v>0</v>
          </cell>
        </row>
        <row r="1103">
          <cell r="E1103">
            <v>0</v>
          </cell>
          <cell r="V1103">
            <v>0</v>
          </cell>
        </row>
        <row r="1104">
          <cell r="E1104">
            <v>0</v>
          </cell>
          <cell r="V1104">
            <v>0</v>
          </cell>
        </row>
        <row r="1105">
          <cell r="E1105">
            <v>0</v>
          </cell>
          <cell r="V1105">
            <v>0</v>
          </cell>
        </row>
        <row r="1106">
          <cell r="E1106">
            <v>0</v>
          </cell>
          <cell r="V1106">
            <v>0</v>
          </cell>
        </row>
        <row r="1107">
          <cell r="E1107">
            <v>0</v>
          </cell>
          <cell r="V1107">
            <v>0</v>
          </cell>
        </row>
        <row r="1108">
          <cell r="E1108">
            <v>0</v>
          </cell>
          <cell r="V1108">
            <v>0</v>
          </cell>
        </row>
        <row r="1109">
          <cell r="E1109">
            <v>0</v>
          </cell>
          <cell r="V1109">
            <v>0</v>
          </cell>
        </row>
        <row r="1110">
          <cell r="E1110">
            <v>0</v>
          </cell>
          <cell r="V1110">
            <v>0</v>
          </cell>
        </row>
        <row r="1111">
          <cell r="E1111">
            <v>0</v>
          </cell>
          <cell r="V1111">
            <v>0</v>
          </cell>
        </row>
        <row r="1112">
          <cell r="E1112">
            <v>0</v>
          </cell>
          <cell r="V1112">
            <v>0</v>
          </cell>
        </row>
        <row r="1113">
          <cell r="E1113">
            <v>0</v>
          </cell>
          <cell r="V1113">
            <v>0</v>
          </cell>
        </row>
        <row r="1114">
          <cell r="E1114">
            <v>0</v>
          </cell>
          <cell r="V1114">
            <v>0</v>
          </cell>
        </row>
        <row r="1115">
          <cell r="E1115">
            <v>0</v>
          </cell>
          <cell r="V1115">
            <v>0</v>
          </cell>
        </row>
        <row r="1116">
          <cell r="E1116">
            <v>0</v>
          </cell>
          <cell r="V1116">
            <v>0</v>
          </cell>
        </row>
        <row r="1117">
          <cell r="E1117">
            <v>0</v>
          </cell>
          <cell r="V1117">
            <v>0</v>
          </cell>
        </row>
        <row r="1118">
          <cell r="E1118">
            <v>0</v>
          </cell>
          <cell r="V1118">
            <v>0</v>
          </cell>
        </row>
        <row r="1119">
          <cell r="E1119">
            <v>0</v>
          </cell>
          <cell r="V1119">
            <v>0</v>
          </cell>
        </row>
        <row r="1120">
          <cell r="E1120">
            <v>0</v>
          </cell>
          <cell r="V1120">
            <v>0</v>
          </cell>
        </row>
        <row r="1121">
          <cell r="E1121">
            <v>0</v>
          </cell>
          <cell r="V1121">
            <v>0</v>
          </cell>
        </row>
        <row r="1122">
          <cell r="E1122">
            <v>0</v>
          </cell>
          <cell r="V1122">
            <v>0</v>
          </cell>
        </row>
        <row r="1123">
          <cell r="E1123">
            <v>0</v>
          </cell>
          <cell r="V1123">
            <v>0</v>
          </cell>
        </row>
        <row r="1124">
          <cell r="E1124">
            <v>0</v>
          </cell>
          <cell r="V1124">
            <v>0</v>
          </cell>
        </row>
        <row r="1125">
          <cell r="E1125">
            <v>0</v>
          </cell>
          <cell r="V1125">
            <v>0</v>
          </cell>
        </row>
        <row r="1126">
          <cell r="E1126">
            <v>0</v>
          </cell>
          <cell r="V1126">
            <v>0</v>
          </cell>
        </row>
        <row r="1127">
          <cell r="E1127">
            <v>0</v>
          </cell>
          <cell r="V1127">
            <v>0</v>
          </cell>
        </row>
        <row r="1128">
          <cell r="E1128">
            <v>0</v>
          </cell>
          <cell r="V1128">
            <v>0</v>
          </cell>
        </row>
        <row r="1129">
          <cell r="E1129">
            <v>0</v>
          </cell>
          <cell r="V1129">
            <v>0</v>
          </cell>
        </row>
        <row r="1130">
          <cell r="E1130">
            <v>0</v>
          </cell>
          <cell r="V1130">
            <v>0</v>
          </cell>
        </row>
        <row r="1131">
          <cell r="E1131">
            <v>0</v>
          </cell>
          <cell r="V1131">
            <v>0</v>
          </cell>
        </row>
        <row r="1132">
          <cell r="E1132">
            <v>0</v>
          </cell>
          <cell r="V1132">
            <v>0</v>
          </cell>
        </row>
        <row r="1133">
          <cell r="E1133">
            <v>0</v>
          </cell>
          <cell r="V1133">
            <v>0</v>
          </cell>
        </row>
        <row r="1134">
          <cell r="E1134">
            <v>0</v>
          </cell>
          <cell r="V1134">
            <v>0</v>
          </cell>
        </row>
        <row r="1135">
          <cell r="E1135">
            <v>0</v>
          </cell>
          <cell r="V1135">
            <v>0</v>
          </cell>
        </row>
        <row r="1136">
          <cell r="E1136">
            <v>0</v>
          </cell>
          <cell r="V1136">
            <v>0</v>
          </cell>
        </row>
        <row r="1137">
          <cell r="E1137">
            <v>0</v>
          </cell>
          <cell r="V1137">
            <v>0</v>
          </cell>
        </row>
        <row r="1138">
          <cell r="E1138">
            <v>0</v>
          </cell>
          <cell r="V1138">
            <v>0</v>
          </cell>
        </row>
        <row r="1139">
          <cell r="E1139">
            <v>0</v>
          </cell>
          <cell r="V1139">
            <v>0</v>
          </cell>
        </row>
        <row r="1140">
          <cell r="E1140">
            <v>0</v>
          </cell>
          <cell r="V1140">
            <v>0</v>
          </cell>
        </row>
        <row r="1141">
          <cell r="E1141">
            <v>0</v>
          </cell>
          <cell r="V1141">
            <v>0</v>
          </cell>
        </row>
        <row r="1142">
          <cell r="E1142">
            <v>0</v>
          </cell>
          <cell r="V1142">
            <v>0</v>
          </cell>
        </row>
        <row r="1143">
          <cell r="E1143">
            <v>0</v>
          </cell>
          <cell r="V1143">
            <v>0</v>
          </cell>
        </row>
        <row r="1144">
          <cell r="E1144">
            <v>0</v>
          </cell>
          <cell r="V1144">
            <v>0</v>
          </cell>
        </row>
        <row r="1145">
          <cell r="E1145">
            <v>0</v>
          </cell>
          <cell r="V1145">
            <v>0</v>
          </cell>
        </row>
        <row r="1146">
          <cell r="E1146">
            <v>0</v>
          </cell>
          <cell r="V1146">
            <v>0</v>
          </cell>
        </row>
        <row r="1147">
          <cell r="E1147">
            <v>0</v>
          </cell>
          <cell r="V1147">
            <v>0</v>
          </cell>
        </row>
        <row r="1148">
          <cell r="E1148">
            <v>0</v>
          </cell>
          <cell r="V1148">
            <v>0</v>
          </cell>
        </row>
        <row r="1149">
          <cell r="E1149">
            <v>0</v>
          </cell>
          <cell r="V1149">
            <v>0</v>
          </cell>
        </row>
        <row r="1150">
          <cell r="E1150">
            <v>0</v>
          </cell>
          <cell r="V1150">
            <v>0</v>
          </cell>
        </row>
        <row r="1151">
          <cell r="E1151">
            <v>0</v>
          </cell>
          <cell r="V1151">
            <v>0</v>
          </cell>
        </row>
        <row r="1152">
          <cell r="E1152">
            <v>0</v>
          </cell>
          <cell r="V1152">
            <v>0</v>
          </cell>
        </row>
        <row r="1153">
          <cell r="E1153">
            <v>0</v>
          </cell>
          <cell r="V1153">
            <v>0</v>
          </cell>
        </row>
        <row r="1154">
          <cell r="E1154">
            <v>0</v>
          </cell>
          <cell r="V1154">
            <v>0</v>
          </cell>
        </row>
        <row r="1155">
          <cell r="E1155">
            <v>0</v>
          </cell>
          <cell r="V1155">
            <v>0</v>
          </cell>
        </row>
        <row r="1156">
          <cell r="E1156">
            <v>0</v>
          </cell>
          <cell r="V1156">
            <v>0</v>
          </cell>
        </row>
        <row r="1157">
          <cell r="E1157">
            <v>0</v>
          </cell>
          <cell r="V1157">
            <v>0</v>
          </cell>
        </row>
        <row r="1158">
          <cell r="E1158">
            <v>0</v>
          </cell>
          <cell r="V1158">
            <v>0</v>
          </cell>
        </row>
        <row r="1159">
          <cell r="E1159">
            <v>0</v>
          </cell>
          <cell r="V1159">
            <v>0</v>
          </cell>
        </row>
        <row r="1160">
          <cell r="K1160">
            <v>0</v>
          </cell>
          <cell r="M1160">
            <v>0</v>
          </cell>
          <cell r="O1160">
            <v>0</v>
          </cell>
        </row>
        <row r="1161">
          <cell r="E1161" t="str">
            <v>I</v>
          </cell>
          <cell r="F1161" t="str">
            <v>I</v>
          </cell>
          <cell r="G1161">
            <v>1</v>
          </cell>
          <cell r="H1161">
            <v>4</v>
          </cell>
          <cell r="J1161">
            <v>190</v>
          </cell>
          <cell r="Q1161" t="str">
            <v>A</v>
          </cell>
          <cell r="R1161" t="str">
            <v>C</v>
          </cell>
          <cell r="S1161" t="str">
            <v>C</v>
          </cell>
          <cell r="T1161" t="str">
            <v>A</v>
          </cell>
          <cell r="U1161" t="str">
            <v>A</v>
          </cell>
          <cell r="V1161" t="str">
            <v>C</v>
          </cell>
        </row>
        <row r="1162">
          <cell r="E1162" t="str">
            <v>I</v>
          </cell>
          <cell r="F1162" t="str">
            <v>I</v>
          </cell>
          <cell r="G1162">
            <v>1</v>
          </cell>
          <cell r="H1162">
            <v>4</v>
          </cell>
          <cell r="I1162">
            <v>12</v>
          </cell>
          <cell r="J1162">
            <v>190</v>
          </cell>
          <cell r="K1162">
            <v>95</v>
          </cell>
          <cell r="Q1162" t="str">
            <v>A</v>
          </cell>
          <cell r="R1162" t="str">
            <v>C</v>
          </cell>
          <cell r="S1162" t="str">
            <v>C</v>
          </cell>
          <cell r="T1162" t="str">
            <v>A</v>
          </cell>
          <cell r="U1162" t="str">
            <v>A</v>
          </cell>
          <cell r="V1162" t="str">
            <v>C</v>
          </cell>
        </row>
        <row r="1163">
          <cell r="E1163" t="str">
            <v>I</v>
          </cell>
          <cell r="F1163" t="str">
            <v>I</v>
          </cell>
          <cell r="G1163">
            <v>1</v>
          </cell>
          <cell r="H1163">
            <v>4</v>
          </cell>
          <cell r="I1163">
            <v>12</v>
          </cell>
          <cell r="J1163">
            <v>330</v>
          </cell>
          <cell r="K1163">
            <v>101</v>
          </cell>
          <cell r="Q1163" t="str">
            <v>A</v>
          </cell>
          <cell r="R1163" t="str">
            <v>C</v>
          </cell>
          <cell r="S1163" t="str">
            <v>C</v>
          </cell>
          <cell r="T1163" t="str">
            <v>C</v>
          </cell>
          <cell r="U1163" t="str">
            <v>A</v>
          </cell>
          <cell r="V1163" t="str">
            <v>A</v>
          </cell>
        </row>
        <row r="1164">
          <cell r="E1164" t="str">
            <v>I</v>
          </cell>
          <cell r="F1164" t="str">
            <v>I</v>
          </cell>
          <cell r="G1164">
            <v>1</v>
          </cell>
          <cell r="H1164">
            <v>4</v>
          </cell>
          <cell r="I1164">
            <v>12</v>
          </cell>
          <cell r="J1164">
            <v>190</v>
          </cell>
          <cell r="K1164">
            <v>52</v>
          </cell>
          <cell r="Q1164" t="str">
            <v>A</v>
          </cell>
          <cell r="R1164" t="str">
            <v>C</v>
          </cell>
          <cell r="S1164" t="str">
            <v>C</v>
          </cell>
          <cell r="T1164" t="str">
            <v>A</v>
          </cell>
          <cell r="U1164" t="str">
            <v>A</v>
          </cell>
          <cell r="V1164" t="str">
            <v>C</v>
          </cell>
        </row>
        <row r="1165">
          <cell r="E1165" t="str">
            <v>I</v>
          </cell>
          <cell r="F1165" t="str">
            <v>I</v>
          </cell>
          <cell r="G1165">
            <v>1</v>
          </cell>
          <cell r="H1165">
            <v>4</v>
          </cell>
          <cell r="J1165">
            <v>152</v>
          </cell>
          <cell r="O1165">
            <v>2</v>
          </cell>
          <cell r="Q1165" t="str">
            <v>A</v>
          </cell>
          <cell r="R1165" t="str">
            <v>C</v>
          </cell>
          <cell r="S1165" t="str">
            <v>C</v>
          </cell>
          <cell r="T1165" t="str">
            <v>A</v>
          </cell>
          <cell r="U1165" t="str">
            <v>A</v>
          </cell>
          <cell r="V1165" t="str">
            <v>A</v>
          </cell>
        </row>
        <row r="1166">
          <cell r="E1166" t="str">
            <v>I</v>
          </cell>
          <cell r="F1166" t="str">
            <v>I</v>
          </cell>
          <cell r="G1166">
            <v>1</v>
          </cell>
          <cell r="H1166">
            <v>6</v>
          </cell>
          <cell r="I1166">
            <v>12</v>
          </cell>
          <cell r="J1166">
            <v>230</v>
          </cell>
          <cell r="K1166">
            <v>105</v>
          </cell>
          <cell r="Q1166" t="str">
            <v>A</v>
          </cell>
          <cell r="R1166" t="str">
            <v>C</v>
          </cell>
          <cell r="S1166" t="str">
            <v>C</v>
          </cell>
          <cell r="T1166" t="str">
            <v>A</v>
          </cell>
          <cell r="U1166" t="str">
            <v>A</v>
          </cell>
          <cell r="V1166" t="str">
            <v>C</v>
          </cell>
        </row>
        <row r="1167">
          <cell r="E1167" t="str">
            <v>I</v>
          </cell>
          <cell r="F1167" t="str">
            <v>I</v>
          </cell>
          <cell r="G1167">
            <v>1</v>
          </cell>
          <cell r="H1167">
            <v>5</v>
          </cell>
          <cell r="I1167">
            <v>12</v>
          </cell>
          <cell r="J1167">
            <v>263</v>
          </cell>
          <cell r="K1167">
            <v>72</v>
          </cell>
          <cell r="Q1167" t="str">
            <v>A</v>
          </cell>
          <cell r="R1167" t="str">
            <v>A</v>
          </cell>
          <cell r="S1167" t="str">
            <v>C</v>
          </cell>
          <cell r="T1167" t="str">
            <v>A</v>
          </cell>
          <cell r="U1167" t="str">
            <v>A</v>
          </cell>
          <cell r="V1167" t="str">
            <v>A</v>
          </cell>
        </row>
        <row r="1168">
          <cell r="E1168" t="str">
            <v>I</v>
          </cell>
          <cell r="F1168" t="str">
            <v>I</v>
          </cell>
          <cell r="G1168">
            <v>1</v>
          </cell>
          <cell r="H1168">
            <v>5</v>
          </cell>
          <cell r="I1168">
            <v>12</v>
          </cell>
          <cell r="J1168">
            <v>287</v>
          </cell>
          <cell r="K1168">
            <v>55</v>
          </cell>
          <cell r="Q1168" t="str">
            <v>A</v>
          </cell>
          <cell r="R1168" t="str">
            <v>C</v>
          </cell>
          <cell r="S1168" t="str">
            <v>C</v>
          </cell>
          <cell r="T1168" t="str">
            <v>A</v>
          </cell>
          <cell r="U1168" t="str">
            <v>A</v>
          </cell>
          <cell r="V1168" t="str">
            <v>A</v>
          </cell>
        </row>
        <row r="1169">
          <cell r="E1169" t="str">
            <v>I</v>
          </cell>
          <cell r="F1169" t="str">
            <v>I</v>
          </cell>
          <cell r="G1169">
            <v>1</v>
          </cell>
          <cell r="H1169">
            <v>5</v>
          </cell>
          <cell r="I1169">
            <v>12</v>
          </cell>
          <cell r="J1169">
            <v>333</v>
          </cell>
          <cell r="K1169">
            <v>65</v>
          </cell>
          <cell r="Q1169" t="str">
            <v>A</v>
          </cell>
          <cell r="R1169" t="str">
            <v>C</v>
          </cell>
          <cell r="S1169" t="str">
            <v>C</v>
          </cell>
          <cell r="T1169" t="str">
            <v>A</v>
          </cell>
          <cell r="U1169" t="str">
            <v>A</v>
          </cell>
          <cell r="V1169" t="str">
            <v>A</v>
          </cell>
        </row>
        <row r="1170">
          <cell r="E1170" t="str">
            <v>I</v>
          </cell>
          <cell r="F1170" t="str">
            <v>I</v>
          </cell>
          <cell r="G1170">
            <v>1</v>
          </cell>
          <cell r="H1170">
            <v>6</v>
          </cell>
          <cell r="I1170">
            <v>12</v>
          </cell>
          <cell r="J1170">
            <v>292</v>
          </cell>
          <cell r="K1170">
            <v>70</v>
          </cell>
          <cell r="O1170">
            <v>1</v>
          </cell>
          <cell r="Q1170" t="str">
            <v>A</v>
          </cell>
          <cell r="R1170" t="str">
            <v>C</v>
          </cell>
          <cell r="S1170" t="str">
            <v>C</v>
          </cell>
          <cell r="T1170" t="str">
            <v>A</v>
          </cell>
          <cell r="U1170" t="str">
            <v>A</v>
          </cell>
          <cell r="V1170" t="str">
            <v>A</v>
          </cell>
        </row>
        <row r="1171">
          <cell r="E1171" t="str">
            <v>I</v>
          </cell>
          <cell r="F1171" t="str">
            <v>I</v>
          </cell>
          <cell r="G1171">
            <v>1</v>
          </cell>
          <cell r="H1171">
            <v>4</v>
          </cell>
          <cell r="I1171">
            <v>12</v>
          </cell>
          <cell r="J1171">
            <v>152</v>
          </cell>
          <cell r="K1171">
            <v>65</v>
          </cell>
          <cell r="O1171">
            <v>2</v>
          </cell>
          <cell r="Q1171" t="str">
            <v>A</v>
          </cell>
          <cell r="R1171" t="str">
            <v>C</v>
          </cell>
          <cell r="S1171" t="str">
            <v>C</v>
          </cell>
          <cell r="T1171" t="str">
            <v>A</v>
          </cell>
          <cell r="U1171" t="str">
            <v>A</v>
          </cell>
          <cell r="V1171" t="str">
            <v>A</v>
          </cell>
        </row>
        <row r="1172">
          <cell r="E1172" t="str">
            <v>I</v>
          </cell>
          <cell r="F1172" t="str">
            <v>I</v>
          </cell>
          <cell r="G1172">
            <v>1</v>
          </cell>
          <cell r="H1172">
            <v>5</v>
          </cell>
          <cell r="J1172">
            <v>190</v>
          </cell>
          <cell r="Q1172" t="str">
            <v>A</v>
          </cell>
          <cell r="R1172" t="str">
            <v>C</v>
          </cell>
          <cell r="S1172" t="str">
            <v>C</v>
          </cell>
          <cell r="T1172" t="str">
            <v>A</v>
          </cell>
          <cell r="U1172" t="str">
            <v>A</v>
          </cell>
          <cell r="V1172" t="str">
            <v>A</v>
          </cell>
        </row>
        <row r="1173">
          <cell r="E1173" t="str">
            <v>S1</v>
          </cell>
          <cell r="V1173">
            <v>0</v>
          </cell>
        </row>
        <row r="1174">
          <cell r="E1174" t="str">
            <v>I</v>
          </cell>
          <cell r="F1174" t="str">
            <v>I</v>
          </cell>
          <cell r="G1174">
            <v>1</v>
          </cell>
          <cell r="H1174">
            <v>5</v>
          </cell>
          <cell r="I1174">
            <v>13</v>
          </cell>
          <cell r="J1174">
            <v>251</v>
          </cell>
          <cell r="K1174">
            <v>55</v>
          </cell>
          <cell r="Q1174" t="str">
            <v>A</v>
          </cell>
          <cell r="R1174" t="str">
            <v>C</v>
          </cell>
          <cell r="S1174" t="str">
            <v>C</v>
          </cell>
          <cell r="T1174" t="str">
            <v>A</v>
          </cell>
          <cell r="U1174" t="str">
            <v>A</v>
          </cell>
          <cell r="V1174" t="str">
            <v>A</v>
          </cell>
        </row>
        <row r="1175">
          <cell r="E1175" t="str">
            <v>K</v>
          </cell>
          <cell r="F1175" t="str">
            <v>I</v>
          </cell>
          <cell r="G1175" t="str">
            <v>I</v>
          </cell>
          <cell r="H1175">
            <v>1</v>
          </cell>
          <cell r="I1175">
            <v>13</v>
          </cell>
          <cell r="K1175">
            <v>116</v>
          </cell>
          <cell r="Q1175" t="str">
            <v>A</v>
          </cell>
          <cell r="R1175" t="str">
            <v>A</v>
          </cell>
          <cell r="S1175" t="str">
            <v>A</v>
          </cell>
          <cell r="T1175" t="str">
            <v>A</v>
          </cell>
          <cell r="U1175" t="str">
            <v>A</v>
          </cell>
          <cell r="V1175">
            <v>1914</v>
          </cell>
        </row>
        <row r="1176">
          <cell r="E1176" t="str">
            <v>I</v>
          </cell>
          <cell r="F1176" t="str">
            <v>I</v>
          </cell>
          <cell r="G1176">
            <v>1</v>
          </cell>
          <cell r="H1176">
            <v>6</v>
          </cell>
          <cell r="I1176">
            <v>13</v>
          </cell>
          <cell r="J1176">
            <v>132</v>
          </cell>
          <cell r="K1176">
            <v>70</v>
          </cell>
          <cell r="Q1176" t="str">
            <v>A</v>
          </cell>
          <cell r="R1176" t="str">
            <v>C</v>
          </cell>
          <cell r="S1176" t="str">
            <v>C</v>
          </cell>
          <cell r="T1176" t="str">
            <v>A</v>
          </cell>
          <cell r="U1176" t="str">
            <v>A</v>
          </cell>
          <cell r="V1176" t="str">
            <v>C</v>
          </cell>
        </row>
        <row r="1177">
          <cell r="E1177" t="str">
            <v>I</v>
          </cell>
          <cell r="F1177" t="str">
            <v>I</v>
          </cell>
          <cell r="G1177">
            <v>1</v>
          </cell>
          <cell r="H1177">
            <v>6</v>
          </cell>
          <cell r="I1177">
            <v>13</v>
          </cell>
          <cell r="J1177">
            <v>132</v>
          </cell>
          <cell r="K1177">
            <v>123</v>
          </cell>
          <cell r="Q1177" t="str">
            <v>A</v>
          </cell>
          <cell r="R1177" t="str">
            <v>C</v>
          </cell>
          <cell r="S1177" t="str">
            <v>C</v>
          </cell>
          <cell r="T1177" t="str">
            <v>A</v>
          </cell>
          <cell r="U1177" t="str">
            <v>A</v>
          </cell>
          <cell r="V1177" t="str">
            <v>C</v>
          </cell>
        </row>
        <row r="1178">
          <cell r="E1178" t="str">
            <v>I</v>
          </cell>
          <cell r="F1178" t="str">
            <v>I</v>
          </cell>
          <cell r="G1178">
            <v>1</v>
          </cell>
          <cell r="H1178">
            <v>6</v>
          </cell>
          <cell r="I1178">
            <v>13</v>
          </cell>
          <cell r="J1178">
            <v>190</v>
          </cell>
          <cell r="K1178">
            <v>107</v>
          </cell>
          <cell r="Q1178" t="str">
            <v>A</v>
          </cell>
          <cell r="R1178" t="str">
            <v>C</v>
          </cell>
          <cell r="S1178" t="str">
            <v>C</v>
          </cell>
          <cell r="T1178" t="str">
            <v>A</v>
          </cell>
          <cell r="U1178" t="str">
            <v>C</v>
          </cell>
          <cell r="V1178" t="str">
            <v>A</v>
          </cell>
        </row>
        <row r="1179">
          <cell r="E1179" t="str">
            <v>S1</v>
          </cell>
          <cell r="V1179">
            <v>0</v>
          </cell>
        </row>
        <row r="1180">
          <cell r="E1180" t="str">
            <v>K</v>
          </cell>
          <cell r="F1180" t="str">
            <v>I</v>
          </cell>
          <cell r="G1180" t="str">
            <v>I</v>
          </cell>
          <cell r="H1180">
            <v>1</v>
          </cell>
          <cell r="I1180">
            <v>13</v>
          </cell>
          <cell r="K1180">
            <v>75</v>
          </cell>
          <cell r="Q1180" t="str">
            <v>A</v>
          </cell>
          <cell r="R1180" t="str">
            <v>A</v>
          </cell>
          <cell r="S1180" t="str">
            <v>A</v>
          </cell>
          <cell r="T1180" t="str">
            <v>A</v>
          </cell>
          <cell r="U1180" t="str">
            <v>A</v>
          </cell>
          <cell r="V1180">
            <v>1238</v>
          </cell>
        </row>
        <row r="1181">
          <cell r="E1181" t="str">
            <v>K</v>
          </cell>
          <cell r="F1181" t="str">
            <v>I</v>
          </cell>
          <cell r="G1181" t="str">
            <v>I</v>
          </cell>
          <cell r="H1181">
            <v>1</v>
          </cell>
          <cell r="I1181">
            <v>13</v>
          </cell>
          <cell r="K1181">
            <v>75</v>
          </cell>
          <cell r="Q1181" t="str">
            <v>A</v>
          </cell>
          <cell r="R1181" t="str">
            <v>A</v>
          </cell>
          <cell r="S1181" t="str">
            <v>A</v>
          </cell>
          <cell r="T1181" t="str">
            <v>A</v>
          </cell>
          <cell r="U1181" t="str">
            <v>A</v>
          </cell>
          <cell r="V1181">
            <v>1238</v>
          </cell>
        </row>
        <row r="1182">
          <cell r="E1182" t="str">
            <v>K</v>
          </cell>
          <cell r="F1182" t="str">
            <v>I</v>
          </cell>
          <cell r="G1182" t="str">
            <v>I</v>
          </cell>
          <cell r="H1182">
            <v>1</v>
          </cell>
          <cell r="I1182">
            <v>13</v>
          </cell>
          <cell r="K1182">
            <v>107</v>
          </cell>
          <cell r="Q1182" t="str">
            <v>A</v>
          </cell>
          <cell r="R1182" t="str">
            <v>A</v>
          </cell>
          <cell r="S1182" t="str">
            <v>A</v>
          </cell>
          <cell r="T1182" t="str">
            <v>A</v>
          </cell>
          <cell r="U1182" t="str">
            <v>A</v>
          </cell>
          <cell r="V1182">
            <v>1766</v>
          </cell>
        </row>
        <row r="1183">
          <cell r="E1183" t="str">
            <v>K</v>
          </cell>
          <cell r="F1183" t="str">
            <v>I</v>
          </cell>
          <cell r="G1183" t="str">
            <v>I</v>
          </cell>
          <cell r="H1183">
            <v>1</v>
          </cell>
          <cell r="I1183">
            <v>13</v>
          </cell>
          <cell r="K1183">
            <v>69</v>
          </cell>
          <cell r="Q1183" t="str">
            <v>A</v>
          </cell>
          <cell r="R1183" t="str">
            <v>C</v>
          </cell>
          <cell r="S1183" t="str">
            <v>A</v>
          </cell>
          <cell r="T1183" t="str">
            <v>A</v>
          </cell>
          <cell r="U1183" t="str">
            <v>C</v>
          </cell>
          <cell r="V1183">
            <v>1139</v>
          </cell>
        </row>
        <row r="1184">
          <cell r="E1184" t="str">
            <v>K</v>
          </cell>
          <cell r="F1184" t="str">
            <v>I</v>
          </cell>
          <cell r="G1184" t="str">
            <v>I</v>
          </cell>
          <cell r="H1184">
            <v>1</v>
          </cell>
          <cell r="I1184">
            <v>13</v>
          </cell>
          <cell r="K1184">
            <v>62</v>
          </cell>
          <cell r="Q1184" t="str">
            <v>A</v>
          </cell>
          <cell r="R1184" t="str">
            <v>A</v>
          </cell>
          <cell r="S1184" t="str">
            <v>A</v>
          </cell>
          <cell r="T1184" t="str">
            <v>A</v>
          </cell>
          <cell r="U1184" t="str">
            <v>A</v>
          </cell>
          <cell r="V1184">
            <v>1023</v>
          </cell>
        </row>
        <row r="1185">
          <cell r="E1185" t="str">
            <v>K</v>
          </cell>
          <cell r="F1185" t="str">
            <v>I</v>
          </cell>
          <cell r="G1185" t="str">
            <v>I</v>
          </cell>
          <cell r="H1185">
            <v>1</v>
          </cell>
          <cell r="I1185">
            <v>13</v>
          </cell>
          <cell r="K1185">
            <v>64</v>
          </cell>
          <cell r="Q1185" t="str">
            <v>A</v>
          </cell>
          <cell r="R1185" t="str">
            <v>A</v>
          </cell>
          <cell r="S1185" t="str">
            <v>A</v>
          </cell>
          <cell r="T1185" t="str">
            <v>A</v>
          </cell>
          <cell r="U1185" t="str">
            <v>A</v>
          </cell>
          <cell r="V1185">
            <v>1056</v>
          </cell>
        </row>
        <row r="1186">
          <cell r="E1186" t="str">
            <v>K</v>
          </cell>
          <cell r="F1186" t="str">
            <v>I</v>
          </cell>
          <cell r="G1186" t="str">
            <v>I</v>
          </cell>
          <cell r="H1186">
            <v>1</v>
          </cell>
          <cell r="I1186">
            <v>13</v>
          </cell>
          <cell r="K1186">
            <v>78</v>
          </cell>
          <cell r="Q1186" t="str">
            <v>A</v>
          </cell>
          <cell r="R1186" t="str">
            <v>A</v>
          </cell>
          <cell r="S1186" t="str">
            <v>A</v>
          </cell>
          <cell r="T1186" t="str">
            <v>C</v>
          </cell>
          <cell r="U1186" t="str">
            <v>C</v>
          </cell>
          <cell r="V1186">
            <v>1287</v>
          </cell>
        </row>
        <row r="1187">
          <cell r="E1187">
            <v>0</v>
          </cell>
          <cell r="V1187">
            <v>0</v>
          </cell>
        </row>
        <row r="1188">
          <cell r="E1188">
            <v>0</v>
          </cell>
          <cell r="V1188">
            <v>0</v>
          </cell>
        </row>
        <row r="1189">
          <cell r="E1189">
            <v>0</v>
          </cell>
          <cell r="V1189">
            <v>0</v>
          </cell>
        </row>
        <row r="1190">
          <cell r="E1190" t="str">
            <v>II</v>
          </cell>
          <cell r="F1190" t="str">
            <v>II</v>
          </cell>
          <cell r="G1190">
            <v>1</v>
          </cell>
          <cell r="H1190">
            <v>13</v>
          </cell>
          <cell r="J1190">
            <v>120</v>
          </cell>
          <cell r="Q1190" t="str">
            <v>A</v>
          </cell>
          <cell r="R1190" t="str">
            <v>C</v>
          </cell>
          <cell r="S1190" t="str">
            <v>C</v>
          </cell>
          <cell r="T1190" t="str">
            <v>A</v>
          </cell>
          <cell r="U1190" t="str">
            <v>A</v>
          </cell>
          <cell r="V1190" t="str">
            <v>C</v>
          </cell>
        </row>
        <row r="1191">
          <cell r="E1191" t="str">
            <v>II</v>
          </cell>
          <cell r="F1191" t="str">
            <v>II</v>
          </cell>
          <cell r="G1191">
            <v>1</v>
          </cell>
          <cell r="H1191">
            <v>13</v>
          </cell>
          <cell r="J1191">
            <v>125</v>
          </cell>
          <cell r="Q1191" t="str">
            <v>A</v>
          </cell>
          <cell r="R1191" t="str">
            <v>C</v>
          </cell>
          <cell r="S1191" t="str">
            <v>C</v>
          </cell>
          <cell r="T1191" t="str">
            <v>A</v>
          </cell>
          <cell r="U1191" t="str">
            <v>A</v>
          </cell>
          <cell r="V1191" t="str">
            <v>C</v>
          </cell>
        </row>
        <row r="1192">
          <cell r="E1192" t="str">
            <v>II</v>
          </cell>
          <cell r="F1192" t="str">
            <v>II</v>
          </cell>
          <cell r="G1192">
            <v>1</v>
          </cell>
          <cell r="H1192">
            <v>13</v>
          </cell>
          <cell r="J1192">
            <v>100</v>
          </cell>
          <cell r="Q1192" t="str">
            <v>A</v>
          </cell>
          <cell r="R1192" t="str">
            <v>C</v>
          </cell>
          <cell r="S1192" t="str">
            <v>C</v>
          </cell>
          <cell r="T1192" t="str">
            <v>A</v>
          </cell>
          <cell r="U1192" t="str">
            <v>A</v>
          </cell>
          <cell r="V1192" t="str">
            <v>C</v>
          </cell>
        </row>
        <row r="1193">
          <cell r="E1193" t="str">
            <v>II</v>
          </cell>
          <cell r="F1193" t="str">
            <v>II</v>
          </cell>
          <cell r="G1193">
            <v>1</v>
          </cell>
          <cell r="H1193">
            <v>13</v>
          </cell>
          <cell r="J1193">
            <v>105</v>
          </cell>
          <cell r="Q1193" t="str">
            <v>A</v>
          </cell>
          <cell r="R1193" t="str">
            <v>C</v>
          </cell>
          <cell r="S1193" t="str">
            <v>C</v>
          </cell>
          <cell r="T1193" t="str">
            <v>A</v>
          </cell>
          <cell r="U1193" t="str">
            <v>A</v>
          </cell>
          <cell r="V1193" t="str">
            <v>A</v>
          </cell>
        </row>
        <row r="1194">
          <cell r="E1194" t="str">
            <v>II</v>
          </cell>
          <cell r="F1194" t="str">
            <v>II</v>
          </cell>
          <cell r="G1194">
            <v>1</v>
          </cell>
          <cell r="H1194">
            <v>13</v>
          </cell>
          <cell r="J1194">
            <v>125</v>
          </cell>
          <cell r="Q1194" t="str">
            <v>A</v>
          </cell>
          <cell r="R1194" t="str">
            <v>C</v>
          </cell>
          <cell r="S1194" t="str">
            <v>C</v>
          </cell>
          <cell r="T1194" t="str">
            <v>A</v>
          </cell>
          <cell r="U1194" t="str">
            <v>A</v>
          </cell>
          <cell r="V1194" t="str">
            <v>C</v>
          </cell>
        </row>
        <row r="1195">
          <cell r="E1195" t="str">
            <v>II</v>
          </cell>
          <cell r="F1195" t="str">
            <v>II</v>
          </cell>
          <cell r="G1195">
            <v>1</v>
          </cell>
          <cell r="H1195">
            <v>13</v>
          </cell>
          <cell r="J1195">
            <v>130</v>
          </cell>
          <cell r="Q1195" t="str">
            <v>A</v>
          </cell>
          <cell r="R1195" t="str">
            <v>C</v>
          </cell>
          <cell r="S1195" t="str">
            <v>C</v>
          </cell>
          <cell r="T1195" t="str">
            <v>A</v>
          </cell>
          <cell r="U1195" t="str">
            <v>A</v>
          </cell>
          <cell r="V1195" t="str">
            <v>C</v>
          </cell>
        </row>
        <row r="1196">
          <cell r="E1196">
            <v>0</v>
          </cell>
          <cell r="V1196">
            <v>0</v>
          </cell>
        </row>
        <row r="1197">
          <cell r="E1197" t="str">
            <v>II</v>
          </cell>
          <cell r="F1197" t="str">
            <v>II</v>
          </cell>
          <cell r="G1197">
            <v>1</v>
          </cell>
          <cell r="H1197">
            <v>12</v>
          </cell>
          <cell r="J1197">
            <v>154</v>
          </cell>
          <cell r="Q1197" t="str">
            <v>A</v>
          </cell>
          <cell r="R1197" t="str">
            <v>C</v>
          </cell>
          <cell r="S1197" t="str">
            <v>C</v>
          </cell>
          <cell r="T1197" t="str">
            <v>A</v>
          </cell>
          <cell r="U1197" t="str">
            <v>A</v>
          </cell>
          <cell r="V1197" t="str">
            <v>C</v>
          </cell>
        </row>
        <row r="1198">
          <cell r="E1198">
            <v>0</v>
          </cell>
          <cell r="V1198">
            <v>0</v>
          </cell>
        </row>
        <row r="1199">
          <cell r="E1199" t="str">
            <v>II</v>
          </cell>
          <cell r="F1199" t="str">
            <v>II</v>
          </cell>
          <cell r="G1199">
            <v>1</v>
          </cell>
          <cell r="H1199">
            <v>12</v>
          </cell>
          <cell r="J1199">
            <v>100</v>
          </cell>
          <cell r="Q1199" t="str">
            <v>A</v>
          </cell>
          <cell r="R1199" t="str">
            <v>C</v>
          </cell>
          <cell r="S1199" t="str">
            <v>C</v>
          </cell>
          <cell r="T1199" t="str">
            <v>A</v>
          </cell>
          <cell r="U1199" t="str">
            <v>A</v>
          </cell>
          <cell r="V1199" t="str">
            <v>C</v>
          </cell>
        </row>
        <row r="1200">
          <cell r="E1200" t="str">
            <v>K</v>
          </cell>
          <cell r="F1200" t="str">
            <v>II</v>
          </cell>
          <cell r="G1200" t="str">
            <v>II</v>
          </cell>
          <cell r="H1200">
            <v>1</v>
          </cell>
          <cell r="I1200">
            <v>15</v>
          </cell>
          <cell r="K1200">
            <v>120</v>
          </cell>
          <cell r="Q1200" t="str">
            <v>A</v>
          </cell>
          <cell r="R1200" t="str">
            <v>A</v>
          </cell>
          <cell r="S1200" t="str">
            <v>A</v>
          </cell>
          <cell r="T1200" t="str">
            <v>A</v>
          </cell>
          <cell r="U1200" t="str">
            <v>A</v>
          </cell>
          <cell r="V1200">
            <v>1861</v>
          </cell>
        </row>
        <row r="1201">
          <cell r="E1201" t="str">
            <v>C</v>
          </cell>
          <cell r="V1201">
            <v>0</v>
          </cell>
        </row>
        <row r="1202">
          <cell r="E1202" t="str">
            <v>II</v>
          </cell>
          <cell r="F1202" t="str">
            <v>II</v>
          </cell>
          <cell r="G1202">
            <v>1</v>
          </cell>
          <cell r="H1202">
            <v>12</v>
          </cell>
          <cell r="I1202">
            <v>15</v>
          </cell>
          <cell r="J1202">
            <v>150</v>
          </cell>
          <cell r="K1202">
            <v>66</v>
          </cell>
          <cell r="Q1202" t="str">
            <v>A</v>
          </cell>
          <cell r="R1202" t="str">
            <v>C</v>
          </cell>
          <cell r="S1202" t="str">
            <v>C</v>
          </cell>
          <cell r="T1202" t="str">
            <v>A</v>
          </cell>
          <cell r="U1202" t="str">
            <v>A</v>
          </cell>
          <cell r="V1202" t="str">
            <v>C</v>
          </cell>
        </row>
        <row r="1203">
          <cell r="E1203" t="str">
            <v>II</v>
          </cell>
          <cell r="F1203" t="str">
            <v>II</v>
          </cell>
          <cell r="G1203">
            <v>1</v>
          </cell>
          <cell r="H1203">
            <v>12</v>
          </cell>
          <cell r="I1203">
            <v>15</v>
          </cell>
          <cell r="J1203">
            <v>122</v>
          </cell>
          <cell r="K1203">
            <v>50</v>
          </cell>
          <cell r="Q1203" t="str">
            <v>A</v>
          </cell>
          <cell r="R1203" t="str">
            <v>C</v>
          </cell>
          <cell r="S1203" t="str">
            <v>C</v>
          </cell>
          <cell r="T1203" t="str">
            <v>A</v>
          </cell>
          <cell r="U1203" t="str">
            <v>C</v>
          </cell>
          <cell r="V1203" t="str">
            <v>A</v>
          </cell>
        </row>
        <row r="1204">
          <cell r="E1204" t="str">
            <v>K</v>
          </cell>
          <cell r="F1204" t="str">
            <v>II</v>
          </cell>
          <cell r="G1204" t="str">
            <v>II</v>
          </cell>
          <cell r="H1204">
            <v>1</v>
          </cell>
          <cell r="I1204">
            <v>15</v>
          </cell>
          <cell r="K1204">
            <v>46</v>
          </cell>
          <cell r="Q1204" t="str">
            <v>A</v>
          </cell>
          <cell r="R1204" t="str">
            <v>A</v>
          </cell>
          <cell r="S1204" t="str">
            <v>C</v>
          </cell>
          <cell r="T1204" t="str">
            <v>C</v>
          </cell>
          <cell r="U1204" t="str">
            <v>C</v>
          </cell>
          <cell r="V1204">
            <v>713</v>
          </cell>
        </row>
        <row r="1205">
          <cell r="E1205" t="str">
            <v>II</v>
          </cell>
          <cell r="F1205" t="str">
            <v>II</v>
          </cell>
          <cell r="G1205">
            <v>1</v>
          </cell>
          <cell r="H1205">
            <v>12</v>
          </cell>
          <cell r="I1205">
            <v>15</v>
          </cell>
          <cell r="J1205">
            <v>150</v>
          </cell>
          <cell r="K1205">
            <v>167</v>
          </cell>
          <cell r="Q1205" t="str">
            <v>A</v>
          </cell>
          <cell r="R1205" t="str">
            <v>C</v>
          </cell>
          <cell r="S1205" t="str">
            <v>C</v>
          </cell>
          <cell r="T1205" t="str">
            <v>A</v>
          </cell>
          <cell r="U1205" t="str">
            <v>A</v>
          </cell>
          <cell r="V1205" t="str">
            <v>C</v>
          </cell>
        </row>
        <row r="1206">
          <cell r="E1206" t="str">
            <v>II</v>
          </cell>
          <cell r="F1206" t="str">
            <v>II</v>
          </cell>
          <cell r="G1206">
            <v>1</v>
          </cell>
          <cell r="H1206">
            <v>12</v>
          </cell>
          <cell r="I1206">
            <v>15</v>
          </cell>
          <cell r="J1206">
            <v>101</v>
          </cell>
          <cell r="K1206">
            <v>60</v>
          </cell>
          <cell r="Q1206" t="str">
            <v>A</v>
          </cell>
          <cell r="R1206" t="str">
            <v>C</v>
          </cell>
          <cell r="S1206" t="str">
            <v>C</v>
          </cell>
          <cell r="T1206" t="str">
            <v>A</v>
          </cell>
          <cell r="U1206" t="str">
            <v>A</v>
          </cell>
          <cell r="V1206" t="str">
            <v>C</v>
          </cell>
        </row>
        <row r="1207">
          <cell r="E1207" t="str">
            <v>K</v>
          </cell>
          <cell r="F1207" t="str">
            <v>II</v>
          </cell>
          <cell r="G1207" t="str">
            <v>II</v>
          </cell>
          <cell r="H1207">
            <v>1</v>
          </cell>
          <cell r="I1207">
            <v>15</v>
          </cell>
          <cell r="K1207">
            <v>41</v>
          </cell>
          <cell r="Q1207" t="str">
            <v>A</v>
          </cell>
          <cell r="R1207" t="str">
            <v>A</v>
          </cell>
          <cell r="S1207" t="str">
            <v>A</v>
          </cell>
          <cell r="T1207" t="str">
            <v>C</v>
          </cell>
          <cell r="U1207" t="str">
            <v>C</v>
          </cell>
          <cell r="V1207">
            <v>636</v>
          </cell>
        </row>
        <row r="1208">
          <cell r="E1208" t="str">
            <v>P2</v>
          </cell>
          <cell r="V1208">
            <v>0</v>
          </cell>
        </row>
        <row r="1209">
          <cell r="E1209" t="str">
            <v>K</v>
          </cell>
          <cell r="F1209" t="str">
            <v>II</v>
          </cell>
          <cell r="G1209" t="str">
            <v>II</v>
          </cell>
          <cell r="H1209">
            <v>1</v>
          </cell>
          <cell r="I1209">
            <v>15</v>
          </cell>
          <cell r="K1209">
            <v>150</v>
          </cell>
          <cell r="Q1209" t="str">
            <v>A</v>
          </cell>
          <cell r="R1209" t="str">
            <v>A</v>
          </cell>
          <cell r="S1209" t="str">
            <v>A</v>
          </cell>
          <cell r="T1209" t="str">
            <v>A</v>
          </cell>
          <cell r="U1209" t="str">
            <v>A</v>
          </cell>
          <cell r="V1209">
            <v>2327</v>
          </cell>
        </row>
        <row r="1210">
          <cell r="E1210" t="str">
            <v>K</v>
          </cell>
          <cell r="F1210" t="str">
            <v>II</v>
          </cell>
          <cell r="G1210" t="str">
            <v>II</v>
          </cell>
          <cell r="H1210">
            <v>1</v>
          </cell>
          <cell r="I1210">
            <v>15</v>
          </cell>
          <cell r="K1210">
            <v>54</v>
          </cell>
          <cell r="Q1210" t="str">
            <v>A</v>
          </cell>
          <cell r="R1210" t="str">
            <v>A</v>
          </cell>
          <cell r="S1210" t="str">
            <v>A</v>
          </cell>
          <cell r="T1210" t="str">
            <v>A</v>
          </cell>
          <cell r="U1210" t="str">
            <v>A</v>
          </cell>
          <cell r="V1210">
            <v>838</v>
          </cell>
        </row>
        <row r="1211">
          <cell r="E1211" t="str">
            <v>K</v>
          </cell>
          <cell r="F1211" t="str">
            <v>II</v>
          </cell>
          <cell r="G1211" t="str">
            <v>II</v>
          </cell>
          <cell r="H1211">
            <v>1</v>
          </cell>
          <cell r="I1211">
            <v>15</v>
          </cell>
          <cell r="K1211">
            <v>62</v>
          </cell>
          <cell r="Q1211" t="str">
            <v>A</v>
          </cell>
          <cell r="R1211" t="str">
            <v>A</v>
          </cell>
          <cell r="S1211" t="str">
            <v>A</v>
          </cell>
          <cell r="T1211" t="str">
            <v>C</v>
          </cell>
          <cell r="U1211" t="str">
            <v>C</v>
          </cell>
          <cell r="V1211">
            <v>962</v>
          </cell>
        </row>
        <row r="1212">
          <cell r="E1212" t="str">
            <v>K</v>
          </cell>
          <cell r="F1212" t="str">
            <v>II</v>
          </cell>
          <cell r="G1212" t="str">
            <v>II</v>
          </cell>
          <cell r="H1212">
            <v>1</v>
          </cell>
          <cell r="I1212">
            <v>15</v>
          </cell>
          <cell r="K1212">
            <v>54</v>
          </cell>
          <cell r="Q1212" t="str">
            <v>A</v>
          </cell>
          <cell r="R1212" t="str">
            <v>A</v>
          </cell>
          <cell r="S1212" t="str">
            <v>A</v>
          </cell>
          <cell r="T1212" t="str">
            <v>C</v>
          </cell>
          <cell r="U1212" t="str">
            <v>C</v>
          </cell>
          <cell r="V1212">
            <v>838</v>
          </cell>
        </row>
        <row r="1213">
          <cell r="E1213" t="str">
            <v>K</v>
          </cell>
          <cell r="F1213" t="str">
            <v>II</v>
          </cell>
          <cell r="G1213" t="str">
            <v>II</v>
          </cell>
          <cell r="H1213">
            <v>1</v>
          </cell>
          <cell r="I1213">
            <v>15</v>
          </cell>
          <cell r="K1213">
            <v>93</v>
          </cell>
          <cell r="Q1213" t="str">
            <v>A</v>
          </cell>
          <cell r="R1213" t="str">
            <v>A</v>
          </cell>
          <cell r="S1213" t="str">
            <v>A</v>
          </cell>
          <cell r="T1213" t="str">
            <v>A</v>
          </cell>
          <cell r="U1213" t="str">
            <v>A</v>
          </cell>
          <cell r="V1213">
            <v>1442</v>
          </cell>
        </row>
        <row r="1214">
          <cell r="E1214" t="str">
            <v>K</v>
          </cell>
          <cell r="F1214" t="str">
            <v>II</v>
          </cell>
          <cell r="G1214" t="str">
            <v>II</v>
          </cell>
          <cell r="H1214">
            <v>1</v>
          </cell>
          <cell r="I1214">
            <v>15</v>
          </cell>
          <cell r="K1214">
            <v>62</v>
          </cell>
          <cell r="Q1214" t="str">
            <v>A</v>
          </cell>
          <cell r="R1214" t="str">
            <v>A</v>
          </cell>
          <cell r="S1214" t="str">
            <v>A</v>
          </cell>
          <cell r="T1214" t="str">
            <v>A</v>
          </cell>
          <cell r="U1214" t="str">
            <v>A</v>
          </cell>
          <cell r="V1214">
            <v>962</v>
          </cell>
        </row>
        <row r="1215">
          <cell r="E1215" t="str">
            <v>K</v>
          </cell>
          <cell r="F1215" t="str">
            <v>II</v>
          </cell>
          <cell r="G1215" t="str">
            <v>II</v>
          </cell>
          <cell r="H1215">
            <v>1</v>
          </cell>
          <cell r="I1215">
            <v>15</v>
          </cell>
          <cell r="K1215">
            <v>47</v>
          </cell>
          <cell r="Q1215" t="str">
            <v>A</v>
          </cell>
          <cell r="R1215" t="str">
            <v>A</v>
          </cell>
          <cell r="S1215" t="str">
            <v>C</v>
          </cell>
          <cell r="T1215" t="str">
            <v>C</v>
          </cell>
          <cell r="U1215" t="str">
            <v>C</v>
          </cell>
          <cell r="V1215">
            <v>729</v>
          </cell>
        </row>
        <row r="1216">
          <cell r="E1216" t="str">
            <v>K</v>
          </cell>
          <cell r="F1216" t="str">
            <v>II</v>
          </cell>
          <cell r="G1216" t="str">
            <v>II</v>
          </cell>
          <cell r="H1216">
            <v>1</v>
          </cell>
          <cell r="I1216">
            <v>15</v>
          </cell>
          <cell r="K1216">
            <v>101</v>
          </cell>
          <cell r="Q1216" t="str">
            <v>A</v>
          </cell>
          <cell r="R1216" t="str">
            <v>A</v>
          </cell>
          <cell r="S1216" t="str">
            <v>A</v>
          </cell>
          <cell r="T1216" t="str">
            <v>A</v>
          </cell>
          <cell r="U1216" t="str">
            <v>A</v>
          </cell>
          <cell r="V1216">
            <v>1567</v>
          </cell>
        </row>
        <row r="1217">
          <cell r="E1217" t="str">
            <v>K</v>
          </cell>
          <cell r="F1217" t="str">
            <v>II</v>
          </cell>
          <cell r="G1217" t="str">
            <v>II</v>
          </cell>
          <cell r="H1217">
            <v>1</v>
          </cell>
          <cell r="I1217">
            <v>15</v>
          </cell>
          <cell r="K1217">
            <v>70</v>
          </cell>
          <cell r="Q1217" t="str">
            <v>A</v>
          </cell>
          <cell r="R1217" t="str">
            <v>A</v>
          </cell>
          <cell r="S1217" t="str">
            <v>A</v>
          </cell>
          <cell r="T1217" t="str">
            <v>A</v>
          </cell>
          <cell r="U1217" t="str">
            <v>A</v>
          </cell>
          <cell r="V1217">
            <v>1086</v>
          </cell>
        </row>
        <row r="1218">
          <cell r="E1218" t="str">
            <v>K</v>
          </cell>
          <cell r="F1218" t="str">
            <v>II</v>
          </cell>
          <cell r="G1218" t="str">
            <v>II</v>
          </cell>
          <cell r="H1218">
            <v>1</v>
          </cell>
          <cell r="I1218">
            <v>15</v>
          </cell>
          <cell r="K1218">
            <v>30</v>
          </cell>
          <cell r="Q1218" t="str">
            <v>A</v>
          </cell>
          <cell r="R1218" t="str">
            <v>A</v>
          </cell>
          <cell r="S1218" t="str">
            <v>C</v>
          </cell>
          <cell r="T1218" t="str">
            <v>C</v>
          </cell>
          <cell r="U1218" t="str">
            <v>C</v>
          </cell>
          <cell r="V1218">
            <v>465</v>
          </cell>
        </row>
        <row r="1219">
          <cell r="E1219" t="str">
            <v>K</v>
          </cell>
          <cell r="F1219" t="str">
            <v>II</v>
          </cell>
          <cell r="G1219" t="str">
            <v>II</v>
          </cell>
          <cell r="H1219">
            <v>1</v>
          </cell>
          <cell r="I1219">
            <v>15</v>
          </cell>
          <cell r="K1219">
            <v>66</v>
          </cell>
          <cell r="Q1219" t="str">
            <v>A</v>
          </cell>
          <cell r="R1219" t="str">
            <v>A</v>
          </cell>
          <cell r="S1219" t="str">
            <v>A</v>
          </cell>
          <cell r="T1219" t="str">
            <v>A</v>
          </cell>
          <cell r="U1219" t="str">
            <v>A</v>
          </cell>
          <cell r="V1219">
            <v>1024</v>
          </cell>
        </row>
        <row r="1220">
          <cell r="E1220" t="str">
            <v>M1</v>
          </cell>
          <cell r="V1220">
            <v>0</v>
          </cell>
        </row>
        <row r="1221">
          <cell r="E1221" t="str">
            <v>M1</v>
          </cell>
          <cell r="V1221">
            <v>0</v>
          </cell>
        </row>
        <row r="1222">
          <cell r="E1222" t="str">
            <v>K</v>
          </cell>
          <cell r="F1222" t="str">
            <v>II</v>
          </cell>
          <cell r="G1222" t="str">
            <v>II</v>
          </cell>
          <cell r="H1222">
            <v>1</v>
          </cell>
          <cell r="I1222">
            <v>15</v>
          </cell>
          <cell r="K1222">
            <v>50</v>
          </cell>
          <cell r="Q1222" t="str">
            <v>A</v>
          </cell>
          <cell r="R1222" t="str">
            <v>A</v>
          </cell>
          <cell r="S1222" t="str">
            <v>A</v>
          </cell>
          <cell r="T1222" t="str">
            <v>C</v>
          </cell>
          <cell r="U1222" t="str">
            <v>C</v>
          </cell>
          <cell r="V1222">
            <v>776</v>
          </cell>
        </row>
        <row r="1223">
          <cell r="E1223" t="str">
            <v>S1</v>
          </cell>
          <cell r="V1223">
            <v>0</v>
          </cell>
        </row>
        <row r="1224">
          <cell r="E1224">
            <v>0</v>
          </cell>
          <cell r="V1224">
            <v>0</v>
          </cell>
        </row>
        <row r="1225">
          <cell r="E1225">
            <v>0</v>
          </cell>
          <cell r="V1225">
            <v>0</v>
          </cell>
        </row>
        <row r="1226">
          <cell r="E1226">
            <v>0</v>
          </cell>
          <cell r="V1226">
            <v>0</v>
          </cell>
        </row>
        <row r="1227">
          <cell r="E1227">
            <v>0</v>
          </cell>
          <cell r="V1227">
            <v>0</v>
          </cell>
        </row>
        <row r="1228">
          <cell r="E1228">
            <v>0</v>
          </cell>
          <cell r="V1228">
            <v>0</v>
          </cell>
        </row>
        <row r="1229">
          <cell r="E1229">
            <v>0</v>
          </cell>
          <cell r="V1229">
            <v>0</v>
          </cell>
        </row>
        <row r="1230">
          <cell r="E1230">
            <v>0</v>
          </cell>
          <cell r="V1230">
            <v>0</v>
          </cell>
        </row>
        <row r="1231">
          <cell r="E1231">
            <v>0</v>
          </cell>
          <cell r="V1231">
            <v>0</v>
          </cell>
        </row>
        <row r="1232">
          <cell r="E1232">
            <v>0</v>
          </cell>
          <cell r="V1232">
            <v>0</v>
          </cell>
        </row>
        <row r="1233">
          <cell r="E1233">
            <v>0</v>
          </cell>
          <cell r="V1233">
            <v>0</v>
          </cell>
        </row>
        <row r="1234">
          <cell r="E1234">
            <v>0</v>
          </cell>
          <cell r="V1234">
            <v>0</v>
          </cell>
        </row>
        <row r="1235">
          <cell r="E1235">
            <v>0</v>
          </cell>
          <cell r="V1235">
            <v>0</v>
          </cell>
        </row>
        <row r="1236">
          <cell r="E1236">
            <v>0</v>
          </cell>
          <cell r="V1236">
            <v>0</v>
          </cell>
        </row>
        <row r="1237">
          <cell r="E1237">
            <v>0</v>
          </cell>
          <cell r="V1237">
            <v>0</v>
          </cell>
        </row>
        <row r="1238">
          <cell r="E1238">
            <v>0</v>
          </cell>
          <cell r="V1238">
            <v>0</v>
          </cell>
        </row>
        <row r="1239">
          <cell r="E1239">
            <v>0</v>
          </cell>
          <cell r="V1239">
            <v>0</v>
          </cell>
        </row>
        <row r="1240">
          <cell r="E1240">
            <v>0</v>
          </cell>
          <cell r="V1240">
            <v>0</v>
          </cell>
        </row>
        <row r="1241">
          <cell r="E1241">
            <v>0</v>
          </cell>
          <cell r="V1241">
            <v>0</v>
          </cell>
        </row>
        <row r="1242">
          <cell r="E1242">
            <v>0</v>
          </cell>
          <cell r="V1242">
            <v>0</v>
          </cell>
        </row>
        <row r="1243">
          <cell r="E1243">
            <v>0</v>
          </cell>
          <cell r="V1243">
            <v>0</v>
          </cell>
        </row>
        <row r="1244">
          <cell r="E1244">
            <v>0</v>
          </cell>
          <cell r="V1244">
            <v>0</v>
          </cell>
        </row>
        <row r="1245">
          <cell r="E1245">
            <v>0</v>
          </cell>
          <cell r="V1245">
            <v>0</v>
          </cell>
        </row>
        <row r="1246">
          <cell r="E1246">
            <v>0</v>
          </cell>
          <cell r="V1246">
            <v>0</v>
          </cell>
        </row>
        <row r="1247">
          <cell r="E1247">
            <v>0</v>
          </cell>
          <cell r="V1247">
            <v>0</v>
          </cell>
        </row>
        <row r="1248">
          <cell r="E1248">
            <v>0</v>
          </cell>
          <cell r="V1248">
            <v>0</v>
          </cell>
        </row>
        <row r="1249">
          <cell r="E1249">
            <v>0</v>
          </cell>
          <cell r="V1249">
            <v>0</v>
          </cell>
        </row>
        <row r="1250">
          <cell r="E1250">
            <v>0</v>
          </cell>
          <cell r="V1250">
            <v>0</v>
          </cell>
        </row>
        <row r="1251">
          <cell r="E1251">
            <v>0</v>
          </cell>
          <cell r="V1251">
            <v>0</v>
          </cell>
        </row>
        <row r="1252">
          <cell r="E1252">
            <v>0</v>
          </cell>
          <cell r="V1252">
            <v>0</v>
          </cell>
        </row>
        <row r="1253">
          <cell r="E1253">
            <v>0</v>
          </cell>
          <cell r="V1253">
            <v>0</v>
          </cell>
        </row>
        <row r="1254">
          <cell r="E1254">
            <v>0</v>
          </cell>
          <cell r="V1254">
            <v>0</v>
          </cell>
        </row>
        <row r="1255">
          <cell r="E1255">
            <v>0</v>
          </cell>
          <cell r="V1255">
            <v>0</v>
          </cell>
        </row>
        <row r="1256">
          <cell r="E1256">
            <v>0</v>
          </cell>
          <cell r="V1256">
            <v>0</v>
          </cell>
        </row>
        <row r="1257">
          <cell r="E1257">
            <v>0</v>
          </cell>
          <cell r="V1257">
            <v>0</v>
          </cell>
        </row>
        <row r="1258">
          <cell r="E1258">
            <v>0</v>
          </cell>
          <cell r="V1258">
            <v>0</v>
          </cell>
        </row>
        <row r="1259">
          <cell r="E1259">
            <v>0</v>
          </cell>
          <cell r="V1259">
            <v>0</v>
          </cell>
        </row>
        <row r="1260">
          <cell r="E1260">
            <v>0</v>
          </cell>
          <cell r="V1260">
            <v>0</v>
          </cell>
        </row>
        <row r="1261">
          <cell r="E1261">
            <v>0</v>
          </cell>
          <cell r="V1261">
            <v>0</v>
          </cell>
        </row>
        <row r="1262">
          <cell r="E1262">
            <v>0</v>
          </cell>
          <cell r="V1262">
            <v>0</v>
          </cell>
        </row>
        <row r="1263">
          <cell r="E1263">
            <v>0</v>
          </cell>
          <cell r="V1263">
            <v>0</v>
          </cell>
        </row>
        <row r="1264">
          <cell r="E1264">
            <v>0</v>
          </cell>
          <cell r="V1264">
            <v>0</v>
          </cell>
        </row>
        <row r="1265">
          <cell r="E1265">
            <v>0</v>
          </cell>
          <cell r="V1265">
            <v>0</v>
          </cell>
        </row>
        <row r="1266">
          <cell r="E1266">
            <v>0</v>
          </cell>
          <cell r="V1266">
            <v>0</v>
          </cell>
        </row>
        <row r="1267">
          <cell r="E1267">
            <v>0</v>
          </cell>
          <cell r="V1267">
            <v>0</v>
          </cell>
        </row>
        <row r="1268">
          <cell r="E1268">
            <v>0</v>
          </cell>
          <cell r="V1268">
            <v>0</v>
          </cell>
        </row>
        <row r="1269">
          <cell r="E1269">
            <v>0</v>
          </cell>
          <cell r="V1269">
            <v>0</v>
          </cell>
        </row>
        <row r="1270">
          <cell r="E1270">
            <v>0</v>
          </cell>
          <cell r="V1270">
            <v>0</v>
          </cell>
        </row>
        <row r="1271">
          <cell r="E1271">
            <v>0</v>
          </cell>
          <cell r="V1271">
            <v>0</v>
          </cell>
        </row>
        <row r="1272">
          <cell r="E1272">
            <v>0</v>
          </cell>
          <cell r="V1272">
            <v>0</v>
          </cell>
        </row>
        <row r="1273">
          <cell r="E1273">
            <v>0</v>
          </cell>
          <cell r="V1273">
            <v>0</v>
          </cell>
        </row>
        <row r="1274">
          <cell r="E1274">
            <v>0</v>
          </cell>
          <cell r="V1274">
            <v>0</v>
          </cell>
        </row>
        <row r="1275">
          <cell r="E1275">
            <v>0</v>
          </cell>
          <cell r="V1275">
            <v>0</v>
          </cell>
        </row>
        <row r="1276">
          <cell r="E1276">
            <v>0</v>
          </cell>
          <cell r="V1276">
            <v>0</v>
          </cell>
        </row>
        <row r="1277">
          <cell r="E1277">
            <v>0</v>
          </cell>
          <cell r="V1277">
            <v>0</v>
          </cell>
        </row>
        <row r="1278">
          <cell r="E1278">
            <v>0</v>
          </cell>
          <cell r="V1278">
            <v>0</v>
          </cell>
        </row>
        <row r="1279">
          <cell r="E1279">
            <v>0</v>
          </cell>
          <cell r="V1279">
            <v>0</v>
          </cell>
        </row>
        <row r="1280">
          <cell r="E1280">
            <v>0</v>
          </cell>
          <cell r="V1280">
            <v>0</v>
          </cell>
        </row>
        <row r="1281">
          <cell r="E1281">
            <v>0</v>
          </cell>
          <cell r="V1281">
            <v>0</v>
          </cell>
        </row>
        <row r="1282">
          <cell r="E1282">
            <v>0</v>
          </cell>
          <cell r="V1282">
            <v>0</v>
          </cell>
        </row>
        <row r="1283">
          <cell r="E1283">
            <v>0</v>
          </cell>
          <cell r="V1283">
            <v>0</v>
          </cell>
        </row>
        <row r="1284">
          <cell r="E1284">
            <v>0</v>
          </cell>
          <cell r="V1284">
            <v>0</v>
          </cell>
        </row>
        <row r="1285">
          <cell r="E1285">
            <v>0</v>
          </cell>
          <cell r="V1285">
            <v>0</v>
          </cell>
        </row>
        <row r="1286">
          <cell r="E1286">
            <v>0</v>
          </cell>
          <cell r="V1286">
            <v>0</v>
          </cell>
        </row>
        <row r="1287">
          <cell r="E1287">
            <v>0</v>
          </cell>
          <cell r="V1287">
            <v>0</v>
          </cell>
        </row>
        <row r="1288">
          <cell r="E1288">
            <v>0</v>
          </cell>
          <cell r="V1288">
            <v>0</v>
          </cell>
        </row>
        <row r="1289">
          <cell r="E1289">
            <v>0</v>
          </cell>
          <cell r="V1289">
            <v>0</v>
          </cell>
        </row>
        <row r="1290">
          <cell r="E1290">
            <v>0</v>
          </cell>
          <cell r="V1290">
            <v>0</v>
          </cell>
        </row>
        <row r="1291">
          <cell r="E1291">
            <v>0</v>
          </cell>
          <cell r="V1291">
            <v>0</v>
          </cell>
        </row>
        <row r="1292">
          <cell r="E1292">
            <v>0</v>
          </cell>
          <cell r="V1292">
            <v>0</v>
          </cell>
        </row>
        <row r="1293">
          <cell r="E1293">
            <v>0</v>
          </cell>
          <cell r="V1293">
            <v>0</v>
          </cell>
        </row>
        <row r="1294">
          <cell r="E1294">
            <v>0</v>
          </cell>
          <cell r="V1294">
            <v>0</v>
          </cell>
        </row>
        <row r="1295">
          <cell r="E1295">
            <v>0</v>
          </cell>
          <cell r="V1295">
            <v>0</v>
          </cell>
        </row>
        <row r="1296">
          <cell r="E1296">
            <v>0</v>
          </cell>
          <cell r="V1296">
            <v>0</v>
          </cell>
        </row>
        <row r="1297">
          <cell r="E1297">
            <v>0</v>
          </cell>
          <cell r="V1297">
            <v>0</v>
          </cell>
        </row>
        <row r="1298">
          <cell r="E1298">
            <v>0</v>
          </cell>
          <cell r="V1298">
            <v>0</v>
          </cell>
        </row>
        <row r="1299">
          <cell r="E1299">
            <v>0</v>
          </cell>
          <cell r="V1299">
            <v>0</v>
          </cell>
        </row>
        <row r="1300">
          <cell r="E1300">
            <v>0</v>
          </cell>
          <cell r="V1300">
            <v>0</v>
          </cell>
        </row>
        <row r="1301">
          <cell r="E1301">
            <v>0</v>
          </cell>
          <cell r="V1301">
            <v>0</v>
          </cell>
        </row>
        <row r="1302">
          <cell r="E1302">
            <v>0</v>
          </cell>
          <cell r="V1302">
            <v>0</v>
          </cell>
        </row>
        <row r="1303">
          <cell r="E1303">
            <v>0</v>
          </cell>
          <cell r="V1303">
            <v>0</v>
          </cell>
        </row>
        <row r="1304">
          <cell r="K1304">
            <v>0</v>
          </cell>
          <cell r="M1304">
            <v>0</v>
          </cell>
          <cell r="O1304">
            <v>0</v>
          </cell>
        </row>
        <row r="1305">
          <cell r="E1305">
            <v>0</v>
          </cell>
          <cell r="V1305">
            <v>0</v>
          </cell>
        </row>
        <row r="1306">
          <cell r="E1306">
            <v>0</v>
          </cell>
          <cell r="V1306">
            <v>0</v>
          </cell>
        </row>
        <row r="1307">
          <cell r="E1307">
            <v>0</v>
          </cell>
          <cell r="V1307">
            <v>0</v>
          </cell>
        </row>
        <row r="1308">
          <cell r="E1308">
            <v>0</v>
          </cell>
          <cell r="V1308">
            <v>0</v>
          </cell>
        </row>
        <row r="1309">
          <cell r="E1309">
            <v>0</v>
          </cell>
          <cell r="V1309">
            <v>0</v>
          </cell>
        </row>
        <row r="1310">
          <cell r="E1310">
            <v>0</v>
          </cell>
          <cell r="V1310">
            <v>0</v>
          </cell>
        </row>
        <row r="1311">
          <cell r="E1311">
            <v>0</v>
          </cell>
          <cell r="V1311">
            <v>0</v>
          </cell>
        </row>
        <row r="1312">
          <cell r="E1312">
            <v>0</v>
          </cell>
          <cell r="V1312">
            <v>0</v>
          </cell>
        </row>
        <row r="1313">
          <cell r="E1313">
            <v>0</v>
          </cell>
          <cell r="V1313">
            <v>0</v>
          </cell>
        </row>
        <row r="1314">
          <cell r="E1314">
            <v>0</v>
          </cell>
          <cell r="V1314">
            <v>0</v>
          </cell>
        </row>
        <row r="1315">
          <cell r="E1315">
            <v>0</v>
          </cell>
          <cell r="V1315">
            <v>0</v>
          </cell>
        </row>
        <row r="1316">
          <cell r="E1316">
            <v>0</v>
          </cell>
          <cell r="V1316">
            <v>0</v>
          </cell>
        </row>
        <row r="1317">
          <cell r="E1317">
            <v>0</v>
          </cell>
          <cell r="V1317">
            <v>0</v>
          </cell>
        </row>
        <row r="1318">
          <cell r="E1318">
            <v>0</v>
          </cell>
          <cell r="V1318">
            <v>0</v>
          </cell>
        </row>
        <row r="1319">
          <cell r="E1319">
            <v>0</v>
          </cell>
          <cell r="V1319">
            <v>0</v>
          </cell>
        </row>
        <row r="1320">
          <cell r="E1320">
            <v>0</v>
          </cell>
          <cell r="V1320">
            <v>0</v>
          </cell>
        </row>
        <row r="1321">
          <cell r="E1321">
            <v>0</v>
          </cell>
          <cell r="V1321">
            <v>0</v>
          </cell>
        </row>
        <row r="1322">
          <cell r="E1322">
            <v>0</v>
          </cell>
          <cell r="V1322">
            <v>0</v>
          </cell>
        </row>
        <row r="1323">
          <cell r="E1323">
            <v>0</v>
          </cell>
          <cell r="V1323">
            <v>0</v>
          </cell>
        </row>
        <row r="1324">
          <cell r="E1324">
            <v>0</v>
          </cell>
          <cell r="V1324">
            <v>0</v>
          </cell>
        </row>
        <row r="1325">
          <cell r="E1325">
            <v>0</v>
          </cell>
          <cell r="V1325">
            <v>0</v>
          </cell>
        </row>
        <row r="1326">
          <cell r="E1326">
            <v>0</v>
          </cell>
          <cell r="V1326">
            <v>0</v>
          </cell>
        </row>
        <row r="1327">
          <cell r="E1327">
            <v>0</v>
          </cell>
          <cell r="V1327">
            <v>0</v>
          </cell>
        </row>
        <row r="1328">
          <cell r="E1328">
            <v>0</v>
          </cell>
          <cell r="V1328">
            <v>0</v>
          </cell>
        </row>
        <row r="1329">
          <cell r="E1329">
            <v>0</v>
          </cell>
          <cell r="V1329">
            <v>0</v>
          </cell>
        </row>
        <row r="1330">
          <cell r="E1330">
            <v>0</v>
          </cell>
          <cell r="V1330">
            <v>0</v>
          </cell>
        </row>
        <row r="1331">
          <cell r="E1331">
            <v>0</v>
          </cell>
          <cell r="V1331">
            <v>0</v>
          </cell>
        </row>
        <row r="1332">
          <cell r="E1332">
            <v>0</v>
          </cell>
          <cell r="V1332">
            <v>0</v>
          </cell>
        </row>
        <row r="1333">
          <cell r="E1333">
            <v>0</v>
          </cell>
          <cell r="V1333">
            <v>0</v>
          </cell>
        </row>
        <row r="1334">
          <cell r="E1334">
            <v>0</v>
          </cell>
          <cell r="V1334">
            <v>0</v>
          </cell>
        </row>
        <row r="1335">
          <cell r="E1335">
            <v>0</v>
          </cell>
          <cell r="V1335">
            <v>0</v>
          </cell>
        </row>
        <row r="1336">
          <cell r="E1336">
            <v>0</v>
          </cell>
          <cell r="V1336">
            <v>0</v>
          </cell>
        </row>
        <row r="1337">
          <cell r="E1337">
            <v>0</v>
          </cell>
          <cell r="V1337">
            <v>0</v>
          </cell>
        </row>
        <row r="1338">
          <cell r="E1338">
            <v>0</v>
          </cell>
          <cell r="V1338">
            <v>0</v>
          </cell>
        </row>
        <row r="1339">
          <cell r="E1339">
            <v>0</v>
          </cell>
          <cell r="V1339">
            <v>0</v>
          </cell>
        </row>
        <row r="1340">
          <cell r="E1340">
            <v>0</v>
          </cell>
          <cell r="V1340">
            <v>0</v>
          </cell>
        </row>
        <row r="1341">
          <cell r="E1341">
            <v>0</v>
          </cell>
          <cell r="V1341">
            <v>0</v>
          </cell>
        </row>
        <row r="1342">
          <cell r="E1342">
            <v>0</v>
          </cell>
          <cell r="V1342">
            <v>0</v>
          </cell>
        </row>
        <row r="1343">
          <cell r="E1343">
            <v>0</v>
          </cell>
          <cell r="V1343">
            <v>0</v>
          </cell>
        </row>
        <row r="1344">
          <cell r="E1344">
            <v>0</v>
          </cell>
          <cell r="V1344">
            <v>0</v>
          </cell>
        </row>
        <row r="1345">
          <cell r="E1345">
            <v>0</v>
          </cell>
          <cell r="V1345">
            <v>0</v>
          </cell>
        </row>
        <row r="1346">
          <cell r="E1346">
            <v>0</v>
          </cell>
          <cell r="V1346">
            <v>0</v>
          </cell>
        </row>
        <row r="1347">
          <cell r="E1347">
            <v>0</v>
          </cell>
          <cell r="V1347">
            <v>0</v>
          </cell>
        </row>
        <row r="1348">
          <cell r="E1348">
            <v>0</v>
          </cell>
          <cell r="V1348">
            <v>0</v>
          </cell>
        </row>
        <row r="1349">
          <cell r="E1349">
            <v>0</v>
          </cell>
          <cell r="V1349">
            <v>0</v>
          </cell>
        </row>
        <row r="1350">
          <cell r="E1350">
            <v>0</v>
          </cell>
          <cell r="V1350">
            <v>0</v>
          </cell>
        </row>
        <row r="1351">
          <cell r="E1351">
            <v>0</v>
          </cell>
          <cell r="V1351">
            <v>0</v>
          </cell>
        </row>
        <row r="1352">
          <cell r="E1352">
            <v>0</v>
          </cell>
          <cell r="V1352">
            <v>0</v>
          </cell>
        </row>
        <row r="1353">
          <cell r="E1353">
            <v>0</v>
          </cell>
          <cell r="V1353">
            <v>0</v>
          </cell>
        </row>
        <row r="1354">
          <cell r="E1354">
            <v>0</v>
          </cell>
          <cell r="V1354">
            <v>0</v>
          </cell>
        </row>
        <row r="1355">
          <cell r="E1355">
            <v>0</v>
          </cell>
          <cell r="V1355">
            <v>0</v>
          </cell>
        </row>
        <row r="1356">
          <cell r="E1356">
            <v>0</v>
          </cell>
          <cell r="V1356">
            <v>0</v>
          </cell>
        </row>
        <row r="1357">
          <cell r="E1357">
            <v>0</v>
          </cell>
          <cell r="V1357">
            <v>0</v>
          </cell>
        </row>
        <row r="1358">
          <cell r="E1358">
            <v>0</v>
          </cell>
          <cell r="V1358">
            <v>0</v>
          </cell>
        </row>
        <row r="1359">
          <cell r="E1359">
            <v>0</v>
          </cell>
          <cell r="V1359">
            <v>0</v>
          </cell>
        </row>
        <row r="1360">
          <cell r="E1360">
            <v>0</v>
          </cell>
          <cell r="V1360">
            <v>0</v>
          </cell>
        </row>
        <row r="1361">
          <cell r="E1361">
            <v>0</v>
          </cell>
          <cell r="V1361">
            <v>0</v>
          </cell>
        </row>
        <row r="1362">
          <cell r="E1362">
            <v>0</v>
          </cell>
          <cell r="V1362">
            <v>0</v>
          </cell>
        </row>
        <row r="1363">
          <cell r="E1363">
            <v>0</v>
          </cell>
          <cell r="V1363">
            <v>0</v>
          </cell>
        </row>
        <row r="1364">
          <cell r="E1364">
            <v>0</v>
          </cell>
          <cell r="V1364">
            <v>0</v>
          </cell>
        </row>
        <row r="1365">
          <cell r="E1365">
            <v>0</v>
          </cell>
          <cell r="V1365">
            <v>0</v>
          </cell>
        </row>
        <row r="1366">
          <cell r="E1366">
            <v>0</v>
          </cell>
          <cell r="V1366">
            <v>0</v>
          </cell>
        </row>
        <row r="1367">
          <cell r="E1367">
            <v>0</v>
          </cell>
          <cell r="V1367">
            <v>0</v>
          </cell>
        </row>
        <row r="1368">
          <cell r="E1368">
            <v>0</v>
          </cell>
          <cell r="V1368">
            <v>0</v>
          </cell>
        </row>
        <row r="1369">
          <cell r="E1369">
            <v>0</v>
          </cell>
          <cell r="V1369">
            <v>0</v>
          </cell>
        </row>
        <row r="1370">
          <cell r="E1370">
            <v>0</v>
          </cell>
          <cell r="V1370">
            <v>0</v>
          </cell>
        </row>
        <row r="1371">
          <cell r="E1371">
            <v>0</v>
          </cell>
          <cell r="V1371">
            <v>0</v>
          </cell>
        </row>
        <row r="1372">
          <cell r="E1372">
            <v>0</v>
          </cell>
          <cell r="V1372">
            <v>0</v>
          </cell>
        </row>
        <row r="1373">
          <cell r="E1373">
            <v>0</v>
          </cell>
          <cell r="V1373">
            <v>0</v>
          </cell>
        </row>
        <row r="1374">
          <cell r="E1374">
            <v>0</v>
          </cell>
          <cell r="V1374">
            <v>0</v>
          </cell>
        </row>
        <row r="1375">
          <cell r="E1375">
            <v>0</v>
          </cell>
          <cell r="V1375">
            <v>0</v>
          </cell>
        </row>
        <row r="1376">
          <cell r="E1376">
            <v>0</v>
          </cell>
          <cell r="V1376">
            <v>0</v>
          </cell>
        </row>
        <row r="1377">
          <cell r="E1377">
            <v>0</v>
          </cell>
          <cell r="V1377">
            <v>0</v>
          </cell>
        </row>
        <row r="1378">
          <cell r="E1378">
            <v>0</v>
          </cell>
          <cell r="V1378">
            <v>0</v>
          </cell>
        </row>
        <row r="1379">
          <cell r="E1379">
            <v>0</v>
          </cell>
          <cell r="V1379">
            <v>0</v>
          </cell>
        </row>
        <row r="1380">
          <cell r="E1380">
            <v>0</v>
          </cell>
          <cell r="V1380">
            <v>0</v>
          </cell>
        </row>
        <row r="1381">
          <cell r="E1381">
            <v>0</v>
          </cell>
          <cell r="V1381">
            <v>0</v>
          </cell>
        </row>
        <row r="1382">
          <cell r="E1382">
            <v>0</v>
          </cell>
          <cell r="V1382">
            <v>0</v>
          </cell>
        </row>
        <row r="1383">
          <cell r="E1383">
            <v>0</v>
          </cell>
          <cell r="V1383">
            <v>0</v>
          </cell>
        </row>
        <row r="1384">
          <cell r="E1384">
            <v>0</v>
          </cell>
          <cell r="V1384">
            <v>0</v>
          </cell>
        </row>
        <row r="1385">
          <cell r="E1385">
            <v>0</v>
          </cell>
          <cell r="V1385">
            <v>0</v>
          </cell>
        </row>
        <row r="1386">
          <cell r="E1386">
            <v>0</v>
          </cell>
          <cell r="V1386">
            <v>0</v>
          </cell>
        </row>
        <row r="1387">
          <cell r="E1387">
            <v>0</v>
          </cell>
          <cell r="V1387">
            <v>0</v>
          </cell>
        </row>
        <row r="1388">
          <cell r="E1388">
            <v>0</v>
          </cell>
          <cell r="V1388">
            <v>0</v>
          </cell>
        </row>
        <row r="1389">
          <cell r="E1389">
            <v>0</v>
          </cell>
          <cell r="V1389">
            <v>0</v>
          </cell>
        </row>
        <row r="1390">
          <cell r="E1390">
            <v>0</v>
          </cell>
          <cell r="V1390">
            <v>0</v>
          </cell>
        </row>
        <row r="1391">
          <cell r="E1391">
            <v>0</v>
          </cell>
          <cell r="V1391">
            <v>0</v>
          </cell>
        </row>
        <row r="1392">
          <cell r="E1392">
            <v>0</v>
          </cell>
          <cell r="V1392">
            <v>0</v>
          </cell>
        </row>
        <row r="1393">
          <cell r="E1393">
            <v>0</v>
          </cell>
          <cell r="V1393">
            <v>0</v>
          </cell>
        </row>
        <row r="1394">
          <cell r="E1394">
            <v>0</v>
          </cell>
          <cell r="V1394">
            <v>0</v>
          </cell>
        </row>
        <row r="1395">
          <cell r="E1395">
            <v>0</v>
          </cell>
          <cell r="V1395">
            <v>0</v>
          </cell>
        </row>
        <row r="1396">
          <cell r="E1396">
            <v>0</v>
          </cell>
          <cell r="V1396">
            <v>0</v>
          </cell>
        </row>
        <row r="1397">
          <cell r="E1397">
            <v>0</v>
          </cell>
          <cell r="V1397">
            <v>0</v>
          </cell>
        </row>
        <row r="1398">
          <cell r="E1398">
            <v>0</v>
          </cell>
          <cell r="V1398">
            <v>0</v>
          </cell>
        </row>
        <row r="1399">
          <cell r="E1399">
            <v>0</v>
          </cell>
          <cell r="V1399">
            <v>0</v>
          </cell>
        </row>
        <row r="1400">
          <cell r="E1400">
            <v>0</v>
          </cell>
          <cell r="V1400">
            <v>0</v>
          </cell>
        </row>
        <row r="1401">
          <cell r="E1401">
            <v>0</v>
          </cell>
          <cell r="V1401">
            <v>0</v>
          </cell>
        </row>
        <row r="1402">
          <cell r="E1402">
            <v>0</v>
          </cell>
          <cell r="V1402">
            <v>0</v>
          </cell>
        </row>
        <row r="1403">
          <cell r="E1403">
            <v>0</v>
          </cell>
          <cell r="V1403">
            <v>0</v>
          </cell>
        </row>
        <row r="1404">
          <cell r="E1404">
            <v>0</v>
          </cell>
          <cell r="V1404">
            <v>0</v>
          </cell>
        </row>
        <row r="1405">
          <cell r="E1405">
            <v>0</v>
          </cell>
          <cell r="V1405">
            <v>0</v>
          </cell>
        </row>
        <row r="1406">
          <cell r="E1406">
            <v>0</v>
          </cell>
          <cell r="V1406">
            <v>0</v>
          </cell>
        </row>
        <row r="1407">
          <cell r="E1407">
            <v>0</v>
          </cell>
          <cell r="V1407">
            <v>0</v>
          </cell>
        </row>
        <row r="1408">
          <cell r="E1408">
            <v>0</v>
          </cell>
          <cell r="V1408">
            <v>0</v>
          </cell>
        </row>
        <row r="1409">
          <cell r="E1409">
            <v>0</v>
          </cell>
          <cell r="V1409">
            <v>0</v>
          </cell>
        </row>
        <row r="1410">
          <cell r="E1410">
            <v>0</v>
          </cell>
          <cell r="V1410">
            <v>0</v>
          </cell>
        </row>
        <row r="1411">
          <cell r="E1411">
            <v>0</v>
          </cell>
          <cell r="V1411">
            <v>0</v>
          </cell>
        </row>
        <row r="1412">
          <cell r="E1412">
            <v>0</v>
          </cell>
          <cell r="V1412">
            <v>0</v>
          </cell>
        </row>
        <row r="1413">
          <cell r="E1413">
            <v>0</v>
          </cell>
          <cell r="V1413">
            <v>0</v>
          </cell>
        </row>
        <row r="1414">
          <cell r="E1414">
            <v>0</v>
          </cell>
          <cell r="V1414">
            <v>0</v>
          </cell>
        </row>
        <row r="1415">
          <cell r="E1415">
            <v>0</v>
          </cell>
          <cell r="V1415">
            <v>0</v>
          </cell>
        </row>
        <row r="1416">
          <cell r="E1416">
            <v>0</v>
          </cell>
          <cell r="V1416">
            <v>0</v>
          </cell>
        </row>
        <row r="1417">
          <cell r="E1417">
            <v>0</v>
          </cell>
          <cell r="V1417">
            <v>0</v>
          </cell>
        </row>
        <row r="1418">
          <cell r="E1418">
            <v>0</v>
          </cell>
          <cell r="V1418">
            <v>0</v>
          </cell>
        </row>
        <row r="1419">
          <cell r="E1419">
            <v>0</v>
          </cell>
          <cell r="V1419">
            <v>0</v>
          </cell>
        </row>
        <row r="1420">
          <cell r="E1420">
            <v>0</v>
          </cell>
          <cell r="V1420">
            <v>0</v>
          </cell>
        </row>
        <row r="1421">
          <cell r="E1421">
            <v>0</v>
          </cell>
          <cell r="V1421">
            <v>0</v>
          </cell>
        </row>
        <row r="1422">
          <cell r="E1422">
            <v>0</v>
          </cell>
          <cell r="V1422">
            <v>0</v>
          </cell>
        </row>
        <row r="1423">
          <cell r="E1423">
            <v>0</v>
          </cell>
          <cell r="V1423">
            <v>0</v>
          </cell>
        </row>
        <row r="1424">
          <cell r="E1424">
            <v>0</v>
          </cell>
          <cell r="V1424">
            <v>0</v>
          </cell>
        </row>
        <row r="1425">
          <cell r="E1425">
            <v>0</v>
          </cell>
          <cell r="V1425">
            <v>0</v>
          </cell>
        </row>
        <row r="1426">
          <cell r="E1426">
            <v>0</v>
          </cell>
          <cell r="V1426">
            <v>0</v>
          </cell>
        </row>
        <row r="1427">
          <cell r="E1427">
            <v>0</v>
          </cell>
          <cell r="V1427">
            <v>0</v>
          </cell>
        </row>
        <row r="1428">
          <cell r="E1428">
            <v>0</v>
          </cell>
          <cell r="V1428">
            <v>0</v>
          </cell>
        </row>
        <row r="1429">
          <cell r="E1429">
            <v>0</v>
          </cell>
          <cell r="V1429">
            <v>0</v>
          </cell>
        </row>
        <row r="1430">
          <cell r="E1430">
            <v>0</v>
          </cell>
          <cell r="V1430">
            <v>0</v>
          </cell>
        </row>
        <row r="1431">
          <cell r="E1431">
            <v>0</v>
          </cell>
          <cell r="V1431">
            <v>0</v>
          </cell>
        </row>
        <row r="1432">
          <cell r="E1432">
            <v>0</v>
          </cell>
          <cell r="V1432">
            <v>0</v>
          </cell>
        </row>
        <row r="1433">
          <cell r="E1433">
            <v>0</v>
          </cell>
          <cell r="V1433">
            <v>0</v>
          </cell>
        </row>
        <row r="1434">
          <cell r="E1434">
            <v>0</v>
          </cell>
          <cell r="V1434">
            <v>0</v>
          </cell>
        </row>
        <row r="1435">
          <cell r="E1435">
            <v>0</v>
          </cell>
          <cell r="V1435">
            <v>0</v>
          </cell>
        </row>
        <row r="1436">
          <cell r="E1436">
            <v>0</v>
          </cell>
          <cell r="V1436">
            <v>0</v>
          </cell>
        </row>
        <row r="1437">
          <cell r="E1437">
            <v>0</v>
          </cell>
          <cell r="V1437">
            <v>0</v>
          </cell>
        </row>
        <row r="1438">
          <cell r="E1438">
            <v>0</v>
          </cell>
          <cell r="V1438">
            <v>0</v>
          </cell>
        </row>
        <row r="1439">
          <cell r="E1439">
            <v>0</v>
          </cell>
          <cell r="V1439">
            <v>0</v>
          </cell>
        </row>
        <row r="1440">
          <cell r="E1440">
            <v>0</v>
          </cell>
          <cell r="V1440">
            <v>0</v>
          </cell>
        </row>
        <row r="1441">
          <cell r="E1441">
            <v>0</v>
          </cell>
          <cell r="V1441">
            <v>0</v>
          </cell>
        </row>
        <row r="1442">
          <cell r="E1442">
            <v>0</v>
          </cell>
          <cell r="V1442">
            <v>0</v>
          </cell>
        </row>
        <row r="1443">
          <cell r="E1443">
            <v>0</v>
          </cell>
          <cell r="V1443">
            <v>0</v>
          </cell>
        </row>
        <row r="1444">
          <cell r="E1444">
            <v>0</v>
          </cell>
          <cell r="V1444">
            <v>0</v>
          </cell>
        </row>
        <row r="1445">
          <cell r="E1445">
            <v>0</v>
          </cell>
          <cell r="V1445">
            <v>0</v>
          </cell>
        </row>
        <row r="1446">
          <cell r="E1446">
            <v>0</v>
          </cell>
          <cell r="V1446">
            <v>0</v>
          </cell>
        </row>
        <row r="1447">
          <cell r="E1447">
            <v>0</v>
          </cell>
          <cell r="V1447">
            <v>0</v>
          </cell>
        </row>
        <row r="1448">
          <cell r="K1448">
            <v>0</v>
          </cell>
          <cell r="M1448">
            <v>0</v>
          </cell>
          <cell r="O1448">
            <v>0</v>
          </cell>
        </row>
        <row r="1449">
          <cell r="E1449" t="str">
            <v>I</v>
          </cell>
          <cell r="F1449" t="str">
            <v>I</v>
          </cell>
          <cell r="G1449">
            <v>1</v>
          </cell>
          <cell r="H1449">
            <v>4</v>
          </cell>
          <cell r="J1449">
            <v>300</v>
          </cell>
          <cell r="Q1449" t="str">
            <v>A</v>
          </cell>
          <cell r="R1449" t="str">
            <v>C</v>
          </cell>
          <cell r="S1449" t="str">
            <v>C</v>
          </cell>
          <cell r="T1449" t="str">
            <v>A</v>
          </cell>
          <cell r="U1449" t="str">
            <v>C</v>
          </cell>
          <cell r="V1449" t="str">
            <v>A</v>
          </cell>
        </row>
        <row r="1450">
          <cell r="E1450" t="str">
            <v>I</v>
          </cell>
          <cell r="F1450" t="str">
            <v>I</v>
          </cell>
          <cell r="G1450">
            <v>1</v>
          </cell>
          <cell r="H1450">
            <v>4</v>
          </cell>
          <cell r="I1450">
            <v>14</v>
          </cell>
          <cell r="J1450">
            <v>300</v>
          </cell>
          <cell r="K1450">
            <v>150</v>
          </cell>
          <cell r="Q1450" t="str">
            <v>A</v>
          </cell>
          <cell r="R1450" t="str">
            <v>C</v>
          </cell>
          <cell r="S1450" t="str">
            <v>C</v>
          </cell>
          <cell r="T1450" t="str">
            <v>A</v>
          </cell>
          <cell r="U1450" t="str">
            <v>C</v>
          </cell>
          <cell r="V1450" t="str">
            <v>A</v>
          </cell>
        </row>
        <row r="1451">
          <cell r="E1451" t="str">
            <v>I</v>
          </cell>
          <cell r="F1451" t="str">
            <v>I</v>
          </cell>
          <cell r="G1451">
            <v>1</v>
          </cell>
          <cell r="H1451">
            <v>4</v>
          </cell>
          <cell r="I1451">
            <v>14</v>
          </cell>
          <cell r="J1451">
            <v>316</v>
          </cell>
          <cell r="K1451">
            <v>123</v>
          </cell>
          <cell r="Q1451" t="str">
            <v>A</v>
          </cell>
          <cell r="R1451" t="str">
            <v>C</v>
          </cell>
          <cell r="S1451" t="str">
            <v>C</v>
          </cell>
          <cell r="T1451" t="str">
            <v>A</v>
          </cell>
          <cell r="U1451" t="str">
            <v>A</v>
          </cell>
          <cell r="V1451" t="str">
            <v>A</v>
          </cell>
        </row>
        <row r="1452">
          <cell r="E1452" t="str">
            <v>I</v>
          </cell>
          <cell r="F1452" t="str">
            <v>I</v>
          </cell>
          <cell r="G1452">
            <v>1</v>
          </cell>
          <cell r="H1452">
            <v>4</v>
          </cell>
          <cell r="I1452">
            <v>14</v>
          </cell>
          <cell r="J1452">
            <v>200</v>
          </cell>
          <cell r="K1452">
            <v>149</v>
          </cell>
          <cell r="Q1452" t="str">
            <v>A</v>
          </cell>
          <cell r="R1452" t="str">
            <v>C</v>
          </cell>
          <cell r="S1452" t="str">
            <v>C</v>
          </cell>
          <cell r="T1452" t="str">
            <v>A</v>
          </cell>
          <cell r="U1452" t="str">
            <v>C</v>
          </cell>
          <cell r="V1452" t="str">
            <v>A</v>
          </cell>
        </row>
        <row r="1453">
          <cell r="E1453" t="str">
            <v>I</v>
          </cell>
          <cell r="F1453" t="str">
            <v>I</v>
          </cell>
          <cell r="G1453">
            <v>1</v>
          </cell>
          <cell r="H1453">
            <v>4</v>
          </cell>
          <cell r="J1453">
            <v>235</v>
          </cell>
          <cell r="Q1453" t="str">
            <v>A</v>
          </cell>
          <cell r="R1453" t="str">
            <v>C</v>
          </cell>
          <cell r="S1453" t="str">
            <v>C</v>
          </cell>
          <cell r="T1453" t="str">
            <v>A</v>
          </cell>
          <cell r="U1453" t="str">
            <v>C</v>
          </cell>
          <cell r="V1453" t="str">
            <v>A</v>
          </cell>
        </row>
        <row r="1454">
          <cell r="E1454" t="str">
            <v>I</v>
          </cell>
          <cell r="F1454" t="str">
            <v>I</v>
          </cell>
          <cell r="G1454">
            <v>1</v>
          </cell>
          <cell r="H1454">
            <v>4</v>
          </cell>
          <cell r="J1454">
            <v>225</v>
          </cell>
          <cell r="Q1454" t="str">
            <v>A</v>
          </cell>
          <cell r="R1454" t="str">
            <v>C</v>
          </cell>
          <cell r="S1454" t="str">
            <v>C</v>
          </cell>
          <cell r="T1454" t="str">
            <v>A</v>
          </cell>
          <cell r="U1454" t="str">
            <v>A</v>
          </cell>
          <cell r="V1454" t="str">
            <v>C</v>
          </cell>
        </row>
        <row r="1455">
          <cell r="E1455" t="str">
            <v>I</v>
          </cell>
          <cell r="F1455" t="str">
            <v>I</v>
          </cell>
          <cell r="G1455">
            <v>1</v>
          </cell>
          <cell r="H1455">
            <v>5</v>
          </cell>
          <cell r="I1455">
            <v>14</v>
          </cell>
          <cell r="J1455">
            <v>185</v>
          </cell>
          <cell r="K1455">
            <v>86</v>
          </cell>
          <cell r="Q1455" t="str">
            <v>A</v>
          </cell>
          <cell r="R1455" t="str">
            <v>A</v>
          </cell>
          <cell r="S1455" t="str">
            <v>C</v>
          </cell>
          <cell r="T1455" t="str">
            <v>A</v>
          </cell>
          <cell r="U1455" t="str">
            <v>A</v>
          </cell>
          <cell r="V1455" t="str">
            <v>A</v>
          </cell>
        </row>
        <row r="1456">
          <cell r="E1456" t="str">
            <v>I</v>
          </cell>
          <cell r="F1456" t="str">
            <v>I</v>
          </cell>
          <cell r="G1456">
            <v>1</v>
          </cell>
          <cell r="H1456">
            <v>6</v>
          </cell>
          <cell r="I1456">
            <v>14</v>
          </cell>
          <cell r="J1456">
            <v>298</v>
          </cell>
          <cell r="K1456">
            <v>87</v>
          </cell>
          <cell r="Q1456" t="str">
            <v>A</v>
          </cell>
          <cell r="R1456" t="str">
            <v>C</v>
          </cell>
          <cell r="S1456" t="str">
            <v>C</v>
          </cell>
          <cell r="T1456" t="str">
            <v>A</v>
          </cell>
          <cell r="U1456" t="str">
            <v>A</v>
          </cell>
          <cell r="V1456" t="str">
            <v>A</v>
          </cell>
        </row>
        <row r="1457">
          <cell r="E1457" t="str">
            <v>I</v>
          </cell>
          <cell r="F1457" t="str">
            <v>I</v>
          </cell>
          <cell r="G1457">
            <v>1</v>
          </cell>
          <cell r="H1457">
            <v>6</v>
          </cell>
          <cell r="I1457">
            <v>14</v>
          </cell>
          <cell r="J1457">
            <v>340</v>
          </cell>
          <cell r="K1457">
            <v>115</v>
          </cell>
          <cell r="Q1457" t="str">
            <v>A</v>
          </cell>
          <cell r="R1457" t="str">
            <v>C</v>
          </cell>
          <cell r="S1457" t="str">
            <v>A</v>
          </cell>
          <cell r="T1457" t="str">
            <v>A</v>
          </cell>
          <cell r="U1457" t="str">
            <v>C</v>
          </cell>
          <cell r="V1457" t="str">
            <v>A</v>
          </cell>
        </row>
        <row r="1458">
          <cell r="E1458" t="str">
            <v>I</v>
          </cell>
          <cell r="F1458" t="str">
            <v>I</v>
          </cell>
          <cell r="G1458">
            <v>1</v>
          </cell>
          <cell r="H1458">
            <v>5</v>
          </cell>
          <cell r="I1458">
            <v>14</v>
          </cell>
          <cell r="J1458">
            <v>355</v>
          </cell>
          <cell r="K1458">
            <v>117</v>
          </cell>
          <cell r="Q1458" t="str">
            <v>A</v>
          </cell>
          <cell r="R1458" t="str">
            <v>C</v>
          </cell>
          <cell r="S1458" t="str">
            <v>C</v>
          </cell>
          <cell r="T1458" t="str">
            <v>A</v>
          </cell>
          <cell r="U1458" t="str">
            <v>A</v>
          </cell>
          <cell r="V1458" t="str">
            <v>A</v>
          </cell>
        </row>
        <row r="1459">
          <cell r="E1459" t="str">
            <v>I</v>
          </cell>
          <cell r="F1459" t="str">
            <v>I</v>
          </cell>
          <cell r="G1459">
            <v>1</v>
          </cell>
          <cell r="H1459">
            <v>4</v>
          </cell>
          <cell r="I1459">
            <v>14</v>
          </cell>
          <cell r="J1459">
            <v>235</v>
          </cell>
          <cell r="K1459">
            <v>112</v>
          </cell>
          <cell r="Q1459" t="str">
            <v>A</v>
          </cell>
          <cell r="R1459" t="str">
            <v>C</v>
          </cell>
          <cell r="S1459" t="str">
            <v>C</v>
          </cell>
          <cell r="T1459" t="str">
            <v>A</v>
          </cell>
          <cell r="U1459" t="str">
            <v>C</v>
          </cell>
          <cell r="V1459" t="str">
            <v>A</v>
          </cell>
        </row>
        <row r="1460">
          <cell r="E1460" t="str">
            <v>I</v>
          </cell>
          <cell r="F1460" t="str">
            <v>I</v>
          </cell>
          <cell r="G1460">
            <v>1</v>
          </cell>
          <cell r="H1460">
            <v>5</v>
          </cell>
          <cell r="I1460">
            <v>14</v>
          </cell>
          <cell r="J1460">
            <v>350</v>
          </cell>
          <cell r="K1460">
            <v>78</v>
          </cell>
          <cell r="Q1460" t="str">
            <v>A</v>
          </cell>
          <cell r="R1460" t="str">
            <v>C</v>
          </cell>
          <cell r="S1460" t="str">
            <v>C</v>
          </cell>
          <cell r="T1460" t="str">
            <v>A</v>
          </cell>
          <cell r="U1460" t="str">
            <v>A</v>
          </cell>
          <cell r="V1460" t="str">
            <v>A</v>
          </cell>
        </row>
        <row r="1461">
          <cell r="E1461" t="str">
            <v>C</v>
          </cell>
          <cell r="V1461">
            <v>0</v>
          </cell>
        </row>
        <row r="1462">
          <cell r="E1462" t="str">
            <v>I</v>
          </cell>
          <cell r="F1462" t="str">
            <v>I</v>
          </cell>
          <cell r="G1462">
            <v>1</v>
          </cell>
          <cell r="H1462">
            <v>5</v>
          </cell>
          <cell r="I1462">
            <v>14</v>
          </cell>
          <cell r="J1462">
            <v>265</v>
          </cell>
          <cell r="K1462">
            <v>101</v>
          </cell>
          <cell r="Q1462" t="str">
            <v>A</v>
          </cell>
          <cell r="R1462" t="str">
            <v>C</v>
          </cell>
          <cell r="S1462" t="str">
            <v>C</v>
          </cell>
          <cell r="T1462" t="str">
            <v>A</v>
          </cell>
          <cell r="U1462" t="str">
            <v>A</v>
          </cell>
          <cell r="V1462" t="str">
            <v>A</v>
          </cell>
        </row>
        <row r="1463">
          <cell r="E1463" t="str">
            <v>I</v>
          </cell>
          <cell r="F1463" t="str">
            <v>I</v>
          </cell>
          <cell r="G1463">
            <v>1</v>
          </cell>
          <cell r="H1463">
            <v>5</v>
          </cell>
          <cell r="I1463">
            <v>14</v>
          </cell>
          <cell r="J1463">
            <v>140</v>
          </cell>
          <cell r="K1463">
            <v>100</v>
          </cell>
          <cell r="Q1463" t="str">
            <v>A</v>
          </cell>
          <cell r="R1463" t="str">
            <v>C</v>
          </cell>
          <cell r="S1463" t="str">
            <v>C</v>
          </cell>
          <cell r="T1463" t="str">
            <v>A</v>
          </cell>
          <cell r="U1463" t="str">
            <v>C</v>
          </cell>
          <cell r="V1463" t="str">
            <v>A</v>
          </cell>
        </row>
        <row r="1464">
          <cell r="E1464" t="str">
            <v>I</v>
          </cell>
          <cell r="F1464" t="str">
            <v>I</v>
          </cell>
          <cell r="G1464">
            <v>1</v>
          </cell>
          <cell r="H1464">
            <v>6</v>
          </cell>
          <cell r="I1464">
            <v>14</v>
          </cell>
          <cell r="J1464">
            <v>114</v>
          </cell>
          <cell r="K1464">
            <v>72</v>
          </cell>
          <cell r="Q1464" t="str">
            <v>A</v>
          </cell>
          <cell r="R1464" t="str">
            <v>C</v>
          </cell>
          <cell r="S1464" t="str">
            <v>C</v>
          </cell>
          <cell r="T1464" t="str">
            <v>A</v>
          </cell>
          <cell r="U1464" t="str">
            <v>A</v>
          </cell>
          <cell r="V1464" t="str">
            <v>C</v>
          </cell>
        </row>
        <row r="1465">
          <cell r="E1465" t="str">
            <v>I</v>
          </cell>
          <cell r="F1465" t="str">
            <v>I</v>
          </cell>
          <cell r="G1465">
            <v>1</v>
          </cell>
          <cell r="H1465">
            <v>6</v>
          </cell>
          <cell r="I1465">
            <v>14</v>
          </cell>
          <cell r="J1465">
            <v>114</v>
          </cell>
          <cell r="K1465">
            <v>200</v>
          </cell>
          <cell r="Q1465" t="str">
            <v>A</v>
          </cell>
          <cell r="R1465" t="str">
            <v>C</v>
          </cell>
          <cell r="S1465" t="str">
            <v>C</v>
          </cell>
          <cell r="T1465" t="str">
            <v>A</v>
          </cell>
          <cell r="U1465" t="str">
            <v>A</v>
          </cell>
          <cell r="V1465" t="str">
            <v>C</v>
          </cell>
        </row>
        <row r="1466">
          <cell r="E1466" t="str">
            <v>I</v>
          </cell>
          <cell r="F1466" t="str">
            <v>I</v>
          </cell>
          <cell r="G1466">
            <v>1</v>
          </cell>
          <cell r="H1466">
            <v>6</v>
          </cell>
          <cell r="I1466">
            <v>17</v>
          </cell>
          <cell r="J1466">
            <v>190</v>
          </cell>
          <cell r="K1466">
            <v>100</v>
          </cell>
          <cell r="Q1466" t="str">
            <v>A</v>
          </cell>
          <cell r="R1466" t="str">
            <v>C</v>
          </cell>
          <cell r="S1466" t="str">
            <v>C</v>
          </cell>
          <cell r="T1466" t="str">
            <v>A</v>
          </cell>
          <cell r="U1466" t="str">
            <v>C</v>
          </cell>
          <cell r="V1466" t="str">
            <v>A</v>
          </cell>
        </row>
        <row r="1467">
          <cell r="E1467" t="str">
            <v>K</v>
          </cell>
          <cell r="F1467" t="str">
            <v>I</v>
          </cell>
          <cell r="G1467" t="str">
            <v>II</v>
          </cell>
          <cell r="H1467">
            <v>1</v>
          </cell>
          <cell r="I1467">
            <v>17</v>
          </cell>
          <cell r="K1467">
            <v>110</v>
          </cell>
          <cell r="Q1467" t="str">
            <v>A</v>
          </cell>
          <cell r="R1467" t="str">
            <v>A</v>
          </cell>
          <cell r="S1467" t="str">
            <v>A</v>
          </cell>
          <cell r="T1467" t="str">
            <v>A</v>
          </cell>
          <cell r="U1467" t="str">
            <v>A</v>
          </cell>
          <cell r="V1467">
            <v>1738</v>
          </cell>
        </row>
        <row r="1468">
          <cell r="E1468" t="str">
            <v>K</v>
          </cell>
          <cell r="F1468" t="str">
            <v>I</v>
          </cell>
          <cell r="G1468" t="str">
            <v>II</v>
          </cell>
          <cell r="H1468">
            <v>1</v>
          </cell>
          <cell r="I1468">
            <v>17</v>
          </cell>
          <cell r="K1468">
            <v>91</v>
          </cell>
          <cell r="Q1468" t="str">
            <v>A</v>
          </cell>
          <cell r="R1468" t="str">
            <v>A</v>
          </cell>
          <cell r="S1468" t="str">
            <v>A</v>
          </cell>
          <cell r="T1468" t="str">
            <v>A</v>
          </cell>
          <cell r="U1468" t="str">
            <v>A</v>
          </cell>
          <cell r="V1468">
            <v>1438</v>
          </cell>
        </row>
        <row r="1469">
          <cell r="E1469" t="str">
            <v>K</v>
          </cell>
          <cell r="F1469" t="str">
            <v>I</v>
          </cell>
          <cell r="G1469" t="str">
            <v>II</v>
          </cell>
          <cell r="H1469">
            <v>1</v>
          </cell>
          <cell r="I1469">
            <v>17</v>
          </cell>
          <cell r="K1469">
            <v>104</v>
          </cell>
          <cell r="Q1469" t="str">
            <v>A</v>
          </cell>
          <cell r="R1469" t="str">
            <v>A</v>
          </cell>
          <cell r="S1469" t="str">
            <v>A</v>
          </cell>
          <cell r="T1469" t="str">
            <v>A</v>
          </cell>
          <cell r="U1469" t="str">
            <v>A</v>
          </cell>
          <cell r="V1469">
            <v>1643</v>
          </cell>
        </row>
        <row r="1470">
          <cell r="E1470" t="str">
            <v>K</v>
          </cell>
          <cell r="F1470" t="str">
            <v>I</v>
          </cell>
          <cell r="G1470" t="str">
            <v>II</v>
          </cell>
          <cell r="H1470">
            <v>1</v>
          </cell>
          <cell r="I1470">
            <v>17</v>
          </cell>
          <cell r="K1470">
            <v>120</v>
          </cell>
          <cell r="Q1470" t="str">
            <v>A</v>
          </cell>
          <cell r="R1470" t="str">
            <v>A</v>
          </cell>
          <cell r="S1470" t="str">
            <v>A</v>
          </cell>
          <cell r="T1470" t="str">
            <v>A</v>
          </cell>
          <cell r="U1470" t="str">
            <v>A</v>
          </cell>
          <cell r="V1470">
            <v>1896</v>
          </cell>
        </row>
        <row r="1471">
          <cell r="E1471" t="str">
            <v>K</v>
          </cell>
          <cell r="F1471" t="str">
            <v>I</v>
          </cell>
          <cell r="G1471" t="str">
            <v>II</v>
          </cell>
          <cell r="H1471">
            <v>1</v>
          </cell>
          <cell r="I1471">
            <v>17</v>
          </cell>
          <cell r="K1471">
            <v>115</v>
          </cell>
          <cell r="Q1471" t="str">
            <v>A</v>
          </cell>
          <cell r="R1471" t="str">
            <v>A</v>
          </cell>
          <cell r="S1471" t="str">
            <v>A</v>
          </cell>
          <cell r="T1471" t="str">
            <v>A</v>
          </cell>
          <cell r="U1471" t="str">
            <v>A</v>
          </cell>
          <cell r="V1471">
            <v>1817</v>
          </cell>
        </row>
        <row r="1472">
          <cell r="E1472" t="str">
            <v>K</v>
          </cell>
          <cell r="F1472" t="str">
            <v>I</v>
          </cell>
          <cell r="G1472" t="str">
            <v>II</v>
          </cell>
          <cell r="H1472">
            <v>1</v>
          </cell>
          <cell r="I1472">
            <v>17</v>
          </cell>
          <cell r="K1472">
            <v>125</v>
          </cell>
          <cell r="Q1472" t="str">
            <v>A</v>
          </cell>
          <cell r="R1472" t="str">
            <v>A</v>
          </cell>
          <cell r="S1472" t="str">
            <v>A</v>
          </cell>
          <cell r="T1472" t="str">
            <v>A</v>
          </cell>
          <cell r="U1472" t="str">
            <v>A</v>
          </cell>
          <cell r="V1472">
            <v>1975</v>
          </cell>
        </row>
        <row r="1473">
          <cell r="E1473" t="str">
            <v>K</v>
          </cell>
          <cell r="F1473" t="str">
            <v>I</v>
          </cell>
          <cell r="G1473" t="str">
            <v>II</v>
          </cell>
          <cell r="H1473">
            <v>1</v>
          </cell>
          <cell r="I1473">
            <v>17</v>
          </cell>
          <cell r="K1473">
            <v>98</v>
          </cell>
          <cell r="Q1473" t="str">
            <v>A</v>
          </cell>
          <cell r="R1473" t="str">
            <v>A</v>
          </cell>
          <cell r="S1473" t="str">
            <v>A</v>
          </cell>
          <cell r="T1473" t="str">
            <v>A</v>
          </cell>
          <cell r="U1473" t="str">
            <v>A</v>
          </cell>
          <cell r="V1473">
            <v>1548</v>
          </cell>
        </row>
        <row r="1474">
          <cell r="E1474" t="str">
            <v>K</v>
          </cell>
          <cell r="F1474" t="str">
            <v>I</v>
          </cell>
          <cell r="G1474" t="str">
            <v>II</v>
          </cell>
          <cell r="H1474">
            <v>1</v>
          </cell>
          <cell r="I1474">
            <v>17</v>
          </cell>
          <cell r="K1474">
            <v>126</v>
          </cell>
          <cell r="Q1474" t="str">
            <v>A</v>
          </cell>
          <cell r="R1474" t="str">
            <v>A</v>
          </cell>
          <cell r="S1474" t="str">
            <v>A</v>
          </cell>
          <cell r="T1474" t="str">
            <v>A</v>
          </cell>
          <cell r="U1474" t="str">
            <v>A</v>
          </cell>
          <cell r="V1474">
            <v>1991</v>
          </cell>
        </row>
        <row r="1475">
          <cell r="E1475">
            <v>0</v>
          </cell>
          <cell r="V1475">
            <v>0</v>
          </cell>
        </row>
        <row r="1476">
          <cell r="E1476">
            <v>0</v>
          </cell>
          <cell r="V1476">
            <v>0</v>
          </cell>
        </row>
        <row r="1477">
          <cell r="E1477">
            <v>0</v>
          </cell>
          <cell r="V1477">
            <v>0</v>
          </cell>
        </row>
        <row r="1478">
          <cell r="E1478" t="str">
            <v>II</v>
          </cell>
          <cell r="F1478" t="str">
            <v>II</v>
          </cell>
          <cell r="G1478">
            <v>1</v>
          </cell>
          <cell r="H1478">
            <v>13</v>
          </cell>
          <cell r="J1478">
            <v>137</v>
          </cell>
          <cell r="Q1478" t="str">
            <v>A</v>
          </cell>
          <cell r="R1478" t="str">
            <v>C</v>
          </cell>
          <cell r="S1478" t="str">
            <v>C</v>
          </cell>
          <cell r="T1478" t="str">
            <v>A</v>
          </cell>
          <cell r="U1478" t="str">
            <v>A</v>
          </cell>
          <cell r="V1478" t="str">
            <v>A</v>
          </cell>
        </row>
        <row r="1479">
          <cell r="E1479" t="str">
            <v>II</v>
          </cell>
          <cell r="F1479" t="str">
            <v>II</v>
          </cell>
          <cell r="G1479">
            <v>1</v>
          </cell>
          <cell r="H1479">
            <v>13</v>
          </cell>
          <cell r="J1479">
            <v>100</v>
          </cell>
          <cell r="Q1479" t="str">
            <v>A</v>
          </cell>
          <cell r="R1479" t="str">
            <v>C</v>
          </cell>
          <cell r="S1479" t="str">
            <v>C</v>
          </cell>
          <cell r="T1479" t="str">
            <v>A</v>
          </cell>
          <cell r="U1479" t="str">
            <v>A</v>
          </cell>
          <cell r="V1479" t="str">
            <v>C</v>
          </cell>
        </row>
        <row r="1480">
          <cell r="E1480" t="str">
            <v>II</v>
          </cell>
          <cell r="F1480" t="str">
            <v>II</v>
          </cell>
          <cell r="G1480">
            <v>1</v>
          </cell>
          <cell r="H1480">
            <v>13</v>
          </cell>
          <cell r="J1480">
            <v>106</v>
          </cell>
          <cell r="Q1480" t="str">
            <v>A</v>
          </cell>
          <cell r="R1480" t="str">
            <v>C</v>
          </cell>
          <cell r="S1480" t="str">
            <v>C</v>
          </cell>
          <cell r="T1480" t="str">
            <v>A</v>
          </cell>
          <cell r="U1480" t="str">
            <v>A</v>
          </cell>
          <cell r="V1480" t="str">
            <v>A</v>
          </cell>
        </row>
        <row r="1481">
          <cell r="E1481" t="str">
            <v>II</v>
          </cell>
          <cell r="F1481" t="str">
            <v>II</v>
          </cell>
          <cell r="G1481">
            <v>1</v>
          </cell>
          <cell r="H1481">
            <v>13</v>
          </cell>
          <cell r="J1481">
            <v>105</v>
          </cell>
          <cell r="Q1481" t="str">
            <v>A</v>
          </cell>
          <cell r="R1481" t="str">
            <v>C</v>
          </cell>
          <cell r="S1481" t="str">
            <v>C</v>
          </cell>
          <cell r="T1481" t="str">
            <v>A</v>
          </cell>
          <cell r="U1481" t="str">
            <v>A</v>
          </cell>
          <cell r="V1481" t="str">
            <v>A</v>
          </cell>
        </row>
        <row r="1482">
          <cell r="E1482" t="str">
            <v>II</v>
          </cell>
          <cell r="F1482" t="str">
            <v>II</v>
          </cell>
          <cell r="G1482">
            <v>1</v>
          </cell>
          <cell r="H1482">
            <v>13</v>
          </cell>
          <cell r="J1482">
            <v>100</v>
          </cell>
          <cell r="Q1482" t="str">
            <v>A</v>
          </cell>
          <cell r="R1482" t="str">
            <v>C</v>
          </cell>
          <cell r="S1482" t="str">
            <v>C</v>
          </cell>
          <cell r="T1482" t="str">
            <v>A</v>
          </cell>
          <cell r="U1482" t="str">
            <v>A</v>
          </cell>
          <cell r="V1482" t="str">
            <v>C</v>
          </cell>
        </row>
        <row r="1483">
          <cell r="E1483" t="str">
            <v>II</v>
          </cell>
          <cell r="F1483" t="str">
            <v>II</v>
          </cell>
          <cell r="G1483">
            <v>1</v>
          </cell>
          <cell r="H1483">
            <v>13</v>
          </cell>
          <cell r="J1483">
            <v>105</v>
          </cell>
          <cell r="Q1483" t="str">
            <v>A</v>
          </cell>
          <cell r="R1483" t="str">
            <v>C</v>
          </cell>
          <cell r="S1483" t="str">
            <v>C</v>
          </cell>
          <cell r="T1483" t="str">
            <v>A</v>
          </cell>
          <cell r="U1483" t="str">
            <v>A</v>
          </cell>
          <cell r="V1483" t="str">
            <v>C</v>
          </cell>
        </row>
        <row r="1484">
          <cell r="E1484">
            <v>0</v>
          </cell>
          <cell r="V1484">
            <v>0</v>
          </cell>
        </row>
        <row r="1485">
          <cell r="E1485" t="str">
            <v>II</v>
          </cell>
          <cell r="F1485" t="str">
            <v>II</v>
          </cell>
          <cell r="G1485">
            <v>1</v>
          </cell>
          <cell r="H1485">
            <v>12</v>
          </cell>
          <cell r="J1485">
            <v>105</v>
          </cell>
          <cell r="Q1485" t="str">
            <v>A</v>
          </cell>
          <cell r="R1485" t="str">
            <v>C</v>
          </cell>
          <cell r="S1485" t="str">
            <v>C</v>
          </cell>
          <cell r="T1485" t="str">
            <v>A</v>
          </cell>
          <cell r="U1485" t="str">
            <v>C</v>
          </cell>
          <cell r="V1485" t="str">
            <v>A</v>
          </cell>
        </row>
        <row r="1486">
          <cell r="E1486">
            <v>0</v>
          </cell>
          <cell r="V1486">
            <v>0</v>
          </cell>
        </row>
        <row r="1487">
          <cell r="E1487" t="str">
            <v>II</v>
          </cell>
          <cell r="F1487" t="str">
            <v>II</v>
          </cell>
          <cell r="G1487">
            <v>1</v>
          </cell>
          <cell r="H1487">
            <v>13</v>
          </cell>
          <cell r="J1487">
            <v>268</v>
          </cell>
          <cell r="Q1487" t="str">
            <v>A</v>
          </cell>
          <cell r="R1487" t="str">
            <v>C</v>
          </cell>
          <cell r="S1487" t="str">
            <v>C</v>
          </cell>
          <cell r="T1487" t="str">
            <v>A</v>
          </cell>
          <cell r="U1487" t="str">
            <v>A</v>
          </cell>
          <cell r="V1487" t="str">
            <v>C</v>
          </cell>
        </row>
        <row r="1488">
          <cell r="E1488" t="str">
            <v>K</v>
          </cell>
          <cell r="F1488" t="str">
            <v>II</v>
          </cell>
          <cell r="G1488" t="str">
            <v>II</v>
          </cell>
          <cell r="H1488">
            <v>1</v>
          </cell>
          <cell r="I1488">
            <v>16</v>
          </cell>
          <cell r="K1488">
            <v>85</v>
          </cell>
          <cell r="Q1488" t="str">
            <v>A</v>
          </cell>
          <cell r="R1488" t="str">
            <v>A</v>
          </cell>
          <cell r="S1488" t="str">
            <v>A</v>
          </cell>
          <cell r="T1488" t="str">
            <v>A</v>
          </cell>
          <cell r="U1488" t="str">
            <v>A</v>
          </cell>
          <cell r="V1488">
            <v>1360</v>
          </cell>
        </row>
        <row r="1489">
          <cell r="E1489" t="str">
            <v>II</v>
          </cell>
          <cell r="F1489" t="str">
            <v>II</v>
          </cell>
          <cell r="G1489">
            <v>1</v>
          </cell>
          <cell r="H1489">
            <v>12</v>
          </cell>
          <cell r="J1489">
            <v>100</v>
          </cell>
          <cell r="Q1489" t="str">
            <v>A</v>
          </cell>
          <cell r="R1489" t="str">
            <v>C</v>
          </cell>
          <cell r="S1489" t="str">
            <v>A</v>
          </cell>
          <cell r="T1489" t="str">
            <v>A</v>
          </cell>
          <cell r="U1489" t="str">
            <v>A</v>
          </cell>
          <cell r="V1489" t="str">
            <v>C</v>
          </cell>
        </row>
        <row r="1490">
          <cell r="E1490" t="str">
            <v>II</v>
          </cell>
          <cell r="F1490" t="str">
            <v>II</v>
          </cell>
          <cell r="G1490">
            <v>1</v>
          </cell>
          <cell r="H1490">
            <v>12</v>
          </cell>
          <cell r="I1490">
            <v>16</v>
          </cell>
          <cell r="J1490">
            <v>170</v>
          </cell>
          <cell r="K1490">
            <v>71</v>
          </cell>
          <cell r="Q1490" t="str">
            <v>A</v>
          </cell>
          <cell r="R1490" t="str">
            <v>C</v>
          </cell>
          <cell r="S1490" t="str">
            <v>C</v>
          </cell>
          <cell r="T1490" t="str">
            <v>C</v>
          </cell>
          <cell r="U1490" t="str">
            <v>A</v>
          </cell>
          <cell r="V1490" t="str">
            <v>A</v>
          </cell>
        </row>
        <row r="1491">
          <cell r="E1491" t="str">
            <v>II</v>
          </cell>
          <cell r="F1491" t="str">
            <v>II</v>
          </cell>
          <cell r="G1491">
            <v>1</v>
          </cell>
          <cell r="H1491">
            <v>12</v>
          </cell>
          <cell r="I1491">
            <v>16</v>
          </cell>
          <cell r="J1491">
            <v>196</v>
          </cell>
          <cell r="K1491">
            <v>47</v>
          </cell>
          <cell r="Q1491" t="str">
            <v>A</v>
          </cell>
          <cell r="R1491" t="str">
            <v>C</v>
          </cell>
          <cell r="S1491" t="str">
            <v>C</v>
          </cell>
          <cell r="T1491" t="str">
            <v>A</v>
          </cell>
          <cell r="U1491" t="str">
            <v>A</v>
          </cell>
          <cell r="V1491" t="str">
            <v>C</v>
          </cell>
        </row>
        <row r="1492">
          <cell r="E1492" t="str">
            <v>K</v>
          </cell>
          <cell r="F1492" t="str">
            <v>II</v>
          </cell>
          <cell r="G1492" t="str">
            <v>II</v>
          </cell>
          <cell r="H1492">
            <v>1</v>
          </cell>
          <cell r="I1492">
            <v>16</v>
          </cell>
          <cell r="K1492">
            <v>60</v>
          </cell>
          <cell r="Q1492" t="str">
            <v>A</v>
          </cell>
          <cell r="R1492" t="str">
            <v>A</v>
          </cell>
          <cell r="S1492" t="str">
            <v>A</v>
          </cell>
          <cell r="T1492" t="str">
            <v>A</v>
          </cell>
          <cell r="U1492" t="str">
            <v>A</v>
          </cell>
          <cell r="V1492">
            <v>960</v>
          </cell>
        </row>
        <row r="1493">
          <cell r="E1493" t="str">
            <v>II</v>
          </cell>
          <cell r="F1493" t="str">
            <v>II</v>
          </cell>
          <cell r="G1493">
            <v>1</v>
          </cell>
          <cell r="H1493">
            <v>12</v>
          </cell>
          <cell r="I1493">
            <v>16</v>
          </cell>
          <cell r="J1493">
            <v>305</v>
          </cell>
          <cell r="K1493">
            <v>109</v>
          </cell>
          <cell r="Q1493" t="str">
            <v>A</v>
          </cell>
          <cell r="R1493" t="str">
            <v>C</v>
          </cell>
          <cell r="S1493" t="str">
            <v>C</v>
          </cell>
          <cell r="T1493" t="str">
            <v>A</v>
          </cell>
          <cell r="U1493" t="str">
            <v>A</v>
          </cell>
          <cell r="V1493" t="str">
            <v>C</v>
          </cell>
        </row>
        <row r="1494">
          <cell r="E1494" t="str">
            <v>II</v>
          </cell>
          <cell r="F1494" t="str">
            <v>II</v>
          </cell>
          <cell r="G1494">
            <v>1</v>
          </cell>
          <cell r="H1494">
            <v>12</v>
          </cell>
          <cell r="I1494">
            <v>16</v>
          </cell>
          <cell r="J1494">
            <v>115</v>
          </cell>
          <cell r="K1494">
            <v>45</v>
          </cell>
          <cell r="Q1494" t="str">
            <v>A</v>
          </cell>
          <cell r="R1494" t="str">
            <v>C</v>
          </cell>
          <cell r="S1494" t="str">
            <v>C</v>
          </cell>
          <cell r="T1494" t="str">
            <v>C</v>
          </cell>
          <cell r="U1494" t="str">
            <v>A</v>
          </cell>
          <cell r="V1494" t="str">
            <v>A</v>
          </cell>
        </row>
        <row r="1495">
          <cell r="E1495" t="str">
            <v>S1</v>
          </cell>
          <cell r="V1495">
            <v>0</v>
          </cell>
        </row>
        <row r="1496">
          <cell r="E1496" t="str">
            <v>K</v>
          </cell>
          <cell r="F1496" t="str">
            <v>II</v>
          </cell>
          <cell r="G1496" t="str">
            <v>II</v>
          </cell>
          <cell r="H1496">
            <v>1</v>
          </cell>
          <cell r="I1496">
            <v>16</v>
          </cell>
          <cell r="K1496">
            <v>95</v>
          </cell>
          <cell r="Q1496" t="str">
            <v>A</v>
          </cell>
          <cell r="R1496" t="str">
            <v>A</v>
          </cell>
          <cell r="S1496" t="str">
            <v>A</v>
          </cell>
          <cell r="T1496" t="str">
            <v>A</v>
          </cell>
          <cell r="U1496" t="str">
            <v>A</v>
          </cell>
          <cell r="V1496">
            <v>1520</v>
          </cell>
        </row>
        <row r="1497">
          <cell r="E1497" t="str">
            <v>K</v>
          </cell>
          <cell r="F1497" t="str">
            <v>II</v>
          </cell>
          <cell r="G1497" t="str">
            <v>II</v>
          </cell>
          <cell r="H1497">
            <v>1</v>
          </cell>
          <cell r="I1497">
            <v>16</v>
          </cell>
          <cell r="K1497">
            <v>83</v>
          </cell>
          <cell r="Q1497" t="str">
            <v>A</v>
          </cell>
          <cell r="R1497" t="str">
            <v>A</v>
          </cell>
          <cell r="S1497" t="str">
            <v>A</v>
          </cell>
          <cell r="T1497" t="str">
            <v>A</v>
          </cell>
          <cell r="U1497" t="str">
            <v>A</v>
          </cell>
          <cell r="V1497">
            <v>1328</v>
          </cell>
        </row>
        <row r="1498">
          <cell r="E1498" t="str">
            <v>K</v>
          </cell>
          <cell r="F1498" t="str">
            <v>II</v>
          </cell>
          <cell r="G1498" t="str">
            <v>II</v>
          </cell>
          <cell r="H1498">
            <v>1</v>
          </cell>
          <cell r="I1498">
            <v>16</v>
          </cell>
          <cell r="K1498">
            <v>60</v>
          </cell>
          <cell r="Q1498" t="str">
            <v>A</v>
          </cell>
          <cell r="R1498" t="str">
            <v>A</v>
          </cell>
          <cell r="S1498" t="str">
            <v>A</v>
          </cell>
          <cell r="T1498" t="str">
            <v>A</v>
          </cell>
          <cell r="U1498" t="str">
            <v>A</v>
          </cell>
          <cell r="V1498">
            <v>960</v>
          </cell>
        </row>
        <row r="1499">
          <cell r="E1499" t="str">
            <v>K</v>
          </cell>
          <cell r="F1499" t="str">
            <v>II</v>
          </cell>
          <cell r="G1499" t="str">
            <v>II</v>
          </cell>
          <cell r="H1499">
            <v>1</v>
          </cell>
          <cell r="I1499">
            <v>16</v>
          </cell>
          <cell r="K1499">
            <v>71</v>
          </cell>
          <cell r="Q1499" t="str">
            <v>A</v>
          </cell>
          <cell r="R1499" t="str">
            <v>A</v>
          </cell>
          <cell r="S1499" t="str">
            <v>A</v>
          </cell>
          <cell r="T1499" t="str">
            <v>A</v>
          </cell>
          <cell r="U1499" t="str">
            <v>A</v>
          </cell>
          <cell r="V1499">
            <v>1136</v>
          </cell>
        </row>
        <row r="1500">
          <cell r="E1500" t="str">
            <v>K</v>
          </cell>
          <cell r="F1500" t="str">
            <v>II</v>
          </cell>
          <cell r="G1500" t="str">
            <v>II</v>
          </cell>
          <cell r="H1500">
            <v>1</v>
          </cell>
          <cell r="I1500">
            <v>16</v>
          </cell>
          <cell r="K1500">
            <v>60</v>
          </cell>
          <cell r="Q1500" t="str">
            <v>A</v>
          </cell>
          <cell r="R1500" t="str">
            <v>A</v>
          </cell>
          <cell r="S1500" t="str">
            <v>A</v>
          </cell>
          <cell r="T1500" t="str">
            <v>A</v>
          </cell>
          <cell r="U1500" t="str">
            <v>A</v>
          </cell>
          <cell r="V1500">
            <v>960</v>
          </cell>
        </row>
        <row r="1501">
          <cell r="E1501" t="str">
            <v>M1</v>
          </cell>
          <cell r="V1501">
            <v>0</v>
          </cell>
        </row>
        <row r="1502">
          <cell r="E1502" t="str">
            <v>K</v>
          </cell>
          <cell r="F1502" t="str">
            <v>II</v>
          </cell>
          <cell r="G1502" t="str">
            <v>II</v>
          </cell>
          <cell r="H1502">
            <v>1</v>
          </cell>
          <cell r="I1502">
            <v>16</v>
          </cell>
          <cell r="K1502">
            <v>112</v>
          </cell>
          <cell r="Q1502" t="str">
            <v>A</v>
          </cell>
          <cell r="R1502" t="str">
            <v>A</v>
          </cell>
          <cell r="S1502" t="str">
            <v>A</v>
          </cell>
          <cell r="T1502" t="str">
            <v>A</v>
          </cell>
          <cell r="U1502" t="str">
            <v>A</v>
          </cell>
          <cell r="V1502">
            <v>1792</v>
          </cell>
        </row>
        <row r="1503">
          <cell r="E1503" t="str">
            <v>K</v>
          </cell>
          <cell r="F1503" t="str">
            <v>II</v>
          </cell>
          <cell r="G1503" t="str">
            <v>II</v>
          </cell>
          <cell r="H1503">
            <v>1</v>
          </cell>
          <cell r="I1503">
            <v>16</v>
          </cell>
          <cell r="K1503">
            <v>93</v>
          </cell>
          <cell r="Q1503" t="str">
            <v>A</v>
          </cell>
          <cell r="R1503" t="str">
            <v>A</v>
          </cell>
          <cell r="S1503" t="str">
            <v>A</v>
          </cell>
          <cell r="T1503" t="str">
            <v>A</v>
          </cell>
          <cell r="U1503" t="str">
            <v>A</v>
          </cell>
          <cell r="V1503">
            <v>1488</v>
          </cell>
        </row>
        <row r="1504">
          <cell r="E1504" t="str">
            <v>K</v>
          </cell>
          <cell r="F1504" t="str">
            <v>II</v>
          </cell>
          <cell r="G1504" t="str">
            <v>II</v>
          </cell>
          <cell r="H1504">
            <v>1</v>
          </cell>
          <cell r="I1504">
            <v>16</v>
          </cell>
          <cell r="K1504">
            <v>57</v>
          </cell>
          <cell r="Q1504" t="str">
            <v>A</v>
          </cell>
          <cell r="R1504" t="str">
            <v>A</v>
          </cell>
          <cell r="S1504" t="str">
            <v>A</v>
          </cell>
          <cell r="T1504" t="str">
            <v>A</v>
          </cell>
          <cell r="U1504" t="str">
            <v>A</v>
          </cell>
          <cell r="V1504">
            <v>912</v>
          </cell>
        </row>
        <row r="1505">
          <cell r="E1505" t="str">
            <v>K</v>
          </cell>
          <cell r="F1505" t="str">
            <v>II</v>
          </cell>
          <cell r="G1505" t="str">
            <v>II</v>
          </cell>
          <cell r="H1505">
            <v>1</v>
          </cell>
          <cell r="I1505">
            <v>16</v>
          </cell>
          <cell r="K1505">
            <v>43</v>
          </cell>
          <cell r="Q1505" t="str">
            <v>A</v>
          </cell>
          <cell r="R1505" t="str">
            <v>C</v>
          </cell>
          <cell r="S1505" t="str">
            <v>C</v>
          </cell>
          <cell r="T1505" t="str">
            <v>C</v>
          </cell>
          <cell r="U1505" t="str">
            <v>C</v>
          </cell>
          <cell r="V1505">
            <v>688</v>
          </cell>
        </row>
        <row r="1506">
          <cell r="E1506" t="str">
            <v>K</v>
          </cell>
          <cell r="F1506" t="str">
            <v>II</v>
          </cell>
          <cell r="G1506" t="str">
            <v>II</v>
          </cell>
          <cell r="H1506">
            <v>1</v>
          </cell>
          <cell r="I1506">
            <v>16</v>
          </cell>
          <cell r="K1506">
            <v>41</v>
          </cell>
          <cell r="Q1506" t="str">
            <v>A</v>
          </cell>
          <cell r="R1506" t="str">
            <v>A</v>
          </cell>
          <cell r="S1506" t="str">
            <v>C</v>
          </cell>
          <cell r="T1506" t="str">
            <v>C</v>
          </cell>
          <cell r="U1506" t="str">
            <v>C</v>
          </cell>
          <cell r="V1506">
            <v>656</v>
          </cell>
        </row>
        <row r="1507">
          <cell r="E1507" t="str">
            <v>K</v>
          </cell>
          <cell r="F1507" t="str">
            <v>II</v>
          </cell>
          <cell r="G1507" t="str">
            <v>II</v>
          </cell>
          <cell r="H1507">
            <v>1</v>
          </cell>
          <cell r="I1507">
            <v>16</v>
          </cell>
          <cell r="K1507">
            <v>60</v>
          </cell>
          <cell r="Q1507" t="str">
            <v>A</v>
          </cell>
          <cell r="R1507" t="str">
            <v>A</v>
          </cell>
          <cell r="S1507" t="str">
            <v>A</v>
          </cell>
          <cell r="T1507" t="str">
            <v>A</v>
          </cell>
          <cell r="U1507" t="str">
            <v>A</v>
          </cell>
          <cell r="V1507">
            <v>960</v>
          </cell>
        </row>
        <row r="1508">
          <cell r="E1508" t="str">
            <v>M1</v>
          </cell>
          <cell r="V1508">
            <v>0</v>
          </cell>
        </row>
        <row r="1509">
          <cell r="E1509" t="str">
            <v>K</v>
          </cell>
          <cell r="F1509" t="str">
            <v>II</v>
          </cell>
          <cell r="G1509" t="str">
            <v>II</v>
          </cell>
          <cell r="H1509">
            <v>1</v>
          </cell>
          <cell r="I1509">
            <v>16</v>
          </cell>
          <cell r="K1509">
            <v>71</v>
          </cell>
          <cell r="Q1509" t="str">
            <v>A</v>
          </cell>
          <cell r="R1509" t="str">
            <v>A</v>
          </cell>
          <cell r="S1509" t="str">
            <v>A</v>
          </cell>
          <cell r="T1509" t="str">
            <v>A</v>
          </cell>
          <cell r="U1509" t="str">
            <v>A</v>
          </cell>
          <cell r="V1509">
            <v>1136</v>
          </cell>
        </row>
        <row r="1510">
          <cell r="E1510" t="str">
            <v>K</v>
          </cell>
          <cell r="F1510" t="str">
            <v>II</v>
          </cell>
          <cell r="G1510" t="str">
            <v>II</v>
          </cell>
          <cell r="H1510">
            <v>1</v>
          </cell>
          <cell r="I1510">
            <v>16</v>
          </cell>
          <cell r="K1510">
            <v>44</v>
          </cell>
          <cell r="Q1510" t="str">
            <v>A</v>
          </cell>
          <cell r="R1510" t="str">
            <v>C</v>
          </cell>
          <cell r="S1510" t="str">
            <v>C</v>
          </cell>
          <cell r="T1510" t="str">
            <v>C</v>
          </cell>
          <cell r="U1510" t="str">
            <v>C</v>
          </cell>
          <cell r="V1510">
            <v>704</v>
          </cell>
        </row>
        <row r="1511">
          <cell r="E1511" t="str">
            <v>K</v>
          </cell>
          <cell r="F1511" t="str">
            <v>II</v>
          </cell>
          <cell r="G1511" t="str">
            <v>II</v>
          </cell>
          <cell r="H1511">
            <v>1</v>
          </cell>
          <cell r="I1511">
            <v>16</v>
          </cell>
          <cell r="K1511">
            <v>30</v>
          </cell>
          <cell r="Q1511" t="str">
            <v>A</v>
          </cell>
          <cell r="R1511" t="str">
            <v>C</v>
          </cell>
          <cell r="S1511" t="str">
            <v>C</v>
          </cell>
          <cell r="T1511" t="str">
            <v>C</v>
          </cell>
          <cell r="U1511" t="str">
            <v>C</v>
          </cell>
          <cell r="V1511">
            <v>480</v>
          </cell>
        </row>
        <row r="1512">
          <cell r="E1512">
            <v>0</v>
          </cell>
          <cell r="V1512">
            <v>0</v>
          </cell>
        </row>
        <row r="1513">
          <cell r="E1513">
            <v>0</v>
          </cell>
          <cell r="V1513">
            <v>0</v>
          </cell>
        </row>
        <row r="1514">
          <cell r="E1514">
            <v>0</v>
          </cell>
          <cell r="V1514">
            <v>0</v>
          </cell>
        </row>
        <row r="1515">
          <cell r="E1515">
            <v>0</v>
          </cell>
          <cell r="V1515">
            <v>0</v>
          </cell>
        </row>
        <row r="1516">
          <cell r="E1516">
            <v>0</v>
          </cell>
          <cell r="V1516">
            <v>0</v>
          </cell>
        </row>
        <row r="1517">
          <cell r="E1517">
            <v>0</v>
          </cell>
          <cell r="V1517">
            <v>0</v>
          </cell>
        </row>
        <row r="1518">
          <cell r="E1518">
            <v>0</v>
          </cell>
          <cell r="V1518">
            <v>0</v>
          </cell>
        </row>
        <row r="1519">
          <cell r="E1519">
            <v>0</v>
          </cell>
          <cell r="V1519">
            <v>0</v>
          </cell>
        </row>
        <row r="1520">
          <cell r="E1520">
            <v>0</v>
          </cell>
          <cell r="V1520">
            <v>0</v>
          </cell>
        </row>
        <row r="1521">
          <cell r="E1521">
            <v>0</v>
          </cell>
          <cell r="V1521">
            <v>0</v>
          </cell>
        </row>
        <row r="1522">
          <cell r="E1522">
            <v>0</v>
          </cell>
          <cell r="V1522">
            <v>0</v>
          </cell>
        </row>
        <row r="1523">
          <cell r="E1523">
            <v>0</v>
          </cell>
          <cell r="V1523">
            <v>0</v>
          </cell>
        </row>
        <row r="1524">
          <cell r="E1524">
            <v>0</v>
          </cell>
          <cell r="V1524">
            <v>0</v>
          </cell>
        </row>
        <row r="1525">
          <cell r="E1525">
            <v>0</v>
          </cell>
          <cell r="V1525">
            <v>0</v>
          </cell>
        </row>
        <row r="1526">
          <cell r="E1526">
            <v>0</v>
          </cell>
          <cell r="V1526">
            <v>0</v>
          </cell>
        </row>
        <row r="1527">
          <cell r="E1527">
            <v>0</v>
          </cell>
          <cell r="V1527">
            <v>0</v>
          </cell>
        </row>
        <row r="1528">
          <cell r="E1528">
            <v>0</v>
          </cell>
          <cell r="V1528">
            <v>0</v>
          </cell>
        </row>
        <row r="1529">
          <cell r="E1529">
            <v>0</v>
          </cell>
          <cell r="V1529">
            <v>0</v>
          </cell>
        </row>
        <row r="1530">
          <cell r="E1530">
            <v>0</v>
          </cell>
          <cell r="V1530">
            <v>0</v>
          </cell>
        </row>
        <row r="1531">
          <cell r="E1531">
            <v>0</v>
          </cell>
          <cell r="V1531">
            <v>0</v>
          </cell>
        </row>
        <row r="1532">
          <cell r="E1532">
            <v>0</v>
          </cell>
          <cell r="V1532">
            <v>0</v>
          </cell>
        </row>
        <row r="1533">
          <cell r="E1533">
            <v>0</v>
          </cell>
          <cell r="V1533">
            <v>0</v>
          </cell>
        </row>
        <row r="1534">
          <cell r="E1534">
            <v>0</v>
          </cell>
          <cell r="V1534">
            <v>0</v>
          </cell>
        </row>
        <row r="1535">
          <cell r="E1535">
            <v>0</v>
          </cell>
          <cell r="V1535">
            <v>0</v>
          </cell>
        </row>
        <row r="1536">
          <cell r="E1536">
            <v>0</v>
          </cell>
          <cell r="V1536">
            <v>0</v>
          </cell>
        </row>
        <row r="1537">
          <cell r="E1537">
            <v>0</v>
          </cell>
          <cell r="V1537">
            <v>0</v>
          </cell>
        </row>
        <row r="1538">
          <cell r="E1538">
            <v>0</v>
          </cell>
          <cell r="V1538">
            <v>0</v>
          </cell>
        </row>
        <row r="1539">
          <cell r="E1539">
            <v>0</v>
          </cell>
          <cell r="V1539">
            <v>0</v>
          </cell>
        </row>
        <row r="1540">
          <cell r="E1540">
            <v>0</v>
          </cell>
          <cell r="V1540">
            <v>0</v>
          </cell>
        </row>
        <row r="1541">
          <cell r="E1541">
            <v>0</v>
          </cell>
          <cell r="V1541">
            <v>0</v>
          </cell>
        </row>
        <row r="1542">
          <cell r="E1542">
            <v>0</v>
          </cell>
          <cell r="V1542">
            <v>0</v>
          </cell>
        </row>
        <row r="1543">
          <cell r="E1543">
            <v>0</v>
          </cell>
          <cell r="V1543">
            <v>0</v>
          </cell>
        </row>
        <row r="1544">
          <cell r="E1544">
            <v>0</v>
          </cell>
          <cell r="V1544">
            <v>0</v>
          </cell>
        </row>
        <row r="1545">
          <cell r="E1545">
            <v>0</v>
          </cell>
          <cell r="V1545">
            <v>0</v>
          </cell>
        </row>
        <row r="1546">
          <cell r="E1546">
            <v>0</v>
          </cell>
          <cell r="V1546">
            <v>0</v>
          </cell>
        </row>
        <row r="1547">
          <cell r="E1547">
            <v>0</v>
          </cell>
          <cell r="V1547">
            <v>0</v>
          </cell>
        </row>
        <row r="1548">
          <cell r="E1548">
            <v>0</v>
          </cell>
          <cell r="V1548">
            <v>0</v>
          </cell>
        </row>
        <row r="1549">
          <cell r="E1549">
            <v>0</v>
          </cell>
          <cell r="V1549">
            <v>0</v>
          </cell>
        </row>
        <row r="1550">
          <cell r="E1550">
            <v>0</v>
          </cell>
          <cell r="V1550">
            <v>0</v>
          </cell>
        </row>
        <row r="1551">
          <cell r="E1551">
            <v>0</v>
          </cell>
          <cell r="V1551">
            <v>0</v>
          </cell>
        </row>
        <row r="1552">
          <cell r="E1552">
            <v>0</v>
          </cell>
          <cell r="V1552">
            <v>0</v>
          </cell>
        </row>
        <row r="1553">
          <cell r="E1553">
            <v>0</v>
          </cell>
          <cell r="V1553">
            <v>0</v>
          </cell>
        </row>
        <row r="1554">
          <cell r="E1554">
            <v>0</v>
          </cell>
          <cell r="V1554">
            <v>0</v>
          </cell>
        </row>
        <row r="1555">
          <cell r="E1555">
            <v>0</v>
          </cell>
          <cell r="V1555">
            <v>0</v>
          </cell>
        </row>
        <row r="1556">
          <cell r="E1556">
            <v>0</v>
          </cell>
          <cell r="V1556">
            <v>0</v>
          </cell>
        </row>
        <row r="1557">
          <cell r="E1557">
            <v>0</v>
          </cell>
          <cell r="V1557">
            <v>0</v>
          </cell>
        </row>
        <row r="1558">
          <cell r="E1558">
            <v>0</v>
          </cell>
          <cell r="V1558">
            <v>0</v>
          </cell>
        </row>
        <row r="1559">
          <cell r="E1559">
            <v>0</v>
          </cell>
          <cell r="V1559">
            <v>0</v>
          </cell>
        </row>
        <row r="1560">
          <cell r="E1560">
            <v>0</v>
          </cell>
          <cell r="V1560">
            <v>0</v>
          </cell>
        </row>
        <row r="1561">
          <cell r="E1561">
            <v>0</v>
          </cell>
          <cell r="V1561">
            <v>0</v>
          </cell>
        </row>
        <row r="1562">
          <cell r="E1562">
            <v>0</v>
          </cell>
          <cell r="V1562">
            <v>0</v>
          </cell>
        </row>
        <row r="1563">
          <cell r="E1563">
            <v>0</v>
          </cell>
          <cell r="V1563">
            <v>0</v>
          </cell>
        </row>
        <row r="1564">
          <cell r="E1564">
            <v>0</v>
          </cell>
          <cell r="V1564">
            <v>0</v>
          </cell>
        </row>
        <row r="1565">
          <cell r="E1565">
            <v>0</v>
          </cell>
          <cell r="V1565">
            <v>0</v>
          </cell>
        </row>
        <row r="1566">
          <cell r="E1566">
            <v>0</v>
          </cell>
          <cell r="V1566">
            <v>0</v>
          </cell>
        </row>
        <row r="1567">
          <cell r="E1567">
            <v>0</v>
          </cell>
          <cell r="V1567">
            <v>0</v>
          </cell>
        </row>
        <row r="1568">
          <cell r="E1568">
            <v>0</v>
          </cell>
          <cell r="V1568">
            <v>0</v>
          </cell>
        </row>
        <row r="1569">
          <cell r="E1569">
            <v>0</v>
          </cell>
          <cell r="V1569">
            <v>0</v>
          </cell>
        </row>
        <row r="1570">
          <cell r="E1570">
            <v>0</v>
          </cell>
          <cell r="V1570">
            <v>0</v>
          </cell>
        </row>
        <row r="1571">
          <cell r="E1571">
            <v>0</v>
          </cell>
          <cell r="V1571">
            <v>0</v>
          </cell>
        </row>
        <row r="1572">
          <cell r="E1572">
            <v>0</v>
          </cell>
          <cell r="V1572">
            <v>0</v>
          </cell>
        </row>
        <row r="1573">
          <cell r="E1573">
            <v>0</v>
          </cell>
          <cell r="V1573">
            <v>0</v>
          </cell>
        </row>
        <row r="1574">
          <cell r="E1574">
            <v>0</v>
          </cell>
          <cell r="V1574">
            <v>0</v>
          </cell>
        </row>
        <row r="1575">
          <cell r="E1575">
            <v>0</v>
          </cell>
          <cell r="V1575">
            <v>0</v>
          </cell>
        </row>
        <row r="1576">
          <cell r="E1576">
            <v>0</v>
          </cell>
          <cell r="V1576">
            <v>0</v>
          </cell>
        </row>
        <row r="1577">
          <cell r="E1577">
            <v>0</v>
          </cell>
          <cell r="V1577">
            <v>0</v>
          </cell>
        </row>
        <row r="1578">
          <cell r="E1578">
            <v>0</v>
          </cell>
          <cell r="V1578">
            <v>0</v>
          </cell>
        </row>
        <row r="1579">
          <cell r="E1579">
            <v>0</v>
          </cell>
          <cell r="V1579">
            <v>0</v>
          </cell>
        </row>
        <row r="1580">
          <cell r="E1580">
            <v>0</v>
          </cell>
          <cell r="V1580">
            <v>0</v>
          </cell>
        </row>
        <row r="1581">
          <cell r="E1581">
            <v>0</v>
          </cell>
          <cell r="V1581">
            <v>0</v>
          </cell>
        </row>
        <row r="1582">
          <cell r="E1582">
            <v>0</v>
          </cell>
          <cell r="V1582">
            <v>0</v>
          </cell>
        </row>
        <row r="1583">
          <cell r="E1583">
            <v>0</v>
          </cell>
          <cell r="V1583">
            <v>0</v>
          </cell>
        </row>
        <row r="1584">
          <cell r="E1584">
            <v>0</v>
          </cell>
          <cell r="V1584">
            <v>0</v>
          </cell>
        </row>
        <row r="1585">
          <cell r="E1585">
            <v>0</v>
          </cell>
          <cell r="V1585">
            <v>0</v>
          </cell>
        </row>
        <row r="1586">
          <cell r="E1586">
            <v>0</v>
          </cell>
          <cell r="V1586">
            <v>0</v>
          </cell>
        </row>
        <row r="1587">
          <cell r="E1587">
            <v>0</v>
          </cell>
          <cell r="V1587">
            <v>0</v>
          </cell>
        </row>
        <row r="1588">
          <cell r="E1588">
            <v>0</v>
          </cell>
          <cell r="V1588">
            <v>0</v>
          </cell>
        </row>
        <row r="1589">
          <cell r="E1589">
            <v>0</v>
          </cell>
          <cell r="V1589">
            <v>0</v>
          </cell>
        </row>
        <row r="1590">
          <cell r="E1590">
            <v>0</v>
          </cell>
          <cell r="V1590">
            <v>0</v>
          </cell>
        </row>
        <row r="1591">
          <cell r="E1591">
            <v>0</v>
          </cell>
          <cell r="V1591">
            <v>0</v>
          </cell>
        </row>
        <row r="1592">
          <cell r="K1592">
            <v>0</v>
          </cell>
          <cell r="M1592">
            <v>0</v>
          </cell>
          <cell r="O1592">
            <v>0</v>
          </cell>
        </row>
        <row r="1593">
          <cell r="E1593" t="str">
            <v>I</v>
          </cell>
          <cell r="F1593" t="str">
            <v>I</v>
          </cell>
          <cell r="G1593">
            <v>1</v>
          </cell>
          <cell r="H1593">
            <v>6</v>
          </cell>
          <cell r="J1593">
            <v>150</v>
          </cell>
          <cell r="Q1593" t="str">
            <v>A</v>
          </cell>
          <cell r="R1593" t="str">
            <v>C</v>
          </cell>
          <cell r="S1593" t="str">
            <v>C</v>
          </cell>
          <cell r="T1593" t="str">
            <v>A</v>
          </cell>
          <cell r="U1593" t="str">
            <v>A</v>
          </cell>
          <cell r="V1593" t="str">
            <v>C</v>
          </cell>
        </row>
        <row r="1594">
          <cell r="E1594" t="str">
            <v>I</v>
          </cell>
          <cell r="F1594" t="str">
            <v>I</v>
          </cell>
          <cell r="G1594">
            <v>1</v>
          </cell>
          <cell r="H1594">
            <v>6</v>
          </cell>
          <cell r="I1594">
            <v>18</v>
          </cell>
          <cell r="J1594">
            <v>150</v>
          </cell>
          <cell r="K1594">
            <v>67</v>
          </cell>
          <cell r="Q1594" t="str">
            <v>A</v>
          </cell>
          <cell r="R1594" t="str">
            <v>C</v>
          </cell>
          <cell r="S1594" t="str">
            <v>C</v>
          </cell>
          <cell r="T1594" t="str">
            <v>A</v>
          </cell>
          <cell r="U1594" t="str">
            <v>A</v>
          </cell>
          <cell r="V1594" t="str">
            <v>C</v>
          </cell>
        </row>
        <row r="1595">
          <cell r="E1595" t="str">
            <v>I</v>
          </cell>
          <cell r="F1595" t="str">
            <v>I</v>
          </cell>
          <cell r="G1595">
            <v>1</v>
          </cell>
          <cell r="H1595">
            <v>6</v>
          </cell>
          <cell r="I1595">
            <v>18</v>
          </cell>
          <cell r="J1595">
            <v>323</v>
          </cell>
          <cell r="K1595">
            <v>105</v>
          </cell>
          <cell r="Q1595" t="str">
            <v>A</v>
          </cell>
          <cell r="R1595" t="str">
            <v>C</v>
          </cell>
          <cell r="S1595" t="str">
            <v>C</v>
          </cell>
          <cell r="T1595" t="str">
            <v>A</v>
          </cell>
          <cell r="U1595" t="str">
            <v>C</v>
          </cell>
          <cell r="V1595" t="str">
            <v>A</v>
          </cell>
        </row>
        <row r="1596">
          <cell r="E1596" t="str">
            <v>I</v>
          </cell>
          <cell r="F1596" t="str">
            <v>I</v>
          </cell>
          <cell r="G1596">
            <v>1</v>
          </cell>
          <cell r="H1596">
            <v>6</v>
          </cell>
          <cell r="I1596">
            <v>18</v>
          </cell>
          <cell r="J1596">
            <v>150</v>
          </cell>
          <cell r="K1596">
            <v>80</v>
          </cell>
          <cell r="Q1596" t="str">
            <v>A</v>
          </cell>
          <cell r="R1596" t="str">
            <v>C</v>
          </cell>
          <cell r="S1596" t="str">
            <v>C</v>
          </cell>
          <cell r="T1596" t="str">
            <v>A</v>
          </cell>
          <cell r="U1596" t="str">
            <v>A</v>
          </cell>
          <cell r="V1596" t="str">
            <v>C</v>
          </cell>
        </row>
        <row r="1597">
          <cell r="E1597" t="str">
            <v>I</v>
          </cell>
          <cell r="F1597" t="str">
            <v>I</v>
          </cell>
          <cell r="G1597">
            <v>1</v>
          </cell>
          <cell r="H1597">
            <v>6</v>
          </cell>
          <cell r="J1597">
            <v>230</v>
          </cell>
          <cell r="Q1597" t="str">
            <v>A</v>
          </cell>
          <cell r="R1597" t="str">
            <v>C</v>
          </cell>
          <cell r="S1597" t="str">
            <v>C</v>
          </cell>
          <cell r="T1597" t="str">
            <v>A</v>
          </cell>
          <cell r="U1597" t="str">
            <v>C</v>
          </cell>
          <cell r="V1597" t="str">
            <v>A</v>
          </cell>
        </row>
        <row r="1598">
          <cell r="E1598" t="str">
            <v>I</v>
          </cell>
          <cell r="F1598" t="str">
            <v>I</v>
          </cell>
          <cell r="G1598">
            <v>1</v>
          </cell>
          <cell r="H1598">
            <v>5</v>
          </cell>
          <cell r="I1598">
            <v>18</v>
          </cell>
          <cell r="J1598">
            <v>207</v>
          </cell>
          <cell r="K1598">
            <v>60</v>
          </cell>
          <cell r="Q1598" t="str">
            <v>A</v>
          </cell>
          <cell r="R1598" t="str">
            <v>C</v>
          </cell>
          <cell r="S1598" t="str">
            <v>C</v>
          </cell>
          <cell r="T1598" t="str">
            <v>A</v>
          </cell>
          <cell r="U1598" t="str">
            <v>A</v>
          </cell>
          <cell r="V1598" t="str">
            <v>C</v>
          </cell>
        </row>
        <row r="1599">
          <cell r="E1599" t="str">
            <v>I</v>
          </cell>
          <cell r="F1599" t="str">
            <v>I</v>
          </cell>
          <cell r="G1599">
            <v>1</v>
          </cell>
          <cell r="H1599">
            <v>6</v>
          </cell>
          <cell r="I1599">
            <v>18</v>
          </cell>
          <cell r="J1599">
            <v>135</v>
          </cell>
          <cell r="K1599">
            <v>85</v>
          </cell>
          <cell r="Q1599" t="str">
            <v>A</v>
          </cell>
          <cell r="R1599" t="str">
            <v>C</v>
          </cell>
          <cell r="S1599" t="str">
            <v>C</v>
          </cell>
          <cell r="T1599" t="str">
            <v>A</v>
          </cell>
          <cell r="U1599" t="str">
            <v>A</v>
          </cell>
          <cell r="V1599" t="str">
            <v>A</v>
          </cell>
        </row>
        <row r="1600">
          <cell r="E1600" t="str">
            <v>I</v>
          </cell>
          <cell r="F1600" t="str">
            <v>I</v>
          </cell>
          <cell r="G1600">
            <v>1</v>
          </cell>
          <cell r="H1600">
            <v>6</v>
          </cell>
          <cell r="I1600">
            <v>18</v>
          </cell>
          <cell r="J1600">
            <v>225</v>
          </cell>
          <cell r="K1600">
            <v>85</v>
          </cell>
          <cell r="Q1600" t="str">
            <v>A</v>
          </cell>
          <cell r="R1600" t="str">
            <v>C</v>
          </cell>
          <cell r="S1600" t="str">
            <v>C</v>
          </cell>
          <cell r="T1600" t="str">
            <v>A</v>
          </cell>
          <cell r="U1600" t="str">
            <v>A</v>
          </cell>
          <cell r="V1600" t="str">
            <v>A</v>
          </cell>
        </row>
        <row r="1601">
          <cell r="E1601" t="str">
            <v>I</v>
          </cell>
          <cell r="F1601" t="str">
            <v>I</v>
          </cell>
          <cell r="G1601">
            <v>1</v>
          </cell>
          <cell r="H1601">
            <v>5</v>
          </cell>
          <cell r="I1601">
            <v>18</v>
          </cell>
          <cell r="J1601">
            <v>360</v>
          </cell>
          <cell r="K1601">
            <v>100</v>
          </cell>
          <cell r="Q1601" t="str">
            <v>A</v>
          </cell>
          <cell r="R1601" t="str">
            <v>C</v>
          </cell>
          <cell r="S1601" t="str">
            <v>C</v>
          </cell>
          <cell r="T1601" t="str">
            <v>A</v>
          </cell>
          <cell r="U1601" t="str">
            <v>A</v>
          </cell>
          <cell r="V1601" t="str">
            <v>A</v>
          </cell>
        </row>
        <row r="1602">
          <cell r="E1602" t="str">
            <v>I</v>
          </cell>
          <cell r="F1602" t="str">
            <v>I</v>
          </cell>
          <cell r="G1602">
            <v>1</v>
          </cell>
          <cell r="H1602">
            <v>5</v>
          </cell>
          <cell r="I1602">
            <v>18</v>
          </cell>
          <cell r="J1602">
            <v>355</v>
          </cell>
          <cell r="K1602">
            <v>109</v>
          </cell>
          <cell r="Q1602" t="str">
            <v>A</v>
          </cell>
          <cell r="R1602" t="str">
            <v>C</v>
          </cell>
          <cell r="S1602" t="str">
            <v>C</v>
          </cell>
          <cell r="T1602" t="str">
            <v>C</v>
          </cell>
          <cell r="U1602" t="str">
            <v>A</v>
          </cell>
          <cell r="V1602" t="str">
            <v>A</v>
          </cell>
        </row>
        <row r="1603">
          <cell r="E1603" t="str">
            <v>I</v>
          </cell>
          <cell r="F1603" t="str">
            <v>I</v>
          </cell>
          <cell r="G1603">
            <v>1</v>
          </cell>
          <cell r="H1603">
            <v>6</v>
          </cell>
          <cell r="I1603">
            <v>18</v>
          </cell>
          <cell r="J1603">
            <v>230</v>
          </cell>
          <cell r="K1603">
            <v>87</v>
          </cell>
          <cell r="Q1603" t="str">
            <v>A</v>
          </cell>
          <cell r="R1603" t="str">
            <v>C</v>
          </cell>
          <cell r="S1603" t="str">
            <v>C</v>
          </cell>
          <cell r="T1603" t="str">
            <v>A</v>
          </cell>
          <cell r="U1603" t="str">
            <v>C</v>
          </cell>
          <cell r="V1603" t="str">
            <v>A</v>
          </cell>
        </row>
        <row r="1604">
          <cell r="E1604" t="str">
            <v>I</v>
          </cell>
          <cell r="F1604" t="str">
            <v>I</v>
          </cell>
          <cell r="G1604">
            <v>1</v>
          </cell>
          <cell r="H1604">
            <v>6</v>
          </cell>
          <cell r="I1604">
            <v>18</v>
          </cell>
          <cell r="J1604">
            <v>440</v>
          </cell>
          <cell r="K1604">
            <v>85</v>
          </cell>
          <cell r="Q1604" t="str">
            <v>A</v>
          </cell>
          <cell r="R1604" t="str">
            <v>C</v>
          </cell>
          <cell r="S1604" t="str">
            <v>C</v>
          </cell>
          <cell r="T1604" t="str">
            <v>A</v>
          </cell>
          <cell r="U1604" t="str">
            <v>C</v>
          </cell>
          <cell r="V1604" t="str">
            <v>A</v>
          </cell>
        </row>
        <row r="1605">
          <cell r="E1605" t="str">
            <v>C</v>
          </cell>
          <cell r="V1605">
            <v>0</v>
          </cell>
        </row>
        <row r="1606">
          <cell r="E1606" t="str">
            <v>I</v>
          </cell>
          <cell r="F1606" t="str">
            <v>I</v>
          </cell>
          <cell r="G1606">
            <v>1</v>
          </cell>
          <cell r="H1606">
            <v>5</v>
          </cell>
          <cell r="I1606">
            <v>18</v>
          </cell>
          <cell r="J1606">
            <v>325</v>
          </cell>
          <cell r="K1606">
            <v>46</v>
          </cell>
          <cell r="Q1606" t="str">
            <v>A</v>
          </cell>
          <cell r="R1606" t="str">
            <v>C</v>
          </cell>
          <cell r="S1606" t="str">
            <v>C</v>
          </cell>
          <cell r="T1606" t="str">
            <v>A</v>
          </cell>
          <cell r="U1606" t="str">
            <v>A</v>
          </cell>
          <cell r="V1606" t="str">
            <v>C</v>
          </cell>
        </row>
        <row r="1607">
          <cell r="E1607" t="str">
            <v>I</v>
          </cell>
          <cell r="F1607" t="str">
            <v>I</v>
          </cell>
          <cell r="G1607">
            <v>1</v>
          </cell>
          <cell r="H1607">
            <v>5</v>
          </cell>
          <cell r="I1607">
            <v>18</v>
          </cell>
          <cell r="J1607">
            <v>122</v>
          </cell>
          <cell r="K1607">
            <v>117</v>
          </cell>
          <cell r="Q1607" t="str">
            <v>A</v>
          </cell>
          <cell r="R1607" t="str">
            <v>C</v>
          </cell>
          <cell r="S1607" t="str">
            <v>C</v>
          </cell>
          <cell r="T1607" t="str">
            <v>A</v>
          </cell>
          <cell r="U1607" t="str">
            <v>A</v>
          </cell>
          <cell r="V1607" t="str">
            <v>A</v>
          </cell>
        </row>
        <row r="1608">
          <cell r="E1608" t="str">
            <v>K</v>
          </cell>
          <cell r="F1608" t="str">
            <v>I</v>
          </cell>
          <cell r="G1608" t="str">
            <v>II</v>
          </cell>
          <cell r="H1608">
            <v>1</v>
          </cell>
          <cell r="I1608">
            <v>18</v>
          </cell>
          <cell r="K1608">
            <v>55</v>
          </cell>
          <cell r="Q1608" t="str">
            <v>A</v>
          </cell>
          <cell r="R1608" t="str">
            <v>A</v>
          </cell>
          <cell r="S1608" t="str">
            <v>C</v>
          </cell>
          <cell r="T1608" t="str">
            <v>A</v>
          </cell>
          <cell r="U1608" t="str">
            <v>C</v>
          </cell>
          <cell r="V1608">
            <v>913</v>
          </cell>
        </row>
        <row r="1609">
          <cell r="E1609" t="str">
            <v>I</v>
          </cell>
          <cell r="F1609" t="str">
            <v>I</v>
          </cell>
          <cell r="G1609">
            <v>1</v>
          </cell>
          <cell r="H1609">
            <v>5</v>
          </cell>
          <cell r="I1609">
            <v>18</v>
          </cell>
          <cell r="J1609">
            <v>135</v>
          </cell>
          <cell r="K1609">
            <v>120</v>
          </cell>
          <cell r="Q1609" t="str">
            <v>A</v>
          </cell>
          <cell r="R1609" t="str">
            <v>C</v>
          </cell>
          <cell r="S1609" t="str">
            <v>C</v>
          </cell>
          <cell r="T1609" t="str">
            <v>A</v>
          </cell>
          <cell r="U1609" t="str">
            <v>C</v>
          </cell>
          <cell r="V1609" t="str">
            <v>A</v>
          </cell>
        </row>
        <row r="1610">
          <cell r="E1610" t="str">
            <v>I</v>
          </cell>
          <cell r="F1610" t="str">
            <v>I</v>
          </cell>
          <cell r="G1610">
            <v>1</v>
          </cell>
          <cell r="H1610">
            <v>6</v>
          </cell>
          <cell r="I1610">
            <v>18</v>
          </cell>
          <cell r="J1610">
            <v>160</v>
          </cell>
          <cell r="K1610">
            <v>85</v>
          </cell>
          <cell r="Q1610" t="str">
            <v>A</v>
          </cell>
          <cell r="R1610" t="str">
            <v>C</v>
          </cell>
          <cell r="S1610" t="str">
            <v>C</v>
          </cell>
          <cell r="T1610" t="str">
            <v>A</v>
          </cell>
          <cell r="U1610" t="str">
            <v>A</v>
          </cell>
          <cell r="V1610" t="str">
            <v>C</v>
          </cell>
        </row>
        <row r="1611">
          <cell r="E1611" t="str">
            <v>K</v>
          </cell>
          <cell r="F1611" t="str">
            <v>I</v>
          </cell>
          <cell r="G1611" t="str">
            <v>II</v>
          </cell>
          <cell r="H1611">
            <v>1</v>
          </cell>
          <cell r="I1611">
            <v>18</v>
          </cell>
          <cell r="K1611">
            <v>62</v>
          </cell>
          <cell r="Q1611" t="str">
            <v>A</v>
          </cell>
          <cell r="R1611" t="str">
            <v>A</v>
          </cell>
          <cell r="S1611" t="str">
            <v>A</v>
          </cell>
          <cell r="T1611" t="str">
            <v>A</v>
          </cell>
          <cell r="U1611" t="str">
            <v>A</v>
          </cell>
          <cell r="V1611">
            <v>1029</v>
          </cell>
        </row>
        <row r="1612">
          <cell r="E1612" t="str">
            <v>K</v>
          </cell>
          <cell r="F1612" t="str">
            <v>I</v>
          </cell>
          <cell r="G1612" t="str">
            <v>II</v>
          </cell>
          <cell r="H1612">
            <v>1</v>
          </cell>
          <cell r="I1612">
            <v>18</v>
          </cell>
          <cell r="K1612">
            <v>100</v>
          </cell>
          <cell r="Q1612" t="str">
            <v>A</v>
          </cell>
          <cell r="R1612" t="str">
            <v>A</v>
          </cell>
          <cell r="S1612" t="str">
            <v>A</v>
          </cell>
          <cell r="T1612" t="str">
            <v>A</v>
          </cell>
          <cell r="U1612" t="str">
            <v>A</v>
          </cell>
          <cell r="V1612">
            <v>1660</v>
          </cell>
        </row>
        <row r="1613">
          <cell r="E1613" t="str">
            <v>K</v>
          </cell>
          <cell r="F1613" t="str">
            <v>I</v>
          </cell>
          <cell r="G1613" t="str">
            <v>II</v>
          </cell>
          <cell r="H1613">
            <v>1</v>
          </cell>
          <cell r="I1613">
            <v>20</v>
          </cell>
          <cell r="K1613">
            <v>60</v>
          </cell>
          <cell r="Q1613" t="str">
            <v>A</v>
          </cell>
          <cell r="R1613" t="str">
            <v>A</v>
          </cell>
          <cell r="S1613" t="str">
            <v>A</v>
          </cell>
          <cell r="T1613" t="str">
            <v>A</v>
          </cell>
          <cell r="U1613" t="str">
            <v>A</v>
          </cell>
          <cell r="V1613">
            <v>972</v>
          </cell>
        </row>
        <row r="1614">
          <cell r="E1614" t="str">
            <v>K</v>
          </cell>
          <cell r="F1614" t="str">
            <v>I</v>
          </cell>
          <cell r="G1614" t="str">
            <v>II</v>
          </cell>
          <cell r="H1614">
            <v>1</v>
          </cell>
          <cell r="I1614">
            <v>20</v>
          </cell>
          <cell r="K1614">
            <v>61</v>
          </cell>
          <cell r="Q1614" t="str">
            <v>A</v>
          </cell>
          <cell r="R1614" t="str">
            <v>A</v>
          </cell>
          <cell r="S1614" t="str">
            <v>A</v>
          </cell>
          <cell r="T1614" t="str">
            <v>A</v>
          </cell>
          <cell r="U1614" t="str">
            <v>A</v>
          </cell>
          <cell r="V1614">
            <v>988</v>
          </cell>
        </row>
        <row r="1615">
          <cell r="E1615" t="str">
            <v>K</v>
          </cell>
          <cell r="F1615" t="str">
            <v>I</v>
          </cell>
          <cell r="G1615" t="str">
            <v>II</v>
          </cell>
          <cell r="H1615">
            <v>1</v>
          </cell>
          <cell r="I1615">
            <v>20</v>
          </cell>
          <cell r="K1615">
            <v>52</v>
          </cell>
          <cell r="Q1615" t="str">
            <v>A</v>
          </cell>
          <cell r="R1615" t="str">
            <v>A</v>
          </cell>
          <cell r="S1615" t="str">
            <v>A</v>
          </cell>
          <cell r="T1615" t="str">
            <v>C</v>
          </cell>
          <cell r="U1615" t="str">
            <v>C</v>
          </cell>
          <cell r="V1615">
            <v>842</v>
          </cell>
        </row>
        <row r="1616">
          <cell r="E1616" t="str">
            <v>K</v>
          </cell>
          <cell r="F1616" t="str">
            <v>I</v>
          </cell>
          <cell r="G1616" t="str">
            <v>II</v>
          </cell>
          <cell r="H1616">
            <v>1</v>
          </cell>
          <cell r="I1616">
            <v>20</v>
          </cell>
          <cell r="K1616">
            <v>60</v>
          </cell>
          <cell r="Q1616" t="str">
            <v>A</v>
          </cell>
          <cell r="R1616" t="str">
            <v>A</v>
          </cell>
          <cell r="S1616" t="str">
            <v>A</v>
          </cell>
          <cell r="T1616" t="str">
            <v>A</v>
          </cell>
          <cell r="U1616" t="str">
            <v>A</v>
          </cell>
          <cell r="V1616">
            <v>972</v>
          </cell>
        </row>
        <row r="1617">
          <cell r="E1617" t="str">
            <v>K</v>
          </cell>
          <cell r="F1617" t="str">
            <v>I</v>
          </cell>
          <cell r="G1617" t="str">
            <v>II</v>
          </cell>
          <cell r="H1617">
            <v>1</v>
          </cell>
          <cell r="I1617">
            <v>20</v>
          </cell>
          <cell r="K1617">
            <v>45</v>
          </cell>
          <cell r="Q1617" t="str">
            <v>A</v>
          </cell>
          <cell r="R1617" t="str">
            <v>A</v>
          </cell>
          <cell r="S1617" t="str">
            <v>A</v>
          </cell>
          <cell r="T1617" t="str">
            <v>A</v>
          </cell>
          <cell r="U1617" t="str">
            <v>A</v>
          </cell>
          <cell r="V1617">
            <v>729</v>
          </cell>
        </row>
        <row r="1618">
          <cell r="E1618" t="str">
            <v>K</v>
          </cell>
          <cell r="F1618" t="str">
            <v>I</v>
          </cell>
          <cell r="G1618" t="str">
            <v>II</v>
          </cell>
          <cell r="H1618">
            <v>1</v>
          </cell>
          <cell r="I1618">
            <v>20</v>
          </cell>
          <cell r="K1618">
            <v>70</v>
          </cell>
          <cell r="Q1618" t="str">
            <v>A</v>
          </cell>
          <cell r="R1618" t="str">
            <v>A</v>
          </cell>
          <cell r="S1618" t="str">
            <v>A</v>
          </cell>
          <cell r="T1618" t="str">
            <v>A</v>
          </cell>
          <cell r="U1618" t="str">
            <v>A</v>
          </cell>
          <cell r="V1618">
            <v>1134</v>
          </cell>
        </row>
        <row r="1619">
          <cell r="E1619">
            <v>0</v>
          </cell>
          <cell r="V1619">
            <v>0</v>
          </cell>
        </row>
        <row r="1620">
          <cell r="E1620">
            <v>0</v>
          </cell>
          <cell r="V1620">
            <v>0</v>
          </cell>
        </row>
        <row r="1621">
          <cell r="E1621">
            <v>0</v>
          </cell>
          <cell r="V1621">
            <v>0</v>
          </cell>
        </row>
        <row r="1622">
          <cell r="E1622" t="str">
            <v>II</v>
          </cell>
          <cell r="F1622" t="str">
            <v>II</v>
          </cell>
          <cell r="G1622">
            <v>1</v>
          </cell>
          <cell r="H1622">
            <v>2</v>
          </cell>
          <cell r="J1622">
            <v>160</v>
          </cell>
          <cell r="Q1622" t="str">
            <v>A</v>
          </cell>
          <cell r="R1622" t="str">
            <v>C</v>
          </cell>
          <cell r="S1622" t="str">
            <v>C</v>
          </cell>
          <cell r="T1622" t="str">
            <v>A</v>
          </cell>
          <cell r="U1622" t="str">
            <v>A</v>
          </cell>
          <cell r="V1622" t="str">
            <v>A</v>
          </cell>
        </row>
        <row r="1623">
          <cell r="E1623" t="str">
            <v>II</v>
          </cell>
          <cell r="F1623" t="str">
            <v>II</v>
          </cell>
          <cell r="G1623">
            <v>1</v>
          </cell>
          <cell r="H1623">
            <v>1</v>
          </cell>
          <cell r="J1623">
            <v>170</v>
          </cell>
          <cell r="Q1623" t="str">
            <v>A</v>
          </cell>
          <cell r="R1623" t="str">
            <v>C</v>
          </cell>
          <cell r="S1623" t="str">
            <v>C</v>
          </cell>
          <cell r="T1623" t="str">
            <v>A</v>
          </cell>
          <cell r="U1623" t="str">
            <v>A</v>
          </cell>
          <cell r="V1623" t="str">
            <v>C</v>
          </cell>
        </row>
        <row r="1624">
          <cell r="E1624" t="str">
            <v>II</v>
          </cell>
          <cell r="F1624" t="str">
            <v>II</v>
          </cell>
          <cell r="G1624">
            <v>1</v>
          </cell>
          <cell r="H1624">
            <v>2</v>
          </cell>
          <cell r="J1624">
            <v>145</v>
          </cell>
          <cell r="Q1624" t="str">
            <v>A</v>
          </cell>
          <cell r="R1624" t="str">
            <v>C</v>
          </cell>
          <cell r="S1624" t="str">
            <v>C</v>
          </cell>
          <cell r="T1624" t="str">
            <v>A</v>
          </cell>
          <cell r="U1624" t="str">
            <v>A</v>
          </cell>
          <cell r="V1624" t="str">
            <v>A</v>
          </cell>
        </row>
        <row r="1625">
          <cell r="E1625" t="str">
            <v>II</v>
          </cell>
          <cell r="F1625" t="str">
            <v>II</v>
          </cell>
          <cell r="G1625">
            <v>1</v>
          </cell>
          <cell r="H1625">
            <v>1</v>
          </cell>
          <cell r="J1625">
            <v>116</v>
          </cell>
          <cell r="Q1625" t="str">
            <v>A</v>
          </cell>
          <cell r="R1625" t="str">
            <v>C</v>
          </cell>
          <cell r="S1625" t="str">
            <v>C</v>
          </cell>
          <cell r="T1625" t="str">
            <v>A</v>
          </cell>
          <cell r="U1625" t="str">
            <v>A</v>
          </cell>
          <cell r="V1625" t="str">
            <v>A</v>
          </cell>
        </row>
        <row r="1626">
          <cell r="E1626" t="str">
            <v>II</v>
          </cell>
          <cell r="F1626" t="str">
            <v>II</v>
          </cell>
          <cell r="G1626">
            <v>1</v>
          </cell>
          <cell r="H1626">
            <v>1</v>
          </cell>
          <cell r="J1626">
            <v>170</v>
          </cell>
          <cell r="Q1626" t="str">
            <v>A</v>
          </cell>
          <cell r="R1626" t="str">
            <v>C</v>
          </cell>
          <cell r="S1626" t="str">
            <v>C</v>
          </cell>
          <cell r="T1626" t="str">
            <v>A</v>
          </cell>
          <cell r="U1626" t="str">
            <v>A</v>
          </cell>
          <cell r="V1626" t="str">
            <v>C</v>
          </cell>
        </row>
        <row r="1627">
          <cell r="E1627" t="str">
            <v>II</v>
          </cell>
          <cell r="F1627" t="str">
            <v>II</v>
          </cell>
          <cell r="G1627">
            <v>1</v>
          </cell>
          <cell r="H1627">
            <v>1</v>
          </cell>
          <cell r="J1627">
            <v>133</v>
          </cell>
          <cell r="Q1627" t="str">
            <v>A</v>
          </cell>
          <cell r="R1627" t="str">
            <v>C</v>
          </cell>
          <cell r="S1627" t="str">
            <v>C</v>
          </cell>
          <cell r="T1627" t="str">
            <v>A</v>
          </cell>
          <cell r="U1627" t="str">
            <v>A</v>
          </cell>
          <cell r="V1627" t="str">
            <v>C</v>
          </cell>
        </row>
        <row r="1628">
          <cell r="E1628" t="str">
            <v>II</v>
          </cell>
          <cell r="F1628" t="str">
            <v>II</v>
          </cell>
          <cell r="G1628">
            <v>1</v>
          </cell>
          <cell r="H1628">
            <v>2</v>
          </cell>
          <cell r="J1628">
            <v>105</v>
          </cell>
          <cell r="Q1628" t="str">
            <v>A</v>
          </cell>
          <cell r="R1628" t="str">
            <v>C</v>
          </cell>
          <cell r="S1628" t="str">
            <v>C</v>
          </cell>
          <cell r="T1628" t="str">
            <v>A</v>
          </cell>
          <cell r="U1628" t="str">
            <v>A</v>
          </cell>
          <cell r="V1628" t="str">
            <v>C</v>
          </cell>
        </row>
        <row r="1629">
          <cell r="E1629" t="str">
            <v>II</v>
          </cell>
          <cell r="F1629" t="str">
            <v>II</v>
          </cell>
          <cell r="G1629">
            <v>1</v>
          </cell>
          <cell r="H1629">
            <v>1</v>
          </cell>
          <cell r="J1629">
            <v>125</v>
          </cell>
          <cell r="Q1629" t="str">
            <v>A</v>
          </cell>
          <cell r="R1629" t="str">
            <v>C</v>
          </cell>
          <cell r="S1629" t="str">
            <v>C</v>
          </cell>
          <cell r="T1629" t="str">
            <v>A</v>
          </cell>
          <cell r="U1629" t="str">
            <v>A</v>
          </cell>
          <cell r="V1629" t="str">
            <v>A</v>
          </cell>
        </row>
        <row r="1630">
          <cell r="E1630">
            <v>0</v>
          </cell>
          <cell r="V1630">
            <v>0</v>
          </cell>
        </row>
        <row r="1631">
          <cell r="E1631" t="str">
            <v>II</v>
          </cell>
          <cell r="F1631" t="str">
            <v>II</v>
          </cell>
          <cell r="G1631">
            <v>1</v>
          </cell>
          <cell r="H1631">
            <v>1</v>
          </cell>
          <cell r="J1631">
            <v>150</v>
          </cell>
          <cell r="Q1631" t="str">
            <v>A</v>
          </cell>
          <cell r="R1631" t="str">
            <v>C</v>
          </cell>
          <cell r="S1631" t="str">
            <v>C</v>
          </cell>
          <cell r="T1631" t="str">
            <v>A</v>
          </cell>
          <cell r="U1631" t="str">
            <v>A</v>
          </cell>
          <cell r="V1631" t="str">
            <v>C</v>
          </cell>
        </row>
        <row r="1632">
          <cell r="E1632" t="str">
            <v>K</v>
          </cell>
          <cell r="F1632" t="str">
            <v>II</v>
          </cell>
          <cell r="G1632" t="str">
            <v>II</v>
          </cell>
          <cell r="H1632">
            <v>1</v>
          </cell>
          <cell r="I1632">
            <v>20</v>
          </cell>
          <cell r="K1632">
            <v>53</v>
          </cell>
          <cell r="Q1632" t="str">
            <v>A</v>
          </cell>
          <cell r="R1632" t="str">
            <v>A</v>
          </cell>
          <cell r="S1632" t="str">
            <v>A</v>
          </cell>
          <cell r="T1632" t="str">
            <v>A</v>
          </cell>
          <cell r="U1632" t="str">
            <v>A</v>
          </cell>
          <cell r="V1632">
            <v>859</v>
          </cell>
        </row>
        <row r="1633">
          <cell r="E1633" t="str">
            <v>II</v>
          </cell>
          <cell r="F1633" t="str">
            <v>II</v>
          </cell>
          <cell r="G1633">
            <v>1</v>
          </cell>
          <cell r="H1633">
            <v>2</v>
          </cell>
          <cell r="J1633">
            <v>125</v>
          </cell>
          <cell r="Q1633" t="str">
            <v>A</v>
          </cell>
          <cell r="R1633" t="str">
            <v>C</v>
          </cell>
          <cell r="S1633" t="str">
            <v>C</v>
          </cell>
          <cell r="T1633" t="str">
            <v>A</v>
          </cell>
          <cell r="U1633" t="str">
            <v>A</v>
          </cell>
          <cell r="V1633" t="str">
            <v>C</v>
          </cell>
        </row>
        <row r="1634">
          <cell r="E1634" t="str">
            <v>II</v>
          </cell>
          <cell r="F1634" t="str">
            <v>II</v>
          </cell>
          <cell r="G1634">
            <v>1</v>
          </cell>
          <cell r="H1634">
            <v>2</v>
          </cell>
          <cell r="J1634">
            <v>110</v>
          </cell>
          <cell r="Q1634" t="str">
            <v>A</v>
          </cell>
          <cell r="R1634" t="str">
            <v>C</v>
          </cell>
          <cell r="S1634" t="str">
            <v>C</v>
          </cell>
          <cell r="T1634" t="str">
            <v>C</v>
          </cell>
          <cell r="U1634" t="str">
            <v>A</v>
          </cell>
          <cell r="V1634" t="str">
            <v>A</v>
          </cell>
        </row>
        <row r="1635">
          <cell r="E1635" t="str">
            <v>II</v>
          </cell>
          <cell r="F1635" t="str">
            <v>II</v>
          </cell>
          <cell r="G1635">
            <v>1</v>
          </cell>
          <cell r="H1635">
            <v>1</v>
          </cell>
          <cell r="I1635">
            <v>20</v>
          </cell>
          <cell r="J1635">
            <v>105</v>
          </cell>
          <cell r="K1635">
            <v>40</v>
          </cell>
          <cell r="Q1635" t="str">
            <v>A</v>
          </cell>
          <cell r="R1635" t="str">
            <v>C</v>
          </cell>
          <cell r="S1635" t="str">
            <v>C</v>
          </cell>
          <cell r="T1635" t="str">
            <v>A</v>
          </cell>
          <cell r="U1635" t="str">
            <v>A</v>
          </cell>
          <cell r="V1635" t="str">
            <v>C</v>
          </cell>
        </row>
        <row r="1636">
          <cell r="E1636" t="str">
            <v>K</v>
          </cell>
          <cell r="F1636" t="str">
            <v>II</v>
          </cell>
          <cell r="G1636" t="str">
            <v>II</v>
          </cell>
          <cell r="H1636">
            <v>1</v>
          </cell>
          <cell r="I1636">
            <v>19</v>
          </cell>
          <cell r="K1636">
            <v>90</v>
          </cell>
          <cell r="Q1636" t="str">
            <v>A</v>
          </cell>
          <cell r="R1636" t="str">
            <v>A</v>
          </cell>
          <cell r="S1636" t="str">
            <v>A</v>
          </cell>
          <cell r="T1636" t="str">
            <v>A</v>
          </cell>
          <cell r="U1636" t="str">
            <v>A</v>
          </cell>
          <cell r="V1636">
            <v>1512</v>
          </cell>
        </row>
        <row r="1637">
          <cell r="E1637" t="str">
            <v>K</v>
          </cell>
          <cell r="F1637" t="str">
            <v>II</v>
          </cell>
          <cell r="G1637" t="str">
            <v>II</v>
          </cell>
          <cell r="H1637">
            <v>1</v>
          </cell>
          <cell r="I1637">
            <v>19</v>
          </cell>
          <cell r="K1637">
            <v>188</v>
          </cell>
          <cell r="Q1637" t="str">
            <v>A</v>
          </cell>
          <cell r="R1637" t="str">
            <v>A</v>
          </cell>
          <cell r="S1637" t="str">
            <v>A</v>
          </cell>
          <cell r="T1637" t="str">
            <v>A</v>
          </cell>
          <cell r="U1637" t="str">
            <v>A</v>
          </cell>
          <cell r="V1637">
            <v>3158</v>
          </cell>
        </row>
        <row r="1638">
          <cell r="E1638" t="str">
            <v>II</v>
          </cell>
          <cell r="F1638" t="str">
            <v>II</v>
          </cell>
          <cell r="G1638">
            <v>1</v>
          </cell>
          <cell r="H1638">
            <v>2</v>
          </cell>
          <cell r="I1638">
            <v>20</v>
          </cell>
          <cell r="J1638">
            <v>127</v>
          </cell>
          <cell r="K1638">
            <v>70</v>
          </cell>
          <cell r="Q1638" t="str">
            <v>A</v>
          </cell>
          <cell r="R1638" t="str">
            <v>C</v>
          </cell>
          <cell r="S1638" t="str">
            <v>C</v>
          </cell>
          <cell r="T1638" t="str">
            <v>C</v>
          </cell>
          <cell r="U1638" t="str">
            <v>A</v>
          </cell>
          <cell r="V1638" t="str">
            <v>A</v>
          </cell>
        </row>
        <row r="1639">
          <cell r="E1639" t="str">
            <v>II</v>
          </cell>
          <cell r="F1639" t="str">
            <v>II</v>
          </cell>
          <cell r="G1639">
            <v>1</v>
          </cell>
          <cell r="H1639">
            <v>1</v>
          </cell>
          <cell r="J1639">
            <v>170</v>
          </cell>
          <cell r="Q1639" t="str">
            <v>A</v>
          </cell>
          <cell r="R1639" t="str">
            <v>C</v>
          </cell>
          <cell r="S1639" t="str">
            <v>C</v>
          </cell>
          <cell r="T1639" t="str">
            <v>C</v>
          </cell>
          <cell r="U1639" t="str">
            <v>A</v>
          </cell>
          <cell r="V1639" t="str">
            <v>A</v>
          </cell>
        </row>
        <row r="1640">
          <cell r="E1640" t="str">
            <v>K</v>
          </cell>
          <cell r="F1640" t="str">
            <v>II</v>
          </cell>
          <cell r="G1640" t="str">
            <v>II</v>
          </cell>
          <cell r="H1640">
            <v>1</v>
          </cell>
          <cell r="I1640">
            <v>19</v>
          </cell>
          <cell r="K1640">
            <v>43</v>
          </cell>
          <cell r="Q1640" t="str">
            <v>A</v>
          </cell>
          <cell r="R1640" t="str">
            <v>A</v>
          </cell>
          <cell r="S1640" t="str">
            <v>A</v>
          </cell>
          <cell r="T1640" t="str">
            <v>C</v>
          </cell>
          <cell r="U1640" t="str">
            <v>C</v>
          </cell>
          <cell r="V1640">
            <v>722</v>
          </cell>
        </row>
        <row r="1641">
          <cell r="E1641" t="str">
            <v>K</v>
          </cell>
          <cell r="F1641" t="str">
            <v>II</v>
          </cell>
          <cell r="G1641" t="str">
            <v>II</v>
          </cell>
          <cell r="H1641">
            <v>1</v>
          </cell>
          <cell r="I1641">
            <v>19</v>
          </cell>
          <cell r="K1641">
            <v>51</v>
          </cell>
          <cell r="Q1641" t="str">
            <v>A</v>
          </cell>
          <cell r="R1641" t="str">
            <v>A</v>
          </cell>
          <cell r="S1641" t="str">
            <v>A</v>
          </cell>
          <cell r="T1641" t="str">
            <v>A</v>
          </cell>
          <cell r="U1641" t="str">
            <v>A</v>
          </cell>
          <cell r="V1641">
            <v>857</v>
          </cell>
        </row>
        <row r="1642">
          <cell r="E1642" t="str">
            <v>K</v>
          </cell>
          <cell r="F1642" t="str">
            <v>II</v>
          </cell>
          <cell r="G1642" t="str">
            <v>II</v>
          </cell>
          <cell r="H1642">
            <v>1</v>
          </cell>
          <cell r="I1642">
            <v>19</v>
          </cell>
          <cell r="K1642">
            <v>45</v>
          </cell>
          <cell r="Q1642" t="str">
            <v>A</v>
          </cell>
          <cell r="R1642" t="str">
            <v>A</v>
          </cell>
          <cell r="S1642" t="str">
            <v>A</v>
          </cell>
          <cell r="T1642" t="str">
            <v>A</v>
          </cell>
          <cell r="U1642" t="str">
            <v>A</v>
          </cell>
          <cell r="V1642">
            <v>756</v>
          </cell>
        </row>
        <row r="1643">
          <cell r="E1643" t="str">
            <v>K</v>
          </cell>
          <cell r="F1643" t="str">
            <v>II</v>
          </cell>
          <cell r="G1643" t="str">
            <v>II</v>
          </cell>
          <cell r="H1643">
            <v>1</v>
          </cell>
          <cell r="I1643">
            <v>19</v>
          </cell>
          <cell r="K1643">
            <v>41</v>
          </cell>
          <cell r="Q1643" t="str">
            <v>A</v>
          </cell>
          <cell r="R1643" t="str">
            <v>A</v>
          </cell>
          <cell r="S1643" t="str">
            <v>A</v>
          </cell>
          <cell r="T1643" t="str">
            <v>A</v>
          </cell>
          <cell r="U1643" t="str">
            <v>A</v>
          </cell>
          <cell r="V1643">
            <v>689</v>
          </cell>
        </row>
        <row r="1644">
          <cell r="E1644" t="str">
            <v>K</v>
          </cell>
          <cell r="F1644" t="str">
            <v>II</v>
          </cell>
          <cell r="G1644" t="str">
            <v>II</v>
          </cell>
          <cell r="H1644">
            <v>1</v>
          </cell>
          <cell r="I1644">
            <v>19</v>
          </cell>
          <cell r="K1644">
            <v>45</v>
          </cell>
          <cell r="Q1644" t="str">
            <v>A</v>
          </cell>
          <cell r="R1644" t="str">
            <v>A</v>
          </cell>
          <cell r="S1644" t="str">
            <v>A</v>
          </cell>
          <cell r="T1644" t="str">
            <v>C</v>
          </cell>
          <cell r="U1644" t="str">
            <v>C</v>
          </cell>
          <cell r="V1644">
            <v>756</v>
          </cell>
        </row>
        <row r="1645">
          <cell r="E1645" t="str">
            <v>K</v>
          </cell>
          <cell r="F1645" t="str">
            <v>II</v>
          </cell>
          <cell r="G1645" t="str">
            <v>II</v>
          </cell>
          <cell r="H1645">
            <v>1</v>
          </cell>
          <cell r="I1645">
            <v>19</v>
          </cell>
          <cell r="K1645">
            <v>35</v>
          </cell>
          <cell r="Q1645" t="str">
            <v>A</v>
          </cell>
          <cell r="R1645" t="str">
            <v>C</v>
          </cell>
          <cell r="S1645" t="str">
            <v>C</v>
          </cell>
          <cell r="T1645" t="str">
            <v>C</v>
          </cell>
          <cell r="U1645" t="str">
            <v>C</v>
          </cell>
          <cell r="V1645">
            <v>588</v>
          </cell>
        </row>
        <row r="1646">
          <cell r="E1646" t="str">
            <v>K</v>
          </cell>
          <cell r="F1646" t="str">
            <v>II</v>
          </cell>
          <cell r="G1646" t="str">
            <v>II</v>
          </cell>
          <cell r="H1646">
            <v>1</v>
          </cell>
          <cell r="I1646">
            <v>19</v>
          </cell>
          <cell r="K1646">
            <v>35</v>
          </cell>
          <cell r="Q1646" t="str">
            <v>A</v>
          </cell>
          <cell r="R1646" t="str">
            <v>A</v>
          </cell>
          <cell r="S1646" t="str">
            <v>C</v>
          </cell>
          <cell r="T1646" t="str">
            <v>C</v>
          </cell>
          <cell r="U1646" t="str">
            <v>C</v>
          </cell>
          <cell r="V1646">
            <v>588</v>
          </cell>
        </row>
        <row r="1647">
          <cell r="E1647" t="str">
            <v>K</v>
          </cell>
          <cell r="F1647" t="str">
            <v>II</v>
          </cell>
          <cell r="G1647" t="str">
            <v>II</v>
          </cell>
          <cell r="H1647">
            <v>1</v>
          </cell>
          <cell r="I1647">
            <v>19</v>
          </cell>
          <cell r="K1647">
            <v>48</v>
          </cell>
          <cell r="Q1647" t="str">
            <v>A</v>
          </cell>
          <cell r="R1647" t="str">
            <v>A</v>
          </cell>
          <cell r="S1647" t="str">
            <v>A</v>
          </cell>
          <cell r="T1647" t="str">
            <v>A</v>
          </cell>
          <cell r="U1647" t="str">
            <v>A</v>
          </cell>
          <cell r="V1647">
            <v>806</v>
          </cell>
        </row>
        <row r="1648">
          <cell r="E1648" t="str">
            <v>K</v>
          </cell>
          <cell r="F1648" t="str">
            <v>II</v>
          </cell>
          <cell r="G1648" t="str">
            <v>II</v>
          </cell>
          <cell r="H1648">
            <v>1</v>
          </cell>
          <cell r="I1648">
            <v>19</v>
          </cell>
          <cell r="K1648">
            <v>35</v>
          </cell>
          <cell r="Q1648" t="str">
            <v>A</v>
          </cell>
          <cell r="R1648" t="str">
            <v>C</v>
          </cell>
          <cell r="S1648" t="str">
            <v>C</v>
          </cell>
          <cell r="T1648" t="str">
            <v>C</v>
          </cell>
          <cell r="U1648" t="str">
            <v>C</v>
          </cell>
          <cell r="V1648">
            <v>588</v>
          </cell>
        </row>
        <row r="1649">
          <cell r="E1649" t="str">
            <v>K</v>
          </cell>
          <cell r="F1649" t="str">
            <v>II</v>
          </cell>
          <cell r="G1649" t="str">
            <v>II</v>
          </cell>
          <cell r="H1649">
            <v>1</v>
          </cell>
          <cell r="I1649">
            <v>20</v>
          </cell>
          <cell r="K1649">
            <v>55</v>
          </cell>
          <cell r="Q1649" t="str">
            <v>A</v>
          </cell>
          <cell r="R1649" t="str">
            <v>A</v>
          </cell>
          <cell r="S1649" t="str">
            <v>A</v>
          </cell>
          <cell r="T1649" t="str">
            <v>A</v>
          </cell>
          <cell r="U1649" t="str">
            <v>A</v>
          </cell>
          <cell r="V1649">
            <v>891</v>
          </cell>
        </row>
        <row r="1650">
          <cell r="E1650" t="str">
            <v>K</v>
          </cell>
          <cell r="F1650" t="str">
            <v>II</v>
          </cell>
          <cell r="G1650" t="str">
            <v>II</v>
          </cell>
          <cell r="H1650">
            <v>1</v>
          </cell>
          <cell r="I1650">
            <v>20</v>
          </cell>
          <cell r="K1650">
            <v>40</v>
          </cell>
          <cell r="Q1650" t="str">
            <v>A</v>
          </cell>
          <cell r="R1650" t="str">
            <v>A</v>
          </cell>
          <cell r="S1650" t="str">
            <v>C</v>
          </cell>
          <cell r="T1650" t="str">
            <v>C</v>
          </cell>
          <cell r="U1650" t="str">
            <v>C</v>
          </cell>
          <cell r="V1650">
            <v>648</v>
          </cell>
        </row>
        <row r="1651">
          <cell r="E1651" t="str">
            <v>K</v>
          </cell>
          <cell r="F1651" t="str">
            <v>II</v>
          </cell>
          <cell r="G1651" t="str">
            <v>II</v>
          </cell>
          <cell r="H1651">
            <v>1</v>
          </cell>
          <cell r="I1651">
            <v>20</v>
          </cell>
          <cell r="K1651">
            <v>64</v>
          </cell>
          <cell r="Q1651" t="str">
            <v>A</v>
          </cell>
          <cell r="R1651" t="str">
            <v>A</v>
          </cell>
          <cell r="S1651" t="str">
            <v>A</v>
          </cell>
          <cell r="T1651" t="str">
            <v>A</v>
          </cell>
          <cell r="U1651" t="str">
            <v>A</v>
          </cell>
          <cell r="V1651">
            <v>1037</v>
          </cell>
        </row>
        <row r="1652">
          <cell r="E1652" t="str">
            <v>M1</v>
          </cell>
          <cell r="V1652">
            <v>0</v>
          </cell>
        </row>
        <row r="1653">
          <cell r="E1653" t="str">
            <v>K</v>
          </cell>
          <cell r="F1653" t="str">
            <v>II</v>
          </cell>
          <cell r="G1653" t="str">
            <v>II</v>
          </cell>
          <cell r="H1653">
            <v>1</v>
          </cell>
          <cell r="I1653">
            <v>19</v>
          </cell>
          <cell r="K1653">
            <v>51</v>
          </cell>
          <cell r="Q1653" t="str">
            <v>A</v>
          </cell>
          <cell r="R1653" t="str">
            <v>A</v>
          </cell>
          <cell r="S1653" t="str">
            <v>C</v>
          </cell>
          <cell r="T1653" t="str">
            <v>C</v>
          </cell>
          <cell r="U1653" t="str">
            <v>C</v>
          </cell>
          <cell r="V1653">
            <v>857</v>
          </cell>
        </row>
        <row r="1654">
          <cell r="E1654" t="str">
            <v>K</v>
          </cell>
          <cell r="F1654" t="str">
            <v>II</v>
          </cell>
          <cell r="G1654" t="str">
            <v>II</v>
          </cell>
          <cell r="H1654">
            <v>1</v>
          </cell>
          <cell r="I1654">
            <v>19</v>
          </cell>
          <cell r="K1654">
            <v>53</v>
          </cell>
          <cell r="Q1654" t="str">
            <v>A</v>
          </cell>
          <cell r="R1654" t="str">
            <v>A</v>
          </cell>
          <cell r="S1654" t="str">
            <v>C</v>
          </cell>
          <cell r="T1654" t="str">
            <v>C</v>
          </cell>
          <cell r="U1654" t="str">
            <v>C</v>
          </cell>
          <cell r="V1654">
            <v>890</v>
          </cell>
        </row>
        <row r="1655">
          <cell r="E1655" t="str">
            <v>M1</v>
          </cell>
          <cell r="V1655">
            <v>0</v>
          </cell>
        </row>
        <row r="1656">
          <cell r="E1656">
            <v>0</v>
          </cell>
          <cell r="V1656">
            <v>0</v>
          </cell>
        </row>
        <row r="1657">
          <cell r="E1657">
            <v>0</v>
          </cell>
          <cell r="V1657">
            <v>0</v>
          </cell>
        </row>
        <row r="1658">
          <cell r="E1658">
            <v>0</v>
          </cell>
          <cell r="V1658">
            <v>0</v>
          </cell>
        </row>
        <row r="1659">
          <cell r="E1659">
            <v>0</v>
          </cell>
          <cell r="V1659">
            <v>0</v>
          </cell>
        </row>
        <row r="1660">
          <cell r="E1660">
            <v>0</v>
          </cell>
          <cell r="V1660">
            <v>0</v>
          </cell>
        </row>
        <row r="1661">
          <cell r="E1661">
            <v>0</v>
          </cell>
          <cell r="V1661">
            <v>0</v>
          </cell>
        </row>
        <row r="1662">
          <cell r="E1662">
            <v>0</v>
          </cell>
          <cell r="V1662">
            <v>0</v>
          </cell>
        </row>
        <row r="1663">
          <cell r="E1663">
            <v>0</v>
          </cell>
          <cell r="V1663">
            <v>0</v>
          </cell>
        </row>
        <row r="1664">
          <cell r="E1664">
            <v>0</v>
          </cell>
          <cell r="V1664">
            <v>0</v>
          </cell>
        </row>
        <row r="1665">
          <cell r="E1665">
            <v>0</v>
          </cell>
          <cell r="V1665">
            <v>0</v>
          </cell>
        </row>
        <row r="1666">
          <cell r="E1666">
            <v>0</v>
          </cell>
          <cell r="V1666">
            <v>0</v>
          </cell>
        </row>
        <row r="1667">
          <cell r="E1667">
            <v>0</v>
          </cell>
          <cell r="V1667">
            <v>0</v>
          </cell>
        </row>
        <row r="1668">
          <cell r="E1668">
            <v>0</v>
          </cell>
          <cell r="V1668">
            <v>0</v>
          </cell>
        </row>
        <row r="1669">
          <cell r="E1669">
            <v>0</v>
          </cell>
          <cell r="V1669">
            <v>0</v>
          </cell>
        </row>
        <row r="1670">
          <cell r="E1670">
            <v>0</v>
          </cell>
          <cell r="V1670">
            <v>0</v>
          </cell>
        </row>
        <row r="1671">
          <cell r="E1671">
            <v>0</v>
          </cell>
          <cell r="V1671">
            <v>0</v>
          </cell>
        </row>
        <row r="1672">
          <cell r="E1672">
            <v>0</v>
          </cell>
          <cell r="V1672">
            <v>0</v>
          </cell>
        </row>
        <row r="1673">
          <cell r="E1673">
            <v>0</v>
          </cell>
          <cell r="V1673">
            <v>0</v>
          </cell>
        </row>
        <row r="1674">
          <cell r="E1674">
            <v>0</v>
          </cell>
          <cell r="V1674">
            <v>0</v>
          </cell>
        </row>
        <row r="1675">
          <cell r="E1675">
            <v>0</v>
          </cell>
          <cell r="V1675">
            <v>0</v>
          </cell>
        </row>
        <row r="1676">
          <cell r="E1676">
            <v>0</v>
          </cell>
          <cell r="V1676">
            <v>0</v>
          </cell>
        </row>
        <row r="1677">
          <cell r="E1677">
            <v>0</v>
          </cell>
          <cell r="V1677">
            <v>0</v>
          </cell>
        </row>
        <row r="1678">
          <cell r="E1678">
            <v>0</v>
          </cell>
          <cell r="V1678">
            <v>0</v>
          </cell>
        </row>
        <row r="1679">
          <cell r="E1679">
            <v>0</v>
          </cell>
          <cell r="V1679">
            <v>0</v>
          </cell>
        </row>
        <row r="1680">
          <cell r="E1680">
            <v>0</v>
          </cell>
          <cell r="V1680">
            <v>0</v>
          </cell>
        </row>
        <row r="1681">
          <cell r="E1681">
            <v>0</v>
          </cell>
          <cell r="V1681">
            <v>0</v>
          </cell>
        </row>
        <row r="1682">
          <cell r="E1682">
            <v>0</v>
          </cell>
          <cell r="V1682">
            <v>0</v>
          </cell>
        </row>
        <row r="1683">
          <cell r="E1683">
            <v>0</v>
          </cell>
          <cell r="V1683">
            <v>0</v>
          </cell>
        </row>
        <row r="1684">
          <cell r="E1684">
            <v>0</v>
          </cell>
          <cell r="V1684">
            <v>0</v>
          </cell>
        </row>
        <row r="1685">
          <cell r="E1685">
            <v>0</v>
          </cell>
          <cell r="V1685">
            <v>0</v>
          </cell>
        </row>
        <row r="1686">
          <cell r="E1686">
            <v>0</v>
          </cell>
          <cell r="V1686">
            <v>0</v>
          </cell>
        </row>
        <row r="1687">
          <cell r="E1687">
            <v>0</v>
          </cell>
          <cell r="V1687">
            <v>0</v>
          </cell>
        </row>
        <row r="1688">
          <cell r="E1688">
            <v>0</v>
          </cell>
          <cell r="V1688">
            <v>0</v>
          </cell>
        </row>
        <row r="1689">
          <cell r="E1689">
            <v>0</v>
          </cell>
          <cell r="V1689">
            <v>0</v>
          </cell>
        </row>
        <row r="1690">
          <cell r="E1690">
            <v>0</v>
          </cell>
          <cell r="V1690">
            <v>0</v>
          </cell>
        </row>
        <row r="1691">
          <cell r="E1691">
            <v>0</v>
          </cell>
          <cell r="V1691">
            <v>0</v>
          </cell>
        </row>
        <row r="1692">
          <cell r="E1692">
            <v>0</v>
          </cell>
          <cell r="V1692">
            <v>0</v>
          </cell>
        </row>
        <row r="1693">
          <cell r="E1693">
            <v>0</v>
          </cell>
          <cell r="V1693">
            <v>0</v>
          </cell>
        </row>
        <row r="1694">
          <cell r="E1694">
            <v>0</v>
          </cell>
          <cell r="V1694">
            <v>0</v>
          </cell>
        </row>
        <row r="1695">
          <cell r="E1695">
            <v>0</v>
          </cell>
          <cell r="V1695">
            <v>0</v>
          </cell>
        </row>
        <row r="1696">
          <cell r="E1696">
            <v>0</v>
          </cell>
          <cell r="V1696">
            <v>0</v>
          </cell>
        </row>
        <row r="1697">
          <cell r="E1697">
            <v>0</v>
          </cell>
          <cell r="V1697">
            <v>0</v>
          </cell>
        </row>
        <row r="1698">
          <cell r="E1698">
            <v>0</v>
          </cell>
          <cell r="V1698">
            <v>0</v>
          </cell>
        </row>
        <row r="1699">
          <cell r="E1699">
            <v>0</v>
          </cell>
          <cell r="V1699">
            <v>0</v>
          </cell>
        </row>
        <row r="1700">
          <cell r="E1700">
            <v>0</v>
          </cell>
          <cell r="V1700">
            <v>0</v>
          </cell>
        </row>
        <row r="1701">
          <cell r="E1701">
            <v>0</v>
          </cell>
          <cell r="V1701">
            <v>0</v>
          </cell>
        </row>
        <row r="1702">
          <cell r="E1702">
            <v>0</v>
          </cell>
          <cell r="V1702">
            <v>0</v>
          </cell>
        </row>
        <row r="1703">
          <cell r="E1703">
            <v>0</v>
          </cell>
          <cell r="V1703">
            <v>0</v>
          </cell>
        </row>
        <row r="1704">
          <cell r="E1704">
            <v>0</v>
          </cell>
          <cell r="V1704">
            <v>0</v>
          </cell>
        </row>
        <row r="1705">
          <cell r="E1705">
            <v>0</v>
          </cell>
          <cell r="V1705">
            <v>0</v>
          </cell>
        </row>
        <row r="1706">
          <cell r="E1706">
            <v>0</v>
          </cell>
          <cell r="V1706">
            <v>0</v>
          </cell>
        </row>
        <row r="1707">
          <cell r="E1707">
            <v>0</v>
          </cell>
          <cell r="V1707">
            <v>0</v>
          </cell>
        </row>
        <row r="1708">
          <cell r="E1708">
            <v>0</v>
          </cell>
          <cell r="V1708">
            <v>0</v>
          </cell>
        </row>
        <row r="1709">
          <cell r="E1709">
            <v>0</v>
          </cell>
          <cell r="V1709">
            <v>0</v>
          </cell>
        </row>
        <row r="1710">
          <cell r="E1710">
            <v>0</v>
          </cell>
          <cell r="V1710">
            <v>0</v>
          </cell>
        </row>
        <row r="1711">
          <cell r="E1711">
            <v>0</v>
          </cell>
          <cell r="V1711">
            <v>0</v>
          </cell>
        </row>
        <row r="1712">
          <cell r="E1712">
            <v>0</v>
          </cell>
          <cell r="V1712">
            <v>0</v>
          </cell>
        </row>
        <row r="1713">
          <cell r="E1713">
            <v>0</v>
          </cell>
          <cell r="V1713">
            <v>0</v>
          </cell>
        </row>
        <row r="1714">
          <cell r="E1714">
            <v>0</v>
          </cell>
          <cell r="V1714">
            <v>0</v>
          </cell>
        </row>
        <row r="1715">
          <cell r="E1715">
            <v>0</v>
          </cell>
          <cell r="V1715">
            <v>0</v>
          </cell>
        </row>
        <row r="1716">
          <cell r="E1716">
            <v>0</v>
          </cell>
          <cell r="V1716">
            <v>0</v>
          </cell>
        </row>
        <row r="1717">
          <cell r="E1717">
            <v>0</v>
          </cell>
          <cell r="V1717">
            <v>0</v>
          </cell>
        </row>
        <row r="1718">
          <cell r="E1718">
            <v>0</v>
          </cell>
          <cell r="V1718">
            <v>0</v>
          </cell>
        </row>
        <row r="1719">
          <cell r="E1719">
            <v>0</v>
          </cell>
          <cell r="V1719">
            <v>0</v>
          </cell>
        </row>
        <row r="1720">
          <cell r="E1720">
            <v>0</v>
          </cell>
          <cell r="V1720">
            <v>0</v>
          </cell>
        </row>
        <row r="1721">
          <cell r="E1721">
            <v>0</v>
          </cell>
          <cell r="V1721">
            <v>0</v>
          </cell>
        </row>
        <row r="1722">
          <cell r="E1722">
            <v>0</v>
          </cell>
          <cell r="V1722">
            <v>0</v>
          </cell>
        </row>
        <row r="1723">
          <cell r="E1723">
            <v>0</v>
          </cell>
          <cell r="V1723">
            <v>0</v>
          </cell>
        </row>
        <row r="1724">
          <cell r="E1724">
            <v>0</v>
          </cell>
          <cell r="V1724">
            <v>0</v>
          </cell>
        </row>
        <row r="1725">
          <cell r="E1725">
            <v>0</v>
          </cell>
          <cell r="V1725">
            <v>0</v>
          </cell>
        </row>
        <row r="1726">
          <cell r="E1726">
            <v>0</v>
          </cell>
          <cell r="V1726">
            <v>0</v>
          </cell>
        </row>
        <row r="1727">
          <cell r="E1727">
            <v>0</v>
          </cell>
          <cell r="V1727">
            <v>0</v>
          </cell>
        </row>
        <row r="1728">
          <cell r="E1728">
            <v>0</v>
          </cell>
          <cell r="V1728">
            <v>0</v>
          </cell>
        </row>
        <row r="1729">
          <cell r="E1729">
            <v>0</v>
          </cell>
          <cell r="V1729">
            <v>0</v>
          </cell>
        </row>
        <row r="1730">
          <cell r="E1730">
            <v>0</v>
          </cell>
          <cell r="V1730">
            <v>0</v>
          </cell>
        </row>
        <row r="1731">
          <cell r="E1731">
            <v>0</v>
          </cell>
          <cell r="V1731">
            <v>0</v>
          </cell>
        </row>
        <row r="1732">
          <cell r="E1732">
            <v>0</v>
          </cell>
          <cell r="V1732">
            <v>0</v>
          </cell>
        </row>
        <row r="1733">
          <cell r="E1733">
            <v>0</v>
          </cell>
          <cell r="V1733">
            <v>0</v>
          </cell>
        </row>
        <row r="1734">
          <cell r="E1734">
            <v>0</v>
          </cell>
          <cell r="V1734">
            <v>0</v>
          </cell>
        </row>
        <row r="1735">
          <cell r="E1735">
            <v>0</v>
          </cell>
          <cell r="V1735">
            <v>0</v>
          </cell>
        </row>
        <row r="1736">
          <cell r="K1736">
            <v>0</v>
          </cell>
          <cell r="M1736">
            <v>0</v>
          </cell>
          <cell r="O1736">
            <v>0</v>
          </cell>
        </row>
        <row r="1737">
          <cell r="E1737" t="str">
            <v>I</v>
          </cell>
          <cell r="F1737" t="str">
            <v>I</v>
          </cell>
          <cell r="G1737">
            <v>1</v>
          </cell>
          <cell r="H1737">
            <v>6</v>
          </cell>
          <cell r="J1737">
            <v>215</v>
          </cell>
          <cell r="Q1737" t="str">
            <v>A</v>
          </cell>
          <cell r="R1737" t="str">
            <v>C</v>
          </cell>
          <cell r="S1737" t="str">
            <v>C</v>
          </cell>
          <cell r="T1737" t="str">
            <v>A</v>
          </cell>
          <cell r="U1737" t="str">
            <v>C</v>
          </cell>
          <cell r="V1737" t="str">
            <v>A</v>
          </cell>
        </row>
        <row r="1738">
          <cell r="E1738" t="str">
            <v>I</v>
          </cell>
          <cell r="F1738" t="str">
            <v>I</v>
          </cell>
          <cell r="G1738">
            <v>1</v>
          </cell>
          <cell r="H1738">
            <v>6</v>
          </cell>
          <cell r="I1738">
            <v>3</v>
          </cell>
          <cell r="J1738">
            <v>215</v>
          </cell>
          <cell r="K1738">
            <v>98</v>
          </cell>
          <cell r="Q1738" t="str">
            <v>A</v>
          </cell>
          <cell r="R1738" t="str">
            <v>C</v>
          </cell>
          <cell r="S1738" t="str">
            <v>C</v>
          </cell>
          <cell r="T1738" t="str">
            <v>A</v>
          </cell>
          <cell r="U1738" t="str">
            <v>C</v>
          </cell>
          <cell r="V1738" t="str">
            <v>A</v>
          </cell>
        </row>
        <row r="1739">
          <cell r="E1739" t="str">
            <v>I</v>
          </cell>
          <cell r="F1739" t="str">
            <v>I</v>
          </cell>
          <cell r="G1739">
            <v>1</v>
          </cell>
          <cell r="H1739">
            <v>6</v>
          </cell>
          <cell r="I1739">
            <v>3</v>
          </cell>
          <cell r="J1739">
            <v>270</v>
          </cell>
          <cell r="K1739">
            <v>115</v>
          </cell>
          <cell r="Q1739" t="str">
            <v>A</v>
          </cell>
          <cell r="R1739" t="str">
            <v>C</v>
          </cell>
          <cell r="S1739" t="str">
            <v>C</v>
          </cell>
          <cell r="T1739" t="str">
            <v>A</v>
          </cell>
          <cell r="U1739" t="str">
            <v>C</v>
          </cell>
          <cell r="V1739" t="str">
            <v>A</v>
          </cell>
        </row>
        <row r="1740">
          <cell r="E1740" t="str">
            <v>I</v>
          </cell>
          <cell r="F1740" t="str">
            <v>I</v>
          </cell>
          <cell r="G1740">
            <v>1</v>
          </cell>
          <cell r="H1740">
            <v>6</v>
          </cell>
          <cell r="I1740">
            <v>3</v>
          </cell>
          <cell r="J1740">
            <v>215</v>
          </cell>
          <cell r="K1740">
            <v>52</v>
          </cell>
          <cell r="Q1740" t="str">
            <v>A</v>
          </cell>
          <cell r="R1740" t="str">
            <v>C</v>
          </cell>
          <cell r="S1740" t="str">
            <v>C</v>
          </cell>
          <cell r="T1740" t="str">
            <v>A</v>
          </cell>
          <cell r="U1740" t="str">
            <v>C</v>
          </cell>
          <cell r="V1740" t="str">
            <v>A</v>
          </cell>
        </row>
        <row r="1741">
          <cell r="E1741" t="str">
            <v>I</v>
          </cell>
          <cell r="F1741" t="str">
            <v>I</v>
          </cell>
          <cell r="G1741">
            <v>1</v>
          </cell>
          <cell r="H1741">
            <v>6</v>
          </cell>
          <cell r="J1741">
            <v>308</v>
          </cell>
          <cell r="Q1741" t="str">
            <v>A</v>
          </cell>
          <cell r="R1741" t="str">
            <v>C</v>
          </cell>
          <cell r="S1741" t="str">
            <v>C</v>
          </cell>
          <cell r="T1741" t="str">
            <v>A</v>
          </cell>
          <cell r="U1741" t="str">
            <v>C</v>
          </cell>
          <cell r="V1741" t="str">
            <v>A</v>
          </cell>
        </row>
        <row r="1742">
          <cell r="E1742" t="str">
            <v>I</v>
          </cell>
          <cell r="F1742" t="str">
            <v>I</v>
          </cell>
          <cell r="G1742">
            <v>1</v>
          </cell>
          <cell r="H1742">
            <v>6</v>
          </cell>
          <cell r="I1742">
            <v>3</v>
          </cell>
          <cell r="J1742">
            <v>300</v>
          </cell>
          <cell r="K1742">
            <v>98</v>
          </cell>
          <cell r="Q1742" t="str">
            <v>A</v>
          </cell>
          <cell r="R1742" t="str">
            <v>C</v>
          </cell>
          <cell r="S1742" t="str">
            <v>C</v>
          </cell>
          <cell r="T1742" t="str">
            <v>A</v>
          </cell>
          <cell r="U1742" t="str">
            <v>A</v>
          </cell>
          <cell r="V1742" t="str">
            <v>C</v>
          </cell>
        </row>
        <row r="1743">
          <cell r="E1743" t="str">
            <v>I</v>
          </cell>
          <cell r="F1743" t="str">
            <v>I</v>
          </cell>
          <cell r="G1743">
            <v>1</v>
          </cell>
          <cell r="H1743">
            <v>6</v>
          </cell>
          <cell r="I1743">
            <v>3</v>
          </cell>
          <cell r="J1743">
            <v>180</v>
          </cell>
          <cell r="K1743">
            <v>125</v>
          </cell>
          <cell r="Q1743" t="str">
            <v>A</v>
          </cell>
          <cell r="R1743" t="str">
            <v>C</v>
          </cell>
          <cell r="S1743" t="str">
            <v>C</v>
          </cell>
          <cell r="T1743" t="str">
            <v>A</v>
          </cell>
          <cell r="U1743" t="str">
            <v>A</v>
          </cell>
          <cell r="V1743" t="str">
            <v>A</v>
          </cell>
        </row>
        <row r="1744">
          <cell r="E1744" t="str">
            <v>I</v>
          </cell>
          <cell r="F1744" t="str">
            <v>I</v>
          </cell>
          <cell r="G1744">
            <v>1</v>
          </cell>
          <cell r="H1744">
            <v>6</v>
          </cell>
          <cell r="I1744">
            <v>3</v>
          </cell>
          <cell r="J1744">
            <v>346</v>
          </cell>
          <cell r="K1744">
            <v>110</v>
          </cell>
          <cell r="Q1744" t="str">
            <v>A</v>
          </cell>
          <cell r="R1744" t="str">
            <v>C</v>
          </cell>
          <cell r="S1744" t="str">
            <v>C</v>
          </cell>
          <cell r="T1744" t="str">
            <v>A</v>
          </cell>
          <cell r="U1744" t="str">
            <v>A</v>
          </cell>
          <cell r="V1744" t="str">
            <v>A</v>
          </cell>
        </row>
        <row r="1745">
          <cell r="E1745" t="str">
            <v>I</v>
          </cell>
          <cell r="F1745" t="str">
            <v>I</v>
          </cell>
          <cell r="G1745">
            <v>1</v>
          </cell>
          <cell r="H1745">
            <v>6</v>
          </cell>
          <cell r="I1745">
            <v>3</v>
          </cell>
          <cell r="J1745">
            <v>540</v>
          </cell>
          <cell r="K1745">
            <v>110</v>
          </cell>
          <cell r="Q1745" t="str">
            <v>A</v>
          </cell>
          <cell r="R1745" t="str">
            <v>C</v>
          </cell>
          <cell r="S1745" t="str">
            <v>C</v>
          </cell>
          <cell r="T1745" t="str">
            <v>A</v>
          </cell>
          <cell r="U1745" t="str">
            <v>A</v>
          </cell>
          <cell r="V1745" t="str">
            <v>A</v>
          </cell>
        </row>
        <row r="1746">
          <cell r="E1746" t="str">
            <v>I</v>
          </cell>
          <cell r="F1746" t="str">
            <v>I</v>
          </cell>
          <cell r="G1746">
            <v>1</v>
          </cell>
          <cell r="H1746">
            <v>6</v>
          </cell>
          <cell r="I1746">
            <v>3</v>
          </cell>
          <cell r="J1746">
            <v>370</v>
          </cell>
          <cell r="K1746">
            <v>120</v>
          </cell>
          <cell r="Q1746" t="str">
            <v>A</v>
          </cell>
          <cell r="R1746" t="str">
            <v>C</v>
          </cell>
          <cell r="S1746" t="str">
            <v>C</v>
          </cell>
          <cell r="T1746" t="str">
            <v>A</v>
          </cell>
          <cell r="U1746" t="str">
            <v>A</v>
          </cell>
          <cell r="V1746" t="str">
            <v>A</v>
          </cell>
        </row>
        <row r="1747">
          <cell r="E1747" t="str">
            <v>I</v>
          </cell>
          <cell r="F1747" t="str">
            <v>I</v>
          </cell>
          <cell r="G1747">
            <v>1</v>
          </cell>
          <cell r="H1747">
            <v>6</v>
          </cell>
          <cell r="I1747">
            <v>4</v>
          </cell>
          <cell r="J1747">
            <v>308</v>
          </cell>
          <cell r="K1747">
            <v>70</v>
          </cell>
          <cell r="Q1747" t="str">
            <v>A</v>
          </cell>
          <cell r="R1747" t="str">
            <v>C</v>
          </cell>
          <cell r="S1747" t="str">
            <v>C</v>
          </cell>
          <cell r="T1747" t="str">
            <v>A</v>
          </cell>
          <cell r="U1747" t="str">
            <v>C</v>
          </cell>
          <cell r="V1747" t="str">
            <v>A</v>
          </cell>
        </row>
        <row r="1748">
          <cell r="E1748" t="str">
            <v>I</v>
          </cell>
          <cell r="F1748" t="str">
            <v>I</v>
          </cell>
          <cell r="G1748">
            <v>1</v>
          </cell>
          <cell r="H1748">
            <v>6</v>
          </cell>
          <cell r="I1748">
            <v>4</v>
          </cell>
          <cell r="J1748">
            <v>360</v>
          </cell>
          <cell r="K1748">
            <v>74</v>
          </cell>
          <cell r="Q1748" t="str">
            <v>A</v>
          </cell>
          <cell r="R1748" t="str">
            <v>C</v>
          </cell>
          <cell r="S1748" t="str">
            <v>C</v>
          </cell>
          <cell r="T1748" t="str">
            <v>A</v>
          </cell>
          <cell r="U1748" t="str">
            <v>C</v>
          </cell>
          <cell r="V1748" t="str">
            <v>A</v>
          </cell>
        </row>
        <row r="1749">
          <cell r="E1749" t="str">
            <v>C</v>
          </cell>
          <cell r="V1749">
            <v>0</v>
          </cell>
        </row>
        <row r="1750">
          <cell r="E1750" t="str">
            <v>I</v>
          </cell>
          <cell r="F1750" t="str">
            <v>I</v>
          </cell>
          <cell r="G1750">
            <v>1</v>
          </cell>
          <cell r="H1750">
            <v>6</v>
          </cell>
          <cell r="I1750">
            <v>4</v>
          </cell>
          <cell r="J1750">
            <v>270</v>
          </cell>
          <cell r="K1750">
            <v>99</v>
          </cell>
          <cell r="Q1750" t="str">
            <v>A</v>
          </cell>
          <cell r="R1750" t="str">
            <v>C</v>
          </cell>
          <cell r="S1750" t="str">
            <v>C</v>
          </cell>
          <cell r="T1750" t="str">
            <v>C</v>
          </cell>
          <cell r="U1750" t="str">
            <v>A</v>
          </cell>
          <cell r="V1750" t="str">
            <v>A</v>
          </cell>
        </row>
        <row r="1751">
          <cell r="E1751" t="str">
            <v>I</v>
          </cell>
          <cell r="F1751" t="str">
            <v>I</v>
          </cell>
          <cell r="G1751">
            <v>1</v>
          </cell>
          <cell r="H1751">
            <v>6</v>
          </cell>
          <cell r="I1751">
            <v>4</v>
          </cell>
          <cell r="J1751">
            <v>212</v>
          </cell>
          <cell r="K1751">
            <v>110</v>
          </cell>
          <cell r="Q1751" t="str">
            <v>A</v>
          </cell>
          <cell r="R1751" t="str">
            <v>C</v>
          </cell>
          <cell r="S1751" t="str">
            <v>C</v>
          </cell>
          <cell r="T1751" t="str">
            <v>A</v>
          </cell>
          <cell r="U1751" t="str">
            <v>C</v>
          </cell>
          <cell r="V1751" t="str">
            <v>A</v>
          </cell>
        </row>
        <row r="1752">
          <cell r="E1752" t="str">
            <v>K</v>
          </cell>
          <cell r="F1752" t="str">
            <v>I</v>
          </cell>
          <cell r="G1752" t="str">
            <v>I</v>
          </cell>
          <cell r="H1752">
            <v>1</v>
          </cell>
          <cell r="I1752">
            <v>4</v>
          </cell>
          <cell r="K1752">
            <v>53</v>
          </cell>
          <cell r="Q1752" t="str">
            <v>A</v>
          </cell>
          <cell r="R1752" t="str">
            <v>C</v>
          </cell>
          <cell r="S1752" t="str">
            <v>A</v>
          </cell>
          <cell r="T1752" t="str">
            <v>A</v>
          </cell>
          <cell r="U1752" t="str">
            <v>C</v>
          </cell>
          <cell r="V1752">
            <v>770</v>
          </cell>
        </row>
        <row r="1753">
          <cell r="E1753" t="str">
            <v>I</v>
          </cell>
          <cell r="F1753" t="str">
            <v>I</v>
          </cell>
          <cell r="G1753">
            <v>1</v>
          </cell>
          <cell r="H1753">
            <v>6</v>
          </cell>
          <cell r="I1753">
            <v>4</v>
          </cell>
          <cell r="J1753">
            <v>166</v>
          </cell>
          <cell r="K1753">
            <v>120</v>
          </cell>
          <cell r="Q1753" t="str">
            <v>A</v>
          </cell>
          <cell r="R1753" t="str">
            <v>C</v>
          </cell>
          <cell r="S1753" t="str">
            <v>C</v>
          </cell>
          <cell r="T1753" t="str">
            <v>A</v>
          </cell>
          <cell r="U1753" t="str">
            <v>A</v>
          </cell>
          <cell r="V1753" t="str">
            <v>A</v>
          </cell>
        </row>
        <row r="1754">
          <cell r="E1754" t="str">
            <v>I</v>
          </cell>
          <cell r="F1754" t="str">
            <v>I</v>
          </cell>
          <cell r="G1754">
            <v>1</v>
          </cell>
          <cell r="H1754">
            <v>6</v>
          </cell>
          <cell r="I1754">
            <v>4</v>
          </cell>
          <cell r="J1754">
            <v>135</v>
          </cell>
          <cell r="K1754">
            <v>98</v>
          </cell>
          <cell r="Q1754" t="str">
            <v>A</v>
          </cell>
          <cell r="R1754" t="str">
            <v>C</v>
          </cell>
          <cell r="S1754" t="str">
            <v>C</v>
          </cell>
          <cell r="T1754" t="str">
            <v>A</v>
          </cell>
          <cell r="U1754" t="str">
            <v>A</v>
          </cell>
          <cell r="V1754" t="str">
            <v>C</v>
          </cell>
        </row>
        <row r="1755">
          <cell r="E1755" t="str">
            <v>K</v>
          </cell>
          <cell r="F1755" t="str">
            <v>I</v>
          </cell>
          <cell r="G1755" t="str">
            <v>I</v>
          </cell>
          <cell r="H1755">
            <v>1</v>
          </cell>
          <cell r="I1755">
            <v>4</v>
          </cell>
          <cell r="K1755">
            <v>78</v>
          </cell>
          <cell r="Q1755" t="str">
            <v>A</v>
          </cell>
          <cell r="R1755" t="str">
            <v>A</v>
          </cell>
          <cell r="S1755" t="str">
            <v>A</v>
          </cell>
          <cell r="T1755" t="str">
            <v>A</v>
          </cell>
          <cell r="U1755" t="str">
            <v>A</v>
          </cell>
          <cell r="V1755">
            <v>1133</v>
          </cell>
        </row>
        <row r="1756">
          <cell r="E1756" t="str">
            <v>K</v>
          </cell>
          <cell r="F1756" t="str">
            <v>I</v>
          </cell>
          <cell r="G1756" t="str">
            <v>I</v>
          </cell>
          <cell r="H1756">
            <v>1</v>
          </cell>
          <cell r="I1756">
            <v>4</v>
          </cell>
          <cell r="K1756">
            <v>97</v>
          </cell>
          <cell r="Q1756" t="str">
            <v>A</v>
          </cell>
          <cell r="R1756" t="str">
            <v>A</v>
          </cell>
          <cell r="S1756" t="str">
            <v>A</v>
          </cell>
          <cell r="T1756" t="str">
            <v>A</v>
          </cell>
          <cell r="U1756" t="str">
            <v>A</v>
          </cell>
          <cell r="V1756">
            <v>1408</v>
          </cell>
        </row>
        <row r="1757">
          <cell r="E1757" t="str">
            <v>K</v>
          </cell>
          <cell r="F1757" t="str">
            <v>I</v>
          </cell>
          <cell r="G1757" t="str">
            <v>I</v>
          </cell>
          <cell r="H1757">
            <v>1</v>
          </cell>
          <cell r="I1757">
            <v>4</v>
          </cell>
          <cell r="K1757">
            <v>73</v>
          </cell>
          <cell r="Q1757" t="str">
            <v>A</v>
          </cell>
          <cell r="R1757" t="str">
            <v>A</v>
          </cell>
          <cell r="S1757" t="str">
            <v>A</v>
          </cell>
          <cell r="T1757" t="str">
            <v>A</v>
          </cell>
          <cell r="U1757" t="str">
            <v>A</v>
          </cell>
          <cell r="V1757">
            <v>1060</v>
          </cell>
        </row>
        <row r="1758">
          <cell r="E1758" t="str">
            <v>K</v>
          </cell>
          <cell r="F1758" t="str">
            <v>I</v>
          </cell>
          <cell r="G1758" t="str">
            <v>I</v>
          </cell>
          <cell r="H1758">
            <v>1</v>
          </cell>
          <cell r="I1758">
            <v>4</v>
          </cell>
          <cell r="K1758">
            <v>115</v>
          </cell>
          <cell r="Q1758" t="str">
            <v>A</v>
          </cell>
          <cell r="R1758" t="str">
            <v>A</v>
          </cell>
          <cell r="S1758" t="str">
            <v>A</v>
          </cell>
          <cell r="T1758" t="str">
            <v>A</v>
          </cell>
          <cell r="U1758" t="str">
            <v>A</v>
          </cell>
          <cell r="V1758">
            <v>1670</v>
          </cell>
        </row>
        <row r="1759">
          <cell r="E1759" t="str">
            <v>K</v>
          </cell>
          <cell r="F1759" t="str">
            <v>I</v>
          </cell>
          <cell r="G1759" t="str">
            <v>I</v>
          </cell>
          <cell r="H1759">
            <v>1</v>
          </cell>
          <cell r="I1759">
            <v>4</v>
          </cell>
          <cell r="K1759">
            <v>58</v>
          </cell>
          <cell r="Q1759" t="str">
            <v>A</v>
          </cell>
          <cell r="R1759" t="str">
            <v>A</v>
          </cell>
          <cell r="S1759" t="str">
            <v>A</v>
          </cell>
          <cell r="T1759" t="str">
            <v>A</v>
          </cell>
          <cell r="U1759" t="str">
            <v>A</v>
          </cell>
          <cell r="V1759">
            <v>842</v>
          </cell>
        </row>
        <row r="1760">
          <cell r="E1760" t="str">
            <v>K</v>
          </cell>
          <cell r="F1760" t="str">
            <v>I</v>
          </cell>
          <cell r="G1760" t="str">
            <v>I</v>
          </cell>
          <cell r="H1760">
            <v>1</v>
          </cell>
          <cell r="I1760">
            <v>4</v>
          </cell>
          <cell r="K1760">
            <v>110</v>
          </cell>
          <cell r="Q1760" t="str">
            <v>A</v>
          </cell>
          <cell r="R1760" t="str">
            <v>A</v>
          </cell>
          <cell r="S1760" t="str">
            <v>A</v>
          </cell>
          <cell r="T1760" t="str">
            <v>A</v>
          </cell>
          <cell r="U1760" t="str">
            <v>A</v>
          </cell>
          <cell r="V1760">
            <v>1597</v>
          </cell>
        </row>
        <row r="1761">
          <cell r="E1761" t="str">
            <v>K</v>
          </cell>
          <cell r="F1761" t="str">
            <v>I</v>
          </cell>
          <cell r="G1761" t="str">
            <v>I</v>
          </cell>
          <cell r="H1761">
            <v>1</v>
          </cell>
          <cell r="I1761">
            <v>4</v>
          </cell>
          <cell r="K1761">
            <v>72</v>
          </cell>
          <cell r="Q1761" t="str">
            <v>A</v>
          </cell>
          <cell r="R1761" t="str">
            <v>A</v>
          </cell>
          <cell r="S1761" t="str">
            <v>A</v>
          </cell>
          <cell r="T1761" t="str">
            <v>A</v>
          </cell>
          <cell r="U1761" t="str">
            <v>A</v>
          </cell>
          <cell r="V1761">
            <v>1045</v>
          </cell>
        </row>
        <row r="1762">
          <cell r="E1762" t="str">
            <v>K</v>
          </cell>
          <cell r="F1762" t="str">
            <v>I</v>
          </cell>
          <cell r="G1762" t="str">
            <v>I</v>
          </cell>
          <cell r="H1762">
            <v>1</v>
          </cell>
          <cell r="I1762">
            <v>4</v>
          </cell>
          <cell r="K1762">
            <v>143</v>
          </cell>
          <cell r="Q1762" t="str">
            <v>A</v>
          </cell>
          <cell r="R1762" t="str">
            <v>A</v>
          </cell>
          <cell r="S1762" t="str">
            <v>A</v>
          </cell>
          <cell r="T1762" t="str">
            <v>A</v>
          </cell>
          <cell r="U1762" t="str">
            <v>A</v>
          </cell>
          <cell r="V1762">
            <v>2076</v>
          </cell>
        </row>
        <row r="1763">
          <cell r="E1763">
            <v>0</v>
          </cell>
          <cell r="V1763">
            <v>0</v>
          </cell>
        </row>
        <row r="1764">
          <cell r="E1764">
            <v>0</v>
          </cell>
          <cell r="V1764">
            <v>0</v>
          </cell>
        </row>
        <row r="1765">
          <cell r="E1765">
            <v>0</v>
          </cell>
          <cell r="V1765">
            <v>0</v>
          </cell>
        </row>
        <row r="1766">
          <cell r="E1766" t="str">
            <v>II</v>
          </cell>
          <cell r="F1766" t="str">
            <v>II</v>
          </cell>
          <cell r="G1766">
            <v>1</v>
          </cell>
          <cell r="H1766">
            <v>2</v>
          </cell>
          <cell r="J1766">
            <v>228</v>
          </cell>
          <cell r="Q1766" t="str">
            <v>A</v>
          </cell>
          <cell r="R1766" t="str">
            <v>C</v>
          </cell>
          <cell r="S1766" t="str">
            <v>A</v>
          </cell>
          <cell r="T1766" t="str">
            <v>A</v>
          </cell>
          <cell r="U1766" t="str">
            <v>A</v>
          </cell>
          <cell r="V1766" t="str">
            <v>A</v>
          </cell>
        </row>
        <row r="1767">
          <cell r="E1767" t="str">
            <v>II</v>
          </cell>
          <cell r="F1767" t="str">
            <v>II</v>
          </cell>
          <cell r="G1767">
            <v>1</v>
          </cell>
          <cell r="H1767">
            <v>2</v>
          </cell>
          <cell r="J1767">
            <v>200</v>
          </cell>
          <cell r="Q1767" t="str">
            <v>A</v>
          </cell>
          <cell r="R1767" t="str">
            <v>C</v>
          </cell>
          <cell r="S1767" t="str">
            <v>A</v>
          </cell>
          <cell r="T1767" t="str">
            <v>A</v>
          </cell>
          <cell r="U1767" t="str">
            <v>A</v>
          </cell>
          <cell r="V1767" t="str">
            <v>A</v>
          </cell>
        </row>
        <row r="1768">
          <cell r="E1768" t="str">
            <v>II</v>
          </cell>
          <cell r="F1768" t="str">
            <v>II</v>
          </cell>
          <cell r="G1768">
            <v>1</v>
          </cell>
          <cell r="H1768">
            <v>1</v>
          </cell>
          <cell r="J1768">
            <v>125</v>
          </cell>
          <cell r="Q1768" t="str">
            <v>A</v>
          </cell>
          <cell r="R1768" t="str">
            <v>C</v>
          </cell>
          <cell r="S1768" t="str">
            <v>C</v>
          </cell>
          <cell r="T1768" t="str">
            <v>A</v>
          </cell>
          <cell r="U1768" t="str">
            <v>A</v>
          </cell>
          <cell r="V1768" t="str">
            <v>A</v>
          </cell>
        </row>
        <row r="1769">
          <cell r="E1769" t="str">
            <v>II</v>
          </cell>
          <cell r="F1769" t="str">
            <v>II</v>
          </cell>
          <cell r="G1769">
            <v>1</v>
          </cell>
          <cell r="H1769">
            <v>2</v>
          </cell>
          <cell r="J1769">
            <v>345</v>
          </cell>
          <cell r="Q1769" t="str">
            <v>A</v>
          </cell>
          <cell r="R1769" t="str">
            <v>C</v>
          </cell>
          <cell r="S1769" t="str">
            <v>A</v>
          </cell>
          <cell r="T1769" t="str">
            <v>A</v>
          </cell>
          <cell r="U1769" t="str">
            <v>A</v>
          </cell>
          <cell r="V1769" t="str">
            <v>A</v>
          </cell>
        </row>
        <row r="1770">
          <cell r="E1770" t="str">
            <v>II</v>
          </cell>
          <cell r="F1770" t="str">
            <v>II</v>
          </cell>
          <cell r="G1770">
            <v>1</v>
          </cell>
          <cell r="H1770">
            <v>2</v>
          </cell>
          <cell r="J1770">
            <v>200</v>
          </cell>
          <cell r="Q1770" t="str">
            <v>A</v>
          </cell>
          <cell r="R1770" t="str">
            <v>C</v>
          </cell>
          <cell r="S1770" t="str">
            <v>A</v>
          </cell>
          <cell r="T1770" t="str">
            <v>A</v>
          </cell>
          <cell r="U1770" t="str">
            <v>A</v>
          </cell>
          <cell r="V1770" t="str">
            <v>A</v>
          </cell>
        </row>
        <row r="1771">
          <cell r="E1771" t="str">
            <v>II</v>
          </cell>
          <cell r="F1771" t="str">
            <v>II</v>
          </cell>
          <cell r="G1771">
            <v>1</v>
          </cell>
          <cell r="H1771">
            <v>1</v>
          </cell>
          <cell r="J1771">
            <v>160</v>
          </cell>
          <cell r="Q1771" t="str">
            <v>A</v>
          </cell>
          <cell r="R1771" t="str">
            <v>C</v>
          </cell>
          <cell r="S1771" t="str">
            <v>C</v>
          </cell>
          <cell r="T1771" t="str">
            <v>A</v>
          </cell>
          <cell r="U1771" t="str">
            <v>A</v>
          </cell>
          <cell r="V1771" t="str">
            <v>C</v>
          </cell>
        </row>
        <row r="1772">
          <cell r="E1772" t="str">
            <v>II</v>
          </cell>
          <cell r="F1772" t="str">
            <v>II</v>
          </cell>
          <cell r="G1772">
            <v>1</v>
          </cell>
          <cell r="H1772">
            <v>1</v>
          </cell>
          <cell r="J1772">
            <v>170</v>
          </cell>
          <cell r="Q1772" t="str">
            <v>A</v>
          </cell>
          <cell r="R1772" t="str">
            <v>C</v>
          </cell>
          <cell r="S1772" t="str">
            <v>C</v>
          </cell>
          <cell r="T1772" t="str">
            <v>A</v>
          </cell>
          <cell r="U1772" t="str">
            <v>A</v>
          </cell>
          <cell r="V1772" t="str">
            <v>C</v>
          </cell>
        </row>
        <row r="1773">
          <cell r="E1773">
            <v>0</v>
          </cell>
          <cell r="V1773">
            <v>0</v>
          </cell>
        </row>
        <row r="1774">
          <cell r="E1774">
            <v>0</v>
          </cell>
          <cell r="V1774">
            <v>0</v>
          </cell>
        </row>
        <row r="1775">
          <cell r="E1775" t="str">
            <v>II</v>
          </cell>
          <cell r="F1775" t="str">
            <v>II</v>
          </cell>
          <cell r="G1775">
            <v>1</v>
          </cell>
          <cell r="H1775">
            <v>2</v>
          </cell>
          <cell r="J1775">
            <v>160</v>
          </cell>
          <cell r="Q1775" t="str">
            <v>A</v>
          </cell>
          <cell r="R1775" t="str">
            <v>C</v>
          </cell>
          <cell r="S1775" t="str">
            <v>C</v>
          </cell>
          <cell r="T1775" t="str">
            <v>A</v>
          </cell>
          <cell r="U1775" t="str">
            <v>A</v>
          </cell>
          <cell r="V1775" t="str">
            <v>A</v>
          </cell>
        </row>
        <row r="1776">
          <cell r="E1776" t="str">
            <v>K</v>
          </cell>
          <cell r="F1776" t="str">
            <v>II</v>
          </cell>
          <cell r="G1776" t="str">
            <v>II</v>
          </cell>
          <cell r="H1776">
            <v>1</v>
          </cell>
          <cell r="I1776">
            <v>1</v>
          </cell>
          <cell r="K1776">
            <v>51</v>
          </cell>
          <cell r="Q1776" t="str">
            <v>A</v>
          </cell>
          <cell r="R1776" t="str">
            <v>A</v>
          </cell>
          <cell r="S1776" t="str">
            <v>A</v>
          </cell>
          <cell r="T1776" t="str">
            <v>A</v>
          </cell>
          <cell r="U1776" t="str">
            <v>A</v>
          </cell>
          <cell r="V1776">
            <v>791</v>
          </cell>
        </row>
        <row r="1777">
          <cell r="E1777" t="str">
            <v>II</v>
          </cell>
          <cell r="F1777" t="str">
            <v>II</v>
          </cell>
          <cell r="G1777">
            <v>1</v>
          </cell>
          <cell r="H1777">
            <v>2</v>
          </cell>
          <cell r="J1777">
            <v>205</v>
          </cell>
          <cell r="Q1777" t="str">
            <v>A</v>
          </cell>
          <cell r="R1777" t="str">
            <v>C</v>
          </cell>
          <cell r="S1777" t="str">
            <v>A</v>
          </cell>
          <cell r="T1777" t="str">
            <v>A</v>
          </cell>
          <cell r="U1777" t="str">
            <v>A</v>
          </cell>
          <cell r="V1777" t="str">
            <v>A</v>
          </cell>
        </row>
        <row r="1778">
          <cell r="E1778" t="str">
            <v>II</v>
          </cell>
          <cell r="F1778" t="str">
            <v>II</v>
          </cell>
          <cell r="G1778">
            <v>1</v>
          </cell>
          <cell r="H1778">
            <v>2</v>
          </cell>
          <cell r="I1778">
            <v>1</v>
          </cell>
          <cell r="J1778">
            <v>130</v>
          </cell>
          <cell r="K1778">
            <v>55</v>
          </cell>
          <cell r="Q1778" t="str">
            <v>A</v>
          </cell>
          <cell r="R1778" t="str">
            <v>C</v>
          </cell>
          <cell r="S1778" t="str">
            <v>A</v>
          </cell>
          <cell r="T1778" t="str">
            <v>C</v>
          </cell>
          <cell r="U1778" t="str">
            <v>A</v>
          </cell>
          <cell r="V1778" t="str">
            <v>A</v>
          </cell>
        </row>
        <row r="1779">
          <cell r="E1779" t="str">
            <v>II</v>
          </cell>
          <cell r="F1779" t="str">
            <v>II</v>
          </cell>
          <cell r="G1779">
            <v>1</v>
          </cell>
          <cell r="H1779">
            <v>1</v>
          </cell>
          <cell r="I1779">
            <v>1</v>
          </cell>
          <cell r="J1779">
            <v>130</v>
          </cell>
          <cell r="K1779">
            <v>52</v>
          </cell>
          <cell r="Q1779" t="str">
            <v>A</v>
          </cell>
          <cell r="R1779" t="str">
            <v>C</v>
          </cell>
          <cell r="S1779" t="str">
            <v>C</v>
          </cell>
          <cell r="T1779" t="str">
            <v>C</v>
          </cell>
          <cell r="U1779" t="str">
            <v>A</v>
          </cell>
          <cell r="V1779" t="str">
            <v>A</v>
          </cell>
        </row>
        <row r="1780">
          <cell r="E1780" t="str">
            <v>K</v>
          </cell>
          <cell r="F1780" t="str">
            <v>II</v>
          </cell>
          <cell r="G1780" t="str">
            <v>II</v>
          </cell>
          <cell r="H1780">
            <v>1</v>
          </cell>
          <cell r="I1780">
            <v>1</v>
          </cell>
          <cell r="K1780">
            <v>81</v>
          </cell>
          <cell r="Q1780" t="str">
            <v>A</v>
          </cell>
          <cell r="R1780" t="str">
            <v>A</v>
          </cell>
          <cell r="S1780" t="str">
            <v>A</v>
          </cell>
          <cell r="T1780" t="str">
            <v>A</v>
          </cell>
          <cell r="U1780" t="str">
            <v>A</v>
          </cell>
          <cell r="V1780">
            <v>1256</v>
          </cell>
        </row>
        <row r="1781">
          <cell r="E1781" t="str">
            <v>K</v>
          </cell>
          <cell r="F1781" t="str">
            <v>II</v>
          </cell>
          <cell r="G1781" t="str">
            <v>II</v>
          </cell>
          <cell r="H1781">
            <v>1</v>
          </cell>
          <cell r="I1781">
            <v>2</v>
          </cell>
          <cell r="K1781">
            <v>112</v>
          </cell>
          <cell r="Q1781" t="str">
            <v>A</v>
          </cell>
          <cell r="R1781" t="str">
            <v>A</v>
          </cell>
          <cell r="S1781" t="str">
            <v>A</v>
          </cell>
          <cell r="T1781" t="str">
            <v>A</v>
          </cell>
          <cell r="U1781" t="str">
            <v>A</v>
          </cell>
          <cell r="V1781">
            <v>1736</v>
          </cell>
        </row>
        <row r="1782">
          <cell r="E1782" t="str">
            <v>II</v>
          </cell>
          <cell r="F1782" t="str">
            <v>II</v>
          </cell>
          <cell r="G1782">
            <v>1</v>
          </cell>
          <cell r="H1782">
            <v>1</v>
          </cell>
          <cell r="I1782">
            <v>1</v>
          </cell>
          <cell r="J1782">
            <v>112</v>
          </cell>
          <cell r="K1782">
            <v>45</v>
          </cell>
          <cell r="Q1782" t="str">
            <v>A</v>
          </cell>
          <cell r="R1782" t="str">
            <v>C</v>
          </cell>
          <cell r="S1782" t="str">
            <v>C</v>
          </cell>
          <cell r="T1782" t="str">
            <v>C</v>
          </cell>
          <cell r="U1782" t="str">
            <v>A</v>
          </cell>
          <cell r="V1782" t="str">
            <v>A</v>
          </cell>
        </row>
        <row r="1783">
          <cell r="E1783" t="str">
            <v>S1</v>
          </cell>
          <cell r="V1783">
            <v>0</v>
          </cell>
        </row>
        <row r="1784">
          <cell r="E1784" t="str">
            <v>II</v>
          </cell>
          <cell r="F1784" t="str">
            <v>II</v>
          </cell>
          <cell r="G1784">
            <v>1</v>
          </cell>
          <cell r="H1784">
            <v>1</v>
          </cell>
          <cell r="I1784">
            <v>2</v>
          </cell>
          <cell r="J1784">
            <v>98</v>
          </cell>
          <cell r="K1784">
            <v>85</v>
          </cell>
          <cell r="Q1784" t="str">
            <v>A</v>
          </cell>
          <cell r="R1784" t="str">
            <v>C</v>
          </cell>
          <cell r="S1784" t="str">
            <v>C</v>
          </cell>
          <cell r="T1784" t="str">
            <v>C</v>
          </cell>
          <cell r="U1784" t="str">
            <v>A</v>
          </cell>
          <cell r="V1784" t="str">
            <v>C</v>
          </cell>
        </row>
        <row r="1785">
          <cell r="E1785" t="str">
            <v>K</v>
          </cell>
          <cell r="F1785" t="str">
            <v>II</v>
          </cell>
          <cell r="G1785" t="str">
            <v>II</v>
          </cell>
          <cell r="H1785">
            <v>1</v>
          </cell>
          <cell r="I1785">
            <v>2</v>
          </cell>
          <cell r="K1785">
            <v>130</v>
          </cell>
          <cell r="Q1785" t="str">
            <v>A</v>
          </cell>
          <cell r="R1785" t="str">
            <v>A</v>
          </cell>
          <cell r="S1785" t="str">
            <v>A</v>
          </cell>
          <cell r="T1785" t="str">
            <v>A</v>
          </cell>
          <cell r="U1785" t="str">
            <v>A</v>
          </cell>
          <cell r="V1785">
            <v>2015</v>
          </cell>
        </row>
        <row r="1786">
          <cell r="E1786" t="str">
            <v>K</v>
          </cell>
          <cell r="F1786" t="str">
            <v>II</v>
          </cell>
          <cell r="G1786" t="str">
            <v>II</v>
          </cell>
          <cell r="H1786">
            <v>1</v>
          </cell>
          <cell r="I1786">
            <v>1</v>
          </cell>
          <cell r="K1786">
            <v>57</v>
          </cell>
          <cell r="Q1786" t="str">
            <v>A</v>
          </cell>
          <cell r="R1786" t="str">
            <v>A</v>
          </cell>
          <cell r="S1786" t="str">
            <v>A</v>
          </cell>
          <cell r="T1786" t="str">
            <v>A</v>
          </cell>
          <cell r="U1786" t="str">
            <v>A</v>
          </cell>
          <cell r="V1786">
            <v>884</v>
          </cell>
        </row>
        <row r="1787">
          <cell r="E1787" t="str">
            <v>K</v>
          </cell>
          <cell r="F1787" t="str">
            <v>II</v>
          </cell>
          <cell r="G1787" t="str">
            <v>II</v>
          </cell>
          <cell r="H1787">
            <v>1</v>
          </cell>
          <cell r="I1787">
            <v>1</v>
          </cell>
          <cell r="K1787">
            <v>63</v>
          </cell>
          <cell r="Q1787" t="str">
            <v>A</v>
          </cell>
          <cell r="R1787" t="str">
            <v>A</v>
          </cell>
          <cell r="S1787" t="str">
            <v>A</v>
          </cell>
          <cell r="T1787" t="str">
            <v>A</v>
          </cell>
          <cell r="U1787" t="str">
            <v>A</v>
          </cell>
          <cell r="V1787">
            <v>977</v>
          </cell>
        </row>
        <row r="1788">
          <cell r="E1788" t="str">
            <v>K</v>
          </cell>
          <cell r="F1788" t="str">
            <v>II</v>
          </cell>
          <cell r="G1788" t="str">
            <v>II</v>
          </cell>
          <cell r="H1788">
            <v>1</v>
          </cell>
          <cell r="I1788">
            <v>2</v>
          </cell>
          <cell r="K1788">
            <v>53</v>
          </cell>
          <cell r="Q1788" t="str">
            <v>A</v>
          </cell>
          <cell r="R1788" t="str">
            <v>A</v>
          </cell>
          <cell r="S1788" t="str">
            <v>C</v>
          </cell>
          <cell r="T1788" t="str">
            <v>C</v>
          </cell>
          <cell r="U1788" t="str">
            <v>C</v>
          </cell>
          <cell r="V1788">
            <v>822</v>
          </cell>
        </row>
        <row r="1789">
          <cell r="E1789" t="str">
            <v>K</v>
          </cell>
          <cell r="F1789" t="str">
            <v>II</v>
          </cell>
          <cell r="G1789" t="str">
            <v>II</v>
          </cell>
          <cell r="H1789">
            <v>1</v>
          </cell>
          <cell r="I1789">
            <v>2</v>
          </cell>
          <cell r="K1789">
            <v>68</v>
          </cell>
          <cell r="Q1789" t="str">
            <v>A</v>
          </cell>
          <cell r="R1789" t="str">
            <v>A</v>
          </cell>
          <cell r="S1789" t="str">
            <v>A</v>
          </cell>
          <cell r="T1789" t="str">
            <v>A</v>
          </cell>
          <cell r="U1789" t="str">
            <v>A</v>
          </cell>
          <cell r="V1789">
            <v>1054</v>
          </cell>
        </row>
        <row r="1790">
          <cell r="E1790" t="str">
            <v>K</v>
          </cell>
          <cell r="F1790" t="str">
            <v>II</v>
          </cell>
          <cell r="G1790" t="str">
            <v>II</v>
          </cell>
          <cell r="H1790">
            <v>1</v>
          </cell>
          <cell r="I1790">
            <v>3</v>
          </cell>
          <cell r="K1790">
            <v>53</v>
          </cell>
          <cell r="Q1790" t="str">
            <v>A</v>
          </cell>
          <cell r="R1790" t="str">
            <v>A</v>
          </cell>
          <cell r="S1790" t="str">
            <v>A</v>
          </cell>
          <cell r="T1790" t="str">
            <v>C</v>
          </cell>
          <cell r="U1790" t="str">
            <v>C</v>
          </cell>
          <cell r="V1790">
            <v>800</v>
          </cell>
        </row>
        <row r="1791">
          <cell r="E1791" t="str">
            <v>K</v>
          </cell>
          <cell r="F1791" t="str">
            <v>II</v>
          </cell>
          <cell r="G1791" t="str">
            <v>II</v>
          </cell>
          <cell r="H1791">
            <v>1</v>
          </cell>
          <cell r="I1791">
            <v>3</v>
          </cell>
          <cell r="K1791">
            <v>63</v>
          </cell>
          <cell r="Q1791" t="str">
            <v>A</v>
          </cell>
          <cell r="R1791" t="str">
            <v>A</v>
          </cell>
          <cell r="S1791" t="str">
            <v>A</v>
          </cell>
          <cell r="T1791" t="str">
            <v>A</v>
          </cell>
          <cell r="U1791" t="str">
            <v>A</v>
          </cell>
          <cell r="V1791">
            <v>951</v>
          </cell>
        </row>
        <row r="1792">
          <cell r="E1792" t="str">
            <v>K</v>
          </cell>
          <cell r="F1792" t="str">
            <v>II</v>
          </cell>
          <cell r="G1792" t="str">
            <v>II</v>
          </cell>
          <cell r="H1792">
            <v>1</v>
          </cell>
          <cell r="I1792">
            <v>2</v>
          </cell>
          <cell r="K1792">
            <v>57</v>
          </cell>
          <cell r="Q1792" t="str">
            <v>A</v>
          </cell>
          <cell r="R1792" t="str">
            <v>A</v>
          </cell>
          <cell r="S1792" t="str">
            <v>A</v>
          </cell>
          <cell r="T1792" t="str">
            <v>A</v>
          </cell>
          <cell r="U1792" t="str">
            <v>A</v>
          </cell>
          <cell r="V1792">
            <v>884</v>
          </cell>
        </row>
        <row r="1793">
          <cell r="E1793" t="str">
            <v>K</v>
          </cell>
          <cell r="F1793" t="str">
            <v>II</v>
          </cell>
          <cell r="G1793" t="str">
            <v>II</v>
          </cell>
          <cell r="H1793">
            <v>1</v>
          </cell>
          <cell r="I1793">
            <v>1</v>
          </cell>
          <cell r="K1793">
            <v>49</v>
          </cell>
          <cell r="Q1793" t="str">
            <v>A</v>
          </cell>
          <cell r="R1793" t="str">
            <v>C</v>
          </cell>
          <cell r="S1793" t="str">
            <v>C</v>
          </cell>
          <cell r="T1793" t="str">
            <v>C</v>
          </cell>
          <cell r="U1793" t="str">
            <v>C</v>
          </cell>
          <cell r="V1793">
            <v>760</v>
          </cell>
        </row>
        <row r="1794">
          <cell r="E1794" t="str">
            <v>K</v>
          </cell>
          <cell r="F1794" t="str">
            <v>II</v>
          </cell>
          <cell r="G1794" t="str">
            <v>II</v>
          </cell>
          <cell r="H1794">
            <v>1</v>
          </cell>
          <cell r="I1794">
            <v>3</v>
          </cell>
          <cell r="K1794">
            <v>57</v>
          </cell>
          <cell r="Q1794" t="str">
            <v>A</v>
          </cell>
          <cell r="R1794" t="str">
            <v>A</v>
          </cell>
          <cell r="S1794" t="str">
            <v>C</v>
          </cell>
          <cell r="T1794" t="str">
            <v>C</v>
          </cell>
          <cell r="U1794" t="str">
            <v>C</v>
          </cell>
          <cell r="V1794">
            <v>861</v>
          </cell>
        </row>
        <row r="1795">
          <cell r="E1795" t="str">
            <v>K</v>
          </cell>
          <cell r="F1795" t="str">
            <v>II</v>
          </cell>
          <cell r="G1795" t="str">
            <v>II</v>
          </cell>
          <cell r="H1795">
            <v>1</v>
          </cell>
          <cell r="I1795">
            <v>3</v>
          </cell>
          <cell r="K1795">
            <v>55</v>
          </cell>
          <cell r="Q1795" t="str">
            <v>A</v>
          </cell>
          <cell r="R1795" t="str">
            <v>A</v>
          </cell>
          <cell r="S1795" t="str">
            <v>A</v>
          </cell>
          <cell r="T1795" t="str">
            <v>A</v>
          </cell>
          <cell r="U1795" t="str">
            <v>A</v>
          </cell>
          <cell r="V1795">
            <v>831</v>
          </cell>
        </row>
        <row r="1796">
          <cell r="E1796" t="str">
            <v>K</v>
          </cell>
          <cell r="V1796">
            <v>0</v>
          </cell>
        </row>
        <row r="1797">
          <cell r="E1797" t="str">
            <v>K</v>
          </cell>
          <cell r="F1797" t="str">
            <v>II</v>
          </cell>
          <cell r="G1797" t="str">
            <v>II</v>
          </cell>
          <cell r="H1797">
            <v>1</v>
          </cell>
          <cell r="I1797">
            <v>3</v>
          </cell>
          <cell r="K1797">
            <v>42</v>
          </cell>
          <cell r="Q1797" t="str">
            <v>A</v>
          </cell>
          <cell r="R1797" t="str">
            <v>C</v>
          </cell>
          <cell r="S1797" t="str">
            <v>C</v>
          </cell>
          <cell r="T1797" t="str">
            <v>C</v>
          </cell>
          <cell r="U1797" t="str">
            <v>C</v>
          </cell>
          <cell r="V1797">
            <v>634</v>
          </cell>
        </row>
        <row r="1798">
          <cell r="E1798" t="str">
            <v>K</v>
          </cell>
          <cell r="F1798" t="str">
            <v>II</v>
          </cell>
          <cell r="G1798" t="str">
            <v>II</v>
          </cell>
          <cell r="H1798">
            <v>1</v>
          </cell>
          <cell r="I1798">
            <v>1</v>
          </cell>
          <cell r="K1798">
            <v>37</v>
          </cell>
          <cell r="Q1798" t="str">
            <v>A</v>
          </cell>
          <cell r="R1798" t="str">
            <v>C</v>
          </cell>
          <cell r="S1798" t="str">
            <v>C</v>
          </cell>
          <cell r="T1798" t="str">
            <v>C</v>
          </cell>
          <cell r="U1798" t="str">
            <v>C</v>
          </cell>
          <cell r="V1798">
            <v>574</v>
          </cell>
        </row>
        <row r="1799">
          <cell r="E1799" t="str">
            <v>K</v>
          </cell>
          <cell r="F1799" t="str">
            <v>II</v>
          </cell>
          <cell r="G1799" t="str">
            <v>II</v>
          </cell>
          <cell r="H1799">
            <v>1</v>
          </cell>
          <cell r="I1799">
            <v>3</v>
          </cell>
          <cell r="K1799">
            <v>42</v>
          </cell>
          <cell r="Q1799" t="str">
            <v>A</v>
          </cell>
          <cell r="R1799" t="str">
            <v>C</v>
          </cell>
          <cell r="S1799" t="str">
            <v>C</v>
          </cell>
          <cell r="T1799" t="str">
            <v>C</v>
          </cell>
          <cell r="U1799" t="str">
            <v>C</v>
          </cell>
          <cell r="V1799">
            <v>634</v>
          </cell>
        </row>
        <row r="1800">
          <cell r="E1800">
            <v>0</v>
          </cell>
          <cell r="V1800">
            <v>0</v>
          </cell>
        </row>
        <row r="1801">
          <cell r="E1801">
            <v>0</v>
          </cell>
          <cell r="V1801">
            <v>0</v>
          </cell>
        </row>
        <row r="1802">
          <cell r="E1802">
            <v>0</v>
          </cell>
          <cell r="V1802">
            <v>0</v>
          </cell>
        </row>
        <row r="1803">
          <cell r="E1803">
            <v>0</v>
          </cell>
          <cell r="V1803">
            <v>0</v>
          </cell>
        </row>
        <row r="1804">
          <cell r="E1804">
            <v>0</v>
          </cell>
          <cell r="V1804">
            <v>0</v>
          </cell>
        </row>
        <row r="1805">
          <cell r="E1805">
            <v>0</v>
          </cell>
          <cell r="V1805">
            <v>0</v>
          </cell>
        </row>
        <row r="1806">
          <cell r="E1806">
            <v>0</v>
          </cell>
          <cell r="V1806">
            <v>0</v>
          </cell>
        </row>
        <row r="1807">
          <cell r="E1807">
            <v>0</v>
          </cell>
          <cell r="V1807">
            <v>0</v>
          </cell>
        </row>
        <row r="1808">
          <cell r="E1808">
            <v>0</v>
          </cell>
          <cell r="V1808">
            <v>0</v>
          </cell>
        </row>
        <row r="1809">
          <cell r="E1809">
            <v>0</v>
          </cell>
          <cell r="V1809">
            <v>0</v>
          </cell>
        </row>
        <row r="1810">
          <cell r="E1810">
            <v>0</v>
          </cell>
          <cell r="V1810">
            <v>0</v>
          </cell>
        </row>
        <row r="1811">
          <cell r="E1811">
            <v>0</v>
          </cell>
          <cell r="V1811">
            <v>0</v>
          </cell>
        </row>
        <row r="1812">
          <cell r="E1812">
            <v>0</v>
          </cell>
          <cell r="V1812">
            <v>0</v>
          </cell>
        </row>
        <row r="1813">
          <cell r="E1813">
            <v>0</v>
          </cell>
          <cell r="V1813">
            <v>0</v>
          </cell>
        </row>
        <row r="1814">
          <cell r="E1814">
            <v>0</v>
          </cell>
          <cell r="V1814">
            <v>0</v>
          </cell>
        </row>
        <row r="1815">
          <cell r="E1815">
            <v>0</v>
          </cell>
          <cell r="V1815">
            <v>0</v>
          </cell>
        </row>
        <row r="1816">
          <cell r="E1816">
            <v>0</v>
          </cell>
          <cell r="V1816">
            <v>0</v>
          </cell>
        </row>
        <row r="1817">
          <cell r="E1817">
            <v>0</v>
          </cell>
          <cell r="V1817">
            <v>0</v>
          </cell>
        </row>
        <row r="1818">
          <cell r="E1818">
            <v>0</v>
          </cell>
          <cell r="V1818">
            <v>0</v>
          </cell>
        </row>
        <row r="1819">
          <cell r="E1819">
            <v>0</v>
          </cell>
          <cell r="V1819">
            <v>0</v>
          </cell>
        </row>
        <row r="1820">
          <cell r="E1820">
            <v>0</v>
          </cell>
          <cell r="V1820">
            <v>0</v>
          </cell>
        </row>
        <row r="1821">
          <cell r="E1821">
            <v>0</v>
          </cell>
          <cell r="V1821">
            <v>0</v>
          </cell>
        </row>
        <row r="1822">
          <cell r="E1822">
            <v>0</v>
          </cell>
          <cell r="V1822">
            <v>0</v>
          </cell>
        </row>
        <row r="1823">
          <cell r="E1823">
            <v>0</v>
          </cell>
          <cell r="V1823">
            <v>0</v>
          </cell>
        </row>
        <row r="1824">
          <cell r="E1824">
            <v>0</v>
          </cell>
          <cell r="V1824">
            <v>0</v>
          </cell>
        </row>
        <row r="1825">
          <cell r="E1825">
            <v>0</v>
          </cell>
          <cell r="V1825">
            <v>0</v>
          </cell>
        </row>
        <row r="1826">
          <cell r="E1826">
            <v>0</v>
          </cell>
          <cell r="V1826">
            <v>0</v>
          </cell>
        </row>
        <row r="1827">
          <cell r="E1827">
            <v>0</v>
          </cell>
          <cell r="V1827">
            <v>0</v>
          </cell>
        </row>
        <row r="1828">
          <cell r="E1828">
            <v>0</v>
          </cell>
          <cell r="V1828">
            <v>0</v>
          </cell>
        </row>
        <row r="1829">
          <cell r="E1829">
            <v>0</v>
          </cell>
          <cell r="V1829">
            <v>0</v>
          </cell>
        </row>
        <row r="1830">
          <cell r="E1830">
            <v>0</v>
          </cell>
          <cell r="V1830">
            <v>0</v>
          </cell>
        </row>
        <row r="1831">
          <cell r="E1831">
            <v>0</v>
          </cell>
          <cell r="V1831">
            <v>0</v>
          </cell>
        </row>
        <row r="1832">
          <cell r="E1832">
            <v>0</v>
          </cell>
          <cell r="V1832">
            <v>0</v>
          </cell>
        </row>
        <row r="1833">
          <cell r="E1833">
            <v>0</v>
          </cell>
          <cell r="V1833">
            <v>0</v>
          </cell>
        </row>
        <row r="1834">
          <cell r="E1834">
            <v>0</v>
          </cell>
          <cell r="V1834">
            <v>0</v>
          </cell>
        </row>
        <row r="1835">
          <cell r="E1835">
            <v>0</v>
          </cell>
          <cell r="V1835">
            <v>0</v>
          </cell>
        </row>
        <row r="1836">
          <cell r="E1836">
            <v>0</v>
          </cell>
          <cell r="V1836">
            <v>0</v>
          </cell>
        </row>
        <row r="1837">
          <cell r="E1837">
            <v>0</v>
          </cell>
          <cell r="V1837">
            <v>0</v>
          </cell>
        </row>
        <row r="1838">
          <cell r="E1838">
            <v>0</v>
          </cell>
          <cell r="V1838">
            <v>0</v>
          </cell>
        </row>
        <row r="1839">
          <cell r="E1839">
            <v>0</v>
          </cell>
          <cell r="V1839">
            <v>0</v>
          </cell>
        </row>
        <row r="1840">
          <cell r="E1840">
            <v>0</v>
          </cell>
          <cell r="V1840">
            <v>0</v>
          </cell>
        </row>
        <row r="1841">
          <cell r="E1841">
            <v>0</v>
          </cell>
          <cell r="V1841">
            <v>0</v>
          </cell>
        </row>
        <row r="1842">
          <cell r="E1842">
            <v>0</v>
          </cell>
          <cell r="V1842">
            <v>0</v>
          </cell>
        </row>
        <row r="1843">
          <cell r="E1843">
            <v>0</v>
          </cell>
          <cell r="V1843">
            <v>0</v>
          </cell>
        </row>
        <row r="1844">
          <cell r="E1844">
            <v>0</v>
          </cell>
          <cell r="V1844">
            <v>0</v>
          </cell>
        </row>
        <row r="1845">
          <cell r="E1845">
            <v>0</v>
          </cell>
          <cell r="V1845">
            <v>0</v>
          </cell>
        </row>
        <row r="1846">
          <cell r="E1846">
            <v>0</v>
          </cell>
          <cell r="V1846">
            <v>0</v>
          </cell>
        </row>
        <row r="1847">
          <cell r="E1847">
            <v>0</v>
          </cell>
          <cell r="V1847">
            <v>0</v>
          </cell>
        </row>
        <row r="1848">
          <cell r="E1848">
            <v>0</v>
          </cell>
          <cell r="V1848">
            <v>0</v>
          </cell>
        </row>
        <row r="1849">
          <cell r="E1849">
            <v>0</v>
          </cell>
          <cell r="V1849">
            <v>0</v>
          </cell>
        </row>
        <row r="1850">
          <cell r="E1850">
            <v>0</v>
          </cell>
          <cell r="V1850">
            <v>0</v>
          </cell>
        </row>
        <row r="1851">
          <cell r="E1851">
            <v>0</v>
          </cell>
          <cell r="V1851">
            <v>0</v>
          </cell>
        </row>
        <row r="1852">
          <cell r="E1852">
            <v>0</v>
          </cell>
          <cell r="V1852">
            <v>0</v>
          </cell>
        </row>
        <row r="1853">
          <cell r="E1853">
            <v>0</v>
          </cell>
          <cell r="V1853">
            <v>0</v>
          </cell>
        </row>
        <row r="1854">
          <cell r="E1854">
            <v>0</v>
          </cell>
          <cell r="V1854">
            <v>0</v>
          </cell>
        </row>
        <row r="1855">
          <cell r="E1855">
            <v>0</v>
          </cell>
          <cell r="V1855">
            <v>0</v>
          </cell>
        </row>
        <row r="1856">
          <cell r="E1856">
            <v>0</v>
          </cell>
          <cell r="V1856">
            <v>0</v>
          </cell>
        </row>
        <row r="1857">
          <cell r="E1857">
            <v>0</v>
          </cell>
          <cell r="V1857">
            <v>0</v>
          </cell>
        </row>
        <row r="1858">
          <cell r="E1858">
            <v>0</v>
          </cell>
          <cell r="V1858">
            <v>0</v>
          </cell>
        </row>
        <row r="1859">
          <cell r="E1859">
            <v>0</v>
          </cell>
          <cell r="V1859">
            <v>0</v>
          </cell>
        </row>
        <row r="1860">
          <cell r="E1860">
            <v>0</v>
          </cell>
          <cell r="V1860">
            <v>0</v>
          </cell>
        </row>
        <row r="1861">
          <cell r="E1861">
            <v>0</v>
          </cell>
          <cell r="V1861">
            <v>0</v>
          </cell>
        </row>
        <row r="1862">
          <cell r="E1862">
            <v>0</v>
          </cell>
          <cell r="V1862">
            <v>0</v>
          </cell>
        </row>
        <row r="1863">
          <cell r="E1863">
            <v>0</v>
          </cell>
          <cell r="V1863">
            <v>0</v>
          </cell>
        </row>
        <row r="1864">
          <cell r="E1864">
            <v>0</v>
          </cell>
          <cell r="V1864">
            <v>0</v>
          </cell>
        </row>
        <row r="1865">
          <cell r="E1865">
            <v>0</v>
          </cell>
          <cell r="V1865">
            <v>0</v>
          </cell>
        </row>
        <row r="1866">
          <cell r="E1866">
            <v>0</v>
          </cell>
          <cell r="V1866">
            <v>0</v>
          </cell>
        </row>
        <row r="1867">
          <cell r="E1867">
            <v>0</v>
          </cell>
          <cell r="V1867">
            <v>0</v>
          </cell>
        </row>
        <row r="1868">
          <cell r="E1868">
            <v>0</v>
          </cell>
          <cell r="V1868">
            <v>0</v>
          </cell>
        </row>
        <row r="1869">
          <cell r="E1869">
            <v>0</v>
          </cell>
          <cell r="V1869">
            <v>0</v>
          </cell>
        </row>
        <row r="1870">
          <cell r="E1870">
            <v>0</v>
          </cell>
          <cell r="V1870">
            <v>0</v>
          </cell>
        </row>
        <row r="1871">
          <cell r="E1871">
            <v>0</v>
          </cell>
          <cell r="V1871">
            <v>0</v>
          </cell>
        </row>
        <row r="1872">
          <cell r="E1872">
            <v>0</v>
          </cell>
          <cell r="V1872">
            <v>0</v>
          </cell>
        </row>
        <row r="1873">
          <cell r="E1873">
            <v>0</v>
          </cell>
          <cell r="V1873">
            <v>0</v>
          </cell>
        </row>
        <row r="1874">
          <cell r="E1874">
            <v>0</v>
          </cell>
          <cell r="V1874">
            <v>0</v>
          </cell>
        </row>
        <row r="1875">
          <cell r="E1875">
            <v>0</v>
          </cell>
          <cell r="V1875">
            <v>0</v>
          </cell>
        </row>
        <row r="1876">
          <cell r="E1876">
            <v>0</v>
          </cell>
          <cell r="V1876">
            <v>0</v>
          </cell>
        </row>
        <row r="1877">
          <cell r="E1877">
            <v>0</v>
          </cell>
          <cell r="V1877">
            <v>0</v>
          </cell>
        </row>
        <row r="1878">
          <cell r="E1878">
            <v>0</v>
          </cell>
          <cell r="V1878">
            <v>0</v>
          </cell>
        </row>
        <row r="1879">
          <cell r="E1879">
            <v>0</v>
          </cell>
          <cell r="V1879">
            <v>0</v>
          </cell>
        </row>
        <row r="1880">
          <cell r="K1880">
            <v>0</v>
          </cell>
          <cell r="M1880">
            <v>0</v>
          </cell>
          <cell r="O1880">
            <v>0</v>
          </cell>
        </row>
        <row r="1881">
          <cell r="E1881" t="str">
            <v>I</v>
          </cell>
          <cell r="F1881" t="str">
            <v>I</v>
          </cell>
          <cell r="G1881">
            <v>1</v>
          </cell>
          <cell r="H1881">
            <v>6</v>
          </cell>
          <cell r="J1881">
            <v>145</v>
          </cell>
          <cell r="Q1881" t="str">
            <v>A</v>
          </cell>
          <cell r="R1881" t="str">
            <v>C</v>
          </cell>
          <cell r="S1881" t="str">
            <v>C</v>
          </cell>
          <cell r="T1881" t="str">
            <v>A</v>
          </cell>
          <cell r="U1881" t="str">
            <v>A</v>
          </cell>
          <cell r="V1881" t="str">
            <v>C</v>
          </cell>
        </row>
        <row r="1882">
          <cell r="E1882" t="str">
            <v>I</v>
          </cell>
          <cell r="F1882" t="str">
            <v>I</v>
          </cell>
          <cell r="G1882">
            <v>1</v>
          </cell>
          <cell r="H1882">
            <v>6</v>
          </cell>
          <cell r="I1882">
            <v>5</v>
          </cell>
          <cell r="J1882">
            <v>145</v>
          </cell>
          <cell r="K1882">
            <v>100</v>
          </cell>
          <cell r="Q1882" t="str">
            <v>A</v>
          </cell>
          <cell r="R1882" t="str">
            <v>C</v>
          </cell>
          <cell r="S1882" t="str">
            <v>C</v>
          </cell>
          <cell r="T1882" t="str">
            <v>A</v>
          </cell>
          <cell r="U1882" t="str">
            <v>A</v>
          </cell>
          <cell r="V1882" t="str">
            <v>C</v>
          </cell>
        </row>
        <row r="1883">
          <cell r="E1883" t="str">
            <v>K</v>
          </cell>
          <cell r="F1883" t="str">
            <v>I</v>
          </cell>
          <cell r="G1883" t="str">
            <v>I</v>
          </cell>
          <cell r="H1883">
            <v>1</v>
          </cell>
          <cell r="I1883">
            <v>5</v>
          </cell>
          <cell r="K1883">
            <v>95</v>
          </cell>
          <cell r="Q1883" t="str">
            <v>A</v>
          </cell>
          <cell r="R1883" t="str">
            <v>A</v>
          </cell>
          <cell r="S1883" t="str">
            <v>A</v>
          </cell>
          <cell r="T1883" t="str">
            <v>A</v>
          </cell>
          <cell r="U1883" t="str">
            <v>A</v>
          </cell>
          <cell r="V1883">
            <v>1397</v>
          </cell>
        </row>
        <row r="1884">
          <cell r="E1884" t="str">
            <v>I</v>
          </cell>
          <cell r="F1884" t="str">
            <v>I</v>
          </cell>
          <cell r="G1884">
            <v>1</v>
          </cell>
          <cell r="H1884">
            <v>6</v>
          </cell>
          <cell r="I1884">
            <v>5</v>
          </cell>
          <cell r="J1884">
            <v>145</v>
          </cell>
          <cell r="K1884">
            <v>40</v>
          </cell>
          <cell r="Q1884" t="str">
            <v>A</v>
          </cell>
          <cell r="R1884" t="str">
            <v>C</v>
          </cell>
          <cell r="S1884" t="str">
            <v>C</v>
          </cell>
          <cell r="T1884" t="str">
            <v>A</v>
          </cell>
          <cell r="U1884" t="str">
            <v>A</v>
          </cell>
          <cell r="V1884" t="str">
            <v>C</v>
          </cell>
        </row>
        <row r="1885">
          <cell r="E1885" t="str">
            <v>I</v>
          </cell>
          <cell r="F1885" t="str">
            <v>I</v>
          </cell>
          <cell r="G1885">
            <v>1</v>
          </cell>
          <cell r="H1885">
            <v>6</v>
          </cell>
          <cell r="I1885">
            <v>5</v>
          </cell>
          <cell r="J1885">
            <v>225</v>
          </cell>
          <cell r="K1885">
            <v>49</v>
          </cell>
          <cell r="Q1885" t="str">
            <v>A</v>
          </cell>
          <cell r="R1885" t="str">
            <v>C</v>
          </cell>
          <cell r="S1885" t="str">
            <v>C</v>
          </cell>
          <cell r="T1885" t="str">
            <v>A</v>
          </cell>
          <cell r="U1885" t="str">
            <v>C</v>
          </cell>
          <cell r="V1885" t="str">
            <v>A</v>
          </cell>
        </row>
        <row r="1886">
          <cell r="E1886" t="str">
            <v>I</v>
          </cell>
          <cell r="F1886" t="str">
            <v>I</v>
          </cell>
          <cell r="G1886">
            <v>1</v>
          </cell>
          <cell r="H1886">
            <v>6</v>
          </cell>
          <cell r="I1886">
            <v>5</v>
          </cell>
          <cell r="J1886">
            <v>213</v>
          </cell>
          <cell r="K1886">
            <v>60</v>
          </cell>
          <cell r="Q1886" t="str">
            <v>A</v>
          </cell>
          <cell r="R1886" t="str">
            <v>C</v>
          </cell>
          <cell r="S1886" t="str">
            <v>C</v>
          </cell>
          <cell r="T1886" t="str">
            <v>A</v>
          </cell>
          <cell r="U1886" t="str">
            <v>C</v>
          </cell>
          <cell r="V1886" t="str">
            <v>A</v>
          </cell>
        </row>
        <row r="1887">
          <cell r="E1887" t="str">
            <v>I</v>
          </cell>
          <cell r="F1887" t="str">
            <v>I</v>
          </cell>
          <cell r="G1887">
            <v>1</v>
          </cell>
          <cell r="H1887">
            <v>20</v>
          </cell>
          <cell r="I1887">
            <v>5</v>
          </cell>
          <cell r="J1887">
            <v>145</v>
          </cell>
          <cell r="K1887">
            <v>97</v>
          </cell>
          <cell r="Q1887" t="str">
            <v>A</v>
          </cell>
          <cell r="R1887" t="str">
            <v>A</v>
          </cell>
          <cell r="S1887" t="str">
            <v>C</v>
          </cell>
          <cell r="T1887" t="str">
            <v>A</v>
          </cell>
          <cell r="U1887" t="str">
            <v>A</v>
          </cell>
          <cell r="V1887" t="str">
            <v>A</v>
          </cell>
        </row>
        <row r="1888">
          <cell r="E1888" t="str">
            <v>I</v>
          </cell>
          <cell r="F1888" t="str">
            <v>I</v>
          </cell>
          <cell r="G1888">
            <v>1</v>
          </cell>
          <cell r="H1888">
            <v>6</v>
          </cell>
          <cell r="I1888">
            <v>5</v>
          </cell>
          <cell r="J1888">
            <v>400</v>
          </cell>
          <cell r="K1888">
            <v>73</v>
          </cell>
          <cell r="Q1888" t="str">
            <v>A</v>
          </cell>
          <cell r="R1888" t="str">
            <v>C</v>
          </cell>
          <cell r="S1888" t="str">
            <v>C</v>
          </cell>
          <cell r="T1888" t="str">
            <v>A</v>
          </cell>
          <cell r="U1888" t="str">
            <v>A</v>
          </cell>
          <cell r="V1888" t="str">
            <v>A</v>
          </cell>
        </row>
        <row r="1889">
          <cell r="E1889" t="str">
            <v>I</v>
          </cell>
          <cell r="F1889" t="str">
            <v>I</v>
          </cell>
          <cell r="G1889">
            <v>1</v>
          </cell>
          <cell r="H1889">
            <v>6</v>
          </cell>
          <cell r="I1889">
            <v>5</v>
          </cell>
          <cell r="J1889">
            <v>495</v>
          </cell>
          <cell r="K1889">
            <v>62</v>
          </cell>
          <cell r="Q1889" t="str">
            <v>A</v>
          </cell>
          <cell r="R1889" t="str">
            <v>C</v>
          </cell>
          <cell r="S1889" t="str">
            <v>C</v>
          </cell>
          <cell r="T1889" t="str">
            <v>A</v>
          </cell>
          <cell r="U1889" t="str">
            <v>A</v>
          </cell>
          <cell r="V1889" t="str">
            <v>A</v>
          </cell>
        </row>
        <row r="1890">
          <cell r="E1890" t="str">
            <v>I</v>
          </cell>
          <cell r="F1890" t="str">
            <v>I</v>
          </cell>
          <cell r="G1890">
            <v>1</v>
          </cell>
          <cell r="H1890">
            <v>20</v>
          </cell>
          <cell r="I1890">
            <v>5</v>
          </cell>
          <cell r="J1890">
            <v>110</v>
          </cell>
          <cell r="K1890">
            <v>104</v>
          </cell>
          <cell r="Q1890" t="str">
            <v>A</v>
          </cell>
          <cell r="R1890" t="str">
            <v>C</v>
          </cell>
          <cell r="S1890" t="str">
            <v>C</v>
          </cell>
          <cell r="T1890" t="str">
            <v>A</v>
          </cell>
          <cell r="U1890" t="str">
            <v>C</v>
          </cell>
          <cell r="V1890" t="str">
            <v>A</v>
          </cell>
        </row>
        <row r="1891">
          <cell r="E1891" t="str">
            <v>I</v>
          </cell>
          <cell r="F1891" t="str">
            <v>I</v>
          </cell>
          <cell r="G1891">
            <v>1</v>
          </cell>
          <cell r="H1891">
            <v>6</v>
          </cell>
          <cell r="I1891">
            <v>5</v>
          </cell>
          <cell r="J1891">
            <v>225</v>
          </cell>
          <cell r="K1891">
            <v>100</v>
          </cell>
          <cell r="Q1891" t="str">
            <v>A</v>
          </cell>
          <cell r="R1891" t="str">
            <v>C</v>
          </cell>
          <cell r="S1891" t="str">
            <v>C</v>
          </cell>
          <cell r="T1891" t="str">
            <v>A</v>
          </cell>
          <cell r="U1891" t="str">
            <v>C</v>
          </cell>
          <cell r="V1891" t="str">
            <v>A</v>
          </cell>
        </row>
        <row r="1892">
          <cell r="E1892" t="str">
            <v>I</v>
          </cell>
          <cell r="F1892" t="str">
            <v>I</v>
          </cell>
          <cell r="G1892">
            <v>1</v>
          </cell>
          <cell r="H1892">
            <v>6</v>
          </cell>
          <cell r="I1892">
            <v>5</v>
          </cell>
          <cell r="J1892">
            <v>222</v>
          </cell>
          <cell r="K1892">
            <v>89</v>
          </cell>
          <cell r="Q1892" t="str">
            <v>A</v>
          </cell>
          <cell r="R1892" t="str">
            <v>C</v>
          </cell>
          <cell r="S1892" t="str">
            <v>C</v>
          </cell>
          <cell r="T1892" t="str">
            <v>A</v>
          </cell>
          <cell r="U1892" t="str">
            <v>C</v>
          </cell>
          <cell r="V1892" t="str">
            <v>A</v>
          </cell>
        </row>
        <row r="1893">
          <cell r="E1893" t="str">
            <v>C</v>
          </cell>
          <cell r="V1893">
            <v>0</v>
          </cell>
        </row>
        <row r="1894">
          <cell r="E1894" t="str">
            <v>I</v>
          </cell>
          <cell r="F1894" t="str">
            <v>I</v>
          </cell>
          <cell r="G1894">
            <v>1</v>
          </cell>
          <cell r="H1894">
            <v>20</v>
          </cell>
          <cell r="I1894">
            <v>6</v>
          </cell>
          <cell r="J1894">
            <v>150</v>
          </cell>
          <cell r="K1894">
            <v>72</v>
          </cell>
          <cell r="Q1894" t="str">
            <v>A</v>
          </cell>
          <cell r="R1894" t="str">
            <v>C</v>
          </cell>
          <cell r="S1894" t="str">
            <v>C</v>
          </cell>
          <cell r="T1894" t="str">
            <v>A</v>
          </cell>
          <cell r="U1894" t="str">
            <v>C</v>
          </cell>
          <cell r="V1894" t="str">
            <v>A</v>
          </cell>
        </row>
        <row r="1895">
          <cell r="E1895" t="str">
            <v>I</v>
          </cell>
          <cell r="F1895" t="str">
            <v>I</v>
          </cell>
          <cell r="G1895">
            <v>1</v>
          </cell>
          <cell r="H1895">
            <v>6</v>
          </cell>
          <cell r="I1895">
            <v>6</v>
          </cell>
          <cell r="J1895">
            <v>155</v>
          </cell>
          <cell r="K1895">
            <v>95</v>
          </cell>
          <cell r="Q1895" t="str">
            <v>A</v>
          </cell>
          <cell r="R1895" t="str">
            <v>C</v>
          </cell>
          <cell r="S1895" t="str">
            <v>C</v>
          </cell>
          <cell r="T1895" t="str">
            <v>A</v>
          </cell>
          <cell r="U1895" t="str">
            <v>A</v>
          </cell>
          <cell r="V1895" t="str">
            <v>C</v>
          </cell>
        </row>
        <row r="1896">
          <cell r="E1896" t="str">
            <v>K</v>
          </cell>
          <cell r="F1896" t="str">
            <v>I</v>
          </cell>
          <cell r="G1896" t="str">
            <v>I</v>
          </cell>
          <cell r="H1896">
            <v>1</v>
          </cell>
          <cell r="I1896">
            <v>6</v>
          </cell>
          <cell r="K1896">
            <v>91</v>
          </cell>
          <cell r="Q1896" t="str">
            <v>A</v>
          </cell>
          <cell r="R1896" t="str">
            <v>A</v>
          </cell>
          <cell r="S1896" t="str">
            <v>A</v>
          </cell>
          <cell r="T1896" t="str">
            <v>A</v>
          </cell>
          <cell r="U1896" t="str">
            <v>A</v>
          </cell>
          <cell r="V1896">
            <v>1283</v>
          </cell>
        </row>
        <row r="1897">
          <cell r="E1897" t="str">
            <v>I</v>
          </cell>
          <cell r="F1897" t="str">
            <v>I</v>
          </cell>
          <cell r="G1897">
            <v>1</v>
          </cell>
          <cell r="H1897">
            <v>6</v>
          </cell>
          <cell r="I1897">
            <v>6</v>
          </cell>
          <cell r="J1897">
            <v>156</v>
          </cell>
          <cell r="K1897">
            <v>100</v>
          </cell>
          <cell r="Q1897" t="str">
            <v>A</v>
          </cell>
          <cell r="R1897" t="str">
            <v>C</v>
          </cell>
          <cell r="S1897" t="str">
            <v>C</v>
          </cell>
          <cell r="T1897" t="str">
            <v>C</v>
          </cell>
          <cell r="U1897" t="str">
            <v>A</v>
          </cell>
          <cell r="V1897" t="str">
            <v>C</v>
          </cell>
        </row>
        <row r="1898">
          <cell r="E1898" t="str">
            <v>I</v>
          </cell>
          <cell r="F1898" t="str">
            <v>I</v>
          </cell>
          <cell r="G1898">
            <v>1</v>
          </cell>
          <cell r="H1898">
            <v>20</v>
          </cell>
          <cell r="I1898">
            <v>6</v>
          </cell>
          <cell r="J1898">
            <v>115</v>
          </cell>
          <cell r="K1898">
            <v>105</v>
          </cell>
          <cell r="Q1898" t="str">
            <v>A</v>
          </cell>
          <cell r="R1898" t="str">
            <v>C</v>
          </cell>
          <cell r="S1898" t="str">
            <v>C</v>
          </cell>
          <cell r="T1898" t="str">
            <v>A</v>
          </cell>
          <cell r="U1898" t="str">
            <v>C</v>
          </cell>
          <cell r="V1898" t="str">
            <v>A</v>
          </cell>
        </row>
        <row r="1899">
          <cell r="E1899" t="str">
            <v>K</v>
          </cell>
          <cell r="F1899" t="str">
            <v>I</v>
          </cell>
          <cell r="G1899" t="str">
            <v>I</v>
          </cell>
          <cell r="H1899">
            <v>1</v>
          </cell>
          <cell r="I1899">
            <v>6</v>
          </cell>
          <cell r="K1899">
            <v>102</v>
          </cell>
          <cell r="Q1899" t="str">
            <v>A</v>
          </cell>
          <cell r="R1899" t="str">
            <v>A</v>
          </cell>
          <cell r="S1899" t="str">
            <v>A</v>
          </cell>
          <cell r="T1899" t="str">
            <v>A</v>
          </cell>
          <cell r="U1899" t="str">
            <v>A</v>
          </cell>
          <cell r="V1899">
            <v>1438</v>
          </cell>
        </row>
        <row r="1900">
          <cell r="E1900" t="str">
            <v>K</v>
          </cell>
          <cell r="F1900" t="str">
            <v>I</v>
          </cell>
          <cell r="G1900" t="str">
            <v>I</v>
          </cell>
          <cell r="H1900">
            <v>1</v>
          </cell>
          <cell r="I1900">
            <v>6</v>
          </cell>
          <cell r="K1900">
            <v>109</v>
          </cell>
          <cell r="Q1900" t="str">
            <v>A</v>
          </cell>
          <cell r="R1900" t="str">
            <v>A</v>
          </cell>
          <cell r="S1900" t="str">
            <v>A</v>
          </cell>
          <cell r="T1900" t="str">
            <v>A</v>
          </cell>
          <cell r="U1900" t="str">
            <v>A</v>
          </cell>
          <cell r="V1900">
            <v>1537</v>
          </cell>
        </row>
        <row r="1901">
          <cell r="E1901" t="str">
            <v>K</v>
          </cell>
          <cell r="F1901" t="str">
            <v>I</v>
          </cell>
          <cell r="G1901" t="str">
            <v>I</v>
          </cell>
          <cell r="H1901">
            <v>1</v>
          </cell>
          <cell r="I1901">
            <v>6</v>
          </cell>
          <cell r="K1901">
            <v>91</v>
          </cell>
          <cell r="Q1901" t="str">
            <v>A</v>
          </cell>
          <cell r="R1901" t="str">
            <v>A</v>
          </cell>
          <cell r="S1901" t="str">
            <v>A</v>
          </cell>
          <cell r="T1901" t="str">
            <v>A</v>
          </cell>
          <cell r="U1901" t="str">
            <v>A</v>
          </cell>
          <cell r="V1901">
            <v>1283</v>
          </cell>
        </row>
        <row r="1902">
          <cell r="E1902" t="str">
            <v>K</v>
          </cell>
          <cell r="F1902" t="str">
            <v>I</v>
          </cell>
          <cell r="G1902" t="str">
            <v>I</v>
          </cell>
          <cell r="H1902">
            <v>1</v>
          </cell>
          <cell r="I1902">
            <v>6</v>
          </cell>
          <cell r="K1902">
            <v>85</v>
          </cell>
          <cell r="Q1902" t="str">
            <v>A</v>
          </cell>
          <cell r="R1902" t="str">
            <v>A</v>
          </cell>
          <cell r="S1902" t="str">
            <v>A</v>
          </cell>
          <cell r="T1902" t="str">
            <v>A</v>
          </cell>
          <cell r="U1902" t="str">
            <v>A</v>
          </cell>
          <cell r="V1902">
            <v>1199</v>
          </cell>
        </row>
        <row r="1903">
          <cell r="E1903" t="str">
            <v>S1</v>
          </cell>
          <cell r="V1903">
            <v>0</v>
          </cell>
        </row>
        <row r="1904">
          <cell r="E1904" t="str">
            <v>K</v>
          </cell>
          <cell r="F1904" t="str">
            <v>I</v>
          </cell>
          <cell r="G1904" t="str">
            <v>I</v>
          </cell>
          <cell r="H1904">
            <v>1</v>
          </cell>
          <cell r="I1904">
            <v>6</v>
          </cell>
          <cell r="K1904">
            <v>95</v>
          </cell>
          <cell r="Q1904" t="str">
            <v>A</v>
          </cell>
          <cell r="R1904" t="str">
            <v>A</v>
          </cell>
          <cell r="S1904" t="str">
            <v>A</v>
          </cell>
          <cell r="T1904" t="str">
            <v>A</v>
          </cell>
          <cell r="U1904" t="str">
            <v>A</v>
          </cell>
          <cell r="V1904">
            <v>1340</v>
          </cell>
        </row>
        <row r="1905">
          <cell r="E1905" t="str">
            <v>K</v>
          </cell>
          <cell r="F1905" t="str">
            <v>I</v>
          </cell>
          <cell r="G1905" t="str">
            <v>I</v>
          </cell>
          <cell r="H1905">
            <v>1</v>
          </cell>
          <cell r="I1905">
            <v>6</v>
          </cell>
          <cell r="K1905">
            <v>105</v>
          </cell>
          <cell r="Q1905" t="str">
            <v>A</v>
          </cell>
          <cell r="R1905" t="str">
            <v>A</v>
          </cell>
          <cell r="S1905" t="str">
            <v>A</v>
          </cell>
          <cell r="T1905" t="str">
            <v>A</v>
          </cell>
          <cell r="U1905" t="str">
            <v>A</v>
          </cell>
          <cell r="V1905">
            <v>1481</v>
          </cell>
        </row>
        <row r="1906">
          <cell r="E1906" t="str">
            <v>K</v>
          </cell>
          <cell r="F1906" t="str">
            <v>I</v>
          </cell>
          <cell r="G1906" t="str">
            <v>I</v>
          </cell>
          <cell r="H1906">
            <v>1</v>
          </cell>
          <cell r="I1906">
            <v>6</v>
          </cell>
          <cell r="K1906">
            <v>110</v>
          </cell>
          <cell r="Q1906" t="str">
            <v>A</v>
          </cell>
          <cell r="R1906" t="str">
            <v>A</v>
          </cell>
          <cell r="S1906" t="str">
            <v>A</v>
          </cell>
          <cell r="T1906" t="str">
            <v>A</v>
          </cell>
          <cell r="U1906" t="str">
            <v>A</v>
          </cell>
          <cell r="V1906">
            <v>1551</v>
          </cell>
        </row>
        <row r="1907">
          <cell r="E1907">
            <v>0</v>
          </cell>
          <cell r="V1907">
            <v>0</v>
          </cell>
        </row>
        <row r="1908">
          <cell r="E1908">
            <v>0</v>
          </cell>
          <cell r="V1908">
            <v>0</v>
          </cell>
        </row>
        <row r="1909">
          <cell r="E1909">
            <v>0</v>
          </cell>
          <cell r="V1909">
            <v>0</v>
          </cell>
        </row>
        <row r="1910">
          <cell r="E1910" t="str">
            <v>II</v>
          </cell>
          <cell r="F1910" t="str">
            <v>II</v>
          </cell>
          <cell r="G1910">
            <v>1</v>
          </cell>
          <cell r="H1910">
            <v>2</v>
          </cell>
          <cell r="J1910">
            <v>143</v>
          </cell>
          <cell r="Q1910" t="str">
            <v>A</v>
          </cell>
          <cell r="R1910" t="str">
            <v>C</v>
          </cell>
          <cell r="S1910" t="str">
            <v>C</v>
          </cell>
          <cell r="T1910" t="str">
            <v>A</v>
          </cell>
          <cell r="U1910" t="str">
            <v>A</v>
          </cell>
          <cell r="V1910" t="str">
            <v>A</v>
          </cell>
        </row>
        <row r="1911">
          <cell r="E1911" t="str">
            <v>II</v>
          </cell>
          <cell r="F1911" t="str">
            <v>II</v>
          </cell>
          <cell r="G1911">
            <v>1</v>
          </cell>
          <cell r="H1911">
            <v>2</v>
          </cell>
          <cell r="J1911">
            <v>220</v>
          </cell>
          <cell r="Q1911" t="str">
            <v>A</v>
          </cell>
          <cell r="R1911" t="str">
            <v>C</v>
          </cell>
          <cell r="S1911" t="str">
            <v>A</v>
          </cell>
          <cell r="T1911" t="str">
            <v>A</v>
          </cell>
          <cell r="U1911" t="str">
            <v>C</v>
          </cell>
          <cell r="V1911" t="str">
            <v>A</v>
          </cell>
        </row>
        <row r="1912">
          <cell r="E1912" t="str">
            <v>II</v>
          </cell>
          <cell r="F1912" t="str">
            <v>II</v>
          </cell>
          <cell r="G1912">
            <v>1</v>
          </cell>
          <cell r="H1912">
            <v>2</v>
          </cell>
          <cell r="J1912">
            <v>149</v>
          </cell>
          <cell r="Q1912" t="str">
            <v>A</v>
          </cell>
          <cell r="R1912" t="str">
            <v>C</v>
          </cell>
          <cell r="S1912" t="str">
            <v>C</v>
          </cell>
          <cell r="T1912" t="str">
            <v>A</v>
          </cell>
          <cell r="U1912" t="str">
            <v>A</v>
          </cell>
          <cell r="V1912" t="str">
            <v>A</v>
          </cell>
        </row>
        <row r="1913">
          <cell r="E1913" t="str">
            <v>II</v>
          </cell>
          <cell r="F1913" t="str">
            <v>II</v>
          </cell>
          <cell r="G1913">
            <v>1</v>
          </cell>
          <cell r="H1913">
            <v>2</v>
          </cell>
          <cell r="J1913">
            <v>255</v>
          </cell>
          <cell r="Q1913" t="str">
            <v>A</v>
          </cell>
          <cell r="R1913" t="str">
            <v>C</v>
          </cell>
          <cell r="S1913" t="str">
            <v>A</v>
          </cell>
          <cell r="T1913" t="str">
            <v>A</v>
          </cell>
          <cell r="U1913" t="str">
            <v>A</v>
          </cell>
          <cell r="V1913" t="str">
            <v>A</v>
          </cell>
        </row>
        <row r="1914">
          <cell r="E1914" t="str">
            <v>II</v>
          </cell>
          <cell r="F1914" t="str">
            <v>II</v>
          </cell>
          <cell r="G1914">
            <v>1</v>
          </cell>
          <cell r="H1914">
            <v>2</v>
          </cell>
          <cell r="J1914">
            <v>220</v>
          </cell>
          <cell r="Q1914" t="str">
            <v>A</v>
          </cell>
          <cell r="R1914" t="str">
            <v>C</v>
          </cell>
          <cell r="S1914" t="str">
            <v>A</v>
          </cell>
          <cell r="T1914" t="str">
            <v>A</v>
          </cell>
          <cell r="U1914" t="str">
            <v>C</v>
          </cell>
          <cell r="V1914" t="str">
            <v>A</v>
          </cell>
        </row>
        <row r="1915">
          <cell r="E1915" t="str">
            <v>II</v>
          </cell>
          <cell r="F1915" t="str">
            <v>II</v>
          </cell>
          <cell r="G1915">
            <v>1</v>
          </cell>
          <cell r="H1915">
            <v>2</v>
          </cell>
          <cell r="J1915">
            <v>160</v>
          </cell>
          <cell r="Q1915" t="str">
            <v>A</v>
          </cell>
          <cell r="R1915" t="str">
            <v>C</v>
          </cell>
          <cell r="S1915" t="str">
            <v>A</v>
          </cell>
          <cell r="T1915" t="str">
            <v>A</v>
          </cell>
          <cell r="U1915" t="str">
            <v>A</v>
          </cell>
          <cell r="V1915" t="str">
            <v>C</v>
          </cell>
        </row>
        <row r="1916">
          <cell r="E1916" t="str">
            <v>II</v>
          </cell>
          <cell r="F1916" t="str">
            <v>II</v>
          </cell>
          <cell r="G1916">
            <v>1</v>
          </cell>
          <cell r="H1916">
            <v>1</v>
          </cell>
          <cell r="J1916">
            <v>295</v>
          </cell>
          <cell r="Q1916" t="str">
            <v>A</v>
          </cell>
          <cell r="R1916" t="str">
            <v>C</v>
          </cell>
          <cell r="S1916" t="str">
            <v>C</v>
          </cell>
          <cell r="T1916" t="str">
            <v>A</v>
          </cell>
          <cell r="U1916" t="str">
            <v>A</v>
          </cell>
          <cell r="V1916" t="str">
            <v>C</v>
          </cell>
        </row>
        <row r="1917">
          <cell r="E1917">
            <v>0</v>
          </cell>
          <cell r="V1917">
            <v>0</v>
          </cell>
        </row>
        <row r="1918">
          <cell r="E1918">
            <v>0</v>
          </cell>
          <cell r="V1918">
            <v>0</v>
          </cell>
        </row>
        <row r="1919">
          <cell r="E1919" t="str">
            <v>II</v>
          </cell>
          <cell r="F1919" t="str">
            <v>II</v>
          </cell>
          <cell r="G1919">
            <v>1</v>
          </cell>
          <cell r="H1919">
            <v>2</v>
          </cell>
          <cell r="J1919">
            <v>205</v>
          </cell>
          <cell r="Q1919" t="str">
            <v>A</v>
          </cell>
          <cell r="R1919" t="str">
            <v>C</v>
          </cell>
          <cell r="S1919" t="str">
            <v>C</v>
          </cell>
          <cell r="T1919" t="str">
            <v>A</v>
          </cell>
          <cell r="U1919" t="str">
            <v>A</v>
          </cell>
          <cell r="V1919" t="str">
            <v>A</v>
          </cell>
        </row>
        <row r="1920">
          <cell r="E1920" t="str">
            <v>K</v>
          </cell>
          <cell r="F1920" t="str">
            <v>II</v>
          </cell>
          <cell r="G1920" t="str">
            <v>II</v>
          </cell>
          <cell r="H1920">
            <v>1</v>
          </cell>
          <cell r="I1920">
            <v>7</v>
          </cell>
          <cell r="K1920">
            <v>93</v>
          </cell>
          <cell r="Q1920" t="str">
            <v>A</v>
          </cell>
          <cell r="R1920" t="str">
            <v>A</v>
          </cell>
          <cell r="S1920" t="str">
            <v>A</v>
          </cell>
          <cell r="T1920" t="str">
            <v>A</v>
          </cell>
          <cell r="U1920" t="str">
            <v>A</v>
          </cell>
          <cell r="V1920">
            <v>1350</v>
          </cell>
        </row>
        <row r="1921">
          <cell r="E1921" t="str">
            <v>II</v>
          </cell>
          <cell r="F1921" t="str">
            <v>II</v>
          </cell>
          <cell r="G1921">
            <v>1</v>
          </cell>
          <cell r="H1921">
            <v>2</v>
          </cell>
          <cell r="J1921">
            <v>230</v>
          </cell>
          <cell r="Q1921" t="str">
            <v>A</v>
          </cell>
          <cell r="R1921" t="str">
            <v>C</v>
          </cell>
          <cell r="S1921" t="str">
            <v>A</v>
          </cell>
          <cell r="T1921" t="str">
            <v>A</v>
          </cell>
          <cell r="U1921" t="str">
            <v>A</v>
          </cell>
          <cell r="V1921" t="str">
            <v>A</v>
          </cell>
        </row>
        <row r="1922">
          <cell r="E1922" t="str">
            <v>II</v>
          </cell>
          <cell r="F1922" t="str">
            <v>II</v>
          </cell>
          <cell r="G1922">
            <v>1</v>
          </cell>
          <cell r="H1922">
            <v>2</v>
          </cell>
          <cell r="I1922">
            <v>6</v>
          </cell>
          <cell r="J1922">
            <v>120</v>
          </cell>
          <cell r="K1922">
            <v>76</v>
          </cell>
          <cell r="Q1922" t="str">
            <v>A</v>
          </cell>
          <cell r="R1922" t="str">
            <v>C</v>
          </cell>
          <cell r="S1922" t="str">
            <v>C</v>
          </cell>
          <cell r="T1922" t="str">
            <v>A</v>
          </cell>
          <cell r="U1922" t="str">
            <v>A</v>
          </cell>
          <cell r="V1922" t="str">
            <v>A</v>
          </cell>
        </row>
        <row r="1923">
          <cell r="E1923" t="str">
            <v>II</v>
          </cell>
          <cell r="F1923" t="str">
            <v>II</v>
          </cell>
          <cell r="G1923">
            <v>1</v>
          </cell>
          <cell r="H1923">
            <v>1</v>
          </cell>
          <cell r="I1923">
            <v>6</v>
          </cell>
          <cell r="J1923">
            <v>166</v>
          </cell>
          <cell r="K1923">
            <v>48</v>
          </cell>
          <cell r="Q1923" t="str">
            <v>A</v>
          </cell>
          <cell r="R1923" t="str">
            <v>C</v>
          </cell>
          <cell r="S1923" t="str">
            <v>C</v>
          </cell>
          <cell r="T1923" t="str">
            <v>C</v>
          </cell>
          <cell r="U1923" t="str">
            <v>A</v>
          </cell>
          <cell r="V1923" t="str">
            <v>A</v>
          </cell>
        </row>
        <row r="1924">
          <cell r="E1924" t="str">
            <v>K</v>
          </cell>
          <cell r="F1924" t="str">
            <v>II</v>
          </cell>
          <cell r="G1924" t="str">
            <v>II</v>
          </cell>
          <cell r="H1924">
            <v>1</v>
          </cell>
          <cell r="I1924">
            <v>6</v>
          </cell>
          <cell r="K1924">
            <v>47</v>
          </cell>
          <cell r="Q1924" t="str">
            <v>A</v>
          </cell>
          <cell r="R1924" t="str">
            <v>A</v>
          </cell>
          <cell r="S1924" t="str">
            <v>A</v>
          </cell>
          <cell r="T1924" t="str">
            <v>A</v>
          </cell>
          <cell r="U1924" t="str">
            <v>A</v>
          </cell>
          <cell r="V1924">
            <v>663</v>
          </cell>
        </row>
        <row r="1925">
          <cell r="E1925" t="str">
            <v>K</v>
          </cell>
          <cell r="F1925" t="str">
            <v>II</v>
          </cell>
          <cell r="G1925" t="str">
            <v>II</v>
          </cell>
          <cell r="H1925">
            <v>1</v>
          </cell>
          <cell r="I1925">
            <v>7</v>
          </cell>
          <cell r="K1925">
            <v>139</v>
          </cell>
          <cell r="Q1925" t="str">
            <v>A</v>
          </cell>
          <cell r="R1925" t="str">
            <v>A</v>
          </cell>
          <cell r="S1925" t="str">
            <v>A</v>
          </cell>
          <cell r="T1925" t="str">
            <v>A</v>
          </cell>
          <cell r="U1925" t="str">
            <v>A</v>
          </cell>
          <cell r="V1925">
            <v>2018</v>
          </cell>
        </row>
        <row r="1926">
          <cell r="E1926" t="str">
            <v>II</v>
          </cell>
          <cell r="F1926" t="str">
            <v>II</v>
          </cell>
          <cell r="G1926">
            <v>1</v>
          </cell>
          <cell r="H1926">
            <v>1</v>
          </cell>
          <cell r="I1926">
            <v>6</v>
          </cell>
          <cell r="J1926">
            <v>117</v>
          </cell>
          <cell r="K1926">
            <v>48</v>
          </cell>
          <cell r="Q1926" t="str">
            <v>A</v>
          </cell>
          <cell r="R1926" t="str">
            <v>C</v>
          </cell>
          <cell r="S1926" t="str">
            <v>C</v>
          </cell>
          <cell r="T1926" t="str">
            <v>C</v>
          </cell>
          <cell r="U1926" t="str">
            <v>A</v>
          </cell>
          <cell r="V1926" t="str">
            <v>A</v>
          </cell>
        </row>
        <row r="1927">
          <cell r="E1927" t="str">
            <v>II</v>
          </cell>
          <cell r="F1927" t="str">
            <v>II</v>
          </cell>
          <cell r="G1927">
            <v>1</v>
          </cell>
          <cell r="H1927">
            <v>1</v>
          </cell>
          <cell r="J1927">
            <v>93</v>
          </cell>
          <cell r="Q1927" t="str">
            <v>A</v>
          </cell>
          <cell r="R1927" t="str">
            <v>C</v>
          </cell>
          <cell r="S1927" t="str">
            <v>C</v>
          </cell>
          <cell r="T1927" t="str">
            <v>C</v>
          </cell>
          <cell r="U1927" t="str">
            <v>A</v>
          </cell>
          <cell r="V1927" t="str">
            <v>C</v>
          </cell>
        </row>
        <row r="1928">
          <cell r="E1928" t="str">
            <v>K</v>
          </cell>
          <cell r="F1928" t="str">
            <v>II</v>
          </cell>
          <cell r="G1928" t="str">
            <v>II</v>
          </cell>
          <cell r="H1928">
            <v>1</v>
          </cell>
          <cell r="I1928">
            <v>7</v>
          </cell>
          <cell r="K1928">
            <v>117</v>
          </cell>
          <cell r="Q1928" t="str">
            <v>A</v>
          </cell>
          <cell r="R1928" t="str">
            <v>A</v>
          </cell>
          <cell r="S1928" t="str">
            <v>A</v>
          </cell>
          <cell r="T1928" t="str">
            <v>A</v>
          </cell>
          <cell r="U1928" t="str">
            <v>A</v>
          </cell>
          <cell r="V1928">
            <v>1699</v>
          </cell>
        </row>
        <row r="1929">
          <cell r="E1929" t="str">
            <v>S1</v>
          </cell>
          <cell r="V1929">
            <v>0</v>
          </cell>
        </row>
        <row r="1930">
          <cell r="E1930" t="str">
            <v>K</v>
          </cell>
          <cell r="F1930" t="str">
            <v>II</v>
          </cell>
          <cell r="G1930" t="str">
            <v>II</v>
          </cell>
          <cell r="H1930">
            <v>1</v>
          </cell>
          <cell r="I1930">
            <v>7</v>
          </cell>
          <cell r="K1930">
            <v>48</v>
          </cell>
          <cell r="Q1930" t="str">
            <v>A</v>
          </cell>
          <cell r="R1930" t="str">
            <v>A</v>
          </cell>
          <cell r="S1930" t="str">
            <v>A</v>
          </cell>
          <cell r="T1930" t="str">
            <v>C</v>
          </cell>
          <cell r="U1930" t="str">
            <v>C</v>
          </cell>
          <cell r="V1930">
            <v>697</v>
          </cell>
        </row>
        <row r="1931">
          <cell r="E1931" t="str">
            <v>K</v>
          </cell>
          <cell r="F1931" t="str">
            <v>II</v>
          </cell>
          <cell r="G1931" t="str">
            <v>II</v>
          </cell>
          <cell r="H1931">
            <v>1</v>
          </cell>
          <cell r="I1931">
            <v>6</v>
          </cell>
          <cell r="K1931">
            <v>45</v>
          </cell>
          <cell r="Q1931" t="str">
            <v>A</v>
          </cell>
          <cell r="R1931" t="str">
            <v>A</v>
          </cell>
          <cell r="S1931" t="str">
            <v>A</v>
          </cell>
          <cell r="T1931" t="str">
            <v>C</v>
          </cell>
          <cell r="U1931" t="str">
            <v>C</v>
          </cell>
          <cell r="V1931">
            <v>635</v>
          </cell>
        </row>
        <row r="1932">
          <cell r="E1932" t="str">
            <v>K</v>
          </cell>
          <cell r="F1932" t="str">
            <v>II</v>
          </cell>
          <cell r="G1932" t="str">
            <v>II</v>
          </cell>
          <cell r="H1932">
            <v>1</v>
          </cell>
          <cell r="I1932">
            <v>7</v>
          </cell>
          <cell r="K1932">
            <v>96</v>
          </cell>
          <cell r="Q1932" t="str">
            <v>A</v>
          </cell>
          <cell r="R1932" t="str">
            <v>A</v>
          </cell>
          <cell r="S1932" t="str">
            <v>A</v>
          </cell>
          <cell r="T1932" t="str">
            <v>A</v>
          </cell>
          <cell r="U1932" t="str">
            <v>A</v>
          </cell>
          <cell r="V1932">
            <v>1394</v>
          </cell>
        </row>
        <row r="1933">
          <cell r="E1933" t="str">
            <v>K</v>
          </cell>
          <cell r="F1933" t="str">
            <v>II</v>
          </cell>
          <cell r="G1933" t="str">
            <v>II</v>
          </cell>
          <cell r="H1933">
            <v>1</v>
          </cell>
          <cell r="I1933">
            <v>6</v>
          </cell>
          <cell r="K1933">
            <v>74</v>
          </cell>
          <cell r="Q1933" t="str">
            <v>A</v>
          </cell>
          <cell r="R1933" t="str">
            <v>A</v>
          </cell>
          <cell r="S1933" t="str">
            <v>A</v>
          </cell>
          <cell r="T1933" t="str">
            <v>A</v>
          </cell>
          <cell r="U1933" t="str">
            <v>A</v>
          </cell>
          <cell r="V1933">
            <v>1043</v>
          </cell>
        </row>
        <row r="1934">
          <cell r="E1934" t="str">
            <v>K</v>
          </cell>
          <cell r="F1934" t="str">
            <v>II</v>
          </cell>
          <cell r="G1934" t="str">
            <v>II</v>
          </cell>
          <cell r="H1934">
            <v>1</v>
          </cell>
          <cell r="I1934">
            <v>6</v>
          </cell>
          <cell r="K1934">
            <v>68</v>
          </cell>
          <cell r="Q1934" t="str">
            <v>A</v>
          </cell>
          <cell r="R1934" t="str">
            <v>A</v>
          </cell>
          <cell r="S1934" t="str">
            <v>A</v>
          </cell>
          <cell r="T1934" t="str">
            <v>A</v>
          </cell>
          <cell r="U1934" t="str">
            <v>A</v>
          </cell>
          <cell r="V1934">
            <v>959</v>
          </cell>
        </row>
        <row r="1935">
          <cell r="E1935" t="str">
            <v>K</v>
          </cell>
          <cell r="F1935" t="str">
            <v>II</v>
          </cell>
          <cell r="G1935" t="str">
            <v>II</v>
          </cell>
          <cell r="H1935">
            <v>1</v>
          </cell>
          <cell r="I1935">
            <v>7</v>
          </cell>
          <cell r="K1935">
            <v>86</v>
          </cell>
          <cell r="Q1935" t="str">
            <v>A</v>
          </cell>
          <cell r="R1935" t="str">
            <v>A</v>
          </cell>
          <cell r="S1935" t="str">
            <v>A</v>
          </cell>
          <cell r="T1935" t="str">
            <v>A</v>
          </cell>
          <cell r="U1935" t="str">
            <v>A</v>
          </cell>
          <cell r="V1935">
            <v>1249</v>
          </cell>
        </row>
        <row r="1936">
          <cell r="E1936" t="str">
            <v>K</v>
          </cell>
          <cell r="F1936" t="str">
            <v>II</v>
          </cell>
          <cell r="G1936" t="str">
            <v>II</v>
          </cell>
          <cell r="H1936">
            <v>1</v>
          </cell>
          <cell r="I1936">
            <v>6</v>
          </cell>
          <cell r="K1936">
            <v>75</v>
          </cell>
          <cell r="Q1936" t="str">
            <v>A</v>
          </cell>
          <cell r="R1936" t="str">
            <v>A</v>
          </cell>
          <cell r="S1936" t="str">
            <v>A</v>
          </cell>
          <cell r="T1936" t="str">
            <v>A</v>
          </cell>
          <cell r="U1936" t="str">
            <v>A</v>
          </cell>
          <cell r="V1936">
            <v>1058</v>
          </cell>
        </row>
        <row r="1937">
          <cell r="E1937" t="str">
            <v>K</v>
          </cell>
          <cell r="F1937" t="str">
            <v>II</v>
          </cell>
          <cell r="G1937" t="str">
            <v>II</v>
          </cell>
          <cell r="H1937">
            <v>1</v>
          </cell>
          <cell r="I1937">
            <v>7</v>
          </cell>
          <cell r="K1937">
            <v>81</v>
          </cell>
          <cell r="Q1937" t="str">
            <v>A</v>
          </cell>
          <cell r="R1937" t="str">
            <v>A</v>
          </cell>
          <cell r="S1937" t="str">
            <v>A</v>
          </cell>
          <cell r="T1937" t="str">
            <v>A</v>
          </cell>
          <cell r="U1937" t="str">
            <v>A</v>
          </cell>
          <cell r="V1937">
            <v>1176</v>
          </cell>
        </row>
        <row r="1938">
          <cell r="E1938" t="str">
            <v>K</v>
          </cell>
          <cell r="F1938" t="str">
            <v>II</v>
          </cell>
          <cell r="G1938" t="str">
            <v>II</v>
          </cell>
          <cell r="H1938">
            <v>1</v>
          </cell>
          <cell r="I1938">
            <v>7</v>
          </cell>
          <cell r="K1938">
            <v>67</v>
          </cell>
          <cell r="Q1938" t="str">
            <v>A</v>
          </cell>
          <cell r="R1938" t="str">
            <v>A</v>
          </cell>
          <cell r="S1938" t="str">
            <v>A</v>
          </cell>
          <cell r="T1938" t="str">
            <v>A</v>
          </cell>
          <cell r="U1938" t="str">
            <v>A</v>
          </cell>
          <cell r="V1938">
            <v>973</v>
          </cell>
        </row>
        <row r="1939">
          <cell r="E1939" t="str">
            <v>K</v>
          </cell>
          <cell r="F1939" t="str">
            <v>II</v>
          </cell>
          <cell r="G1939" t="str">
            <v>II</v>
          </cell>
          <cell r="H1939">
            <v>1</v>
          </cell>
          <cell r="I1939">
            <v>7</v>
          </cell>
          <cell r="K1939">
            <v>48</v>
          </cell>
          <cell r="Q1939" t="str">
            <v>A</v>
          </cell>
          <cell r="R1939" t="str">
            <v>A</v>
          </cell>
          <cell r="S1939" t="str">
            <v>A</v>
          </cell>
          <cell r="T1939" t="str">
            <v>C</v>
          </cell>
          <cell r="U1939" t="str">
            <v>C</v>
          </cell>
          <cell r="V1939">
            <v>697</v>
          </cell>
        </row>
        <row r="1940">
          <cell r="E1940" t="str">
            <v>K</v>
          </cell>
          <cell r="V1940">
            <v>0</v>
          </cell>
        </row>
        <row r="1941">
          <cell r="E1941" t="str">
            <v>K</v>
          </cell>
          <cell r="F1941" t="str">
            <v>II</v>
          </cell>
          <cell r="G1941" t="str">
            <v>II</v>
          </cell>
          <cell r="H1941">
            <v>1</v>
          </cell>
          <cell r="I1941">
            <v>7</v>
          </cell>
          <cell r="K1941">
            <v>78</v>
          </cell>
          <cell r="Q1941" t="str">
            <v>A</v>
          </cell>
          <cell r="R1941" t="str">
            <v>A</v>
          </cell>
          <cell r="S1941" t="str">
            <v>A</v>
          </cell>
          <cell r="T1941" t="str">
            <v>A</v>
          </cell>
          <cell r="U1941" t="str">
            <v>A</v>
          </cell>
          <cell r="V1941">
            <v>1133</v>
          </cell>
        </row>
        <row r="1942">
          <cell r="E1942" t="str">
            <v>K</v>
          </cell>
          <cell r="F1942" t="str">
            <v>II</v>
          </cell>
          <cell r="G1942" t="str">
            <v>II</v>
          </cell>
          <cell r="H1942">
            <v>1</v>
          </cell>
          <cell r="I1942">
            <v>7</v>
          </cell>
          <cell r="K1942">
            <v>41</v>
          </cell>
          <cell r="Q1942" t="str">
            <v>A</v>
          </cell>
          <cell r="R1942" t="str">
            <v>C</v>
          </cell>
          <cell r="S1942" t="str">
            <v>C</v>
          </cell>
          <cell r="T1942" t="str">
            <v>A</v>
          </cell>
          <cell r="U1942" t="str">
            <v>C</v>
          </cell>
          <cell r="V1942">
            <v>595</v>
          </cell>
        </row>
        <row r="1943">
          <cell r="E1943" t="str">
            <v>K</v>
          </cell>
          <cell r="F1943" t="str">
            <v>II</v>
          </cell>
          <cell r="G1943" t="str">
            <v>II</v>
          </cell>
          <cell r="H1943">
            <v>1</v>
          </cell>
          <cell r="I1943">
            <v>7</v>
          </cell>
          <cell r="K1943">
            <v>80</v>
          </cell>
          <cell r="Q1943" t="str">
            <v>A</v>
          </cell>
          <cell r="R1943" t="str">
            <v>A</v>
          </cell>
          <cell r="S1943" t="str">
            <v>C</v>
          </cell>
          <cell r="T1943" t="str">
            <v>A</v>
          </cell>
          <cell r="U1943" t="str">
            <v>C</v>
          </cell>
          <cell r="V1943">
            <v>1162</v>
          </cell>
        </row>
        <row r="1944">
          <cell r="E1944">
            <v>0</v>
          </cell>
          <cell r="V1944">
            <v>0</v>
          </cell>
        </row>
        <row r="1945">
          <cell r="E1945">
            <v>0</v>
          </cell>
          <cell r="V1945">
            <v>0</v>
          </cell>
        </row>
        <row r="1946">
          <cell r="E1946">
            <v>0</v>
          </cell>
          <cell r="V1946">
            <v>0</v>
          </cell>
        </row>
        <row r="1947">
          <cell r="E1947">
            <v>0</v>
          </cell>
          <cell r="V1947">
            <v>0</v>
          </cell>
        </row>
        <row r="1948">
          <cell r="E1948">
            <v>0</v>
          </cell>
          <cell r="V1948">
            <v>0</v>
          </cell>
        </row>
        <row r="1949">
          <cell r="E1949">
            <v>0</v>
          </cell>
          <cell r="V1949">
            <v>0</v>
          </cell>
        </row>
        <row r="1950">
          <cell r="E1950">
            <v>0</v>
          </cell>
          <cell r="V1950">
            <v>0</v>
          </cell>
        </row>
        <row r="1951">
          <cell r="E1951">
            <v>0</v>
          </cell>
          <cell r="V1951">
            <v>0</v>
          </cell>
        </row>
        <row r="1952">
          <cell r="E1952">
            <v>0</v>
          </cell>
          <cell r="V1952">
            <v>0</v>
          </cell>
        </row>
        <row r="1953">
          <cell r="E1953">
            <v>0</v>
          </cell>
          <cell r="V1953">
            <v>0</v>
          </cell>
        </row>
        <row r="1954">
          <cell r="E1954">
            <v>0</v>
          </cell>
          <cell r="V1954">
            <v>0</v>
          </cell>
        </row>
        <row r="1955">
          <cell r="E1955">
            <v>0</v>
          </cell>
          <cell r="V1955">
            <v>0</v>
          </cell>
        </row>
        <row r="1956">
          <cell r="E1956">
            <v>0</v>
          </cell>
          <cell r="V1956">
            <v>0</v>
          </cell>
        </row>
        <row r="1957">
          <cell r="E1957">
            <v>0</v>
          </cell>
          <cell r="V1957">
            <v>0</v>
          </cell>
        </row>
        <row r="1958">
          <cell r="E1958">
            <v>0</v>
          </cell>
          <cell r="V1958">
            <v>0</v>
          </cell>
        </row>
        <row r="1959">
          <cell r="E1959">
            <v>0</v>
          </cell>
          <cell r="V1959">
            <v>0</v>
          </cell>
        </row>
        <row r="1960">
          <cell r="E1960">
            <v>0</v>
          </cell>
          <cell r="V1960">
            <v>0</v>
          </cell>
        </row>
        <row r="1961">
          <cell r="E1961">
            <v>0</v>
          </cell>
          <cell r="V1961">
            <v>0</v>
          </cell>
        </row>
        <row r="1962">
          <cell r="E1962">
            <v>0</v>
          </cell>
          <cell r="V1962">
            <v>0</v>
          </cell>
        </row>
        <row r="1963">
          <cell r="E1963">
            <v>0</v>
          </cell>
          <cell r="V1963">
            <v>0</v>
          </cell>
        </row>
        <row r="1964">
          <cell r="E1964">
            <v>0</v>
          </cell>
          <cell r="V1964">
            <v>0</v>
          </cell>
        </row>
        <row r="1965">
          <cell r="E1965">
            <v>0</v>
          </cell>
          <cell r="V1965">
            <v>0</v>
          </cell>
        </row>
        <row r="1966">
          <cell r="E1966">
            <v>0</v>
          </cell>
          <cell r="V1966">
            <v>0</v>
          </cell>
        </row>
        <row r="1967">
          <cell r="E1967">
            <v>0</v>
          </cell>
          <cell r="V1967">
            <v>0</v>
          </cell>
        </row>
        <row r="1968">
          <cell r="E1968">
            <v>0</v>
          </cell>
          <cell r="V1968">
            <v>0</v>
          </cell>
        </row>
        <row r="1969">
          <cell r="E1969">
            <v>0</v>
          </cell>
          <cell r="V1969">
            <v>0</v>
          </cell>
        </row>
        <row r="1970">
          <cell r="E1970">
            <v>0</v>
          </cell>
          <cell r="V1970">
            <v>0</v>
          </cell>
        </row>
        <row r="1971">
          <cell r="E1971">
            <v>0</v>
          </cell>
          <cell r="V1971">
            <v>0</v>
          </cell>
        </row>
        <row r="1972">
          <cell r="E1972">
            <v>0</v>
          </cell>
          <cell r="V1972">
            <v>0</v>
          </cell>
        </row>
        <row r="1973">
          <cell r="E1973">
            <v>0</v>
          </cell>
          <cell r="V1973">
            <v>0</v>
          </cell>
        </row>
        <row r="1974">
          <cell r="E1974">
            <v>0</v>
          </cell>
          <cell r="V1974">
            <v>0</v>
          </cell>
        </row>
        <row r="1975">
          <cell r="E1975">
            <v>0</v>
          </cell>
          <cell r="V1975">
            <v>0</v>
          </cell>
        </row>
        <row r="1976">
          <cell r="E1976">
            <v>0</v>
          </cell>
          <cell r="V1976">
            <v>0</v>
          </cell>
        </row>
        <row r="1977">
          <cell r="E1977">
            <v>0</v>
          </cell>
          <cell r="V1977">
            <v>0</v>
          </cell>
        </row>
        <row r="1978">
          <cell r="E1978">
            <v>0</v>
          </cell>
          <cell r="V1978">
            <v>0</v>
          </cell>
        </row>
        <row r="1979">
          <cell r="E1979">
            <v>0</v>
          </cell>
          <cell r="V1979">
            <v>0</v>
          </cell>
        </row>
        <row r="1980">
          <cell r="E1980">
            <v>0</v>
          </cell>
          <cell r="V1980">
            <v>0</v>
          </cell>
        </row>
        <row r="1981">
          <cell r="E1981">
            <v>0</v>
          </cell>
          <cell r="V1981">
            <v>0</v>
          </cell>
        </row>
        <row r="1982">
          <cell r="E1982">
            <v>0</v>
          </cell>
          <cell r="V1982">
            <v>0</v>
          </cell>
        </row>
        <row r="1983">
          <cell r="E1983">
            <v>0</v>
          </cell>
          <cell r="V1983">
            <v>0</v>
          </cell>
        </row>
        <row r="1984">
          <cell r="E1984">
            <v>0</v>
          </cell>
          <cell r="V1984">
            <v>0</v>
          </cell>
        </row>
        <row r="1985">
          <cell r="E1985">
            <v>0</v>
          </cell>
          <cell r="V1985">
            <v>0</v>
          </cell>
        </row>
        <row r="1986">
          <cell r="E1986">
            <v>0</v>
          </cell>
          <cell r="V1986">
            <v>0</v>
          </cell>
        </row>
        <row r="1987">
          <cell r="E1987">
            <v>0</v>
          </cell>
          <cell r="V1987">
            <v>0</v>
          </cell>
        </row>
        <row r="1988">
          <cell r="E1988">
            <v>0</v>
          </cell>
          <cell r="V1988">
            <v>0</v>
          </cell>
        </row>
        <row r="1989">
          <cell r="E1989">
            <v>0</v>
          </cell>
          <cell r="V1989">
            <v>0</v>
          </cell>
        </row>
        <row r="1990">
          <cell r="E1990">
            <v>0</v>
          </cell>
          <cell r="V1990">
            <v>0</v>
          </cell>
        </row>
        <row r="1991">
          <cell r="E1991">
            <v>0</v>
          </cell>
          <cell r="V1991">
            <v>0</v>
          </cell>
        </row>
        <row r="1992">
          <cell r="E1992">
            <v>0</v>
          </cell>
          <cell r="V1992">
            <v>0</v>
          </cell>
        </row>
        <row r="1993">
          <cell r="E1993">
            <v>0</v>
          </cell>
          <cell r="V1993">
            <v>0</v>
          </cell>
        </row>
        <row r="1994">
          <cell r="E1994">
            <v>0</v>
          </cell>
          <cell r="V1994">
            <v>0</v>
          </cell>
        </row>
        <row r="1995">
          <cell r="E1995">
            <v>0</v>
          </cell>
          <cell r="V1995">
            <v>0</v>
          </cell>
        </row>
        <row r="1996">
          <cell r="E1996">
            <v>0</v>
          </cell>
          <cell r="V1996">
            <v>0</v>
          </cell>
        </row>
        <row r="1997">
          <cell r="E1997">
            <v>0</v>
          </cell>
          <cell r="V1997">
            <v>0</v>
          </cell>
        </row>
        <row r="1998">
          <cell r="E1998">
            <v>0</v>
          </cell>
          <cell r="V1998">
            <v>0</v>
          </cell>
        </row>
        <row r="1999">
          <cell r="E1999">
            <v>0</v>
          </cell>
          <cell r="V1999">
            <v>0</v>
          </cell>
        </row>
        <row r="2000">
          <cell r="E2000">
            <v>0</v>
          </cell>
          <cell r="V2000">
            <v>0</v>
          </cell>
        </row>
        <row r="2001">
          <cell r="E2001">
            <v>0</v>
          </cell>
          <cell r="V2001">
            <v>0</v>
          </cell>
        </row>
        <row r="2002">
          <cell r="E2002">
            <v>0</v>
          </cell>
          <cell r="V2002">
            <v>0</v>
          </cell>
        </row>
        <row r="2003">
          <cell r="E2003">
            <v>0</v>
          </cell>
          <cell r="V2003">
            <v>0</v>
          </cell>
        </row>
        <row r="2004">
          <cell r="E2004">
            <v>0</v>
          </cell>
          <cell r="V2004">
            <v>0</v>
          </cell>
        </row>
        <row r="2005">
          <cell r="E2005">
            <v>0</v>
          </cell>
          <cell r="V2005">
            <v>0</v>
          </cell>
        </row>
        <row r="2006">
          <cell r="E2006">
            <v>0</v>
          </cell>
          <cell r="V2006">
            <v>0</v>
          </cell>
        </row>
        <row r="2007">
          <cell r="E2007">
            <v>0</v>
          </cell>
          <cell r="V2007">
            <v>0</v>
          </cell>
        </row>
        <row r="2008">
          <cell r="E2008">
            <v>0</v>
          </cell>
          <cell r="V2008">
            <v>0</v>
          </cell>
        </row>
        <row r="2009">
          <cell r="E2009">
            <v>0</v>
          </cell>
          <cell r="V2009">
            <v>0</v>
          </cell>
        </row>
        <row r="2010">
          <cell r="E2010">
            <v>0</v>
          </cell>
          <cell r="V2010">
            <v>0</v>
          </cell>
        </row>
        <row r="2011">
          <cell r="E2011">
            <v>0</v>
          </cell>
          <cell r="V2011">
            <v>0</v>
          </cell>
        </row>
        <row r="2012">
          <cell r="E2012">
            <v>0</v>
          </cell>
          <cell r="V2012">
            <v>0</v>
          </cell>
        </row>
        <row r="2013">
          <cell r="E2013">
            <v>0</v>
          </cell>
          <cell r="V2013">
            <v>0</v>
          </cell>
        </row>
        <row r="2014">
          <cell r="E2014">
            <v>0</v>
          </cell>
          <cell r="V2014">
            <v>0</v>
          </cell>
        </row>
        <row r="2015">
          <cell r="E2015">
            <v>0</v>
          </cell>
          <cell r="V2015">
            <v>0</v>
          </cell>
        </row>
        <row r="2016">
          <cell r="E2016">
            <v>0</v>
          </cell>
          <cell r="V2016">
            <v>0</v>
          </cell>
        </row>
        <row r="2017">
          <cell r="E2017">
            <v>0</v>
          </cell>
          <cell r="V2017">
            <v>0</v>
          </cell>
        </row>
        <row r="2018">
          <cell r="E2018">
            <v>0</v>
          </cell>
          <cell r="V2018">
            <v>0</v>
          </cell>
        </row>
        <row r="2019">
          <cell r="E2019">
            <v>0</v>
          </cell>
          <cell r="V2019">
            <v>0</v>
          </cell>
        </row>
        <row r="2020">
          <cell r="E2020">
            <v>0</v>
          </cell>
          <cell r="V2020">
            <v>0</v>
          </cell>
        </row>
        <row r="2021">
          <cell r="E2021">
            <v>0</v>
          </cell>
          <cell r="V2021">
            <v>0</v>
          </cell>
        </row>
        <row r="2022">
          <cell r="E2022">
            <v>0</v>
          </cell>
          <cell r="V2022">
            <v>0</v>
          </cell>
        </row>
        <row r="2023">
          <cell r="E2023">
            <v>0</v>
          </cell>
          <cell r="V2023">
            <v>0</v>
          </cell>
        </row>
        <row r="2024">
          <cell r="K2024">
            <v>0</v>
          </cell>
          <cell r="M2024">
            <v>0</v>
          </cell>
          <cell r="O2024">
            <v>0</v>
          </cell>
        </row>
        <row r="2025">
          <cell r="E2025" t="str">
            <v>I</v>
          </cell>
          <cell r="F2025" t="str">
            <v>I</v>
          </cell>
          <cell r="G2025">
            <v>1</v>
          </cell>
          <cell r="H2025">
            <v>20</v>
          </cell>
          <cell r="J2025">
            <v>90</v>
          </cell>
          <cell r="Q2025" t="str">
            <v>A</v>
          </cell>
          <cell r="R2025" t="str">
            <v>C</v>
          </cell>
          <cell r="S2025" t="str">
            <v>C</v>
          </cell>
          <cell r="T2025" t="str">
            <v>A</v>
          </cell>
          <cell r="U2025" t="str">
            <v>A</v>
          </cell>
          <cell r="V2025" t="str">
            <v>C</v>
          </cell>
        </row>
        <row r="2026">
          <cell r="E2026" t="str">
            <v>I</v>
          </cell>
          <cell r="F2026" t="str">
            <v>I</v>
          </cell>
          <cell r="G2026">
            <v>1</v>
          </cell>
          <cell r="H2026">
            <v>20</v>
          </cell>
          <cell r="I2026">
            <v>8</v>
          </cell>
          <cell r="J2026">
            <v>90</v>
          </cell>
          <cell r="K2026">
            <v>42</v>
          </cell>
          <cell r="Q2026" t="str">
            <v>A</v>
          </cell>
          <cell r="R2026" t="str">
            <v>C</v>
          </cell>
          <cell r="S2026" t="str">
            <v>C</v>
          </cell>
          <cell r="T2026" t="str">
            <v>A</v>
          </cell>
          <cell r="U2026" t="str">
            <v>A</v>
          </cell>
          <cell r="V2026" t="str">
            <v>C</v>
          </cell>
        </row>
        <row r="2027">
          <cell r="E2027" t="str">
            <v>I</v>
          </cell>
          <cell r="F2027" t="str">
            <v>I</v>
          </cell>
          <cell r="G2027">
            <v>1</v>
          </cell>
          <cell r="H2027">
            <v>20</v>
          </cell>
          <cell r="I2027">
            <v>8</v>
          </cell>
          <cell r="J2027">
            <v>205</v>
          </cell>
          <cell r="K2027">
            <v>65</v>
          </cell>
          <cell r="Q2027" t="str">
            <v>A</v>
          </cell>
          <cell r="R2027" t="str">
            <v>C</v>
          </cell>
          <cell r="S2027" t="str">
            <v>C</v>
          </cell>
          <cell r="T2027" t="str">
            <v>A</v>
          </cell>
          <cell r="U2027" t="str">
            <v>C</v>
          </cell>
          <cell r="V2027" t="str">
            <v>A</v>
          </cell>
        </row>
        <row r="2028">
          <cell r="E2028" t="str">
            <v>I</v>
          </cell>
          <cell r="F2028" t="str">
            <v>I</v>
          </cell>
          <cell r="G2028">
            <v>1</v>
          </cell>
          <cell r="H2028">
            <v>20</v>
          </cell>
          <cell r="I2028">
            <v>8</v>
          </cell>
          <cell r="J2028">
            <v>90</v>
          </cell>
          <cell r="K2028">
            <v>48</v>
          </cell>
          <cell r="Q2028" t="str">
            <v>A</v>
          </cell>
          <cell r="R2028" t="str">
            <v>C</v>
          </cell>
          <cell r="S2028" t="str">
            <v>C</v>
          </cell>
          <cell r="T2028" t="str">
            <v>A</v>
          </cell>
          <cell r="U2028" t="str">
            <v>A</v>
          </cell>
          <cell r="V2028" t="str">
            <v>C</v>
          </cell>
        </row>
        <row r="2029">
          <cell r="E2029" t="str">
            <v>I</v>
          </cell>
          <cell r="F2029" t="str">
            <v>I</v>
          </cell>
          <cell r="G2029">
            <v>1</v>
          </cell>
          <cell r="H2029">
            <v>6</v>
          </cell>
          <cell r="J2029">
            <v>250</v>
          </cell>
          <cell r="Q2029" t="str">
            <v>A</v>
          </cell>
          <cell r="R2029" t="str">
            <v>C</v>
          </cell>
          <cell r="S2029" t="str">
            <v>C</v>
          </cell>
          <cell r="T2029" t="str">
            <v>A</v>
          </cell>
          <cell r="U2029" t="str">
            <v>C</v>
          </cell>
          <cell r="V2029" t="str">
            <v>A</v>
          </cell>
        </row>
        <row r="2030">
          <cell r="E2030" t="str">
            <v>I</v>
          </cell>
          <cell r="F2030" t="str">
            <v>I</v>
          </cell>
          <cell r="G2030">
            <v>1</v>
          </cell>
          <cell r="H2030">
            <v>20</v>
          </cell>
          <cell r="J2030">
            <v>150</v>
          </cell>
          <cell r="Q2030" t="str">
            <v>A</v>
          </cell>
          <cell r="R2030" t="str">
            <v>C</v>
          </cell>
          <cell r="S2030" t="str">
            <v>C</v>
          </cell>
          <cell r="T2030" t="str">
            <v>A</v>
          </cell>
          <cell r="U2030" t="str">
            <v>A</v>
          </cell>
          <cell r="V2030" t="str">
            <v>A</v>
          </cell>
        </row>
        <row r="2031">
          <cell r="E2031" t="str">
            <v>I</v>
          </cell>
          <cell r="F2031" t="str">
            <v>I</v>
          </cell>
          <cell r="G2031">
            <v>1</v>
          </cell>
          <cell r="H2031">
            <v>20</v>
          </cell>
          <cell r="I2031">
            <v>8</v>
          </cell>
          <cell r="J2031">
            <v>150</v>
          </cell>
          <cell r="K2031">
            <v>86</v>
          </cell>
          <cell r="Q2031" t="str">
            <v>A</v>
          </cell>
          <cell r="R2031" t="str">
            <v>A</v>
          </cell>
          <cell r="S2031" t="str">
            <v>C</v>
          </cell>
          <cell r="T2031" t="str">
            <v>A</v>
          </cell>
          <cell r="U2031" t="str">
            <v>A</v>
          </cell>
          <cell r="V2031" t="str">
            <v>A</v>
          </cell>
        </row>
        <row r="2032">
          <cell r="E2032" t="str">
            <v>I</v>
          </cell>
          <cell r="F2032" t="str">
            <v>I</v>
          </cell>
          <cell r="G2032">
            <v>1</v>
          </cell>
          <cell r="H2032">
            <v>20</v>
          </cell>
          <cell r="I2032">
            <v>8</v>
          </cell>
          <cell r="J2032">
            <v>140</v>
          </cell>
          <cell r="K2032">
            <v>88</v>
          </cell>
          <cell r="Q2032" t="str">
            <v>A</v>
          </cell>
          <cell r="R2032" t="str">
            <v>C</v>
          </cell>
          <cell r="S2032" t="str">
            <v>C</v>
          </cell>
          <cell r="T2032" t="str">
            <v>A</v>
          </cell>
          <cell r="U2032" t="str">
            <v>A</v>
          </cell>
          <cell r="V2032" t="str">
            <v>A</v>
          </cell>
        </row>
        <row r="2033">
          <cell r="E2033" t="str">
            <v>I</v>
          </cell>
          <cell r="F2033" t="str">
            <v>I</v>
          </cell>
          <cell r="G2033">
            <v>1</v>
          </cell>
          <cell r="H2033">
            <v>20</v>
          </cell>
          <cell r="I2033">
            <v>8</v>
          </cell>
          <cell r="J2033">
            <v>110</v>
          </cell>
          <cell r="K2033">
            <v>85</v>
          </cell>
          <cell r="Q2033" t="str">
            <v>A</v>
          </cell>
          <cell r="R2033" t="str">
            <v>C</v>
          </cell>
          <cell r="S2033" t="str">
            <v>C</v>
          </cell>
          <cell r="T2033" t="str">
            <v>A</v>
          </cell>
          <cell r="U2033" t="str">
            <v>A</v>
          </cell>
          <cell r="V2033" t="str">
            <v>A</v>
          </cell>
        </row>
        <row r="2034">
          <cell r="E2034" t="str">
            <v>I</v>
          </cell>
          <cell r="F2034" t="str">
            <v>I</v>
          </cell>
          <cell r="G2034">
            <v>1</v>
          </cell>
          <cell r="H2034">
            <v>20</v>
          </cell>
          <cell r="I2034">
            <v>8</v>
          </cell>
          <cell r="J2034">
            <v>145</v>
          </cell>
          <cell r="K2034">
            <v>60</v>
          </cell>
          <cell r="Q2034" t="str">
            <v>A</v>
          </cell>
          <cell r="R2034" t="str">
            <v>C</v>
          </cell>
          <cell r="S2034" t="str">
            <v>C</v>
          </cell>
          <cell r="T2034" t="str">
            <v>A</v>
          </cell>
          <cell r="U2034" t="str">
            <v>A</v>
          </cell>
          <cell r="V2034" t="str">
            <v>A</v>
          </cell>
        </row>
        <row r="2035">
          <cell r="E2035" t="str">
            <v>I</v>
          </cell>
          <cell r="F2035" t="str">
            <v>I</v>
          </cell>
          <cell r="G2035">
            <v>1</v>
          </cell>
          <cell r="H2035">
            <v>6</v>
          </cell>
          <cell r="I2035">
            <v>11</v>
          </cell>
          <cell r="J2035">
            <v>250</v>
          </cell>
          <cell r="K2035">
            <v>50</v>
          </cell>
          <cell r="Q2035" t="str">
            <v>A</v>
          </cell>
          <cell r="R2035" t="str">
            <v>C</v>
          </cell>
          <cell r="S2035" t="str">
            <v>C</v>
          </cell>
          <cell r="T2035" t="str">
            <v>A</v>
          </cell>
          <cell r="U2035" t="str">
            <v>C</v>
          </cell>
          <cell r="V2035" t="str">
            <v>A</v>
          </cell>
        </row>
        <row r="2036">
          <cell r="E2036" t="str">
            <v>I</v>
          </cell>
          <cell r="F2036" t="str">
            <v>I</v>
          </cell>
          <cell r="G2036">
            <v>1</v>
          </cell>
          <cell r="H2036">
            <v>20</v>
          </cell>
          <cell r="I2036">
            <v>11</v>
          </cell>
          <cell r="J2036">
            <v>255</v>
          </cell>
          <cell r="K2036">
            <v>60</v>
          </cell>
          <cell r="Q2036" t="str">
            <v>A</v>
          </cell>
          <cell r="R2036" t="str">
            <v>C</v>
          </cell>
          <cell r="S2036" t="str">
            <v>C</v>
          </cell>
          <cell r="T2036" t="str">
            <v>A</v>
          </cell>
          <cell r="U2036" t="str">
            <v>A</v>
          </cell>
          <cell r="V2036" t="str">
            <v>C</v>
          </cell>
        </row>
        <row r="2037">
          <cell r="E2037" t="str">
            <v>S1</v>
          </cell>
          <cell r="V2037">
            <v>0</v>
          </cell>
        </row>
        <row r="2038">
          <cell r="E2038" t="str">
            <v>I</v>
          </cell>
          <cell r="F2038" t="str">
            <v>I</v>
          </cell>
          <cell r="G2038">
            <v>1</v>
          </cell>
          <cell r="H2038">
            <v>20</v>
          </cell>
          <cell r="I2038">
            <v>11</v>
          </cell>
          <cell r="J2038">
            <v>105</v>
          </cell>
          <cell r="K2038">
            <v>90</v>
          </cell>
          <cell r="Q2038" t="str">
            <v>A</v>
          </cell>
          <cell r="R2038" t="str">
            <v>C</v>
          </cell>
          <cell r="S2038" t="str">
            <v>C</v>
          </cell>
          <cell r="T2038" t="str">
            <v>A</v>
          </cell>
          <cell r="U2038" t="str">
            <v>A</v>
          </cell>
          <cell r="V2038" t="str">
            <v>C</v>
          </cell>
        </row>
        <row r="2039">
          <cell r="E2039" t="str">
            <v>I</v>
          </cell>
          <cell r="F2039" t="str">
            <v>I</v>
          </cell>
          <cell r="G2039">
            <v>1</v>
          </cell>
          <cell r="H2039">
            <v>20</v>
          </cell>
          <cell r="I2039">
            <v>11</v>
          </cell>
          <cell r="J2039">
            <v>90</v>
          </cell>
          <cell r="K2039">
            <v>75</v>
          </cell>
          <cell r="Q2039" t="str">
            <v>A</v>
          </cell>
          <cell r="R2039" t="str">
            <v>C</v>
          </cell>
          <cell r="S2039" t="str">
            <v>C</v>
          </cell>
          <cell r="T2039" t="str">
            <v>A</v>
          </cell>
          <cell r="U2039" t="str">
            <v>A</v>
          </cell>
          <cell r="V2039" t="str">
            <v>C</v>
          </cell>
        </row>
        <row r="2040">
          <cell r="E2040" t="str">
            <v>K</v>
          </cell>
          <cell r="F2040" t="str">
            <v>I</v>
          </cell>
          <cell r="G2040" t="str">
            <v>I</v>
          </cell>
          <cell r="H2040">
            <v>1</v>
          </cell>
          <cell r="I2040">
            <v>11</v>
          </cell>
          <cell r="K2040">
            <v>50</v>
          </cell>
          <cell r="Q2040" t="str">
            <v>A</v>
          </cell>
          <cell r="R2040" t="str">
            <v>C</v>
          </cell>
          <cell r="S2040" t="str">
            <v>A</v>
          </cell>
          <cell r="T2040" t="str">
            <v>A</v>
          </cell>
          <cell r="U2040" t="str">
            <v>C</v>
          </cell>
          <cell r="V2040">
            <v>740</v>
          </cell>
        </row>
        <row r="2041">
          <cell r="E2041" t="str">
            <v>K</v>
          </cell>
          <cell r="F2041" t="str">
            <v>I</v>
          </cell>
          <cell r="G2041" t="str">
            <v>I</v>
          </cell>
          <cell r="H2041">
            <v>1</v>
          </cell>
          <cell r="I2041">
            <v>11</v>
          </cell>
          <cell r="K2041">
            <v>75</v>
          </cell>
          <cell r="Q2041" t="str">
            <v>A</v>
          </cell>
          <cell r="R2041" t="str">
            <v>A</v>
          </cell>
          <cell r="S2041" t="str">
            <v>A</v>
          </cell>
          <cell r="T2041" t="str">
            <v>A</v>
          </cell>
          <cell r="U2041" t="str">
            <v>A</v>
          </cell>
          <cell r="V2041">
            <v>1110</v>
          </cell>
        </row>
        <row r="2042">
          <cell r="E2042" t="str">
            <v>I</v>
          </cell>
          <cell r="F2042" t="str">
            <v>I</v>
          </cell>
          <cell r="G2042">
            <v>1</v>
          </cell>
          <cell r="H2042">
            <v>20</v>
          </cell>
          <cell r="I2042">
            <v>11</v>
          </cell>
          <cell r="J2042">
            <v>100</v>
          </cell>
          <cell r="K2042">
            <v>52</v>
          </cell>
          <cell r="Q2042" t="str">
            <v>A</v>
          </cell>
          <cell r="R2042" t="str">
            <v>C</v>
          </cell>
          <cell r="S2042" t="str">
            <v>C</v>
          </cell>
          <cell r="T2042" t="str">
            <v>C</v>
          </cell>
          <cell r="U2042" t="str">
            <v>C</v>
          </cell>
          <cell r="V2042" t="str">
            <v>A</v>
          </cell>
        </row>
        <row r="2043">
          <cell r="E2043" t="str">
            <v>K</v>
          </cell>
          <cell r="F2043" t="str">
            <v>I</v>
          </cell>
          <cell r="G2043" t="str">
            <v>I</v>
          </cell>
          <cell r="H2043">
            <v>1</v>
          </cell>
          <cell r="I2043">
            <v>11</v>
          </cell>
          <cell r="K2043">
            <v>108</v>
          </cell>
          <cell r="Q2043" t="str">
            <v>A</v>
          </cell>
          <cell r="R2043" t="str">
            <v>A</v>
          </cell>
          <cell r="S2043" t="str">
            <v>A</v>
          </cell>
          <cell r="T2043" t="str">
            <v>A</v>
          </cell>
          <cell r="U2043" t="str">
            <v>A</v>
          </cell>
          <cell r="V2043">
            <v>1598</v>
          </cell>
        </row>
        <row r="2044">
          <cell r="E2044" t="str">
            <v>K</v>
          </cell>
          <cell r="F2044" t="str">
            <v>I</v>
          </cell>
          <cell r="G2044" t="str">
            <v>I</v>
          </cell>
          <cell r="H2044">
            <v>1</v>
          </cell>
          <cell r="I2044">
            <v>11</v>
          </cell>
          <cell r="K2044">
            <v>63</v>
          </cell>
          <cell r="Q2044" t="str">
            <v>A</v>
          </cell>
          <cell r="R2044" t="str">
            <v>A</v>
          </cell>
          <cell r="S2044" t="str">
            <v>A</v>
          </cell>
          <cell r="T2044" t="str">
            <v>A</v>
          </cell>
          <cell r="U2044" t="str">
            <v>A</v>
          </cell>
          <cell r="V2044">
            <v>932</v>
          </cell>
        </row>
        <row r="2045">
          <cell r="E2045" t="str">
            <v>K</v>
          </cell>
          <cell r="F2045" t="str">
            <v>I</v>
          </cell>
          <cell r="G2045" t="str">
            <v>I</v>
          </cell>
          <cell r="H2045">
            <v>1</v>
          </cell>
          <cell r="I2045">
            <v>11</v>
          </cell>
          <cell r="K2045">
            <v>45</v>
          </cell>
          <cell r="Q2045" t="str">
            <v>A</v>
          </cell>
          <cell r="R2045" t="str">
            <v>A</v>
          </cell>
          <cell r="S2045" t="str">
            <v>A</v>
          </cell>
          <cell r="T2045" t="str">
            <v>A</v>
          </cell>
          <cell r="U2045" t="str">
            <v>A</v>
          </cell>
          <cell r="V2045">
            <v>666</v>
          </cell>
        </row>
        <row r="2046">
          <cell r="E2046" t="str">
            <v>K</v>
          </cell>
          <cell r="F2046" t="str">
            <v>I</v>
          </cell>
          <cell r="G2046" t="str">
            <v>I</v>
          </cell>
          <cell r="H2046">
            <v>1</v>
          </cell>
          <cell r="I2046">
            <v>11</v>
          </cell>
          <cell r="K2046">
            <v>70</v>
          </cell>
          <cell r="Q2046" t="str">
            <v>A</v>
          </cell>
          <cell r="R2046" t="str">
            <v>A</v>
          </cell>
          <cell r="S2046" t="str">
            <v>A</v>
          </cell>
          <cell r="T2046" t="str">
            <v>A</v>
          </cell>
          <cell r="U2046" t="str">
            <v>A</v>
          </cell>
          <cell r="V2046">
            <v>1036</v>
          </cell>
        </row>
        <row r="2047">
          <cell r="E2047" t="str">
            <v>K</v>
          </cell>
          <cell r="F2047" t="str">
            <v>I</v>
          </cell>
          <cell r="G2047" t="str">
            <v>I</v>
          </cell>
          <cell r="H2047">
            <v>1</v>
          </cell>
          <cell r="I2047">
            <v>11</v>
          </cell>
          <cell r="K2047">
            <v>65</v>
          </cell>
          <cell r="Q2047" t="str">
            <v>A</v>
          </cell>
          <cell r="R2047" t="str">
            <v>A</v>
          </cell>
          <cell r="S2047" t="str">
            <v>A</v>
          </cell>
          <cell r="T2047" t="str">
            <v>A</v>
          </cell>
          <cell r="U2047" t="str">
            <v>A</v>
          </cell>
          <cell r="V2047">
            <v>962</v>
          </cell>
        </row>
        <row r="2048">
          <cell r="E2048" t="str">
            <v>K</v>
          </cell>
          <cell r="F2048" t="str">
            <v>I</v>
          </cell>
          <cell r="G2048" t="str">
            <v>I</v>
          </cell>
          <cell r="H2048">
            <v>1</v>
          </cell>
          <cell r="I2048">
            <v>11</v>
          </cell>
          <cell r="K2048">
            <v>60</v>
          </cell>
          <cell r="Q2048" t="str">
            <v>A</v>
          </cell>
          <cell r="R2048" t="str">
            <v>A</v>
          </cell>
          <cell r="S2048" t="str">
            <v>A</v>
          </cell>
          <cell r="T2048" t="str">
            <v>A</v>
          </cell>
          <cell r="U2048" t="str">
            <v>A</v>
          </cell>
          <cell r="V2048">
            <v>888</v>
          </cell>
        </row>
        <row r="2049">
          <cell r="E2049" t="str">
            <v>K</v>
          </cell>
          <cell r="F2049" t="str">
            <v>I</v>
          </cell>
          <cell r="G2049" t="str">
            <v>I</v>
          </cell>
          <cell r="H2049">
            <v>1</v>
          </cell>
          <cell r="I2049">
            <v>11</v>
          </cell>
          <cell r="K2049">
            <v>51</v>
          </cell>
          <cell r="Q2049" t="str">
            <v>A</v>
          </cell>
          <cell r="R2049" t="str">
            <v>C</v>
          </cell>
          <cell r="S2049" t="str">
            <v>A</v>
          </cell>
          <cell r="T2049" t="str">
            <v>A</v>
          </cell>
          <cell r="U2049" t="str">
            <v>C</v>
          </cell>
          <cell r="V2049">
            <v>755</v>
          </cell>
        </row>
        <row r="2050">
          <cell r="E2050" t="str">
            <v>K</v>
          </cell>
          <cell r="F2050" t="str">
            <v>I</v>
          </cell>
          <cell r="G2050" t="str">
            <v>I</v>
          </cell>
          <cell r="H2050">
            <v>1</v>
          </cell>
          <cell r="I2050">
            <v>11</v>
          </cell>
          <cell r="K2050">
            <v>100</v>
          </cell>
          <cell r="Q2050" t="str">
            <v>A</v>
          </cell>
          <cell r="R2050" t="str">
            <v>A</v>
          </cell>
          <cell r="S2050" t="str">
            <v>A</v>
          </cell>
          <cell r="T2050" t="str">
            <v>A</v>
          </cell>
          <cell r="U2050" t="str">
            <v>A</v>
          </cell>
          <cell r="V2050">
            <v>1480</v>
          </cell>
        </row>
        <row r="2051">
          <cell r="E2051">
            <v>0</v>
          </cell>
          <cell r="V2051">
            <v>0</v>
          </cell>
        </row>
        <row r="2052">
          <cell r="E2052">
            <v>0</v>
          </cell>
          <cell r="V2052">
            <v>0</v>
          </cell>
        </row>
        <row r="2053">
          <cell r="E2053">
            <v>0</v>
          </cell>
          <cell r="V2053">
            <v>0</v>
          </cell>
        </row>
        <row r="2054">
          <cell r="E2054">
            <v>0</v>
          </cell>
          <cell r="V2054">
            <v>0</v>
          </cell>
        </row>
        <row r="2055">
          <cell r="E2055">
            <v>0</v>
          </cell>
          <cell r="V2055">
            <v>0</v>
          </cell>
        </row>
        <row r="2056">
          <cell r="E2056">
            <v>0</v>
          </cell>
          <cell r="V2056">
            <v>0</v>
          </cell>
        </row>
        <row r="2057">
          <cell r="E2057">
            <v>0</v>
          </cell>
          <cell r="V2057">
            <v>0</v>
          </cell>
        </row>
        <row r="2058">
          <cell r="E2058">
            <v>0</v>
          </cell>
          <cell r="V2058">
            <v>0</v>
          </cell>
        </row>
        <row r="2059">
          <cell r="E2059">
            <v>0</v>
          </cell>
          <cell r="V2059">
            <v>0</v>
          </cell>
        </row>
        <row r="2060">
          <cell r="E2060">
            <v>0</v>
          </cell>
          <cell r="V2060">
            <v>0</v>
          </cell>
        </row>
        <row r="2061">
          <cell r="E2061">
            <v>0</v>
          </cell>
          <cell r="V2061">
            <v>0</v>
          </cell>
        </row>
        <row r="2062">
          <cell r="E2062">
            <v>0</v>
          </cell>
          <cell r="V2062">
            <v>0</v>
          </cell>
        </row>
        <row r="2063">
          <cell r="E2063">
            <v>0</v>
          </cell>
          <cell r="V2063">
            <v>0</v>
          </cell>
        </row>
        <row r="2064">
          <cell r="E2064" t="str">
            <v>K</v>
          </cell>
          <cell r="F2064" t="str">
            <v>II</v>
          </cell>
          <cell r="G2064" t="str">
            <v>II</v>
          </cell>
          <cell r="H2064">
            <v>1</v>
          </cell>
          <cell r="I2064">
            <v>8</v>
          </cell>
          <cell r="K2064">
            <v>52</v>
          </cell>
          <cell r="Q2064" t="str">
            <v>A</v>
          </cell>
          <cell r="R2064" t="str">
            <v>A</v>
          </cell>
          <cell r="S2064" t="str">
            <v>A</v>
          </cell>
          <cell r="T2064" t="str">
            <v>A</v>
          </cell>
          <cell r="U2064" t="str">
            <v>A</v>
          </cell>
          <cell r="V2064">
            <v>801</v>
          </cell>
        </row>
        <row r="2065">
          <cell r="E2065" t="str">
            <v>K</v>
          </cell>
          <cell r="V2065">
            <v>0</v>
          </cell>
        </row>
        <row r="2066">
          <cell r="E2066" t="str">
            <v>S1</v>
          </cell>
          <cell r="V2066">
            <v>0</v>
          </cell>
        </row>
        <row r="2067">
          <cell r="E2067" t="str">
            <v>K</v>
          </cell>
          <cell r="F2067" t="str">
            <v>II</v>
          </cell>
          <cell r="G2067" t="str">
            <v>II</v>
          </cell>
          <cell r="H2067">
            <v>1</v>
          </cell>
          <cell r="I2067">
            <v>8</v>
          </cell>
          <cell r="K2067">
            <v>50</v>
          </cell>
          <cell r="Q2067" t="str">
            <v>A</v>
          </cell>
          <cell r="R2067" t="str">
            <v>A</v>
          </cell>
          <cell r="S2067" t="str">
            <v>A</v>
          </cell>
          <cell r="T2067" t="str">
            <v>A</v>
          </cell>
          <cell r="U2067" t="str">
            <v>A</v>
          </cell>
          <cell r="V2067">
            <v>770</v>
          </cell>
        </row>
        <row r="2068">
          <cell r="E2068" t="str">
            <v>K</v>
          </cell>
          <cell r="F2068" t="str">
            <v>II</v>
          </cell>
          <cell r="G2068" t="str">
            <v>II</v>
          </cell>
          <cell r="H2068">
            <v>1</v>
          </cell>
          <cell r="I2068">
            <v>8</v>
          </cell>
          <cell r="K2068">
            <v>73</v>
          </cell>
          <cell r="Q2068" t="str">
            <v>A</v>
          </cell>
          <cell r="R2068" t="str">
            <v>A</v>
          </cell>
          <cell r="S2068" t="str">
            <v>A</v>
          </cell>
          <cell r="T2068" t="str">
            <v>A</v>
          </cell>
          <cell r="U2068" t="str">
            <v>A</v>
          </cell>
          <cell r="V2068">
            <v>1124</v>
          </cell>
        </row>
        <row r="2069">
          <cell r="E2069" t="str">
            <v>K</v>
          </cell>
          <cell r="F2069" t="str">
            <v>II</v>
          </cell>
          <cell r="G2069" t="str">
            <v>II</v>
          </cell>
          <cell r="H2069">
            <v>1</v>
          </cell>
          <cell r="I2069">
            <v>8</v>
          </cell>
          <cell r="K2069">
            <v>75</v>
          </cell>
          <cell r="Q2069" t="str">
            <v>A</v>
          </cell>
          <cell r="R2069" t="str">
            <v>A</v>
          </cell>
          <cell r="S2069" t="str">
            <v>A</v>
          </cell>
          <cell r="T2069" t="str">
            <v>A</v>
          </cell>
          <cell r="U2069" t="str">
            <v>A</v>
          </cell>
          <cell r="V2069">
            <v>1155</v>
          </cell>
        </row>
        <row r="2070">
          <cell r="E2070" t="str">
            <v>K</v>
          </cell>
          <cell r="F2070" t="str">
            <v>II</v>
          </cell>
          <cell r="G2070" t="str">
            <v>II</v>
          </cell>
          <cell r="H2070">
            <v>1</v>
          </cell>
          <cell r="I2070">
            <v>10</v>
          </cell>
          <cell r="K2070">
            <v>50</v>
          </cell>
          <cell r="Q2070" t="str">
            <v>A</v>
          </cell>
          <cell r="R2070" t="str">
            <v>A</v>
          </cell>
          <cell r="S2070" t="str">
            <v>A</v>
          </cell>
          <cell r="T2070" t="str">
            <v>A</v>
          </cell>
          <cell r="U2070" t="str">
            <v>A</v>
          </cell>
          <cell r="V2070">
            <v>679</v>
          </cell>
        </row>
        <row r="2071">
          <cell r="E2071" t="str">
            <v>C</v>
          </cell>
          <cell r="V2071">
            <v>0</v>
          </cell>
        </row>
        <row r="2072">
          <cell r="E2072" t="str">
            <v>S1</v>
          </cell>
          <cell r="V2072">
            <v>0</v>
          </cell>
        </row>
        <row r="2073">
          <cell r="E2073" t="str">
            <v>K</v>
          </cell>
          <cell r="F2073" t="str">
            <v>II</v>
          </cell>
          <cell r="G2073" t="str">
            <v>II</v>
          </cell>
          <cell r="H2073">
            <v>1</v>
          </cell>
          <cell r="I2073">
            <v>10</v>
          </cell>
          <cell r="K2073">
            <v>60</v>
          </cell>
          <cell r="Q2073" t="str">
            <v>A</v>
          </cell>
          <cell r="R2073" t="str">
            <v>A</v>
          </cell>
          <cell r="S2073" t="str">
            <v>A</v>
          </cell>
          <cell r="T2073" t="str">
            <v>A</v>
          </cell>
          <cell r="U2073" t="str">
            <v>A</v>
          </cell>
          <cell r="V2073">
            <v>814</v>
          </cell>
        </row>
        <row r="2074">
          <cell r="E2074" t="str">
            <v>K</v>
          </cell>
          <cell r="F2074" t="str">
            <v>II</v>
          </cell>
          <cell r="G2074" t="str">
            <v>II</v>
          </cell>
          <cell r="H2074">
            <v>1</v>
          </cell>
          <cell r="I2074">
            <v>10</v>
          </cell>
          <cell r="K2074">
            <v>50</v>
          </cell>
          <cell r="Q2074" t="str">
            <v>A</v>
          </cell>
          <cell r="R2074" t="str">
            <v>A</v>
          </cell>
          <cell r="S2074" t="str">
            <v>A</v>
          </cell>
          <cell r="T2074" t="str">
            <v>A</v>
          </cell>
          <cell r="U2074" t="str">
            <v>A</v>
          </cell>
          <cell r="V2074">
            <v>679</v>
          </cell>
        </row>
        <row r="2075">
          <cell r="E2075" t="str">
            <v>S1</v>
          </cell>
          <cell r="V2075">
            <v>0</v>
          </cell>
        </row>
        <row r="2076">
          <cell r="E2076" t="str">
            <v>K</v>
          </cell>
          <cell r="F2076" t="str">
            <v>II</v>
          </cell>
          <cell r="G2076" t="str">
            <v>II</v>
          </cell>
          <cell r="H2076">
            <v>1</v>
          </cell>
          <cell r="I2076">
            <v>10</v>
          </cell>
          <cell r="K2076">
            <v>53</v>
          </cell>
          <cell r="Q2076" t="str">
            <v>A</v>
          </cell>
          <cell r="R2076" t="str">
            <v>A</v>
          </cell>
          <cell r="S2076" t="str">
            <v>A</v>
          </cell>
          <cell r="T2076" t="str">
            <v>A</v>
          </cell>
          <cell r="U2076" t="str">
            <v>A</v>
          </cell>
          <cell r="V2076">
            <v>719</v>
          </cell>
        </row>
        <row r="2077">
          <cell r="E2077" t="str">
            <v>K</v>
          </cell>
          <cell r="F2077" t="str">
            <v>II</v>
          </cell>
          <cell r="G2077" t="str">
            <v>II</v>
          </cell>
          <cell r="H2077">
            <v>1</v>
          </cell>
          <cell r="I2077">
            <v>10</v>
          </cell>
          <cell r="K2077">
            <v>57</v>
          </cell>
          <cell r="Q2077" t="str">
            <v>A</v>
          </cell>
          <cell r="R2077" t="str">
            <v>A</v>
          </cell>
          <cell r="S2077" t="str">
            <v>A</v>
          </cell>
          <cell r="T2077" t="str">
            <v>A</v>
          </cell>
          <cell r="U2077" t="str">
            <v>A</v>
          </cell>
          <cell r="V2077">
            <v>773</v>
          </cell>
        </row>
        <row r="2078">
          <cell r="E2078" t="str">
            <v>S1</v>
          </cell>
          <cell r="V2078">
            <v>0</v>
          </cell>
        </row>
        <row r="2079">
          <cell r="E2079" t="str">
            <v>K</v>
          </cell>
          <cell r="F2079" t="str">
            <v>II</v>
          </cell>
          <cell r="G2079" t="str">
            <v>II</v>
          </cell>
          <cell r="H2079">
            <v>1</v>
          </cell>
          <cell r="I2079">
            <v>10</v>
          </cell>
          <cell r="K2079">
            <v>50</v>
          </cell>
          <cell r="Q2079" t="str">
            <v>A</v>
          </cell>
          <cell r="R2079" t="str">
            <v>A</v>
          </cell>
          <cell r="S2079" t="str">
            <v>A</v>
          </cell>
          <cell r="T2079" t="str">
            <v>A</v>
          </cell>
          <cell r="U2079" t="str">
            <v>A</v>
          </cell>
          <cell r="V2079">
            <v>679</v>
          </cell>
        </row>
        <row r="2080">
          <cell r="E2080" t="str">
            <v>K</v>
          </cell>
          <cell r="F2080" t="str">
            <v>II</v>
          </cell>
          <cell r="G2080" t="str">
            <v>II</v>
          </cell>
          <cell r="H2080">
            <v>1</v>
          </cell>
          <cell r="I2080">
            <v>10</v>
          </cell>
          <cell r="K2080">
            <v>53</v>
          </cell>
          <cell r="Q2080" t="str">
            <v>A</v>
          </cell>
          <cell r="R2080" t="str">
            <v>A</v>
          </cell>
          <cell r="S2080" t="str">
            <v>A</v>
          </cell>
          <cell r="T2080" t="str">
            <v>A</v>
          </cell>
          <cell r="U2080" t="str">
            <v>A</v>
          </cell>
          <cell r="V2080">
            <v>719</v>
          </cell>
        </row>
        <row r="2081">
          <cell r="E2081" t="str">
            <v>K</v>
          </cell>
          <cell r="F2081" t="str">
            <v>II</v>
          </cell>
          <cell r="G2081" t="str">
            <v>II</v>
          </cell>
          <cell r="H2081">
            <v>1</v>
          </cell>
          <cell r="I2081">
            <v>10</v>
          </cell>
          <cell r="K2081">
            <v>47</v>
          </cell>
          <cell r="Q2081" t="str">
            <v>A</v>
          </cell>
          <cell r="R2081" t="str">
            <v>A</v>
          </cell>
          <cell r="S2081" t="str">
            <v>A</v>
          </cell>
          <cell r="T2081" t="str">
            <v>A</v>
          </cell>
          <cell r="U2081" t="str">
            <v>A</v>
          </cell>
          <cell r="V2081">
            <v>638</v>
          </cell>
        </row>
        <row r="2082">
          <cell r="E2082" t="str">
            <v>K</v>
          </cell>
          <cell r="F2082" t="str">
            <v>II</v>
          </cell>
          <cell r="G2082" t="str">
            <v>II</v>
          </cell>
          <cell r="H2082">
            <v>1</v>
          </cell>
          <cell r="I2082">
            <v>10</v>
          </cell>
          <cell r="K2082">
            <v>66</v>
          </cell>
          <cell r="Q2082" t="str">
            <v>A</v>
          </cell>
          <cell r="R2082" t="str">
            <v>A</v>
          </cell>
          <cell r="S2082" t="str">
            <v>A</v>
          </cell>
          <cell r="T2082" t="str">
            <v>A</v>
          </cell>
          <cell r="U2082" t="str">
            <v>A</v>
          </cell>
          <cell r="V2082">
            <v>896</v>
          </cell>
        </row>
        <row r="2083">
          <cell r="E2083" t="str">
            <v>K</v>
          </cell>
          <cell r="F2083" t="str">
            <v>II</v>
          </cell>
          <cell r="G2083" t="str">
            <v>II</v>
          </cell>
          <cell r="H2083">
            <v>1</v>
          </cell>
          <cell r="I2083">
            <v>10</v>
          </cell>
          <cell r="K2083">
            <v>50</v>
          </cell>
          <cell r="Q2083" t="str">
            <v>A</v>
          </cell>
          <cell r="R2083" t="str">
            <v>A</v>
          </cell>
          <cell r="S2083" t="str">
            <v>A</v>
          </cell>
          <cell r="T2083" t="str">
            <v>A</v>
          </cell>
          <cell r="U2083" t="str">
            <v>A</v>
          </cell>
          <cell r="V2083">
            <v>679</v>
          </cell>
        </row>
        <row r="2084">
          <cell r="E2084">
            <v>0</v>
          </cell>
          <cell r="V2084">
            <v>0</v>
          </cell>
        </row>
        <row r="2085">
          <cell r="E2085" t="str">
            <v>S2</v>
          </cell>
          <cell r="V2085">
            <v>0</v>
          </cell>
        </row>
        <row r="2086">
          <cell r="E2086" t="str">
            <v>K</v>
          </cell>
          <cell r="F2086" t="str">
            <v>II</v>
          </cell>
          <cell r="G2086" t="str">
            <v>II</v>
          </cell>
          <cell r="H2086">
            <v>1</v>
          </cell>
          <cell r="I2086">
            <v>10</v>
          </cell>
          <cell r="K2086">
            <v>42</v>
          </cell>
          <cell r="Q2086" t="str">
            <v>A</v>
          </cell>
          <cell r="R2086" t="str">
            <v>A</v>
          </cell>
          <cell r="S2086" t="str">
            <v>A</v>
          </cell>
          <cell r="T2086" t="str">
            <v>A</v>
          </cell>
          <cell r="U2086" t="str">
            <v>A</v>
          </cell>
          <cell r="V2086">
            <v>570</v>
          </cell>
        </row>
        <row r="2087">
          <cell r="E2087" t="str">
            <v>K</v>
          </cell>
          <cell r="F2087" t="str">
            <v>II</v>
          </cell>
          <cell r="G2087" t="str">
            <v>II</v>
          </cell>
          <cell r="H2087">
            <v>1</v>
          </cell>
          <cell r="I2087">
            <v>10</v>
          </cell>
          <cell r="K2087">
            <v>46</v>
          </cell>
          <cell r="Q2087" t="str">
            <v>A</v>
          </cell>
          <cell r="R2087" t="str">
            <v>A</v>
          </cell>
          <cell r="S2087" t="str">
            <v>A</v>
          </cell>
          <cell r="T2087" t="str">
            <v>A</v>
          </cell>
          <cell r="U2087" t="str">
            <v>A</v>
          </cell>
          <cell r="V2087">
            <v>624</v>
          </cell>
        </row>
        <row r="2088">
          <cell r="E2088">
            <v>0</v>
          </cell>
          <cell r="V2088">
            <v>0</v>
          </cell>
        </row>
        <row r="2089">
          <cell r="E2089">
            <v>0</v>
          </cell>
          <cell r="V2089">
            <v>0</v>
          </cell>
        </row>
        <row r="2090">
          <cell r="E2090">
            <v>0</v>
          </cell>
          <cell r="V2090">
            <v>0</v>
          </cell>
        </row>
        <row r="2091">
          <cell r="E2091">
            <v>0</v>
          </cell>
          <cell r="V2091">
            <v>0</v>
          </cell>
        </row>
        <row r="2092">
          <cell r="E2092">
            <v>0</v>
          </cell>
          <cell r="V2092">
            <v>0</v>
          </cell>
        </row>
        <row r="2093">
          <cell r="E2093">
            <v>0</v>
          </cell>
          <cell r="V2093">
            <v>0</v>
          </cell>
        </row>
        <row r="2094">
          <cell r="E2094">
            <v>0</v>
          </cell>
          <cell r="V2094">
            <v>0</v>
          </cell>
        </row>
        <row r="2095">
          <cell r="E2095">
            <v>0</v>
          </cell>
          <cell r="V2095">
            <v>0</v>
          </cell>
        </row>
        <row r="2096">
          <cell r="E2096">
            <v>0</v>
          </cell>
          <cell r="V2096">
            <v>0</v>
          </cell>
        </row>
        <row r="2097">
          <cell r="E2097">
            <v>0</v>
          </cell>
          <cell r="V2097">
            <v>0</v>
          </cell>
        </row>
        <row r="2098">
          <cell r="E2098">
            <v>0</v>
          </cell>
          <cell r="V2098">
            <v>0</v>
          </cell>
        </row>
        <row r="2099">
          <cell r="E2099">
            <v>0</v>
          </cell>
          <cell r="V2099">
            <v>0</v>
          </cell>
        </row>
        <row r="2100">
          <cell r="E2100">
            <v>0</v>
          </cell>
          <cell r="V2100">
            <v>0</v>
          </cell>
        </row>
        <row r="2101">
          <cell r="E2101">
            <v>0</v>
          </cell>
          <cell r="V2101">
            <v>0</v>
          </cell>
        </row>
        <row r="2102">
          <cell r="E2102">
            <v>0</v>
          </cell>
          <cell r="V2102">
            <v>0</v>
          </cell>
        </row>
        <row r="2103">
          <cell r="E2103">
            <v>0</v>
          </cell>
          <cell r="V2103">
            <v>0</v>
          </cell>
        </row>
        <row r="2104">
          <cell r="E2104">
            <v>0</v>
          </cell>
          <cell r="V2104">
            <v>0</v>
          </cell>
        </row>
        <row r="2105">
          <cell r="E2105">
            <v>0</v>
          </cell>
          <cell r="V2105">
            <v>0</v>
          </cell>
        </row>
        <row r="2106">
          <cell r="E2106">
            <v>0</v>
          </cell>
          <cell r="V2106">
            <v>0</v>
          </cell>
        </row>
        <row r="2107">
          <cell r="E2107">
            <v>0</v>
          </cell>
          <cell r="V2107">
            <v>0</v>
          </cell>
        </row>
        <row r="2108">
          <cell r="E2108">
            <v>0</v>
          </cell>
          <cell r="V2108">
            <v>0</v>
          </cell>
        </row>
        <row r="2109">
          <cell r="E2109">
            <v>0</v>
          </cell>
          <cell r="V2109">
            <v>0</v>
          </cell>
        </row>
        <row r="2110">
          <cell r="E2110">
            <v>0</v>
          </cell>
          <cell r="V2110">
            <v>0</v>
          </cell>
        </row>
        <row r="2111">
          <cell r="E2111">
            <v>0</v>
          </cell>
          <cell r="V2111">
            <v>0</v>
          </cell>
        </row>
        <row r="2112">
          <cell r="E2112">
            <v>0</v>
          </cell>
          <cell r="V2112">
            <v>0</v>
          </cell>
        </row>
        <row r="2113">
          <cell r="E2113">
            <v>0</v>
          </cell>
          <cell r="V2113">
            <v>0</v>
          </cell>
        </row>
        <row r="2114">
          <cell r="E2114">
            <v>0</v>
          </cell>
          <cell r="V2114">
            <v>0</v>
          </cell>
        </row>
        <row r="2115">
          <cell r="E2115">
            <v>0</v>
          </cell>
          <cell r="V2115">
            <v>0</v>
          </cell>
        </row>
        <row r="2116">
          <cell r="E2116">
            <v>0</v>
          </cell>
          <cell r="V2116">
            <v>0</v>
          </cell>
        </row>
        <row r="2117">
          <cell r="E2117">
            <v>0</v>
          </cell>
          <cell r="V2117">
            <v>0</v>
          </cell>
        </row>
        <row r="2118">
          <cell r="E2118">
            <v>0</v>
          </cell>
          <cell r="V2118">
            <v>0</v>
          </cell>
        </row>
        <row r="2119">
          <cell r="E2119">
            <v>0</v>
          </cell>
          <cell r="V2119">
            <v>0</v>
          </cell>
        </row>
        <row r="2120">
          <cell r="E2120">
            <v>0</v>
          </cell>
          <cell r="V2120">
            <v>0</v>
          </cell>
        </row>
        <row r="2121">
          <cell r="E2121">
            <v>0</v>
          </cell>
          <cell r="V2121">
            <v>0</v>
          </cell>
        </row>
        <row r="2122">
          <cell r="E2122">
            <v>0</v>
          </cell>
          <cell r="V2122">
            <v>0</v>
          </cell>
        </row>
        <row r="2123">
          <cell r="E2123">
            <v>0</v>
          </cell>
          <cell r="V2123">
            <v>0</v>
          </cell>
        </row>
        <row r="2124">
          <cell r="E2124">
            <v>0</v>
          </cell>
          <cell r="V2124">
            <v>0</v>
          </cell>
        </row>
        <row r="2125">
          <cell r="E2125">
            <v>0</v>
          </cell>
          <cell r="V2125">
            <v>0</v>
          </cell>
        </row>
        <row r="2126">
          <cell r="E2126">
            <v>0</v>
          </cell>
          <cell r="V2126">
            <v>0</v>
          </cell>
        </row>
        <row r="2127">
          <cell r="E2127">
            <v>0</v>
          </cell>
          <cell r="V2127">
            <v>0</v>
          </cell>
        </row>
        <row r="2128">
          <cell r="E2128">
            <v>0</v>
          </cell>
          <cell r="V2128">
            <v>0</v>
          </cell>
        </row>
        <row r="2129">
          <cell r="E2129">
            <v>0</v>
          </cell>
          <cell r="V2129">
            <v>0</v>
          </cell>
        </row>
        <row r="2130">
          <cell r="E2130">
            <v>0</v>
          </cell>
          <cell r="V2130">
            <v>0</v>
          </cell>
        </row>
        <row r="2131">
          <cell r="E2131">
            <v>0</v>
          </cell>
          <cell r="V2131">
            <v>0</v>
          </cell>
        </row>
        <row r="2132">
          <cell r="E2132">
            <v>0</v>
          </cell>
          <cell r="V2132">
            <v>0</v>
          </cell>
        </row>
        <row r="2133">
          <cell r="E2133">
            <v>0</v>
          </cell>
          <cell r="V2133">
            <v>0</v>
          </cell>
        </row>
        <row r="2134">
          <cell r="E2134">
            <v>0</v>
          </cell>
          <cell r="V2134">
            <v>0</v>
          </cell>
        </row>
        <row r="2135">
          <cell r="E2135">
            <v>0</v>
          </cell>
          <cell r="V2135">
            <v>0</v>
          </cell>
        </row>
        <row r="2136">
          <cell r="E2136">
            <v>0</v>
          </cell>
          <cell r="V2136">
            <v>0</v>
          </cell>
        </row>
        <row r="2137">
          <cell r="E2137">
            <v>0</v>
          </cell>
          <cell r="V2137">
            <v>0</v>
          </cell>
        </row>
        <row r="2138">
          <cell r="E2138">
            <v>0</v>
          </cell>
          <cell r="V2138">
            <v>0</v>
          </cell>
        </row>
        <row r="2139">
          <cell r="E2139">
            <v>0</v>
          </cell>
          <cell r="V2139">
            <v>0</v>
          </cell>
        </row>
        <row r="2140">
          <cell r="E2140">
            <v>0</v>
          </cell>
          <cell r="V2140">
            <v>0</v>
          </cell>
        </row>
        <row r="2141">
          <cell r="E2141">
            <v>0</v>
          </cell>
          <cell r="V2141">
            <v>0</v>
          </cell>
        </row>
        <row r="2142">
          <cell r="E2142">
            <v>0</v>
          </cell>
          <cell r="V2142">
            <v>0</v>
          </cell>
        </row>
        <row r="2143">
          <cell r="E2143">
            <v>0</v>
          </cell>
          <cell r="V2143">
            <v>0</v>
          </cell>
        </row>
        <row r="2144">
          <cell r="E2144">
            <v>0</v>
          </cell>
          <cell r="V2144">
            <v>0</v>
          </cell>
        </row>
        <row r="2145">
          <cell r="E2145">
            <v>0</v>
          </cell>
          <cell r="V2145">
            <v>0</v>
          </cell>
        </row>
        <row r="2146">
          <cell r="E2146">
            <v>0</v>
          </cell>
          <cell r="V2146">
            <v>0</v>
          </cell>
        </row>
        <row r="2147">
          <cell r="E2147">
            <v>0</v>
          </cell>
          <cell r="V2147">
            <v>0</v>
          </cell>
        </row>
        <row r="2148">
          <cell r="E2148">
            <v>0</v>
          </cell>
          <cell r="V2148">
            <v>0</v>
          </cell>
        </row>
        <row r="2149">
          <cell r="E2149">
            <v>0</v>
          </cell>
          <cell r="V2149">
            <v>0</v>
          </cell>
        </row>
        <row r="2150">
          <cell r="E2150">
            <v>0</v>
          </cell>
          <cell r="V2150">
            <v>0</v>
          </cell>
        </row>
        <row r="2151">
          <cell r="E2151">
            <v>0</v>
          </cell>
          <cell r="V2151">
            <v>0</v>
          </cell>
        </row>
        <row r="2152">
          <cell r="E2152">
            <v>0</v>
          </cell>
          <cell r="V2152">
            <v>0</v>
          </cell>
        </row>
        <row r="2153">
          <cell r="E2153">
            <v>0</v>
          </cell>
          <cell r="V2153">
            <v>0</v>
          </cell>
        </row>
        <row r="2154">
          <cell r="E2154">
            <v>0</v>
          </cell>
          <cell r="V2154">
            <v>0</v>
          </cell>
        </row>
        <row r="2155">
          <cell r="E2155">
            <v>0</v>
          </cell>
          <cell r="V2155">
            <v>0</v>
          </cell>
        </row>
        <row r="2156">
          <cell r="E2156">
            <v>0</v>
          </cell>
          <cell r="V2156">
            <v>0</v>
          </cell>
        </row>
        <row r="2157">
          <cell r="E2157">
            <v>0</v>
          </cell>
          <cell r="V2157">
            <v>0</v>
          </cell>
        </row>
        <row r="2158">
          <cell r="E2158">
            <v>0</v>
          </cell>
          <cell r="V2158">
            <v>0</v>
          </cell>
        </row>
        <row r="2159">
          <cell r="E2159">
            <v>0</v>
          </cell>
          <cell r="V2159">
            <v>0</v>
          </cell>
        </row>
        <row r="2160">
          <cell r="E2160">
            <v>0</v>
          </cell>
          <cell r="V2160">
            <v>0</v>
          </cell>
        </row>
        <row r="2161">
          <cell r="E2161">
            <v>0</v>
          </cell>
          <cell r="V2161">
            <v>0</v>
          </cell>
        </row>
        <row r="2162">
          <cell r="E2162">
            <v>0</v>
          </cell>
          <cell r="V2162">
            <v>0</v>
          </cell>
        </row>
        <row r="2163">
          <cell r="E2163">
            <v>0</v>
          </cell>
          <cell r="V2163">
            <v>0</v>
          </cell>
        </row>
        <row r="2164">
          <cell r="E2164">
            <v>0</v>
          </cell>
          <cell r="V2164">
            <v>0</v>
          </cell>
        </row>
        <row r="2165">
          <cell r="E2165">
            <v>0</v>
          </cell>
          <cell r="V2165">
            <v>0</v>
          </cell>
        </row>
        <row r="2166">
          <cell r="E2166">
            <v>0</v>
          </cell>
          <cell r="V2166">
            <v>0</v>
          </cell>
        </row>
        <row r="2167">
          <cell r="E2167">
            <v>0</v>
          </cell>
          <cell r="V2167">
            <v>0</v>
          </cell>
        </row>
        <row r="2168">
          <cell r="K2168">
            <v>0</v>
          </cell>
          <cell r="M2168">
            <v>0</v>
          </cell>
          <cell r="O2168">
            <v>0</v>
          </cell>
        </row>
        <row r="2169">
          <cell r="E2169">
            <v>0</v>
          </cell>
          <cell r="V2169">
            <v>0</v>
          </cell>
        </row>
        <row r="2170">
          <cell r="E2170">
            <v>0</v>
          </cell>
          <cell r="V2170">
            <v>0</v>
          </cell>
        </row>
        <row r="2171">
          <cell r="E2171">
            <v>0</v>
          </cell>
          <cell r="V2171">
            <v>0</v>
          </cell>
        </row>
        <row r="2172">
          <cell r="E2172">
            <v>0</v>
          </cell>
          <cell r="V2172">
            <v>0</v>
          </cell>
        </row>
        <row r="2173">
          <cell r="E2173">
            <v>0</v>
          </cell>
          <cell r="V2173">
            <v>0</v>
          </cell>
        </row>
        <row r="2174">
          <cell r="E2174">
            <v>0</v>
          </cell>
          <cell r="V2174">
            <v>0</v>
          </cell>
        </row>
        <row r="2175">
          <cell r="E2175">
            <v>0</v>
          </cell>
          <cell r="V2175">
            <v>0</v>
          </cell>
        </row>
        <row r="2176">
          <cell r="E2176">
            <v>0</v>
          </cell>
          <cell r="V2176">
            <v>0</v>
          </cell>
        </row>
        <row r="2177">
          <cell r="E2177">
            <v>0</v>
          </cell>
          <cell r="V2177">
            <v>0</v>
          </cell>
        </row>
        <row r="2178">
          <cell r="E2178">
            <v>0</v>
          </cell>
          <cell r="V2178">
            <v>0</v>
          </cell>
        </row>
        <row r="2179">
          <cell r="E2179">
            <v>0</v>
          </cell>
          <cell r="V2179">
            <v>0</v>
          </cell>
        </row>
        <row r="2180">
          <cell r="E2180">
            <v>0</v>
          </cell>
          <cell r="V2180">
            <v>0</v>
          </cell>
        </row>
        <row r="2181">
          <cell r="E2181">
            <v>0</v>
          </cell>
          <cell r="V2181">
            <v>0</v>
          </cell>
        </row>
        <row r="2182">
          <cell r="E2182">
            <v>0</v>
          </cell>
          <cell r="V2182">
            <v>0</v>
          </cell>
        </row>
        <row r="2183">
          <cell r="E2183">
            <v>0</v>
          </cell>
          <cell r="V2183">
            <v>0</v>
          </cell>
        </row>
        <row r="2184">
          <cell r="E2184">
            <v>0</v>
          </cell>
          <cell r="V2184">
            <v>0</v>
          </cell>
        </row>
        <row r="2185">
          <cell r="E2185">
            <v>0</v>
          </cell>
          <cell r="V2185">
            <v>0</v>
          </cell>
        </row>
        <row r="2186">
          <cell r="E2186">
            <v>0</v>
          </cell>
          <cell r="V2186">
            <v>0</v>
          </cell>
        </row>
        <row r="2187">
          <cell r="E2187">
            <v>0</v>
          </cell>
          <cell r="V2187">
            <v>0</v>
          </cell>
        </row>
        <row r="2188">
          <cell r="E2188">
            <v>0</v>
          </cell>
          <cell r="V2188">
            <v>0</v>
          </cell>
        </row>
        <row r="2189">
          <cell r="E2189">
            <v>0</v>
          </cell>
          <cell r="V2189">
            <v>0</v>
          </cell>
        </row>
        <row r="2190">
          <cell r="E2190">
            <v>0</v>
          </cell>
          <cell r="V2190">
            <v>0</v>
          </cell>
        </row>
        <row r="2191">
          <cell r="E2191">
            <v>0</v>
          </cell>
          <cell r="V2191">
            <v>0</v>
          </cell>
        </row>
        <row r="2192">
          <cell r="E2192">
            <v>0</v>
          </cell>
          <cell r="V2192">
            <v>0</v>
          </cell>
        </row>
        <row r="2193">
          <cell r="E2193">
            <v>0</v>
          </cell>
          <cell r="V2193">
            <v>0</v>
          </cell>
        </row>
        <row r="2194">
          <cell r="E2194">
            <v>0</v>
          </cell>
          <cell r="V2194">
            <v>0</v>
          </cell>
        </row>
        <row r="2195">
          <cell r="E2195">
            <v>0</v>
          </cell>
          <cell r="V2195">
            <v>0</v>
          </cell>
        </row>
        <row r="2196">
          <cell r="E2196">
            <v>0</v>
          </cell>
          <cell r="V2196">
            <v>0</v>
          </cell>
        </row>
        <row r="2197">
          <cell r="E2197">
            <v>0</v>
          </cell>
          <cell r="V2197">
            <v>0</v>
          </cell>
        </row>
        <row r="2198">
          <cell r="E2198">
            <v>0</v>
          </cell>
          <cell r="V2198">
            <v>0</v>
          </cell>
        </row>
        <row r="2199">
          <cell r="E2199">
            <v>0</v>
          </cell>
          <cell r="V2199">
            <v>0</v>
          </cell>
        </row>
        <row r="2200">
          <cell r="E2200">
            <v>0</v>
          </cell>
          <cell r="V2200">
            <v>0</v>
          </cell>
        </row>
        <row r="2201">
          <cell r="E2201">
            <v>0</v>
          </cell>
          <cell r="V2201">
            <v>0</v>
          </cell>
        </row>
        <row r="2202">
          <cell r="E2202">
            <v>0</v>
          </cell>
          <cell r="V2202">
            <v>0</v>
          </cell>
        </row>
        <row r="2203">
          <cell r="E2203">
            <v>0</v>
          </cell>
          <cell r="V2203">
            <v>0</v>
          </cell>
        </row>
        <row r="2204">
          <cell r="E2204">
            <v>0</v>
          </cell>
          <cell r="V2204">
            <v>0</v>
          </cell>
        </row>
        <row r="2205">
          <cell r="E2205">
            <v>0</v>
          </cell>
          <cell r="V2205">
            <v>0</v>
          </cell>
        </row>
        <row r="2206">
          <cell r="E2206">
            <v>0</v>
          </cell>
          <cell r="V2206">
            <v>0</v>
          </cell>
        </row>
        <row r="2207">
          <cell r="E2207">
            <v>0</v>
          </cell>
          <cell r="V2207">
            <v>0</v>
          </cell>
        </row>
        <row r="2208">
          <cell r="E2208">
            <v>0</v>
          </cell>
          <cell r="V2208">
            <v>0</v>
          </cell>
        </row>
        <row r="2209">
          <cell r="E2209">
            <v>0</v>
          </cell>
          <cell r="V2209">
            <v>0</v>
          </cell>
        </row>
        <row r="2210">
          <cell r="E2210">
            <v>0</v>
          </cell>
          <cell r="V2210">
            <v>0</v>
          </cell>
        </row>
        <row r="2211">
          <cell r="E2211">
            <v>0</v>
          </cell>
          <cell r="V2211">
            <v>0</v>
          </cell>
        </row>
        <row r="2212">
          <cell r="E2212">
            <v>0</v>
          </cell>
          <cell r="V2212">
            <v>0</v>
          </cell>
        </row>
        <row r="2213">
          <cell r="E2213">
            <v>0</v>
          </cell>
          <cell r="V2213">
            <v>0</v>
          </cell>
        </row>
        <row r="2214">
          <cell r="E2214">
            <v>0</v>
          </cell>
          <cell r="V2214">
            <v>0</v>
          </cell>
        </row>
        <row r="2215">
          <cell r="E2215">
            <v>0</v>
          </cell>
          <cell r="V2215">
            <v>0</v>
          </cell>
        </row>
        <row r="2216">
          <cell r="E2216">
            <v>0</v>
          </cell>
          <cell r="V2216">
            <v>0</v>
          </cell>
        </row>
        <row r="2217">
          <cell r="E2217">
            <v>0</v>
          </cell>
          <cell r="V2217">
            <v>0</v>
          </cell>
        </row>
        <row r="2218">
          <cell r="E2218">
            <v>0</v>
          </cell>
          <cell r="V2218">
            <v>0</v>
          </cell>
        </row>
        <row r="2219">
          <cell r="E2219">
            <v>0</v>
          </cell>
          <cell r="V2219">
            <v>0</v>
          </cell>
        </row>
        <row r="2220">
          <cell r="E2220">
            <v>0</v>
          </cell>
          <cell r="V2220">
            <v>0</v>
          </cell>
        </row>
        <row r="2221">
          <cell r="E2221">
            <v>0</v>
          </cell>
          <cell r="V2221">
            <v>0</v>
          </cell>
        </row>
        <row r="2222">
          <cell r="E2222">
            <v>0</v>
          </cell>
          <cell r="V2222">
            <v>0</v>
          </cell>
        </row>
        <row r="2223">
          <cell r="E2223">
            <v>0</v>
          </cell>
          <cell r="V2223">
            <v>0</v>
          </cell>
        </row>
        <row r="2224">
          <cell r="E2224">
            <v>0</v>
          </cell>
          <cell r="V2224">
            <v>0</v>
          </cell>
        </row>
        <row r="2225">
          <cell r="E2225">
            <v>0</v>
          </cell>
          <cell r="V2225">
            <v>0</v>
          </cell>
        </row>
        <row r="2226">
          <cell r="E2226">
            <v>0</v>
          </cell>
          <cell r="V2226">
            <v>0</v>
          </cell>
        </row>
        <row r="2227">
          <cell r="E2227">
            <v>0</v>
          </cell>
          <cell r="V2227">
            <v>0</v>
          </cell>
        </row>
        <row r="2228">
          <cell r="E2228">
            <v>0</v>
          </cell>
          <cell r="V2228">
            <v>0</v>
          </cell>
        </row>
        <row r="2229">
          <cell r="E2229">
            <v>0</v>
          </cell>
          <cell r="V2229">
            <v>0</v>
          </cell>
        </row>
        <row r="2230">
          <cell r="E2230">
            <v>0</v>
          </cell>
          <cell r="V2230">
            <v>0</v>
          </cell>
        </row>
        <row r="2231">
          <cell r="E2231">
            <v>0</v>
          </cell>
          <cell r="V2231">
            <v>0</v>
          </cell>
        </row>
        <row r="2232">
          <cell r="E2232">
            <v>0</v>
          </cell>
          <cell r="V2232">
            <v>0</v>
          </cell>
        </row>
        <row r="2233">
          <cell r="E2233">
            <v>0</v>
          </cell>
          <cell r="V2233">
            <v>0</v>
          </cell>
        </row>
        <row r="2234">
          <cell r="E2234">
            <v>0</v>
          </cell>
          <cell r="V2234">
            <v>0</v>
          </cell>
        </row>
        <row r="2235">
          <cell r="E2235">
            <v>0</v>
          </cell>
          <cell r="V2235">
            <v>0</v>
          </cell>
        </row>
        <row r="2236">
          <cell r="E2236">
            <v>0</v>
          </cell>
          <cell r="V2236">
            <v>0</v>
          </cell>
        </row>
        <row r="2237">
          <cell r="E2237">
            <v>0</v>
          </cell>
          <cell r="V2237">
            <v>0</v>
          </cell>
        </row>
        <row r="2238">
          <cell r="E2238">
            <v>0</v>
          </cell>
          <cell r="V2238">
            <v>0</v>
          </cell>
        </row>
        <row r="2239">
          <cell r="E2239">
            <v>0</v>
          </cell>
          <cell r="V2239">
            <v>0</v>
          </cell>
        </row>
        <row r="2240">
          <cell r="E2240">
            <v>0</v>
          </cell>
          <cell r="V2240">
            <v>0</v>
          </cell>
        </row>
        <row r="2241">
          <cell r="E2241">
            <v>0</v>
          </cell>
          <cell r="V2241">
            <v>0</v>
          </cell>
        </row>
        <row r="2242">
          <cell r="E2242">
            <v>0</v>
          </cell>
          <cell r="V2242">
            <v>0</v>
          </cell>
        </row>
        <row r="2243">
          <cell r="E2243">
            <v>0</v>
          </cell>
          <cell r="V2243">
            <v>0</v>
          </cell>
        </row>
        <row r="2244">
          <cell r="E2244">
            <v>0</v>
          </cell>
          <cell r="V2244">
            <v>0</v>
          </cell>
        </row>
        <row r="2245">
          <cell r="E2245">
            <v>0</v>
          </cell>
          <cell r="V2245">
            <v>0</v>
          </cell>
        </row>
        <row r="2246">
          <cell r="E2246">
            <v>0</v>
          </cell>
          <cell r="V2246">
            <v>0</v>
          </cell>
        </row>
        <row r="2247">
          <cell r="E2247">
            <v>0</v>
          </cell>
          <cell r="V2247">
            <v>0</v>
          </cell>
        </row>
        <row r="2248">
          <cell r="E2248">
            <v>0</v>
          </cell>
          <cell r="V2248">
            <v>0</v>
          </cell>
        </row>
        <row r="2249">
          <cell r="E2249">
            <v>0</v>
          </cell>
          <cell r="V2249">
            <v>0</v>
          </cell>
        </row>
        <row r="2250">
          <cell r="E2250">
            <v>0</v>
          </cell>
          <cell r="V2250">
            <v>0</v>
          </cell>
        </row>
        <row r="2251">
          <cell r="E2251">
            <v>0</v>
          </cell>
          <cell r="V2251">
            <v>0</v>
          </cell>
        </row>
        <row r="2252">
          <cell r="E2252">
            <v>0</v>
          </cell>
          <cell r="V2252">
            <v>0</v>
          </cell>
        </row>
        <row r="2253">
          <cell r="E2253">
            <v>0</v>
          </cell>
          <cell r="V2253">
            <v>0</v>
          </cell>
        </row>
        <row r="2254">
          <cell r="E2254">
            <v>0</v>
          </cell>
          <cell r="V2254">
            <v>0</v>
          </cell>
        </row>
        <row r="2255">
          <cell r="E2255">
            <v>0</v>
          </cell>
          <cell r="V2255">
            <v>0</v>
          </cell>
        </row>
        <row r="2256">
          <cell r="E2256">
            <v>0</v>
          </cell>
          <cell r="V2256">
            <v>0</v>
          </cell>
        </row>
        <row r="2257">
          <cell r="E2257">
            <v>0</v>
          </cell>
          <cell r="V2257">
            <v>0</v>
          </cell>
        </row>
        <row r="2258">
          <cell r="E2258">
            <v>0</v>
          </cell>
          <cell r="V2258">
            <v>0</v>
          </cell>
        </row>
        <row r="2259">
          <cell r="E2259">
            <v>0</v>
          </cell>
          <cell r="V2259">
            <v>0</v>
          </cell>
        </row>
        <row r="2260">
          <cell r="E2260">
            <v>0</v>
          </cell>
          <cell r="V2260">
            <v>0</v>
          </cell>
        </row>
        <row r="2261">
          <cell r="E2261">
            <v>0</v>
          </cell>
          <cell r="V2261">
            <v>0</v>
          </cell>
        </row>
        <row r="2262">
          <cell r="E2262">
            <v>0</v>
          </cell>
          <cell r="V2262">
            <v>0</v>
          </cell>
        </row>
        <row r="2263">
          <cell r="E2263">
            <v>0</v>
          </cell>
          <cell r="V2263">
            <v>0</v>
          </cell>
        </row>
        <row r="2264">
          <cell r="E2264">
            <v>0</v>
          </cell>
          <cell r="V2264">
            <v>0</v>
          </cell>
        </row>
        <row r="2265">
          <cell r="E2265">
            <v>0</v>
          </cell>
          <cell r="V2265">
            <v>0</v>
          </cell>
        </row>
        <row r="2266">
          <cell r="E2266">
            <v>0</v>
          </cell>
          <cell r="V2266">
            <v>0</v>
          </cell>
        </row>
        <row r="2267">
          <cell r="E2267">
            <v>0</v>
          </cell>
          <cell r="V2267">
            <v>0</v>
          </cell>
        </row>
        <row r="2268">
          <cell r="E2268">
            <v>0</v>
          </cell>
          <cell r="V2268">
            <v>0</v>
          </cell>
        </row>
        <row r="2269">
          <cell r="E2269">
            <v>0</v>
          </cell>
          <cell r="V2269">
            <v>0</v>
          </cell>
        </row>
        <row r="2270">
          <cell r="E2270">
            <v>0</v>
          </cell>
          <cell r="V2270">
            <v>0</v>
          </cell>
        </row>
        <row r="2271">
          <cell r="E2271">
            <v>0</v>
          </cell>
          <cell r="V2271">
            <v>0</v>
          </cell>
        </row>
        <row r="2272">
          <cell r="E2272">
            <v>0</v>
          </cell>
          <cell r="V2272">
            <v>0</v>
          </cell>
        </row>
        <row r="2273">
          <cell r="E2273">
            <v>0</v>
          </cell>
          <cell r="V2273">
            <v>0</v>
          </cell>
        </row>
        <row r="2274">
          <cell r="E2274">
            <v>0</v>
          </cell>
          <cell r="V2274">
            <v>0</v>
          </cell>
        </row>
        <row r="2275">
          <cell r="E2275">
            <v>0</v>
          </cell>
          <cell r="V2275">
            <v>0</v>
          </cell>
        </row>
        <row r="2276">
          <cell r="E2276">
            <v>0</v>
          </cell>
          <cell r="V2276">
            <v>0</v>
          </cell>
        </row>
        <row r="2277">
          <cell r="E2277">
            <v>0</v>
          </cell>
          <cell r="V2277">
            <v>0</v>
          </cell>
        </row>
        <row r="2278">
          <cell r="E2278">
            <v>0</v>
          </cell>
          <cell r="V2278">
            <v>0</v>
          </cell>
        </row>
        <row r="2279">
          <cell r="E2279">
            <v>0</v>
          </cell>
          <cell r="V2279">
            <v>0</v>
          </cell>
        </row>
        <row r="2280">
          <cell r="E2280">
            <v>0</v>
          </cell>
          <cell r="V2280">
            <v>0</v>
          </cell>
        </row>
        <row r="2281">
          <cell r="E2281">
            <v>0</v>
          </cell>
          <cell r="V2281">
            <v>0</v>
          </cell>
        </row>
        <row r="2282">
          <cell r="E2282">
            <v>0</v>
          </cell>
          <cell r="V2282">
            <v>0</v>
          </cell>
        </row>
        <row r="2283">
          <cell r="E2283">
            <v>0</v>
          </cell>
          <cell r="V2283">
            <v>0</v>
          </cell>
        </row>
        <row r="2284">
          <cell r="E2284">
            <v>0</v>
          </cell>
          <cell r="V2284">
            <v>0</v>
          </cell>
        </row>
        <row r="2285">
          <cell r="E2285">
            <v>0</v>
          </cell>
          <cell r="V2285">
            <v>0</v>
          </cell>
        </row>
        <row r="2286">
          <cell r="E2286">
            <v>0</v>
          </cell>
          <cell r="V2286">
            <v>0</v>
          </cell>
        </row>
        <row r="2287">
          <cell r="E2287">
            <v>0</v>
          </cell>
          <cell r="V2287">
            <v>0</v>
          </cell>
        </row>
        <row r="2288">
          <cell r="E2288">
            <v>0</v>
          </cell>
          <cell r="V2288">
            <v>0</v>
          </cell>
        </row>
        <row r="2289">
          <cell r="E2289">
            <v>0</v>
          </cell>
          <cell r="V2289">
            <v>0</v>
          </cell>
        </row>
        <row r="2290">
          <cell r="E2290">
            <v>0</v>
          </cell>
          <cell r="V2290">
            <v>0</v>
          </cell>
        </row>
        <row r="2291">
          <cell r="E2291">
            <v>0</v>
          </cell>
          <cell r="V2291">
            <v>0</v>
          </cell>
        </row>
        <row r="2292">
          <cell r="E2292">
            <v>0</v>
          </cell>
          <cell r="V2292">
            <v>0</v>
          </cell>
        </row>
        <row r="2293">
          <cell r="E2293">
            <v>0</v>
          </cell>
          <cell r="V2293">
            <v>0</v>
          </cell>
        </row>
        <row r="2294">
          <cell r="E2294">
            <v>0</v>
          </cell>
          <cell r="V2294">
            <v>0</v>
          </cell>
        </row>
        <row r="2295">
          <cell r="E2295">
            <v>0</v>
          </cell>
          <cell r="V2295">
            <v>0</v>
          </cell>
        </row>
        <row r="2296">
          <cell r="E2296">
            <v>0</v>
          </cell>
          <cell r="V2296">
            <v>0</v>
          </cell>
        </row>
        <row r="2297">
          <cell r="E2297">
            <v>0</v>
          </cell>
          <cell r="V2297">
            <v>0</v>
          </cell>
        </row>
        <row r="2298">
          <cell r="E2298">
            <v>0</v>
          </cell>
          <cell r="V2298">
            <v>0</v>
          </cell>
        </row>
        <row r="2299">
          <cell r="E2299">
            <v>0</v>
          </cell>
          <cell r="V2299">
            <v>0</v>
          </cell>
        </row>
        <row r="2300">
          <cell r="E2300">
            <v>0</v>
          </cell>
          <cell r="V2300">
            <v>0</v>
          </cell>
        </row>
        <row r="2301">
          <cell r="E2301">
            <v>0</v>
          </cell>
          <cell r="V2301">
            <v>0</v>
          </cell>
        </row>
        <row r="2302">
          <cell r="E2302">
            <v>0</v>
          </cell>
          <cell r="V2302">
            <v>0</v>
          </cell>
        </row>
        <row r="2303">
          <cell r="E2303">
            <v>0</v>
          </cell>
          <cell r="V2303">
            <v>0</v>
          </cell>
        </row>
        <row r="2304">
          <cell r="E2304">
            <v>0</v>
          </cell>
          <cell r="V2304">
            <v>0</v>
          </cell>
        </row>
        <row r="2305">
          <cell r="E2305">
            <v>0</v>
          </cell>
          <cell r="V2305">
            <v>0</v>
          </cell>
        </row>
        <row r="2306">
          <cell r="E2306">
            <v>0</v>
          </cell>
          <cell r="V2306">
            <v>0</v>
          </cell>
        </row>
        <row r="2307">
          <cell r="E2307">
            <v>0</v>
          </cell>
          <cell r="V2307">
            <v>0</v>
          </cell>
        </row>
        <row r="2308">
          <cell r="E2308">
            <v>0</v>
          </cell>
          <cell r="V2308">
            <v>0</v>
          </cell>
        </row>
        <row r="2309">
          <cell r="E2309">
            <v>0</v>
          </cell>
          <cell r="V2309">
            <v>0</v>
          </cell>
        </row>
        <row r="2310">
          <cell r="E2310">
            <v>0</v>
          </cell>
          <cell r="V2310">
            <v>0</v>
          </cell>
        </row>
        <row r="2311">
          <cell r="E2311">
            <v>0</v>
          </cell>
          <cell r="V2311">
            <v>0</v>
          </cell>
        </row>
        <row r="2312">
          <cell r="K2312">
            <v>0</v>
          </cell>
          <cell r="M2312">
            <v>0</v>
          </cell>
          <cell r="O2312">
            <v>0</v>
          </cell>
        </row>
        <row r="2313">
          <cell r="E2313">
            <v>0</v>
          </cell>
          <cell r="V2313">
            <v>0</v>
          </cell>
        </row>
        <row r="2314">
          <cell r="E2314">
            <v>0</v>
          </cell>
          <cell r="V2314">
            <v>0</v>
          </cell>
        </row>
        <row r="2315">
          <cell r="E2315">
            <v>0</v>
          </cell>
          <cell r="V2315">
            <v>0</v>
          </cell>
        </row>
        <row r="2316">
          <cell r="E2316">
            <v>0</v>
          </cell>
          <cell r="V2316">
            <v>0</v>
          </cell>
        </row>
        <row r="2317">
          <cell r="E2317">
            <v>0</v>
          </cell>
          <cell r="V2317">
            <v>0</v>
          </cell>
        </row>
        <row r="2318">
          <cell r="E2318">
            <v>0</v>
          </cell>
          <cell r="V2318">
            <v>0</v>
          </cell>
        </row>
        <row r="2319">
          <cell r="E2319">
            <v>0</v>
          </cell>
          <cell r="V2319">
            <v>0</v>
          </cell>
        </row>
        <row r="2320">
          <cell r="E2320">
            <v>0</v>
          </cell>
          <cell r="V2320">
            <v>0</v>
          </cell>
        </row>
        <row r="2321">
          <cell r="E2321">
            <v>0</v>
          </cell>
          <cell r="V2321">
            <v>0</v>
          </cell>
        </row>
        <row r="2322">
          <cell r="E2322">
            <v>0</v>
          </cell>
          <cell r="V2322">
            <v>0</v>
          </cell>
        </row>
        <row r="2323">
          <cell r="E2323">
            <v>0</v>
          </cell>
          <cell r="V2323">
            <v>0</v>
          </cell>
        </row>
        <row r="2324">
          <cell r="E2324">
            <v>0</v>
          </cell>
          <cell r="V2324">
            <v>0</v>
          </cell>
        </row>
        <row r="2325">
          <cell r="E2325">
            <v>0</v>
          </cell>
          <cell r="V2325">
            <v>0</v>
          </cell>
        </row>
        <row r="2326">
          <cell r="E2326">
            <v>0</v>
          </cell>
          <cell r="V2326">
            <v>0</v>
          </cell>
        </row>
        <row r="2327">
          <cell r="E2327">
            <v>0</v>
          </cell>
          <cell r="V2327">
            <v>0</v>
          </cell>
        </row>
        <row r="2328">
          <cell r="E2328">
            <v>0</v>
          </cell>
          <cell r="V2328">
            <v>0</v>
          </cell>
        </row>
        <row r="2329">
          <cell r="E2329">
            <v>0</v>
          </cell>
          <cell r="V2329">
            <v>0</v>
          </cell>
        </row>
        <row r="2330">
          <cell r="E2330">
            <v>0</v>
          </cell>
          <cell r="V2330">
            <v>0</v>
          </cell>
        </row>
        <row r="2331">
          <cell r="E2331">
            <v>0</v>
          </cell>
          <cell r="V2331">
            <v>0</v>
          </cell>
        </row>
        <row r="2332">
          <cell r="E2332">
            <v>0</v>
          </cell>
          <cell r="V2332">
            <v>0</v>
          </cell>
        </row>
        <row r="2333">
          <cell r="E2333">
            <v>0</v>
          </cell>
          <cell r="V2333">
            <v>0</v>
          </cell>
        </row>
        <row r="2334">
          <cell r="E2334">
            <v>0</v>
          </cell>
          <cell r="V2334">
            <v>0</v>
          </cell>
        </row>
        <row r="2335">
          <cell r="E2335">
            <v>0</v>
          </cell>
          <cell r="V2335">
            <v>0</v>
          </cell>
        </row>
        <row r="2336">
          <cell r="E2336">
            <v>0</v>
          </cell>
          <cell r="V2336">
            <v>0</v>
          </cell>
        </row>
        <row r="2337">
          <cell r="E2337">
            <v>0</v>
          </cell>
          <cell r="V2337">
            <v>0</v>
          </cell>
        </row>
        <row r="2338">
          <cell r="E2338">
            <v>0</v>
          </cell>
          <cell r="V2338">
            <v>0</v>
          </cell>
        </row>
        <row r="2339">
          <cell r="E2339">
            <v>0</v>
          </cell>
          <cell r="V2339">
            <v>0</v>
          </cell>
        </row>
        <row r="2340">
          <cell r="E2340">
            <v>0</v>
          </cell>
          <cell r="V2340">
            <v>0</v>
          </cell>
        </row>
        <row r="2341">
          <cell r="E2341">
            <v>0</v>
          </cell>
          <cell r="V2341">
            <v>0</v>
          </cell>
        </row>
        <row r="2342">
          <cell r="E2342">
            <v>0</v>
          </cell>
          <cell r="V2342">
            <v>0</v>
          </cell>
        </row>
        <row r="2343">
          <cell r="E2343">
            <v>0</v>
          </cell>
          <cell r="V2343">
            <v>0</v>
          </cell>
        </row>
        <row r="2344">
          <cell r="E2344">
            <v>0</v>
          </cell>
          <cell r="V2344">
            <v>0</v>
          </cell>
        </row>
        <row r="2345">
          <cell r="E2345">
            <v>0</v>
          </cell>
          <cell r="V2345">
            <v>0</v>
          </cell>
        </row>
        <row r="2346">
          <cell r="E2346">
            <v>0</v>
          </cell>
          <cell r="V2346">
            <v>0</v>
          </cell>
        </row>
        <row r="2347">
          <cell r="E2347">
            <v>0</v>
          </cell>
          <cell r="V2347">
            <v>0</v>
          </cell>
        </row>
        <row r="2348">
          <cell r="E2348">
            <v>0</v>
          </cell>
          <cell r="V2348">
            <v>0</v>
          </cell>
        </row>
        <row r="2349">
          <cell r="E2349">
            <v>0</v>
          </cell>
          <cell r="V2349">
            <v>0</v>
          </cell>
        </row>
        <row r="2350">
          <cell r="E2350">
            <v>0</v>
          </cell>
          <cell r="V2350">
            <v>0</v>
          </cell>
        </row>
        <row r="2351">
          <cell r="E2351">
            <v>0</v>
          </cell>
          <cell r="V2351">
            <v>0</v>
          </cell>
        </row>
        <row r="2352">
          <cell r="E2352">
            <v>0</v>
          </cell>
          <cell r="V2352">
            <v>0</v>
          </cell>
        </row>
        <row r="2353">
          <cell r="E2353">
            <v>0</v>
          </cell>
          <cell r="V2353">
            <v>0</v>
          </cell>
        </row>
        <row r="2354">
          <cell r="E2354">
            <v>0</v>
          </cell>
          <cell r="V2354">
            <v>0</v>
          </cell>
        </row>
        <row r="2355">
          <cell r="E2355">
            <v>0</v>
          </cell>
          <cell r="V2355">
            <v>0</v>
          </cell>
        </row>
        <row r="2356">
          <cell r="E2356">
            <v>0</v>
          </cell>
          <cell r="V2356">
            <v>0</v>
          </cell>
        </row>
        <row r="2357">
          <cell r="E2357">
            <v>0</v>
          </cell>
          <cell r="V2357">
            <v>0</v>
          </cell>
        </row>
        <row r="2358">
          <cell r="E2358">
            <v>0</v>
          </cell>
          <cell r="V2358">
            <v>0</v>
          </cell>
        </row>
        <row r="2359">
          <cell r="E2359">
            <v>0</v>
          </cell>
          <cell r="V2359">
            <v>0</v>
          </cell>
        </row>
        <row r="2360">
          <cell r="E2360">
            <v>0</v>
          </cell>
          <cell r="V2360">
            <v>0</v>
          </cell>
        </row>
        <row r="2361">
          <cell r="E2361">
            <v>0</v>
          </cell>
          <cell r="V2361">
            <v>0</v>
          </cell>
        </row>
        <row r="2362">
          <cell r="E2362">
            <v>0</v>
          </cell>
          <cell r="V2362">
            <v>0</v>
          </cell>
        </row>
        <row r="2363">
          <cell r="E2363">
            <v>0</v>
          </cell>
          <cell r="V2363">
            <v>0</v>
          </cell>
        </row>
        <row r="2364">
          <cell r="E2364">
            <v>0</v>
          </cell>
          <cell r="V2364">
            <v>0</v>
          </cell>
        </row>
        <row r="2365">
          <cell r="E2365">
            <v>0</v>
          </cell>
          <cell r="V2365">
            <v>0</v>
          </cell>
        </row>
        <row r="2366">
          <cell r="E2366">
            <v>0</v>
          </cell>
          <cell r="V2366">
            <v>0</v>
          </cell>
        </row>
        <row r="2367">
          <cell r="E2367">
            <v>0</v>
          </cell>
          <cell r="V2367">
            <v>0</v>
          </cell>
        </row>
        <row r="2368">
          <cell r="E2368">
            <v>0</v>
          </cell>
          <cell r="V2368">
            <v>0</v>
          </cell>
        </row>
        <row r="2369">
          <cell r="E2369">
            <v>0</v>
          </cell>
          <cell r="V2369">
            <v>0</v>
          </cell>
        </row>
        <row r="2370">
          <cell r="E2370">
            <v>0</v>
          </cell>
          <cell r="V2370">
            <v>0</v>
          </cell>
        </row>
        <row r="2371">
          <cell r="E2371">
            <v>0</v>
          </cell>
          <cell r="V2371">
            <v>0</v>
          </cell>
        </row>
        <row r="2372">
          <cell r="E2372">
            <v>0</v>
          </cell>
          <cell r="V2372">
            <v>0</v>
          </cell>
        </row>
        <row r="2373">
          <cell r="E2373">
            <v>0</v>
          </cell>
          <cell r="V2373">
            <v>0</v>
          </cell>
        </row>
        <row r="2374">
          <cell r="E2374">
            <v>0</v>
          </cell>
          <cell r="V2374">
            <v>0</v>
          </cell>
        </row>
        <row r="2375">
          <cell r="E2375">
            <v>0</v>
          </cell>
          <cell r="V2375">
            <v>0</v>
          </cell>
        </row>
        <row r="2376">
          <cell r="E2376">
            <v>0</v>
          </cell>
          <cell r="V2376">
            <v>0</v>
          </cell>
        </row>
        <row r="2377">
          <cell r="E2377">
            <v>0</v>
          </cell>
          <cell r="V2377">
            <v>0</v>
          </cell>
        </row>
        <row r="2378">
          <cell r="E2378">
            <v>0</v>
          </cell>
          <cell r="V2378">
            <v>0</v>
          </cell>
        </row>
        <row r="2379">
          <cell r="E2379">
            <v>0</v>
          </cell>
          <cell r="V2379">
            <v>0</v>
          </cell>
        </row>
        <row r="2380">
          <cell r="E2380">
            <v>0</v>
          </cell>
          <cell r="V2380">
            <v>0</v>
          </cell>
        </row>
        <row r="2381">
          <cell r="E2381">
            <v>0</v>
          </cell>
          <cell r="V2381">
            <v>0</v>
          </cell>
        </row>
        <row r="2382">
          <cell r="E2382">
            <v>0</v>
          </cell>
          <cell r="V2382">
            <v>0</v>
          </cell>
        </row>
        <row r="2383">
          <cell r="E2383">
            <v>0</v>
          </cell>
          <cell r="V2383">
            <v>0</v>
          </cell>
        </row>
        <row r="2384">
          <cell r="E2384">
            <v>0</v>
          </cell>
          <cell r="V2384">
            <v>0</v>
          </cell>
        </row>
        <row r="2385">
          <cell r="E2385">
            <v>0</v>
          </cell>
          <cell r="V2385">
            <v>0</v>
          </cell>
        </row>
        <row r="2386">
          <cell r="E2386">
            <v>0</v>
          </cell>
          <cell r="V2386">
            <v>0</v>
          </cell>
        </row>
        <row r="2387">
          <cell r="E2387">
            <v>0</v>
          </cell>
          <cell r="V2387">
            <v>0</v>
          </cell>
        </row>
        <row r="2388">
          <cell r="E2388">
            <v>0</v>
          </cell>
          <cell r="V2388">
            <v>0</v>
          </cell>
        </row>
        <row r="2389">
          <cell r="E2389">
            <v>0</v>
          </cell>
          <cell r="V2389">
            <v>0</v>
          </cell>
        </row>
        <row r="2390">
          <cell r="E2390">
            <v>0</v>
          </cell>
          <cell r="V2390">
            <v>0</v>
          </cell>
        </row>
        <row r="2391">
          <cell r="E2391">
            <v>0</v>
          </cell>
          <cell r="V2391">
            <v>0</v>
          </cell>
        </row>
        <row r="2392">
          <cell r="E2392">
            <v>0</v>
          </cell>
          <cell r="V2392">
            <v>0</v>
          </cell>
        </row>
        <row r="2393">
          <cell r="E2393">
            <v>0</v>
          </cell>
          <cell r="V2393">
            <v>0</v>
          </cell>
        </row>
        <row r="2394">
          <cell r="E2394">
            <v>0</v>
          </cell>
          <cell r="V2394">
            <v>0</v>
          </cell>
        </row>
        <row r="2395">
          <cell r="E2395">
            <v>0</v>
          </cell>
          <cell r="V2395">
            <v>0</v>
          </cell>
        </row>
        <row r="2396">
          <cell r="E2396">
            <v>0</v>
          </cell>
          <cell r="V2396">
            <v>0</v>
          </cell>
        </row>
        <row r="2397">
          <cell r="E2397">
            <v>0</v>
          </cell>
          <cell r="V2397">
            <v>0</v>
          </cell>
        </row>
        <row r="2398">
          <cell r="E2398">
            <v>0</v>
          </cell>
          <cell r="V2398">
            <v>0</v>
          </cell>
        </row>
        <row r="2399">
          <cell r="E2399">
            <v>0</v>
          </cell>
          <cell r="V2399">
            <v>0</v>
          </cell>
        </row>
        <row r="2400">
          <cell r="E2400">
            <v>0</v>
          </cell>
          <cell r="V2400">
            <v>0</v>
          </cell>
        </row>
        <row r="2401">
          <cell r="E2401">
            <v>0</v>
          </cell>
          <cell r="V2401">
            <v>0</v>
          </cell>
        </row>
        <row r="2402">
          <cell r="E2402">
            <v>0</v>
          </cell>
          <cell r="V2402">
            <v>0</v>
          </cell>
        </row>
        <row r="2403">
          <cell r="E2403">
            <v>0</v>
          </cell>
          <cell r="V2403">
            <v>0</v>
          </cell>
        </row>
        <row r="2404">
          <cell r="E2404">
            <v>0</v>
          </cell>
          <cell r="V2404">
            <v>0</v>
          </cell>
        </row>
        <row r="2405">
          <cell r="E2405">
            <v>0</v>
          </cell>
          <cell r="V2405">
            <v>0</v>
          </cell>
        </row>
        <row r="2406">
          <cell r="E2406">
            <v>0</v>
          </cell>
          <cell r="V2406">
            <v>0</v>
          </cell>
        </row>
        <row r="2407">
          <cell r="E2407">
            <v>0</v>
          </cell>
          <cell r="V2407">
            <v>0</v>
          </cell>
        </row>
        <row r="2408">
          <cell r="E2408">
            <v>0</v>
          </cell>
          <cell r="V2408">
            <v>0</v>
          </cell>
        </row>
        <row r="2409">
          <cell r="E2409">
            <v>0</v>
          </cell>
          <cell r="V2409">
            <v>0</v>
          </cell>
        </row>
        <row r="2410">
          <cell r="E2410">
            <v>0</v>
          </cell>
          <cell r="V2410">
            <v>0</v>
          </cell>
        </row>
        <row r="2411">
          <cell r="E2411">
            <v>0</v>
          </cell>
          <cell r="V2411">
            <v>0</v>
          </cell>
        </row>
        <row r="2412">
          <cell r="E2412">
            <v>0</v>
          </cell>
          <cell r="V2412">
            <v>0</v>
          </cell>
        </row>
        <row r="2413">
          <cell r="E2413">
            <v>0</v>
          </cell>
          <cell r="V2413">
            <v>0</v>
          </cell>
        </row>
        <row r="2414">
          <cell r="E2414">
            <v>0</v>
          </cell>
          <cell r="V2414">
            <v>0</v>
          </cell>
        </row>
        <row r="2415">
          <cell r="E2415">
            <v>0</v>
          </cell>
          <cell r="V2415">
            <v>0</v>
          </cell>
        </row>
        <row r="2416">
          <cell r="E2416">
            <v>0</v>
          </cell>
          <cell r="V2416">
            <v>0</v>
          </cell>
        </row>
        <row r="2417">
          <cell r="E2417">
            <v>0</v>
          </cell>
          <cell r="V2417">
            <v>0</v>
          </cell>
        </row>
        <row r="2418">
          <cell r="E2418">
            <v>0</v>
          </cell>
          <cell r="V2418">
            <v>0</v>
          </cell>
        </row>
        <row r="2419">
          <cell r="E2419">
            <v>0</v>
          </cell>
          <cell r="V2419">
            <v>0</v>
          </cell>
        </row>
        <row r="2420">
          <cell r="E2420">
            <v>0</v>
          </cell>
          <cell r="V2420">
            <v>0</v>
          </cell>
        </row>
        <row r="2421">
          <cell r="E2421">
            <v>0</v>
          </cell>
          <cell r="V2421">
            <v>0</v>
          </cell>
        </row>
        <row r="2422">
          <cell r="E2422">
            <v>0</v>
          </cell>
          <cell r="V2422">
            <v>0</v>
          </cell>
        </row>
        <row r="2423">
          <cell r="E2423">
            <v>0</v>
          </cell>
          <cell r="V2423">
            <v>0</v>
          </cell>
        </row>
        <row r="2424">
          <cell r="E2424">
            <v>0</v>
          </cell>
          <cell r="V2424">
            <v>0</v>
          </cell>
        </row>
        <row r="2425">
          <cell r="E2425">
            <v>0</v>
          </cell>
          <cell r="V2425">
            <v>0</v>
          </cell>
        </row>
        <row r="2426">
          <cell r="E2426">
            <v>0</v>
          </cell>
          <cell r="V2426">
            <v>0</v>
          </cell>
        </row>
        <row r="2427">
          <cell r="E2427">
            <v>0</v>
          </cell>
          <cell r="V2427">
            <v>0</v>
          </cell>
        </row>
        <row r="2428">
          <cell r="E2428">
            <v>0</v>
          </cell>
          <cell r="V2428">
            <v>0</v>
          </cell>
        </row>
        <row r="2429">
          <cell r="E2429">
            <v>0</v>
          </cell>
          <cell r="V2429">
            <v>0</v>
          </cell>
        </row>
        <row r="2430">
          <cell r="E2430">
            <v>0</v>
          </cell>
          <cell r="V2430">
            <v>0</v>
          </cell>
        </row>
        <row r="2431">
          <cell r="E2431">
            <v>0</v>
          </cell>
          <cell r="V2431">
            <v>0</v>
          </cell>
        </row>
        <row r="2432">
          <cell r="E2432">
            <v>0</v>
          </cell>
          <cell r="V2432">
            <v>0</v>
          </cell>
        </row>
        <row r="2433">
          <cell r="E2433">
            <v>0</v>
          </cell>
          <cell r="V2433">
            <v>0</v>
          </cell>
        </row>
        <row r="2434">
          <cell r="E2434">
            <v>0</v>
          </cell>
          <cell r="V2434">
            <v>0</v>
          </cell>
        </row>
        <row r="2435">
          <cell r="E2435">
            <v>0</v>
          </cell>
          <cell r="V2435">
            <v>0</v>
          </cell>
        </row>
        <row r="2436">
          <cell r="E2436">
            <v>0</v>
          </cell>
          <cell r="V2436">
            <v>0</v>
          </cell>
        </row>
        <row r="2437">
          <cell r="E2437">
            <v>0</v>
          </cell>
          <cell r="V2437">
            <v>0</v>
          </cell>
        </row>
        <row r="2438">
          <cell r="E2438">
            <v>0</v>
          </cell>
          <cell r="V2438">
            <v>0</v>
          </cell>
        </row>
        <row r="2439">
          <cell r="E2439">
            <v>0</v>
          </cell>
          <cell r="V2439">
            <v>0</v>
          </cell>
        </row>
        <row r="2440">
          <cell r="E2440">
            <v>0</v>
          </cell>
          <cell r="V2440">
            <v>0</v>
          </cell>
        </row>
        <row r="2441">
          <cell r="E2441">
            <v>0</v>
          </cell>
          <cell r="V2441">
            <v>0</v>
          </cell>
        </row>
        <row r="2442">
          <cell r="E2442">
            <v>0</v>
          </cell>
          <cell r="V2442">
            <v>0</v>
          </cell>
        </row>
        <row r="2443">
          <cell r="E2443">
            <v>0</v>
          </cell>
          <cell r="V2443">
            <v>0</v>
          </cell>
        </row>
        <row r="2444">
          <cell r="E2444">
            <v>0</v>
          </cell>
          <cell r="V2444">
            <v>0</v>
          </cell>
        </row>
        <row r="2445">
          <cell r="E2445">
            <v>0</v>
          </cell>
          <cell r="V2445">
            <v>0</v>
          </cell>
        </row>
        <row r="2446">
          <cell r="E2446">
            <v>0</v>
          </cell>
          <cell r="V2446">
            <v>0</v>
          </cell>
        </row>
        <row r="2447">
          <cell r="E2447">
            <v>0</v>
          </cell>
          <cell r="V2447">
            <v>0</v>
          </cell>
        </row>
        <row r="2448">
          <cell r="E2448">
            <v>0</v>
          </cell>
          <cell r="V2448">
            <v>0</v>
          </cell>
        </row>
        <row r="2449">
          <cell r="E2449">
            <v>0</v>
          </cell>
          <cell r="V2449">
            <v>0</v>
          </cell>
        </row>
        <row r="2450">
          <cell r="E2450">
            <v>0</v>
          </cell>
          <cell r="V2450">
            <v>0</v>
          </cell>
        </row>
        <row r="2451">
          <cell r="E2451">
            <v>0</v>
          </cell>
          <cell r="V2451">
            <v>0</v>
          </cell>
        </row>
        <row r="2452">
          <cell r="E2452">
            <v>0</v>
          </cell>
          <cell r="V2452">
            <v>0</v>
          </cell>
        </row>
        <row r="2453">
          <cell r="E2453">
            <v>0</v>
          </cell>
          <cell r="V2453">
            <v>0</v>
          </cell>
        </row>
        <row r="2454">
          <cell r="E2454">
            <v>0</v>
          </cell>
          <cell r="V2454">
            <v>0</v>
          </cell>
        </row>
        <row r="2455">
          <cell r="E2455">
            <v>0</v>
          </cell>
          <cell r="V2455">
            <v>0</v>
          </cell>
        </row>
        <row r="2456">
          <cell r="K2456">
            <v>0</v>
          </cell>
          <cell r="M2456">
            <v>0</v>
          </cell>
          <cell r="O2456">
            <v>0</v>
          </cell>
        </row>
        <row r="2457">
          <cell r="E2457" t="str">
            <v>K</v>
          </cell>
          <cell r="V2457">
            <v>0</v>
          </cell>
        </row>
        <row r="2458">
          <cell r="E2458" t="str">
            <v>K</v>
          </cell>
          <cell r="F2458" t="str">
            <v>I</v>
          </cell>
          <cell r="G2458" t="str">
            <v>I</v>
          </cell>
          <cell r="H2458">
            <v>1</v>
          </cell>
          <cell r="I2458">
            <v>12</v>
          </cell>
          <cell r="K2458">
            <v>72</v>
          </cell>
          <cell r="Q2458" t="str">
            <v>A</v>
          </cell>
          <cell r="R2458" t="str">
            <v>A</v>
          </cell>
          <cell r="S2458" t="str">
            <v>A</v>
          </cell>
          <cell r="T2458" t="str">
            <v>A</v>
          </cell>
          <cell r="U2458" t="str">
            <v>A</v>
          </cell>
          <cell r="V2458">
            <v>1087</v>
          </cell>
        </row>
        <row r="2459">
          <cell r="E2459" t="str">
            <v>K</v>
          </cell>
          <cell r="F2459" t="str">
            <v>I</v>
          </cell>
          <cell r="G2459" t="str">
            <v>I</v>
          </cell>
          <cell r="H2459">
            <v>1</v>
          </cell>
          <cell r="I2459">
            <v>12</v>
          </cell>
          <cell r="K2459">
            <v>93</v>
          </cell>
          <cell r="Q2459" t="str">
            <v>A</v>
          </cell>
          <cell r="R2459" t="str">
            <v>A</v>
          </cell>
          <cell r="S2459" t="str">
            <v>A</v>
          </cell>
          <cell r="T2459" t="str">
            <v>A</v>
          </cell>
          <cell r="U2459" t="str">
            <v>A</v>
          </cell>
          <cell r="V2459">
            <v>1404</v>
          </cell>
        </row>
        <row r="2460">
          <cell r="E2460" t="str">
            <v>K</v>
          </cell>
          <cell r="F2460" t="str">
            <v>I</v>
          </cell>
          <cell r="G2460" t="str">
            <v>I</v>
          </cell>
          <cell r="H2460">
            <v>1</v>
          </cell>
          <cell r="I2460">
            <v>12</v>
          </cell>
          <cell r="K2460">
            <v>62</v>
          </cell>
          <cell r="Q2460" t="str">
            <v>A</v>
          </cell>
          <cell r="R2460" t="str">
            <v>C</v>
          </cell>
          <cell r="S2460" t="str">
            <v>A</v>
          </cell>
          <cell r="T2460" t="str">
            <v>A</v>
          </cell>
          <cell r="U2460" t="str">
            <v>C</v>
          </cell>
          <cell r="V2460">
            <v>936</v>
          </cell>
        </row>
        <row r="2461">
          <cell r="E2461" t="str">
            <v>K</v>
          </cell>
          <cell r="F2461" t="str">
            <v>I</v>
          </cell>
          <cell r="G2461" t="str">
            <v>I</v>
          </cell>
          <cell r="H2461">
            <v>1</v>
          </cell>
          <cell r="I2461">
            <v>12</v>
          </cell>
          <cell r="K2461">
            <v>65</v>
          </cell>
          <cell r="Q2461" t="str">
            <v>A</v>
          </cell>
          <cell r="R2461" t="str">
            <v>A</v>
          </cell>
          <cell r="S2461" t="str">
            <v>A</v>
          </cell>
          <cell r="T2461" t="str">
            <v>A</v>
          </cell>
          <cell r="U2461" t="str">
            <v>A</v>
          </cell>
          <cell r="V2461">
            <v>982</v>
          </cell>
        </row>
        <row r="2462">
          <cell r="E2462" t="str">
            <v>K</v>
          </cell>
          <cell r="F2462" t="str">
            <v>I</v>
          </cell>
          <cell r="G2462" t="str">
            <v>I</v>
          </cell>
          <cell r="H2462">
            <v>1</v>
          </cell>
          <cell r="I2462">
            <v>12</v>
          </cell>
          <cell r="K2462">
            <v>65</v>
          </cell>
          <cell r="Q2462" t="str">
            <v>A</v>
          </cell>
          <cell r="R2462" t="str">
            <v>A</v>
          </cell>
          <cell r="S2462" t="str">
            <v>A</v>
          </cell>
          <cell r="T2462" t="str">
            <v>A</v>
          </cell>
          <cell r="U2462" t="str">
            <v>A</v>
          </cell>
          <cell r="V2462">
            <v>982</v>
          </cell>
        </row>
        <row r="2463">
          <cell r="E2463" t="str">
            <v>K</v>
          </cell>
          <cell r="F2463" t="str">
            <v>I</v>
          </cell>
          <cell r="G2463" t="str">
            <v>I</v>
          </cell>
          <cell r="H2463">
            <v>1</v>
          </cell>
          <cell r="I2463">
            <v>12</v>
          </cell>
          <cell r="K2463">
            <v>70</v>
          </cell>
          <cell r="Q2463" t="str">
            <v>A</v>
          </cell>
          <cell r="R2463" t="str">
            <v>A</v>
          </cell>
          <cell r="S2463" t="str">
            <v>A</v>
          </cell>
          <cell r="T2463" t="str">
            <v>A</v>
          </cell>
          <cell r="U2463" t="str">
            <v>A</v>
          </cell>
          <cell r="V2463">
            <v>1057</v>
          </cell>
        </row>
        <row r="2464">
          <cell r="E2464" t="str">
            <v>K</v>
          </cell>
          <cell r="F2464" t="str">
            <v>I</v>
          </cell>
          <cell r="G2464" t="str">
            <v>I</v>
          </cell>
          <cell r="H2464">
            <v>1</v>
          </cell>
          <cell r="I2464">
            <v>12</v>
          </cell>
          <cell r="K2464">
            <v>111</v>
          </cell>
          <cell r="Q2464" t="str">
            <v>A</v>
          </cell>
          <cell r="R2464" t="str">
            <v>A</v>
          </cell>
          <cell r="S2464" t="str">
            <v>A</v>
          </cell>
          <cell r="T2464" t="str">
            <v>A</v>
          </cell>
          <cell r="U2464" t="str">
            <v>A</v>
          </cell>
          <cell r="V2464">
            <v>1676</v>
          </cell>
        </row>
        <row r="2465">
          <cell r="E2465" t="str">
            <v>K</v>
          </cell>
          <cell r="F2465" t="str">
            <v>I</v>
          </cell>
          <cell r="G2465" t="str">
            <v>I</v>
          </cell>
          <cell r="H2465">
            <v>1</v>
          </cell>
          <cell r="I2465">
            <v>12</v>
          </cell>
          <cell r="K2465">
            <v>94</v>
          </cell>
          <cell r="Q2465" t="str">
            <v>A</v>
          </cell>
          <cell r="R2465" t="str">
            <v>A</v>
          </cell>
          <cell r="S2465" t="str">
            <v>A</v>
          </cell>
          <cell r="T2465" t="str">
            <v>A</v>
          </cell>
          <cell r="U2465" t="str">
            <v>A</v>
          </cell>
          <cell r="V2465">
            <v>1419</v>
          </cell>
        </row>
        <row r="2466">
          <cell r="E2466" t="str">
            <v>K</v>
          </cell>
          <cell r="F2466" t="str">
            <v>I</v>
          </cell>
          <cell r="G2466" t="str">
            <v>I</v>
          </cell>
          <cell r="H2466">
            <v>1</v>
          </cell>
          <cell r="I2466">
            <v>12</v>
          </cell>
          <cell r="K2466">
            <v>70</v>
          </cell>
          <cell r="Q2466" t="str">
            <v>A</v>
          </cell>
          <cell r="R2466" t="str">
            <v>A</v>
          </cell>
          <cell r="S2466" t="str">
            <v>A</v>
          </cell>
          <cell r="T2466" t="str">
            <v>A</v>
          </cell>
          <cell r="U2466" t="str">
            <v>A</v>
          </cell>
          <cell r="V2466">
            <v>1057</v>
          </cell>
        </row>
        <row r="2467">
          <cell r="E2467" t="str">
            <v>S1</v>
          </cell>
          <cell r="V2467">
            <v>0</v>
          </cell>
        </row>
        <row r="2468">
          <cell r="E2468" t="str">
            <v>K</v>
          </cell>
          <cell r="F2468" t="str">
            <v>I</v>
          </cell>
          <cell r="G2468" t="str">
            <v>I</v>
          </cell>
          <cell r="H2468">
            <v>1</v>
          </cell>
          <cell r="I2468">
            <v>12</v>
          </cell>
          <cell r="K2468">
            <v>120</v>
          </cell>
          <cell r="Q2468" t="str">
            <v>A</v>
          </cell>
          <cell r="R2468" t="str">
            <v>A</v>
          </cell>
          <cell r="S2468" t="str">
            <v>A</v>
          </cell>
          <cell r="T2468" t="str">
            <v>A</v>
          </cell>
          <cell r="U2468" t="str">
            <v>A</v>
          </cell>
          <cell r="V2468">
            <v>1812</v>
          </cell>
        </row>
        <row r="2469">
          <cell r="E2469" t="str">
            <v>K</v>
          </cell>
          <cell r="F2469" t="str">
            <v>I</v>
          </cell>
          <cell r="G2469" t="str">
            <v>I</v>
          </cell>
          <cell r="H2469">
            <v>1</v>
          </cell>
          <cell r="I2469">
            <v>12</v>
          </cell>
          <cell r="K2469">
            <v>92</v>
          </cell>
          <cell r="Q2469" t="str">
            <v>A</v>
          </cell>
          <cell r="R2469" t="str">
            <v>A</v>
          </cell>
          <cell r="S2469" t="str">
            <v>A</v>
          </cell>
          <cell r="T2469" t="str">
            <v>A</v>
          </cell>
          <cell r="U2469" t="str">
            <v>A</v>
          </cell>
          <cell r="V2469">
            <v>1389</v>
          </cell>
        </row>
        <row r="2470">
          <cell r="E2470" t="str">
            <v>K</v>
          </cell>
          <cell r="F2470" t="str">
            <v>I</v>
          </cell>
          <cell r="G2470" t="str">
            <v>I</v>
          </cell>
          <cell r="H2470">
            <v>1</v>
          </cell>
          <cell r="I2470">
            <v>13</v>
          </cell>
          <cell r="K2470">
            <v>86</v>
          </cell>
          <cell r="Q2470" t="str">
            <v>A</v>
          </cell>
          <cell r="R2470" t="str">
            <v>A</v>
          </cell>
          <cell r="S2470" t="str">
            <v>A</v>
          </cell>
          <cell r="T2470" t="str">
            <v>A</v>
          </cell>
          <cell r="U2470" t="str">
            <v>A</v>
          </cell>
          <cell r="V2470">
            <v>1419</v>
          </cell>
        </row>
        <row r="2471">
          <cell r="E2471" t="str">
            <v>K</v>
          </cell>
          <cell r="F2471" t="str">
            <v>I</v>
          </cell>
          <cell r="G2471" t="str">
            <v>I</v>
          </cell>
          <cell r="H2471">
            <v>1</v>
          </cell>
          <cell r="I2471">
            <v>13</v>
          </cell>
          <cell r="K2471">
            <v>56</v>
          </cell>
          <cell r="Q2471" t="str">
            <v>A</v>
          </cell>
          <cell r="R2471" t="str">
            <v>A</v>
          </cell>
          <cell r="S2471" t="str">
            <v>C</v>
          </cell>
          <cell r="T2471" t="str">
            <v>A</v>
          </cell>
          <cell r="U2471" t="str">
            <v>C</v>
          </cell>
          <cell r="V2471">
            <v>924</v>
          </cell>
        </row>
        <row r="2472">
          <cell r="E2472" t="str">
            <v>K</v>
          </cell>
          <cell r="F2472" t="str">
            <v>I</v>
          </cell>
          <cell r="G2472" t="str">
            <v>I</v>
          </cell>
          <cell r="H2472">
            <v>1</v>
          </cell>
          <cell r="I2472">
            <v>13</v>
          </cell>
          <cell r="K2472">
            <v>92</v>
          </cell>
          <cell r="Q2472" t="str">
            <v>A</v>
          </cell>
          <cell r="R2472" t="str">
            <v>A</v>
          </cell>
          <cell r="S2472" t="str">
            <v>A</v>
          </cell>
          <cell r="T2472" t="str">
            <v>A</v>
          </cell>
          <cell r="U2472" t="str">
            <v>A</v>
          </cell>
          <cell r="V2472">
            <v>1518</v>
          </cell>
        </row>
        <row r="2473">
          <cell r="E2473" t="str">
            <v>K</v>
          </cell>
          <cell r="F2473" t="str">
            <v>I</v>
          </cell>
          <cell r="G2473" t="str">
            <v>I</v>
          </cell>
          <cell r="H2473">
            <v>1</v>
          </cell>
          <cell r="I2473">
            <v>13</v>
          </cell>
          <cell r="K2473">
            <v>99</v>
          </cell>
          <cell r="Q2473" t="str">
            <v>A</v>
          </cell>
          <cell r="R2473" t="str">
            <v>A</v>
          </cell>
          <cell r="S2473" t="str">
            <v>A</v>
          </cell>
          <cell r="T2473" t="str">
            <v>A</v>
          </cell>
          <cell r="U2473" t="str">
            <v>A</v>
          </cell>
          <cell r="V2473">
            <v>1634</v>
          </cell>
        </row>
        <row r="2474">
          <cell r="E2474" t="str">
            <v>K</v>
          </cell>
          <cell r="F2474" t="str">
            <v>I</v>
          </cell>
          <cell r="G2474" t="str">
            <v>I</v>
          </cell>
          <cell r="H2474">
            <v>1</v>
          </cell>
          <cell r="I2474">
            <v>13</v>
          </cell>
          <cell r="K2474">
            <v>152</v>
          </cell>
          <cell r="Q2474" t="str">
            <v>A</v>
          </cell>
          <cell r="R2474" t="str">
            <v>A</v>
          </cell>
          <cell r="S2474" t="str">
            <v>A</v>
          </cell>
          <cell r="T2474" t="str">
            <v>A</v>
          </cell>
          <cell r="U2474" t="str">
            <v>A</v>
          </cell>
          <cell r="V2474">
            <v>2508</v>
          </cell>
        </row>
        <row r="2475">
          <cell r="E2475" t="str">
            <v>K</v>
          </cell>
          <cell r="F2475" t="str">
            <v>I</v>
          </cell>
          <cell r="G2475" t="str">
            <v>I</v>
          </cell>
          <cell r="H2475">
            <v>1</v>
          </cell>
          <cell r="I2475">
            <v>13</v>
          </cell>
          <cell r="K2475">
            <v>87</v>
          </cell>
          <cell r="Q2475" t="str">
            <v>A</v>
          </cell>
          <cell r="R2475" t="str">
            <v>A</v>
          </cell>
          <cell r="S2475" t="str">
            <v>A</v>
          </cell>
          <cell r="T2475" t="str">
            <v>A</v>
          </cell>
          <cell r="U2475" t="str">
            <v>A</v>
          </cell>
          <cell r="V2475">
            <v>1436</v>
          </cell>
        </row>
        <row r="2476">
          <cell r="E2476" t="str">
            <v>K</v>
          </cell>
          <cell r="F2476" t="str">
            <v>I</v>
          </cell>
          <cell r="G2476" t="str">
            <v>I</v>
          </cell>
          <cell r="H2476">
            <v>1</v>
          </cell>
          <cell r="I2476">
            <v>13</v>
          </cell>
          <cell r="K2476">
            <v>74</v>
          </cell>
          <cell r="Q2476" t="str">
            <v>A</v>
          </cell>
          <cell r="R2476" t="str">
            <v>A</v>
          </cell>
          <cell r="S2476" t="str">
            <v>A</v>
          </cell>
          <cell r="T2476" t="str">
            <v>A</v>
          </cell>
          <cell r="U2476" t="str">
            <v>A</v>
          </cell>
          <cell r="V2476">
            <v>1221</v>
          </cell>
        </row>
        <row r="2477">
          <cell r="E2477" t="str">
            <v>K</v>
          </cell>
          <cell r="F2477" t="str">
            <v>I</v>
          </cell>
          <cell r="G2477" t="str">
            <v>I</v>
          </cell>
          <cell r="H2477">
            <v>1</v>
          </cell>
          <cell r="I2477">
            <v>13</v>
          </cell>
          <cell r="K2477">
            <v>64</v>
          </cell>
          <cell r="Q2477" t="str">
            <v>A</v>
          </cell>
          <cell r="R2477" t="str">
            <v>A</v>
          </cell>
          <cell r="S2477" t="str">
            <v>A</v>
          </cell>
          <cell r="T2477" t="str">
            <v>A</v>
          </cell>
          <cell r="U2477" t="str">
            <v>A</v>
          </cell>
          <cell r="V2477">
            <v>1056</v>
          </cell>
        </row>
        <row r="2478">
          <cell r="E2478" t="str">
            <v>S1</v>
          </cell>
          <cell r="V2478">
            <v>0</v>
          </cell>
        </row>
        <row r="2479">
          <cell r="E2479" t="str">
            <v>K</v>
          </cell>
          <cell r="F2479" t="str">
            <v>I</v>
          </cell>
          <cell r="G2479" t="str">
            <v>I</v>
          </cell>
          <cell r="H2479">
            <v>1</v>
          </cell>
          <cell r="I2479">
            <v>13</v>
          </cell>
          <cell r="K2479">
            <v>40</v>
          </cell>
          <cell r="Q2479" t="str">
            <v>A</v>
          </cell>
          <cell r="R2479" t="str">
            <v>C</v>
          </cell>
          <cell r="S2479" t="str">
            <v>A</v>
          </cell>
          <cell r="T2479" t="str">
            <v>A</v>
          </cell>
          <cell r="U2479" t="str">
            <v>C</v>
          </cell>
          <cell r="V2479">
            <v>660</v>
          </cell>
        </row>
        <row r="2480">
          <cell r="E2480" t="str">
            <v>K</v>
          </cell>
          <cell r="F2480" t="str">
            <v>I</v>
          </cell>
          <cell r="G2480" t="str">
            <v>I</v>
          </cell>
          <cell r="H2480">
            <v>1</v>
          </cell>
          <cell r="I2480">
            <v>13</v>
          </cell>
          <cell r="K2480">
            <v>117</v>
          </cell>
          <cell r="Q2480" t="str">
            <v>A</v>
          </cell>
          <cell r="R2480" t="str">
            <v>A</v>
          </cell>
          <cell r="S2480" t="str">
            <v>A</v>
          </cell>
          <cell r="T2480" t="str">
            <v>A</v>
          </cell>
          <cell r="U2480" t="str">
            <v>A</v>
          </cell>
          <cell r="V2480">
            <v>1931</v>
          </cell>
        </row>
        <row r="2481">
          <cell r="E2481" t="str">
            <v>K</v>
          </cell>
          <cell r="F2481" t="str">
            <v>I</v>
          </cell>
          <cell r="G2481" t="str">
            <v>I</v>
          </cell>
          <cell r="H2481">
            <v>1</v>
          </cell>
          <cell r="I2481">
            <v>13</v>
          </cell>
          <cell r="K2481">
            <v>95</v>
          </cell>
          <cell r="Q2481" t="str">
            <v>A</v>
          </cell>
          <cell r="R2481" t="str">
            <v>A</v>
          </cell>
          <cell r="S2481" t="str">
            <v>A</v>
          </cell>
          <cell r="T2481" t="str">
            <v>A</v>
          </cell>
          <cell r="U2481" t="str">
            <v>A</v>
          </cell>
          <cell r="V2481">
            <v>1568</v>
          </cell>
        </row>
        <row r="2482">
          <cell r="E2482" t="str">
            <v>K</v>
          </cell>
          <cell r="F2482" t="str">
            <v>I</v>
          </cell>
          <cell r="G2482" t="str">
            <v>I</v>
          </cell>
          <cell r="H2482">
            <v>1</v>
          </cell>
          <cell r="I2482">
            <v>13</v>
          </cell>
          <cell r="K2482">
            <v>105</v>
          </cell>
          <cell r="Q2482" t="str">
            <v>A</v>
          </cell>
          <cell r="R2482" t="str">
            <v>A</v>
          </cell>
          <cell r="S2482" t="str">
            <v>A</v>
          </cell>
          <cell r="T2482" t="str">
            <v>A</v>
          </cell>
          <cell r="U2482" t="str">
            <v>A</v>
          </cell>
          <cell r="V2482">
            <v>1733</v>
          </cell>
        </row>
        <row r="2483">
          <cell r="E2483">
            <v>0</v>
          </cell>
          <cell r="V2483">
            <v>0</v>
          </cell>
        </row>
        <row r="2484">
          <cell r="E2484">
            <v>0</v>
          </cell>
          <cell r="V2484">
            <v>0</v>
          </cell>
        </row>
        <row r="2485">
          <cell r="E2485">
            <v>0</v>
          </cell>
          <cell r="V2485">
            <v>0</v>
          </cell>
        </row>
        <row r="2486">
          <cell r="E2486">
            <v>0</v>
          </cell>
          <cell r="V2486">
            <v>0</v>
          </cell>
        </row>
        <row r="2487">
          <cell r="E2487">
            <v>0</v>
          </cell>
          <cell r="V2487">
            <v>0</v>
          </cell>
        </row>
        <row r="2488">
          <cell r="E2488">
            <v>0</v>
          </cell>
          <cell r="V2488">
            <v>0</v>
          </cell>
        </row>
        <row r="2489">
          <cell r="E2489">
            <v>0</v>
          </cell>
          <cell r="V2489">
            <v>0</v>
          </cell>
        </row>
        <row r="2490">
          <cell r="E2490">
            <v>0</v>
          </cell>
          <cell r="V2490">
            <v>0</v>
          </cell>
        </row>
        <row r="2491">
          <cell r="E2491">
            <v>0</v>
          </cell>
          <cell r="V2491">
            <v>0</v>
          </cell>
        </row>
        <row r="2492">
          <cell r="E2492">
            <v>0</v>
          </cell>
          <cell r="V2492">
            <v>0</v>
          </cell>
        </row>
        <row r="2493">
          <cell r="E2493">
            <v>0</v>
          </cell>
          <cell r="V2493">
            <v>0</v>
          </cell>
        </row>
        <row r="2494">
          <cell r="E2494">
            <v>0</v>
          </cell>
          <cell r="V2494">
            <v>0</v>
          </cell>
        </row>
        <row r="2495">
          <cell r="E2495">
            <v>0</v>
          </cell>
          <cell r="V2495">
            <v>0</v>
          </cell>
        </row>
        <row r="2496">
          <cell r="E2496" t="str">
            <v>K</v>
          </cell>
          <cell r="F2496" t="str">
            <v>II</v>
          </cell>
          <cell r="G2496" t="str">
            <v>II</v>
          </cell>
          <cell r="H2496">
            <v>1</v>
          </cell>
          <cell r="I2496">
            <v>15</v>
          </cell>
          <cell r="K2496">
            <v>140</v>
          </cell>
          <cell r="Q2496" t="str">
            <v>A</v>
          </cell>
          <cell r="R2496" t="str">
            <v>A</v>
          </cell>
          <cell r="S2496" t="str">
            <v>A</v>
          </cell>
          <cell r="T2496" t="str">
            <v>A</v>
          </cell>
          <cell r="U2496" t="str">
            <v>A</v>
          </cell>
          <cell r="V2496">
            <v>2171</v>
          </cell>
        </row>
        <row r="2497">
          <cell r="E2497" t="str">
            <v>K</v>
          </cell>
          <cell r="V2497">
            <v>0</v>
          </cell>
        </row>
        <row r="2498">
          <cell r="E2498" t="str">
            <v>C</v>
          </cell>
          <cell r="V2498">
            <v>0</v>
          </cell>
        </row>
        <row r="2499">
          <cell r="E2499" t="str">
            <v>K</v>
          </cell>
          <cell r="F2499" t="str">
            <v>II</v>
          </cell>
          <cell r="G2499" t="str">
            <v>II</v>
          </cell>
          <cell r="H2499">
            <v>1</v>
          </cell>
          <cell r="I2499">
            <v>15</v>
          </cell>
          <cell r="K2499">
            <v>60</v>
          </cell>
          <cell r="Q2499" t="str">
            <v>A</v>
          </cell>
          <cell r="R2499" t="str">
            <v>A</v>
          </cell>
          <cell r="S2499" t="str">
            <v>A</v>
          </cell>
          <cell r="T2499" t="str">
            <v>A</v>
          </cell>
          <cell r="U2499" t="str">
            <v>A</v>
          </cell>
          <cell r="V2499">
            <v>931</v>
          </cell>
        </row>
        <row r="2500">
          <cell r="E2500" t="str">
            <v>K</v>
          </cell>
          <cell r="F2500" t="str">
            <v>II</v>
          </cell>
          <cell r="G2500" t="str">
            <v>II</v>
          </cell>
          <cell r="H2500">
            <v>1</v>
          </cell>
          <cell r="I2500">
            <v>15</v>
          </cell>
          <cell r="K2500">
            <v>115</v>
          </cell>
          <cell r="Q2500" t="str">
            <v>A</v>
          </cell>
          <cell r="R2500" t="str">
            <v>A</v>
          </cell>
          <cell r="S2500" t="str">
            <v>A</v>
          </cell>
          <cell r="T2500" t="str">
            <v>A</v>
          </cell>
          <cell r="U2500" t="str">
            <v>A</v>
          </cell>
          <cell r="V2500">
            <v>1784</v>
          </cell>
        </row>
        <row r="2501">
          <cell r="E2501" t="str">
            <v>K</v>
          </cell>
          <cell r="F2501" t="str">
            <v>II</v>
          </cell>
          <cell r="G2501" t="str">
            <v>II</v>
          </cell>
          <cell r="H2501">
            <v>1</v>
          </cell>
          <cell r="I2501">
            <v>15</v>
          </cell>
          <cell r="K2501">
            <v>223</v>
          </cell>
          <cell r="Q2501" t="str">
            <v>A</v>
          </cell>
          <cell r="R2501" t="str">
            <v>A</v>
          </cell>
          <cell r="S2501" t="str">
            <v>A</v>
          </cell>
          <cell r="T2501" t="str">
            <v>A</v>
          </cell>
          <cell r="U2501" t="str">
            <v>A</v>
          </cell>
          <cell r="V2501">
            <v>3459</v>
          </cell>
        </row>
        <row r="2502">
          <cell r="E2502" t="str">
            <v>K</v>
          </cell>
          <cell r="F2502" t="str">
            <v>II</v>
          </cell>
          <cell r="G2502" t="str">
            <v>II</v>
          </cell>
          <cell r="H2502">
            <v>1</v>
          </cell>
          <cell r="I2502">
            <v>15</v>
          </cell>
          <cell r="K2502">
            <v>108</v>
          </cell>
          <cell r="Q2502" t="str">
            <v>A</v>
          </cell>
          <cell r="R2502" t="str">
            <v>A</v>
          </cell>
          <cell r="S2502" t="str">
            <v>A</v>
          </cell>
          <cell r="T2502" t="str">
            <v>A</v>
          </cell>
          <cell r="U2502" t="str">
            <v>A</v>
          </cell>
          <cell r="V2502">
            <v>1675</v>
          </cell>
        </row>
        <row r="2503">
          <cell r="E2503" t="str">
            <v>K</v>
          </cell>
          <cell r="F2503" t="str">
            <v>II</v>
          </cell>
          <cell r="G2503" t="str">
            <v>II</v>
          </cell>
          <cell r="H2503">
            <v>1</v>
          </cell>
          <cell r="I2503">
            <v>15</v>
          </cell>
          <cell r="K2503">
            <v>92</v>
          </cell>
          <cell r="Q2503" t="str">
            <v>A</v>
          </cell>
          <cell r="R2503" t="str">
            <v>A</v>
          </cell>
          <cell r="S2503" t="str">
            <v>A</v>
          </cell>
          <cell r="T2503" t="str">
            <v>A</v>
          </cell>
          <cell r="U2503" t="str">
            <v>A</v>
          </cell>
          <cell r="V2503">
            <v>1427</v>
          </cell>
        </row>
        <row r="2504">
          <cell r="E2504" t="str">
            <v>K</v>
          </cell>
          <cell r="F2504" t="str">
            <v>II</v>
          </cell>
          <cell r="G2504" t="str">
            <v>II</v>
          </cell>
          <cell r="H2504">
            <v>1</v>
          </cell>
          <cell r="I2504">
            <v>15</v>
          </cell>
          <cell r="K2504">
            <v>45</v>
          </cell>
          <cell r="Q2504" t="str">
            <v>A</v>
          </cell>
          <cell r="R2504" t="str">
            <v>A</v>
          </cell>
          <cell r="S2504" t="str">
            <v>A</v>
          </cell>
          <cell r="T2504" t="str">
            <v>A</v>
          </cell>
          <cell r="U2504" t="str">
            <v>A</v>
          </cell>
          <cell r="V2504">
            <v>698</v>
          </cell>
        </row>
        <row r="2505">
          <cell r="E2505" t="str">
            <v>K</v>
          </cell>
          <cell r="F2505" t="str">
            <v>II</v>
          </cell>
          <cell r="G2505" t="str">
            <v>II</v>
          </cell>
          <cell r="H2505">
            <v>1</v>
          </cell>
          <cell r="I2505">
            <v>15</v>
          </cell>
          <cell r="K2505">
            <v>115</v>
          </cell>
          <cell r="Q2505" t="str">
            <v>A</v>
          </cell>
          <cell r="R2505" t="str">
            <v>A</v>
          </cell>
          <cell r="S2505" t="str">
            <v>A</v>
          </cell>
          <cell r="T2505" t="str">
            <v>A</v>
          </cell>
          <cell r="U2505" t="str">
            <v>A</v>
          </cell>
          <cell r="V2505">
            <v>1784</v>
          </cell>
        </row>
        <row r="2506">
          <cell r="E2506" t="str">
            <v>K</v>
          </cell>
          <cell r="F2506" t="str">
            <v>II</v>
          </cell>
          <cell r="G2506" t="str">
            <v>II</v>
          </cell>
          <cell r="H2506">
            <v>1</v>
          </cell>
          <cell r="I2506">
            <v>15</v>
          </cell>
          <cell r="K2506">
            <v>205</v>
          </cell>
          <cell r="Q2506" t="str">
            <v>A</v>
          </cell>
          <cell r="R2506" t="str">
            <v>A</v>
          </cell>
          <cell r="S2506" t="str">
            <v>A</v>
          </cell>
          <cell r="T2506" t="str">
            <v>A</v>
          </cell>
          <cell r="U2506" t="str">
            <v>A</v>
          </cell>
          <cell r="V2506">
            <v>3180</v>
          </cell>
        </row>
        <row r="2507">
          <cell r="E2507" t="str">
            <v>K</v>
          </cell>
          <cell r="F2507" t="str">
            <v>II</v>
          </cell>
          <cell r="G2507" t="str">
            <v>II</v>
          </cell>
          <cell r="H2507">
            <v>1</v>
          </cell>
          <cell r="I2507">
            <v>15</v>
          </cell>
          <cell r="K2507">
            <v>102</v>
          </cell>
          <cell r="Q2507" t="str">
            <v>A</v>
          </cell>
          <cell r="R2507" t="str">
            <v>A</v>
          </cell>
          <cell r="S2507" t="str">
            <v>A</v>
          </cell>
          <cell r="T2507" t="str">
            <v>A</v>
          </cell>
          <cell r="U2507" t="str">
            <v>A</v>
          </cell>
          <cell r="V2507">
            <v>1582</v>
          </cell>
        </row>
        <row r="2508">
          <cell r="E2508" t="str">
            <v>K</v>
          </cell>
          <cell r="F2508" t="str">
            <v>II</v>
          </cell>
          <cell r="G2508" t="str">
            <v>II</v>
          </cell>
          <cell r="H2508">
            <v>1</v>
          </cell>
          <cell r="I2508">
            <v>15</v>
          </cell>
          <cell r="K2508">
            <v>80</v>
          </cell>
          <cell r="Q2508" t="str">
            <v>A</v>
          </cell>
          <cell r="R2508" t="str">
            <v>A</v>
          </cell>
          <cell r="S2508" t="str">
            <v>A</v>
          </cell>
          <cell r="T2508" t="str">
            <v>A</v>
          </cell>
          <cell r="U2508" t="str">
            <v>A</v>
          </cell>
          <cell r="V2508">
            <v>1241</v>
          </cell>
        </row>
        <row r="2509">
          <cell r="E2509" t="str">
            <v>K</v>
          </cell>
          <cell r="F2509" t="str">
            <v>II</v>
          </cell>
          <cell r="G2509" t="str">
            <v>II</v>
          </cell>
          <cell r="H2509">
            <v>1</v>
          </cell>
          <cell r="I2509">
            <v>15</v>
          </cell>
          <cell r="K2509">
            <v>86</v>
          </cell>
          <cell r="Q2509" t="str">
            <v>A</v>
          </cell>
          <cell r="R2509" t="str">
            <v>A</v>
          </cell>
          <cell r="S2509" t="str">
            <v>A</v>
          </cell>
          <cell r="T2509" t="str">
            <v>A</v>
          </cell>
          <cell r="U2509" t="str">
            <v>A</v>
          </cell>
          <cell r="V2509">
            <v>1334</v>
          </cell>
        </row>
        <row r="2510">
          <cell r="E2510" t="str">
            <v>K</v>
          </cell>
          <cell r="F2510" t="str">
            <v>II</v>
          </cell>
          <cell r="G2510" t="str">
            <v>II</v>
          </cell>
          <cell r="H2510">
            <v>1</v>
          </cell>
          <cell r="I2510">
            <v>15</v>
          </cell>
          <cell r="K2510">
            <v>196</v>
          </cell>
          <cell r="Q2510" t="str">
            <v>A</v>
          </cell>
          <cell r="R2510" t="str">
            <v>A</v>
          </cell>
          <cell r="S2510" t="str">
            <v>A</v>
          </cell>
          <cell r="T2510" t="str">
            <v>A</v>
          </cell>
          <cell r="U2510" t="str">
            <v>A</v>
          </cell>
          <cell r="V2510">
            <v>3040</v>
          </cell>
        </row>
        <row r="2511">
          <cell r="E2511" t="str">
            <v>K</v>
          </cell>
          <cell r="F2511" t="str">
            <v>II</v>
          </cell>
          <cell r="G2511" t="str">
            <v>II</v>
          </cell>
          <cell r="H2511">
            <v>1</v>
          </cell>
          <cell r="I2511">
            <v>15</v>
          </cell>
          <cell r="K2511">
            <v>151</v>
          </cell>
          <cell r="Q2511" t="str">
            <v>A</v>
          </cell>
          <cell r="R2511" t="str">
            <v>A</v>
          </cell>
          <cell r="S2511" t="str">
            <v>A</v>
          </cell>
          <cell r="T2511" t="str">
            <v>A</v>
          </cell>
          <cell r="U2511" t="str">
            <v>A</v>
          </cell>
          <cell r="V2511">
            <v>2342</v>
          </cell>
        </row>
        <row r="2512">
          <cell r="E2512" t="str">
            <v>K</v>
          </cell>
          <cell r="F2512" t="str">
            <v>II</v>
          </cell>
          <cell r="G2512" t="str">
            <v>II</v>
          </cell>
          <cell r="H2512">
            <v>1</v>
          </cell>
          <cell r="I2512">
            <v>15</v>
          </cell>
          <cell r="K2512">
            <v>86</v>
          </cell>
          <cell r="Q2512" t="str">
            <v>A</v>
          </cell>
          <cell r="R2512" t="str">
            <v>A</v>
          </cell>
          <cell r="S2512" t="str">
            <v>A</v>
          </cell>
          <cell r="T2512" t="str">
            <v>A</v>
          </cell>
          <cell r="U2512" t="str">
            <v>A</v>
          </cell>
          <cell r="V2512">
            <v>1334</v>
          </cell>
        </row>
        <row r="2513">
          <cell r="E2513" t="str">
            <v>K</v>
          </cell>
          <cell r="F2513" t="str">
            <v>II</v>
          </cell>
          <cell r="G2513" t="str">
            <v>II</v>
          </cell>
          <cell r="H2513">
            <v>1</v>
          </cell>
          <cell r="I2513">
            <v>15</v>
          </cell>
          <cell r="K2513">
            <v>102</v>
          </cell>
          <cell r="Q2513" t="str">
            <v>A</v>
          </cell>
          <cell r="R2513" t="str">
            <v>A</v>
          </cell>
          <cell r="S2513" t="str">
            <v>A</v>
          </cell>
          <cell r="T2513" t="str">
            <v>A</v>
          </cell>
          <cell r="U2513" t="str">
            <v>A</v>
          </cell>
          <cell r="V2513">
            <v>1582</v>
          </cell>
        </row>
        <row r="2514">
          <cell r="E2514" t="str">
            <v>K</v>
          </cell>
          <cell r="F2514" t="str">
            <v>II</v>
          </cell>
          <cell r="G2514" t="str">
            <v>II</v>
          </cell>
          <cell r="H2514">
            <v>1</v>
          </cell>
          <cell r="I2514">
            <v>15</v>
          </cell>
          <cell r="K2514">
            <v>129</v>
          </cell>
          <cell r="Q2514" t="str">
            <v>A</v>
          </cell>
          <cell r="R2514" t="str">
            <v>A</v>
          </cell>
          <cell r="S2514" t="str">
            <v>A</v>
          </cell>
          <cell r="T2514" t="str">
            <v>A</v>
          </cell>
          <cell r="U2514" t="str">
            <v>A</v>
          </cell>
          <cell r="V2514">
            <v>2001</v>
          </cell>
        </row>
        <row r="2515">
          <cell r="E2515" t="str">
            <v>S1</v>
          </cell>
          <cell r="V2515">
            <v>0</v>
          </cell>
        </row>
        <row r="2516">
          <cell r="E2516">
            <v>0</v>
          </cell>
          <cell r="V2516">
            <v>0</v>
          </cell>
        </row>
        <row r="2517">
          <cell r="E2517" t="str">
            <v>S1</v>
          </cell>
          <cell r="V2517">
            <v>0</v>
          </cell>
        </row>
        <row r="2518">
          <cell r="E2518" t="str">
            <v>K</v>
          </cell>
          <cell r="F2518" t="str">
            <v>II</v>
          </cell>
          <cell r="G2518" t="str">
            <v>II</v>
          </cell>
          <cell r="H2518">
            <v>1</v>
          </cell>
          <cell r="I2518">
            <v>15</v>
          </cell>
          <cell r="K2518">
            <v>50</v>
          </cell>
          <cell r="Q2518" t="str">
            <v>A</v>
          </cell>
          <cell r="R2518" t="str">
            <v>C</v>
          </cell>
          <cell r="S2518" t="str">
            <v>A</v>
          </cell>
          <cell r="T2518" t="str">
            <v>A</v>
          </cell>
          <cell r="U2518" t="str">
            <v>C</v>
          </cell>
          <cell r="V2518">
            <v>776</v>
          </cell>
        </row>
        <row r="2519">
          <cell r="E2519" t="str">
            <v>K</v>
          </cell>
          <cell r="F2519" t="str">
            <v>II</v>
          </cell>
          <cell r="G2519" t="str">
            <v>II</v>
          </cell>
          <cell r="H2519">
            <v>1</v>
          </cell>
          <cell r="I2519">
            <v>15</v>
          </cell>
          <cell r="K2519">
            <v>40</v>
          </cell>
          <cell r="Q2519" t="str">
            <v>A</v>
          </cell>
          <cell r="R2519" t="str">
            <v>C</v>
          </cell>
          <cell r="S2519" t="str">
            <v>A</v>
          </cell>
          <cell r="T2519" t="str">
            <v>A</v>
          </cell>
          <cell r="U2519" t="str">
            <v>C</v>
          </cell>
          <cell r="V2519">
            <v>620</v>
          </cell>
        </row>
        <row r="2520">
          <cell r="E2520" t="str">
            <v>K</v>
          </cell>
          <cell r="F2520" t="str">
            <v>II</v>
          </cell>
          <cell r="G2520" t="str">
            <v>II</v>
          </cell>
          <cell r="H2520">
            <v>1</v>
          </cell>
          <cell r="I2520">
            <v>15</v>
          </cell>
          <cell r="K2520">
            <v>49</v>
          </cell>
          <cell r="Q2520" t="str">
            <v>A</v>
          </cell>
          <cell r="R2520" t="str">
            <v>C</v>
          </cell>
          <cell r="S2520" t="str">
            <v>A</v>
          </cell>
          <cell r="T2520" t="str">
            <v>A</v>
          </cell>
          <cell r="U2520" t="str">
            <v>C</v>
          </cell>
          <cell r="V2520">
            <v>760</v>
          </cell>
        </row>
        <row r="2521">
          <cell r="E2521">
            <v>0</v>
          </cell>
          <cell r="V2521">
            <v>0</v>
          </cell>
        </row>
        <row r="2522">
          <cell r="E2522">
            <v>0</v>
          </cell>
          <cell r="V2522">
            <v>0</v>
          </cell>
        </row>
        <row r="2523">
          <cell r="E2523" t="str">
            <v>K</v>
          </cell>
          <cell r="F2523" t="str">
            <v>II</v>
          </cell>
          <cell r="G2523" t="str">
            <v>II</v>
          </cell>
          <cell r="H2523">
            <v>1</v>
          </cell>
          <cell r="I2523">
            <v>15</v>
          </cell>
          <cell r="K2523">
            <v>48</v>
          </cell>
          <cell r="Q2523" t="str">
            <v>A</v>
          </cell>
          <cell r="R2523" t="str">
            <v>C</v>
          </cell>
          <cell r="S2523" t="str">
            <v>A</v>
          </cell>
          <cell r="T2523" t="str">
            <v>A</v>
          </cell>
          <cell r="U2523" t="str">
            <v>C</v>
          </cell>
          <cell r="V2523">
            <v>744</v>
          </cell>
        </row>
        <row r="2524">
          <cell r="E2524">
            <v>0</v>
          </cell>
          <cell r="V2524">
            <v>0</v>
          </cell>
        </row>
        <row r="2525">
          <cell r="E2525">
            <v>0</v>
          </cell>
          <cell r="V2525">
            <v>0</v>
          </cell>
        </row>
        <row r="2526">
          <cell r="E2526" t="str">
            <v>K</v>
          </cell>
          <cell r="F2526" t="str">
            <v>II</v>
          </cell>
          <cell r="G2526" t="str">
            <v>II</v>
          </cell>
          <cell r="H2526">
            <v>1</v>
          </cell>
          <cell r="I2526">
            <v>15</v>
          </cell>
          <cell r="K2526">
            <v>50</v>
          </cell>
          <cell r="Q2526" t="str">
            <v>A</v>
          </cell>
          <cell r="R2526" t="str">
            <v>C</v>
          </cell>
          <cell r="S2526" t="str">
            <v>A</v>
          </cell>
          <cell r="T2526" t="str">
            <v>A</v>
          </cell>
          <cell r="U2526" t="str">
            <v>C</v>
          </cell>
          <cell r="V2526">
            <v>776</v>
          </cell>
        </row>
        <row r="2527">
          <cell r="E2527">
            <v>0</v>
          </cell>
          <cell r="V2527">
            <v>0</v>
          </cell>
        </row>
        <row r="2528">
          <cell r="E2528">
            <v>0</v>
          </cell>
          <cell r="V2528">
            <v>0</v>
          </cell>
        </row>
        <row r="2529">
          <cell r="E2529" t="str">
            <v>K</v>
          </cell>
          <cell r="F2529" t="str">
            <v>II</v>
          </cell>
          <cell r="G2529" t="str">
            <v>II</v>
          </cell>
          <cell r="H2529">
            <v>1</v>
          </cell>
          <cell r="I2529">
            <v>15</v>
          </cell>
          <cell r="K2529">
            <v>40</v>
          </cell>
          <cell r="Q2529" t="str">
            <v>A</v>
          </cell>
          <cell r="R2529" t="str">
            <v>C</v>
          </cell>
          <cell r="S2529" t="str">
            <v>A</v>
          </cell>
          <cell r="T2529" t="str">
            <v>A</v>
          </cell>
          <cell r="U2529" t="str">
            <v>C</v>
          </cell>
          <cell r="V2529">
            <v>620</v>
          </cell>
        </row>
        <row r="2530">
          <cell r="E2530">
            <v>0</v>
          </cell>
          <cell r="V2530">
            <v>0</v>
          </cell>
        </row>
        <row r="2531">
          <cell r="E2531">
            <v>0</v>
          </cell>
          <cell r="V2531">
            <v>0</v>
          </cell>
        </row>
        <row r="2532">
          <cell r="E2532">
            <v>0</v>
          </cell>
          <cell r="V2532">
            <v>0</v>
          </cell>
        </row>
        <row r="2533">
          <cell r="E2533">
            <v>0</v>
          </cell>
          <cell r="V2533">
            <v>0</v>
          </cell>
        </row>
        <row r="2534">
          <cell r="E2534">
            <v>0</v>
          </cell>
          <cell r="V2534">
            <v>0</v>
          </cell>
        </row>
        <row r="2535">
          <cell r="E2535">
            <v>0</v>
          </cell>
          <cell r="V2535">
            <v>0</v>
          </cell>
        </row>
        <row r="2536">
          <cell r="E2536">
            <v>0</v>
          </cell>
          <cell r="V2536">
            <v>0</v>
          </cell>
        </row>
        <row r="2537">
          <cell r="E2537">
            <v>0</v>
          </cell>
          <cell r="V2537">
            <v>0</v>
          </cell>
        </row>
        <row r="2538">
          <cell r="E2538">
            <v>0</v>
          </cell>
          <cell r="V2538">
            <v>0</v>
          </cell>
        </row>
        <row r="2539">
          <cell r="E2539">
            <v>0</v>
          </cell>
          <cell r="V2539">
            <v>0</v>
          </cell>
        </row>
        <row r="2540">
          <cell r="E2540">
            <v>0</v>
          </cell>
          <cell r="V2540">
            <v>0</v>
          </cell>
        </row>
        <row r="2541">
          <cell r="E2541">
            <v>0</v>
          </cell>
          <cell r="V2541">
            <v>0</v>
          </cell>
        </row>
        <row r="2542">
          <cell r="E2542">
            <v>0</v>
          </cell>
          <cell r="V2542">
            <v>0</v>
          </cell>
        </row>
        <row r="2543">
          <cell r="E2543">
            <v>0</v>
          </cell>
          <cell r="V2543">
            <v>0</v>
          </cell>
        </row>
        <row r="2544">
          <cell r="E2544">
            <v>0</v>
          </cell>
          <cell r="V2544">
            <v>0</v>
          </cell>
        </row>
        <row r="2545">
          <cell r="E2545">
            <v>0</v>
          </cell>
          <cell r="V2545">
            <v>0</v>
          </cell>
        </row>
        <row r="2546">
          <cell r="E2546">
            <v>0</v>
          </cell>
          <cell r="V2546">
            <v>0</v>
          </cell>
        </row>
        <row r="2547">
          <cell r="E2547">
            <v>0</v>
          </cell>
          <cell r="V2547">
            <v>0</v>
          </cell>
        </row>
        <row r="2548">
          <cell r="E2548">
            <v>0</v>
          </cell>
          <cell r="V2548">
            <v>0</v>
          </cell>
        </row>
        <row r="2549">
          <cell r="E2549">
            <v>0</v>
          </cell>
          <cell r="V2549">
            <v>0</v>
          </cell>
        </row>
        <row r="2550">
          <cell r="E2550">
            <v>0</v>
          </cell>
          <cell r="V2550">
            <v>0</v>
          </cell>
        </row>
        <row r="2551">
          <cell r="E2551">
            <v>0</v>
          </cell>
          <cell r="V2551">
            <v>0</v>
          </cell>
        </row>
        <row r="2552">
          <cell r="E2552">
            <v>0</v>
          </cell>
          <cell r="V2552">
            <v>0</v>
          </cell>
        </row>
        <row r="2553">
          <cell r="E2553">
            <v>0</v>
          </cell>
          <cell r="V2553">
            <v>0</v>
          </cell>
        </row>
        <row r="2554">
          <cell r="E2554">
            <v>0</v>
          </cell>
          <cell r="V2554">
            <v>0</v>
          </cell>
        </row>
        <row r="2555">
          <cell r="E2555">
            <v>0</v>
          </cell>
          <cell r="V2555">
            <v>0</v>
          </cell>
        </row>
        <row r="2556">
          <cell r="E2556">
            <v>0</v>
          </cell>
          <cell r="V2556">
            <v>0</v>
          </cell>
        </row>
        <row r="2557">
          <cell r="E2557">
            <v>0</v>
          </cell>
          <cell r="V2557">
            <v>0</v>
          </cell>
        </row>
        <row r="2558">
          <cell r="E2558">
            <v>0</v>
          </cell>
          <cell r="V2558">
            <v>0</v>
          </cell>
        </row>
        <row r="2559">
          <cell r="E2559">
            <v>0</v>
          </cell>
          <cell r="V2559">
            <v>0</v>
          </cell>
        </row>
        <row r="2560">
          <cell r="E2560">
            <v>0</v>
          </cell>
          <cell r="V2560">
            <v>0</v>
          </cell>
        </row>
        <row r="2561">
          <cell r="E2561">
            <v>0</v>
          </cell>
          <cell r="V2561">
            <v>0</v>
          </cell>
        </row>
        <row r="2562">
          <cell r="E2562">
            <v>0</v>
          </cell>
          <cell r="V2562">
            <v>0</v>
          </cell>
        </row>
        <row r="2563">
          <cell r="E2563">
            <v>0</v>
          </cell>
          <cell r="V2563">
            <v>0</v>
          </cell>
        </row>
        <row r="2564">
          <cell r="E2564">
            <v>0</v>
          </cell>
          <cell r="V2564">
            <v>0</v>
          </cell>
        </row>
        <row r="2565">
          <cell r="E2565">
            <v>0</v>
          </cell>
          <cell r="V2565">
            <v>0</v>
          </cell>
        </row>
        <row r="2566">
          <cell r="E2566">
            <v>0</v>
          </cell>
          <cell r="V2566">
            <v>0</v>
          </cell>
        </row>
        <row r="2567">
          <cell r="E2567">
            <v>0</v>
          </cell>
          <cell r="V2567">
            <v>0</v>
          </cell>
        </row>
        <row r="2568">
          <cell r="E2568">
            <v>0</v>
          </cell>
          <cell r="V2568">
            <v>0</v>
          </cell>
        </row>
        <row r="2569">
          <cell r="E2569">
            <v>0</v>
          </cell>
          <cell r="V2569">
            <v>0</v>
          </cell>
        </row>
        <row r="2570">
          <cell r="E2570">
            <v>0</v>
          </cell>
          <cell r="V2570">
            <v>0</v>
          </cell>
        </row>
        <row r="2571">
          <cell r="E2571">
            <v>0</v>
          </cell>
          <cell r="V2571">
            <v>0</v>
          </cell>
        </row>
        <row r="2572">
          <cell r="E2572">
            <v>0</v>
          </cell>
          <cell r="V2572">
            <v>0</v>
          </cell>
        </row>
        <row r="2573">
          <cell r="E2573">
            <v>0</v>
          </cell>
          <cell r="V2573">
            <v>0</v>
          </cell>
        </row>
        <row r="2574">
          <cell r="E2574">
            <v>0</v>
          </cell>
          <cell r="V2574">
            <v>0</v>
          </cell>
        </row>
        <row r="2575">
          <cell r="E2575">
            <v>0</v>
          </cell>
          <cell r="V2575">
            <v>0</v>
          </cell>
        </row>
        <row r="2576">
          <cell r="E2576">
            <v>0</v>
          </cell>
          <cell r="V2576">
            <v>0</v>
          </cell>
        </row>
        <row r="2577">
          <cell r="E2577">
            <v>0</v>
          </cell>
          <cell r="V2577">
            <v>0</v>
          </cell>
        </row>
        <row r="2578">
          <cell r="E2578">
            <v>0</v>
          </cell>
          <cell r="V2578">
            <v>0</v>
          </cell>
        </row>
        <row r="2579">
          <cell r="E2579">
            <v>0</v>
          </cell>
          <cell r="V2579">
            <v>0</v>
          </cell>
        </row>
        <row r="2580">
          <cell r="E2580">
            <v>0</v>
          </cell>
          <cell r="V2580">
            <v>0</v>
          </cell>
        </row>
        <row r="2581">
          <cell r="E2581">
            <v>0</v>
          </cell>
          <cell r="V2581">
            <v>0</v>
          </cell>
        </row>
        <row r="2582">
          <cell r="E2582">
            <v>0</v>
          </cell>
          <cell r="V2582">
            <v>0</v>
          </cell>
        </row>
        <row r="2583">
          <cell r="E2583">
            <v>0</v>
          </cell>
          <cell r="V2583">
            <v>0</v>
          </cell>
        </row>
        <row r="2584">
          <cell r="E2584">
            <v>0</v>
          </cell>
          <cell r="V2584">
            <v>0</v>
          </cell>
        </row>
        <row r="2585">
          <cell r="E2585">
            <v>0</v>
          </cell>
          <cell r="V2585">
            <v>0</v>
          </cell>
        </row>
        <row r="2586">
          <cell r="E2586">
            <v>0</v>
          </cell>
          <cell r="V2586">
            <v>0</v>
          </cell>
        </row>
        <row r="2587">
          <cell r="E2587">
            <v>0</v>
          </cell>
          <cell r="V2587">
            <v>0</v>
          </cell>
        </row>
        <row r="2588">
          <cell r="E2588">
            <v>0</v>
          </cell>
          <cell r="V2588">
            <v>0</v>
          </cell>
        </row>
        <row r="2589">
          <cell r="E2589">
            <v>0</v>
          </cell>
          <cell r="V2589">
            <v>0</v>
          </cell>
        </row>
        <row r="2590">
          <cell r="E2590">
            <v>0</v>
          </cell>
          <cell r="V2590">
            <v>0</v>
          </cell>
        </row>
        <row r="2591">
          <cell r="E2591">
            <v>0</v>
          </cell>
          <cell r="V2591">
            <v>0</v>
          </cell>
        </row>
        <row r="2592">
          <cell r="E2592">
            <v>0</v>
          </cell>
          <cell r="V2592">
            <v>0</v>
          </cell>
        </row>
        <row r="2593">
          <cell r="E2593">
            <v>0</v>
          </cell>
          <cell r="V2593">
            <v>0</v>
          </cell>
        </row>
        <row r="2594">
          <cell r="E2594">
            <v>0</v>
          </cell>
          <cell r="V2594">
            <v>0</v>
          </cell>
        </row>
        <row r="2595">
          <cell r="E2595">
            <v>0</v>
          </cell>
          <cell r="V2595">
            <v>0</v>
          </cell>
        </row>
        <row r="2596">
          <cell r="E2596">
            <v>0</v>
          </cell>
          <cell r="V2596">
            <v>0</v>
          </cell>
        </row>
        <row r="2597">
          <cell r="E2597">
            <v>0</v>
          </cell>
          <cell r="V2597">
            <v>0</v>
          </cell>
        </row>
        <row r="2598">
          <cell r="E2598">
            <v>0</v>
          </cell>
          <cell r="V2598">
            <v>0</v>
          </cell>
        </row>
        <row r="2599">
          <cell r="E2599">
            <v>0</v>
          </cell>
          <cell r="V2599">
            <v>0</v>
          </cell>
        </row>
        <row r="2600">
          <cell r="K2600">
            <v>0</v>
          </cell>
          <cell r="M2600">
            <v>0</v>
          </cell>
          <cell r="O2600">
            <v>0</v>
          </cell>
        </row>
        <row r="2601">
          <cell r="E2601" t="str">
            <v>K</v>
          </cell>
          <cell r="V2601">
            <v>0</v>
          </cell>
        </row>
        <row r="2602">
          <cell r="E2602" t="str">
            <v>K</v>
          </cell>
          <cell r="F2602" t="str">
            <v>I</v>
          </cell>
          <cell r="G2602" t="str">
            <v>I</v>
          </cell>
          <cell r="H2602">
            <v>1</v>
          </cell>
          <cell r="I2602">
            <v>14</v>
          </cell>
          <cell r="K2602">
            <v>150</v>
          </cell>
          <cell r="Q2602" t="str">
            <v>A</v>
          </cell>
          <cell r="R2602" t="str">
            <v>A</v>
          </cell>
          <cell r="S2602" t="str">
            <v>A</v>
          </cell>
          <cell r="T2602" t="str">
            <v>A</v>
          </cell>
          <cell r="U2602" t="str">
            <v>A</v>
          </cell>
          <cell r="V2602">
            <v>2501</v>
          </cell>
        </row>
        <row r="2603">
          <cell r="E2603" t="str">
            <v>K</v>
          </cell>
          <cell r="F2603" t="str">
            <v>I</v>
          </cell>
          <cell r="G2603" t="str">
            <v>I</v>
          </cell>
          <cell r="H2603">
            <v>1</v>
          </cell>
          <cell r="I2603">
            <v>14</v>
          </cell>
          <cell r="K2603">
            <v>115</v>
          </cell>
          <cell r="Q2603" t="str">
            <v>A</v>
          </cell>
          <cell r="R2603" t="str">
            <v>A</v>
          </cell>
          <cell r="S2603" t="str">
            <v>A</v>
          </cell>
          <cell r="T2603" t="str">
            <v>A</v>
          </cell>
          <cell r="U2603" t="str">
            <v>A</v>
          </cell>
          <cell r="V2603">
            <v>1917</v>
          </cell>
        </row>
        <row r="2604">
          <cell r="E2604" t="str">
            <v>K</v>
          </cell>
          <cell r="F2604" t="str">
            <v>I</v>
          </cell>
          <cell r="G2604" t="str">
            <v>I</v>
          </cell>
          <cell r="H2604">
            <v>1</v>
          </cell>
          <cell r="I2604">
            <v>14</v>
          </cell>
          <cell r="K2604">
            <v>83</v>
          </cell>
          <cell r="Q2604" t="str">
            <v>A</v>
          </cell>
          <cell r="R2604" t="str">
            <v>A</v>
          </cell>
          <cell r="S2604" t="str">
            <v>A</v>
          </cell>
          <cell r="T2604" t="str">
            <v>A</v>
          </cell>
          <cell r="U2604" t="str">
            <v>A</v>
          </cell>
          <cell r="V2604">
            <v>1384</v>
          </cell>
        </row>
        <row r="2605">
          <cell r="E2605" t="str">
            <v>S1</v>
          </cell>
          <cell r="V2605">
            <v>0</v>
          </cell>
        </row>
        <row r="2606">
          <cell r="E2606" t="str">
            <v>K</v>
          </cell>
          <cell r="F2606" t="str">
            <v>I</v>
          </cell>
          <cell r="G2606" t="str">
            <v>I</v>
          </cell>
          <cell r="H2606">
            <v>1</v>
          </cell>
          <cell r="I2606">
            <v>14</v>
          </cell>
          <cell r="K2606">
            <v>105</v>
          </cell>
          <cell r="Q2606" t="str">
            <v>A</v>
          </cell>
          <cell r="R2606" t="str">
            <v>A</v>
          </cell>
          <cell r="S2606" t="str">
            <v>A</v>
          </cell>
          <cell r="T2606" t="str">
            <v>A</v>
          </cell>
          <cell r="U2606" t="str">
            <v>A</v>
          </cell>
          <cell r="V2606">
            <v>1750</v>
          </cell>
        </row>
        <row r="2607">
          <cell r="E2607" t="str">
            <v>K</v>
          </cell>
          <cell r="F2607" t="str">
            <v>I</v>
          </cell>
          <cell r="G2607" t="str">
            <v>I</v>
          </cell>
          <cell r="H2607">
            <v>1</v>
          </cell>
          <cell r="I2607">
            <v>14</v>
          </cell>
          <cell r="K2607">
            <v>100</v>
          </cell>
          <cell r="Q2607" t="str">
            <v>A</v>
          </cell>
          <cell r="R2607" t="str">
            <v>A</v>
          </cell>
          <cell r="S2607" t="str">
            <v>A</v>
          </cell>
          <cell r="T2607" t="str">
            <v>A</v>
          </cell>
          <cell r="U2607" t="str">
            <v>A</v>
          </cell>
          <cell r="V2607">
            <v>1667</v>
          </cell>
        </row>
        <row r="2608">
          <cell r="E2608" t="str">
            <v>K</v>
          </cell>
          <cell r="F2608" t="str">
            <v>I</v>
          </cell>
          <cell r="G2608" t="str">
            <v>I</v>
          </cell>
          <cell r="H2608">
            <v>1</v>
          </cell>
          <cell r="I2608">
            <v>14</v>
          </cell>
          <cell r="K2608">
            <v>65</v>
          </cell>
          <cell r="Q2608" t="str">
            <v>A</v>
          </cell>
          <cell r="R2608" t="str">
            <v>A</v>
          </cell>
          <cell r="S2608" t="str">
            <v>A</v>
          </cell>
          <cell r="T2608" t="str">
            <v>A</v>
          </cell>
          <cell r="U2608" t="str">
            <v>A</v>
          </cell>
          <cell r="V2608">
            <v>1084</v>
          </cell>
        </row>
        <row r="2609">
          <cell r="E2609" t="str">
            <v>K</v>
          </cell>
          <cell r="F2609" t="str">
            <v>I</v>
          </cell>
          <cell r="G2609" t="str">
            <v>I</v>
          </cell>
          <cell r="H2609">
            <v>1</v>
          </cell>
          <cell r="I2609">
            <v>14</v>
          </cell>
          <cell r="K2609">
            <v>111</v>
          </cell>
          <cell r="Q2609" t="str">
            <v>A</v>
          </cell>
          <cell r="R2609" t="str">
            <v>A</v>
          </cell>
          <cell r="S2609" t="str">
            <v>A</v>
          </cell>
          <cell r="T2609" t="str">
            <v>A</v>
          </cell>
          <cell r="U2609" t="str">
            <v>A</v>
          </cell>
          <cell r="V2609">
            <v>1850</v>
          </cell>
        </row>
        <row r="2610">
          <cell r="E2610" t="str">
            <v>K</v>
          </cell>
          <cell r="F2610" t="str">
            <v>I</v>
          </cell>
          <cell r="G2610" t="str">
            <v>I</v>
          </cell>
          <cell r="H2610">
            <v>1</v>
          </cell>
          <cell r="I2610">
            <v>14</v>
          </cell>
          <cell r="K2610">
            <v>108</v>
          </cell>
          <cell r="Q2610" t="str">
            <v>A</v>
          </cell>
          <cell r="R2610" t="str">
            <v>A</v>
          </cell>
          <cell r="S2610" t="str">
            <v>A</v>
          </cell>
          <cell r="T2610" t="str">
            <v>A</v>
          </cell>
          <cell r="U2610" t="str">
            <v>A</v>
          </cell>
          <cell r="V2610">
            <v>1800</v>
          </cell>
        </row>
        <row r="2611">
          <cell r="E2611" t="str">
            <v>S1</v>
          </cell>
          <cell r="V2611">
            <v>0</v>
          </cell>
        </row>
        <row r="2612">
          <cell r="E2612" t="str">
            <v>S1</v>
          </cell>
          <cell r="V2612">
            <v>0</v>
          </cell>
        </row>
        <row r="2613">
          <cell r="E2613" t="str">
            <v>M1</v>
          </cell>
          <cell r="V2613">
            <v>0</v>
          </cell>
        </row>
        <row r="2614">
          <cell r="E2614" t="str">
            <v>K</v>
          </cell>
          <cell r="F2614" t="str">
            <v>I</v>
          </cell>
          <cell r="G2614" t="str">
            <v>I</v>
          </cell>
          <cell r="H2614">
            <v>1</v>
          </cell>
          <cell r="I2614">
            <v>14</v>
          </cell>
          <cell r="K2614">
            <v>125</v>
          </cell>
          <cell r="Q2614" t="str">
            <v>A</v>
          </cell>
          <cell r="R2614" t="str">
            <v>A</v>
          </cell>
          <cell r="S2614" t="str">
            <v>A</v>
          </cell>
          <cell r="T2614" t="str">
            <v>A</v>
          </cell>
          <cell r="U2614" t="str">
            <v>A</v>
          </cell>
          <cell r="V2614">
            <v>2084</v>
          </cell>
        </row>
        <row r="2615">
          <cell r="E2615" t="str">
            <v>K</v>
          </cell>
          <cell r="F2615" t="str">
            <v>I</v>
          </cell>
          <cell r="G2615" t="str">
            <v>I</v>
          </cell>
          <cell r="H2615">
            <v>1</v>
          </cell>
          <cell r="I2615">
            <v>14</v>
          </cell>
          <cell r="K2615">
            <v>115</v>
          </cell>
          <cell r="Q2615" t="str">
            <v>A</v>
          </cell>
          <cell r="R2615" t="str">
            <v>A</v>
          </cell>
          <cell r="S2615" t="str">
            <v>A</v>
          </cell>
          <cell r="T2615" t="str">
            <v>A</v>
          </cell>
          <cell r="U2615" t="str">
            <v>A</v>
          </cell>
          <cell r="V2615">
            <v>1917</v>
          </cell>
        </row>
        <row r="2616">
          <cell r="E2616" t="str">
            <v>K</v>
          </cell>
          <cell r="F2616" t="str">
            <v>I</v>
          </cell>
          <cell r="G2616" t="str">
            <v>I</v>
          </cell>
          <cell r="H2616">
            <v>1</v>
          </cell>
          <cell r="I2616">
            <v>14</v>
          </cell>
          <cell r="K2616">
            <v>84</v>
          </cell>
          <cell r="Q2616" t="str">
            <v>A</v>
          </cell>
          <cell r="R2616" t="str">
            <v>A</v>
          </cell>
          <cell r="S2616" t="str">
            <v>A</v>
          </cell>
          <cell r="T2616" t="str">
            <v>A</v>
          </cell>
          <cell r="U2616" t="str">
            <v>A</v>
          </cell>
          <cell r="V2616">
            <v>1400</v>
          </cell>
        </row>
        <row r="2617">
          <cell r="E2617" t="str">
            <v>K</v>
          </cell>
          <cell r="F2617" t="str">
            <v>I</v>
          </cell>
          <cell r="G2617" t="str">
            <v>I</v>
          </cell>
          <cell r="H2617">
            <v>1</v>
          </cell>
          <cell r="I2617">
            <v>14</v>
          </cell>
          <cell r="K2617">
            <v>103</v>
          </cell>
          <cell r="Q2617" t="str">
            <v>A</v>
          </cell>
          <cell r="R2617" t="str">
            <v>A</v>
          </cell>
          <cell r="S2617" t="str">
            <v>A</v>
          </cell>
          <cell r="T2617" t="str">
            <v>A</v>
          </cell>
          <cell r="U2617" t="str">
            <v>A</v>
          </cell>
          <cell r="V2617">
            <v>1717</v>
          </cell>
        </row>
        <row r="2618">
          <cell r="E2618" t="str">
            <v>K</v>
          </cell>
          <cell r="F2618" t="str">
            <v>I</v>
          </cell>
          <cell r="G2618" t="str">
            <v>I</v>
          </cell>
          <cell r="H2618">
            <v>1</v>
          </cell>
          <cell r="I2618">
            <v>17</v>
          </cell>
          <cell r="K2618">
            <v>130</v>
          </cell>
          <cell r="Q2618" t="str">
            <v>A</v>
          </cell>
          <cell r="R2618" t="str">
            <v>A</v>
          </cell>
          <cell r="S2618" t="str">
            <v>A</v>
          </cell>
          <cell r="T2618" t="str">
            <v>A</v>
          </cell>
          <cell r="U2618" t="str">
            <v>A</v>
          </cell>
          <cell r="V2618">
            <v>2054</v>
          </cell>
        </row>
        <row r="2619">
          <cell r="E2619" t="str">
            <v>M1</v>
          </cell>
          <cell r="V2619">
            <v>0</v>
          </cell>
        </row>
        <row r="2620">
          <cell r="E2620" t="str">
            <v>K</v>
          </cell>
          <cell r="F2620" t="str">
            <v>I</v>
          </cell>
          <cell r="G2620" t="str">
            <v>I</v>
          </cell>
          <cell r="H2620">
            <v>1</v>
          </cell>
          <cell r="I2620">
            <v>17</v>
          </cell>
          <cell r="K2620">
            <v>119</v>
          </cell>
          <cell r="Q2620" t="str">
            <v>A</v>
          </cell>
          <cell r="R2620" t="str">
            <v>A</v>
          </cell>
          <cell r="S2620" t="str">
            <v>A</v>
          </cell>
          <cell r="T2620" t="str">
            <v>A</v>
          </cell>
          <cell r="U2620" t="str">
            <v>A</v>
          </cell>
          <cell r="V2620">
            <v>1880</v>
          </cell>
        </row>
        <row r="2621">
          <cell r="E2621" t="str">
            <v>K</v>
          </cell>
          <cell r="F2621" t="str">
            <v>I</v>
          </cell>
          <cell r="G2621" t="str">
            <v>I</v>
          </cell>
          <cell r="H2621">
            <v>1</v>
          </cell>
          <cell r="I2621">
            <v>17</v>
          </cell>
          <cell r="K2621">
            <v>101</v>
          </cell>
          <cell r="Q2621" t="str">
            <v>A</v>
          </cell>
          <cell r="R2621" t="str">
            <v>A</v>
          </cell>
          <cell r="S2621" t="str">
            <v>A</v>
          </cell>
          <cell r="T2621" t="str">
            <v>A</v>
          </cell>
          <cell r="U2621" t="str">
            <v>A</v>
          </cell>
          <cell r="V2621">
            <v>1596</v>
          </cell>
        </row>
        <row r="2622">
          <cell r="E2622" t="str">
            <v>K</v>
          </cell>
          <cell r="F2622" t="str">
            <v>I</v>
          </cell>
          <cell r="G2622" t="str">
            <v>I</v>
          </cell>
          <cell r="H2622">
            <v>1</v>
          </cell>
          <cell r="I2622">
            <v>17</v>
          </cell>
          <cell r="K2622">
            <v>90</v>
          </cell>
          <cell r="Q2622" t="str">
            <v>A</v>
          </cell>
          <cell r="R2622" t="str">
            <v>A</v>
          </cell>
          <cell r="S2622" t="str">
            <v>A</v>
          </cell>
          <cell r="T2622" t="str">
            <v>A</v>
          </cell>
          <cell r="U2622" t="str">
            <v>A</v>
          </cell>
          <cell r="V2622">
            <v>1422</v>
          </cell>
        </row>
        <row r="2623">
          <cell r="E2623" t="str">
            <v>K</v>
          </cell>
          <cell r="F2623" t="str">
            <v>I</v>
          </cell>
          <cell r="G2623" t="str">
            <v>I</v>
          </cell>
          <cell r="H2623">
            <v>1</v>
          </cell>
          <cell r="I2623">
            <v>17</v>
          </cell>
          <cell r="K2623">
            <v>107</v>
          </cell>
          <cell r="Q2623" t="str">
            <v>A</v>
          </cell>
          <cell r="R2623" t="str">
            <v>A</v>
          </cell>
          <cell r="S2623" t="str">
            <v>A</v>
          </cell>
          <cell r="T2623" t="str">
            <v>A</v>
          </cell>
          <cell r="U2623" t="str">
            <v>A</v>
          </cell>
          <cell r="V2623">
            <v>1691</v>
          </cell>
        </row>
        <row r="2624">
          <cell r="E2624" t="str">
            <v>K</v>
          </cell>
          <cell r="F2624" t="str">
            <v>I</v>
          </cell>
          <cell r="G2624" t="str">
            <v>I</v>
          </cell>
          <cell r="H2624">
            <v>1</v>
          </cell>
          <cell r="I2624">
            <v>17</v>
          </cell>
          <cell r="K2624">
            <v>104</v>
          </cell>
          <cell r="Q2624" t="str">
            <v>A</v>
          </cell>
          <cell r="R2624" t="str">
            <v>A</v>
          </cell>
          <cell r="S2624" t="str">
            <v>A</v>
          </cell>
          <cell r="T2624" t="str">
            <v>A</v>
          </cell>
          <cell r="U2624" t="str">
            <v>A</v>
          </cell>
          <cell r="V2624">
            <v>1643</v>
          </cell>
        </row>
        <row r="2625">
          <cell r="E2625" t="str">
            <v>K</v>
          </cell>
          <cell r="F2625" t="str">
            <v>I</v>
          </cell>
          <cell r="G2625" t="str">
            <v>I</v>
          </cell>
          <cell r="H2625">
            <v>1</v>
          </cell>
          <cell r="I2625">
            <v>17</v>
          </cell>
          <cell r="K2625">
            <v>108</v>
          </cell>
          <cell r="Q2625" t="str">
            <v>A</v>
          </cell>
          <cell r="R2625" t="str">
            <v>A</v>
          </cell>
          <cell r="S2625" t="str">
            <v>A</v>
          </cell>
          <cell r="T2625" t="str">
            <v>A</v>
          </cell>
          <cell r="U2625" t="str">
            <v>A</v>
          </cell>
          <cell r="V2625">
            <v>1706</v>
          </cell>
        </row>
        <row r="2626">
          <cell r="E2626" t="str">
            <v>K</v>
          </cell>
          <cell r="F2626" t="str">
            <v>I</v>
          </cell>
          <cell r="G2626" t="str">
            <v>I</v>
          </cell>
          <cell r="H2626">
            <v>1</v>
          </cell>
          <cell r="I2626">
            <v>17</v>
          </cell>
          <cell r="K2626">
            <v>128</v>
          </cell>
          <cell r="Q2626" t="str">
            <v>A</v>
          </cell>
          <cell r="R2626" t="str">
            <v>A</v>
          </cell>
          <cell r="S2626" t="str">
            <v>A</v>
          </cell>
          <cell r="T2626" t="str">
            <v>A</v>
          </cell>
          <cell r="U2626" t="str">
            <v>A</v>
          </cell>
          <cell r="V2626">
            <v>2022</v>
          </cell>
        </row>
        <row r="2627">
          <cell r="E2627">
            <v>0</v>
          </cell>
          <cell r="V2627">
            <v>0</v>
          </cell>
        </row>
        <row r="2628">
          <cell r="E2628">
            <v>0</v>
          </cell>
          <cell r="V2628">
            <v>0</v>
          </cell>
        </row>
        <row r="2629">
          <cell r="E2629">
            <v>0</v>
          </cell>
          <cell r="V2629">
            <v>0</v>
          </cell>
        </row>
        <row r="2630">
          <cell r="E2630">
            <v>0</v>
          </cell>
          <cell r="V2630">
            <v>0</v>
          </cell>
        </row>
        <row r="2631">
          <cell r="E2631">
            <v>0</v>
          </cell>
          <cell r="V2631">
            <v>0</v>
          </cell>
        </row>
        <row r="2632">
          <cell r="E2632">
            <v>0</v>
          </cell>
          <cell r="V2632">
            <v>0</v>
          </cell>
        </row>
        <row r="2633">
          <cell r="E2633">
            <v>0</v>
          </cell>
          <cell r="V2633">
            <v>0</v>
          </cell>
        </row>
        <row r="2634">
          <cell r="E2634">
            <v>0</v>
          </cell>
          <cell r="V2634">
            <v>0</v>
          </cell>
        </row>
        <row r="2635">
          <cell r="E2635">
            <v>0</v>
          </cell>
          <cell r="V2635">
            <v>0</v>
          </cell>
        </row>
        <row r="2636">
          <cell r="E2636">
            <v>0</v>
          </cell>
          <cell r="V2636">
            <v>0</v>
          </cell>
        </row>
        <row r="2637">
          <cell r="E2637">
            <v>0</v>
          </cell>
          <cell r="V2637">
            <v>0</v>
          </cell>
        </row>
        <row r="2638">
          <cell r="E2638">
            <v>0</v>
          </cell>
          <cell r="V2638">
            <v>0</v>
          </cell>
        </row>
        <row r="2639">
          <cell r="E2639">
            <v>0</v>
          </cell>
          <cell r="V2639">
            <v>0</v>
          </cell>
        </row>
        <row r="2640">
          <cell r="E2640" t="str">
            <v>K</v>
          </cell>
          <cell r="F2640" t="str">
            <v>II</v>
          </cell>
          <cell r="G2640" t="str">
            <v>II</v>
          </cell>
          <cell r="H2640">
            <v>1</v>
          </cell>
          <cell r="I2640">
            <v>16</v>
          </cell>
          <cell r="K2640">
            <v>115</v>
          </cell>
          <cell r="Q2640" t="str">
            <v>A</v>
          </cell>
          <cell r="R2640" t="str">
            <v>A</v>
          </cell>
          <cell r="S2640" t="str">
            <v>A</v>
          </cell>
          <cell r="T2640" t="str">
            <v>A</v>
          </cell>
          <cell r="U2640" t="str">
            <v>A</v>
          </cell>
          <cell r="V2640">
            <v>1840</v>
          </cell>
        </row>
        <row r="2641">
          <cell r="E2641" t="str">
            <v>K</v>
          </cell>
          <cell r="V2641">
            <v>0</v>
          </cell>
        </row>
        <row r="2642">
          <cell r="E2642" t="str">
            <v>K</v>
          </cell>
          <cell r="F2642" t="str">
            <v>II</v>
          </cell>
          <cell r="G2642" t="str">
            <v>II</v>
          </cell>
          <cell r="H2642">
            <v>1</v>
          </cell>
          <cell r="I2642">
            <v>16</v>
          </cell>
          <cell r="K2642">
            <v>150</v>
          </cell>
          <cell r="Q2642" t="str">
            <v>A</v>
          </cell>
          <cell r="R2642" t="str">
            <v>A</v>
          </cell>
          <cell r="S2642" t="str">
            <v>A</v>
          </cell>
          <cell r="T2642" t="str">
            <v>A</v>
          </cell>
          <cell r="U2642" t="str">
            <v>A</v>
          </cell>
          <cell r="V2642">
            <v>2400</v>
          </cell>
        </row>
        <row r="2643">
          <cell r="E2643" t="str">
            <v>K</v>
          </cell>
          <cell r="F2643" t="str">
            <v>II</v>
          </cell>
          <cell r="G2643" t="str">
            <v>II</v>
          </cell>
          <cell r="H2643">
            <v>1</v>
          </cell>
          <cell r="I2643">
            <v>16</v>
          </cell>
          <cell r="K2643">
            <v>82</v>
          </cell>
          <cell r="Q2643" t="str">
            <v>A</v>
          </cell>
          <cell r="R2643" t="str">
            <v>A</v>
          </cell>
          <cell r="S2643" t="str">
            <v>A</v>
          </cell>
          <cell r="T2643" t="str">
            <v>A</v>
          </cell>
          <cell r="U2643" t="str">
            <v>A</v>
          </cell>
          <cell r="V2643">
            <v>1312</v>
          </cell>
        </row>
        <row r="2644">
          <cell r="E2644" t="str">
            <v>K</v>
          </cell>
          <cell r="F2644" t="str">
            <v>II</v>
          </cell>
          <cell r="G2644" t="str">
            <v>II</v>
          </cell>
          <cell r="H2644">
            <v>1</v>
          </cell>
          <cell r="I2644">
            <v>16</v>
          </cell>
          <cell r="K2644">
            <v>165</v>
          </cell>
          <cell r="Q2644" t="str">
            <v>A</v>
          </cell>
          <cell r="R2644" t="str">
            <v>A</v>
          </cell>
          <cell r="S2644" t="str">
            <v>A</v>
          </cell>
          <cell r="T2644" t="str">
            <v>A</v>
          </cell>
          <cell r="U2644" t="str">
            <v>A</v>
          </cell>
          <cell r="V2644">
            <v>2640</v>
          </cell>
        </row>
        <row r="2645">
          <cell r="E2645" t="str">
            <v>K</v>
          </cell>
          <cell r="F2645" t="str">
            <v>II</v>
          </cell>
          <cell r="G2645" t="str">
            <v>II</v>
          </cell>
          <cell r="H2645">
            <v>1</v>
          </cell>
          <cell r="I2645">
            <v>16</v>
          </cell>
          <cell r="K2645">
            <v>87</v>
          </cell>
          <cell r="Q2645" t="str">
            <v>A</v>
          </cell>
          <cell r="R2645" t="str">
            <v>A</v>
          </cell>
          <cell r="S2645" t="str">
            <v>A</v>
          </cell>
          <cell r="T2645" t="str">
            <v>A</v>
          </cell>
          <cell r="U2645" t="str">
            <v>A</v>
          </cell>
          <cell r="V2645">
            <v>1392</v>
          </cell>
        </row>
        <row r="2646">
          <cell r="E2646" t="str">
            <v>K</v>
          </cell>
          <cell r="F2646" t="str">
            <v>II</v>
          </cell>
          <cell r="G2646" t="str">
            <v>II</v>
          </cell>
          <cell r="H2646">
            <v>1</v>
          </cell>
          <cell r="I2646">
            <v>16</v>
          </cell>
          <cell r="K2646">
            <v>50</v>
          </cell>
          <cell r="Q2646" t="str">
            <v>A</v>
          </cell>
          <cell r="R2646" t="str">
            <v>C</v>
          </cell>
          <cell r="S2646" t="str">
            <v>C</v>
          </cell>
          <cell r="T2646" t="str">
            <v>C</v>
          </cell>
          <cell r="U2646" t="str">
            <v>C</v>
          </cell>
          <cell r="V2646">
            <v>800</v>
          </cell>
        </row>
        <row r="2647">
          <cell r="E2647" t="str">
            <v>S1</v>
          </cell>
          <cell r="V2647">
            <v>0</v>
          </cell>
        </row>
        <row r="2648">
          <cell r="E2648" t="str">
            <v>K</v>
          </cell>
          <cell r="F2648" t="str">
            <v>II</v>
          </cell>
          <cell r="G2648" t="str">
            <v>II</v>
          </cell>
          <cell r="H2648">
            <v>1</v>
          </cell>
          <cell r="I2648">
            <v>16</v>
          </cell>
          <cell r="K2648">
            <v>90</v>
          </cell>
          <cell r="Q2648" t="str">
            <v>A</v>
          </cell>
          <cell r="R2648" t="str">
            <v>A</v>
          </cell>
          <cell r="S2648" t="str">
            <v>A</v>
          </cell>
          <cell r="T2648" t="str">
            <v>A</v>
          </cell>
          <cell r="U2648" t="str">
            <v>A</v>
          </cell>
          <cell r="V2648">
            <v>1440</v>
          </cell>
        </row>
        <row r="2649">
          <cell r="E2649" t="str">
            <v>K</v>
          </cell>
          <cell r="F2649" t="str">
            <v>II</v>
          </cell>
          <cell r="G2649" t="str">
            <v>II</v>
          </cell>
          <cell r="H2649">
            <v>1</v>
          </cell>
          <cell r="I2649">
            <v>16</v>
          </cell>
          <cell r="K2649">
            <v>206</v>
          </cell>
          <cell r="Q2649" t="str">
            <v>A</v>
          </cell>
          <cell r="R2649" t="str">
            <v>A</v>
          </cell>
          <cell r="S2649" t="str">
            <v>A</v>
          </cell>
          <cell r="T2649" t="str">
            <v>A</v>
          </cell>
          <cell r="U2649" t="str">
            <v>A</v>
          </cell>
          <cell r="V2649">
            <v>3296</v>
          </cell>
        </row>
        <row r="2650">
          <cell r="E2650" t="str">
            <v>K</v>
          </cell>
          <cell r="F2650" t="str">
            <v>II</v>
          </cell>
          <cell r="G2650" t="str">
            <v>II</v>
          </cell>
          <cell r="H2650">
            <v>1</v>
          </cell>
          <cell r="I2650">
            <v>16</v>
          </cell>
          <cell r="K2650">
            <v>103</v>
          </cell>
          <cell r="Q2650" t="str">
            <v>A</v>
          </cell>
          <cell r="R2650" t="str">
            <v>A</v>
          </cell>
          <cell r="S2650" t="str">
            <v>A</v>
          </cell>
          <cell r="T2650" t="str">
            <v>A</v>
          </cell>
          <cell r="U2650" t="str">
            <v>A</v>
          </cell>
          <cell r="V2650">
            <v>1648</v>
          </cell>
        </row>
        <row r="2651">
          <cell r="E2651" t="str">
            <v>K</v>
          </cell>
          <cell r="F2651" t="str">
            <v>II</v>
          </cell>
          <cell r="G2651" t="str">
            <v>II</v>
          </cell>
          <cell r="H2651">
            <v>1</v>
          </cell>
          <cell r="I2651">
            <v>17</v>
          </cell>
          <cell r="K2651">
            <v>70</v>
          </cell>
          <cell r="Q2651" t="str">
            <v>A</v>
          </cell>
          <cell r="R2651" t="str">
            <v>A</v>
          </cell>
          <cell r="S2651" t="str">
            <v>A</v>
          </cell>
          <cell r="T2651" t="str">
            <v>C</v>
          </cell>
          <cell r="U2651" t="str">
            <v>C</v>
          </cell>
          <cell r="V2651">
            <v>1106</v>
          </cell>
        </row>
        <row r="2652">
          <cell r="E2652" t="str">
            <v>K</v>
          </cell>
          <cell r="F2652" t="str">
            <v>II</v>
          </cell>
          <cell r="G2652" t="str">
            <v>II</v>
          </cell>
          <cell r="H2652">
            <v>1</v>
          </cell>
          <cell r="I2652">
            <v>17</v>
          </cell>
          <cell r="K2652">
            <v>75</v>
          </cell>
          <cell r="Q2652" t="str">
            <v>A</v>
          </cell>
          <cell r="R2652" t="str">
            <v>A</v>
          </cell>
          <cell r="S2652" t="str">
            <v>A</v>
          </cell>
          <cell r="T2652" t="str">
            <v>A</v>
          </cell>
          <cell r="U2652" t="str">
            <v>A</v>
          </cell>
          <cell r="V2652">
            <v>1185</v>
          </cell>
        </row>
        <row r="2653">
          <cell r="E2653" t="str">
            <v>K</v>
          </cell>
          <cell r="F2653" t="str">
            <v>II</v>
          </cell>
          <cell r="G2653" t="str">
            <v>II</v>
          </cell>
          <cell r="H2653">
            <v>1</v>
          </cell>
          <cell r="I2653">
            <v>17</v>
          </cell>
          <cell r="K2653">
            <v>96</v>
          </cell>
          <cell r="Q2653" t="str">
            <v>A</v>
          </cell>
          <cell r="R2653" t="str">
            <v>A</v>
          </cell>
          <cell r="S2653" t="str">
            <v>A</v>
          </cell>
          <cell r="T2653" t="str">
            <v>A</v>
          </cell>
          <cell r="U2653" t="str">
            <v>A</v>
          </cell>
          <cell r="V2653">
            <v>1517</v>
          </cell>
        </row>
        <row r="2654">
          <cell r="E2654" t="str">
            <v>K</v>
          </cell>
          <cell r="F2654" t="str">
            <v>II</v>
          </cell>
          <cell r="G2654" t="str">
            <v>II</v>
          </cell>
          <cell r="H2654">
            <v>1</v>
          </cell>
          <cell r="I2654">
            <v>17</v>
          </cell>
          <cell r="K2654">
            <v>120</v>
          </cell>
          <cell r="Q2654" t="str">
            <v>A</v>
          </cell>
          <cell r="R2654" t="str">
            <v>A</v>
          </cell>
          <cell r="S2654" t="str">
            <v>A</v>
          </cell>
          <cell r="T2654" t="str">
            <v>A</v>
          </cell>
          <cell r="U2654" t="str">
            <v>A</v>
          </cell>
          <cell r="V2654">
            <v>1896</v>
          </cell>
        </row>
        <row r="2655">
          <cell r="E2655" t="str">
            <v>K</v>
          </cell>
          <cell r="F2655" t="str">
            <v>II</v>
          </cell>
          <cell r="G2655" t="str">
            <v>II</v>
          </cell>
          <cell r="H2655">
            <v>1</v>
          </cell>
          <cell r="I2655">
            <v>16</v>
          </cell>
          <cell r="K2655">
            <v>125</v>
          </cell>
          <cell r="Q2655" t="str">
            <v>A</v>
          </cell>
          <cell r="R2655" t="str">
            <v>A</v>
          </cell>
          <cell r="S2655" t="str">
            <v>A</v>
          </cell>
          <cell r="T2655" t="str">
            <v>A</v>
          </cell>
          <cell r="U2655" t="str">
            <v>A</v>
          </cell>
          <cell r="V2655">
            <v>2000</v>
          </cell>
        </row>
        <row r="2656">
          <cell r="E2656" t="str">
            <v>K</v>
          </cell>
          <cell r="F2656" t="str">
            <v>II</v>
          </cell>
          <cell r="G2656" t="str">
            <v>II</v>
          </cell>
          <cell r="H2656">
            <v>1</v>
          </cell>
          <cell r="I2656">
            <v>17</v>
          </cell>
          <cell r="K2656">
            <v>96</v>
          </cell>
          <cell r="Q2656" t="str">
            <v>A</v>
          </cell>
          <cell r="R2656" t="str">
            <v>A</v>
          </cell>
          <cell r="S2656" t="str">
            <v>A</v>
          </cell>
          <cell r="T2656" t="str">
            <v>A</v>
          </cell>
          <cell r="U2656" t="str">
            <v>A</v>
          </cell>
          <cell r="V2656">
            <v>1517</v>
          </cell>
        </row>
        <row r="2657">
          <cell r="E2657" t="str">
            <v>K</v>
          </cell>
          <cell r="F2657" t="str">
            <v>II</v>
          </cell>
          <cell r="G2657" t="str">
            <v>II</v>
          </cell>
          <cell r="H2657">
            <v>1</v>
          </cell>
          <cell r="I2657">
            <v>17</v>
          </cell>
          <cell r="K2657">
            <v>72</v>
          </cell>
          <cell r="Q2657" t="str">
            <v>A</v>
          </cell>
          <cell r="R2657" t="str">
            <v>A</v>
          </cell>
          <cell r="S2657" t="str">
            <v>A</v>
          </cell>
          <cell r="T2657" t="str">
            <v>C</v>
          </cell>
          <cell r="U2657" t="str">
            <v>C</v>
          </cell>
          <cell r="V2657">
            <v>1138</v>
          </cell>
        </row>
        <row r="2658">
          <cell r="E2658" t="str">
            <v>S1</v>
          </cell>
          <cell r="V2658">
            <v>0</v>
          </cell>
        </row>
        <row r="2659">
          <cell r="E2659" t="str">
            <v>K</v>
          </cell>
          <cell r="F2659" t="str">
            <v>II</v>
          </cell>
          <cell r="G2659" t="str">
            <v>II</v>
          </cell>
          <cell r="H2659">
            <v>1</v>
          </cell>
          <cell r="I2659">
            <v>17</v>
          </cell>
          <cell r="K2659">
            <v>73</v>
          </cell>
          <cell r="Q2659" t="str">
            <v>A</v>
          </cell>
          <cell r="R2659" t="str">
            <v>A</v>
          </cell>
          <cell r="S2659" t="str">
            <v>A</v>
          </cell>
          <cell r="T2659" t="str">
            <v>A</v>
          </cell>
          <cell r="U2659" t="str">
            <v>A</v>
          </cell>
          <cell r="V2659">
            <v>1153</v>
          </cell>
        </row>
        <row r="2660">
          <cell r="E2660">
            <v>0</v>
          </cell>
          <cell r="V2660">
            <v>0</v>
          </cell>
        </row>
        <row r="2661">
          <cell r="E2661" t="str">
            <v>S1</v>
          </cell>
          <cell r="V2661">
            <v>0</v>
          </cell>
        </row>
        <row r="2662">
          <cell r="E2662" t="str">
            <v>K</v>
          </cell>
          <cell r="F2662" t="str">
            <v>II</v>
          </cell>
          <cell r="G2662" t="str">
            <v>II</v>
          </cell>
          <cell r="H2662">
            <v>1</v>
          </cell>
          <cell r="I2662">
            <v>16</v>
          </cell>
          <cell r="K2662">
            <v>75</v>
          </cell>
          <cell r="Q2662" t="str">
            <v>A</v>
          </cell>
          <cell r="R2662" t="str">
            <v>A</v>
          </cell>
          <cell r="S2662" t="str">
            <v>A</v>
          </cell>
          <cell r="T2662" t="str">
            <v>A</v>
          </cell>
          <cell r="U2662" t="str">
            <v>A</v>
          </cell>
          <cell r="V2662">
            <v>1200</v>
          </cell>
        </row>
        <row r="2663">
          <cell r="E2663" t="str">
            <v>K</v>
          </cell>
          <cell r="F2663" t="str">
            <v>II</v>
          </cell>
          <cell r="G2663" t="str">
            <v>II</v>
          </cell>
          <cell r="H2663">
            <v>1</v>
          </cell>
          <cell r="I2663">
            <v>16</v>
          </cell>
          <cell r="K2663">
            <v>16</v>
          </cell>
          <cell r="Q2663" t="str">
            <v>A</v>
          </cell>
          <cell r="R2663" t="str">
            <v>C</v>
          </cell>
          <cell r="S2663" t="str">
            <v>C</v>
          </cell>
          <cell r="T2663" t="str">
            <v>C</v>
          </cell>
          <cell r="U2663" t="str">
            <v>C</v>
          </cell>
          <cell r="V2663">
            <v>256</v>
          </cell>
        </row>
        <row r="2664">
          <cell r="E2664">
            <v>0</v>
          </cell>
          <cell r="V2664">
            <v>0</v>
          </cell>
        </row>
        <row r="2665">
          <cell r="E2665">
            <v>0</v>
          </cell>
          <cell r="V2665">
            <v>0</v>
          </cell>
        </row>
        <row r="2666">
          <cell r="E2666">
            <v>0</v>
          </cell>
          <cell r="V2666">
            <v>0</v>
          </cell>
        </row>
        <row r="2667">
          <cell r="E2667">
            <v>0</v>
          </cell>
          <cell r="V2667">
            <v>0</v>
          </cell>
        </row>
        <row r="2668">
          <cell r="E2668">
            <v>0</v>
          </cell>
          <cell r="V2668">
            <v>0</v>
          </cell>
        </row>
        <row r="2669">
          <cell r="E2669">
            <v>0</v>
          </cell>
          <cell r="V2669">
            <v>0</v>
          </cell>
        </row>
        <row r="2670">
          <cell r="E2670">
            <v>0</v>
          </cell>
          <cell r="V2670">
            <v>0</v>
          </cell>
        </row>
        <row r="2671">
          <cell r="E2671">
            <v>0</v>
          </cell>
          <cell r="V2671">
            <v>0</v>
          </cell>
        </row>
        <row r="2672">
          <cell r="E2672">
            <v>0</v>
          </cell>
          <cell r="V2672">
            <v>0</v>
          </cell>
        </row>
        <row r="2673">
          <cell r="E2673">
            <v>0</v>
          </cell>
          <cell r="V2673">
            <v>0</v>
          </cell>
        </row>
        <row r="2674">
          <cell r="E2674">
            <v>0</v>
          </cell>
          <cell r="V2674">
            <v>0</v>
          </cell>
        </row>
        <row r="2675">
          <cell r="E2675">
            <v>0</v>
          </cell>
          <cell r="V2675">
            <v>0</v>
          </cell>
        </row>
        <row r="2676">
          <cell r="E2676">
            <v>0</v>
          </cell>
          <cell r="V2676">
            <v>0</v>
          </cell>
        </row>
        <row r="2677">
          <cell r="E2677">
            <v>0</v>
          </cell>
          <cell r="V2677">
            <v>0</v>
          </cell>
        </row>
        <row r="2678">
          <cell r="E2678">
            <v>0</v>
          </cell>
          <cell r="V2678">
            <v>0</v>
          </cell>
        </row>
        <row r="2679">
          <cell r="E2679">
            <v>0</v>
          </cell>
          <cell r="V2679">
            <v>0</v>
          </cell>
        </row>
        <row r="2680">
          <cell r="E2680">
            <v>0</v>
          </cell>
          <cell r="V2680">
            <v>0</v>
          </cell>
        </row>
        <row r="2681">
          <cell r="E2681">
            <v>0</v>
          </cell>
          <cell r="V2681">
            <v>0</v>
          </cell>
        </row>
        <row r="2682">
          <cell r="E2682">
            <v>0</v>
          </cell>
          <cell r="V2682">
            <v>0</v>
          </cell>
        </row>
        <row r="2683">
          <cell r="E2683">
            <v>0</v>
          </cell>
          <cell r="V2683">
            <v>0</v>
          </cell>
        </row>
        <row r="2684">
          <cell r="E2684">
            <v>0</v>
          </cell>
          <cell r="V2684">
            <v>0</v>
          </cell>
        </row>
        <row r="2685">
          <cell r="E2685">
            <v>0</v>
          </cell>
          <cell r="V2685">
            <v>0</v>
          </cell>
        </row>
        <row r="2686">
          <cell r="E2686">
            <v>0</v>
          </cell>
          <cell r="V2686">
            <v>0</v>
          </cell>
        </row>
        <row r="2687">
          <cell r="E2687">
            <v>0</v>
          </cell>
          <cell r="V2687">
            <v>0</v>
          </cell>
        </row>
        <row r="2688">
          <cell r="E2688">
            <v>0</v>
          </cell>
          <cell r="V2688">
            <v>0</v>
          </cell>
        </row>
        <row r="2689">
          <cell r="E2689">
            <v>0</v>
          </cell>
          <cell r="V2689">
            <v>0</v>
          </cell>
        </row>
        <row r="2690">
          <cell r="E2690">
            <v>0</v>
          </cell>
          <cell r="V2690">
            <v>0</v>
          </cell>
        </row>
        <row r="2691">
          <cell r="E2691">
            <v>0</v>
          </cell>
          <cell r="V2691">
            <v>0</v>
          </cell>
        </row>
        <row r="2692">
          <cell r="E2692">
            <v>0</v>
          </cell>
          <cell r="V2692">
            <v>0</v>
          </cell>
        </row>
        <row r="2693">
          <cell r="E2693">
            <v>0</v>
          </cell>
          <cell r="V2693">
            <v>0</v>
          </cell>
        </row>
        <row r="2694">
          <cell r="E2694">
            <v>0</v>
          </cell>
          <cell r="V2694">
            <v>0</v>
          </cell>
        </row>
        <row r="2695">
          <cell r="E2695">
            <v>0</v>
          </cell>
          <cell r="V2695">
            <v>0</v>
          </cell>
        </row>
        <row r="2696">
          <cell r="E2696">
            <v>0</v>
          </cell>
          <cell r="V2696">
            <v>0</v>
          </cell>
        </row>
        <row r="2697">
          <cell r="E2697">
            <v>0</v>
          </cell>
          <cell r="V2697">
            <v>0</v>
          </cell>
        </row>
        <row r="2698">
          <cell r="E2698">
            <v>0</v>
          </cell>
          <cell r="V2698">
            <v>0</v>
          </cell>
        </row>
        <row r="2699">
          <cell r="E2699">
            <v>0</v>
          </cell>
          <cell r="V2699">
            <v>0</v>
          </cell>
        </row>
        <row r="2700">
          <cell r="E2700">
            <v>0</v>
          </cell>
          <cell r="V2700">
            <v>0</v>
          </cell>
        </row>
        <row r="2701">
          <cell r="E2701">
            <v>0</v>
          </cell>
          <cell r="V2701">
            <v>0</v>
          </cell>
        </row>
        <row r="2702">
          <cell r="E2702">
            <v>0</v>
          </cell>
          <cell r="V2702">
            <v>0</v>
          </cell>
        </row>
        <row r="2703">
          <cell r="E2703">
            <v>0</v>
          </cell>
          <cell r="V2703">
            <v>0</v>
          </cell>
        </row>
        <row r="2704">
          <cell r="E2704">
            <v>0</v>
          </cell>
          <cell r="V2704">
            <v>0</v>
          </cell>
        </row>
        <row r="2705">
          <cell r="E2705">
            <v>0</v>
          </cell>
          <cell r="V2705">
            <v>0</v>
          </cell>
        </row>
        <row r="2706">
          <cell r="E2706">
            <v>0</v>
          </cell>
          <cell r="V2706">
            <v>0</v>
          </cell>
        </row>
        <row r="2707">
          <cell r="E2707">
            <v>0</v>
          </cell>
          <cell r="V2707">
            <v>0</v>
          </cell>
        </row>
        <row r="2708">
          <cell r="E2708">
            <v>0</v>
          </cell>
          <cell r="V2708">
            <v>0</v>
          </cell>
        </row>
        <row r="2709">
          <cell r="E2709">
            <v>0</v>
          </cell>
          <cell r="V2709">
            <v>0</v>
          </cell>
        </row>
        <row r="2710">
          <cell r="E2710">
            <v>0</v>
          </cell>
          <cell r="V2710">
            <v>0</v>
          </cell>
        </row>
        <row r="2711">
          <cell r="E2711">
            <v>0</v>
          </cell>
          <cell r="V2711">
            <v>0</v>
          </cell>
        </row>
        <row r="2712">
          <cell r="E2712">
            <v>0</v>
          </cell>
          <cell r="V2712">
            <v>0</v>
          </cell>
        </row>
        <row r="2713">
          <cell r="E2713">
            <v>0</v>
          </cell>
          <cell r="V2713">
            <v>0</v>
          </cell>
        </row>
        <row r="2714">
          <cell r="E2714">
            <v>0</v>
          </cell>
          <cell r="V2714">
            <v>0</v>
          </cell>
        </row>
        <row r="2715">
          <cell r="E2715">
            <v>0</v>
          </cell>
          <cell r="V2715">
            <v>0</v>
          </cell>
        </row>
        <row r="2716">
          <cell r="E2716">
            <v>0</v>
          </cell>
          <cell r="V2716">
            <v>0</v>
          </cell>
        </row>
        <row r="2717">
          <cell r="E2717">
            <v>0</v>
          </cell>
          <cell r="V2717">
            <v>0</v>
          </cell>
        </row>
        <row r="2718">
          <cell r="E2718">
            <v>0</v>
          </cell>
          <cell r="V2718">
            <v>0</v>
          </cell>
        </row>
        <row r="2719">
          <cell r="E2719">
            <v>0</v>
          </cell>
          <cell r="V2719">
            <v>0</v>
          </cell>
        </row>
        <row r="2720">
          <cell r="E2720">
            <v>0</v>
          </cell>
          <cell r="V2720">
            <v>0</v>
          </cell>
        </row>
        <row r="2721">
          <cell r="E2721">
            <v>0</v>
          </cell>
          <cell r="V2721">
            <v>0</v>
          </cell>
        </row>
        <row r="2722">
          <cell r="E2722">
            <v>0</v>
          </cell>
          <cell r="V2722">
            <v>0</v>
          </cell>
        </row>
        <row r="2723">
          <cell r="E2723">
            <v>0</v>
          </cell>
          <cell r="V2723">
            <v>0</v>
          </cell>
        </row>
        <row r="2724">
          <cell r="E2724">
            <v>0</v>
          </cell>
          <cell r="V2724">
            <v>0</v>
          </cell>
        </row>
        <row r="2725">
          <cell r="E2725">
            <v>0</v>
          </cell>
          <cell r="V2725">
            <v>0</v>
          </cell>
        </row>
        <row r="2726">
          <cell r="E2726">
            <v>0</v>
          </cell>
          <cell r="V2726">
            <v>0</v>
          </cell>
        </row>
        <row r="2727">
          <cell r="E2727">
            <v>0</v>
          </cell>
          <cell r="V2727">
            <v>0</v>
          </cell>
        </row>
        <row r="2728">
          <cell r="E2728">
            <v>0</v>
          </cell>
          <cell r="V2728">
            <v>0</v>
          </cell>
        </row>
        <row r="2729">
          <cell r="E2729">
            <v>0</v>
          </cell>
          <cell r="V2729">
            <v>0</v>
          </cell>
        </row>
        <row r="2730">
          <cell r="E2730">
            <v>0</v>
          </cell>
          <cell r="V2730">
            <v>0</v>
          </cell>
        </row>
        <row r="2731">
          <cell r="E2731">
            <v>0</v>
          </cell>
          <cell r="V2731">
            <v>0</v>
          </cell>
        </row>
        <row r="2732">
          <cell r="E2732">
            <v>0</v>
          </cell>
          <cell r="V2732">
            <v>0</v>
          </cell>
        </row>
        <row r="2733">
          <cell r="E2733">
            <v>0</v>
          </cell>
          <cell r="V2733">
            <v>0</v>
          </cell>
        </row>
        <row r="2734">
          <cell r="E2734">
            <v>0</v>
          </cell>
          <cell r="V2734">
            <v>0</v>
          </cell>
        </row>
        <row r="2735">
          <cell r="E2735">
            <v>0</v>
          </cell>
          <cell r="V2735">
            <v>0</v>
          </cell>
        </row>
        <row r="2736">
          <cell r="E2736">
            <v>0</v>
          </cell>
          <cell r="V2736">
            <v>0</v>
          </cell>
        </row>
        <row r="2737">
          <cell r="E2737">
            <v>0</v>
          </cell>
          <cell r="V2737">
            <v>0</v>
          </cell>
        </row>
        <row r="2738">
          <cell r="E2738">
            <v>0</v>
          </cell>
          <cell r="V2738">
            <v>0</v>
          </cell>
        </row>
        <row r="2739">
          <cell r="E2739">
            <v>0</v>
          </cell>
          <cell r="V2739">
            <v>0</v>
          </cell>
        </row>
        <row r="2740">
          <cell r="E2740">
            <v>0</v>
          </cell>
          <cell r="V2740">
            <v>0</v>
          </cell>
        </row>
        <row r="2741">
          <cell r="E2741">
            <v>0</v>
          </cell>
          <cell r="V2741">
            <v>0</v>
          </cell>
        </row>
        <row r="2742">
          <cell r="E2742">
            <v>0</v>
          </cell>
          <cell r="V2742">
            <v>0</v>
          </cell>
        </row>
        <row r="2743">
          <cell r="E2743">
            <v>0</v>
          </cell>
          <cell r="V2743">
            <v>0</v>
          </cell>
        </row>
        <row r="2744">
          <cell r="K2744">
            <v>0</v>
          </cell>
          <cell r="M2744">
            <v>0</v>
          </cell>
          <cell r="O2744">
            <v>0</v>
          </cell>
        </row>
        <row r="2745">
          <cell r="E2745" t="str">
            <v>K</v>
          </cell>
          <cell r="F2745" t="str">
            <v>I</v>
          </cell>
          <cell r="G2745" t="str">
            <v>I</v>
          </cell>
          <cell r="H2745">
            <v>1</v>
          </cell>
          <cell r="I2745">
            <v>18</v>
          </cell>
          <cell r="K2745">
            <v>40</v>
          </cell>
          <cell r="Q2745" t="str">
            <v>A</v>
          </cell>
          <cell r="R2745" t="str">
            <v>A</v>
          </cell>
          <cell r="S2745" t="str">
            <v>A</v>
          </cell>
          <cell r="T2745" t="str">
            <v>A</v>
          </cell>
          <cell r="U2745" t="str">
            <v>A</v>
          </cell>
          <cell r="V2745">
            <v>664</v>
          </cell>
        </row>
        <row r="2746">
          <cell r="E2746" t="str">
            <v>K</v>
          </cell>
          <cell r="F2746" t="str">
            <v>I</v>
          </cell>
          <cell r="G2746" t="str">
            <v>I</v>
          </cell>
          <cell r="H2746">
            <v>1</v>
          </cell>
          <cell r="I2746">
            <v>18</v>
          </cell>
          <cell r="K2746">
            <v>138</v>
          </cell>
          <cell r="Q2746" t="str">
            <v>A</v>
          </cell>
          <cell r="R2746" t="str">
            <v>A</v>
          </cell>
          <cell r="S2746" t="str">
            <v>A</v>
          </cell>
          <cell r="T2746" t="str">
            <v>A</v>
          </cell>
          <cell r="U2746" t="str">
            <v>A</v>
          </cell>
          <cell r="V2746">
            <v>2291</v>
          </cell>
        </row>
        <row r="2747">
          <cell r="E2747" t="str">
            <v>K</v>
          </cell>
          <cell r="F2747" t="str">
            <v>I</v>
          </cell>
          <cell r="G2747" t="str">
            <v>I</v>
          </cell>
          <cell r="H2747">
            <v>1</v>
          </cell>
          <cell r="I2747">
            <v>18</v>
          </cell>
          <cell r="K2747">
            <v>137</v>
          </cell>
          <cell r="Q2747" t="str">
            <v>A</v>
          </cell>
          <cell r="R2747" t="str">
            <v>A</v>
          </cell>
          <cell r="S2747" t="str">
            <v>A</v>
          </cell>
          <cell r="T2747" t="str">
            <v>A</v>
          </cell>
          <cell r="U2747" t="str">
            <v>A</v>
          </cell>
          <cell r="V2747">
            <v>2274</v>
          </cell>
        </row>
        <row r="2748">
          <cell r="E2748" t="str">
            <v>K</v>
          </cell>
          <cell r="F2748" t="str">
            <v>I</v>
          </cell>
          <cell r="G2748" t="str">
            <v>I</v>
          </cell>
          <cell r="H2748">
            <v>1</v>
          </cell>
          <cell r="I2748">
            <v>18</v>
          </cell>
          <cell r="K2748">
            <v>120</v>
          </cell>
          <cell r="Q2748" t="str">
            <v>A</v>
          </cell>
          <cell r="R2748" t="str">
            <v>C</v>
          </cell>
          <cell r="S2748" t="str">
            <v>A</v>
          </cell>
          <cell r="T2748" t="str">
            <v>A</v>
          </cell>
          <cell r="U2748" t="str">
            <v>C</v>
          </cell>
          <cell r="V2748">
            <v>1992</v>
          </cell>
        </row>
        <row r="2749">
          <cell r="E2749" t="str">
            <v>S1</v>
          </cell>
          <cell r="V2749">
            <v>0</v>
          </cell>
        </row>
        <row r="2750">
          <cell r="E2750" t="str">
            <v>C</v>
          </cell>
          <cell r="V2750">
            <v>0</v>
          </cell>
        </row>
        <row r="2751">
          <cell r="E2751" t="str">
            <v>K</v>
          </cell>
          <cell r="F2751" t="str">
            <v>I</v>
          </cell>
          <cell r="G2751" t="str">
            <v>I</v>
          </cell>
          <cell r="H2751">
            <v>1</v>
          </cell>
          <cell r="I2751">
            <v>18</v>
          </cell>
          <cell r="K2751">
            <v>100</v>
          </cell>
          <cell r="Q2751" t="str">
            <v>A</v>
          </cell>
          <cell r="R2751" t="str">
            <v>A</v>
          </cell>
          <cell r="S2751" t="str">
            <v>A</v>
          </cell>
          <cell r="T2751" t="str">
            <v>A</v>
          </cell>
          <cell r="U2751" t="str">
            <v>A</v>
          </cell>
          <cell r="V2751">
            <v>1660</v>
          </cell>
        </row>
        <row r="2752">
          <cell r="E2752" t="str">
            <v>K</v>
          </cell>
          <cell r="F2752" t="str">
            <v>I</v>
          </cell>
          <cell r="G2752" t="str">
            <v>I</v>
          </cell>
          <cell r="H2752">
            <v>1</v>
          </cell>
          <cell r="I2752">
            <v>18</v>
          </cell>
          <cell r="K2752">
            <v>89</v>
          </cell>
          <cell r="Q2752" t="str">
            <v>A</v>
          </cell>
          <cell r="R2752" t="str">
            <v>C</v>
          </cell>
          <cell r="S2752" t="str">
            <v>A</v>
          </cell>
          <cell r="T2752" t="str">
            <v>C</v>
          </cell>
          <cell r="U2752" t="str">
            <v>C</v>
          </cell>
          <cell r="V2752">
            <v>1477</v>
          </cell>
        </row>
        <row r="2753">
          <cell r="E2753" t="str">
            <v>K</v>
          </cell>
          <cell r="F2753" t="str">
            <v>I</v>
          </cell>
          <cell r="G2753" t="str">
            <v>I</v>
          </cell>
          <cell r="H2753">
            <v>1</v>
          </cell>
          <cell r="I2753">
            <v>18</v>
          </cell>
          <cell r="K2753">
            <v>109</v>
          </cell>
          <cell r="Q2753" t="str">
            <v>A</v>
          </cell>
          <cell r="R2753" t="str">
            <v>A</v>
          </cell>
          <cell r="S2753" t="str">
            <v>A</v>
          </cell>
          <cell r="T2753" t="str">
            <v>A</v>
          </cell>
          <cell r="U2753" t="str">
            <v>A</v>
          </cell>
          <cell r="V2753">
            <v>1809</v>
          </cell>
        </row>
        <row r="2754">
          <cell r="E2754" t="str">
            <v>K</v>
          </cell>
          <cell r="F2754" t="str">
            <v>I</v>
          </cell>
          <cell r="G2754" t="str">
            <v>I</v>
          </cell>
          <cell r="H2754">
            <v>1</v>
          </cell>
          <cell r="I2754">
            <v>18</v>
          </cell>
          <cell r="K2754">
            <v>138</v>
          </cell>
          <cell r="Q2754" t="str">
            <v>A</v>
          </cell>
          <cell r="R2754" t="str">
            <v>C</v>
          </cell>
          <cell r="S2754" t="str">
            <v>A</v>
          </cell>
          <cell r="T2754" t="str">
            <v>A</v>
          </cell>
          <cell r="U2754" t="str">
            <v>C</v>
          </cell>
          <cell r="V2754">
            <v>2291</v>
          </cell>
        </row>
        <row r="2755">
          <cell r="E2755" t="str">
            <v>K</v>
          </cell>
          <cell r="F2755" t="str">
            <v>I</v>
          </cell>
          <cell r="G2755" t="str">
            <v>I</v>
          </cell>
          <cell r="H2755">
            <v>1</v>
          </cell>
          <cell r="I2755">
            <v>18</v>
          </cell>
          <cell r="K2755">
            <v>115</v>
          </cell>
          <cell r="Q2755" t="str">
            <v>A</v>
          </cell>
          <cell r="R2755" t="str">
            <v>A</v>
          </cell>
          <cell r="S2755" t="str">
            <v>A</v>
          </cell>
          <cell r="T2755" t="str">
            <v>A</v>
          </cell>
          <cell r="U2755" t="str">
            <v>A</v>
          </cell>
          <cell r="V2755">
            <v>1909</v>
          </cell>
        </row>
        <row r="2756">
          <cell r="E2756" t="str">
            <v>K</v>
          </cell>
          <cell r="F2756" t="str">
            <v>I</v>
          </cell>
          <cell r="G2756" t="str">
            <v>I</v>
          </cell>
          <cell r="H2756">
            <v>1</v>
          </cell>
          <cell r="I2756">
            <v>18</v>
          </cell>
          <cell r="K2756">
            <v>105</v>
          </cell>
          <cell r="Q2756" t="str">
            <v>A</v>
          </cell>
          <cell r="R2756" t="str">
            <v>A</v>
          </cell>
          <cell r="S2756" t="str">
            <v>A</v>
          </cell>
          <cell r="T2756" t="str">
            <v>A</v>
          </cell>
          <cell r="U2756" t="str">
            <v>A</v>
          </cell>
          <cell r="V2756">
            <v>1743</v>
          </cell>
        </row>
        <row r="2757">
          <cell r="E2757" t="str">
            <v>K</v>
          </cell>
          <cell r="F2757" t="str">
            <v>I</v>
          </cell>
          <cell r="G2757" t="str">
            <v>I</v>
          </cell>
          <cell r="H2757">
            <v>1</v>
          </cell>
          <cell r="I2757">
            <v>18</v>
          </cell>
          <cell r="K2757">
            <v>106</v>
          </cell>
          <cell r="Q2757" t="str">
            <v>A</v>
          </cell>
          <cell r="R2757" t="str">
            <v>A</v>
          </cell>
          <cell r="S2757" t="str">
            <v>A</v>
          </cell>
          <cell r="T2757" t="str">
            <v>A</v>
          </cell>
          <cell r="U2757" t="str">
            <v>A</v>
          </cell>
          <cell r="V2757">
            <v>1760</v>
          </cell>
        </row>
        <row r="2758">
          <cell r="E2758" t="str">
            <v>K</v>
          </cell>
          <cell r="F2758" t="str">
            <v>I</v>
          </cell>
          <cell r="G2758" t="str">
            <v>I</v>
          </cell>
          <cell r="H2758">
            <v>1</v>
          </cell>
          <cell r="I2758">
            <v>18</v>
          </cell>
          <cell r="K2758">
            <v>123</v>
          </cell>
          <cell r="Q2758" t="str">
            <v>A</v>
          </cell>
          <cell r="R2758" t="str">
            <v>A</v>
          </cell>
          <cell r="S2758" t="str">
            <v>A</v>
          </cell>
          <cell r="T2758" t="str">
            <v>A</v>
          </cell>
          <cell r="U2758" t="str">
            <v>A</v>
          </cell>
          <cell r="V2758">
            <v>2042</v>
          </cell>
        </row>
        <row r="2759">
          <cell r="E2759" t="str">
            <v>K</v>
          </cell>
          <cell r="F2759" t="str">
            <v>I</v>
          </cell>
          <cell r="G2759" t="str">
            <v>I</v>
          </cell>
          <cell r="H2759">
            <v>1</v>
          </cell>
          <cell r="I2759">
            <v>18</v>
          </cell>
          <cell r="K2759">
            <v>127</v>
          </cell>
          <cell r="Q2759" t="str">
            <v>A</v>
          </cell>
          <cell r="R2759" t="str">
            <v>A</v>
          </cell>
          <cell r="S2759" t="str">
            <v>A</v>
          </cell>
          <cell r="T2759" t="str">
            <v>A</v>
          </cell>
          <cell r="U2759" t="str">
            <v>A</v>
          </cell>
          <cell r="V2759">
            <v>2108</v>
          </cell>
        </row>
        <row r="2760">
          <cell r="E2760" t="str">
            <v>K</v>
          </cell>
          <cell r="F2760" t="str">
            <v>I</v>
          </cell>
          <cell r="G2760" t="str">
            <v>I</v>
          </cell>
          <cell r="H2760">
            <v>1</v>
          </cell>
          <cell r="I2760">
            <v>18</v>
          </cell>
          <cell r="K2760">
            <v>104</v>
          </cell>
          <cell r="Q2760" t="str">
            <v>A</v>
          </cell>
          <cell r="R2760" t="str">
            <v>A</v>
          </cell>
          <cell r="S2760" t="str">
            <v>A</v>
          </cell>
          <cell r="T2760" t="str">
            <v>A</v>
          </cell>
          <cell r="U2760" t="str">
            <v>A</v>
          </cell>
          <cell r="V2760">
            <v>1726</v>
          </cell>
        </row>
        <row r="2761">
          <cell r="E2761" t="str">
            <v>K</v>
          </cell>
          <cell r="F2761" t="str">
            <v>I</v>
          </cell>
          <cell r="G2761" t="str">
            <v>I</v>
          </cell>
          <cell r="H2761">
            <v>1</v>
          </cell>
          <cell r="I2761">
            <v>18</v>
          </cell>
          <cell r="K2761">
            <v>150</v>
          </cell>
          <cell r="Q2761" t="str">
            <v>A</v>
          </cell>
          <cell r="R2761" t="str">
            <v>A</v>
          </cell>
          <cell r="S2761" t="str">
            <v>A</v>
          </cell>
          <cell r="T2761" t="str">
            <v>A</v>
          </cell>
          <cell r="U2761" t="str">
            <v>A</v>
          </cell>
          <cell r="V2761">
            <v>2490</v>
          </cell>
        </row>
        <row r="2762">
          <cell r="E2762" t="str">
            <v>K</v>
          </cell>
          <cell r="F2762" t="str">
            <v>I</v>
          </cell>
          <cell r="G2762" t="str">
            <v>I</v>
          </cell>
          <cell r="H2762">
            <v>1</v>
          </cell>
          <cell r="I2762">
            <v>18</v>
          </cell>
          <cell r="K2762">
            <v>102</v>
          </cell>
          <cell r="Q2762" t="str">
            <v>A</v>
          </cell>
          <cell r="R2762" t="str">
            <v>A</v>
          </cell>
          <cell r="S2762" t="str">
            <v>A</v>
          </cell>
          <cell r="T2762" t="str">
            <v>A</v>
          </cell>
          <cell r="U2762" t="str">
            <v>A</v>
          </cell>
          <cell r="V2762">
            <v>1693</v>
          </cell>
        </row>
        <row r="2763">
          <cell r="E2763" t="str">
            <v>K</v>
          </cell>
          <cell r="F2763" t="str">
            <v>I</v>
          </cell>
          <cell r="G2763" t="str">
            <v>I</v>
          </cell>
          <cell r="H2763">
            <v>1</v>
          </cell>
          <cell r="I2763">
            <v>18</v>
          </cell>
          <cell r="K2763">
            <v>80</v>
          </cell>
          <cell r="Q2763" t="str">
            <v>A</v>
          </cell>
          <cell r="R2763" t="str">
            <v>A</v>
          </cell>
          <cell r="S2763" t="str">
            <v>A</v>
          </cell>
          <cell r="T2763" t="str">
            <v>C</v>
          </cell>
          <cell r="U2763" t="str">
            <v>C</v>
          </cell>
          <cell r="V2763">
            <v>1328</v>
          </cell>
        </row>
        <row r="2764">
          <cell r="E2764" t="str">
            <v>K</v>
          </cell>
          <cell r="F2764" t="str">
            <v>I</v>
          </cell>
          <cell r="G2764" t="str">
            <v>I</v>
          </cell>
          <cell r="H2764">
            <v>1</v>
          </cell>
          <cell r="I2764">
            <v>18</v>
          </cell>
          <cell r="K2764">
            <v>160</v>
          </cell>
          <cell r="Q2764" t="str">
            <v>A</v>
          </cell>
          <cell r="R2764" t="str">
            <v>A</v>
          </cell>
          <cell r="S2764" t="str">
            <v>A</v>
          </cell>
          <cell r="T2764" t="str">
            <v>A</v>
          </cell>
          <cell r="U2764" t="str">
            <v>A</v>
          </cell>
          <cell r="V2764">
            <v>2656</v>
          </cell>
        </row>
        <row r="2765">
          <cell r="E2765" t="str">
            <v>K</v>
          </cell>
          <cell r="F2765" t="str">
            <v>I</v>
          </cell>
          <cell r="G2765" t="str">
            <v>I</v>
          </cell>
          <cell r="H2765">
            <v>1</v>
          </cell>
          <cell r="I2765">
            <v>18</v>
          </cell>
          <cell r="K2765">
            <v>108</v>
          </cell>
          <cell r="Q2765" t="str">
            <v>A</v>
          </cell>
          <cell r="R2765" t="str">
            <v>A</v>
          </cell>
          <cell r="S2765" t="str">
            <v>A</v>
          </cell>
          <cell r="T2765" t="str">
            <v>A</v>
          </cell>
          <cell r="U2765" t="str">
            <v>A</v>
          </cell>
          <cell r="V2765">
            <v>1793</v>
          </cell>
        </row>
        <row r="2766">
          <cell r="E2766" t="str">
            <v>K</v>
          </cell>
          <cell r="F2766" t="str">
            <v>I</v>
          </cell>
          <cell r="G2766" t="str">
            <v>I</v>
          </cell>
          <cell r="H2766">
            <v>1</v>
          </cell>
          <cell r="I2766">
            <v>18</v>
          </cell>
          <cell r="K2766">
            <v>96</v>
          </cell>
          <cell r="Q2766" t="str">
            <v>A</v>
          </cell>
          <cell r="R2766" t="str">
            <v>A</v>
          </cell>
          <cell r="S2766" t="str">
            <v>C</v>
          </cell>
          <cell r="T2766" t="str">
            <v>A</v>
          </cell>
          <cell r="U2766" t="str">
            <v>C</v>
          </cell>
          <cell r="V2766">
            <v>1594</v>
          </cell>
        </row>
        <row r="2767">
          <cell r="E2767" t="str">
            <v>K</v>
          </cell>
          <cell r="F2767" t="str">
            <v>I</v>
          </cell>
          <cell r="G2767" t="str">
            <v>I</v>
          </cell>
          <cell r="H2767">
            <v>1</v>
          </cell>
          <cell r="I2767">
            <v>20</v>
          </cell>
          <cell r="K2767">
            <v>101</v>
          </cell>
          <cell r="Q2767" t="str">
            <v>A</v>
          </cell>
          <cell r="R2767" t="str">
            <v>A</v>
          </cell>
          <cell r="S2767" t="str">
            <v>A</v>
          </cell>
          <cell r="T2767" t="str">
            <v>A</v>
          </cell>
          <cell r="U2767" t="str">
            <v>A</v>
          </cell>
          <cell r="V2767">
            <v>1636</v>
          </cell>
        </row>
        <row r="2768">
          <cell r="E2768" t="str">
            <v>K</v>
          </cell>
          <cell r="F2768" t="str">
            <v>I</v>
          </cell>
          <cell r="G2768" t="str">
            <v>I</v>
          </cell>
          <cell r="H2768">
            <v>1</v>
          </cell>
          <cell r="I2768">
            <v>20</v>
          </cell>
          <cell r="K2768">
            <v>120</v>
          </cell>
          <cell r="Q2768" t="str">
            <v>A</v>
          </cell>
          <cell r="R2768" t="str">
            <v>A</v>
          </cell>
          <cell r="S2768" t="str">
            <v>A</v>
          </cell>
          <cell r="T2768" t="str">
            <v>A</v>
          </cell>
          <cell r="U2768" t="str">
            <v>A</v>
          </cell>
          <cell r="V2768">
            <v>1944</v>
          </cell>
        </row>
        <row r="2769">
          <cell r="E2769" t="str">
            <v>K</v>
          </cell>
          <cell r="F2769" t="str">
            <v>I</v>
          </cell>
          <cell r="G2769" t="str">
            <v>I</v>
          </cell>
          <cell r="H2769">
            <v>1</v>
          </cell>
          <cell r="I2769">
            <v>20</v>
          </cell>
          <cell r="K2769">
            <v>110</v>
          </cell>
          <cell r="Q2769" t="str">
            <v>A</v>
          </cell>
          <cell r="R2769" t="str">
            <v>A</v>
          </cell>
          <cell r="S2769" t="str">
            <v>A</v>
          </cell>
          <cell r="T2769" t="str">
            <v>A</v>
          </cell>
          <cell r="U2769" t="str">
            <v>A</v>
          </cell>
          <cell r="V2769">
            <v>1782</v>
          </cell>
        </row>
        <row r="2770">
          <cell r="E2770" t="str">
            <v>K</v>
          </cell>
          <cell r="F2770" t="str">
            <v>I</v>
          </cell>
          <cell r="G2770" t="str">
            <v>I</v>
          </cell>
          <cell r="H2770">
            <v>1</v>
          </cell>
          <cell r="I2770">
            <v>20</v>
          </cell>
          <cell r="K2770">
            <v>110</v>
          </cell>
          <cell r="Q2770" t="str">
            <v>A</v>
          </cell>
          <cell r="R2770" t="str">
            <v>A</v>
          </cell>
          <cell r="S2770" t="str">
            <v>A</v>
          </cell>
          <cell r="T2770" t="str">
            <v>A</v>
          </cell>
          <cell r="U2770" t="str">
            <v>A</v>
          </cell>
          <cell r="V2770">
            <v>1782</v>
          </cell>
        </row>
        <row r="2771">
          <cell r="E2771">
            <v>0</v>
          </cell>
          <cell r="V2771">
            <v>0</v>
          </cell>
        </row>
        <row r="2772">
          <cell r="E2772">
            <v>0</v>
          </cell>
          <cell r="V2772">
            <v>0</v>
          </cell>
        </row>
        <row r="2773">
          <cell r="E2773">
            <v>0</v>
          </cell>
          <cell r="V2773">
            <v>0</v>
          </cell>
        </row>
        <row r="2774">
          <cell r="E2774">
            <v>0</v>
          </cell>
          <cell r="V2774">
            <v>0</v>
          </cell>
        </row>
        <row r="2775">
          <cell r="E2775">
            <v>0</v>
          </cell>
          <cell r="V2775">
            <v>0</v>
          </cell>
        </row>
        <row r="2776">
          <cell r="E2776">
            <v>0</v>
          </cell>
          <cell r="V2776">
            <v>0</v>
          </cell>
        </row>
        <row r="2777">
          <cell r="E2777">
            <v>0</v>
          </cell>
          <cell r="V2777">
            <v>0</v>
          </cell>
        </row>
        <row r="2778">
          <cell r="E2778">
            <v>0</v>
          </cell>
          <cell r="V2778">
            <v>0</v>
          </cell>
        </row>
        <row r="2779">
          <cell r="E2779">
            <v>0</v>
          </cell>
          <cell r="V2779">
            <v>0</v>
          </cell>
        </row>
        <row r="2780">
          <cell r="E2780">
            <v>0</v>
          </cell>
          <cell r="V2780">
            <v>0</v>
          </cell>
        </row>
        <row r="2781">
          <cell r="E2781">
            <v>0</v>
          </cell>
          <cell r="V2781">
            <v>0</v>
          </cell>
        </row>
        <row r="2782">
          <cell r="E2782">
            <v>0</v>
          </cell>
          <cell r="V2782">
            <v>0</v>
          </cell>
        </row>
        <row r="2783">
          <cell r="E2783">
            <v>0</v>
          </cell>
          <cell r="V2783">
            <v>0</v>
          </cell>
        </row>
        <row r="2784">
          <cell r="E2784" t="str">
            <v>K</v>
          </cell>
          <cell r="F2784" t="str">
            <v>II</v>
          </cell>
          <cell r="G2784" t="str">
            <v>II</v>
          </cell>
          <cell r="H2784">
            <v>1</v>
          </cell>
          <cell r="I2784">
            <v>19</v>
          </cell>
          <cell r="K2784">
            <v>132</v>
          </cell>
          <cell r="Q2784" t="str">
            <v>A</v>
          </cell>
          <cell r="R2784" t="str">
            <v>A</v>
          </cell>
          <cell r="S2784" t="str">
            <v>A</v>
          </cell>
          <cell r="T2784" t="str">
            <v>A</v>
          </cell>
          <cell r="U2784" t="str">
            <v>A</v>
          </cell>
          <cell r="V2784">
            <v>2218</v>
          </cell>
        </row>
        <row r="2785">
          <cell r="E2785" t="str">
            <v>K</v>
          </cell>
          <cell r="F2785" t="str">
            <v>II</v>
          </cell>
          <cell r="G2785" t="str">
            <v>II</v>
          </cell>
          <cell r="H2785">
            <v>1</v>
          </cell>
          <cell r="I2785">
            <v>19</v>
          </cell>
          <cell r="K2785">
            <v>40</v>
          </cell>
          <cell r="Q2785" t="str">
            <v>A</v>
          </cell>
          <cell r="R2785" t="str">
            <v>A</v>
          </cell>
          <cell r="S2785" t="str">
            <v>C</v>
          </cell>
          <cell r="T2785" t="str">
            <v>C</v>
          </cell>
          <cell r="U2785" t="str">
            <v>C</v>
          </cell>
          <cell r="V2785">
            <v>672</v>
          </cell>
        </row>
        <row r="2786">
          <cell r="E2786" t="str">
            <v>K</v>
          </cell>
          <cell r="F2786" t="str">
            <v>II</v>
          </cell>
          <cell r="G2786" t="str">
            <v>II</v>
          </cell>
          <cell r="H2786">
            <v>1</v>
          </cell>
          <cell r="I2786">
            <v>19</v>
          </cell>
          <cell r="K2786">
            <v>149</v>
          </cell>
          <cell r="Q2786" t="str">
            <v>A</v>
          </cell>
          <cell r="R2786" t="str">
            <v>A</v>
          </cell>
          <cell r="S2786" t="str">
            <v>A</v>
          </cell>
          <cell r="T2786" t="str">
            <v>A</v>
          </cell>
          <cell r="U2786" t="str">
            <v>A</v>
          </cell>
          <cell r="V2786">
            <v>2503</v>
          </cell>
        </row>
        <row r="2787">
          <cell r="E2787" t="str">
            <v>K</v>
          </cell>
          <cell r="F2787" t="str">
            <v>II</v>
          </cell>
          <cell r="G2787" t="str">
            <v>II</v>
          </cell>
          <cell r="H2787">
            <v>1</v>
          </cell>
          <cell r="I2787">
            <v>19</v>
          </cell>
          <cell r="K2787">
            <v>68</v>
          </cell>
          <cell r="Q2787" t="str">
            <v>A</v>
          </cell>
          <cell r="R2787" t="str">
            <v>A</v>
          </cell>
          <cell r="S2787" t="str">
            <v>A</v>
          </cell>
          <cell r="T2787" t="str">
            <v>C</v>
          </cell>
          <cell r="U2787" t="str">
            <v>C</v>
          </cell>
          <cell r="V2787">
            <v>1142</v>
          </cell>
        </row>
        <row r="2788">
          <cell r="E2788" t="str">
            <v>K</v>
          </cell>
          <cell r="F2788" t="str">
            <v>II</v>
          </cell>
          <cell r="G2788" t="str">
            <v>II</v>
          </cell>
          <cell r="H2788">
            <v>1</v>
          </cell>
          <cell r="I2788">
            <v>19</v>
          </cell>
          <cell r="K2788">
            <v>143</v>
          </cell>
          <cell r="Q2788" t="str">
            <v>A</v>
          </cell>
          <cell r="R2788" t="str">
            <v>A</v>
          </cell>
          <cell r="S2788" t="str">
            <v>A</v>
          </cell>
          <cell r="T2788" t="str">
            <v>A</v>
          </cell>
          <cell r="U2788" t="str">
            <v>A</v>
          </cell>
          <cell r="V2788">
            <v>2402</v>
          </cell>
        </row>
        <row r="2789">
          <cell r="E2789" t="str">
            <v>K</v>
          </cell>
          <cell r="F2789" t="str">
            <v>II</v>
          </cell>
          <cell r="G2789" t="str">
            <v>II</v>
          </cell>
          <cell r="H2789">
            <v>1</v>
          </cell>
          <cell r="I2789">
            <v>19</v>
          </cell>
          <cell r="K2789">
            <v>110</v>
          </cell>
          <cell r="Q2789" t="str">
            <v>A</v>
          </cell>
          <cell r="R2789" t="str">
            <v>A</v>
          </cell>
          <cell r="S2789" t="str">
            <v>A</v>
          </cell>
          <cell r="T2789" t="str">
            <v>A</v>
          </cell>
          <cell r="U2789" t="str">
            <v>A</v>
          </cell>
          <cell r="V2789">
            <v>1848</v>
          </cell>
        </row>
        <row r="2790">
          <cell r="E2790" t="str">
            <v>K</v>
          </cell>
          <cell r="F2790" t="str">
            <v>II</v>
          </cell>
          <cell r="G2790" t="str">
            <v>II</v>
          </cell>
          <cell r="H2790">
            <v>1</v>
          </cell>
          <cell r="I2790">
            <v>19</v>
          </cell>
          <cell r="K2790">
            <v>120</v>
          </cell>
          <cell r="Q2790" t="str">
            <v>A</v>
          </cell>
          <cell r="R2790" t="str">
            <v>A</v>
          </cell>
          <cell r="S2790" t="str">
            <v>A</v>
          </cell>
          <cell r="T2790" t="str">
            <v>A</v>
          </cell>
          <cell r="U2790" t="str">
            <v>A</v>
          </cell>
          <cell r="V2790">
            <v>2016</v>
          </cell>
        </row>
        <row r="2791">
          <cell r="E2791" t="str">
            <v>K</v>
          </cell>
          <cell r="F2791" t="str">
            <v>II</v>
          </cell>
          <cell r="G2791" t="str">
            <v>II</v>
          </cell>
          <cell r="H2791">
            <v>1</v>
          </cell>
          <cell r="I2791">
            <v>19</v>
          </cell>
          <cell r="K2791">
            <v>200</v>
          </cell>
          <cell r="Q2791" t="str">
            <v>A</v>
          </cell>
          <cell r="R2791" t="str">
            <v>A</v>
          </cell>
          <cell r="S2791" t="str">
            <v>A</v>
          </cell>
          <cell r="T2791" t="str">
            <v>A</v>
          </cell>
          <cell r="U2791" t="str">
            <v>A</v>
          </cell>
          <cell r="V2791">
            <v>3360</v>
          </cell>
        </row>
        <row r="2792">
          <cell r="E2792" t="str">
            <v>K</v>
          </cell>
          <cell r="F2792" t="str">
            <v>II</v>
          </cell>
          <cell r="G2792" t="str">
            <v>II</v>
          </cell>
          <cell r="H2792">
            <v>1</v>
          </cell>
          <cell r="I2792">
            <v>19</v>
          </cell>
          <cell r="K2792">
            <v>165</v>
          </cell>
          <cell r="Q2792" t="str">
            <v>A</v>
          </cell>
          <cell r="R2792" t="str">
            <v>A</v>
          </cell>
          <cell r="S2792" t="str">
            <v>A</v>
          </cell>
          <cell r="T2792" t="str">
            <v>A</v>
          </cell>
          <cell r="U2792" t="str">
            <v>A</v>
          </cell>
          <cell r="V2792">
            <v>2772</v>
          </cell>
        </row>
        <row r="2793">
          <cell r="E2793" t="str">
            <v>K</v>
          </cell>
          <cell r="F2793" t="str">
            <v>II</v>
          </cell>
          <cell r="G2793" t="str">
            <v>II</v>
          </cell>
          <cell r="H2793">
            <v>1</v>
          </cell>
          <cell r="I2793">
            <v>19</v>
          </cell>
          <cell r="K2793">
            <v>201</v>
          </cell>
          <cell r="Q2793" t="str">
            <v>A</v>
          </cell>
          <cell r="R2793" t="str">
            <v>A</v>
          </cell>
          <cell r="S2793" t="str">
            <v>A</v>
          </cell>
          <cell r="T2793" t="str">
            <v>A</v>
          </cell>
          <cell r="U2793" t="str">
            <v>A</v>
          </cell>
          <cell r="V2793">
            <v>3377</v>
          </cell>
        </row>
        <row r="2794">
          <cell r="E2794" t="str">
            <v>K</v>
          </cell>
          <cell r="F2794" t="str">
            <v>II</v>
          </cell>
          <cell r="G2794" t="str">
            <v>II</v>
          </cell>
          <cell r="H2794">
            <v>1</v>
          </cell>
          <cell r="I2794">
            <v>19</v>
          </cell>
          <cell r="K2794">
            <v>129</v>
          </cell>
          <cell r="Q2794" t="str">
            <v>A</v>
          </cell>
          <cell r="R2794" t="str">
            <v>A</v>
          </cell>
          <cell r="S2794" t="str">
            <v>A</v>
          </cell>
          <cell r="T2794" t="str">
            <v>A</v>
          </cell>
          <cell r="U2794" t="str">
            <v>A</v>
          </cell>
          <cell r="V2794">
            <v>2167</v>
          </cell>
        </row>
        <row r="2795">
          <cell r="E2795" t="str">
            <v>K</v>
          </cell>
          <cell r="F2795" t="str">
            <v>II</v>
          </cell>
          <cell r="G2795" t="str">
            <v>II</v>
          </cell>
          <cell r="H2795">
            <v>1</v>
          </cell>
          <cell r="I2795">
            <v>19</v>
          </cell>
          <cell r="K2795">
            <v>90</v>
          </cell>
          <cell r="Q2795" t="str">
            <v>A</v>
          </cell>
          <cell r="R2795" t="str">
            <v>A</v>
          </cell>
          <cell r="S2795" t="str">
            <v>A</v>
          </cell>
          <cell r="T2795" t="str">
            <v>A</v>
          </cell>
          <cell r="U2795" t="str">
            <v>A</v>
          </cell>
          <cell r="V2795">
            <v>1512</v>
          </cell>
        </row>
        <row r="2796">
          <cell r="E2796" t="str">
            <v>K</v>
          </cell>
          <cell r="F2796" t="str">
            <v>II</v>
          </cell>
          <cell r="G2796" t="str">
            <v>II</v>
          </cell>
          <cell r="H2796">
            <v>1</v>
          </cell>
          <cell r="I2796">
            <v>20</v>
          </cell>
          <cell r="K2796">
            <v>99</v>
          </cell>
          <cell r="Q2796" t="str">
            <v>A</v>
          </cell>
          <cell r="R2796" t="str">
            <v>A</v>
          </cell>
          <cell r="S2796" t="str">
            <v>A</v>
          </cell>
          <cell r="T2796" t="str">
            <v>A</v>
          </cell>
          <cell r="U2796" t="str">
            <v>A</v>
          </cell>
          <cell r="V2796">
            <v>1604</v>
          </cell>
        </row>
        <row r="2797">
          <cell r="E2797" t="str">
            <v>K</v>
          </cell>
          <cell r="F2797" t="str">
            <v>II</v>
          </cell>
          <cell r="G2797" t="str">
            <v>II</v>
          </cell>
          <cell r="H2797">
            <v>1</v>
          </cell>
          <cell r="I2797">
            <v>20</v>
          </cell>
          <cell r="K2797">
            <v>60</v>
          </cell>
          <cell r="Q2797" t="str">
            <v>A</v>
          </cell>
          <cell r="R2797" t="str">
            <v>A</v>
          </cell>
          <cell r="S2797" t="str">
            <v>C</v>
          </cell>
          <cell r="T2797" t="str">
            <v>C</v>
          </cell>
          <cell r="U2797" t="str">
            <v>C</v>
          </cell>
          <cell r="V2797">
            <v>972</v>
          </cell>
        </row>
        <row r="2798">
          <cell r="E2798" t="str">
            <v>K</v>
          </cell>
          <cell r="F2798" t="str">
            <v>II</v>
          </cell>
          <cell r="G2798" t="str">
            <v>II</v>
          </cell>
          <cell r="H2798">
            <v>1</v>
          </cell>
          <cell r="I2798">
            <v>20</v>
          </cell>
          <cell r="K2798">
            <v>99</v>
          </cell>
          <cell r="Q2798" t="str">
            <v>A</v>
          </cell>
          <cell r="R2798" t="str">
            <v>A</v>
          </cell>
          <cell r="S2798" t="str">
            <v>A</v>
          </cell>
          <cell r="T2798" t="str">
            <v>A</v>
          </cell>
          <cell r="U2798" t="str">
            <v>A</v>
          </cell>
          <cell r="V2798">
            <v>1604</v>
          </cell>
        </row>
        <row r="2799">
          <cell r="E2799" t="str">
            <v>K</v>
          </cell>
          <cell r="F2799" t="str">
            <v>II</v>
          </cell>
          <cell r="G2799" t="str">
            <v>II</v>
          </cell>
          <cell r="H2799">
            <v>1</v>
          </cell>
          <cell r="I2799">
            <v>20</v>
          </cell>
          <cell r="K2799">
            <v>64</v>
          </cell>
          <cell r="Q2799" t="str">
            <v>A</v>
          </cell>
          <cell r="R2799" t="str">
            <v>A</v>
          </cell>
          <cell r="S2799" t="str">
            <v>A</v>
          </cell>
          <cell r="T2799" t="str">
            <v>C</v>
          </cell>
          <cell r="U2799" t="str">
            <v>C</v>
          </cell>
          <cell r="V2799">
            <v>1037</v>
          </cell>
        </row>
        <row r="2800">
          <cell r="E2800" t="str">
            <v>K</v>
          </cell>
          <cell r="F2800" t="str">
            <v>II</v>
          </cell>
          <cell r="G2800" t="str">
            <v>II</v>
          </cell>
          <cell r="H2800">
            <v>1</v>
          </cell>
          <cell r="I2800">
            <v>20</v>
          </cell>
          <cell r="K2800">
            <v>73</v>
          </cell>
          <cell r="Q2800" t="str">
            <v>A</v>
          </cell>
          <cell r="R2800" t="str">
            <v>A</v>
          </cell>
          <cell r="S2800" t="str">
            <v>A</v>
          </cell>
          <cell r="T2800" t="str">
            <v>C</v>
          </cell>
          <cell r="U2800" t="str">
            <v>C</v>
          </cell>
          <cell r="V2800">
            <v>1183</v>
          </cell>
        </row>
        <row r="2801">
          <cell r="E2801" t="str">
            <v>S1</v>
          </cell>
          <cell r="V2801">
            <v>0</v>
          </cell>
        </row>
        <row r="2802">
          <cell r="E2802" t="str">
            <v>K</v>
          </cell>
          <cell r="F2802" t="str">
            <v>II</v>
          </cell>
          <cell r="G2802" t="str">
            <v>II</v>
          </cell>
          <cell r="H2802">
            <v>1</v>
          </cell>
          <cell r="I2802">
            <v>20</v>
          </cell>
          <cell r="K2802">
            <v>53</v>
          </cell>
          <cell r="Q2802" t="str">
            <v>A</v>
          </cell>
          <cell r="R2802" t="str">
            <v>A</v>
          </cell>
          <cell r="S2802" t="str">
            <v>C</v>
          </cell>
          <cell r="T2802" t="str">
            <v>C</v>
          </cell>
          <cell r="U2802" t="str">
            <v>C</v>
          </cell>
          <cell r="V2802">
            <v>859</v>
          </cell>
        </row>
        <row r="2803">
          <cell r="E2803" t="str">
            <v>K</v>
          </cell>
          <cell r="F2803" t="str">
            <v>II</v>
          </cell>
          <cell r="G2803" t="str">
            <v>II</v>
          </cell>
          <cell r="H2803">
            <v>1</v>
          </cell>
          <cell r="I2803">
            <v>20</v>
          </cell>
          <cell r="K2803">
            <v>52</v>
          </cell>
          <cell r="Q2803" t="str">
            <v>A</v>
          </cell>
          <cell r="R2803" t="str">
            <v>A</v>
          </cell>
          <cell r="S2803" t="str">
            <v>C</v>
          </cell>
          <cell r="T2803" t="str">
            <v>C</v>
          </cell>
          <cell r="U2803" t="str">
            <v>C</v>
          </cell>
          <cell r="V2803">
            <v>842</v>
          </cell>
        </row>
        <row r="2804">
          <cell r="E2804">
            <v>0</v>
          </cell>
          <cell r="V2804">
            <v>0</v>
          </cell>
        </row>
        <row r="2805">
          <cell r="E2805" t="str">
            <v>S1</v>
          </cell>
          <cell r="V2805">
            <v>0</v>
          </cell>
        </row>
        <row r="2806">
          <cell r="E2806" t="str">
            <v>K</v>
          </cell>
          <cell r="F2806" t="str">
            <v>II</v>
          </cell>
          <cell r="G2806" t="str">
            <v>II</v>
          </cell>
          <cell r="H2806">
            <v>1</v>
          </cell>
          <cell r="I2806">
            <v>19</v>
          </cell>
          <cell r="K2806">
            <v>51</v>
          </cell>
          <cell r="Q2806" t="str">
            <v>A</v>
          </cell>
          <cell r="R2806" t="str">
            <v>C</v>
          </cell>
          <cell r="S2806" t="str">
            <v>C</v>
          </cell>
          <cell r="T2806" t="str">
            <v>C</v>
          </cell>
          <cell r="U2806" t="str">
            <v>C</v>
          </cell>
          <cell r="V2806">
            <v>857</v>
          </cell>
        </row>
        <row r="2807">
          <cell r="E2807" t="str">
            <v>K</v>
          </cell>
          <cell r="F2807" t="str">
            <v>II</v>
          </cell>
          <cell r="G2807" t="str">
            <v>II</v>
          </cell>
          <cell r="H2807">
            <v>1</v>
          </cell>
          <cell r="I2807">
            <v>19</v>
          </cell>
          <cell r="K2807">
            <v>40</v>
          </cell>
          <cell r="Q2807" t="str">
            <v>A</v>
          </cell>
          <cell r="R2807" t="str">
            <v>C</v>
          </cell>
          <cell r="S2807" t="str">
            <v>C</v>
          </cell>
          <cell r="T2807" t="str">
            <v>C</v>
          </cell>
          <cell r="U2807" t="str">
            <v>C</v>
          </cell>
          <cell r="V2807">
            <v>672</v>
          </cell>
        </row>
        <row r="2808">
          <cell r="E2808">
            <v>0</v>
          </cell>
          <cell r="V2808">
            <v>0</v>
          </cell>
        </row>
        <row r="2809">
          <cell r="E2809">
            <v>0</v>
          </cell>
          <cell r="V2809">
            <v>0</v>
          </cell>
        </row>
        <row r="2810">
          <cell r="E2810">
            <v>0</v>
          </cell>
          <cell r="V2810">
            <v>0</v>
          </cell>
        </row>
        <row r="2811">
          <cell r="E2811">
            <v>0</v>
          </cell>
          <cell r="V2811">
            <v>0</v>
          </cell>
        </row>
        <row r="2812">
          <cell r="E2812">
            <v>0</v>
          </cell>
          <cell r="V2812">
            <v>0</v>
          </cell>
        </row>
        <row r="2813">
          <cell r="E2813">
            <v>0</v>
          </cell>
          <cell r="V2813">
            <v>0</v>
          </cell>
        </row>
        <row r="2814">
          <cell r="E2814">
            <v>0</v>
          </cell>
          <cell r="V2814">
            <v>0</v>
          </cell>
        </row>
        <row r="2815">
          <cell r="E2815">
            <v>0</v>
          </cell>
          <cell r="V2815">
            <v>0</v>
          </cell>
        </row>
        <row r="2816">
          <cell r="E2816">
            <v>0</v>
          </cell>
          <cell r="V2816">
            <v>0</v>
          </cell>
        </row>
        <row r="2817">
          <cell r="E2817">
            <v>0</v>
          </cell>
          <cell r="V2817">
            <v>0</v>
          </cell>
        </row>
        <row r="2818">
          <cell r="E2818" t="str">
            <v>K</v>
          </cell>
          <cell r="F2818" t="str">
            <v>II</v>
          </cell>
          <cell r="G2818" t="str">
            <v>II</v>
          </cell>
          <cell r="H2818">
            <v>1</v>
          </cell>
          <cell r="I2818">
            <v>19</v>
          </cell>
          <cell r="K2818">
            <v>40</v>
          </cell>
          <cell r="Q2818" t="str">
            <v>A</v>
          </cell>
          <cell r="R2818" t="str">
            <v>C</v>
          </cell>
          <cell r="S2818" t="str">
            <v>C</v>
          </cell>
          <cell r="T2818" t="str">
            <v>C</v>
          </cell>
          <cell r="U2818" t="str">
            <v>C</v>
          </cell>
          <cell r="V2818">
            <v>672</v>
          </cell>
        </row>
        <row r="2819">
          <cell r="E2819" t="str">
            <v>K</v>
          </cell>
          <cell r="F2819" t="str">
            <v>II</v>
          </cell>
          <cell r="G2819" t="str">
            <v>II</v>
          </cell>
          <cell r="H2819">
            <v>1</v>
          </cell>
          <cell r="I2819">
            <v>19</v>
          </cell>
          <cell r="K2819">
            <v>40</v>
          </cell>
          <cell r="Q2819" t="str">
            <v>A</v>
          </cell>
          <cell r="R2819" t="str">
            <v>C</v>
          </cell>
          <cell r="S2819" t="str">
            <v>C</v>
          </cell>
          <cell r="T2819" t="str">
            <v>C</v>
          </cell>
          <cell r="U2819" t="str">
            <v>C</v>
          </cell>
          <cell r="V2819">
            <v>672</v>
          </cell>
        </row>
        <row r="2820">
          <cell r="E2820" t="str">
            <v>K</v>
          </cell>
          <cell r="F2820" t="str">
            <v>II</v>
          </cell>
          <cell r="G2820" t="str">
            <v>II</v>
          </cell>
          <cell r="H2820">
            <v>1</v>
          </cell>
          <cell r="I2820">
            <v>19</v>
          </cell>
          <cell r="K2820">
            <v>40</v>
          </cell>
          <cell r="Q2820" t="str">
            <v>A</v>
          </cell>
          <cell r="R2820" t="str">
            <v>C</v>
          </cell>
          <cell r="S2820" t="str">
            <v>C</v>
          </cell>
          <cell r="T2820" t="str">
            <v>C</v>
          </cell>
          <cell r="U2820" t="str">
            <v>C</v>
          </cell>
          <cell r="V2820">
            <v>672</v>
          </cell>
        </row>
        <row r="2821">
          <cell r="E2821">
            <v>0</v>
          </cell>
          <cell r="V2821">
            <v>0</v>
          </cell>
        </row>
        <row r="2822">
          <cell r="E2822">
            <v>0</v>
          </cell>
          <cell r="V2822">
            <v>0</v>
          </cell>
        </row>
        <row r="2823">
          <cell r="E2823">
            <v>0</v>
          </cell>
          <cell r="V2823">
            <v>0</v>
          </cell>
        </row>
        <row r="2824">
          <cell r="E2824">
            <v>0</v>
          </cell>
          <cell r="V2824">
            <v>0</v>
          </cell>
        </row>
        <row r="2825">
          <cell r="E2825">
            <v>0</v>
          </cell>
          <cell r="V2825">
            <v>0</v>
          </cell>
        </row>
        <row r="2826">
          <cell r="E2826">
            <v>0</v>
          </cell>
          <cell r="V2826">
            <v>0</v>
          </cell>
        </row>
        <row r="2827">
          <cell r="E2827">
            <v>0</v>
          </cell>
          <cell r="V2827">
            <v>0</v>
          </cell>
        </row>
        <row r="2828">
          <cell r="E2828">
            <v>0</v>
          </cell>
          <cell r="V2828">
            <v>0</v>
          </cell>
        </row>
        <row r="2829">
          <cell r="E2829">
            <v>0</v>
          </cell>
          <cell r="V2829">
            <v>0</v>
          </cell>
        </row>
        <row r="2830">
          <cell r="E2830">
            <v>0</v>
          </cell>
          <cell r="V2830">
            <v>0</v>
          </cell>
        </row>
        <row r="2831">
          <cell r="E2831">
            <v>0</v>
          </cell>
          <cell r="V2831">
            <v>0</v>
          </cell>
        </row>
        <row r="2832">
          <cell r="E2832">
            <v>0</v>
          </cell>
          <cell r="V2832">
            <v>0</v>
          </cell>
        </row>
        <row r="2833">
          <cell r="E2833">
            <v>0</v>
          </cell>
          <cell r="V2833">
            <v>0</v>
          </cell>
        </row>
        <row r="2834">
          <cell r="E2834">
            <v>0</v>
          </cell>
          <cell r="V2834">
            <v>0</v>
          </cell>
        </row>
        <row r="2835">
          <cell r="E2835">
            <v>0</v>
          </cell>
          <cell r="V2835">
            <v>0</v>
          </cell>
        </row>
        <row r="2836">
          <cell r="E2836">
            <v>0</v>
          </cell>
          <cell r="V2836">
            <v>0</v>
          </cell>
        </row>
        <row r="2837">
          <cell r="E2837">
            <v>0</v>
          </cell>
          <cell r="V2837">
            <v>0</v>
          </cell>
        </row>
        <row r="2838">
          <cell r="E2838">
            <v>0</v>
          </cell>
          <cell r="V2838">
            <v>0</v>
          </cell>
        </row>
        <row r="2839">
          <cell r="E2839">
            <v>0</v>
          </cell>
          <cell r="V2839">
            <v>0</v>
          </cell>
        </row>
        <row r="2840">
          <cell r="E2840">
            <v>0</v>
          </cell>
          <cell r="V2840">
            <v>0</v>
          </cell>
        </row>
        <row r="2841">
          <cell r="E2841">
            <v>0</v>
          </cell>
          <cell r="V2841">
            <v>0</v>
          </cell>
        </row>
        <row r="2842">
          <cell r="E2842">
            <v>0</v>
          </cell>
          <cell r="V2842">
            <v>0</v>
          </cell>
        </row>
        <row r="2843">
          <cell r="E2843">
            <v>0</v>
          </cell>
          <cell r="V2843">
            <v>0</v>
          </cell>
        </row>
        <row r="2844">
          <cell r="E2844">
            <v>0</v>
          </cell>
          <cell r="V2844">
            <v>0</v>
          </cell>
        </row>
        <row r="2845">
          <cell r="E2845">
            <v>0</v>
          </cell>
          <cell r="V2845">
            <v>0</v>
          </cell>
        </row>
        <row r="2846">
          <cell r="E2846">
            <v>0</v>
          </cell>
          <cell r="V2846">
            <v>0</v>
          </cell>
        </row>
        <row r="2847">
          <cell r="E2847">
            <v>0</v>
          </cell>
          <cell r="V2847">
            <v>0</v>
          </cell>
        </row>
        <row r="2848">
          <cell r="E2848">
            <v>0</v>
          </cell>
          <cell r="V2848">
            <v>0</v>
          </cell>
        </row>
        <row r="2849">
          <cell r="E2849">
            <v>0</v>
          </cell>
          <cell r="V2849">
            <v>0</v>
          </cell>
        </row>
        <row r="2850">
          <cell r="E2850">
            <v>0</v>
          </cell>
          <cell r="V2850">
            <v>0</v>
          </cell>
        </row>
        <row r="2851">
          <cell r="E2851">
            <v>0</v>
          </cell>
          <cell r="V2851">
            <v>0</v>
          </cell>
        </row>
        <row r="2852">
          <cell r="E2852">
            <v>0</v>
          </cell>
          <cell r="V2852">
            <v>0</v>
          </cell>
        </row>
        <row r="2853">
          <cell r="E2853">
            <v>0</v>
          </cell>
          <cell r="V2853">
            <v>0</v>
          </cell>
        </row>
        <row r="2854">
          <cell r="E2854">
            <v>0</v>
          </cell>
          <cell r="V2854">
            <v>0</v>
          </cell>
        </row>
        <row r="2855">
          <cell r="E2855">
            <v>0</v>
          </cell>
          <cell r="V2855">
            <v>0</v>
          </cell>
        </row>
        <row r="2856">
          <cell r="E2856">
            <v>0</v>
          </cell>
          <cell r="V2856">
            <v>0</v>
          </cell>
        </row>
        <row r="2857">
          <cell r="E2857">
            <v>0</v>
          </cell>
          <cell r="V2857">
            <v>0</v>
          </cell>
        </row>
        <row r="2858">
          <cell r="E2858">
            <v>0</v>
          </cell>
          <cell r="V2858">
            <v>0</v>
          </cell>
        </row>
        <row r="2859">
          <cell r="E2859">
            <v>0</v>
          </cell>
          <cell r="V2859">
            <v>0</v>
          </cell>
        </row>
        <row r="2860">
          <cell r="E2860">
            <v>0</v>
          </cell>
          <cell r="V2860">
            <v>0</v>
          </cell>
        </row>
        <row r="2861">
          <cell r="E2861">
            <v>0</v>
          </cell>
          <cell r="V2861">
            <v>0</v>
          </cell>
        </row>
        <row r="2862">
          <cell r="E2862">
            <v>0</v>
          </cell>
          <cell r="V2862">
            <v>0</v>
          </cell>
        </row>
        <row r="2863">
          <cell r="E2863">
            <v>0</v>
          </cell>
          <cell r="V2863">
            <v>0</v>
          </cell>
        </row>
        <row r="2864">
          <cell r="E2864">
            <v>0</v>
          </cell>
          <cell r="V2864">
            <v>0</v>
          </cell>
        </row>
        <row r="2865">
          <cell r="E2865">
            <v>0</v>
          </cell>
          <cell r="V2865">
            <v>0</v>
          </cell>
        </row>
        <row r="2866">
          <cell r="E2866">
            <v>0</v>
          </cell>
          <cell r="V2866">
            <v>0</v>
          </cell>
        </row>
        <row r="2867">
          <cell r="E2867">
            <v>0</v>
          </cell>
          <cell r="V2867">
            <v>0</v>
          </cell>
        </row>
        <row r="2868">
          <cell r="E2868">
            <v>0</v>
          </cell>
          <cell r="V2868">
            <v>0</v>
          </cell>
        </row>
        <row r="2869">
          <cell r="E2869">
            <v>0</v>
          </cell>
          <cell r="V2869">
            <v>0</v>
          </cell>
        </row>
        <row r="2870">
          <cell r="E2870">
            <v>0</v>
          </cell>
          <cell r="V2870">
            <v>0</v>
          </cell>
        </row>
        <row r="2871">
          <cell r="E2871">
            <v>0</v>
          </cell>
          <cell r="V2871">
            <v>0</v>
          </cell>
        </row>
        <row r="2872">
          <cell r="E2872">
            <v>0</v>
          </cell>
          <cell r="V2872">
            <v>0</v>
          </cell>
        </row>
        <row r="2873">
          <cell r="E2873">
            <v>0</v>
          </cell>
          <cell r="V2873">
            <v>0</v>
          </cell>
        </row>
        <row r="2874">
          <cell r="E2874">
            <v>0</v>
          </cell>
          <cell r="V2874">
            <v>0</v>
          </cell>
        </row>
        <row r="2875">
          <cell r="E2875">
            <v>0</v>
          </cell>
          <cell r="V2875">
            <v>0</v>
          </cell>
        </row>
        <row r="2876">
          <cell r="E2876">
            <v>0</v>
          </cell>
          <cell r="V2876">
            <v>0</v>
          </cell>
        </row>
        <row r="2877">
          <cell r="E2877">
            <v>0</v>
          </cell>
          <cell r="V2877">
            <v>0</v>
          </cell>
        </row>
        <row r="2878">
          <cell r="E2878">
            <v>0</v>
          </cell>
          <cell r="V2878">
            <v>0</v>
          </cell>
        </row>
        <row r="2879">
          <cell r="E2879">
            <v>0</v>
          </cell>
          <cell r="V2879">
            <v>0</v>
          </cell>
        </row>
        <row r="2880">
          <cell r="E2880">
            <v>0</v>
          </cell>
          <cell r="V2880">
            <v>0</v>
          </cell>
        </row>
        <row r="2881">
          <cell r="E2881">
            <v>0</v>
          </cell>
          <cell r="V2881">
            <v>0</v>
          </cell>
        </row>
        <row r="2882">
          <cell r="E2882">
            <v>0</v>
          </cell>
          <cell r="V2882">
            <v>0</v>
          </cell>
        </row>
        <row r="2883">
          <cell r="E2883">
            <v>0</v>
          </cell>
          <cell r="V2883">
            <v>0</v>
          </cell>
        </row>
        <row r="2884">
          <cell r="E2884">
            <v>0</v>
          </cell>
          <cell r="V2884">
            <v>0</v>
          </cell>
        </row>
        <row r="2885">
          <cell r="E2885">
            <v>0</v>
          </cell>
          <cell r="V2885">
            <v>0</v>
          </cell>
        </row>
        <row r="2886">
          <cell r="E2886">
            <v>0</v>
          </cell>
          <cell r="V2886">
            <v>0</v>
          </cell>
        </row>
        <row r="2887">
          <cell r="E2887">
            <v>0</v>
          </cell>
          <cell r="V2887">
            <v>0</v>
          </cell>
        </row>
        <row r="2888">
          <cell r="K2888">
            <v>0</v>
          </cell>
          <cell r="M2888">
            <v>0</v>
          </cell>
          <cell r="O2888">
            <v>0</v>
          </cell>
        </row>
        <row r="2889">
          <cell r="E2889" t="str">
            <v>S1</v>
          </cell>
          <cell r="V2889">
            <v>0</v>
          </cell>
        </row>
        <row r="2890">
          <cell r="E2890" t="str">
            <v>K</v>
          </cell>
          <cell r="F2890" t="str">
            <v>I</v>
          </cell>
          <cell r="G2890" t="str">
            <v>I</v>
          </cell>
          <cell r="H2890">
            <v>1</v>
          </cell>
          <cell r="I2890">
            <v>4</v>
          </cell>
          <cell r="K2890">
            <v>150</v>
          </cell>
          <cell r="Q2890" t="str">
            <v>A</v>
          </cell>
          <cell r="R2890" t="str">
            <v>A</v>
          </cell>
          <cell r="S2890" t="str">
            <v>A</v>
          </cell>
          <cell r="T2890" t="str">
            <v>A</v>
          </cell>
          <cell r="U2890" t="str">
            <v>A</v>
          </cell>
          <cell r="V2890">
            <v>2178</v>
          </cell>
        </row>
        <row r="2891">
          <cell r="E2891" t="str">
            <v>K</v>
          </cell>
          <cell r="F2891" t="str">
            <v>I</v>
          </cell>
          <cell r="G2891" t="str">
            <v>I</v>
          </cell>
          <cell r="H2891">
            <v>1</v>
          </cell>
          <cell r="I2891">
            <v>4</v>
          </cell>
          <cell r="K2891">
            <v>108</v>
          </cell>
          <cell r="Q2891" t="str">
            <v>A</v>
          </cell>
          <cell r="R2891" t="str">
            <v>A</v>
          </cell>
          <cell r="S2891" t="str">
            <v>A</v>
          </cell>
          <cell r="T2891" t="str">
            <v>A</v>
          </cell>
          <cell r="U2891" t="str">
            <v>A</v>
          </cell>
          <cell r="V2891">
            <v>1568</v>
          </cell>
        </row>
        <row r="2892">
          <cell r="E2892" t="str">
            <v>K</v>
          </cell>
          <cell r="F2892" t="str">
            <v>I</v>
          </cell>
          <cell r="G2892" t="str">
            <v>I</v>
          </cell>
          <cell r="H2892">
            <v>1</v>
          </cell>
          <cell r="I2892">
            <v>4</v>
          </cell>
          <cell r="K2892">
            <v>118</v>
          </cell>
          <cell r="Q2892" t="str">
            <v>A</v>
          </cell>
          <cell r="R2892" t="str">
            <v>A</v>
          </cell>
          <cell r="S2892" t="str">
            <v>A</v>
          </cell>
          <cell r="T2892" t="str">
            <v>A</v>
          </cell>
          <cell r="U2892" t="str">
            <v>A</v>
          </cell>
          <cell r="V2892">
            <v>1713</v>
          </cell>
        </row>
        <row r="2893">
          <cell r="E2893" t="str">
            <v>S1</v>
          </cell>
          <cell r="V2893">
            <v>0</v>
          </cell>
        </row>
        <row r="2894">
          <cell r="E2894" t="str">
            <v>C</v>
          </cell>
          <cell r="V2894">
            <v>0</v>
          </cell>
        </row>
        <row r="2895">
          <cell r="E2895" t="str">
            <v>K</v>
          </cell>
          <cell r="F2895" t="str">
            <v>I</v>
          </cell>
          <cell r="G2895" t="str">
            <v>I</v>
          </cell>
          <cell r="H2895">
            <v>1</v>
          </cell>
          <cell r="I2895">
            <v>4</v>
          </cell>
          <cell r="K2895">
            <v>120</v>
          </cell>
          <cell r="Q2895" t="str">
            <v>A</v>
          </cell>
          <cell r="R2895" t="str">
            <v>A</v>
          </cell>
          <cell r="S2895" t="str">
            <v>A</v>
          </cell>
          <cell r="T2895" t="str">
            <v>A</v>
          </cell>
          <cell r="U2895" t="str">
            <v>A</v>
          </cell>
          <cell r="V2895">
            <v>1742</v>
          </cell>
        </row>
        <row r="2896">
          <cell r="E2896" t="str">
            <v>K</v>
          </cell>
          <cell r="F2896" t="str">
            <v>I</v>
          </cell>
          <cell r="G2896" t="str">
            <v>I</v>
          </cell>
          <cell r="H2896">
            <v>1</v>
          </cell>
          <cell r="I2896">
            <v>4</v>
          </cell>
          <cell r="K2896">
            <v>123</v>
          </cell>
          <cell r="Q2896" t="str">
            <v>A</v>
          </cell>
          <cell r="R2896" t="str">
            <v>A</v>
          </cell>
          <cell r="S2896" t="str">
            <v>A</v>
          </cell>
          <cell r="T2896" t="str">
            <v>A</v>
          </cell>
          <cell r="U2896" t="str">
            <v>A</v>
          </cell>
          <cell r="V2896">
            <v>1786</v>
          </cell>
        </row>
        <row r="2897">
          <cell r="E2897" t="str">
            <v>K</v>
          </cell>
          <cell r="F2897" t="str">
            <v>I</v>
          </cell>
          <cell r="G2897" t="str">
            <v>I</v>
          </cell>
          <cell r="H2897">
            <v>1</v>
          </cell>
          <cell r="I2897">
            <v>4</v>
          </cell>
          <cell r="K2897">
            <v>115</v>
          </cell>
          <cell r="Q2897" t="str">
            <v>A</v>
          </cell>
          <cell r="R2897" t="str">
            <v>A</v>
          </cell>
          <cell r="S2897" t="str">
            <v>A</v>
          </cell>
          <cell r="T2897" t="str">
            <v>A</v>
          </cell>
          <cell r="U2897" t="str">
            <v>A</v>
          </cell>
          <cell r="V2897">
            <v>1670</v>
          </cell>
        </row>
        <row r="2898">
          <cell r="E2898" t="str">
            <v>K</v>
          </cell>
          <cell r="F2898" t="str">
            <v>I</v>
          </cell>
          <cell r="G2898" t="str">
            <v>I</v>
          </cell>
          <cell r="H2898">
            <v>1</v>
          </cell>
          <cell r="I2898">
            <v>4</v>
          </cell>
          <cell r="K2898">
            <v>172</v>
          </cell>
          <cell r="Q2898" t="str">
            <v>A</v>
          </cell>
          <cell r="R2898" t="str">
            <v>A</v>
          </cell>
          <cell r="S2898" t="str">
            <v>A</v>
          </cell>
          <cell r="T2898" t="str">
            <v>A</v>
          </cell>
          <cell r="U2898" t="str">
            <v>A</v>
          </cell>
          <cell r="V2898">
            <v>2497</v>
          </cell>
        </row>
        <row r="2899">
          <cell r="E2899" t="str">
            <v>K</v>
          </cell>
          <cell r="F2899" t="str">
            <v>I</v>
          </cell>
          <cell r="G2899" t="str">
            <v>I</v>
          </cell>
          <cell r="H2899">
            <v>1</v>
          </cell>
          <cell r="I2899">
            <v>4</v>
          </cell>
          <cell r="K2899">
            <v>145</v>
          </cell>
          <cell r="Q2899" t="str">
            <v>A</v>
          </cell>
          <cell r="R2899" t="str">
            <v>A</v>
          </cell>
          <cell r="S2899" t="str">
            <v>A</v>
          </cell>
          <cell r="T2899" t="str">
            <v>A</v>
          </cell>
          <cell r="U2899" t="str">
            <v>A</v>
          </cell>
          <cell r="V2899">
            <v>2105</v>
          </cell>
        </row>
        <row r="2900">
          <cell r="E2900" t="str">
            <v>K</v>
          </cell>
          <cell r="F2900" t="str">
            <v>I</v>
          </cell>
          <cell r="G2900" t="str">
            <v>I</v>
          </cell>
          <cell r="H2900">
            <v>1</v>
          </cell>
          <cell r="I2900">
            <v>4</v>
          </cell>
          <cell r="K2900">
            <v>101</v>
          </cell>
          <cell r="Q2900" t="str">
            <v>A</v>
          </cell>
          <cell r="R2900" t="str">
            <v>A</v>
          </cell>
          <cell r="S2900" t="str">
            <v>A</v>
          </cell>
          <cell r="T2900" t="str">
            <v>A</v>
          </cell>
          <cell r="U2900" t="str">
            <v>A</v>
          </cell>
          <cell r="V2900">
            <v>1467</v>
          </cell>
        </row>
        <row r="2901">
          <cell r="E2901" t="str">
            <v>K</v>
          </cell>
          <cell r="F2901" t="str">
            <v>I</v>
          </cell>
          <cell r="G2901" t="str">
            <v>I</v>
          </cell>
          <cell r="H2901">
            <v>1</v>
          </cell>
          <cell r="I2901">
            <v>4</v>
          </cell>
          <cell r="K2901">
            <v>100</v>
          </cell>
          <cell r="Q2901" t="str">
            <v>A</v>
          </cell>
          <cell r="R2901" t="str">
            <v>A</v>
          </cell>
          <cell r="S2901" t="str">
            <v>A</v>
          </cell>
          <cell r="T2901" t="str">
            <v>A</v>
          </cell>
          <cell r="U2901" t="str">
            <v>A</v>
          </cell>
          <cell r="V2901">
            <v>1452</v>
          </cell>
        </row>
        <row r="2902">
          <cell r="E2902" t="str">
            <v>K</v>
          </cell>
          <cell r="F2902" t="str">
            <v>I</v>
          </cell>
          <cell r="G2902" t="str">
            <v>I</v>
          </cell>
          <cell r="H2902">
            <v>1</v>
          </cell>
          <cell r="I2902">
            <v>4</v>
          </cell>
          <cell r="K2902">
            <v>140</v>
          </cell>
          <cell r="Q2902" t="str">
            <v>A</v>
          </cell>
          <cell r="R2902" t="str">
            <v>A</v>
          </cell>
          <cell r="S2902" t="str">
            <v>A</v>
          </cell>
          <cell r="T2902" t="str">
            <v>A</v>
          </cell>
          <cell r="U2902" t="str">
            <v>A</v>
          </cell>
          <cell r="V2902">
            <v>2033</v>
          </cell>
        </row>
        <row r="2903">
          <cell r="E2903" t="str">
            <v>K</v>
          </cell>
          <cell r="F2903" t="str">
            <v>I</v>
          </cell>
          <cell r="G2903" t="str">
            <v>I</v>
          </cell>
          <cell r="H2903">
            <v>1</v>
          </cell>
          <cell r="I2903">
            <v>4</v>
          </cell>
          <cell r="K2903">
            <v>144</v>
          </cell>
          <cell r="Q2903" t="str">
            <v>A</v>
          </cell>
          <cell r="R2903" t="str">
            <v>A</v>
          </cell>
          <cell r="S2903" t="str">
            <v>A</v>
          </cell>
          <cell r="T2903" t="str">
            <v>A</v>
          </cell>
          <cell r="U2903" t="str">
            <v>A</v>
          </cell>
          <cell r="V2903">
            <v>2091</v>
          </cell>
        </row>
        <row r="2904">
          <cell r="E2904" t="str">
            <v>K</v>
          </cell>
          <cell r="F2904" t="str">
            <v>I</v>
          </cell>
          <cell r="G2904" t="str">
            <v>I</v>
          </cell>
          <cell r="H2904">
            <v>1</v>
          </cell>
          <cell r="I2904">
            <v>4</v>
          </cell>
          <cell r="K2904">
            <v>77</v>
          </cell>
          <cell r="Q2904" t="str">
            <v>A</v>
          </cell>
          <cell r="R2904" t="str">
            <v>C</v>
          </cell>
          <cell r="S2904" t="str">
            <v>A</v>
          </cell>
          <cell r="T2904" t="str">
            <v>A</v>
          </cell>
          <cell r="U2904" t="str">
            <v>C</v>
          </cell>
          <cell r="V2904">
            <v>1118</v>
          </cell>
        </row>
        <row r="2905">
          <cell r="E2905" t="str">
            <v>K</v>
          </cell>
          <cell r="F2905" t="str">
            <v>I</v>
          </cell>
          <cell r="G2905" t="str">
            <v>I</v>
          </cell>
          <cell r="H2905">
            <v>1</v>
          </cell>
          <cell r="I2905">
            <v>4</v>
          </cell>
          <cell r="K2905">
            <v>138</v>
          </cell>
          <cell r="Q2905" t="str">
            <v>A</v>
          </cell>
          <cell r="R2905" t="str">
            <v>A</v>
          </cell>
          <cell r="S2905" t="str">
            <v>A</v>
          </cell>
          <cell r="T2905" t="str">
            <v>A</v>
          </cell>
          <cell r="U2905" t="str">
            <v>A</v>
          </cell>
          <cell r="V2905">
            <v>2004</v>
          </cell>
        </row>
        <row r="2906">
          <cell r="E2906" t="str">
            <v>K</v>
          </cell>
          <cell r="F2906" t="str">
            <v>I</v>
          </cell>
          <cell r="G2906" t="str">
            <v>I</v>
          </cell>
          <cell r="H2906">
            <v>1</v>
          </cell>
          <cell r="I2906">
            <v>4</v>
          </cell>
          <cell r="K2906">
            <v>110</v>
          </cell>
          <cell r="Q2906" t="str">
            <v>A</v>
          </cell>
          <cell r="R2906" t="str">
            <v>A</v>
          </cell>
          <cell r="S2906" t="str">
            <v>A</v>
          </cell>
          <cell r="T2906" t="str">
            <v>A</v>
          </cell>
          <cell r="U2906" t="str">
            <v>A</v>
          </cell>
          <cell r="V2906">
            <v>1597</v>
          </cell>
        </row>
        <row r="2907">
          <cell r="E2907" t="str">
            <v>K</v>
          </cell>
          <cell r="F2907" t="str">
            <v>I</v>
          </cell>
          <cell r="G2907" t="str">
            <v>I</v>
          </cell>
          <cell r="H2907">
            <v>1</v>
          </cell>
          <cell r="I2907">
            <v>4</v>
          </cell>
          <cell r="K2907">
            <v>155</v>
          </cell>
          <cell r="Q2907" t="str">
            <v>A</v>
          </cell>
          <cell r="R2907" t="str">
            <v>C</v>
          </cell>
          <cell r="S2907" t="str">
            <v>A</v>
          </cell>
          <cell r="T2907" t="str">
            <v>A</v>
          </cell>
          <cell r="U2907" t="str">
            <v>C</v>
          </cell>
          <cell r="V2907">
            <v>2251</v>
          </cell>
        </row>
        <row r="2908">
          <cell r="E2908" t="str">
            <v>K</v>
          </cell>
          <cell r="F2908" t="str">
            <v>I</v>
          </cell>
          <cell r="G2908" t="str">
            <v>I</v>
          </cell>
          <cell r="H2908">
            <v>1</v>
          </cell>
          <cell r="I2908">
            <v>4</v>
          </cell>
          <cell r="K2908">
            <v>125</v>
          </cell>
          <cell r="Q2908" t="str">
            <v>A</v>
          </cell>
          <cell r="R2908" t="str">
            <v>A</v>
          </cell>
          <cell r="S2908" t="str">
            <v>A</v>
          </cell>
          <cell r="T2908" t="str">
            <v>A</v>
          </cell>
          <cell r="U2908" t="str">
            <v>A</v>
          </cell>
          <cell r="V2908">
            <v>1815</v>
          </cell>
        </row>
        <row r="2909">
          <cell r="E2909" t="str">
            <v>K</v>
          </cell>
          <cell r="F2909" t="str">
            <v>I</v>
          </cell>
          <cell r="G2909" t="str">
            <v>I</v>
          </cell>
          <cell r="H2909">
            <v>1</v>
          </cell>
          <cell r="I2909">
            <v>4</v>
          </cell>
          <cell r="K2909">
            <v>112</v>
          </cell>
          <cell r="Q2909" t="str">
            <v>A</v>
          </cell>
          <cell r="R2909" t="str">
            <v>A</v>
          </cell>
          <cell r="S2909" t="str">
            <v>A</v>
          </cell>
          <cell r="T2909" t="str">
            <v>A</v>
          </cell>
          <cell r="U2909" t="str">
            <v>A</v>
          </cell>
          <cell r="V2909">
            <v>1626</v>
          </cell>
        </row>
        <row r="2910">
          <cell r="E2910" t="str">
            <v>K</v>
          </cell>
          <cell r="F2910" t="str">
            <v>I</v>
          </cell>
          <cell r="G2910" t="str">
            <v>I</v>
          </cell>
          <cell r="H2910">
            <v>1</v>
          </cell>
          <cell r="I2910">
            <v>4</v>
          </cell>
          <cell r="K2910">
            <v>94</v>
          </cell>
          <cell r="Q2910" t="str">
            <v>A</v>
          </cell>
          <cell r="R2910" t="str">
            <v>A</v>
          </cell>
          <cell r="S2910" t="str">
            <v>A</v>
          </cell>
          <cell r="T2910" t="str">
            <v>A</v>
          </cell>
          <cell r="U2910" t="str">
            <v>A</v>
          </cell>
          <cell r="V2910">
            <v>1365</v>
          </cell>
        </row>
        <row r="2911">
          <cell r="E2911" t="str">
            <v>K</v>
          </cell>
          <cell r="F2911" t="str">
            <v>I</v>
          </cell>
          <cell r="G2911" t="str">
            <v>I</v>
          </cell>
          <cell r="H2911">
            <v>1</v>
          </cell>
          <cell r="I2911">
            <v>3</v>
          </cell>
          <cell r="K2911">
            <v>70</v>
          </cell>
          <cell r="Q2911" t="str">
            <v>A</v>
          </cell>
          <cell r="R2911" t="str">
            <v>C</v>
          </cell>
          <cell r="S2911" t="str">
            <v>A</v>
          </cell>
          <cell r="T2911" t="str">
            <v>A</v>
          </cell>
          <cell r="U2911" t="str">
            <v>C</v>
          </cell>
          <cell r="V2911">
            <v>1057</v>
          </cell>
        </row>
        <row r="2912">
          <cell r="E2912" t="str">
            <v>K</v>
          </cell>
          <cell r="F2912" t="str">
            <v>I</v>
          </cell>
          <cell r="G2912" t="str">
            <v>I</v>
          </cell>
          <cell r="H2912">
            <v>1</v>
          </cell>
          <cell r="I2912">
            <v>3</v>
          </cell>
          <cell r="K2912">
            <v>114</v>
          </cell>
          <cell r="Q2912" t="str">
            <v>A</v>
          </cell>
          <cell r="R2912" t="str">
            <v>A</v>
          </cell>
          <cell r="S2912" t="str">
            <v>A</v>
          </cell>
          <cell r="T2912" t="str">
            <v>A</v>
          </cell>
          <cell r="U2912" t="str">
            <v>A</v>
          </cell>
          <cell r="V2912">
            <v>1721</v>
          </cell>
        </row>
        <row r="2913">
          <cell r="E2913" t="str">
            <v>K</v>
          </cell>
          <cell r="F2913" t="str">
            <v>I</v>
          </cell>
          <cell r="G2913" t="str">
            <v>I</v>
          </cell>
          <cell r="H2913">
            <v>1</v>
          </cell>
          <cell r="I2913">
            <v>3</v>
          </cell>
          <cell r="K2913">
            <v>111</v>
          </cell>
          <cell r="Q2913" t="str">
            <v>A</v>
          </cell>
          <cell r="R2913" t="str">
            <v>A</v>
          </cell>
          <cell r="S2913" t="str">
            <v>A</v>
          </cell>
          <cell r="T2913" t="str">
            <v>A</v>
          </cell>
          <cell r="U2913" t="str">
            <v>A</v>
          </cell>
          <cell r="V2913">
            <v>1676</v>
          </cell>
        </row>
        <row r="2914">
          <cell r="E2914" t="str">
            <v>K</v>
          </cell>
          <cell r="F2914" t="str">
            <v>I</v>
          </cell>
          <cell r="G2914" t="str">
            <v>I</v>
          </cell>
          <cell r="H2914">
            <v>1</v>
          </cell>
          <cell r="I2914">
            <v>3</v>
          </cell>
          <cell r="K2914">
            <v>136</v>
          </cell>
          <cell r="Q2914" t="str">
            <v>A</v>
          </cell>
          <cell r="R2914" t="str">
            <v>A</v>
          </cell>
          <cell r="S2914" t="str">
            <v>A</v>
          </cell>
          <cell r="T2914" t="str">
            <v>A</v>
          </cell>
          <cell r="U2914" t="str">
            <v>A</v>
          </cell>
          <cell r="V2914">
            <v>2054</v>
          </cell>
        </row>
        <row r="2915">
          <cell r="E2915" t="str">
            <v>K</v>
          </cell>
          <cell r="F2915" t="str">
            <v>I</v>
          </cell>
          <cell r="G2915" t="str">
            <v>I</v>
          </cell>
          <cell r="H2915">
            <v>1</v>
          </cell>
          <cell r="I2915">
            <v>3</v>
          </cell>
          <cell r="K2915">
            <v>50</v>
          </cell>
          <cell r="Q2915" t="str">
            <v>A</v>
          </cell>
          <cell r="R2915" t="str">
            <v>A</v>
          </cell>
          <cell r="S2915" t="str">
            <v>A</v>
          </cell>
          <cell r="T2915" t="str">
            <v>A</v>
          </cell>
          <cell r="U2915" t="str">
            <v>A</v>
          </cell>
          <cell r="V2915">
            <v>755</v>
          </cell>
        </row>
        <row r="2916">
          <cell r="E2916" t="str">
            <v>K</v>
          </cell>
          <cell r="F2916" t="str">
            <v>I</v>
          </cell>
          <cell r="G2916" t="str">
            <v>I</v>
          </cell>
          <cell r="H2916">
            <v>1</v>
          </cell>
          <cell r="I2916">
            <v>3</v>
          </cell>
          <cell r="K2916">
            <v>50</v>
          </cell>
          <cell r="Q2916" t="str">
            <v>A</v>
          </cell>
          <cell r="R2916" t="str">
            <v>A</v>
          </cell>
          <cell r="S2916" t="str">
            <v>A</v>
          </cell>
          <cell r="T2916" t="str">
            <v>A</v>
          </cell>
          <cell r="U2916" t="str">
            <v>A</v>
          </cell>
          <cell r="V2916">
            <v>755</v>
          </cell>
        </row>
        <row r="2917">
          <cell r="E2917" t="str">
            <v>K</v>
          </cell>
          <cell r="F2917" t="str">
            <v>I</v>
          </cell>
          <cell r="G2917" t="str">
            <v>I</v>
          </cell>
          <cell r="H2917">
            <v>1</v>
          </cell>
          <cell r="I2917">
            <v>3</v>
          </cell>
          <cell r="K2917">
            <v>50</v>
          </cell>
          <cell r="Q2917" t="str">
            <v>A</v>
          </cell>
          <cell r="R2917" t="str">
            <v>A</v>
          </cell>
          <cell r="S2917" t="str">
            <v>A</v>
          </cell>
          <cell r="T2917" t="str">
            <v>A</v>
          </cell>
          <cell r="U2917" t="str">
            <v>A</v>
          </cell>
          <cell r="V2917">
            <v>755</v>
          </cell>
        </row>
        <row r="2918">
          <cell r="E2918" t="str">
            <v>K</v>
          </cell>
          <cell r="F2918" t="str">
            <v>I</v>
          </cell>
          <cell r="G2918" t="str">
            <v>I</v>
          </cell>
          <cell r="H2918">
            <v>1</v>
          </cell>
          <cell r="I2918">
            <v>3</v>
          </cell>
          <cell r="K2918">
            <v>50</v>
          </cell>
          <cell r="Q2918" t="str">
            <v>A</v>
          </cell>
          <cell r="R2918" t="str">
            <v>A</v>
          </cell>
          <cell r="S2918" t="str">
            <v>A</v>
          </cell>
          <cell r="T2918" t="str">
            <v>A</v>
          </cell>
          <cell r="U2918" t="str">
            <v>A</v>
          </cell>
          <cell r="V2918">
            <v>755</v>
          </cell>
        </row>
        <row r="2919">
          <cell r="E2919" t="str">
            <v>K</v>
          </cell>
          <cell r="F2919" t="str">
            <v>I</v>
          </cell>
          <cell r="G2919" t="str">
            <v>I</v>
          </cell>
          <cell r="H2919">
            <v>1</v>
          </cell>
          <cell r="I2919">
            <v>4</v>
          </cell>
          <cell r="K2919">
            <v>50</v>
          </cell>
          <cell r="Q2919" t="str">
            <v>A</v>
          </cell>
          <cell r="R2919" t="str">
            <v>A</v>
          </cell>
          <cell r="S2919" t="str">
            <v>A</v>
          </cell>
          <cell r="T2919" t="str">
            <v>A</v>
          </cell>
          <cell r="U2919" t="str">
            <v>A</v>
          </cell>
          <cell r="V2919">
            <v>726</v>
          </cell>
        </row>
        <row r="2920">
          <cell r="E2920" t="str">
            <v>K</v>
          </cell>
          <cell r="F2920" t="str">
            <v>I</v>
          </cell>
          <cell r="G2920" t="str">
            <v>I</v>
          </cell>
          <cell r="H2920">
            <v>1</v>
          </cell>
          <cell r="I2920">
            <v>4</v>
          </cell>
          <cell r="K2920">
            <v>50</v>
          </cell>
          <cell r="Q2920" t="str">
            <v>A</v>
          </cell>
          <cell r="R2920" t="str">
            <v>A</v>
          </cell>
          <cell r="S2920" t="str">
            <v>A</v>
          </cell>
          <cell r="T2920" t="str">
            <v>A</v>
          </cell>
          <cell r="U2920" t="str">
            <v>A</v>
          </cell>
          <cell r="V2920">
            <v>726</v>
          </cell>
        </row>
        <row r="2921">
          <cell r="E2921" t="str">
            <v>K</v>
          </cell>
          <cell r="F2921" t="str">
            <v>I</v>
          </cell>
          <cell r="G2921" t="str">
            <v>I</v>
          </cell>
          <cell r="H2921">
            <v>1</v>
          </cell>
          <cell r="I2921">
            <v>4</v>
          </cell>
          <cell r="K2921">
            <v>50</v>
          </cell>
          <cell r="Q2921" t="str">
            <v>A</v>
          </cell>
          <cell r="R2921" t="str">
            <v>A</v>
          </cell>
          <cell r="S2921" t="str">
            <v>A</v>
          </cell>
          <cell r="T2921" t="str">
            <v>A</v>
          </cell>
          <cell r="U2921" t="str">
            <v>A</v>
          </cell>
          <cell r="V2921">
            <v>726</v>
          </cell>
        </row>
        <row r="2922">
          <cell r="E2922" t="str">
            <v>K</v>
          </cell>
          <cell r="F2922" t="str">
            <v>I</v>
          </cell>
          <cell r="G2922" t="str">
            <v>I</v>
          </cell>
          <cell r="H2922">
            <v>1</v>
          </cell>
          <cell r="I2922">
            <v>4</v>
          </cell>
          <cell r="K2922">
            <v>50</v>
          </cell>
          <cell r="Q2922" t="str">
            <v>A</v>
          </cell>
          <cell r="R2922" t="str">
            <v>A</v>
          </cell>
          <cell r="S2922" t="str">
            <v>A</v>
          </cell>
          <cell r="T2922" t="str">
            <v>A</v>
          </cell>
          <cell r="U2922" t="str">
            <v>A</v>
          </cell>
          <cell r="V2922">
            <v>726</v>
          </cell>
        </row>
        <row r="2923">
          <cell r="E2923" t="str">
            <v>K</v>
          </cell>
          <cell r="F2923" t="str">
            <v>I</v>
          </cell>
          <cell r="G2923" t="str">
            <v>I</v>
          </cell>
          <cell r="H2923">
            <v>1</v>
          </cell>
          <cell r="I2923">
            <v>4</v>
          </cell>
          <cell r="K2923">
            <v>50</v>
          </cell>
          <cell r="Q2923" t="str">
            <v>A</v>
          </cell>
          <cell r="R2923" t="str">
            <v>A</v>
          </cell>
          <cell r="S2923" t="str">
            <v>A</v>
          </cell>
          <cell r="T2923" t="str">
            <v>A</v>
          </cell>
          <cell r="U2923" t="str">
            <v>A</v>
          </cell>
          <cell r="V2923">
            <v>726</v>
          </cell>
        </row>
        <row r="2924">
          <cell r="E2924" t="str">
            <v>K</v>
          </cell>
          <cell r="F2924" t="str">
            <v>I</v>
          </cell>
          <cell r="G2924" t="str">
            <v>I</v>
          </cell>
          <cell r="H2924">
            <v>1</v>
          </cell>
          <cell r="I2924">
            <v>4</v>
          </cell>
          <cell r="K2924">
            <v>50</v>
          </cell>
          <cell r="Q2924" t="str">
            <v>A</v>
          </cell>
          <cell r="R2924" t="str">
            <v>A</v>
          </cell>
          <cell r="S2924" t="str">
            <v>A</v>
          </cell>
          <cell r="T2924" t="str">
            <v>A</v>
          </cell>
          <cell r="U2924" t="str">
            <v>A</v>
          </cell>
          <cell r="V2924">
            <v>726</v>
          </cell>
        </row>
        <row r="2925">
          <cell r="E2925" t="str">
            <v>K</v>
          </cell>
          <cell r="F2925" t="str">
            <v>I</v>
          </cell>
          <cell r="G2925" t="str">
            <v>I</v>
          </cell>
          <cell r="H2925">
            <v>1</v>
          </cell>
          <cell r="I2925">
            <v>4</v>
          </cell>
          <cell r="K2925">
            <v>50</v>
          </cell>
          <cell r="Q2925" t="str">
            <v>A</v>
          </cell>
          <cell r="R2925" t="str">
            <v>A</v>
          </cell>
          <cell r="S2925" t="str">
            <v>A</v>
          </cell>
          <cell r="T2925" t="str">
            <v>A</v>
          </cell>
          <cell r="U2925" t="str">
            <v>A</v>
          </cell>
          <cell r="V2925">
            <v>726</v>
          </cell>
        </row>
        <row r="2926">
          <cell r="E2926">
            <v>0</v>
          </cell>
          <cell r="V2926">
            <v>0</v>
          </cell>
        </row>
        <row r="2927">
          <cell r="E2927">
            <v>0</v>
          </cell>
          <cell r="V2927">
            <v>0</v>
          </cell>
        </row>
        <row r="2928">
          <cell r="E2928" t="str">
            <v>K</v>
          </cell>
          <cell r="F2928" t="str">
            <v>II</v>
          </cell>
          <cell r="G2928" t="str">
            <v>II</v>
          </cell>
          <cell r="H2928">
            <v>1</v>
          </cell>
          <cell r="I2928">
            <v>2</v>
          </cell>
          <cell r="K2928">
            <v>130</v>
          </cell>
          <cell r="Q2928" t="str">
            <v>A</v>
          </cell>
          <cell r="R2928" t="str">
            <v>A</v>
          </cell>
          <cell r="S2928" t="str">
            <v>A</v>
          </cell>
          <cell r="T2928" t="str">
            <v>A</v>
          </cell>
          <cell r="U2928" t="str">
            <v>A</v>
          </cell>
          <cell r="V2928">
            <v>2015</v>
          </cell>
        </row>
        <row r="2929">
          <cell r="E2929" t="str">
            <v>K</v>
          </cell>
          <cell r="V2929">
            <v>0</v>
          </cell>
        </row>
        <row r="2930">
          <cell r="E2930" t="str">
            <v>K</v>
          </cell>
          <cell r="F2930" t="str">
            <v>II</v>
          </cell>
          <cell r="G2930" t="str">
            <v>II</v>
          </cell>
          <cell r="H2930">
            <v>1</v>
          </cell>
          <cell r="I2930">
            <v>3</v>
          </cell>
          <cell r="K2930">
            <v>99</v>
          </cell>
          <cell r="Q2930" t="str">
            <v>A</v>
          </cell>
          <cell r="R2930" t="str">
            <v>A</v>
          </cell>
          <cell r="S2930" t="str">
            <v>A</v>
          </cell>
          <cell r="T2930" t="str">
            <v>A</v>
          </cell>
          <cell r="U2930" t="str">
            <v>A</v>
          </cell>
          <cell r="V2930">
            <v>1495</v>
          </cell>
        </row>
        <row r="2931">
          <cell r="E2931" t="str">
            <v>K</v>
          </cell>
          <cell r="F2931" t="str">
            <v>II</v>
          </cell>
          <cell r="G2931" t="str">
            <v>II</v>
          </cell>
          <cell r="H2931">
            <v>1</v>
          </cell>
          <cell r="I2931">
            <v>1</v>
          </cell>
          <cell r="K2931">
            <v>67</v>
          </cell>
          <cell r="Q2931" t="str">
            <v>A</v>
          </cell>
          <cell r="R2931" t="str">
            <v>A</v>
          </cell>
          <cell r="S2931" t="str">
            <v>C</v>
          </cell>
          <cell r="T2931" t="str">
            <v>C</v>
          </cell>
          <cell r="U2931" t="str">
            <v>C</v>
          </cell>
          <cell r="V2931">
            <v>1039</v>
          </cell>
        </row>
        <row r="2932">
          <cell r="E2932" t="str">
            <v>K</v>
          </cell>
          <cell r="F2932" t="str">
            <v>II</v>
          </cell>
          <cell r="G2932" t="str">
            <v>II</v>
          </cell>
          <cell r="H2932">
            <v>1</v>
          </cell>
          <cell r="I2932">
            <v>1</v>
          </cell>
          <cell r="K2932">
            <v>110</v>
          </cell>
          <cell r="Q2932" t="str">
            <v>A</v>
          </cell>
          <cell r="R2932" t="str">
            <v>A</v>
          </cell>
          <cell r="S2932" t="str">
            <v>A</v>
          </cell>
          <cell r="T2932" t="str">
            <v>A</v>
          </cell>
          <cell r="U2932" t="str">
            <v>A</v>
          </cell>
          <cell r="V2932">
            <v>1705</v>
          </cell>
        </row>
        <row r="2933">
          <cell r="E2933" t="str">
            <v>K</v>
          </cell>
          <cell r="F2933" t="str">
            <v>II</v>
          </cell>
          <cell r="G2933" t="str">
            <v>II</v>
          </cell>
          <cell r="H2933">
            <v>1</v>
          </cell>
          <cell r="I2933">
            <v>2</v>
          </cell>
          <cell r="K2933">
            <v>300</v>
          </cell>
          <cell r="Q2933" t="str">
            <v>A</v>
          </cell>
          <cell r="R2933" t="str">
            <v>A</v>
          </cell>
          <cell r="S2933" t="str">
            <v>A</v>
          </cell>
          <cell r="T2933" t="str">
            <v>A</v>
          </cell>
          <cell r="U2933" t="str">
            <v>A</v>
          </cell>
          <cell r="V2933">
            <v>4650</v>
          </cell>
        </row>
        <row r="2934">
          <cell r="E2934" t="str">
            <v>K</v>
          </cell>
          <cell r="F2934" t="str">
            <v>II</v>
          </cell>
          <cell r="G2934" t="str">
            <v>II</v>
          </cell>
          <cell r="H2934">
            <v>1</v>
          </cell>
          <cell r="I2934">
            <v>2</v>
          </cell>
          <cell r="K2934">
            <v>109</v>
          </cell>
          <cell r="Q2934" t="str">
            <v>A</v>
          </cell>
          <cell r="R2934" t="str">
            <v>A</v>
          </cell>
          <cell r="S2934" t="str">
            <v>A</v>
          </cell>
          <cell r="T2934" t="str">
            <v>A</v>
          </cell>
          <cell r="U2934" t="str">
            <v>A</v>
          </cell>
          <cell r="V2934">
            <v>1690</v>
          </cell>
        </row>
        <row r="2935">
          <cell r="E2935" t="str">
            <v>K</v>
          </cell>
          <cell r="F2935" t="str">
            <v>II</v>
          </cell>
          <cell r="G2935" t="str">
            <v>II</v>
          </cell>
          <cell r="H2935">
            <v>1</v>
          </cell>
          <cell r="I2935">
            <v>2</v>
          </cell>
          <cell r="K2935">
            <v>113</v>
          </cell>
          <cell r="Q2935" t="str">
            <v>A</v>
          </cell>
          <cell r="R2935" t="str">
            <v>A</v>
          </cell>
          <cell r="S2935" t="str">
            <v>A</v>
          </cell>
          <cell r="T2935" t="str">
            <v>A</v>
          </cell>
          <cell r="U2935" t="str">
            <v>A</v>
          </cell>
          <cell r="V2935">
            <v>1752</v>
          </cell>
        </row>
        <row r="2936">
          <cell r="E2936" t="str">
            <v>K</v>
          </cell>
          <cell r="F2936" t="str">
            <v>II</v>
          </cell>
          <cell r="G2936" t="str">
            <v>II</v>
          </cell>
          <cell r="H2936">
            <v>1</v>
          </cell>
          <cell r="I2936">
            <v>2</v>
          </cell>
          <cell r="K2936">
            <v>134</v>
          </cell>
          <cell r="Q2936" t="str">
            <v>A</v>
          </cell>
          <cell r="R2936" t="str">
            <v>A</v>
          </cell>
          <cell r="S2936" t="str">
            <v>A</v>
          </cell>
          <cell r="T2936" t="str">
            <v>A</v>
          </cell>
          <cell r="U2936" t="str">
            <v>A</v>
          </cell>
          <cell r="V2936">
            <v>2077</v>
          </cell>
        </row>
        <row r="2937">
          <cell r="E2937" t="str">
            <v>K</v>
          </cell>
          <cell r="F2937" t="str">
            <v>II</v>
          </cell>
          <cell r="G2937" t="str">
            <v>II</v>
          </cell>
          <cell r="H2937">
            <v>1</v>
          </cell>
          <cell r="I2937">
            <v>2</v>
          </cell>
          <cell r="K2937">
            <v>160</v>
          </cell>
          <cell r="Q2937" t="str">
            <v>A</v>
          </cell>
          <cell r="R2937" t="str">
            <v>A</v>
          </cell>
          <cell r="S2937" t="str">
            <v>A</v>
          </cell>
          <cell r="T2937" t="str">
            <v>A</v>
          </cell>
          <cell r="U2937" t="str">
            <v>A</v>
          </cell>
          <cell r="V2937">
            <v>2480</v>
          </cell>
        </row>
        <row r="2938">
          <cell r="E2938" t="str">
            <v>K</v>
          </cell>
          <cell r="F2938" t="str">
            <v>II</v>
          </cell>
          <cell r="G2938" t="str">
            <v>II</v>
          </cell>
          <cell r="H2938">
            <v>1</v>
          </cell>
          <cell r="I2938">
            <v>1</v>
          </cell>
          <cell r="K2938">
            <v>130</v>
          </cell>
          <cell r="Q2938" t="str">
            <v>A</v>
          </cell>
          <cell r="R2938" t="str">
            <v>A</v>
          </cell>
          <cell r="S2938" t="str">
            <v>A</v>
          </cell>
          <cell r="T2938" t="str">
            <v>A</v>
          </cell>
          <cell r="U2938" t="str">
            <v>A</v>
          </cell>
          <cell r="V2938">
            <v>2015</v>
          </cell>
        </row>
        <row r="2939">
          <cell r="E2939" t="str">
            <v>K</v>
          </cell>
          <cell r="F2939" t="str">
            <v>II</v>
          </cell>
          <cell r="G2939" t="str">
            <v>II</v>
          </cell>
          <cell r="H2939">
            <v>1</v>
          </cell>
          <cell r="I2939">
            <v>1</v>
          </cell>
          <cell r="K2939">
            <v>90</v>
          </cell>
          <cell r="Q2939" t="str">
            <v>A</v>
          </cell>
          <cell r="R2939" t="str">
            <v>A</v>
          </cell>
          <cell r="S2939" t="str">
            <v>A</v>
          </cell>
          <cell r="T2939" t="str">
            <v>A</v>
          </cell>
          <cell r="U2939" t="str">
            <v>A</v>
          </cell>
          <cell r="V2939">
            <v>1395</v>
          </cell>
        </row>
        <row r="2940">
          <cell r="E2940" t="str">
            <v>K</v>
          </cell>
          <cell r="F2940" t="str">
            <v>II</v>
          </cell>
          <cell r="G2940" t="str">
            <v>II</v>
          </cell>
          <cell r="H2940">
            <v>1</v>
          </cell>
          <cell r="I2940">
            <v>1</v>
          </cell>
          <cell r="K2940">
            <v>114</v>
          </cell>
          <cell r="Q2940" t="str">
            <v>A</v>
          </cell>
          <cell r="R2940" t="str">
            <v>A</v>
          </cell>
          <cell r="S2940" t="str">
            <v>A</v>
          </cell>
          <cell r="T2940" t="str">
            <v>A</v>
          </cell>
          <cell r="U2940" t="str">
            <v>A</v>
          </cell>
          <cell r="V2940">
            <v>1767</v>
          </cell>
        </row>
        <row r="2941">
          <cell r="E2941" t="str">
            <v>K</v>
          </cell>
          <cell r="F2941" t="str">
            <v>II</v>
          </cell>
          <cell r="G2941" t="str">
            <v>II</v>
          </cell>
          <cell r="H2941">
            <v>1</v>
          </cell>
          <cell r="I2941">
            <v>1</v>
          </cell>
          <cell r="K2941">
            <v>111</v>
          </cell>
          <cell r="Q2941" t="str">
            <v>A</v>
          </cell>
          <cell r="R2941" t="str">
            <v>A</v>
          </cell>
          <cell r="S2941" t="str">
            <v>A</v>
          </cell>
          <cell r="T2941" t="str">
            <v>A</v>
          </cell>
          <cell r="U2941" t="str">
            <v>A</v>
          </cell>
          <cell r="V2941">
            <v>1721</v>
          </cell>
        </row>
        <row r="2942">
          <cell r="E2942" t="str">
            <v>K</v>
          </cell>
          <cell r="F2942" t="str">
            <v>II</v>
          </cell>
          <cell r="G2942" t="str">
            <v>II</v>
          </cell>
          <cell r="H2942">
            <v>1</v>
          </cell>
          <cell r="I2942">
            <v>1</v>
          </cell>
          <cell r="K2942">
            <v>130</v>
          </cell>
          <cell r="Q2942" t="str">
            <v>A</v>
          </cell>
          <cell r="R2942" t="str">
            <v>A</v>
          </cell>
          <cell r="S2942" t="str">
            <v>A</v>
          </cell>
          <cell r="T2942" t="str">
            <v>A</v>
          </cell>
          <cell r="U2942" t="str">
            <v>A</v>
          </cell>
          <cell r="V2942">
            <v>2015</v>
          </cell>
        </row>
        <row r="2943">
          <cell r="E2943" t="str">
            <v>K</v>
          </cell>
          <cell r="F2943" t="str">
            <v>II</v>
          </cell>
          <cell r="G2943" t="str">
            <v>II</v>
          </cell>
          <cell r="H2943">
            <v>1</v>
          </cell>
          <cell r="I2943">
            <v>3</v>
          </cell>
          <cell r="K2943">
            <v>107</v>
          </cell>
          <cell r="Q2943" t="str">
            <v>A</v>
          </cell>
          <cell r="R2943" t="str">
            <v>A</v>
          </cell>
          <cell r="S2943" t="str">
            <v>A</v>
          </cell>
          <cell r="T2943" t="str">
            <v>A</v>
          </cell>
          <cell r="U2943" t="str">
            <v>A</v>
          </cell>
          <cell r="V2943">
            <v>1616</v>
          </cell>
        </row>
        <row r="2944">
          <cell r="E2944" t="str">
            <v>K</v>
          </cell>
          <cell r="F2944" t="str">
            <v>II</v>
          </cell>
          <cell r="G2944" t="str">
            <v>II</v>
          </cell>
          <cell r="H2944">
            <v>1</v>
          </cell>
          <cell r="I2944">
            <v>3</v>
          </cell>
          <cell r="K2944">
            <v>92</v>
          </cell>
          <cell r="Q2944" t="str">
            <v>A</v>
          </cell>
          <cell r="R2944" t="str">
            <v>A</v>
          </cell>
          <cell r="S2944" t="str">
            <v>A</v>
          </cell>
          <cell r="T2944" t="str">
            <v>A</v>
          </cell>
          <cell r="U2944" t="str">
            <v>A</v>
          </cell>
          <cell r="V2944">
            <v>1389</v>
          </cell>
        </row>
        <row r="2945">
          <cell r="E2945" t="str">
            <v>K</v>
          </cell>
          <cell r="F2945" t="str">
            <v>II</v>
          </cell>
          <cell r="G2945" t="str">
            <v>II</v>
          </cell>
          <cell r="H2945">
            <v>1</v>
          </cell>
          <cell r="I2945">
            <v>3</v>
          </cell>
          <cell r="K2945">
            <v>95</v>
          </cell>
          <cell r="Q2945" t="str">
            <v>A</v>
          </cell>
          <cell r="R2945" t="str">
            <v>A</v>
          </cell>
          <cell r="S2945" t="str">
            <v>A</v>
          </cell>
          <cell r="T2945" t="str">
            <v>A</v>
          </cell>
          <cell r="U2945" t="str">
            <v>A</v>
          </cell>
          <cell r="V2945">
            <v>1435</v>
          </cell>
        </row>
        <row r="2946">
          <cell r="E2946" t="str">
            <v>K</v>
          </cell>
          <cell r="F2946" t="str">
            <v>II</v>
          </cell>
          <cell r="G2946" t="str">
            <v>II</v>
          </cell>
          <cell r="H2946">
            <v>1</v>
          </cell>
          <cell r="I2946">
            <v>3</v>
          </cell>
          <cell r="K2946">
            <v>120</v>
          </cell>
          <cell r="Q2946" t="str">
            <v>A</v>
          </cell>
          <cell r="R2946" t="str">
            <v>A</v>
          </cell>
          <cell r="S2946" t="str">
            <v>A</v>
          </cell>
          <cell r="T2946" t="str">
            <v>A</v>
          </cell>
          <cell r="U2946" t="str">
            <v>A</v>
          </cell>
          <cell r="V2946">
            <v>1812</v>
          </cell>
        </row>
        <row r="2947">
          <cell r="E2947" t="str">
            <v>S1</v>
          </cell>
          <cell r="V2947">
            <v>0</v>
          </cell>
        </row>
        <row r="2948">
          <cell r="E2948">
            <v>0</v>
          </cell>
          <cell r="V2948">
            <v>0</v>
          </cell>
        </row>
        <row r="2949">
          <cell r="E2949" t="str">
            <v>S1</v>
          </cell>
          <cell r="V2949">
            <v>0</v>
          </cell>
        </row>
        <row r="2950">
          <cell r="E2950" t="str">
            <v>K</v>
          </cell>
          <cell r="F2950" t="str">
            <v>II</v>
          </cell>
          <cell r="G2950" t="str">
            <v>II</v>
          </cell>
          <cell r="H2950">
            <v>1</v>
          </cell>
          <cell r="I2950">
            <v>2</v>
          </cell>
          <cell r="K2950">
            <v>66</v>
          </cell>
          <cell r="Q2950" t="str">
            <v>A</v>
          </cell>
          <cell r="R2950" t="str">
            <v>A</v>
          </cell>
          <cell r="S2950" t="str">
            <v>C</v>
          </cell>
          <cell r="T2950" t="str">
            <v>C</v>
          </cell>
          <cell r="U2950" t="str">
            <v>C</v>
          </cell>
          <cell r="V2950">
            <v>1023</v>
          </cell>
        </row>
        <row r="2951">
          <cell r="E2951" t="str">
            <v>K</v>
          </cell>
          <cell r="F2951" t="str">
            <v>II</v>
          </cell>
          <cell r="G2951" t="str">
            <v>II</v>
          </cell>
          <cell r="H2951">
            <v>1</v>
          </cell>
          <cell r="I2951">
            <v>2</v>
          </cell>
          <cell r="K2951">
            <v>30</v>
          </cell>
          <cell r="Q2951" t="str">
            <v>A</v>
          </cell>
          <cell r="R2951" t="str">
            <v>C</v>
          </cell>
          <cell r="S2951" t="str">
            <v>C</v>
          </cell>
          <cell r="T2951" t="str">
            <v>C</v>
          </cell>
          <cell r="U2951" t="str">
            <v>C</v>
          </cell>
          <cell r="V2951">
            <v>465</v>
          </cell>
        </row>
        <row r="2952">
          <cell r="E2952" t="str">
            <v>K</v>
          </cell>
          <cell r="F2952" t="str">
            <v>II</v>
          </cell>
          <cell r="G2952" t="str">
            <v>II</v>
          </cell>
          <cell r="H2952">
            <v>1</v>
          </cell>
          <cell r="I2952">
            <v>2</v>
          </cell>
          <cell r="K2952">
            <v>45</v>
          </cell>
          <cell r="Q2952" t="str">
            <v>A</v>
          </cell>
          <cell r="R2952" t="str">
            <v>A</v>
          </cell>
          <cell r="S2952" t="str">
            <v>C</v>
          </cell>
          <cell r="T2952" t="str">
            <v>C</v>
          </cell>
          <cell r="U2952" t="str">
            <v>C</v>
          </cell>
          <cell r="V2952">
            <v>698</v>
          </cell>
        </row>
        <row r="2953">
          <cell r="E2953" t="str">
            <v>K</v>
          </cell>
          <cell r="F2953" t="str">
            <v>II</v>
          </cell>
          <cell r="G2953" t="str">
            <v>II</v>
          </cell>
          <cell r="H2953">
            <v>1</v>
          </cell>
          <cell r="I2953">
            <v>2</v>
          </cell>
          <cell r="K2953">
            <v>45</v>
          </cell>
          <cell r="Q2953" t="str">
            <v>A</v>
          </cell>
          <cell r="R2953" t="str">
            <v>A</v>
          </cell>
          <cell r="S2953" t="str">
            <v>C</v>
          </cell>
          <cell r="T2953" t="str">
            <v>C</v>
          </cell>
          <cell r="U2953" t="str">
            <v>C</v>
          </cell>
          <cell r="V2953">
            <v>698</v>
          </cell>
        </row>
        <row r="2954">
          <cell r="E2954">
            <v>0</v>
          </cell>
          <cell r="V2954">
            <v>0</v>
          </cell>
        </row>
        <row r="2955">
          <cell r="E2955" t="str">
            <v>K</v>
          </cell>
          <cell r="F2955" t="str">
            <v>II</v>
          </cell>
          <cell r="G2955" t="str">
            <v>II</v>
          </cell>
          <cell r="H2955">
            <v>1</v>
          </cell>
          <cell r="I2955">
            <v>2</v>
          </cell>
          <cell r="K2955">
            <v>45</v>
          </cell>
          <cell r="Q2955" t="str">
            <v>A</v>
          </cell>
          <cell r="R2955" t="str">
            <v>A</v>
          </cell>
          <cell r="S2955" t="str">
            <v>C</v>
          </cell>
          <cell r="T2955" t="str">
            <v>C</v>
          </cell>
          <cell r="U2955" t="str">
            <v>C</v>
          </cell>
          <cell r="V2955">
            <v>698</v>
          </cell>
        </row>
        <row r="2956">
          <cell r="E2956">
            <v>0</v>
          </cell>
          <cell r="V2956">
            <v>0</v>
          </cell>
        </row>
        <row r="2957">
          <cell r="E2957" t="str">
            <v>K</v>
          </cell>
          <cell r="F2957" t="str">
            <v>II</v>
          </cell>
          <cell r="G2957" t="str">
            <v>II</v>
          </cell>
          <cell r="H2957">
            <v>1</v>
          </cell>
          <cell r="I2957">
            <v>2</v>
          </cell>
          <cell r="K2957">
            <v>45</v>
          </cell>
          <cell r="Q2957" t="str">
            <v>A</v>
          </cell>
          <cell r="R2957" t="str">
            <v>A</v>
          </cell>
          <cell r="S2957" t="str">
            <v>C</v>
          </cell>
          <cell r="T2957" t="str">
            <v>C</v>
          </cell>
          <cell r="U2957" t="str">
            <v>C</v>
          </cell>
          <cell r="V2957">
            <v>698</v>
          </cell>
        </row>
        <row r="2958">
          <cell r="E2958" t="str">
            <v>K</v>
          </cell>
          <cell r="F2958" t="str">
            <v>II</v>
          </cell>
          <cell r="G2958" t="str">
            <v>II</v>
          </cell>
          <cell r="H2958">
            <v>1</v>
          </cell>
          <cell r="I2958">
            <v>2</v>
          </cell>
          <cell r="K2958">
            <v>45</v>
          </cell>
          <cell r="Q2958" t="str">
            <v>A</v>
          </cell>
          <cell r="R2958" t="str">
            <v>C</v>
          </cell>
          <cell r="S2958" t="str">
            <v>C</v>
          </cell>
          <cell r="T2958" t="str">
            <v>C</v>
          </cell>
          <cell r="U2958" t="str">
            <v>C</v>
          </cell>
          <cell r="V2958">
            <v>698</v>
          </cell>
        </row>
        <row r="2959">
          <cell r="E2959" t="str">
            <v>K</v>
          </cell>
          <cell r="F2959" t="str">
            <v>II</v>
          </cell>
          <cell r="G2959" t="str">
            <v>II</v>
          </cell>
          <cell r="H2959">
            <v>1</v>
          </cell>
          <cell r="I2959">
            <v>2</v>
          </cell>
          <cell r="K2959">
            <v>45</v>
          </cell>
          <cell r="Q2959" t="str">
            <v>A</v>
          </cell>
          <cell r="R2959" t="str">
            <v>C</v>
          </cell>
          <cell r="S2959" t="str">
            <v>C</v>
          </cell>
          <cell r="T2959" t="str">
            <v>C</v>
          </cell>
          <cell r="U2959" t="str">
            <v>C</v>
          </cell>
          <cell r="V2959">
            <v>698</v>
          </cell>
        </row>
        <row r="2960">
          <cell r="E2960" t="str">
            <v>K</v>
          </cell>
          <cell r="F2960" t="str">
            <v>II</v>
          </cell>
          <cell r="G2960" t="str">
            <v>II</v>
          </cell>
          <cell r="H2960">
            <v>1</v>
          </cell>
          <cell r="I2960">
            <v>2</v>
          </cell>
          <cell r="K2960">
            <v>45</v>
          </cell>
          <cell r="Q2960" t="str">
            <v>A</v>
          </cell>
          <cell r="R2960" t="str">
            <v>A</v>
          </cell>
          <cell r="S2960" t="str">
            <v>C</v>
          </cell>
          <cell r="T2960" t="str">
            <v>C</v>
          </cell>
          <cell r="U2960" t="str">
            <v>C</v>
          </cell>
          <cell r="V2960">
            <v>698</v>
          </cell>
        </row>
        <row r="2961">
          <cell r="E2961" t="str">
            <v>K</v>
          </cell>
          <cell r="F2961" t="str">
            <v>II</v>
          </cell>
          <cell r="G2961" t="str">
            <v>II</v>
          </cell>
          <cell r="H2961">
            <v>1</v>
          </cell>
          <cell r="I2961">
            <v>2</v>
          </cell>
          <cell r="K2961">
            <v>45</v>
          </cell>
          <cell r="Q2961" t="str">
            <v>A</v>
          </cell>
          <cell r="R2961" t="str">
            <v>A</v>
          </cell>
          <cell r="S2961" t="str">
            <v>C</v>
          </cell>
          <cell r="T2961" t="str">
            <v>C</v>
          </cell>
          <cell r="U2961" t="str">
            <v>C</v>
          </cell>
          <cell r="V2961">
            <v>698</v>
          </cell>
        </row>
        <row r="2962">
          <cell r="E2962" t="str">
            <v>K</v>
          </cell>
          <cell r="F2962" t="str">
            <v>II</v>
          </cell>
          <cell r="G2962" t="str">
            <v>II</v>
          </cell>
          <cell r="H2962">
            <v>1</v>
          </cell>
          <cell r="I2962">
            <v>2</v>
          </cell>
          <cell r="K2962">
            <v>45</v>
          </cell>
          <cell r="Q2962" t="str">
            <v>A</v>
          </cell>
          <cell r="R2962" t="str">
            <v>C</v>
          </cell>
          <cell r="S2962" t="str">
            <v>C</v>
          </cell>
          <cell r="T2962" t="str">
            <v>C</v>
          </cell>
          <cell r="U2962" t="str">
            <v>C</v>
          </cell>
          <cell r="V2962">
            <v>698</v>
          </cell>
        </row>
        <row r="2963">
          <cell r="E2963">
            <v>0</v>
          </cell>
          <cell r="V2963">
            <v>0</v>
          </cell>
        </row>
        <row r="2964">
          <cell r="E2964">
            <v>0</v>
          </cell>
          <cell r="V2964">
            <v>0</v>
          </cell>
        </row>
        <row r="2965">
          <cell r="E2965" t="str">
            <v>K</v>
          </cell>
          <cell r="F2965" t="str">
            <v>II</v>
          </cell>
          <cell r="G2965" t="str">
            <v>II</v>
          </cell>
          <cell r="H2965">
            <v>1</v>
          </cell>
          <cell r="I2965">
            <v>2</v>
          </cell>
          <cell r="K2965">
            <v>45</v>
          </cell>
          <cell r="Q2965" t="str">
            <v>A</v>
          </cell>
          <cell r="R2965" t="str">
            <v>C</v>
          </cell>
          <cell r="S2965" t="str">
            <v>C</v>
          </cell>
          <cell r="T2965" t="str">
            <v>C</v>
          </cell>
          <cell r="U2965" t="str">
            <v>C</v>
          </cell>
          <cell r="V2965">
            <v>698</v>
          </cell>
        </row>
        <row r="2966">
          <cell r="E2966" t="str">
            <v>K</v>
          </cell>
          <cell r="F2966" t="str">
            <v>II</v>
          </cell>
          <cell r="G2966" t="str">
            <v>II</v>
          </cell>
          <cell r="H2966">
            <v>1</v>
          </cell>
          <cell r="I2966">
            <v>2</v>
          </cell>
          <cell r="K2966">
            <v>45</v>
          </cell>
          <cell r="Q2966" t="str">
            <v>A</v>
          </cell>
          <cell r="R2966" t="str">
            <v>C</v>
          </cell>
          <cell r="S2966" t="str">
            <v>C</v>
          </cell>
          <cell r="T2966" t="str">
            <v>C</v>
          </cell>
          <cell r="U2966" t="str">
            <v>C</v>
          </cell>
          <cell r="V2966">
            <v>698</v>
          </cell>
        </row>
        <row r="2967">
          <cell r="E2967" t="str">
            <v>K</v>
          </cell>
          <cell r="F2967" t="str">
            <v>II</v>
          </cell>
          <cell r="G2967" t="str">
            <v>II</v>
          </cell>
          <cell r="H2967">
            <v>1</v>
          </cell>
          <cell r="I2967">
            <v>2</v>
          </cell>
          <cell r="K2967">
            <v>45</v>
          </cell>
          <cell r="Q2967" t="str">
            <v>A</v>
          </cell>
          <cell r="R2967" t="str">
            <v>C</v>
          </cell>
          <cell r="S2967" t="str">
            <v>C</v>
          </cell>
          <cell r="T2967" t="str">
            <v>C</v>
          </cell>
          <cell r="U2967" t="str">
            <v>C</v>
          </cell>
          <cell r="V2967">
            <v>698</v>
          </cell>
        </row>
        <row r="2968">
          <cell r="E2968" t="str">
            <v>K</v>
          </cell>
          <cell r="F2968" t="str">
            <v>II</v>
          </cell>
          <cell r="G2968" t="str">
            <v>II</v>
          </cell>
          <cell r="H2968">
            <v>1</v>
          </cell>
          <cell r="I2968">
            <v>2</v>
          </cell>
          <cell r="K2968">
            <v>45</v>
          </cell>
          <cell r="Q2968" t="str">
            <v>A</v>
          </cell>
          <cell r="R2968" t="str">
            <v>C</v>
          </cell>
          <cell r="S2968" t="str">
            <v>C</v>
          </cell>
          <cell r="T2968" t="str">
            <v>C</v>
          </cell>
          <cell r="U2968" t="str">
            <v>C</v>
          </cell>
          <cell r="V2968">
            <v>698</v>
          </cell>
        </row>
        <row r="2969">
          <cell r="E2969" t="str">
            <v>K</v>
          </cell>
          <cell r="F2969" t="str">
            <v>II</v>
          </cell>
          <cell r="G2969" t="str">
            <v>II</v>
          </cell>
          <cell r="H2969">
            <v>1</v>
          </cell>
          <cell r="I2969">
            <v>2</v>
          </cell>
          <cell r="K2969">
            <v>45</v>
          </cell>
          <cell r="Q2969" t="str">
            <v>A</v>
          </cell>
          <cell r="R2969" t="str">
            <v>C</v>
          </cell>
          <cell r="S2969" t="str">
            <v>C</v>
          </cell>
          <cell r="T2969" t="str">
            <v>C</v>
          </cell>
          <cell r="U2969" t="str">
            <v>C</v>
          </cell>
          <cell r="V2969">
            <v>698</v>
          </cell>
        </row>
        <row r="2970">
          <cell r="E2970">
            <v>0</v>
          </cell>
          <cell r="V2970">
            <v>0</v>
          </cell>
        </row>
        <row r="2971">
          <cell r="E2971">
            <v>0</v>
          </cell>
          <cell r="V2971">
            <v>0</v>
          </cell>
        </row>
        <row r="2972">
          <cell r="E2972">
            <v>0</v>
          </cell>
          <cell r="V2972">
            <v>0</v>
          </cell>
        </row>
        <row r="2973">
          <cell r="E2973">
            <v>0</v>
          </cell>
          <cell r="V2973">
            <v>0</v>
          </cell>
        </row>
        <row r="2974">
          <cell r="E2974">
            <v>0</v>
          </cell>
          <cell r="V2974">
            <v>0</v>
          </cell>
        </row>
        <row r="2975">
          <cell r="E2975">
            <v>0</v>
          </cell>
          <cell r="V2975">
            <v>0</v>
          </cell>
        </row>
        <row r="2976">
          <cell r="E2976">
            <v>0</v>
          </cell>
          <cell r="V2976">
            <v>0</v>
          </cell>
        </row>
        <row r="2977">
          <cell r="E2977">
            <v>0</v>
          </cell>
          <cell r="V2977">
            <v>0</v>
          </cell>
        </row>
        <row r="2978">
          <cell r="E2978">
            <v>0</v>
          </cell>
          <cell r="V2978">
            <v>0</v>
          </cell>
        </row>
        <row r="2979">
          <cell r="E2979">
            <v>0</v>
          </cell>
          <cell r="V2979">
            <v>0</v>
          </cell>
        </row>
        <row r="2980">
          <cell r="E2980">
            <v>0</v>
          </cell>
          <cell r="V2980">
            <v>0</v>
          </cell>
        </row>
        <row r="2981">
          <cell r="E2981">
            <v>0</v>
          </cell>
          <cell r="V2981">
            <v>0</v>
          </cell>
        </row>
        <row r="2982">
          <cell r="E2982">
            <v>0</v>
          </cell>
          <cell r="V2982">
            <v>0</v>
          </cell>
        </row>
        <row r="2983">
          <cell r="E2983">
            <v>0</v>
          </cell>
          <cell r="V2983">
            <v>0</v>
          </cell>
        </row>
        <row r="2984">
          <cell r="E2984">
            <v>0</v>
          </cell>
          <cell r="V2984">
            <v>0</v>
          </cell>
        </row>
        <row r="2985">
          <cell r="E2985">
            <v>0</v>
          </cell>
          <cell r="V2985">
            <v>0</v>
          </cell>
        </row>
        <row r="2986">
          <cell r="E2986">
            <v>0</v>
          </cell>
          <cell r="V2986">
            <v>0</v>
          </cell>
        </row>
        <row r="2987">
          <cell r="E2987">
            <v>0</v>
          </cell>
          <cell r="V2987">
            <v>0</v>
          </cell>
        </row>
        <row r="2988">
          <cell r="E2988">
            <v>0</v>
          </cell>
          <cell r="V2988">
            <v>0</v>
          </cell>
        </row>
        <row r="2989">
          <cell r="E2989">
            <v>0</v>
          </cell>
          <cell r="V2989">
            <v>0</v>
          </cell>
        </row>
        <row r="2990">
          <cell r="E2990">
            <v>0</v>
          </cell>
          <cell r="V2990">
            <v>0</v>
          </cell>
        </row>
        <row r="2991">
          <cell r="E2991">
            <v>0</v>
          </cell>
          <cell r="V2991">
            <v>0</v>
          </cell>
        </row>
        <row r="2992">
          <cell r="E2992">
            <v>0</v>
          </cell>
          <cell r="V2992">
            <v>0</v>
          </cell>
        </row>
        <row r="2993">
          <cell r="E2993">
            <v>0</v>
          </cell>
          <cell r="V2993">
            <v>0</v>
          </cell>
        </row>
        <row r="2994">
          <cell r="E2994">
            <v>0</v>
          </cell>
          <cell r="V2994">
            <v>0</v>
          </cell>
        </row>
        <row r="2995">
          <cell r="E2995">
            <v>0</v>
          </cell>
          <cell r="V2995">
            <v>0</v>
          </cell>
        </row>
        <row r="2996">
          <cell r="E2996">
            <v>0</v>
          </cell>
          <cell r="V2996">
            <v>0</v>
          </cell>
        </row>
        <row r="2997">
          <cell r="E2997">
            <v>0</v>
          </cell>
          <cell r="V2997">
            <v>0</v>
          </cell>
        </row>
        <row r="2998">
          <cell r="E2998">
            <v>0</v>
          </cell>
          <cell r="V2998">
            <v>0</v>
          </cell>
        </row>
        <row r="2999">
          <cell r="E2999">
            <v>0</v>
          </cell>
          <cell r="V2999">
            <v>0</v>
          </cell>
        </row>
        <row r="3000">
          <cell r="E3000">
            <v>0</v>
          </cell>
          <cell r="V3000">
            <v>0</v>
          </cell>
        </row>
        <row r="3001">
          <cell r="E3001">
            <v>0</v>
          </cell>
          <cell r="V3001">
            <v>0</v>
          </cell>
        </row>
        <row r="3002">
          <cell r="E3002">
            <v>0</v>
          </cell>
          <cell r="V3002">
            <v>0</v>
          </cell>
        </row>
        <row r="3003">
          <cell r="E3003">
            <v>0</v>
          </cell>
          <cell r="V3003">
            <v>0</v>
          </cell>
        </row>
        <row r="3004">
          <cell r="E3004">
            <v>0</v>
          </cell>
          <cell r="V3004">
            <v>0</v>
          </cell>
        </row>
        <row r="3005">
          <cell r="E3005">
            <v>0</v>
          </cell>
          <cell r="V3005">
            <v>0</v>
          </cell>
        </row>
        <row r="3006">
          <cell r="E3006">
            <v>0</v>
          </cell>
          <cell r="V3006">
            <v>0</v>
          </cell>
        </row>
        <row r="3007">
          <cell r="E3007">
            <v>0</v>
          </cell>
          <cell r="V3007">
            <v>0</v>
          </cell>
        </row>
        <row r="3008">
          <cell r="E3008">
            <v>0</v>
          </cell>
          <cell r="V3008">
            <v>0</v>
          </cell>
        </row>
        <row r="3009">
          <cell r="E3009">
            <v>0</v>
          </cell>
          <cell r="V3009">
            <v>0</v>
          </cell>
        </row>
        <row r="3010">
          <cell r="E3010">
            <v>0</v>
          </cell>
          <cell r="V3010">
            <v>0</v>
          </cell>
        </row>
        <row r="3011">
          <cell r="E3011">
            <v>0</v>
          </cell>
          <cell r="V3011">
            <v>0</v>
          </cell>
        </row>
        <row r="3012">
          <cell r="E3012">
            <v>0</v>
          </cell>
          <cell r="V3012">
            <v>0</v>
          </cell>
        </row>
        <row r="3013">
          <cell r="E3013">
            <v>0</v>
          </cell>
          <cell r="V3013">
            <v>0</v>
          </cell>
        </row>
        <row r="3014">
          <cell r="E3014">
            <v>0</v>
          </cell>
          <cell r="V3014">
            <v>0</v>
          </cell>
        </row>
        <row r="3015">
          <cell r="E3015">
            <v>0</v>
          </cell>
          <cell r="V3015">
            <v>0</v>
          </cell>
        </row>
        <row r="3016">
          <cell r="E3016">
            <v>0</v>
          </cell>
          <cell r="V3016">
            <v>0</v>
          </cell>
        </row>
        <row r="3017">
          <cell r="E3017">
            <v>0</v>
          </cell>
          <cell r="V3017">
            <v>0</v>
          </cell>
        </row>
        <row r="3018">
          <cell r="E3018">
            <v>0</v>
          </cell>
          <cell r="V3018">
            <v>0</v>
          </cell>
        </row>
        <row r="3019">
          <cell r="E3019">
            <v>0</v>
          </cell>
          <cell r="V3019">
            <v>0</v>
          </cell>
        </row>
        <row r="3020">
          <cell r="E3020">
            <v>0</v>
          </cell>
          <cell r="V3020">
            <v>0</v>
          </cell>
        </row>
        <row r="3021">
          <cell r="E3021">
            <v>0</v>
          </cell>
          <cell r="V3021">
            <v>0</v>
          </cell>
        </row>
        <row r="3022">
          <cell r="E3022">
            <v>0</v>
          </cell>
          <cell r="V3022">
            <v>0</v>
          </cell>
        </row>
        <row r="3023">
          <cell r="E3023">
            <v>0</v>
          </cell>
          <cell r="V3023">
            <v>0</v>
          </cell>
        </row>
        <row r="3024">
          <cell r="E3024">
            <v>0</v>
          </cell>
          <cell r="V3024">
            <v>0</v>
          </cell>
        </row>
        <row r="3025">
          <cell r="E3025">
            <v>0</v>
          </cell>
          <cell r="V3025">
            <v>0</v>
          </cell>
        </row>
        <row r="3026">
          <cell r="E3026">
            <v>0</v>
          </cell>
          <cell r="V3026">
            <v>0</v>
          </cell>
        </row>
        <row r="3027">
          <cell r="E3027">
            <v>0</v>
          </cell>
          <cell r="V3027">
            <v>0</v>
          </cell>
        </row>
        <row r="3028">
          <cell r="E3028">
            <v>0</v>
          </cell>
          <cell r="V3028">
            <v>0</v>
          </cell>
        </row>
        <row r="3029">
          <cell r="E3029">
            <v>0</v>
          </cell>
          <cell r="V3029">
            <v>0</v>
          </cell>
        </row>
        <row r="3030">
          <cell r="E3030">
            <v>0</v>
          </cell>
          <cell r="V3030">
            <v>0</v>
          </cell>
        </row>
        <row r="3031">
          <cell r="E3031">
            <v>0</v>
          </cell>
          <cell r="V3031">
            <v>0</v>
          </cell>
        </row>
        <row r="3032">
          <cell r="K3032">
            <v>0</v>
          </cell>
          <cell r="M3032">
            <v>0</v>
          </cell>
          <cell r="O3032">
            <v>0</v>
          </cell>
        </row>
        <row r="3033">
          <cell r="E3033" t="str">
            <v>S1</v>
          </cell>
          <cell r="V3033">
            <v>0</v>
          </cell>
        </row>
        <row r="3034">
          <cell r="E3034" t="str">
            <v>K</v>
          </cell>
          <cell r="F3034" t="str">
            <v>I</v>
          </cell>
          <cell r="G3034" t="str">
            <v>I</v>
          </cell>
          <cell r="H3034">
            <v>1</v>
          </cell>
          <cell r="I3034">
            <v>5</v>
          </cell>
          <cell r="K3034">
            <v>103</v>
          </cell>
          <cell r="Q3034" t="str">
            <v>A</v>
          </cell>
          <cell r="R3034" t="str">
            <v>A</v>
          </cell>
          <cell r="S3034" t="str">
            <v>A</v>
          </cell>
          <cell r="T3034" t="str">
            <v>A</v>
          </cell>
          <cell r="U3034" t="str">
            <v>A</v>
          </cell>
          <cell r="V3034">
            <v>1514</v>
          </cell>
        </row>
        <row r="3035">
          <cell r="E3035" t="str">
            <v>K</v>
          </cell>
          <cell r="F3035" t="str">
            <v>I</v>
          </cell>
          <cell r="G3035" t="str">
            <v>I</v>
          </cell>
          <cell r="H3035">
            <v>1</v>
          </cell>
          <cell r="I3035">
            <v>5</v>
          </cell>
          <cell r="K3035">
            <v>104</v>
          </cell>
          <cell r="Q3035" t="str">
            <v>A</v>
          </cell>
          <cell r="R3035" t="str">
            <v>A</v>
          </cell>
          <cell r="S3035" t="str">
            <v>A</v>
          </cell>
          <cell r="T3035" t="str">
            <v>A</v>
          </cell>
          <cell r="U3035" t="str">
            <v>A</v>
          </cell>
          <cell r="V3035">
            <v>1529</v>
          </cell>
        </row>
        <row r="3036">
          <cell r="E3036" t="str">
            <v>K</v>
          </cell>
          <cell r="F3036" t="str">
            <v>I</v>
          </cell>
          <cell r="G3036" t="str">
            <v>I</v>
          </cell>
          <cell r="H3036">
            <v>1</v>
          </cell>
          <cell r="I3036">
            <v>5</v>
          </cell>
          <cell r="K3036">
            <v>83</v>
          </cell>
          <cell r="Q3036" t="str">
            <v>A</v>
          </cell>
          <cell r="R3036" t="str">
            <v>C</v>
          </cell>
          <cell r="S3036" t="str">
            <v>A</v>
          </cell>
          <cell r="T3036" t="str">
            <v>A</v>
          </cell>
          <cell r="U3036" t="str">
            <v>C</v>
          </cell>
          <cell r="V3036">
            <v>1220</v>
          </cell>
        </row>
        <row r="3037">
          <cell r="E3037" t="str">
            <v>S1</v>
          </cell>
          <cell r="V3037">
            <v>0</v>
          </cell>
        </row>
        <row r="3038">
          <cell r="E3038" t="str">
            <v>C</v>
          </cell>
          <cell r="V3038">
            <v>0</v>
          </cell>
        </row>
        <row r="3039">
          <cell r="E3039" t="str">
            <v>K</v>
          </cell>
          <cell r="F3039" t="str">
            <v>I</v>
          </cell>
          <cell r="G3039" t="str">
            <v>I</v>
          </cell>
          <cell r="H3039">
            <v>1</v>
          </cell>
          <cell r="I3039">
            <v>5</v>
          </cell>
          <cell r="K3039">
            <v>80</v>
          </cell>
          <cell r="Q3039" t="str">
            <v>A</v>
          </cell>
          <cell r="R3039" t="str">
            <v>A</v>
          </cell>
          <cell r="S3039" t="str">
            <v>C</v>
          </cell>
          <cell r="T3039" t="str">
            <v>A</v>
          </cell>
          <cell r="U3039" t="str">
            <v>C</v>
          </cell>
          <cell r="V3039">
            <v>1176</v>
          </cell>
        </row>
        <row r="3040">
          <cell r="E3040" t="str">
            <v>K</v>
          </cell>
          <cell r="F3040" t="str">
            <v>I</v>
          </cell>
          <cell r="G3040" t="str">
            <v>I</v>
          </cell>
          <cell r="H3040">
            <v>1</v>
          </cell>
          <cell r="I3040">
            <v>5</v>
          </cell>
          <cell r="K3040">
            <v>81</v>
          </cell>
          <cell r="Q3040" t="str">
            <v>A</v>
          </cell>
          <cell r="R3040" t="str">
            <v>A</v>
          </cell>
          <cell r="S3040" t="str">
            <v>A</v>
          </cell>
          <cell r="T3040" t="str">
            <v>C</v>
          </cell>
          <cell r="U3040" t="str">
            <v>C</v>
          </cell>
          <cell r="V3040">
            <v>1191</v>
          </cell>
        </row>
        <row r="3041">
          <cell r="E3041" t="str">
            <v>K</v>
          </cell>
          <cell r="F3041" t="str">
            <v>I</v>
          </cell>
          <cell r="G3041" t="str">
            <v>I</v>
          </cell>
          <cell r="H3041">
            <v>1</v>
          </cell>
          <cell r="I3041">
            <v>5</v>
          </cell>
          <cell r="K3041">
            <v>105</v>
          </cell>
          <cell r="Q3041" t="str">
            <v>A</v>
          </cell>
          <cell r="R3041" t="str">
            <v>A</v>
          </cell>
          <cell r="S3041" t="str">
            <v>A</v>
          </cell>
          <cell r="T3041" t="str">
            <v>A</v>
          </cell>
          <cell r="U3041" t="str">
            <v>A</v>
          </cell>
          <cell r="V3041">
            <v>1544</v>
          </cell>
        </row>
        <row r="3042">
          <cell r="E3042" t="str">
            <v>K</v>
          </cell>
          <cell r="F3042" t="str">
            <v>I</v>
          </cell>
          <cell r="G3042" t="str">
            <v>I</v>
          </cell>
          <cell r="H3042">
            <v>1</v>
          </cell>
          <cell r="I3042">
            <v>5</v>
          </cell>
          <cell r="K3042">
            <v>115</v>
          </cell>
          <cell r="Q3042" t="str">
            <v>A</v>
          </cell>
          <cell r="R3042" t="str">
            <v>A</v>
          </cell>
          <cell r="S3042" t="str">
            <v>A</v>
          </cell>
          <cell r="T3042" t="str">
            <v>A</v>
          </cell>
          <cell r="U3042" t="str">
            <v>A</v>
          </cell>
          <cell r="V3042">
            <v>1691</v>
          </cell>
        </row>
        <row r="3043">
          <cell r="E3043" t="str">
            <v>K</v>
          </cell>
          <cell r="F3043" t="str">
            <v>I</v>
          </cell>
          <cell r="G3043" t="str">
            <v>I</v>
          </cell>
          <cell r="H3043">
            <v>1</v>
          </cell>
          <cell r="I3043">
            <v>5</v>
          </cell>
          <cell r="K3043">
            <v>80</v>
          </cell>
          <cell r="Q3043" t="str">
            <v>A</v>
          </cell>
          <cell r="R3043" t="str">
            <v>A</v>
          </cell>
          <cell r="S3043" t="str">
            <v>C</v>
          </cell>
          <cell r="T3043" t="str">
            <v>A</v>
          </cell>
          <cell r="U3043" t="str">
            <v>C</v>
          </cell>
          <cell r="V3043">
            <v>1176</v>
          </cell>
        </row>
        <row r="3044">
          <cell r="E3044" t="str">
            <v>K</v>
          </cell>
          <cell r="F3044" t="str">
            <v>I</v>
          </cell>
          <cell r="G3044" t="str">
            <v>I</v>
          </cell>
          <cell r="H3044">
            <v>1</v>
          </cell>
          <cell r="I3044">
            <v>5</v>
          </cell>
          <cell r="K3044">
            <v>107</v>
          </cell>
          <cell r="Q3044" t="str">
            <v>A</v>
          </cell>
          <cell r="R3044" t="str">
            <v>A</v>
          </cell>
          <cell r="S3044" t="str">
            <v>A</v>
          </cell>
          <cell r="T3044" t="str">
            <v>A</v>
          </cell>
          <cell r="U3044" t="str">
            <v>A</v>
          </cell>
          <cell r="V3044">
            <v>1573</v>
          </cell>
        </row>
        <row r="3045">
          <cell r="E3045" t="str">
            <v>K</v>
          </cell>
          <cell r="F3045" t="str">
            <v>I</v>
          </cell>
          <cell r="G3045" t="str">
            <v>I</v>
          </cell>
          <cell r="H3045">
            <v>1</v>
          </cell>
          <cell r="I3045">
            <v>5</v>
          </cell>
          <cell r="K3045">
            <v>109</v>
          </cell>
          <cell r="Q3045" t="str">
            <v>A</v>
          </cell>
          <cell r="R3045" t="str">
            <v>A</v>
          </cell>
          <cell r="S3045" t="str">
            <v>A</v>
          </cell>
          <cell r="T3045" t="str">
            <v>A</v>
          </cell>
          <cell r="U3045" t="str">
            <v>A</v>
          </cell>
          <cell r="V3045">
            <v>1602</v>
          </cell>
        </row>
        <row r="3046">
          <cell r="E3046" t="str">
            <v>K</v>
          </cell>
          <cell r="F3046" t="str">
            <v>I</v>
          </cell>
          <cell r="G3046" t="str">
            <v>I</v>
          </cell>
          <cell r="H3046">
            <v>1</v>
          </cell>
          <cell r="I3046">
            <v>6</v>
          </cell>
          <cell r="K3046">
            <v>58</v>
          </cell>
          <cell r="Q3046" t="str">
            <v>A</v>
          </cell>
          <cell r="R3046" t="str">
            <v>A</v>
          </cell>
          <cell r="S3046" t="str">
            <v>A</v>
          </cell>
          <cell r="T3046" t="str">
            <v>A</v>
          </cell>
          <cell r="U3046" t="str">
            <v>A</v>
          </cell>
          <cell r="V3046">
            <v>818</v>
          </cell>
        </row>
        <row r="3047">
          <cell r="E3047" t="str">
            <v>K</v>
          </cell>
          <cell r="F3047" t="str">
            <v>I</v>
          </cell>
          <cell r="G3047" t="str">
            <v>I</v>
          </cell>
          <cell r="H3047">
            <v>1</v>
          </cell>
          <cell r="I3047">
            <v>6</v>
          </cell>
          <cell r="K3047">
            <v>56</v>
          </cell>
          <cell r="Q3047" t="str">
            <v>A</v>
          </cell>
          <cell r="R3047" t="str">
            <v>A</v>
          </cell>
          <cell r="S3047" t="str">
            <v>C</v>
          </cell>
          <cell r="T3047" t="str">
            <v>C</v>
          </cell>
          <cell r="U3047" t="str">
            <v>C</v>
          </cell>
          <cell r="V3047">
            <v>790</v>
          </cell>
        </row>
        <row r="3048">
          <cell r="E3048" t="str">
            <v>K</v>
          </cell>
          <cell r="F3048" t="str">
            <v>I</v>
          </cell>
          <cell r="G3048" t="str">
            <v>I</v>
          </cell>
          <cell r="H3048">
            <v>1</v>
          </cell>
          <cell r="I3048">
            <v>6</v>
          </cell>
          <cell r="K3048">
            <v>101</v>
          </cell>
          <cell r="Q3048" t="str">
            <v>A</v>
          </cell>
          <cell r="R3048" t="str">
            <v>A</v>
          </cell>
          <cell r="S3048" t="str">
            <v>A</v>
          </cell>
          <cell r="T3048" t="str">
            <v>A</v>
          </cell>
          <cell r="U3048" t="str">
            <v>A</v>
          </cell>
          <cell r="V3048">
            <v>1424</v>
          </cell>
        </row>
        <row r="3049">
          <cell r="E3049" t="str">
            <v>K</v>
          </cell>
          <cell r="F3049" t="str">
            <v>I</v>
          </cell>
          <cell r="G3049" t="str">
            <v>I</v>
          </cell>
          <cell r="H3049">
            <v>1</v>
          </cell>
          <cell r="I3049">
            <v>6</v>
          </cell>
          <cell r="K3049">
            <v>110</v>
          </cell>
          <cell r="Q3049" t="str">
            <v>A</v>
          </cell>
          <cell r="R3049" t="str">
            <v>A</v>
          </cell>
          <cell r="S3049" t="str">
            <v>A</v>
          </cell>
          <cell r="T3049" t="str">
            <v>A</v>
          </cell>
          <cell r="U3049" t="str">
            <v>A</v>
          </cell>
          <cell r="V3049">
            <v>1551</v>
          </cell>
        </row>
        <row r="3050">
          <cell r="E3050" t="str">
            <v>S1</v>
          </cell>
          <cell r="V3050">
            <v>0</v>
          </cell>
        </row>
        <row r="3051">
          <cell r="E3051" t="str">
            <v>K</v>
          </cell>
          <cell r="F3051" t="str">
            <v>I</v>
          </cell>
          <cell r="G3051" t="str">
            <v>I</v>
          </cell>
          <cell r="H3051">
            <v>1</v>
          </cell>
          <cell r="I3051">
            <v>6</v>
          </cell>
          <cell r="K3051">
            <v>170</v>
          </cell>
          <cell r="Q3051" t="str">
            <v>A</v>
          </cell>
          <cell r="R3051" t="str">
            <v>A</v>
          </cell>
          <cell r="S3051" t="str">
            <v>A</v>
          </cell>
          <cell r="T3051" t="str">
            <v>A</v>
          </cell>
          <cell r="U3051" t="str">
            <v>A</v>
          </cell>
          <cell r="V3051">
            <v>2397</v>
          </cell>
        </row>
        <row r="3052">
          <cell r="E3052" t="str">
            <v>K</v>
          </cell>
          <cell r="F3052" t="str">
            <v>I</v>
          </cell>
          <cell r="G3052" t="str">
            <v>I</v>
          </cell>
          <cell r="H3052">
            <v>1</v>
          </cell>
          <cell r="I3052">
            <v>6</v>
          </cell>
          <cell r="K3052">
            <v>101</v>
          </cell>
          <cell r="Q3052" t="str">
            <v>A</v>
          </cell>
          <cell r="R3052" t="str">
            <v>A</v>
          </cell>
          <cell r="S3052" t="str">
            <v>A</v>
          </cell>
          <cell r="T3052" t="str">
            <v>A</v>
          </cell>
          <cell r="U3052" t="str">
            <v>A</v>
          </cell>
          <cell r="V3052">
            <v>1424</v>
          </cell>
        </row>
        <row r="3053">
          <cell r="E3053" t="str">
            <v>K</v>
          </cell>
          <cell r="F3053" t="str">
            <v>I</v>
          </cell>
          <cell r="G3053" t="str">
            <v>I</v>
          </cell>
          <cell r="H3053">
            <v>1</v>
          </cell>
          <cell r="I3053">
            <v>6</v>
          </cell>
          <cell r="K3053">
            <v>105</v>
          </cell>
          <cell r="Q3053" t="str">
            <v>A</v>
          </cell>
          <cell r="R3053" t="str">
            <v>C</v>
          </cell>
          <cell r="S3053" t="str">
            <v>A</v>
          </cell>
          <cell r="T3053" t="str">
            <v>A</v>
          </cell>
          <cell r="U3053" t="str">
            <v>C</v>
          </cell>
          <cell r="V3053">
            <v>1481</v>
          </cell>
        </row>
        <row r="3054">
          <cell r="E3054" t="str">
            <v>K</v>
          </cell>
          <cell r="F3054" t="str">
            <v>I</v>
          </cell>
          <cell r="G3054" t="str">
            <v>I</v>
          </cell>
          <cell r="H3054">
            <v>1</v>
          </cell>
          <cell r="I3054">
            <v>6</v>
          </cell>
          <cell r="K3054">
            <v>101</v>
          </cell>
          <cell r="Q3054" t="str">
            <v>A</v>
          </cell>
          <cell r="R3054" t="str">
            <v>A</v>
          </cell>
          <cell r="S3054" t="str">
            <v>A</v>
          </cell>
          <cell r="T3054" t="str">
            <v>C</v>
          </cell>
          <cell r="U3054" t="str">
            <v>C</v>
          </cell>
          <cell r="V3054">
            <v>1424</v>
          </cell>
        </row>
        <row r="3055">
          <cell r="E3055" t="str">
            <v>K</v>
          </cell>
          <cell r="F3055" t="str">
            <v>I</v>
          </cell>
          <cell r="G3055" t="str">
            <v>I</v>
          </cell>
          <cell r="H3055">
            <v>1</v>
          </cell>
          <cell r="I3055">
            <v>6</v>
          </cell>
          <cell r="K3055">
            <v>101</v>
          </cell>
          <cell r="Q3055" t="str">
            <v>A</v>
          </cell>
          <cell r="R3055" t="str">
            <v>A</v>
          </cell>
          <cell r="S3055" t="str">
            <v>A</v>
          </cell>
          <cell r="T3055" t="str">
            <v>A</v>
          </cell>
          <cell r="U3055" t="str">
            <v>A</v>
          </cell>
          <cell r="V3055">
            <v>1424</v>
          </cell>
        </row>
        <row r="3056">
          <cell r="E3056" t="str">
            <v>K</v>
          </cell>
          <cell r="F3056" t="str">
            <v>I</v>
          </cell>
          <cell r="G3056" t="str">
            <v>I</v>
          </cell>
          <cell r="H3056">
            <v>1</v>
          </cell>
          <cell r="I3056">
            <v>6</v>
          </cell>
          <cell r="K3056">
            <v>131</v>
          </cell>
          <cell r="Q3056" t="str">
            <v>A</v>
          </cell>
          <cell r="R3056" t="str">
            <v>A</v>
          </cell>
          <cell r="S3056" t="str">
            <v>A</v>
          </cell>
          <cell r="T3056" t="str">
            <v>A</v>
          </cell>
          <cell r="U3056" t="str">
            <v>A</v>
          </cell>
          <cell r="V3056">
            <v>1847</v>
          </cell>
        </row>
        <row r="3057">
          <cell r="E3057" t="str">
            <v>S1</v>
          </cell>
          <cell r="V3057">
            <v>0</v>
          </cell>
        </row>
        <row r="3058">
          <cell r="E3058" t="str">
            <v>K</v>
          </cell>
          <cell r="F3058" t="str">
            <v>I</v>
          </cell>
          <cell r="G3058" t="str">
            <v>I</v>
          </cell>
          <cell r="H3058">
            <v>1</v>
          </cell>
          <cell r="I3058">
            <v>6</v>
          </cell>
          <cell r="K3058">
            <v>130</v>
          </cell>
          <cell r="Q3058" t="str">
            <v>A</v>
          </cell>
          <cell r="R3058" t="str">
            <v>A</v>
          </cell>
          <cell r="S3058" t="str">
            <v>A</v>
          </cell>
          <cell r="T3058" t="str">
            <v>A</v>
          </cell>
          <cell r="U3058" t="str">
            <v>A</v>
          </cell>
          <cell r="V3058">
            <v>1833</v>
          </cell>
        </row>
        <row r="3059">
          <cell r="E3059" t="str">
            <v>K</v>
          </cell>
          <cell r="F3059" t="str">
            <v>I</v>
          </cell>
          <cell r="G3059" t="str">
            <v>I</v>
          </cell>
          <cell r="H3059">
            <v>1</v>
          </cell>
          <cell r="I3059">
            <v>6</v>
          </cell>
          <cell r="K3059">
            <v>50</v>
          </cell>
          <cell r="Q3059" t="str">
            <v>A</v>
          </cell>
          <cell r="R3059" t="str">
            <v>A</v>
          </cell>
          <cell r="S3059" t="str">
            <v>A</v>
          </cell>
          <cell r="T3059" t="str">
            <v>A</v>
          </cell>
          <cell r="U3059" t="str">
            <v>A</v>
          </cell>
          <cell r="V3059">
            <v>705</v>
          </cell>
        </row>
        <row r="3060">
          <cell r="E3060" t="str">
            <v>K</v>
          </cell>
          <cell r="F3060" t="str">
            <v>I</v>
          </cell>
          <cell r="G3060" t="str">
            <v>I</v>
          </cell>
          <cell r="H3060">
            <v>1</v>
          </cell>
          <cell r="I3060">
            <v>6</v>
          </cell>
          <cell r="K3060">
            <v>50</v>
          </cell>
          <cell r="Q3060" t="str">
            <v>A</v>
          </cell>
          <cell r="R3060" t="str">
            <v>A</v>
          </cell>
          <cell r="S3060" t="str">
            <v>C</v>
          </cell>
          <cell r="T3060" t="str">
            <v>A</v>
          </cell>
          <cell r="U3060" t="str">
            <v>C</v>
          </cell>
          <cell r="V3060">
            <v>705</v>
          </cell>
        </row>
        <row r="3061">
          <cell r="E3061" t="str">
            <v>K</v>
          </cell>
          <cell r="F3061" t="str">
            <v>I</v>
          </cell>
          <cell r="G3061" t="str">
            <v>I</v>
          </cell>
          <cell r="H3061">
            <v>1</v>
          </cell>
          <cell r="I3061">
            <v>6</v>
          </cell>
          <cell r="K3061">
            <v>50</v>
          </cell>
          <cell r="Q3061" t="str">
            <v>A</v>
          </cell>
          <cell r="R3061" t="str">
            <v>A</v>
          </cell>
          <cell r="S3061" t="str">
            <v>A</v>
          </cell>
          <cell r="T3061" t="str">
            <v>A</v>
          </cell>
          <cell r="U3061" t="str">
            <v>A</v>
          </cell>
          <cell r="V3061">
            <v>705</v>
          </cell>
        </row>
        <row r="3062">
          <cell r="E3062" t="str">
            <v>K</v>
          </cell>
          <cell r="F3062" t="str">
            <v>I</v>
          </cell>
          <cell r="G3062" t="str">
            <v>I</v>
          </cell>
          <cell r="H3062">
            <v>1</v>
          </cell>
          <cell r="I3062">
            <v>6</v>
          </cell>
          <cell r="K3062">
            <v>50</v>
          </cell>
          <cell r="Q3062" t="str">
            <v>A</v>
          </cell>
          <cell r="R3062" t="str">
            <v>A</v>
          </cell>
          <cell r="S3062" t="str">
            <v>A</v>
          </cell>
          <cell r="T3062" t="str">
            <v>A</v>
          </cell>
          <cell r="U3062" t="str">
            <v>A</v>
          </cell>
          <cell r="V3062">
            <v>705</v>
          </cell>
        </row>
        <row r="3063">
          <cell r="E3063" t="str">
            <v>K</v>
          </cell>
          <cell r="F3063" t="str">
            <v>I</v>
          </cell>
          <cell r="G3063" t="str">
            <v>I</v>
          </cell>
          <cell r="H3063">
            <v>1</v>
          </cell>
          <cell r="I3063">
            <v>5</v>
          </cell>
          <cell r="K3063">
            <v>50</v>
          </cell>
          <cell r="Q3063" t="str">
            <v>A</v>
          </cell>
          <cell r="R3063" t="str">
            <v>A</v>
          </cell>
          <cell r="S3063" t="str">
            <v>A</v>
          </cell>
          <cell r="T3063" t="str">
            <v>A</v>
          </cell>
          <cell r="U3063" t="str">
            <v>A</v>
          </cell>
          <cell r="V3063">
            <v>735</v>
          </cell>
        </row>
        <row r="3064">
          <cell r="E3064" t="str">
            <v>K</v>
          </cell>
          <cell r="F3064" t="str">
            <v>I</v>
          </cell>
          <cell r="G3064" t="str">
            <v>I</v>
          </cell>
          <cell r="H3064">
            <v>1</v>
          </cell>
          <cell r="I3064">
            <v>5</v>
          </cell>
          <cell r="K3064">
            <v>50</v>
          </cell>
          <cell r="Q3064" t="str">
            <v>A</v>
          </cell>
          <cell r="R3064" t="str">
            <v>A</v>
          </cell>
          <cell r="S3064" t="str">
            <v>A</v>
          </cell>
          <cell r="T3064" t="str">
            <v>A</v>
          </cell>
          <cell r="U3064" t="str">
            <v>A</v>
          </cell>
          <cell r="V3064">
            <v>735</v>
          </cell>
        </row>
        <row r="3065">
          <cell r="E3065" t="str">
            <v>K</v>
          </cell>
          <cell r="F3065" t="str">
            <v>I</v>
          </cell>
          <cell r="G3065" t="str">
            <v>I</v>
          </cell>
          <cell r="H3065">
            <v>1</v>
          </cell>
          <cell r="I3065">
            <v>5</v>
          </cell>
          <cell r="K3065">
            <v>50</v>
          </cell>
          <cell r="Q3065" t="str">
            <v>A</v>
          </cell>
          <cell r="R3065" t="str">
            <v>A</v>
          </cell>
          <cell r="S3065" t="str">
            <v>A</v>
          </cell>
          <cell r="T3065" t="str">
            <v>A</v>
          </cell>
          <cell r="U3065" t="str">
            <v>A</v>
          </cell>
          <cell r="V3065">
            <v>735</v>
          </cell>
        </row>
        <row r="3066">
          <cell r="E3066">
            <v>0</v>
          </cell>
          <cell r="V3066">
            <v>0</v>
          </cell>
        </row>
        <row r="3067">
          <cell r="E3067">
            <v>0</v>
          </cell>
          <cell r="V3067">
            <v>0</v>
          </cell>
        </row>
        <row r="3068">
          <cell r="E3068" t="str">
            <v>K</v>
          </cell>
          <cell r="F3068" t="str">
            <v>I</v>
          </cell>
          <cell r="G3068" t="str">
            <v>I</v>
          </cell>
          <cell r="H3068">
            <v>1</v>
          </cell>
          <cell r="I3068">
            <v>5</v>
          </cell>
          <cell r="K3068">
            <v>50</v>
          </cell>
          <cell r="Q3068" t="str">
            <v>A</v>
          </cell>
          <cell r="R3068" t="str">
            <v>A</v>
          </cell>
          <cell r="S3068" t="str">
            <v>A</v>
          </cell>
          <cell r="T3068" t="str">
            <v>A</v>
          </cell>
          <cell r="U3068" t="str">
            <v>A</v>
          </cell>
          <cell r="V3068">
            <v>735</v>
          </cell>
        </row>
        <row r="3069">
          <cell r="E3069">
            <v>0</v>
          </cell>
          <cell r="V3069">
            <v>0</v>
          </cell>
        </row>
        <row r="3070">
          <cell r="E3070">
            <v>0</v>
          </cell>
          <cell r="V3070">
            <v>0</v>
          </cell>
        </row>
        <row r="3071">
          <cell r="E3071">
            <v>0</v>
          </cell>
          <cell r="V3071">
            <v>0</v>
          </cell>
        </row>
        <row r="3072">
          <cell r="E3072" t="str">
            <v>S1</v>
          </cell>
          <cell r="V3072">
            <v>0</v>
          </cell>
        </row>
        <row r="3073">
          <cell r="E3073" t="str">
            <v>K</v>
          </cell>
          <cell r="V3073">
            <v>0</v>
          </cell>
        </row>
        <row r="3074">
          <cell r="E3074" t="str">
            <v>K</v>
          </cell>
          <cell r="F3074" t="str">
            <v>II</v>
          </cell>
          <cell r="G3074" t="str">
            <v>II</v>
          </cell>
          <cell r="H3074">
            <v>1</v>
          </cell>
          <cell r="I3074">
            <v>7</v>
          </cell>
          <cell r="K3074">
            <v>112</v>
          </cell>
          <cell r="Q3074" t="str">
            <v>A</v>
          </cell>
          <cell r="R3074" t="str">
            <v>A</v>
          </cell>
          <cell r="S3074" t="str">
            <v>A</v>
          </cell>
          <cell r="T3074" t="str">
            <v>A</v>
          </cell>
          <cell r="U3074" t="str">
            <v>A</v>
          </cell>
          <cell r="V3074">
            <v>1626</v>
          </cell>
        </row>
        <row r="3075">
          <cell r="E3075" t="str">
            <v>K</v>
          </cell>
          <cell r="F3075" t="str">
            <v>II</v>
          </cell>
          <cell r="G3075" t="str">
            <v>II</v>
          </cell>
          <cell r="H3075">
            <v>1</v>
          </cell>
          <cell r="I3075">
            <v>7</v>
          </cell>
          <cell r="K3075">
            <v>52</v>
          </cell>
          <cell r="Q3075" t="str">
            <v>A</v>
          </cell>
          <cell r="R3075" t="str">
            <v>C</v>
          </cell>
          <cell r="S3075" t="str">
            <v>C</v>
          </cell>
          <cell r="T3075" t="str">
            <v>C</v>
          </cell>
          <cell r="U3075" t="str">
            <v>C</v>
          </cell>
          <cell r="V3075">
            <v>755</v>
          </cell>
        </row>
        <row r="3076">
          <cell r="E3076" t="str">
            <v>K</v>
          </cell>
          <cell r="F3076" t="str">
            <v>II</v>
          </cell>
          <cell r="G3076" t="str">
            <v>II</v>
          </cell>
          <cell r="H3076">
            <v>1</v>
          </cell>
          <cell r="I3076">
            <v>7</v>
          </cell>
          <cell r="K3076">
            <v>102</v>
          </cell>
          <cell r="Q3076" t="str">
            <v>A</v>
          </cell>
          <cell r="R3076" t="str">
            <v>A</v>
          </cell>
          <cell r="S3076" t="str">
            <v>A</v>
          </cell>
          <cell r="T3076" t="str">
            <v>A</v>
          </cell>
          <cell r="U3076" t="str">
            <v>A</v>
          </cell>
          <cell r="V3076">
            <v>1481</v>
          </cell>
        </row>
        <row r="3077">
          <cell r="E3077" t="str">
            <v>K</v>
          </cell>
          <cell r="F3077" t="str">
            <v>II</v>
          </cell>
          <cell r="G3077" t="str">
            <v>II</v>
          </cell>
          <cell r="H3077">
            <v>1</v>
          </cell>
          <cell r="I3077">
            <v>7</v>
          </cell>
          <cell r="K3077">
            <v>170</v>
          </cell>
          <cell r="Q3077" t="str">
            <v>A</v>
          </cell>
          <cell r="R3077" t="str">
            <v>A</v>
          </cell>
          <cell r="S3077" t="str">
            <v>A</v>
          </cell>
          <cell r="T3077" t="str">
            <v>A</v>
          </cell>
          <cell r="U3077" t="str">
            <v>A</v>
          </cell>
          <cell r="V3077">
            <v>2468</v>
          </cell>
        </row>
        <row r="3078">
          <cell r="E3078" t="str">
            <v>K</v>
          </cell>
          <cell r="F3078" t="str">
            <v>II</v>
          </cell>
          <cell r="G3078" t="str">
            <v>II</v>
          </cell>
          <cell r="H3078">
            <v>1</v>
          </cell>
          <cell r="I3078">
            <v>7</v>
          </cell>
          <cell r="K3078">
            <v>105</v>
          </cell>
          <cell r="Q3078" t="str">
            <v>A</v>
          </cell>
          <cell r="R3078" t="str">
            <v>A</v>
          </cell>
          <cell r="S3078" t="str">
            <v>A</v>
          </cell>
          <cell r="T3078" t="str">
            <v>A</v>
          </cell>
          <cell r="U3078" t="str">
            <v>A</v>
          </cell>
          <cell r="V3078">
            <v>1525</v>
          </cell>
        </row>
        <row r="3079">
          <cell r="E3079" t="str">
            <v>K</v>
          </cell>
          <cell r="F3079" t="str">
            <v>II</v>
          </cell>
          <cell r="G3079" t="str">
            <v>II</v>
          </cell>
          <cell r="H3079">
            <v>1</v>
          </cell>
          <cell r="I3079">
            <v>7</v>
          </cell>
          <cell r="K3079">
            <v>97</v>
          </cell>
          <cell r="Q3079" t="str">
            <v>A</v>
          </cell>
          <cell r="R3079" t="str">
            <v>A</v>
          </cell>
          <cell r="S3079" t="str">
            <v>A</v>
          </cell>
          <cell r="T3079" t="str">
            <v>A</v>
          </cell>
          <cell r="U3079" t="str">
            <v>A</v>
          </cell>
          <cell r="V3079">
            <v>1408</v>
          </cell>
        </row>
        <row r="3080">
          <cell r="E3080" t="str">
            <v>K</v>
          </cell>
          <cell r="F3080" t="str">
            <v>II</v>
          </cell>
          <cell r="G3080" t="str">
            <v>II</v>
          </cell>
          <cell r="H3080">
            <v>1</v>
          </cell>
          <cell r="I3080">
            <v>7</v>
          </cell>
          <cell r="K3080">
            <v>150</v>
          </cell>
          <cell r="Q3080" t="str">
            <v>A</v>
          </cell>
          <cell r="R3080" t="str">
            <v>A</v>
          </cell>
          <cell r="S3080" t="str">
            <v>A</v>
          </cell>
          <cell r="T3080" t="str">
            <v>A</v>
          </cell>
          <cell r="U3080" t="str">
            <v>A</v>
          </cell>
          <cell r="V3080">
            <v>2178</v>
          </cell>
        </row>
        <row r="3081">
          <cell r="E3081" t="str">
            <v>S1</v>
          </cell>
          <cell r="V3081">
            <v>0</v>
          </cell>
        </row>
        <row r="3082">
          <cell r="E3082" t="str">
            <v>K</v>
          </cell>
          <cell r="F3082" t="str">
            <v>II</v>
          </cell>
          <cell r="G3082" t="str">
            <v>II</v>
          </cell>
          <cell r="H3082">
            <v>1</v>
          </cell>
          <cell r="I3082">
            <v>6</v>
          </cell>
          <cell r="K3082">
            <v>107</v>
          </cell>
          <cell r="Q3082" t="str">
            <v>A</v>
          </cell>
          <cell r="R3082" t="str">
            <v>A</v>
          </cell>
          <cell r="S3082" t="str">
            <v>A</v>
          </cell>
          <cell r="T3082" t="str">
            <v>A</v>
          </cell>
          <cell r="U3082" t="str">
            <v>A</v>
          </cell>
          <cell r="V3082">
            <v>1509</v>
          </cell>
        </row>
        <row r="3083">
          <cell r="E3083" t="str">
            <v>K</v>
          </cell>
          <cell r="F3083" t="str">
            <v>II</v>
          </cell>
          <cell r="G3083" t="str">
            <v>II</v>
          </cell>
          <cell r="H3083">
            <v>1</v>
          </cell>
          <cell r="I3083">
            <v>6</v>
          </cell>
          <cell r="K3083">
            <v>98</v>
          </cell>
          <cell r="Q3083" t="str">
            <v>A</v>
          </cell>
          <cell r="R3083" t="str">
            <v>A</v>
          </cell>
          <cell r="S3083" t="str">
            <v>A</v>
          </cell>
          <cell r="T3083" t="str">
            <v>A</v>
          </cell>
          <cell r="U3083" t="str">
            <v>A</v>
          </cell>
          <cell r="V3083">
            <v>1382</v>
          </cell>
        </row>
        <row r="3084">
          <cell r="E3084" t="str">
            <v>K</v>
          </cell>
          <cell r="F3084" t="str">
            <v>II</v>
          </cell>
          <cell r="G3084" t="str">
            <v>II</v>
          </cell>
          <cell r="H3084">
            <v>1</v>
          </cell>
          <cell r="I3084">
            <v>6</v>
          </cell>
          <cell r="K3084">
            <v>103</v>
          </cell>
          <cell r="Q3084" t="str">
            <v>A</v>
          </cell>
          <cell r="R3084" t="str">
            <v>A</v>
          </cell>
          <cell r="S3084" t="str">
            <v>A</v>
          </cell>
          <cell r="T3084" t="str">
            <v>A</v>
          </cell>
          <cell r="U3084" t="str">
            <v>A</v>
          </cell>
          <cell r="V3084">
            <v>1452</v>
          </cell>
        </row>
        <row r="3085">
          <cell r="E3085" t="str">
            <v>S1</v>
          </cell>
          <cell r="V3085">
            <v>0</v>
          </cell>
        </row>
        <row r="3086">
          <cell r="E3086" t="str">
            <v>K</v>
          </cell>
          <cell r="F3086" t="str">
            <v>II</v>
          </cell>
          <cell r="G3086" t="str">
            <v>II</v>
          </cell>
          <cell r="H3086">
            <v>1</v>
          </cell>
          <cell r="I3086">
            <v>6</v>
          </cell>
          <cell r="K3086">
            <v>94</v>
          </cell>
          <cell r="Q3086" t="str">
            <v>A</v>
          </cell>
          <cell r="R3086" t="str">
            <v>A</v>
          </cell>
          <cell r="S3086" t="str">
            <v>A</v>
          </cell>
          <cell r="T3086" t="str">
            <v>A</v>
          </cell>
          <cell r="U3086" t="str">
            <v>A</v>
          </cell>
          <cell r="V3086">
            <v>1325</v>
          </cell>
        </row>
        <row r="3087">
          <cell r="E3087" t="str">
            <v>S1</v>
          </cell>
          <cell r="V3087">
            <v>0</v>
          </cell>
        </row>
        <row r="3088">
          <cell r="E3088" t="str">
            <v>K</v>
          </cell>
          <cell r="F3088" t="str">
            <v>II</v>
          </cell>
          <cell r="G3088" t="str">
            <v>II</v>
          </cell>
          <cell r="H3088">
            <v>1</v>
          </cell>
          <cell r="I3088">
            <v>6</v>
          </cell>
          <cell r="K3088">
            <v>60</v>
          </cell>
          <cell r="Q3088" t="str">
            <v>A</v>
          </cell>
          <cell r="R3088" t="str">
            <v>A</v>
          </cell>
          <cell r="S3088" t="str">
            <v>C</v>
          </cell>
          <cell r="T3088" t="str">
            <v>C</v>
          </cell>
          <cell r="U3088" t="str">
            <v>C</v>
          </cell>
          <cell r="V3088">
            <v>846</v>
          </cell>
        </row>
        <row r="3089">
          <cell r="E3089" t="str">
            <v>K</v>
          </cell>
          <cell r="F3089" t="str">
            <v>II</v>
          </cell>
          <cell r="G3089" t="str">
            <v>II</v>
          </cell>
          <cell r="H3089">
            <v>1</v>
          </cell>
          <cell r="I3089">
            <v>6</v>
          </cell>
          <cell r="K3089">
            <v>92</v>
          </cell>
          <cell r="Q3089" t="str">
            <v>A</v>
          </cell>
          <cell r="R3089" t="str">
            <v>A</v>
          </cell>
          <cell r="S3089" t="str">
            <v>A</v>
          </cell>
          <cell r="T3089" t="str">
            <v>A</v>
          </cell>
          <cell r="U3089" t="str">
            <v>A</v>
          </cell>
          <cell r="V3089">
            <v>1297</v>
          </cell>
        </row>
        <row r="3090">
          <cell r="E3090" t="str">
            <v>S1</v>
          </cell>
          <cell r="V3090">
            <v>0</v>
          </cell>
        </row>
        <row r="3091">
          <cell r="E3091" t="str">
            <v>S1</v>
          </cell>
          <cell r="V3091">
            <v>0</v>
          </cell>
        </row>
        <row r="3092">
          <cell r="E3092">
            <v>0</v>
          </cell>
          <cell r="V3092">
            <v>0</v>
          </cell>
        </row>
        <row r="3093">
          <cell r="E3093" t="str">
            <v>S1</v>
          </cell>
          <cell r="V3093">
            <v>0</v>
          </cell>
        </row>
        <row r="3094">
          <cell r="E3094" t="str">
            <v>K</v>
          </cell>
          <cell r="F3094" t="str">
            <v>II</v>
          </cell>
          <cell r="G3094" t="str">
            <v>II</v>
          </cell>
          <cell r="H3094">
            <v>1</v>
          </cell>
          <cell r="I3094">
            <v>7</v>
          </cell>
          <cell r="K3094">
            <v>58</v>
          </cell>
          <cell r="Q3094" t="str">
            <v>A</v>
          </cell>
          <cell r="R3094" t="str">
            <v>A</v>
          </cell>
          <cell r="S3094" t="str">
            <v>C</v>
          </cell>
          <cell r="T3094" t="str">
            <v>C</v>
          </cell>
          <cell r="U3094" t="str">
            <v>C</v>
          </cell>
          <cell r="V3094">
            <v>842</v>
          </cell>
        </row>
        <row r="3095">
          <cell r="E3095" t="str">
            <v>M1</v>
          </cell>
          <cell r="V3095">
            <v>0</v>
          </cell>
        </row>
        <row r="3096">
          <cell r="E3096" t="str">
            <v>K</v>
          </cell>
          <cell r="F3096" t="str">
            <v>II</v>
          </cell>
          <cell r="G3096" t="str">
            <v>II</v>
          </cell>
          <cell r="H3096">
            <v>1</v>
          </cell>
          <cell r="I3096">
            <v>7</v>
          </cell>
          <cell r="K3096">
            <v>48</v>
          </cell>
          <cell r="Q3096" t="str">
            <v>A</v>
          </cell>
          <cell r="R3096" t="str">
            <v>A</v>
          </cell>
          <cell r="S3096" t="str">
            <v>C</v>
          </cell>
          <cell r="T3096" t="str">
            <v>C</v>
          </cell>
          <cell r="U3096" t="str">
            <v>C</v>
          </cell>
          <cell r="V3096">
            <v>697</v>
          </cell>
        </row>
        <row r="3097">
          <cell r="E3097" t="str">
            <v>K</v>
          </cell>
          <cell r="F3097" t="str">
            <v>II</v>
          </cell>
          <cell r="G3097" t="str">
            <v>II</v>
          </cell>
          <cell r="H3097">
            <v>1</v>
          </cell>
          <cell r="I3097">
            <v>7</v>
          </cell>
          <cell r="K3097">
            <v>48</v>
          </cell>
          <cell r="Q3097" t="str">
            <v>A</v>
          </cell>
          <cell r="R3097" t="str">
            <v>C</v>
          </cell>
          <cell r="S3097" t="str">
            <v>C</v>
          </cell>
          <cell r="T3097" t="str">
            <v>C</v>
          </cell>
          <cell r="U3097" t="str">
            <v>C</v>
          </cell>
          <cell r="V3097">
            <v>697</v>
          </cell>
        </row>
        <row r="3098">
          <cell r="E3098">
            <v>0</v>
          </cell>
          <cell r="V3098">
            <v>0</v>
          </cell>
        </row>
        <row r="3099">
          <cell r="E3099" t="str">
            <v>K</v>
          </cell>
          <cell r="F3099" t="str">
            <v>II</v>
          </cell>
          <cell r="G3099" t="str">
            <v>II</v>
          </cell>
          <cell r="H3099">
            <v>1</v>
          </cell>
          <cell r="I3099">
            <v>7</v>
          </cell>
          <cell r="K3099">
            <v>90</v>
          </cell>
          <cell r="Q3099" t="str">
            <v>A</v>
          </cell>
          <cell r="R3099" t="str">
            <v>C</v>
          </cell>
          <cell r="S3099" t="str">
            <v>C</v>
          </cell>
          <cell r="T3099" t="str">
            <v>C</v>
          </cell>
          <cell r="U3099" t="str">
            <v>C</v>
          </cell>
          <cell r="V3099">
            <v>1307</v>
          </cell>
        </row>
        <row r="3100">
          <cell r="E3100">
            <v>0</v>
          </cell>
          <cell r="V3100">
            <v>0</v>
          </cell>
        </row>
        <row r="3101">
          <cell r="E3101" t="str">
            <v>K</v>
          </cell>
          <cell r="F3101" t="str">
            <v>II</v>
          </cell>
          <cell r="G3101" t="str">
            <v>II</v>
          </cell>
          <cell r="H3101">
            <v>1</v>
          </cell>
          <cell r="I3101">
            <v>7</v>
          </cell>
          <cell r="K3101">
            <v>48</v>
          </cell>
          <cell r="Q3101" t="str">
            <v>A</v>
          </cell>
          <cell r="R3101" t="str">
            <v>C</v>
          </cell>
          <cell r="S3101" t="str">
            <v>C</v>
          </cell>
          <cell r="T3101" t="str">
            <v>C</v>
          </cell>
          <cell r="U3101" t="str">
            <v>C</v>
          </cell>
          <cell r="V3101">
            <v>697</v>
          </cell>
        </row>
        <row r="3102">
          <cell r="E3102" t="str">
            <v>K</v>
          </cell>
          <cell r="F3102" t="str">
            <v>II</v>
          </cell>
          <cell r="G3102" t="str">
            <v>II</v>
          </cell>
          <cell r="H3102">
            <v>1</v>
          </cell>
          <cell r="I3102">
            <v>7</v>
          </cell>
          <cell r="K3102">
            <v>48</v>
          </cell>
          <cell r="Q3102" t="str">
            <v>A</v>
          </cell>
          <cell r="R3102" t="str">
            <v>C</v>
          </cell>
          <cell r="S3102" t="str">
            <v>C</v>
          </cell>
          <cell r="T3102" t="str">
            <v>C</v>
          </cell>
          <cell r="U3102" t="str">
            <v>C</v>
          </cell>
          <cell r="V3102">
            <v>697</v>
          </cell>
        </row>
        <row r="3103">
          <cell r="E3103" t="str">
            <v>K</v>
          </cell>
          <cell r="F3103" t="str">
            <v>II</v>
          </cell>
          <cell r="G3103" t="str">
            <v>II</v>
          </cell>
          <cell r="H3103">
            <v>1</v>
          </cell>
          <cell r="I3103">
            <v>7</v>
          </cell>
          <cell r="K3103">
            <v>48</v>
          </cell>
          <cell r="Q3103" t="str">
            <v>A</v>
          </cell>
          <cell r="R3103" t="str">
            <v>C</v>
          </cell>
          <cell r="S3103" t="str">
            <v>C</v>
          </cell>
          <cell r="T3103" t="str">
            <v>C</v>
          </cell>
          <cell r="U3103" t="str">
            <v>C</v>
          </cell>
          <cell r="V3103">
            <v>697</v>
          </cell>
        </row>
        <row r="3104">
          <cell r="E3104" t="str">
            <v>K</v>
          </cell>
          <cell r="F3104" t="str">
            <v>II</v>
          </cell>
          <cell r="G3104" t="str">
            <v>II</v>
          </cell>
          <cell r="H3104">
            <v>1</v>
          </cell>
          <cell r="I3104">
            <v>7</v>
          </cell>
          <cell r="K3104">
            <v>48</v>
          </cell>
          <cell r="Q3104" t="str">
            <v>A</v>
          </cell>
          <cell r="R3104" t="str">
            <v>C</v>
          </cell>
          <cell r="S3104" t="str">
            <v>C</v>
          </cell>
          <cell r="T3104" t="str">
            <v>C</v>
          </cell>
          <cell r="U3104" t="str">
            <v>C</v>
          </cell>
          <cell r="V3104">
            <v>697</v>
          </cell>
        </row>
        <row r="3105">
          <cell r="E3105" t="str">
            <v>K</v>
          </cell>
          <cell r="F3105" t="str">
            <v>II</v>
          </cell>
          <cell r="G3105" t="str">
            <v>II</v>
          </cell>
          <cell r="H3105">
            <v>1</v>
          </cell>
          <cell r="I3105">
            <v>7</v>
          </cell>
          <cell r="K3105">
            <v>48</v>
          </cell>
          <cell r="Q3105" t="str">
            <v>A</v>
          </cell>
          <cell r="R3105" t="str">
            <v>C</v>
          </cell>
          <cell r="S3105" t="str">
            <v>C</v>
          </cell>
          <cell r="T3105" t="str">
            <v>C</v>
          </cell>
          <cell r="U3105" t="str">
            <v>C</v>
          </cell>
          <cell r="V3105">
            <v>697</v>
          </cell>
        </row>
        <row r="3106">
          <cell r="E3106">
            <v>0</v>
          </cell>
          <cell r="V3106">
            <v>0</v>
          </cell>
        </row>
        <row r="3107">
          <cell r="E3107">
            <v>0</v>
          </cell>
          <cell r="V3107">
            <v>0</v>
          </cell>
        </row>
        <row r="3108">
          <cell r="E3108">
            <v>0</v>
          </cell>
          <cell r="V3108">
            <v>0</v>
          </cell>
        </row>
        <row r="3109">
          <cell r="E3109" t="str">
            <v>K</v>
          </cell>
          <cell r="F3109" t="str">
            <v>II</v>
          </cell>
          <cell r="G3109" t="str">
            <v>II</v>
          </cell>
          <cell r="H3109">
            <v>1</v>
          </cell>
          <cell r="I3109">
            <v>7</v>
          </cell>
          <cell r="K3109">
            <v>48</v>
          </cell>
          <cell r="Q3109" t="str">
            <v>A</v>
          </cell>
          <cell r="R3109" t="str">
            <v>C</v>
          </cell>
          <cell r="S3109" t="str">
            <v>C</v>
          </cell>
          <cell r="T3109" t="str">
            <v>C</v>
          </cell>
          <cell r="U3109" t="str">
            <v>C</v>
          </cell>
          <cell r="V3109">
            <v>697</v>
          </cell>
        </row>
        <row r="3110">
          <cell r="E3110">
            <v>0</v>
          </cell>
          <cell r="V3110">
            <v>0</v>
          </cell>
        </row>
        <row r="3111">
          <cell r="E3111" t="str">
            <v>K</v>
          </cell>
          <cell r="F3111" t="str">
            <v>II</v>
          </cell>
          <cell r="G3111" t="str">
            <v>II</v>
          </cell>
          <cell r="H3111">
            <v>1</v>
          </cell>
          <cell r="I3111">
            <v>7</v>
          </cell>
          <cell r="K3111">
            <v>48</v>
          </cell>
          <cell r="Q3111" t="str">
            <v>A</v>
          </cell>
          <cell r="R3111" t="str">
            <v>C</v>
          </cell>
          <cell r="S3111" t="str">
            <v>C</v>
          </cell>
          <cell r="T3111" t="str">
            <v>C</v>
          </cell>
          <cell r="U3111" t="str">
            <v>C</v>
          </cell>
          <cell r="V3111">
            <v>697</v>
          </cell>
        </row>
        <row r="3112">
          <cell r="E3112" t="str">
            <v>K</v>
          </cell>
          <cell r="F3112" t="str">
            <v>II</v>
          </cell>
          <cell r="G3112" t="str">
            <v>II</v>
          </cell>
          <cell r="H3112">
            <v>1</v>
          </cell>
          <cell r="I3112">
            <v>7</v>
          </cell>
          <cell r="K3112">
            <v>48</v>
          </cell>
          <cell r="Q3112" t="str">
            <v>A</v>
          </cell>
          <cell r="R3112" t="str">
            <v>C</v>
          </cell>
          <cell r="S3112" t="str">
            <v>C</v>
          </cell>
          <cell r="T3112" t="str">
            <v>C</v>
          </cell>
          <cell r="U3112" t="str">
            <v>C</v>
          </cell>
          <cell r="V3112">
            <v>697</v>
          </cell>
        </row>
        <row r="3113">
          <cell r="E3113" t="str">
            <v>K</v>
          </cell>
          <cell r="F3113" t="str">
            <v>II</v>
          </cell>
          <cell r="G3113" t="str">
            <v>II</v>
          </cell>
          <cell r="H3113">
            <v>1</v>
          </cell>
          <cell r="I3113">
            <v>7</v>
          </cell>
          <cell r="K3113">
            <v>48</v>
          </cell>
          <cell r="Q3113" t="str">
            <v>A</v>
          </cell>
          <cell r="R3113" t="str">
            <v>C</v>
          </cell>
          <cell r="S3113" t="str">
            <v>C</v>
          </cell>
          <cell r="T3113" t="str">
            <v>C</v>
          </cell>
          <cell r="U3113" t="str">
            <v>C</v>
          </cell>
          <cell r="V3113">
            <v>697</v>
          </cell>
        </row>
        <row r="3114">
          <cell r="E3114">
            <v>0</v>
          </cell>
          <cell r="V3114">
            <v>0</v>
          </cell>
        </row>
        <row r="3115">
          <cell r="E3115">
            <v>0</v>
          </cell>
          <cell r="V3115">
            <v>0</v>
          </cell>
        </row>
        <row r="3116">
          <cell r="E3116">
            <v>0</v>
          </cell>
          <cell r="V3116">
            <v>0</v>
          </cell>
        </row>
        <row r="3117">
          <cell r="E3117">
            <v>0</v>
          </cell>
          <cell r="V3117">
            <v>0</v>
          </cell>
        </row>
        <row r="3118">
          <cell r="E3118">
            <v>0</v>
          </cell>
          <cell r="V3118">
            <v>0</v>
          </cell>
        </row>
        <row r="3119">
          <cell r="E3119">
            <v>0</v>
          </cell>
          <cell r="V3119">
            <v>0</v>
          </cell>
        </row>
        <row r="3120">
          <cell r="E3120">
            <v>0</v>
          </cell>
          <cell r="V3120">
            <v>0</v>
          </cell>
        </row>
        <row r="3121">
          <cell r="E3121">
            <v>0</v>
          </cell>
          <cell r="V3121">
            <v>0</v>
          </cell>
        </row>
        <row r="3122">
          <cell r="E3122">
            <v>0</v>
          </cell>
          <cell r="V3122">
            <v>0</v>
          </cell>
        </row>
        <row r="3123">
          <cell r="E3123">
            <v>0</v>
          </cell>
          <cell r="V3123">
            <v>0</v>
          </cell>
        </row>
        <row r="3124">
          <cell r="E3124">
            <v>0</v>
          </cell>
          <cell r="V3124">
            <v>0</v>
          </cell>
        </row>
        <row r="3125">
          <cell r="E3125">
            <v>0</v>
          </cell>
          <cell r="V3125">
            <v>0</v>
          </cell>
        </row>
        <row r="3126">
          <cell r="E3126">
            <v>0</v>
          </cell>
          <cell r="V3126">
            <v>0</v>
          </cell>
        </row>
        <row r="3127">
          <cell r="E3127">
            <v>0</v>
          </cell>
          <cell r="V3127">
            <v>0</v>
          </cell>
        </row>
        <row r="3128">
          <cell r="E3128">
            <v>0</v>
          </cell>
          <cell r="V3128">
            <v>0</v>
          </cell>
        </row>
        <row r="3129">
          <cell r="E3129">
            <v>0</v>
          </cell>
          <cell r="V3129">
            <v>0</v>
          </cell>
        </row>
        <row r="3130">
          <cell r="E3130">
            <v>0</v>
          </cell>
          <cell r="V3130">
            <v>0</v>
          </cell>
        </row>
        <row r="3131">
          <cell r="E3131">
            <v>0</v>
          </cell>
          <cell r="V3131">
            <v>0</v>
          </cell>
        </row>
        <row r="3132">
          <cell r="E3132">
            <v>0</v>
          </cell>
          <cell r="V3132">
            <v>0</v>
          </cell>
        </row>
        <row r="3133">
          <cell r="E3133">
            <v>0</v>
          </cell>
          <cell r="V3133">
            <v>0</v>
          </cell>
        </row>
        <row r="3134">
          <cell r="E3134">
            <v>0</v>
          </cell>
          <cell r="V3134">
            <v>0</v>
          </cell>
        </row>
        <row r="3135">
          <cell r="E3135">
            <v>0</v>
          </cell>
          <cell r="V3135">
            <v>0</v>
          </cell>
        </row>
        <row r="3136">
          <cell r="E3136">
            <v>0</v>
          </cell>
          <cell r="V3136">
            <v>0</v>
          </cell>
        </row>
        <row r="3137">
          <cell r="E3137">
            <v>0</v>
          </cell>
          <cell r="V3137">
            <v>0</v>
          </cell>
        </row>
        <row r="3138">
          <cell r="E3138">
            <v>0</v>
          </cell>
          <cell r="V3138">
            <v>0</v>
          </cell>
        </row>
        <row r="3139">
          <cell r="E3139">
            <v>0</v>
          </cell>
          <cell r="V3139">
            <v>0</v>
          </cell>
        </row>
        <row r="3140">
          <cell r="E3140">
            <v>0</v>
          </cell>
          <cell r="V3140">
            <v>0</v>
          </cell>
        </row>
        <row r="3141">
          <cell r="E3141">
            <v>0</v>
          </cell>
          <cell r="V3141">
            <v>0</v>
          </cell>
        </row>
        <row r="3142">
          <cell r="E3142">
            <v>0</v>
          </cell>
          <cell r="V3142">
            <v>0</v>
          </cell>
        </row>
        <row r="3143">
          <cell r="E3143">
            <v>0</v>
          </cell>
          <cell r="V3143">
            <v>0</v>
          </cell>
        </row>
        <row r="3144">
          <cell r="E3144">
            <v>0</v>
          </cell>
          <cell r="V3144">
            <v>0</v>
          </cell>
        </row>
        <row r="3145">
          <cell r="E3145">
            <v>0</v>
          </cell>
          <cell r="V3145">
            <v>0</v>
          </cell>
        </row>
        <row r="3146">
          <cell r="E3146">
            <v>0</v>
          </cell>
          <cell r="V3146">
            <v>0</v>
          </cell>
        </row>
        <row r="3147">
          <cell r="E3147">
            <v>0</v>
          </cell>
          <cell r="V3147">
            <v>0</v>
          </cell>
        </row>
        <row r="3148">
          <cell r="E3148">
            <v>0</v>
          </cell>
          <cell r="V3148">
            <v>0</v>
          </cell>
        </row>
        <row r="3149">
          <cell r="E3149">
            <v>0</v>
          </cell>
          <cell r="V3149">
            <v>0</v>
          </cell>
        </row>
        <row r="3150">
          <cell r="E3150">
            <v>0</v>
          </cell>
          <cell r="V3150">
            <v>0</v>
          </cell>
        </row>
        <row r="3151">
          <cell r="E3151">
            <v>0</v>
          </cell>
          <cell r="V3151">
            <v>0</v>
          </cell>
        </row>
        <row r="3152">
          <cell r="E3152">
            <v>0</v>
          </cell>
          <cell r="V3152">
            <v>0</v>
          </cell>
        </row>
        <row r="3153">
          <cell r="E3153">
            <v>0</v>
          </cell>
          <cell r="V3153">
            <v>0</v>
          </cell>
        </row>
        <row r="3154">
          <cell r="E3154">
            <v>0</v>
          </cell>
          <cell r="V3154">
            <v>0</v>
          </cell>
        </row>
        <row r="3155">
          <cell r="E3155">
            <v>0</v>
          </cell>
          <cell r="V3155">
            <v>0</v>
          </cell>
        </row>
        <row r="3156">
          <cell r="E3156">
            <v>0</v>
          </cell>
          <cell r="V3156">
            <v>0</v>
          </cell>
        </row>
        <row r="3157">
          <cell r="E3157">
            <v>0</v>
          </cell>
          <cell r="V3157">
            <v>0</v>
          </cell>
        </row>
        <row r="3158">
          <cell r="E3158">
            <v>0</v>
          </cell>
          <cell r="V3158">
            <v>0</v>
          </cell>
        </row>
        <row r="3159">
          <cell r="E3159">
            <v>0</v>
          </cell>
          <cell r="V3159">
            <v>0</v>
          </cell>
        </row>
        <row r="3160">
          <cell r="E3160">
            <v>0</v>
          </cell>
          <cell r="V3160">
            <v>0</v>
          </cell>
        </row>
        <row r="3161">
          <cell r="E3161">
            <v>0</v>
          </cell>
          <cell r="V3161">
            <v>0</v>
          </cell>
        </row>
        <row r="3162">
          <cell r="E3162">
            <v>0</v>
          </cell>
          <cell r="V3162">
            <v>0</v>
          </cell>
        </row>
        <row r="3163">
          <cell r="E3163">
            <v>0</v>
          </cell>
          <cell r="V3163">
            <v>0</v>
          </cell>
        </row>
        <row r="3164">
          <cell r="E3164">
            <v>0</v>
          </cell>
          <cell r="V3164">
            <v>0</v>
          </cell>
        </row>
        <row r="3165">
          <cell r="E3165">
            <v>0</v>
          </cell>
          <cell r="V3165">
            <v>0</v>
          </cell>
        </row>
        <row r="3166">
          <cell r="E3166">
            <v>0</v>
          </cell>
          <cell r="V3166">
            <v>0</v>
          </cell>
        </row>
        <row r="3167">
          <cell r="E3167">
            <v>0</v>
          </cell>
          <cell r="V3167">
            <v>0</v>
          </cell>
        </row>
        <row r="3168">
          <cell r="E3168">
            <v>0</v>
          </cell>
          <cell r="V3168">
            <v>0</v>
          </cell>
        </row>
        <row r="3169">
          <cell r="E3169">
            <v>0</v>
          </cell>
          <cell r="V3169">
            <v>0</v>
          </cell>
        </row>
        <row r="3170">
          <cell r="E3170">
            <v>0</v>
          </cell>
          <cell r="V3170">
            <v>0</v>
          </cell>
        </row>
        <row r="3171">
          <cell r="E3171">
            <v>0</v>
          </cell>
          <cell r="V3171">
            <v>0</v>
          </cell>
        </row>
        <row r="3172">
          <cell r="E3172">
            <v>0</v>
          </cell>
          <cell r="V3172">
            <v>0</v>
          </cell>
        </row>
        <row r="3173">
          <cell r="E3173">
            <v>0</v>
          </cell>
          <cell r="V3173">
            <v>0</v>
          </cell>
        </row>
        <row r="3174">
          <cell r="E3174">
            <v>0</v>
          </cell>
          <cell r="V3174">
            <v>0</v>
          </cell>
        </row>
        <row r="3175">
          <cell r="E3175">
            <v>0</v>
          </cell>
          <cell r="V3175">
            <v>0</v>
          </cell>
        </row>
        <row r="3176">
          <cell r="K3176">
            <v>0</v>
          </cell>
          <cell r="M3176">
            <v>0</v>
          </cell>
          <cell r="O3176">
            <v>0</v>
          </cell>
        </row>
        <row r="3177">
          <cell r="E3177" t="str">
            <v>K</v>
          </cell>
          <cell r="V3177">
            <v>0</v>
          </cell>
        </row>
        <row r="3178">
          <cell r="E3178" t="str">
            <v>K</v>
          </cell>
          <cell r="F3178" t="str">
            <v>I</v>
          </cell>
          <cell r="G3178" t="str">
            <v>I</v>
          </cell>
          <cell r="H3178">
            <v>1</v>
          </cell>
          <cell r="I3178">
            <v>8</v>
          </cell>
          <cell r="K3178">
            <v>68</v>
          </cell>
          <cell r="Q3178" t="str">
            <v>A</v>
          </cell>
          <cell r="R3178" t="str">
            <v>C</v>
          </cell>
          <cell r="S3178" t="str">
            <v>A</v>
          </cell>
          <cell r="T3178" t="str">
            <v>A</v>
          </cell>
          <cell r="U3178" t="str">
            <v>C</v>
          </cell>
          <cell r="V3178">
            <v>1047</v>
          </cell>
        </row>
        <row r="3179">
          <cell r="E3179" t="str">
            <v>K</v>
          </cell>
          <cell r="F3179" t="str">
            <v>I</v>
          </cell>
          <cell r="G3179" t="str">
            <v>I</v>
          </cell>
          <cell r="H3179">
            <v>1</v>
          </cell>
          <cell r="I3179">
            <v>8</v>
          </cell>
          <cell r="K3179">
            <v>71</v>
          </cell>
          <cell r="Q3179" t="str">
            <v>A</v>
          </cell>
          <cell r="R3179" t="str">
            <v>A</v>
          </cell>
          <cell r="S3179" t="str">
            <v>A</v>
          </cell>
          <cell r="T3179" t="str">
            <v>A</v>
          </cell>
          <cell r="U3179" t="str">
            <v>A</v>
          </cell>
          <cell r="V3179">
            <v>1093</v>
          </cell>
        </row>
        <row r="3180">
          <cell r="E3180" t="str">
            <v>K</v>
          </cell>
          <cell r="F3180" t="str">
            <v>I</v>
          </cell>
          <cell r="G3180" t="str">
            <v>I</v>
          </cell>
          <cell r="H3180">
            <v>1</v>
          </cell>
          <cell r="I3180">
            <v>8</v>
          </cell>
          <cell r="K3180">
            <v>44</v>
          </cell>
          <cell r="Q3180" t="str">
            <v>A</v>
          </cell>
          <cell r="R3180" t="str">
            <v>A</v>
          </cell>
          <cell r="S3180" t="str">
            <v>C</v>
          </cell>
          <cell r="T3180" t="str">
            <v>C</v>
          </cell>
          <cell r="U3180" t="str">
            <v>C</v>
          </cell>
          <cell r="V3180">
            <v>678</v>
          </cell>
        </row>
        <row r="3181">
          <cell r="E3181" t="str">
            <v>K</v>
          </cell>
          <cell r="V3181">
            <v>0</v>
          </cell>
        </row>
        <row r="3182">
          <cell r="E3182" t="str">
            <v>K</v>
          </cell>
          <cell r="F3182" t="str">
            <v>I</v>
          </cell>
          <cell r="G3182" t="str">
            <v>I</v>
          </cell>
          <cell r="H3182">
            <v>1</v>
          </cell>
          <cell r="I3182">
            <v>8</v>
          </cell>
          <cell r="K3182">
            <v>76</v>
          </cell>
          <cell r="Q3182" t="str">
            <v>A</v>
          </cell>
          <cell r="R3182" t="str">
            <v>A</v>
          </cell>
          <cell r="S3182" t="str">
            <v>A</v>
          </cell>
          <cell r="T3182" t="str">
            <v>A</v>
          </cell>
          <cell r="U3182" t="str">
            <v>A</v>
          </cell>
          <cell r="V3182">
            <v>1170</v>
          </cell>
        </row>
        <row r="3183">
          <cell r="E3183" t="str">
            <v>K</v>
          </cell>
          <cell r="F3183" t="str">
            <v>I</v>
          </cell>
          <cell r="G3183" t="str">
            <v>I</v>
          </cell>
          <cell r="H3183">
            <v>1</v>
          </cell>
          <cell r="I3183">
            <v>8</v>
          </cell>
          <cell r="K3183">
            <v>80</v>
          </cell>
          <cell r="Q3183" t="str">
            <v>A</v>
          </cell>
          <cell r="R3183" t="str">
            <v>C</v>
          </cell>
          <cell r="S3183" t="str">
            <v>A</v>
          </cell>
          <cell r="T3183" t="str">
            <v>A</v>
          </cell>
          <cell r="U3183" t="str">
            <v>C</v>
          </cell>
          <cell r="V3183">
            <v>1232</v>
          </cell>
        </row>
        <row r="3184">
          <cell r="E3184" t="str">
            <v>K</v>
          </cell>
          <cell r="F3184" t="str">
            <v>I</v>
          </cell>
          <cell r="G3184" t="str">
            <v>I</v>
          </cell>
          <cell r="H3184">
            <v>1</v>
          </cell>
          <cell r="I3184">
            <v>8</v>
          </cell>
          <cell r="K3184">
            <v>48</v>
          </cell>
          <cell r="Q3184" t="str">
            <v>A</v>
          </cell>
          <cell r="R3184" t="str">
            <v>C</v>
          </cell>
          <cell r="S3184" t="str">
            <v>A</v>
          </cell>
          <cell r="T3184" t="str">
            <v>A</v>
          </cell>
          <cell r="U3184" t="str">
            <v>C</v>
          </cell>
          <cell r="V3184">
            <v>739</v>
          </cell>
        </row>
        <row r="3185">
          <cell r="E3185" t="str">
            <v>K</v>
          </cell>
          <cell r="F3185" t="str">
            <v>I</v>
          </cell>
          <cell r="G3185" t="str">
            <v>I</v>
          </cell>
          <cell r="H3185">
            <v>1</v>
          </cell>
          <cell r="I3185">
            <v>8</v>
          </cell>
          <cell r="K3185">
            <v>52</v>
          </cell>
          <cell r="Q3185" t="str">
            <v>A</v>
          </cell>
          <cell r="R3185" t="str">
            <v>A</v>
          </cell>
          <cell r="S3185" t="str">
            <v>A</v>
          </cell>
          <cell r="T3185" t="str">
            <v>A</v>
          </cell>
          <cell r="U3185" t="str">
            <v>A</v>
          </cell>
          <cell r="V3185">
            <v>801</v>
          </cell>
        </row>
        <row r="3186">
          <cell r="E3186" t="str">
            <v>K</v>
          </cell>
          <cell r="F3186" t="str">
            <v>I</v>
          </cell>
          <cell r="G3186" t="str">
            <v>I</v>
          </cell>
          <cell r="H3186">
            <v>1</v>
          </cell>
          <cell r="I3186">
            <v>8</v>
          </cell>
          <cell r="K3186">
            <v>61</v>
          </cell>
          <cell r="Q3186" t="str">
            <v>A</v>
          </cell>
          <cell r="R3186" t="str">
            <v>A</v>
          </cell>
          <cell r="S3186" t="str">
            <v>A</v>
          </cell>
          <cell r="T3186" t="str">
            <v>A</v>
          </cell>
          <cell r="U3186" t="str">
            <v>A</v>
          </cell>
          <cell r="V3186">
            <v>939</v>
          </cell>
        </row>
        <row r="3187">
          <cell r="E3187" t="str">
            <v>K</v>
          </cell>
          <cell r="F3187" t="str">
            <v>I</v>
          </cell>
          <cell r="G3187" t="str">
            <v>I</v>
          </cell>
          <cell r="H3187">
            <v>1</v>
          </cell>
          <cell r="I3187">
            <v>8</v>
          </cell>
          <cell r="K3187">
            <v>53</v>
          </cell>
          <cell r="Q3187" t="str">
            <v>A</v>
          </cell>
          <cell r="R3187" t="str">
            <v>A</v>
          </cell>
          <cell r="S3187" t="str">
            <v>A</v>
          </cell>
          <cell r="T3187" t="str">
            <v>A</v>
          </cell>
          <cell r="U3187" t="str">
            <v>A</v>
          </cell>
          <cell r="V3187">
            <v>816</v>
          </cell>
        </row>
        <row r="3188">
          <cell r="E3188" t="str">
            <v>K</v>
          </cell>
          <cell r="F3188" t="str">
            <v>I</v>
          </cell>
          <cell r="G3188" t="str">
            <v>I</v>
          </cell>
          <cell r="H3188">
            <v>1</v>
          </cell>
          <cell r="I3188">
            <v>11</v>
          </cell>
          <cell r="K3188">
            <v>48</v>
          </cell>
          <cell r="Q3188" t="str">
            <v>A</v>
          </cell>
          <cell r="R3188" t="str">
            <v>A</v>
          </cell>
          <cell r="S3188" t="str">
            <v>A</v>
          </cell>
          <cell r="T3188" t="str">
            <v>A</v>
          </cell>
          <cell r="U3188" t="str">
            <v>A</v>
          </cell>
          <cell r="V3188">
            <v>710</v>
          </cell>
        </row>
        <row r="3189">
          <cell r="E3189" t="str">
            <v>K</v>
          </cell>
          <cell r="F3189" t="str">
            <v>I</v>
          </cell>
          <cell r="G3189" t="str">
            <v>I</v>
          </cell>
          <cell r="H3189">
            <v>1</v>
          </cell>
          <cell r="I3189">
            <v>11</v>
          </cell>
          <cell r="K3189">
            <v>53</v>
          </cell>
          <cell r="Q3189" t="str">
            <v>A</v>
          </cell>
          <cell r="R3189" t="str">
            <v>C</v>
          </cell>
          <cell r="S3189" t="str">
            <v>A</v>
          </cell>
          <cell r="T3189" t="str">
            <v>A</v>
          </cell>
          <cell r="U3189" t="str">
            <v>C</v>
          </cell>
          <cell r="V3189">
            <v>784</v>
          </cell>
        </row>
        <row r="3190">
          <cell r="E3190" t="str">
            <v>K</v>
          </cell>
          <cell r="F3190" t="str">
            <v>I</v>
          </cell>
          <cell r="G3190" t="str">
            <v>I</v>
          </cell>
          <cell r="H3190">
            <v>1</v>
          </cell>
          <cell r="I3190">
            <v>11</v>
          </cell>
          <cell r="K3190">
            <v>47</v>
          </cell>
          <cell r="Q3190" t="str">
            <v>A</v>
          </cell>
          <cell r="R3190" t="str">
            <v>A</v>
          </cell>
          <cell r="S3190" t="str">
            <v>C</v>
          </cell>
          <cell r="T3190" t="str">
            <v>A</v>
          </cell>
          <cell r="U3190" t="str">
            <v>C</v>
          </cell>
          <cell r="V3190">
            <v>696</v>
          </cell>
        </row>
        <row r="3191">
          <cell r="E3191" t="str">
            <v>K</v>
          </cell>
          <cell r="F3191" t="str">
            <v>I</v>
          </cell>
          <cell r="G3191" t="str">
            <v>I</v>
          </cell>
          <cell r="H3191">
            <v>1</v>
          </cell>
          <cell r="I3191">
            <v>11</v>
          </cell>
          <cell r="K3191">
            <v>48</v>
          </cell>
          <cell r="Q3191" t="str">
            <v>A</v>
          </cell>
          <cell r="R3191" t="str">
            <v>C</v>
          </cell>
          <cell r="S3191" t="str">
            <v>A</v>
          </cell>
          <cell r="T3191" t="str">
            <v>C</v>
          </cell>
          <cell r="U3191" t="str">
            <v>C</v>
          </cell>
          <cell r="V3191">
            <v>710</v>
          </cell>
        </row>
        <row r="3192">
          <cell r="E3192" t="str">
            <v>K</v>
          </cell>
          <cell r="F3192" t="str">
            <v>I</v>
          </cell>
          <cell r="G3192" t="str">
            <v>I</v>
          </cell>
          <cell r="H3192">
            <v>1</v>
          </cell>
          <cell r="I3192">
            <v>11</v>
          </cell>
          <cell r="K3192">
            <v>52</v>
          </cell>
          <cell r="Q3192" t="str">
            <v>A</v>
          </cell>
          <cell r="R3192" t="str">
            <v>A</v>
          </cell>
          <cell r="S3192" t="str">
            <v>C</v>
          </cell>
          <cell r="T3192" t="str">
            <v>A</v>
          </cell>
          <cell r="U3192" t="str">
            <v>C</v>
          </cell>
          <cell r="V3192">
            <v>770</v>
          </cell>
        </row>
        <row r="3193">
          <cell r="E3193" t="str">
            <v>K</v>
          </cell>
          <cell r="F3193" t="str">
            <v>I</v>
          </cell>
          <cell r="G3193" t="str">
            <v>I</v>
          </cell>
          <cell r="H3193">
            <v>1</v>
          </cell>
          <cell r="I3193">
            <v>11</v>
          </cell>
          <cell r="K3193">
            <v>170</v>
          </cell>
          <cell r="Q3193" t="str">
            <v>A</v>
          </cell>
          <cell r="R3193" t="str">
            <v>A</v>
          </cell>
          <cell r="S3193" t="str">
            <v>A</v>
          </cell>
          <cell r="T3193" t="str">
            <v>A</v>
          </cell>
          <cell r="U3193" t="str">
            <v>A</v>
          </cell>
          <cell r="V3193">
            <v>2516</v>
          </cell>
        </row>
        <row r="3194">
          <cell r="E3194" t="str">
            <v>K</v>
          </cell>
          <cell r="F3194" t="str">
            <v>I</v>
          </cell>
          <cell r="G3194" t="str">
            <v>I</v>
          </cell>
          <cell r="H3194">
            <v>1</v>
          </cell>
          <cell r="I3194">
            <v>11</v>
          </cell>
          <cell r="K3194">
            <v>47</v>
          </cell>
          <cell r="Q3194" t="str">
            <v>A</v>
          </cell>
          <cell r="R3194" t="str">
            <v>C</v>
          </cell>
          <cell r="S3194" t="str">
            <v>A</v>
          </cell>
          <cell r="T3194" t="str">
            <v>A</v>
          </cell>
          <cell r="U3194" t="str">
            <v>C</v>
          </cell>
          <cell r="V3194">
            <v>696</v>
          </cell>
        </row>
        <row r="3195">
          <cell r="E3195" t="str">
            <v>S1</v>
          </cell>
          <cell r="V3195">
            <v>0</v>
          </cell>
        </row>
        <row r="3196">
          <cell r="E3196" t="str">
            <v>K</v>
          </cell>
          <cell r="F3196" t="str">
            <v>I</v>
          </cell>
          <cell r="G3196" t="str">
            <v>I</v>
          </cell>
          <cell r="H3196">
            <v>1</v>
          </cell>
          <cell r="I3196">
            <v>11</v>
          </cell>
          <cell r="K3196">
            <v>61</v>
          </cell>
          <cell r="Q3196" t="str">
            <v>A</v>
          </cell>
          <cell r="R3196" t="str">
            <v>A</v>
          </cell>
          <cell r="S3196" t="str">
            <v>A</v>
          </cell>
          <cell r="T3196" t="str">
            <v>A</v>
          </cell>
          <cell r="U3196" t="str">
            <v>A</v>
          </cell>
          <cell r="V3196">
            <v>903</v>
          </cell>
        </row>
        <row r="3197">
          <cell r="E3197" t="str">
            <v>K</v>
          </cell>
          <cell r="F3197" t="str">
            <v>I</v>
          </cell>
          <cell r="G3197" t="str">
            <v>I</v>
          </cell>
          <cell r="H3197">
            <v>1</v>
          </cell>
          <cell r="I3197">
            <v>11</v>
          </cell>
          <cell r="K3197">
            <v>52</v>
          </cell>
          <cell r="Q3197" t="str">
            <v>A</v>
          </cell>
          <cell r="R3197" t="str">
            <v>C</v>
          </cell>
          <cell r="S3197" t="str">
            <v>A</v>
          </cell>
          <cell r="T3197" t="str">
            <v>A</v>
          </cell>
          <cell r="U3197" t="str">
            <v>C</v>
          </cell>
          <cell r="V3197">
            <v>770</v>
          </cell>
        </row>
        <row r="3198">
          <cell r="E3198" t="str">
            <v>K</v>
          </cell>
          <cell r="F3198" t="str">
            <v>I</v>
          </cell>
          <cell r="G3198" t="str">
            <v>I</v>
          </cell>
          <cell r="H3198">
            <v>1</v>
          </cell>
          <cell r="I3198">
            <v>11</v>
          </cell>
          <cell r="K3198">
            <v>130</v>
          </cell>
          <cell r="Q3198" t="str">
            <v>A</v>
          </cell>
          <cell r="R3198" t="str">
            <v>A</v>
          </cell>
          <cell r="S3198" t="str">
            <v>A</v>
          </cell>
          <cell r="T3198" t="str">
            <v>A</v>
          </cell>
          <cell r="U3198" t="str">
            <v>A</v>
          </cell>
          <cell r="V3198">
            <v>1924</v>
          </cell>
        </row>
        <row r="3199">
          <cell r="E3199" t="str">
            <v>K</v>
          </cell>
          <cell r="F3199" t="str">
            <v>I</v>
          </cell>
          <cell r="G3199" t="str">
            <v>I</v>
          </cell>
          <cell r="H3199">
            <v>1</v>
          </cell>
          <cell r="I3199">
            <v>11</v>
          </cell>
          <cell r="K3199">
            <v>52</v>
          </cell>
          <cell r="Q3199" t="str">
            <v>A</v>
          </cell>
          <cell r="R3199" t="str">
            <v>C</v>
          </cell>
          <cell r="S3199" t="str">
            <v>A</v>
          </cell>
          <cell r="T3199" t="str">
            <v>A</v>
          </cell>
          <cell r="U3199" t="str">
            <v>C</v>
          </cell>
          <cell r="V3199">
            <v>770</v>
          </cell>
        </row>
        <row r="3200">
          <cell r="E3200" t="str">
            <v>S1</v>
          </cell>
          <cell r="V3200">
            <v>0</v>
          </cell>
        </row>
        <row r="3201">
          <cell r="E3201" t="str">
            <v>S1</v>
          </cell>
          <cell r="V3201">
            <v>0</v>
          </cell>
        </row>
        <row r="3202">
          <cell r="E3202" t="str">
            <v>K</v>
          </cell>
          <cell r="F3202" t="str">
            <v>I</v>
          </cell>
          <cell r="G3202" t="str">
            <v>I</v>
          </cell>
          <cell r="H3202">
            <v>1</v>
          </cell>
          <cell r="I3202">
            <v>11</v>
          </cell>
          <cell r="K3202">
            <v>60</v>
          </cell>
          <cell r="Q3202" t="str">
            <v>A</v>
          </cell>
          <cell r="R3202" t="str">
            <v>A</v>
          </cell>
          <cell r="S3202" t="str">
            <v>A</v>
          </cell>
          <cell r="T3202" t="str">
            <v>C</v>
          </cell>
          <cell r="U3202" t="str">
            <v>C</v>
          </cell>
          <cell r="V3202">
            <v>888</v>
          </cell>
        </row>
        <row r="3203">
          <cell r="E3203">
            <v>0</v>
          </cell>
          <cell r="V3203">
            <v>0</v>
          </cell>
        </row>
        <row r="3204">
          <cell r="E3204">
            <v>0</v>
          </cell>
          <cell r="V3204">
            <v>0</v>
          </cell>
        </row>
        <row r="3205">
          <cell r="E3205">
            <v>0</v>
          </cell>
          <cell r="V3205">
            <v>0</v>
          </cell>
        </row>
        <row r="3206">
          <cell r="E3206">
            <v>0</v>
          </cell>
          <cell r="V3206">
            <v>0</v>
          </cell>
        </row>
        <row r="3207">
          <cell r="E3207">
            <v>0</v>
          </cell>
          <cell r="V3207">
            <v>0</v>
          </cell>
        </row>
        <row r="3208">
          <cell r="E3208">
            <v>0</v>
          </cell>
          <cell r="V3208">
            <v>0</v>
          </cell>
        </row>
        <row r="3209">
          <cell r="E3209">
            <v>0</v>
          </cell>
          <cell r="V3209">
            <v>0</v>
          </cell>
        </row>
        <row r="3210">
          <cell r="E3210">
            <v>0</v>
          </cell>
          <cell r="V3210">
            <v>0</v>
          </cell>
        </row>
        <row r="3211">
          <cell r="E3211">
            <v>0</v>
          </cell>
          <cell r="V3211">
            <v>0</v>
          </cell>
        </row>
        <row r="3212">
          <cell r="E3212">
            <v>0</v>
          </cell>
          <cell r="V3212">
            <v>0</v>
          </cell>
        </row>
        <row r="3213">
          <cell r="E3213">
            <v>0</v>
          </cell>
          <cell r="V3213">
            <v>0</v>
          </cell>
        </row>
        <row r="3214">
          <cell r="E3214">
            <v>0</v>
          </cell>
          <cell r="V3214">
            <v>0</v>
          </cell>
        </row>
        <row r="3215">
          <cell r="E3215">
            <v>0</v>
          </cell>
          <cell r="V3215">
            <v>0</v>
          </cell>
        </row>
        <row r="3216">
          <cell r="E3216" t="str">
            <v>S1</v>
          </cell>
          <cell r="V3216">
            <v>0</v>
          </cell>
        </row>
        <row r="3217">
          <cell r="E3217" t="str">
            <v>K</v>
          </cell>
          <cell r="V3217">
            <v>0</v>
          </cell>
        </row>
        <row r="3218">
          <cell r="E3218" t="str">
            <v>K</v>
          </cell>
          <cell r="F3218" t="str">
            <v>II</v>
          </cell>
          <cell r="G3218" t="str">
            <v>II</v>
          </cell>
          <cell r="H3218">
            <v>1</v>
          </cell>
          <cell r="I3218">
            <v>8</v>
          </cell>
          <cell r="K3218">
            <v>107</v>
          </cell>
          <cell r="Q3218" t="str">
            <v>A</v>
          </cell>
          <cell r="R3218" t="str">
            <v>A</v>
          </cell>
          <cell r="S3218" t="str">
            <v>A</v>
          </cell>
          <cell r="T3218" t="str">
            <v>A</v>
          </cell>
          <cell r="U3218" t="str">
            <v>A</v>
          </cell>
          <cell r="V3218">
            <v>1648</v>
          </cell>
        </row>
        <row r="3219">
          <cell r="E3219" t="str">
            <v>K</v>
          </cell>
          <cell r="F3219" t="str">
            <v>II</v>
          </cell>
          <cell r="G3219" t="str">
            <v>II</v>
          </cell>
          <cell r="H3219">
            <v>1</v>
          </cell>
          <cell r="I3219">
            <v>10</v>
          </cell>
          <cell r="K3219">
            <v>72</v>
          </cell>
          <cell r="Q3219" t="str">
            <v>A</v>
          </cell>
          <cell r="R3219" t="str">
            <v>A</v>
          </cell>
          <cell r="S3219" t="str">
            <v>A</v>
          </cell>
          <cell r="T3219" t="str">
            <v>A</v>
          </cell>
          <cell r="U3219" t="str">
            <v>A</v>
          </cell>
          <cell r="V3219">
            <v>977</v>
          </cell>
        </row>
        <row r="3220">
          <cell r="E3220" t="str">
            <v>K</v>
          </cell>
          <cell r="F3220" t="str">
            <v>II</v>
          </cell>
          <cell r="G3220" t="str">
            <v>II</v>
          </cell>
          <cell r="H3220">
            <v>1</v>
          </cell>
          <cell r="I3220">
            <v>8</v>
          </cell>
          <cell r="K3220">
            <v>148</v>
          </cell>
          <cell r="Q3220" t="str">
            <v>A</v>
          </cell>
          <cell r="R3220" t="str">
            <v>A</v>
          </cell>
          <cell r="S3220" t="str">
            <v>A</v>
          </cell>
          <cell r="T3220" t="str">
            <v>A</v>
          </cell>
          <cell r="U3220" t="str">
            <v>A</v>
          </cell>
          <cell r="V3220">
            <v>2279</v>
          </cell>
        </row>
        <row r="3221">
          <cell r="E3221" t="str">
            <v>K</v>
          </cell>
          <cell r="F3221" t="str">
            <v>II</v>
          </cell>
          <cell r="G3221" t="str">
            <v>II</v>
          </cell>
          <cell r="H3221">
            <v>1</v>
          </cell>
          <cell r="I3221">
            <v>8</v>
          </cell>
          <cell r="K3221">
            <v>105</v>
          </cell>
          <cell r="Q3221" t="str">
            <v>A</v>
          </cell>
          <cell r="R3221" t="str">
            <v>A</v>
          </cell>
          <cell r="S3221" t="str">
            <v>A</v>
          </cell>
          <cell r="T3221" t="str">
            <v>A</v>
          </cell>
          <cell r="U3221" t="str">
            <v>A</v>
          </cell>
          <cell r="V3221">
            <v>1617</v>
          </cell>
        </row>
        <row r="3222">
          <cell r="E3222" t="str">
            <v>K</v>
          </cell>
          <cell r="F3222" t="str">
            <v>II</v>
          </cell>
          <cell r="G3222" t="str">
            <v>II</v>
          </cell>
          <cell r="H3222">
            <v>1</v>
          </cell>
          <cell r="I3222">
            <v>10</v>
          </cell>
          <cell r="K3222">
            <v>63</v>
          </cell>
          <cell r="Q3222" t="str">
            <v>A</v>
          </cell>
          <cell r="R3222" t="str">
            <v>A</v>
          </cell>
          <cell r="S3222" t="str">
            <v>A</v>
          </cell>
          <cell r="T3222" t="str">
            <v>A</v>
          </cell>
          <cell r="U3222" t="str">
            <v>A</v>
          </cell>
          <cell r="V3222">
            <v>855</v>
          </cell>
        </row>
        <row r="3223">
          <cell r="E3223" t="str">
            <v>K</v>
          </cell>
          <cell r="F3223" t="str">
            <v>II</v>
          </cell>
          <cell r="G3223" t="str">
            <v>II</v>
          </cell>
          <cell r="H3223">
            <v>1</v>
          </cell>
          <cell r="I3223">
            <v>10</v>
          </cell>
          <cell r="K3223">
            <v>50</v>
          </cell>
          <cell r="Q3223" t="str">
            <v>A</v>
          </cell>
          <cell r="R3223" t="str">
            <v>C</v>
          </cell>
          <cell r="S3223" t="str">
            <v>C</v>
          </cell>
          <cell r="T3223" t="str">
            <v>C</v>
          </cell>
          <cell r="U3223" t="str">
            <v>C</v>
          </cell>
          <cell r="V3223">
            <v>679</v>
          </cell>
        </row>
        <row r="3224">
          <cell r="E3224" t="str">
            <v>K</v>
          </cell>
          <cell r="F3224" t="str">
            <v>II</v>
          </cell>
          <cell r="G3224" t="str">
            <v>II</v>
          </cell>
          <cell r="H3224">
            <v>1</v>
          </cell>
          <cell r="I3224">
            <v>10</v>
          </cell>
          <cell r="K3224">
            <v>58</v>
          </cell>
          <cell r="Q3224" t="str">
            <v>A</v>
          </cell>
          <cell r="R3224" t="str">
            <v>C</v>
          </cell>
          <cell r="S3224" t="str">
            <v>C</v>
          </cell>
          <cell r="T3224" t="str">
            <v>C</v>
          </cell>
          <cell r="U3224" t="str">
            <v>C</v>
          </cell>
          <cell r="V3224">
            <v>787</v>
          </cell>
        </row>
        <row r="3225">
          <cell r="E3225" t="str">
            <v>S1</v>
          </cell>
          <cell r="V3225">
            <v>0</v>
          </cell>
        </row>
        <row r="3226">
          <cell r="E3226" t="str">
            <v>K</v>
          </cell>
          <cell r="F3226" t="str">
            <v>II</v>
          </cell>
          <cell r="G3226" t="str">
            <v>II</v>
          </cell>
          <cell r="H3226">
            <v>1</v>
          </cell>
          <cell r="I3226">
            <v>10</v>
          </cell>
          <cell r="K3226">
            <v>54</v>
          </cell>
          <cell r="Q3226" t="str">
            <v>A</v>
          </cell>
          <cell r="R3226" t="str">
            <v>A</v>
          </cell>
          <cell r="S3226" t="str">
            <v>A</v>
          </cell>
          <cell r="T3226" t="str">
            <v>A</v>
          </cell>
          <cell r="U3226" t="str">
            <v>A</v>
          </cell>
          <cell r="V3226">
            <v>733</v>
          </cell>
        </row>
        <row r="3227">
          <cell r="E3227" t="str">
            <v>S1</v>
          </cell>
          <cell r="V3227">
            <v>0</v>
          </cell>
        </row>
        <row r="3228">
          <cell r="E3228" t="str">
            <v>K</v>
          </cell>
          <cell r="F3228" t="str">
            <v>II</v>
          </cell>
          <cell r="G3228" t="str">
            <v>II</v>
          </cell>
          <cell r="H3228">
            <v>1</v>
          </cell>
          <cell r="I3228">
            <v>10</v>
          </cell>
          <cell r="K3228">
            <v>50</v>
          </cell>
          <cell r="Q3228" t="str">
            <v>A</v>
          </cell>
          <cell r="R3228" t="str">
            <v>A</v>
          </cell>
          <cell r="S3228" t="str">
            <v>A</v>
          </cell>
          <cell r="T3228" t="str">
            <v>A</v>
          </cell>
          <cell r="U3228" t="str">
            <v>A</v>
          </cell>
          <cell r="V3228">
            <v>679</v>
          </cell>
        </row>
        <row r="3229">
          <cell r="E3229" t="str">
            <v>S1</v>
          </cell>
          <cell r="V3229">
            <v>0</v>
          </cell>
        </row>
        <row r="3230">
          <cell r="E3230" t="str">
            <v>K</v>
          </cell>
          <cell r="F3230" t="str">
            <v>II</v>
          </cell>
          <cell r="G3230" t="str">
            <v>II</v>
          </cell>
          <cell r="H3230">
            <v>1</v>
          </cell>
          <cell r="I3230">
            <v>10</v>
          </cell>
          <cell r="K3230">
            <v>76</v>
          </cell>
          <cell r="Q3230" t="str">
            <v>A</v>
          </cell>
          <cell r="R3230" t="str">
            <v>A</v>
          </cell>
          <cell r="S3230" t="str">
            <v>A</v>
          </cell>
          <cell r="T3230" t="str">
            <v>A</v>
          </cell>
          <cell r="U3230" t="str">
            <v>A</v>
          </cell>
          <cell r="V3230">
            <v>1031</v>
          </cell>
        </row>
        <row r="3231">
          <cell r="E3231" t="str">
            <v>K</v>
          </cell>
          <cell r="F3231" t="str">
            <v>II</v>
          </cell>
          <cell r="G3231" t="str">
            <v>II</v>
          </cell>
          <cell r="H3231">
            <v>1</v>
          </cell>
          <cell r="I3231">
            <v>10</v>
          </cell>
          <cell r="K3231">
            <v>87</v>
          </cell>
          <cell r="Q3231" t="str">
            <v>A</v>
          </cell>
          <cell r="R3231" t="str">
            <v>A</v>
          </cell>
          <cell r="S3231" t="str">
            <v>A</v>
          </cell>
          <cell r="T3231" t="str">
            <v>A</v>
          </cell>
          <cell r="U3231" t="str">
            <v>A</v>
          </cell>
          <cell r="V3231">
            <v>1181</v>
          </cell>
        </row>
        <row r="3232">
          <cell r="E3232" t="str">
            <v>K</v>
          </cell>
          <cell r="F3232" t="str">
            <v>II</v>
          </cell>
          <cell r="G3232" t="str">
            <v>II</v>
          </cell>
          <cell r="H3232">
            <v>1</v>
          </cell>
          <cell r="I3232">
            <v>10</v>
          </cell>
          <cell r="K3232">
            <v>47</v>
          </cell>
          <cell r="Q3232" t="str">
            <v>A</v>
          </cell>
          <cell r="R3232" t="str">
            <v>C</v>
          </cell>
          <cell r="S3232" t="str">
            <v>C</v>
          </cell>
          <cell r="T3232" t="str">
            <v>C</v>
          </cell>
          <cell r="U3232" t="str">
            <v>C</v>
          </cell>
          <cell r="V3232">
            <v>638</v>
          </cell>
        </row>
        <row r="3233">
          <cell r="E3233" t="str">
            <v>K</v>
          </cell>
          <cell r="F3233" t="str">
            <v>II</v>
          </cell>
          <cell r="G3233" t="str">
            <v>II</v>
          </cell>
          <cell r="H3233">
            <v>1</v>
          </cell>
          <cell r="I3233">
            <v>8</v>
          </cell>
          <cell r="K3233">
            <v>46</v>
          </cell>
          <cell r="Q3233" t="str">
            <v>A</v>
          </cell>
          <cell r="R3233" t="str">
            <v>C</v>
          </cell>
          <cell r="S3233" t="str">
            <v>C</v>
          </cell>
          <cell r="T3233" t="str">
            <v>C</v>
          </cell>
          <cell r="U3233" t="str">
            <v>C</v>
          </cell>
          <cell r="V3233">
            <v>708</v>
          </cell>
        </row>
        <row r="3234">
          <cell r="E3234" t="str">
            <v>S1</v>
          </cell>
          <cell r="V3234">
            <v>0</v>
          </cell>
        </row>
        <row r="3235">
          <cell r="E3235" t="str">
            <v>K</v>
          </cell>
          <cell r="F3235" t="str">
            <v>II</v>
          </cell>
          <cell r="G3235" t="str">
            <v>II</v>
          </cell>
          <cell r="H3235">
            <v>1</v>
          </cell>
          <cell r="I3235">
            <v>8</v>
          </cell>
          <cell r="K3235">
            <v>50</v>
          </cell>
          <cell r="Q3235" t="str">
            <v>A</v>
          </cell>
          <cell r="R3235" t="str">
            <v>A</v>
          </cell>
          <cell r="S3235" t="str">
            <v>A</v>
          </cell>
          <cell r="T3235" t="str">
            <v>A</v>
          </cell>
          <cell r="U3235" t="str">
            <v>A</v>
          </cell>
          <cell r="V3235">
            <v>770</v>
          </cell>
        </row>
        <row r="3236">
          <cell r="E3236">
            <v>0</v>
          </cell>
          <cell r="V3236">
            <v>0</v>
          </cell>
        </row>
        <row r="3237">
          <cell r="E3237" t="str">
            <v>S1</v>
          </cell>
          <cell r="V3237">
            <v>0</v>
          </cell>
        </row>
        <row r="3238">
          <cell r="E3238" t="str">
            <v>K</v>
          </cell>
          <cell r="F3238" t="str">
            <v>II</v>
          </cell>
          <cell r="G3238" t="str">
            <v>II</v>
          </cell>
          <cell r="H3238">
            <v>1</v>
          </cell>
          <cell r="I3238">
            <v>10</v>
          </cell>
          <cell r="K3238">
            <v>50</v>
          </cell>
          <cell r="Q3238" t="str">
            <v>A</v>
          </cell>
          <cell r="R3238" t="str">
            <v>C</v>
          </cell>
          <cell r="S3238" t="str">
            <v>C</v>
          </cell>
          <cell r="T3238" t="str">
            <v>C</v>
          </cell>
          <cell r="U3238" t="str">
            <v>C</v>
          </cell>
          <cell r="V3238">
            <v>679</v>
          </cell>
        </row>
        <row r="3239">
          <cell r="E3239" t="str">
            <v>K</v>
          </cell>
          <cell r="F3239" t="str">
            <v>II</v>
          </cell>
          <cell r="G3239" t="str">
            <v>II</v>
          </cell>
          <cell r="H3239">
            <v>1</v>
          </cell>
          <cell r="I3239">
            <v>10</v>
          </cell>
          <cell r="K3239">
            <v>67</v>
          </cell>
          <cell r="Q3239" t="str">
            <v>A</v>
          </cell>
          <cell r="R3239" t="str">
            <v>C</v>
          </cell>
          <cell r="S3239" t="str">
            <v>C</v>
          </cell>
          <cell r="T3239" t="str">
            <v>C</v>
          </cell>
          <cell r="U3239" t="str">
            <v>C</v>
          </cell>
          <cell r="V3239">
            <v>909</v>
          </cell>
        </row>
        <row r="3240">
          <cell r="E3240">
            <v>0</v>
          </cell>
          <cell r="V3240">
            <v>0</v>
          </cell>
        </row>
        <row r="3241">
          <cell r="E3241">
            <v>0</v>
          </cell>
          <cell r="V3241">
            <v>0</v>
          </cell>
        </row>
        <row r="3242">
          <cell r="E3242">
            <v>0</v>
          </cell>
          <cell r="V3242">
            <v>0</v>
          </cell>
        </row>
        <row r="3243">
          <cell r="E3243">
            <v>0</v>
          </cell>
          <cell r="V3243">
            <v>0</v>
          </cell>
        </row>
        <row r="3244">
          <cell r="E3244">
            <v>0</v>
          </cell>
          <cell r="V3244">
            <v>0</v>
          </cell>
        </row>
        <row r="3245">
          <cell r="E3245">
            <v>0</v>
          </cell>
          <cell r="V3245">
            <v>0</v>
          </cell>
        </row>
        <row r="3246">
          <cell r="E3246">
            <v>0</v>
          </cell>
          <cell r="V3246">
            <v>0</v>
          </cell>
        </row>
        <row r="3247">
          <cell r="E3247">
            <v>0</v>
          </cell>
          <cell r="V3247">
            <v>0</v>
          </cell>
        </row>
        <row r="3248">
          <cell r="E3248">
            <v>0</v>
          </cell>
          <cell r="V3248">
            <v>0</v>
          </cell>
        </row>
        <row r="3249">
          <cell r="E3249">
            <v>0</v>
          </cell>
          <cell r="V3249">
            <v>0</v>
          </cell>
        </row>
        <row r="3250">
          <cell r="E3250">
            <v>0</v>
          </cell>
          <cell r="V3250">
            <v>0</v>
          </cell>
        </row>
        <row r="3251">
          <cell r="E3251">
            <v>0</v>
          </cell>
          <cell r="V3251">
            <v>0</v>
          </cell>
        </row>
        <row r="3252">
          <cell r="E3252">
            <v>0</v>
          </cell>
          <cell r="V3252">
            <v>0</v>
          </cell>
        </row>
        <row r="3253">
          <cell r="E3253">
            <v>0</v>
          </cell>
          <cell r="V3253">
            <v>0</v>
          </cell>
        </row>
        <row r="3254">
          <cell r="E3254">
            <v>0</v>
          </cell>
          <cell r="V3254">
            <v>0</v>
          </cell>
        </row>
        <row r="3255">
          <cell r="E3255">
            <v>0</v>
          </cell>
          <cell r="V3255">
            <v>0</v>
          </cell>
        </row>
        <row r="3256">
          <cell r="E3256">
            <v>0</v>
          </cell>
          <cell r="V3256">
            <v>0</v>
          </cell>
        </row>
        <row r="3257">
          <cell r="E3257">
            <v>0</v>
          </cell>
          <cell r="V3257">
            <v>0</v>
          </cell>
        </row>
        <row r="3258">
          <cell r="E3258">
            <v>0</v>
          </cell>
          <cell r="V3258">
            <v>0</v>
          </cell>
        </row>
        <row r="3259">
          <cell r="E3259">
            <v>0</v>
          </cell>
          <cell r="V3259">
            <v>0</v>
          </cell>
        </row>
        <row r="3260">
          <cell r="E3260">
            <v>0</v>
          </cell>
          <cell r="V3260">
            <v>0</v>
          </cell>
        </row>
        <row r="3261">
          <cell r="E3261">
            <v>0</v>
          </cell>
          <cell r="V3261">
            <v>0</v>
          </cell>
        </row>
        <row r="3262">
          <cell r="E3262">
            <v>0</v>
          </cell>
          <cell r="V3262">
            <v>0</v>
          </cell>
        </row>
        <row r="3263">
          <cell r="E3263">
            <v>0</v>
          </cell>
          <cell r="V3263">
            <v>0</v>
          </cell>
        </row>
        <row r="3264">
          <cell r="E3264">
            <v>0</v>
          </cell>
          <cell r="V3264">
            <v>0</v>
          </cell>
        </row>
        <row r="3265">
          <cell r="E3265">
            <v>0</v>
          </cell>
          <cell r="V3265">
            <v>0</v>
          </cell>
        </row>
        <row r="3266">
          <cell r="E3266">
            <v>0</v>
          </cell>
          <cell r="V3266">
            <v>0</v>
          </cell>
        </row>
        <row r="3267">
          <cell r="E3267">
            <v>0</v>
          </cell>
          <cell r="V3267">
            <v>0</v>
          </cell>
        </row>
        <row r="3268">
          <cell r="E3268">
            <v>0</v>
          </cell>
          <cell r="V3268">
            <v>0</v>
          </cell>
        </row>
        <row r="3269">
          <cell r="E3269">
            <v>0</v>
          </cell>
          <cell r="V3269">
            <v>0</v>
          </cell>
        </row>
        <row r="3270">
          <cell r="E3270">
            <v>0</v>
          </cell>
          <cell r="V3270">
            <v>0</v>
          </cell>
        </row>
        <row r="3271">
          <cell r="E3271">
            <v>0</v>
          </cell>
          <cell r="V3271">
            <v>0</v>
          </cell>
        </row>
        <row r="3272">
          <cell r="E3272">
            <v>0</v>
          </cell>
          <cell r="V3272">
            <v>0</v>
          </cell>
        </row>
        <row r="3273">
          <cell r="E3273">
            <v>0</v>
          </cell>
          <cell r="V3273">
            <v>0</v>
          </cell>
        </row>
        <row r="3274">
          <cell r="E3274">
            <v>0</v>
          </cell>
          <cell r="V3274">
            <v>0</v>
          </cell>
        </row>
        <row r="3275">
          <cell r="E3275">
            <v>0</v>
          </cell>
          <cell r="V3275">
            <v>0</v>
          </cell>
        </row>
        <row r="3276">
          <cell r="E3276">
            <v>0</v>
          </cell>
          <cell r="V3276">
            <v>0</v>
          </cell>
        </row>
        <row r="3277">
          <cell r="E3277">
            <v>0</v>
          </cell>
          <cell r="V3277">
            <v>0</v>
          </cell>
        </row>
        <row r="3278">
          <cell r="E3278">
            <v>0</v>
          </cell>
          <cell r="V3278">
            <v>0</v>
          </cell>
        </row>
        <row r="3279">
          <cell r="E3279">
            <v>0</v>
          </cell>
          <cell r="V3279">
            <v>0</v>
          </cell>
        </row>
        <row r="3280">
          <cell r="E3280">
            <v>0</v>
          </cell>
          <cell r="V3280">
            <v>0</v>
          </cell>
        </row>
        <row r="3281">
          <cell r="E3281">
            <v>0</v>
          </cell>
          <cell r="V3281">
            <v>0</v>
          </cell>
        </row>
        <row r="3282">
          <cell r="E3282">
            <v>0</v>
          </cell>
          <cell r="V3282">
            <v>0</v>
          </cell>
        </row>
        <row r="3283">
          <cell r="E3283">
            <v>0</v>
          </cell>
          <cell r="V3283">
            <v>0</v>
          </cell>
        </row>
        <row r="3284">
          <cell r="E3284">
            <v>0</v>
          </cell>
          <cell r="V3284">
            <v>0</v>
          </cell>
        </row>
        <row r="3285">
          <cell r="E3285">
            <v>0</v>
          </cell>
          <cell r="V3285">
            <v>0</v>
          </cell>
        </row>
        <row r="3286">
          <cell r="E3286">
            <v>0</v>
          </cell>
          <cell r="V3286">
            <v>0</v>
          </cell>
        </row>
        <row r="3287">
          <cell r="E3287">
            <v>0</v>
          </cell>
          <cell r="V3287">
            <v>0</v>
          </cell>
        </row>
        <row r="3288">
          <cell r="E3288">
            <v>0</v>
          </cell>
          <cell r="V3288">
            <v>0</v>
          </cell>
        </row>
        <row r="3289">
          <cell r="E3289">
            <v>0</v>
          </cell>
          <cell r="V3289">
            <v>0</v>
          </cell>
        </row>
        <row r="3290">
          <cell r="E3290">
            <v>0</v>
          </cell>
          <cell r="V3290">
            <v>0</v>
          </cell>
        </row>
        <row r="3291">
          <cell r="E3291">
            <v>0</v>
          </cell>
          <cell r="V3291">
            <v>0</v>
          </cell>
        </row>
        <row r="3292">
          <cell r="E3292">
            <v>0</v>
          </cell>
          <cell r="V3292">
            <v>0</v>
          </cell>
        </row>
        <row r="3293">
          <cell r="E3293">
            <v>0</v>
          </cell>
          <cell r="V3293">
            <v>0</v>
          </cell>
        </row>
        <row r="3294">
          <cell r="E3294">
            <v>0</v>
          </cell>
          <cell r="V3294">
            <v>0</v>
          </cell>
        </row>
        <row r="3295">
          <cell r="E3295">
            <v>0</v>
          </cell>
          <cell r="V3295">
            <v>0</v>
          </cell>
        </row>
        <row r="3296">
          <cell r="E3296">
            <v>0</v>
          </cell>
          <cell r="V3296">
            <v>0</v>
          </cell>
        </row>
        <row r="3297">
          <cell r="E3297">
            <v>0</v>
          </cell>
          <cell r="V3297">
            <v>0</v>
          </cell>
        </row>
        <row r="3298">
          <cell r="E3298">
            <v>0</v>
          </cell>
          <cell r="V3298">
            <v>0</v>
          </cell>
        </row>
        <row r="3299">
          <cell r="E3299">
            <v>0</v>
          </cell>
          <cell r="V3299">
            <v>0</v>
          </cell>
        </row>
        <row r="3300">
          <cell r="E3300">
            <v>0</v>
          </cell>
          <cell r="V3300">
            <v>0</v>
          </cell>
        </row>
        <row r="3301">
          <cell r="E3301">
            <v>0</v>
          </cell>
          <cell r="V3301">
            <v>0</v>
          </cell>
        </row>
        <row r="3302">
          <cell r="E3302">
            <v>0</v>
          </cell>
          <cell r="V3302">
            <v>0</v>
          </cell>
        </row>
        <row r="3303">
          <cell r="E3303">
            <v>0</v>
          </cell>
          <cell r="V3303">
            <v>0</v>
          </cell>
        </row>
        <row r="3304">
          <cell r="E3304">
            <v>0</v>
          </cell>
          <cell r="V3304">
            <v>0</v>
          </cell>
        </row>
        <row r="3305">
          <cell r="E3305">
            <v>0</v>
          </cell>
          <cell r="V3305">
            <v>0</v>
          </cell>
        </row>
        <row r="3306">
          <cell r="E3306">
            <v>0</v>
          </cell>
          <cell r="V3306">
            <v>0</v>
          </cell>
        </row>
        <row r="3307">
          <cell r="E3307">
            <v>0</v>
          </cell>
          <cell r="V3307">
            <v>0</v>
          </cell>
        </row>
        <row r="3308">
          <cell r="E3308">
            <v>0</v>
          </cell>
          <cell r="V3308">
            <v>0</v>
          </cell>
        </row>
        <row r="3309">
          <cell r="E3309">
            <v>0</v>
          </cell>
          <cell r="V3309">
            <v>0</v>
          </cell>
        </row>
        <row r="3310">
          <cell r="E3310">
            <v>0</v>
          </cell>
          <cell r="V3310">
            <v>0</v>
          </cell>
        </row>
        <row r="3311">
          <cell r="E3311">
            <v>0</v>
          </cell>
          <cell r="V3311">
            <v>0</v>
          </cell>
        </row>
        <row r="3312">
          <cell r="E3312">
            <v>0</v>
          </cell>
          <cell r="V3312">
            <v>0</v>
          </cell>
        </row>
        <row r="3313">
          <cell r="E3313">
            <v>0</v>
          </cell>
          <cell r="V3313">
            <v>0</v>
          </cell>
        </row>
        <row r="3314">
          <cell r="E3314">
            <v>0</v>
          </cell>
          <cell r="V3314">
            <v>0</v>
          </cell>
        </row>
        <row r="3315">
          <cell r="E3315">
            <v>0</v>
          </cell>
          <cell r="V3315">
            <v>0</v>
          </cell>
        </row>
        <row r="3316">
          <cell r="E3316">
            <v>0</v>
          </cell>
          <cell r="V3316">
            <v>0</v>
          </cell>
        </row>
        <row r="3317">
          <cell r="E3317">
            <v>0</v>
          </cell>
          <cell r="V3317">
            <v>0</v>
          </cell>
        </row>
        <row r="3318">
          <cell r="E3318">
            <v>0</v>
          </cell>
          <cell r="V3318">
            <v>0</v>
          </cell>
        </row>
        <row r="3319">
          <cell r="E3319">
            <v>0</v>
          </cell>
          <cell r="V3319">
            <v>0</v>
          </cell>
        </row>
        <row r="3320">
          <cell r="K3320">
            <v>0</v>
          </cell>
          <cell r="M3320">
            <v>0</v>
          </cell>
          <cell r="O3320">
            <v>0</v>
          </cell>
        </row>
        <row r="3321">
          <cell r="E3321">
            <v>0</v>
          </cell>
          <cell r="V3321">
            <v>0</v>
          </cell>
        </row>
        <row r="3322">
          <cell r="E3322">
            <v>0</v>
          </cell>
          <cell r="V3322">
            <v>0</v>
          </cell>
        </row>
        <row r="3323">
          <cell r="E3323">
            <v>0</v>
          </cell>
          <cell r="V3323">
            <v>0</v>
          </cell>
        </row>
        <row r="3324">
          <cell r="E3324">
            <v>0</v>
          </cell>
          <cell r="V3324">
            <v>0</v>
          </cell>
        </row>
        <row r="3325">
          <cell r="E3325">
            <v>0</v>
          </cell>
          <cell r="V3325">
            <v>0</v>
          </cell>
        </row>
        <row r="3326">
          <cell r="E3326">
            <v>0</v>
          </cell>
          <cell r="V3326">
            <v>0</v>
          </cell>
        </row>
        <row r="3327">
          <cell r="E3327">
            <v>0</v>
          </cell>
          <cell r="V3327">
            <v>0</v>
          </cell>
        </row>
        <row r="3328">
          <cell r="E3328">
            <v>0</v>
          </cell>
          <cell r="V3328">
            <v>0</v>
          </cell>
        </row>
        <row r="3329">
          <cell r="E3329">
            <v>0</v>
          </cell>
          <cell r="V3329">
            <v>0</v>
          </cell>
        </row>
        <row r="3330">
          <cell r="E3330">
            <v>0</v>
          </cell>
          <cell r="V3330">
            <v>0</v>
          </cell>
        </row>
        <row r="3331">
          <cell r="E3331">
            <v>0</v>
          </cell>
          <cell r="V3331">
            <v>0</v>
          </cell>
        </row>
        <row r="3332">
          <cell r="E3332">
            <v>0</v>
          </cell>
          <cell r="V3332">
            <v>0</v>
          </cell>
        </row>
        <row r="3333">
          <cell r="E3333">
            <v>0</v>
          </cell>
          <cell r="V3333">
            <v>0</v>
          </cell>
        </row>
        <row r="3334">
          <cell r="E3334">
            <v>0</v>
          </cell>
          <cell r="V3334">
            <v>0</v>
          </cell>
        </row>
        <row r="3335">
          <cell r="E3335">
            <v>0</v>
          </cell>
          <cell r="V3335">
            <v>0</v>
          </cell>
        </row>
        <row r="3336">
          <cell r="E3336">
            <v>0</v>
          </cell>
          <cell r="V3336">
            <v>0</v>
          </cell>
        </row>
        <row r="3337">
          <cell r="E3337">
            <v>0</v>
          </cell>
          <cell r="V3337">
            <v>0</v>
          </cell>
        </row>
        <row r="3338">
          <cell r="E3338">
            <v>0</v>
          </cell>
          <cell r="V3338">
            <v>0</v>
          </cell>
        </row>
        <row r="3339">
          <cell r="E3339">
            <v>0</v>
          </cell>
          <cell r="V3339">
            <v>0</v>
          </cell>
        </row>
        <row r="3340">
          <cell r="E3340">
            <v>0</v>
          </cell>
          <cell r="V3340">
            <v>0</v>
          </cell>
        </row>
        <row r="3341">
          <cell r="E3341">
            <v>0</v>
          </cell>
          <cell r="V3341">
            <v>0</v>
          </cell>
        </row>
        <row r="3342">
          <cell r="E3342">
            <v>0</v>
          </cell>
          <cell r="V3342">
            <v>0</v>
          </cell>
        </row>
        <row r="3343">
          <cell r="E3343">
            <v>0</v>
          </cell>
          <cell r="V3343">
            <v>0</v>
          </cell>
        </row>
        <row r="3344">
          <cell r="E3344">
            <v>0</v>
          </cell>
          <cell r="V3344">
            <v>0</v>
          </cell>
        </row>
        <row r="3345">
          <cell r="E3345">
            <v>0</v>
          </cell>
          <cell r="V3345">
            <v>0</v>
          </cell>
        </row>
        <row r="3346">
          <cell r="E3346">
            <v>0</v>
          </cell>
          <cell r="V3346">
            <v>0</v>
          </cell>
        </row>
        <row r="3347">
          <cell r="E3347">
            <v>0</v>
          </cell>
          <cell r="V3347">
            <v>0</v>
          </cell>
        </row>
        <row r="3348">
          <cell r="E3348">
            <v>0</v>
          </cell>
          <cell r="V3348">
            <v>0</v>
          </cell>
        </row>
        <row r="3349">
          <cell r="E3349">
            <v>0</v>
          </cell>
          <cell r="V3349">
            <v>0</v>
          </cell>
        </row>
        <row r="3350">
          <cell r="E3350">
            <v>0</v>
          </cell>
          <cell r="V3350">
            <v>0</v>
          </cell>
        </row>
        <row r="3351">
          <cell r="E3351">
            <v>0</v>
          </cell>
          <cell r="V3351">
            <v>0</v>
          </cell>
        </row>
        <row r="3352">
          <cell r="E3352">
            <v>0</v>
          </cell>
          <cell r="V3352">
            <v>0</v>
          </cell>
        </row>
        <row r="3353">
          <cell r="E3353">
            <v>0</v>
          </cell>
          <cell r="V3353">
            <v>0</v>
          </cell>
        </row>
        <row r="3354">
          <cell r="E3354">
            <v>0</v>
          </cell>
          <cell r="V3354">
            <v>0</v>
          </cell>
        </row>
        <row r="3355">
          <cell r="E3355">
            <v>0</v>
          </cell>
          <cell r="V3355">
            <v>0</v>
          </cell>
        </row>
        <row r="3356">
          <cell r="E3356">
            <v>0</v>
          </cell>
          <cell r="V3356">
            <v>0</v>
          </cell>
        </row>
        <row r="3357">
          <cell r="E3357">
            <v>0</v>
          </cell>
          <cell r="V3357">
            <v>0</v>
          </cell>
        </row>
        <row r="3358">
          <cell r="E3358">
            <v>0</v>
          </cell>
          <cell r="V3358">
            <v>0</v>
          </cell>
        </row>
        <row r="3359">
          <cell r="E3359">
            <v>0</v>
          </cell>
          <cell r="V3359">
            <v>0</v>
          </cell>
        </row>
        <row r="3360">
          <cell r="E3360">
            <v>0</v>
          </cell>
          <cell r="V3360">
            <v>0</v>
          </cell>
        </row>
        <row r="3361">
          <cell r="E3361">
            <v>0</v>
          </cell>
          <cell r="V3361">
            <v>0</v>
          </cell>
        </row>
        <row r="3362">
          <cell r="E3362">
            <v>0</v>
          </cell>
          <cell r="V3362">
            <v>0</v>
          </cell>
        </row>
        <row r="3363">
          <cell r="E3363">
            <v>0</v>
          </cell>
          <cell r="V3363">
            <v>0</v>
          </cell>
        </row>
        <row r="3364">
          <cell r="E3364">
            <v>0</v>
          </cell>
          <cell r="V3364">
            <v>0</v>
          </cell>
        </row>
        <row r="3365">
          <cell r="E3365">
            <v>0</v>
          </cell>
          <cell r="V3365">
            <v>0</v>
          </cell>
        </row>
        <row r="3366">
          <cell r="E3366">
            <v>0</v>
          </cell>
          <cell r="V3366">
            <v>0</v>
          </cell>
        </row>
        <row r="3367">
          <cell r="E3367">
            <v>0</v>
          </cell>
          <cell r="V3367">
            <v>0</v>
          </cell>
        </row>
        <row r="3368">
          <cell r="E3368">
            <v>0</v>
          </cell>
          <cell r="V3368">
            <v>0</v>
          </cell>
        </row>
        <row r="3369">
          <cell r="E3369">
            <v>0</v>
          </cell>
          <cell r="V3369">
            <v>0</v>
          </cell>
        </row>
        <row r="3370">
          <cell r="E3370">
            <v>0</v>
          </cell>
          <cell r="V3370">
            <v>0</v>
          </cell>
        </row>
        <row r="3371">
          <cell r="E3371">
            <v>0</v>
          </cell>
          <cell r="V3371">
            <v>0</v>
          </cell>
        </row>
        <row r="3372">
          <cell r="E3372">
            <v>0</v>
          </cell>
          <cell r="V3372">
            <v>0</v>
          </cell>
        </row>
        <row r="3373">
          <cell r="E3373">
            <v>0</v>
          </cell>
          <cell r="V3373">
            <v>0</v>
          </cell>
        </row>
        <row r="3374">
          <cell r="E3374">
            <v>0</v>
          </cell>
          <cell r="V3374">
            <v>0</v>
          </cell>
        </row>
        <row r="3375">
          <cell r="E3375">
            <v>0</v>
          </cell>
          <cell r="V3375">
            <v>0</v>
          </cell>
        </row>
        <row r="3376">
          <cell r="E3376">
            <v>0</v>
          </cell>
          <cell r="V3376">
            <v>0</v>
          </cell>
        </row>
        <row r="3377">
          <cell r="E3377">
            <v>0</v>
          </cell>
          <cell r="V3377">
            <v>0</v>
          </cell>
        </row>
        <row r="3378">
          <cell r="E3378">
            <v>0</v>
          </cell>
          <cell r="V3378">
            <v>0</v>
          </cell>
        </row>
        <row r="3379">
          <cell r="E3379">
            <v>0</v>
          </cell>
          <cell r="V3379">
            <v>0</v>
          </cell>
        </row>
        <row r="3380">
          <cell r="E3380">
            <v>0</v>
          </cell>
          <cell r="V3380">
            <v>0</v>
          </cell>
        </row>
        <row r="3381">
          <cell r="E3381">
            <v>0</v>
          </cell>
          <cell r="V3381">
            <v>0</v>
          </cell>
        </row>
        <row r="3382">
          <cell r="E3382">
            <v>0</v>
          </cell>
          <cell r="V3382">
            <v>0</v>
          </cell>
        </row>
        <row r="3383">
          <cell r="E3383">
            <v>0</v>
          </cell>
          <cell r="V3383">
            <v>0</v>
          </cell>
        </row>
        <row r="3384">
          <cell r="E3384">
            <v>0</v>
          </cell>
          <cell r="V3384">
            <v>0</v>
          </cell>
        </row>
        <row r="3385">
          <cell r="E3385">
            <v>0</v>
          </cell>
          <cell r="V3385">
            <v>0</v>
          </cell>
        </row>
        <row r="3386">
          <cell r="E3386">
            <v>0</v>
          </cell>
          <cell r="V3386">
            <v>0</v>
          </cell>
        </row>
        <row r="3387">
          <cell r="E3387">
            <v>0</v>
          </cell>
          <cell r="V3387">
            <v>0</v>
          </cell>
        </row>
        <row r="3388">
          <cell r="E3388">
            <v>0</v>
          </cell>
          <cell r="V3388">
            <v>0</v>
          </cell>
        </row>
        <row r="3389">
          <cell r="E3389">
            <v>0</v>
          </cell>
          <cell r="V3389">
            <v>0</v>
          </cell>
        </row>
        <row r="3390">
          <cell r="E3390">
            <v>0</v>
          </cell>
          <cell r="V3390">
            <v>0</v>
          </cell>
        </row>
        <row r="3391">
          <cell r="E3391">
            <v>0</v>
          </cell>
          <cell r="V3391">
            <v>0</v>
          </cell>
        </row>
        <row r="3392">
          <cell r="E3392">
            <v>0</v>
          </cell>
          <cell r="V3392">
            <v>0</v>
          </cell>
        </row>
        <row r="3393">
          <cell r="E3393">
            <v>0</v>
          </cell>
          <cell r="V3393">
            <v>0</v>
          </cell>
        </row>
        <row r="3394">
          <cell r="E3394">
            <v>0</v>
          </cell>
          <cell r="V3394">
            <v>0</v>
          </cell>
        </row>
        <row r="3395">
          <cell r="E3395">
            <v>0</v>
          </cell>
          <cell r="V3395">
            <v>0</v>
          </cell>
        </row>
        <row r="3396">
          <cell r="E3396">
            <v>0</v>
          </cell>
          <cell r="V3396">
            <v>0</v>
          </cell>
        </row>
        <row r="3397">
          <cell r="E3397">
            <v>0</v>
          </cell>
          <cell r="V3397">
            <v>0</v>
          </cell>
        </row>
        <row r="3398">
          <cell r="E3398">
            <v>0</v>
          </cell>
          <cell r="V3398">
            <v>0</v>
          </cell>
        </row>
        <row r="3399">
          <cell r="E3399">
            <v>0</v>
          </cell>
          <cell r="V3399">
            <v>0</v>
          </cell>
        </row>
        <row r="3400">
          <cell r="E3400">
            <v>0</v>
          </cell>
          <cell r="V3400">
            <v>0</v>
          </cell>
        </row>
        <row r="3401">
          <cell r="E3401">
            <v>0</v>
          </cell>
          <cell r="V3401">
            <v>0</v>
          </cell>
        </row>
        <row r="3402">
          <cell r="E3402">
            <v>0</v>
          </cell>
          <cell r="V3402">
            <v>0</v>
          </cell>
        </row>
        <row r="3403">
          <cell r="E3403">
            <v>0</v>
          </cell>
          <cell r="V3403">
            <v>0</v>
          </cell>
        </row>
        <row r="3404">
          <cell r="E3404">
            <v>0</v>
          </cell>
          <cell r="V3404">
            <v>0</v>
          </cell>
        </row>
        <row r="3405">
          <cell r="E3405">
            <v>0</v>
          </cell>
          <cell r="V3405">
            <v>0</v>
          </cell>
        </row>
        <row r="3406">
          <cell r="E3406">
            <v>0</v>
          </cell>
          <cell r="V3406">
            <v>0</v>
          </cell>
        </row>
        <row r="3407">
          <cell r="E3407">
            <v>0</v>
          </cell>
          <cell r="V3407">
            <v>0</v>
          </cell>
        </row>
        <row r="3408">
          <cell r="E3408">
            <v>0</v>
          </cell>
          <cell r="V3408">
            <v>0</v>
          </cell>
        </row>
        <row r="3409">
          <cell r="E3409">
            <v>0</v>
          </cell>
          <cell r="V3409">
            <v>0</v>
          </cell>
        </row>
        <row r="3410">
          <cell r="E3410">
            <v>0</v>
          </cell>
          <cell r="V3410">
            <v>0</v>
          </cell>
        </row>
        <row r="3411">
          <cell r="E3411">
            <v>0</v>
          </cell>
          <cell r="V3411">
            <v>0</v>
          </cell>
        </row>
        <row r="3412">
          <cell r="E3412">
            <v>0</v>
          </cell>
          <cell r="V3412">
            <v>0</v>
          </cell>
        </row>
        <row r="3413">
          <cell r="E3413">
            <v>0</v>
          </cell>
          <cell r="V3413">
            <v>0</v>
          </cell>
        </row>
        <row r="3414">
          <cell r="E3414">
            <v>0</v>
          </cell>
          <cell r="V3414">
            <v>0</v>
          </cell>
        </row>
        <row r="3415">
          <cell r="E3415">
            <v>0</v>
          </cell>
          <cell r="V3415">
            <v>0</v>
          </cell>
        </row>
        <row r="3416">
          <cell r="E3416">
            <v>0</v>
          </cell>
          <cell r="V3416">
            <v>0</v>
          </cell>
        </row>
        <row r="3417">
          <cell r="E3417">
            <v>0</v>
          </cell>
          <cell r="V3417">
            <v>0</v>
          </cell>
        </row>
        <row r="3418">
          <cell r="E3418">
            <v>0</v>
          </cell>
          <cell r="V3418">
            <v>0</v>
          </cell>
        </row>
        <row r="3419">
          <cell r="E3419">
            <v>0</v>
          </cell>
          <cell r="V3419">
            <v>0</v>
          </cell>
        </row>
        <row r="3420">
          <cell r="E3420">
            <v>0</v>
          </cell>
          <cell r="V3420">
            <v>0</v>
          </cell>
        </row>
        <row r="3421">
          <cell r="E3421">
            <v>0</v>
          </cell>
          <cell r="V3421">
            <v>0</v>
          </cell>
        </row>
        <row r="3422">
          <cell r="E3422">
            <v>0</v>
          </cell>
          <cell r="V3422">
            <v>0</v>
          </cell>
        </row>
        <row r="3423">
          <cell r="E3423">
            <v>0</v>
          </cell>
          <cell r="V3423">
            <v>0</v>
          </cell>
        </row>
        <row r="3424">
          <cell r="E3424">
            <v>0</v>
          </cell>
          <cell r="V3424">
            <v>0</v>
          </cell>
        </row>
        <row r="3425">
          <cell r="E3425">
            <v>0</v>
          </cell>
          <cell r="V3425">
            <v>0</v>
          </cell>
        </row>
        <row r="3426">
          <cell r="E3426">
            <v>0</v>
          </cell>
          <cell r="V3426">
            <v>0</v>
          </cell>
        </row>
        <row r="3427">
          <cell r="E3427">
            <v>0</v>
          </cell>
          <cell r="V3427">
            <v>0</v>
          </cell>
        </row>
        <row r="3428">
          <cell r="E3428">
            <v>0</v>
          </cell>
          <cell r="V3428">
            <v>0</v>
          </cell>
        </row>
        <row r="3429">
          <cell r="E3429">
            <v>0</v>
          </cell>
          <cell r="V3429">
            <v>0</v>
          </cell>
        </row>
        <row r="3430">
          <cell r="E3430">
            <v>0</v>
          </cell>
          <cell r="V3430">
            <v>0</v>
          </cell>
        </row>
        <row r="3431">
          <cell r="E3431">
            <v>0</v>
          </cell>
          <cell r="V3431">
            <v>0</v>
          </cell>
        </row>
        <row r="3432">
          <cell r="E3432">
            <v>0</v>
          </cell>
          <cell r="V3432">
            <v>0</v>
          </cell>
        </row>
        <row r="3433">
          <cell r="E3433">
            <v>0</v>
          </cell>
          <cell r="V3433">
            <v>0</v>
          </cell>
        </row>
        <row r="3434">
          <cell r="E3434">
            <v>0</v>
          </cell>
          <cell r="V3434">
            <v>0</v>
          </cell>
        </row>
        <row r="3435">
          <cell r="E3435">
            <v>0</v>
          </cell>
          <cell r="V3435">
            <v>0</v>
          </cell>
        </row>
        <row r="3436">
          <cell r="E3436">
            <v>0</v>
          </cell>
          <cell r="V3436">
            <v>0</v>
          </cell>
        </row>
        <row r="3437">
          <cell r="E3437">
            <v>0</v>
          </cell>
          <cell r="V3437">
            <v>0</v>
          </cell>
        </row>
        <row r="3438">
          <cell r="E3438">
            <v>0</v>
          </cell>
          <cell r="V3438">
            <v>0</v>
          </cell>
        </row>
        <row r="3439">
          <cell r="E3439">
            <v>0</v>
          </cell>
          <cell r="V3439">
            <v>0</v>
          </cell>
        </row>
        <row r="3440">
          <cell r="E3440">
            <v>0</v>
          </cell>
          <cell r="V3440">
            <v>0</v>
          </cell>
        </row>
        <row r="3441">
          <cell r="E3441">
            <v>0</v>
          </cell>
          <cell r="V3441">
            <v>0</v>
          </cell>
        </row>
        <row r="3442">
          <cell r="E3442">
            <v>0</v>
          </cell>
          <cell r="V3442">
            <v>0</v>
          </cell>
        </row>
        <row r="3443">
          <cell r="E3443">
            <v>0</v>
          </cell>
          <cell r="V3443">
            <v>0</v>
          </cell>
        </row>
        <row r="3444">
          <cell r="E3444">
            <v>0</v>
          </cell>
          <cell r="V3444">
            <v>0</v>
          </cell>
        </row>
        <row r="3445">
          <cell r="E3445">
            <v>0</v>
          </cell>
          <cell r="V3445">
            <v>0</v>
          </cell>
        </row>
        <row r="3446">
          <cell r="E3446">
            <v>0</v>
          </cell>
          <cell r="V3446">
            <v>0</v>
          </cell>
        </row>
        <row r="3447">
          <cell r="E3447">
            <v>0</v>
          </cell>
          <cell r="V3447">
            <v>0</v>
          </cell>
        </row>
        <row r="3448">
          <cell r="E3448">
            <v>0</v>
          </cell>
          <cell r="V3448">
            <v>0</v>
          </cell>
        </row>
        <row r="3449">
          <cell r="E3449">
            <v>0</v>
          </cell>
          <cell r="V3449">
            <v>0</v>
          </cell>
        </row>
        <row r="3450">
          <cell r="E3450">
            <v>0</v>
          </cell>
          <cell r="V3450">
            <v>0</v>
          </cell>
        </row>
        <row r="3451">
          <cell r="E3451">
            <v>0</v>
          </cell>
          <cell r="V3451">
            <v>0</v>
          </cell>
        </row>
        <row r="3452">
          <cell r="E3452">
            <v>0</v>
          </cell>
          <cell r="V3452">
            <v>0</v>
          </cell>
        </row>
        <row r="3453">
          <cell r="E3453">
            <v>0</v>
          </cell>
          <cell r="V3453">
            <v>0</v>
          </cell>
        </row>
        <row r="3454">
          <cell r="E3454">
            <v>0</v>
          </cell>
          <cell r="V3454">
            <v>0</v>
          </cell>
        </row>
        <row r="3455">
          <cell r="E3455">
            <v>0</v>
          </cell>
          <cell r="V3455">
            <v>0</v>
          </cell>
        </row>
        <row r="3456">
          <cell r="E3456">
            <v>0</v>
          </cell>
          <cell r="V3456">
            <v>0</v>
          </cell>
        </row>
        <row r="3457">
          <cell r="E3457">
            <v>0</v>
          </cell>
          <cell r="V3457">
            <v>0</v>
          </cell>
        </row>
        <row r="3458">
          <cell r="E3458">
            <v>0</v>
          </cell>
          <cell r="V3458">
            <v>0</v>
          </cell>
        </row>
        <row r="3459">
          <cell r="E3459">
            <v>0</v>
          </cell>
          <cell r="V3459">
            <v>0</v>
          </cell>
        </row>
        <row r="3460">
          <cell r="E3460">
            <v>0</v>
          </cell>
          <cell r="V3460">
            <v>0</v>
          </cell>
        </row>
        <row r="3461">
          <cell r="E3461">
            <v>0</v>
          </cell>
          <cell r="V3461">
            <v>0</v>
          </cell>
        </row>
        <row r="3462">
          <cell r="E3462">
            <v>0</v>
          </cell>
          <cell r="V3462">
            <v>0</v>
          </cell>
        </row>
        <row r="3463">
          <cell r="E3463">
            <v>0</v>
          </cell>
          <cell r="V3463">
            <v>0</v>
          </cell>
        </row>
        <row r="3464">
          <cell r="K3464">
            <v>0</v>
          </cell>
          <cell r="M3464">
            <v>0</v>
          </cell>
          <cell r="O3464">
            <v>0</v>
          </cell>
        </row>
        <row r="3465">
          <cell r="E3465" t="str">
            <v>S1</v>
          </cell>
          <cell r="V3465">
            <v>0</v>
          </cell>
        </row>
        <row r="3466">
          <cell r="E3466" t="str">
            <v>K</v>
          </cell>
          <cell r="F3466" t="str">
            <v>I</v>
          </cell>
          <cell r="G3466" t="str">
            <v>I</v>
          </cell>
          <cell r="H3466">
            <v>1</v>
          </cell>
          <cell r="I3466">
            <v>12</v>
          </cell>
          <cell r="K3466">
            <v>30</v>
          </cell>
          <cell r="Q3466" t="str">
            <v>A</v>
          </cell>
          <cell r="R3466" t="str">
            <v>C</v>
          </cell>
          <cell r="S3466" t="str">
            <v>A</v>
          </cell>
          <cell r="T3466" t="str">
            <v>A</v>
          </cell>
          <cell r="U3466" t="str">
            <v>C</v>
          </cell>
          <cell r="V3466">
            <v>453</v>
          </cell>
        </row>
        <row r="3467">
          <cell r="E3467" t="str">
            <v>K</v>
          </cell>
          <cell r="F3467" t="str">
            <v>I</v>
          </cell>
          <cell r="G3467" t="str">
            <v>I</v>
          </cell>
          <cell r="H3467">
            <v>1</v>
          </cell>
          <cell r="I3467">
            <v>12</v>
          </cell>
          <cell r="K3467">
            <v>114</v>
          </cell>
          <cell r="Q3467" t="str">
            <v>A</v>
          </cell>
          <cell r="R3467" t="str">
            <v>A</v>
          </cell>
          <cell r="S3467" t="str">
            <v>A</v>
          </cell>
          <cell r="T3467" t="str">
            <v>A</v>
          </cell>
          <cell r="U3467" t="str">
            <v>A</v>
          </cell>
          <cell r="V3467">
            <v>1721</v>
          </cell>
        </row>
        <row r="3468">
          <cell r="E3468" t="str">
            <v>K</v>
          </cell>
          <cell r="F3468" t="str">
            <v>I</v>
          </cell>
          <cell r="G3468" t="str">
            <v>I</v>
          </cell>
          <cell r="H3468">
            <v>1</v>
          </cell>
          <cell r="I3468">
            <v>12</v>
          </cell>
          <cell r="K3468">
            <v>42</v>
          </cell>
          <cell r="Q3468" t="str">
            <v>A</v>
          </cell>
          <cell r="R3468" t="str">
            <v>C</v>
          </cell>
          <cell r="S3468" t="str">
            <v>A</v>
          </cell>
          <cell r="T3468" t="str">
            <v>A</v>
          </cell>
          <cell r="U3468" t="str">
            <v>C</v>
          </cell>
          <cell r="V3468">
            <v>634</v>
          </cell>
        </row>
        <row r="3469">
          <cell r="E3469" t="str">
            <v>S1</v>
          </cell>
          <cell r="V3469">
            <v>0</v>
          </cell>
        </row>
        <row r="3470">
          <cell r="E3470" t="str">
            <v>K</v>
          </cell>
          <cell r="F3470" t="str">
            <v>I</v>
          </cell>
          <cell r="G3470" t="str">
            <v>I</v>
          </cell>
          <cell r="H3470">
            <v>1</v>
          </cell>
          <cell r="I3470">
            <v>12</v>
          </cell>
          <cell r="K3470">
            <v>100</v>
          </cell>
          <cell r="Q3470" t="str">
            <v>A</v>
          </cell>
          <cell r="R3470" t="str">
            <v>A</v>
          </cell>
          <cell r="S3470" t="str">
            <v>A</v>
          </cell>
          <cell r="T3470" t="str">
            <v>A</v>
          </cell>
          <cell r="U3470" t="str">
            <v>A</v>
          </cell>
          <cell r="V3470">
            <v>1510</v>
          </cell>
        </row>
        <row r="3471">
          <cell r="E3471" t="str">
            <v>K</v>
          </cell>
          <cell r="F3471" t="str">
            <v>I</v>
          </cell>
          <cell r="G3471" t="str">
            <v>I</v>
          </cell>
          <cell r="H3471">
            <v>1</v>
          </cell>
          <cell r="I3471">
            <v>12</v>
          </cell>
          <cell r="K3471">
            <v>103</v>
          </cell>
          <cell r="Q3471" t="str">
            <v>A</v>
          </cell>
          <cell r="R3471" t="str">
            <v>A</v>
          </cell>
          <cell r="S3471" t="str">
            <v>A</v>
          </cell>
          <cell r="T3471" t="str">
            <v>A</v>
          </cell>
          <cell r="U3471" t="str">
            <v>A</v>
          </cell>
          <cell r="V3471">
            <v>1555</v>
          </cell>
        </row>
        <row r="3472">
          <cell r="E3472" t="str">
            <v>K</v>
          </cell>
          <cell r="F3472" t="str">
            <v>I</v>
          </cell>
          <cell r="G3472" t="str">
            <v>I</v>
          </cell>
          <cell r="H3472">
            <v>1</v>
          </cell>
          <cell r="I3472">
            <v>12</v>
          </cell>
          <cell r="K3472">
            <v>50</v>
          </cell>
          <cell r="Q3472" t="str">
            <v>A</v>
          </cell>
          <cell r="R3472" t="str">
            <v>C</v>
          </cell>
          <cell r="S3472" t="str">
            <v>A</v>
          </cell>
          <cell r="T3472" t="str">
            <v>A</v>
          </cell>
          <cell r="U3472" t="str">
            <v>C</v>
          </cell>
          <cell r="V3472">
            <v>755</v>
          </cell>
        </row>
        <row r="3473">
          <cell r="E3473" t="str">
            <v>K</v>
          </cell>
          <cell r="F3473" t="str">
            <v>I</v>
          </cell>
          <cell r="G3473" t="str">
            <v>I</v>
          </cell>
          <cell r="H3473">
            <v>1</v>
          </cell>
          <cell r="I3473">
            <v>12</v>
          </cell>
          <cell r="K3473">
            <v>30</v>
          </cell>
          <cell r="Q3473" t="str">
            <v>A</v>
          </cell>
          <cell r="R3473" t="str">
            <v>C</v>
          </cell>
          <cell r="S3473" t="str">
            <v>A</v>
          </cell>
          <cell r="T3473" t="str">
            <v>A</v>
          </cell>
          <cell r="U3473" t="str">
            <v>C</v>
          </cell>
          <cell r="V3473">
            <v>453</v>
          </cell>
        </row>
        <row r="3474">
          <cell r="E3474" t="str">
            <v>K</v>
          </cell>
          <cell r="F3474" t="str">
            <v>I</v>
          </cell>
          <cell r="G3474" t="str">
            <v>I</v>
          </cell>
          <cell r="H3474">
            <v>1</v>
          </cell>
          <cell r="I3474">
            <v>12</v>
          </cell>
          <cell r="K3474">
            <v>147</v>
          </cell>
          <cell r="Q3474" t="str">
            <v>A</v>
          </cell>
          <cell r="R3474" t="str">
            <v>A</v>
          </cell>
          <cell r="S3474" t="str">
            <v>A</v>
          </cell>
          <cell r="T3474" t="str">
            <v>A</v>
          </cell>
          <cell r="U3474" t="str">
            <v>A</v>
          </cell>
          <cell r="V3474">
            <v>2220</v>
          </cell>
        </row>
        <row r="3475">
          <cell r="E3475" t="str">
            <v>K</v>
          </cell>
          <cell r="F3475" t="str">
            <v>I</v>
          </cell>
          <cell r="G3475" t="str">
            <v>I</v>
          </cell>
          <cell r="H3475">
            <v>1</v>
          </cell>
          <cell r="I3475">
            <v>13</v>
          </cell>
          <cell r="K3475">
            <v>122</v>
          </cell>
          <cell r="Q3475" t="str">
            <v>A</v>
          </cell>
          <cell r="R3475" t="str">
            <v>A</v>
          </cell>
          <cell r="S3475" t="str">
            <v>A</v>
          </cell>
          <cell r="T3475" t="str">
            <v>A</v>
          </cell>
          <cell r="U3475" t="str">
            <v>A</v>
          </cell>
          <cell r="V3475">
            <v>2013</v>
          </cell>
        </row>
        <row r="3476">
          <cell r="E3476" t="str">
            <v>K</v>
          </cell>
          <cell r="F3476" t="str">
            <v>I</v>
          </cell>
          <cell r="G3476" t="str">
            <v>I</v>
          </cell>
          <cell r="H3476">
            <v>1</v>
          </cell>
          <cell r="I3476">
            <v>13</v>
          </cell>
          <cell r="K3476">
            <v>52</v>
          </cell>
          <cell r="Q3476" t="str">
            <v>A</v>
          </cell>
          <cell r="R3476" t="str">
            <v>C</v>
          </cell>
          <cell r="S3476" t="str">
            <v>A</v>
          </cell>
          <cell r="T3476" t="str">
            <v>A</v>
          </cell>
          <cell r="U3476" t="str">
            <v>C</v>
          </cell>
          <cell r="V3476">
            <v>858</v>
          </cell>
        </row>
        <row r="3477">
          <cell r="E3477" t="str">
            <v>K</v>
          </cell>
          <cell r="F3477" t="str">
            <v>I</v>
          </cell>
          <cell r="G3477" t="str">
            <v>I</v>
          </cell>
          <cell r="H3477">
            <v>1</v>
          </cell>
          <cell r="I3477">
            <v>13</v>
          </cell>
          <cell r="K3477">
            <v>53</v>
          </cell>
          <cell r="Q3477" t="str">
            <v>A</v>
          </cell>
          <cell r="R3477" t="str">
            <v>A</v>
          </cell>
          <cell r="S3477" t="str">
            <v>A</v>
          </cell>
          <cell r="T3477" t="str">
            <v>A</v>
          </cell>
          <cell r="U3477" t="str">
            <v>A</v>
          </cell>
          <cell r="V3477">
            <v>875</v>
          </cell>
        </row>
        <row r="3478">
          <cell r="E3478" t="str">
            <v>K</v>
          </cell>
          <cell r="F3478" t="str">
            <v>I</v>
          </cell>
          <cell r="G3478" t="str">
            <v>I</v>
          </cell>
          <cell r="H3478">
            <v>1</v>
          </cell>
          <cell r="I3478">
            <v>13</v>
          </cell>
          <cell r="K3478">
            <v>37</v>
          </cell>
          <cell r="Q3478" t="str">
            <v>A</v>
          </cell>
          <cell r="R3478" t="str">
            <v>C</v>
          </cell>
          <cell r="S3478" t="str">
            <v>A</v>
          </cell>
          <cell r="T3478" t="str">
            <v>A</v>
          </cell>
          <cell r="U3478" t="str">
            <v>C</v>
          </cell>
          <cell r="V3478">
            <v>611</v>
          </cell>
        </row>
        <row r="3479">
          <cell r="E3479" t="str">
            <v>K</v>
          </cell>
          <cell r="F3479" t="str">
            <v>I</v>
          </cell>
          <cell r="G3479" t="str">
            <v>I</v>
          </cell>
          <cell r="H3479">
            <v>1</v>
          </cell>
          <cell r="I3479">
            <v>13</v>
          </cell>
          <cell r="K3479">
            <v>30</v>
          </cell>
          <cell r="Q3479" t="str">
            <v>A</v>
          </cell>
          <cell r="R3479" t="str">
            <v>C</v>
          </cell>
          <cell r="S3479" t="str">
            <v>C</v>
          </cell>
          <cell r="T3479" t="str">
            <v>A</v>
          </cell>
          <cell r="U3479" t="str">
            <v>C</v>
          </cell>
          <cell r="V3479">
            <v>495</v>
          </cell>
        </row>
        <row r="3480">
          <cell r="E3480" t="str">
            <v>K</v>
          </cell>
          <cell r="F3480" t="str">
            <v>I</v>
          </cell>
          <cell r="G3480" t="str">
            <v>I</v>
          </cell>
          <cell r="H3480">
            <v>1</v>
          </cell>
          <cell r="I3480">
            <v>13</v>
          </cell>
          <cell r="K3480">
            <v>47</v>
          </cell>
          <cell r="Q3480" t="str">
            <v>A</v>
          </cell>
          <cell r="R3480" t="str">
            <v>A</v>
          </cell>
          <cell r="S3480" t="str">
            <v>A</v>
          </cell>
          <cell r="T3480" t="str">
            <v>C</v>
          </cell>
          <cell r="U3480" t="str">
            <v>C</v>
          </cell>
          <cell r="V3480">
            <v>776</v>
          </cell>
        </row>
        <row r="3481">
          <cell r="E3481" t="str">
            <v>K</v>
          </cell>
          <cell r="F3481" t="str">
            <v>I</v>
          </cell>
          <cell r="G3481" t="str">
            <v>I</v>
          </cell>
          <cell r="H3481">
            <v>1</v>
          </cell>
          <cell r="I3481">
            <v>13</v>
          </cell>
          <cell r="K3481">
            <v>30</v>
          </cell>
          <cell r="Q3481" t="str">
            <v>A</v>
          </cell>
          <cell r="R3481" t="str">
            <v>A</v>
          </cell>
          <cell r="S3481" t="str">
            <v>C</v>
          </cell>
          <cell r="T3481" t="str">
            <v>A</v>
          </cell>
          <cell r="U3481" t="str">
            <v>C</v>
          </cell>
          <cell r="V3481">
            <v>495</v>
          </cell>
        </row>
        <row r="3482">
          <cell r="E3482" t="str">
            <v>S1</v>
          </cell>
          <cell r="V3482">
            <v>0</v>
          </cell>
        </row>
        <row r="3483">
          <cell r="E3483" t="str">
            <v>K</v>
          </cell>
          <cell r="F3483" t="str">
            <v>I</v>
          </cell>
          <cell r="G3483" t="str">
            <v>I</v>
          </cell>
          <cell r="H3483">
            <v>1</v>
          </cell>
          <cell r="I3483">
            <v>13</v>
          </cell>
          <cell r="K3483">
            <v>31</v>
          </cell>
          <cell r="Q3483" t="str">
            <v>A</v>
          </cell>
          <cell r="R3483" t="str">
            <v>C</v>
          </cell>
          <cell r="S3483" t="str">
            <v>A</v>
          </cell>
          <cell r="T3483" t="str">
            <v>A</v>
          </cell>
          <cell r="U3483" t="str">
            <v>C</v>
          </cell>
          <cell r="V3483">
            <v>512</v>
          </cell>
        </row>
        <row r="3484">
          <cell r="E3484" t="str">
            <v>K</v>
          </cell>
          <cell r="F3484" t="str">
            <v>I</v>
          </cell>
          <cell r="G3484" t="str">
            <v>I</v>
          </cell>
          <cell r="H3484">
            <v>1</v>
          </cell>
          <cell r="I3484">
            <v>13</v>
          </cell>
          <cell r="K3484">
            <v>50</v>
          </cell>
          <cell r="Q3484" t="str">
            <v>A</v>
          </cell>
          <cell r="R3484" t="str">
            <v>A</v>
          </cell>
          <cell r="S3484" t="str">
            <v>A</v>
          </cell>
          <cell r="T3484" t="str">
            <v>C</v>
          </cell>
          <cell r="U3484" t="str">
            <v>C</v>
          </cell>
          <cell r="V3484">
            <v>825</v>
          </cell>
        </row>
        <row r="3485">
          <cell r="E3485" t="str">
            <v>K</v>
          </cell>
          <cell r="F3485" t="str">
            <v>I</v>
          </cell>
          <cell r="G3485" t="str">
            <v>I</v>
          </cell>
          <cell r="H3485">
            <v>1</v>
          </cell>
          <cell r="I3485">
            <v>13</v>
          </cell>
          <cell r="K3485">
            <v>40</v>
          </cell>
          <cell r="Q3485" t="str">
            <v>A</v>
          </cell>
          <cell r="R3485" t="str">
            <v>A</v>
          </cell>
          <cell r="S3485" t="str">
            <v>A</v>
          </cell>
          <cell r="T3485" t="str">
            <v>A</v>
          </cell>
          <cell r="U3485" t="str">
            <v>A</v>
          </cell>
          <cell r="V3485">
            <v>660</v>
          </cell>
        </row>
        <row r="3486">
          <cell r="E3486" t="str">
            <v>K</v>
          </cell>
          <cell r="F3486" t="str">
            <v>I</v>
          </cell>
          <cell r="G3486" t="str">
            <v>I</v>
          </cell>
          <cell r="H3486">
            <v>1</v>
          </cell>
          <cell r="I3486">
            <v>13</v>
          </cell>
          <cell r="K3486">
            <v>32</v>
          </cell>
          <cell r="Q3486" t="str">
            <v>A</v>
          </cell>
          <cell r="R3486" t="str">
            <v>A</v>
          </cell>
          <cell r="S3486" t="str">
            <v>C</v>
          </cell>
          <cell r="T3486" t="str">
            <v>A</v>
          </cell>
          <cell r="U3486" t="str">
            <v>C</v>
          </cell>
          <cell r="V3486">
            <v>528</v>
          </cell>
        </row>
        <row r="3487">
          <cell r="E3487" t="str">
            <v>K</v>
          </cell>
          <cell r="F3487" t="str">
            <v>I</v>
          </cell>
          <cell r="G3487" t="str">
            <v>I</v>
          </cell>
          <cell r="H3487">
            <v>1</v>
          </cell>
          <cell r="I3487">
            <v>13</v>
          </cell>
          <cell r="K3487">
            <v>54</v>
          </cell>
          <cell r="Q3487" t="str">
            <v>A</v>
          </cell>
          <cell r="R3487" t="str">
            <v>C</v>
          </cell>
          <cell r="S3487" t="str">
            <v>A</v>
          </cell>
          <cell r="T3487" t="str">
            <v>A</v>
          </cell>
          <cell r="U3487" t="str">
            <v>C</v>
          </cell>
          <cell r="V3487">
            <v>891</v>
          </cell>
        </row>
        <row r="3488">
          <cell r="E3488" t="str">
            <v>K</v>
          </cell>
          <cell r="F3488" t="str">
            <v>I</v>
          </cell>
          <cell r="G3488" t="str">
            <v>I</v>
          </cell>
          <cell r="H3488">
            <v>1</v>
          </cell>
          <cell r="I3488">
            <v>13</v>
          </cell>
          <cell r="K3488">
            <v>31</v>
          </cell>
          <cell r="Q3488" t="str">
            <v>A</v>
          </cell>
          <cell r="R3488" t="str">
            <v>A</v>
          </cell>
          <cell r="S3488" t="str">
            <v>C</v>
          </cell>
          <cell r="T3488" t="str">
            <v>A</v>
          </cell>
          <cell r="U3488" t="str">
            <v>C</v>
          </cell>
          <cell r="V3488">
            <v>512</v>
          </cell>
        </row>
        <row r="3489">
          <cell r="E3489" t="str">
            <v>S1</v>
          </cell>
          <cell r="V3489">
            <v>0</v>
          </cell>
        </row>
        <row r="3490">
          <cell r="E3490" t="str">
            <v>K</v>
          </cell>
          <cell r="F3490" t="str">
            <v>I</v>
          </cell>
          <cell r="G3490" t="str">
            <v>I</v>
          </cell>
          <cell r="H3490">
            <v>1</v>
          </cell>
          <cell r="I3490">
            <v>13</v>
          </cell>
          <cell r="K3490">
            <v>40</v>
          </cell>
          <cell r="Q3490" t="str">
            <v>A</v>
          </cell>
          <cell r="R3490" t="str">
            <v>A</v>
          </cell>
          <cell r="S3490" t="str">
            <v>A</v>
          </cell>
          <cell r="T3490" t="str">
            <v>A</v>
          </cell>
          <cell r="U3490" t="str">
            <v>A</v>
          </cell>
          <cell r="V3490">
            <v>660</v>
          </cell>
        </row>
        <row r="3491">
          <cell r="E3491">
            <v>0</v>
          </cell>
          <cell r="V3491">
            <v>0</v>
          </cell>
        </row>
        <row r="3492">
          <cell r="E3492">
            <v>0</v>
          </cell>
          <cell r="V3492">
            <v>0</v>
          </cell>
        </row>
        <row r="3493">
          <cell r="E3493">
            <v>0</v>
          </cell>
          <cell r="V3493">
            <v>0</v>
          </cell>
        </row>
        <row r="3494">
          <cell r="E3494">
            <v>0</v>
          </cell>
          <cell r="V3494">
            <v>0</v>
          </cell>
        </row>
        <row r="3495">
          <cell r="E3495">
            <v>0</v>
          </cell>
          <cell r="V3495">
            <v>0</v>
          </cell>
        </row>
        <row r="3496">
          <cell r="E3496">
            <v>0</v>
          </cell>
          <cell r="V3496">
            <v>0</v>
          </cell>
        </row>
        <row r="3497">
          <cell r="E3497">
            <v>0</v>
          </cell>
          <cell r="V3497">
            <v>0</v>
          </cell>
        </row>
        <row r="3498">
          <cell r="E3498">
            <v>0</v>
          </cell>
          <cell r="V3498">
            <v>0</v>
          </cell>
        </row>
        <row r="3499">
          <cell r="E3499">
            <v>0</v>
          </cell>
          <cell r="V3499">
            <v>0</v>
          </cell>
        </row>
        <row r="3500">
          <cell r="E3500">
            <v>0</v>
          </cell>
          <cell r="V3500">
            <v>0</v>
          </cell>
        </row>
        <row r="3501">
          <cell r="E3501">
            <v>0</v>
          </cell>
          <cell r="V3501">
            <v>0</v>
          </cell>
        </row>
        <row r="3502">
          <cell r="E3502">
            <v>0</v>
          </cell>
          <cell r="V3502">
            <v>0</v>
          </cell>
        </row>
        <row r="3503">
          <cell r="E3503">
            <v>0</v>
          </cell>
          <cell r="V3503">
            <v>0</v>
          </cell>
        </row>
        <row r="3504">
          <cell r="E3504" t="str">
            <v>K</v>
          </cell>
          <cell r="F3504" t="str">
            <v>II</v>
          </cell>
          <cell r="G3504" t="str">
            <v>II</v>
          </cell>
          <cell r="H3504">
            <v>1</v>
          </cell>
          <cell r="I3504">
            <v>15</v>
          </cell>
          <cell r="K3504">
            <v>110</v>
          </cell>
          <cell r="Q3504" t="str">
            <v>A</v>
          </cell>
          <cell r="R3504" t="str">
            <v>A</v>
          </cell>
          <cell r="S3504" t="str">
            <v>A</v>
          </cell>
          <cell r="T3504" t="str">
            <v>A</v>
          </cell>
          <cell r="U3504" t="str">
            <v>A</v>
          </cell>
          <cell r="V3504">
            <v>1706</v>
          </cell>
        </row>
        <row r="3505">
          <cell r="E3505" t="str">
            <v>K</v>
          </cell>
          <cell r="V3505">
            <v>0</v>
          </cell>
        </row>
        <row r="3506">
          <cell r="E3506" t="str">
            <v>K</v>
          </cell>
          <cell r="F3506" t="str">
            <v>II</v>
          </cell>
          <cell r="G3506" t="str">
            <v>II</v>
          </cell>
          <cell r="H3506">
            <v>1</v>
          </cell>
          <cell r="I3506">
            <v>15</v>
          </cell>
          <cell r="K3506">
            <v>132</v>
          </cell>
          <cell r="Q3506" t="str">
            <v>A</v>
          </cell>
          <cell r="R3506" t="str">
            <v>A</v>
          </cell>
          <cell r="S3506" t="str">
            <v>A</v>
          </cell>
          <cell r="T3506" t="str">
            <v>A</v>
          </cell>
          <cell r="U3506" t="str">
            <v>A</v>
          </cell>
          <cell r="V3506">
            <v>2047</v>
          </cell>
        </row>
        <row r="3507">
          <cell r="E3507" t="str">
            <v>K</v>
          </cell>
          <cell r="F3507" t="str">
            <v>II</v>
          </cell>
          <cell r="G3507" t="str">
            <v>II</v>
          </cell>
          <cell r="H3507">
            <v>1</v>
          </cell>
          <cell r="I3507">
            <v>15</v>
          </cell>
          <cell r="K3507">
            <v>62</v>
          </cell>
          <cell r="Q3507" t="str">
            <v>A</v>
          </cell>
          <cell r="R3507" t="str">
            <v>A</v>
          </cell>
          <cell r="S3507" t="str">
            <v>A</v>
          </cell>
          <cell r="T3507" t="str">
            <v>C</v>
          </cell>
          <cell r="U3507" t="str">
            <v>C</v>
          </cell>
          <cell r="V3507">
            <v>962</v>
          </cell>
        </row>
        <row r="3508">
          <cell r="E3508" t="str">
            <v>K</v>
          </cell>
          <cell r="F3508" t="str">
            <v>II</v>
          </cell>
          <cell r="G3508" t="str">
            <v>II</v>
          </cell>
          <cell r="H3508">
            <v>1</v>
          </cell>
          <cell r="I3508">
            <v>15</v>
          </cell>
          <cell r="K3508">
            <v>120</v>
          </cell>
          <cell r="Q3508" t="str">
            <v>A</v>
          </cell>
          <cell r="R3508" t="str">
            <v>A</v>
          </cell>
          <cell r="S3508" t="str">
            <v>A</v>
          </cell>
          <cell r="T3508" t="str">
            <v>A</v>
          </cell>
          <cell r="U3508" t="str">
            <v>A</v>
          </cell>
          <cell r="V3508">
            <v>1861</v>
          </cell>
        </row>
        <row r="3509">
          <cell r="E3509" t="str">
            <v>K</v>
          </cell>
          <cell r="F3509" t="str">
            <v>II</v>
          </cell>
          <cell r="G3509" t="str">
            <v>II</v>
          </cell>
          <cell r="H3509">
            <v>1</v>
          </cell>
          <cell r="I3509">
            <v>15</v>
          </cell>
          <cell r="K3509">
            <v>144</v>
          </cell>
          <cell r="Q3509" t="str">
            <v>A</v>
          </cell>
          <cell r="R3509" t="str">
            <v>A</v>
          </cell>
          <cell r="S3509" t="str">
            <v>A</v>
          </cell>
          <cell r="T3509" t="str">
            <v>A</v>
          </cell>
          <cell r="U3509" t="str">
            <v>A</v>
          </cell>
          <cell r="V3509">
            <v>2233</v>
          </cell>
        </row>
        <row r="3510">
          <cell r="E3510" t="str">
            <v>K</v>
          </cell>
          <cell r="F3510" t="str">
            <v>II</v>
          </cell>
          <cell r="G3510" t="str">
            <v>II</v>
          </cell>
          <cell r="H3510">
            <v>1</v>
          </cell>
          <cell r="I3510">
            <v>15</v>
          </cell>
          <cell r="K3510">
            <v>70</v>
          </cell>
          <cell r="Q3510" t="str">
            <v>A</v>
          </cell>
          <cell r="R3510" t="str">
            <v>A</v>
          </cell>
          <cell r="S3510" t="str">
            <v>A</v>
          </cell>
          <cell r="T3510" t="str">
            <v>C</v>
          </cell>
          <cell r="U3510" t="str">
            <v>C</v>
          </cell>
          <cell r="V3510">
            <v>1086</v>
          </cell>
        </row>
        <row r="3511">
          <cell r="E3511" t="str">
            <v>K</v>
          </cell>
          <cell r="F3511" t="str">
            <v>II</v>
          </cell>
          <cell r="G3511" t="str">
            <v>II</v>
          </cell>
          <cell r="H3511">
            <v>1</v>
          </cell>
          <cell r="I3511">
            <v>15</v>
          </cell>
          <cell r="K3511">
            <v>40</v>
          </cell>
          <cell r="Q3511" t="str">
            <v>A</v>
          </cell>
          <cell r="R3511" t="str">
            <v>A</v>
          </cell>
          <cell r="S3511" t="str">
            <v>C</v>
          </cell>
          <cell r="T3511" t="str">
            <v>C</v>
          </cell>
          <cell r="U3511" t="str">
            <v>C</v>
          </cell>
          <cell r="V3511">
            <v>620</v>
          </cell>
        </row>
        <row r="3512">
          <cell r="E3512" t="str">
            <v>K</v>
          </cell>
          <cell r="F3512" t="str">
            <v>II</v>
          </cell>
          <cell r="G3512" t="str">
            <v>II</v>
          </cell>
          <cell r="H3512">
            <v>1</v>
          </cell>
          <cell r="I3512">
            <v>15</v>
          </cell>
          <cell r="K3512">
            <v>54</v>
          </cell>
          <cell r="Q3512" t="str">
            <v>A</v>
          </cell>
          <cell r="R3512" t="str">
            <v>A</v>
          </cell>
          <cell r="S3512" t="str">
            <v>A</v>
          </cell>
          <cell r="T3512" t="str">
            <v>A</v>
          </cell>
          <cell r="U3512" t="str">
            <v>A</v>
          </cell>
          <cell r="V3512">
            <v>838</v>
          </cell>
        </row>
        <row r="3513">
          <cell r="E3513" t="str">
            <v>K</v>
          </cell>
          <cell r="F3513" t="str">
            <v>II</v>
          </cell>
          <cell r="G3513" t="str">
            <v>II</v>
          </cell>
          <cell r="H3513">
            <v>1</v>
          </cell>
          <cell r="I3513">
            <v>15</v>
          </cell>
          <cell r="K3513">
            <v>140</v>
          </cell>
          <cell r="Q3513" t="str">
            <v>A</v>
          </cell>
          <cell r="R3513" t="str">
            <v>A</v>
          </cell>
          <cell r="S3513" t="str">
            <v>A</v>
          </cell>
          <cell r="T3513" t="str">
            <v>A</v>
          </cell>
          <cell r="U3513" t="str">
            <v>A</v>
          </cell>
          <cell r="V3513">
            <v>2171</v>
          </cell>
        </row>
        <row r="3514">
          <cell r="E3514" t="str">
            <v>K</v>
          </cell>
          <cell r="F3514" t="str">
            <v>II</v>
          </cell>
          <cell r="G3514" t="str">
            <v>II</v>
          </cell>
          <cell r="H3514">
            <v>1</v>
          </cell>
          <cell r="I3514">
            <v>15</v>
          </cell>
          <cell r="K3514">
            <v>44</v>
          </cell>
          <cell r="Q3514" t="str">
            <v>A</v>
          </cell>
          <cell r="R3514" t="str">
            <v>A</v>
          </cell>
          <cell r="S3514" t="str">
            <v>C</v>
          </cell>
          <cell r="T3514" t="str">
            <v>C</v>
          </cell>
          <cell r="U3514" t="str">
            <v>C</v>
          </cell>
          <cell r="V3514">
            <v>682</v>
          </cell>
        </row>
        <row r="3515">
          <cell r="E3515" t="str">
            <v>K</v>
          </cell>
          <cell r="F3515" t="str">
            <v>II</v>
          </cell>
          <cell r="G3515" t="str">
            <v>II</v>
          </cell>
          <cell r="H3515">
            <v>1</v>
          </cell>
          <cell r="I3515">
            <v>15</v>
          </cell>
          <cell r="K3515">
            <v>50</v>
          </cell>
          <cell r="Q3515" t="str">
            <v>A</v>
          </cell>
          <cell r="R3515" t="str">
            <v>A</v>
          </cell>
          <cell r="S3515" t="str">
            <v>A</v>
          </cell>
          <cell r="T3515" t="str">
            <v>C</v>
          </cell>
          <cell r="U3515" t="str">
            <v>C</v>
          </cell>
          <cell r="V3515">
            <v>776</v>
          </cell>
        </row>
        <row r="3516">
          <cell r="E3516" t="str">
            <v>K</v>
          </cell>
          <cell r="F3516" t="str">
            <v>II</v>
          </cell>
          <cell r="G3516" t="str">
            <v>II</v>
          </cell>
          <cell r="H3516">
            <v>1</v>
          </cell>
          <cell r="I3516">
            <v>15</v>
          </cell>
          <cell r="K3516">
            <v>45</v>
          </cell>
          <cell r="Q3516" t="str">
            <v>A</v>
          </cell>
          <cell r="R3516" t="str">
            <v>A</v>
          </cell>
          <cell r="S3516" t="str">
            <v>A</v>
          </cell>
          <cell r="T3516" t="str">
            <v>C</v>
          </cell>
          <cell r="U3516" t="str">
            <v>C</v>
          </cell>
          <cell r="V3516">
            <v>698</v>
          </cell>
        </row>
        <row r="3517">
          <cell r="E3517" t="str">
            <v>K</v>
          </cell>
          <cell r="F3517" t="str">
            <v>II</v>
          </cell>
          <cell r="G3517" t="str">
            <v>II</v>
          </cell>
          <cell r="H3517">
            <v>1</v>
          </cell>
          <cell r="I3517">
            <v>15</v>
          </cell>
          <cell r="K3517">
            <v>59</v>
          </cell>
          <cell r="Q3517" t="str">
            <v>A</v>
          </cell>
          <cell r="R3517" t="str">
            <v>A</v>
          </cell>
          <cell r="S3517" t="str">
            <v>A</v>
          </cell>
          <cell r="T3517" t="str">
            <v>A</v>
          </cell>
          <cell r="U3517" t="str">
            <v>A</v>
          </cell>
          <cell r="V3517">
            <v>915</v>
          </cell>
        </row>
        <row r="3518">
          <cell r="E3518" t="str">
            <v>K</v>
          </cell>
          <cell r="F3518" t="str">
            <v>II</v>
          </cell>
          <cell r="G3518" t="str">
            <v>II</v>
          </cell>
          <cell r="H3518">
            <v>1</v>
          </cell>
          <cell r="I3518">
            <v>15</v>
          </cell>
          <cell r="K3518">
            <v>50</v>
          </cell>
          <cell r="Q3518" t="str">
            <v>A</v>
          </cell>
          <cell r="R3518" t="str">
            <v>A</v>
          </cell>
          <cell r="S3518" t="str">
            <v>A</v>
          </cell>
          <cell r="T3518" t="str">
            <v>A</v>
          </cell>
          <cell r="U3518" t="str">
            <v>A</v>
          </cell>
          <cell r="V3518">
            <v>776</v>
          </cell>
        </row>
        <row r="3519">
          <cell r="E3519" t="str">
            <v>K</v>
          </cell>
          <cell r="F3519" t="str">
            <v>II</v>
          </cell>
          <cell r="G3519" t="str">
            <v>II</v>
          </cell>
          <cell r="H3519">
            <v>1</v>
          </cell>
          <cell r="I3519">
            <v>15</v>
          </cell>
          <cell r="K3519">
            <v>97</v>
          </cell>
          <cell r="Q3519" t="str">
            <v>A</v>
          </cell>
          <cell r="R3519" t="str">
            <v>A</v>
          </cell>
          <cell r="S3519" t="str">
            <v>A</v>
          </cell>
          <cell r="T3519" t="str">
            <v>A</v>
          </cell>
          <cell r="U3519" t="str">
            <v>A</v>
          </cell>
          <cell r="V3519">
            <v>1504</v>
          </cell>
        </row>
        <row r="3520">
          <cell r="E3520" t="str">
            <v>K</v>
          </cell>
          <cell r="F3520" t="str">
            <v>II</v>
          </cell>
          <cell r="G3520" t="str">
            <v>II</v>
          </cell>
          <cell r="H3520">
            <v>1</v>
          </cell>
          <cell r="I3520">
            <v>15</v>
          </cell>
          <cell r="K3520">
            <v>90</v>
          </cell>
          <cell r="Q3520" t="str">
            <v>A</v>
          </cell>
          <cell r="R3520" t="str">
            <v>A</v>
          </cell>
          <cell r="S3520" t="str">
            <v>A</v>
          </cell>
          <cell r="T3520" t="str">
            <v>A</v>
          </cell>
          <cell r="U3520" t="str">
            <v>A</v>
          </cell>
          <cell r="V3520">
            <v>1396</v>
          </cell>
        </row>
        <row r="3521">
          <cell r="E3521" t="str">
            <v>K</v>
          </cell>
          <cell r="F3521" t="str">
            <v>II</v>
          </cell>
          <cell r="G3521" t="str">
            <v>II</v>
          </cell>
          <cell r="H3521">
            <v>1</v>
          </cell>
          <cell r="I3521">
            <v>15</v>
          </cell>
          <cell r="K3521">
            <v>72</v>
          </cell>
          <cell r="Q3521" t="str">
            <v>A</v>
          </cell>
          <cell r="R3521" t="str">
            <v>A</v>
          </cell>
          <cell r="S3521" t="str">
            <v>A</v>
          </cell>
          <cell r="T3521" t="str">
            <v>A</v>
          </cell>
          <cell r="U3521" t="str">
            <v>A</v>
          </cell>
          <cell r="V3521">
            <v>1117</v>
          </cell>
        </row>
        <row r="3522">
          <cell r="E3522" t="str">
            <v>K</v>
          </cell>
          <cell r="F3522" t="str">
            <v>II</v>
          </cell>
          <cell r="G3522" t="str">
            <v>II</v>
          </cell>
          <cell r="H3522">
            <v>1</v>
          </cell>
          <cell r="I3522">
            <v>15</v>
          </cell>
          <cell r="K3522">
            <v>48</v>
          </cell>
          <cell r="Q3522" t="str">
            <v>A</v>
          </cell>
          <cell r="R3522" t="str">
            <v>A</v>
          </cell>
          <cell r="S3522" t="str">
            <v>C</v>
          </cell>
          <cell r="T3522" t="str">
            <v>A</v>
          </cell>
          <cell r="U3522" t="str">
            <v>C</v>
          </cell>
          <cell r="V3522">
            <v>744</v>
          </cell>
        </row>
        <row r="3523">
          <cell r="E3523" t="str">
            <v>K</v>
          </cell>
          <cell r="F3523" t="str">
            <v>II</v>
          </cell>
          <cell r="G3523" t="str">
            <v>II</v>
          </cell>
          <cell r="H3523">
            <v>1</v>
          </cell>
          <cell r="I3523">
            <v>15</v>
          </cell>
          <cell r="K3523">
            <v>71</v>
          </cell>
          <cell r="Q3523" t="str">
            <v>A</v>
          </cell>
          <cell r="R3523" t="str">
            <v>A</v>
          </cell>
          <cell r="S3523" t="str">
            <v>A</v>
          </cell>
          <cell r="T3523" t="str">
            <v>A</v>
          </cell>
          <cell r="U3523" t="str">
            <v>A</v>
          </cell>
          <cell r="V3523">
            <v>1101</v>
          </cell>
        </row>
        <row r="3524">
          <cell r="E3524">
            <v>0</v>
          </cell>
          <cell r="V3524">
            <v>0</v>
          </cell>
        </row>
        <row r="3525">
          <cell r="E3525" t="str">
            <v>S1</v>
          </cell>
          <cell r="V3525">
            <v>0</v>
          </cell>
        </row>
        <row r="3526">
          <cell r="E3526" t="str">
            <v>K</v>
          </cell>
          <cell r="F3526" t="str">
            <v>II</v>
          </cell>
          <cell r="G3526" t="str">
            <v>II</v>
          </cell>
          <cell r="H3526">
            <v>1</v>
          </cell>
          <cell r="I3526">
            <v>15</v>
          </cell>
          <cell r="K3526">
            <v>70</v>
          </cell>
          <cell r="Q3526" t="str">
            <v>A</v>
          </cell>
          <cell r="R3526" t="str">
            <v>A</v>
          </cell>
          <cell r="S3526" t="str">
            <v>C</v>
          </cell>
          <cell r="T3526" t="str">
            <v>C</v>
          </cell>
          <cell r="U3526" t="str">
            <v>C</v>
          </cell>
          <cell r="V3526">
            <v>1086</v>
          </cell>
        </row>
        <row r="3527">
          <cell r="E3527" t="str">
            <v>K</v>
          </cell>
          <cell r="F3527" t="str">
            <v>II</v>
          </cell>
          <cell r="G3527" t="str">
            <v>II</v>
          </cell>
          <cell r="H3527">
            <v>1</v>
          </cell>
          <cell r="I3527">
            <v>15</v>
          </cell>
          <cell r="K3527">
            <v>60</v>
          </cell>
          <cell r="Q3527" t="str">
            <v>A</v>
          </cell>
          <cell r="R3527" t="str">
            <v>A</v>
          </cell>
          <cell r="S3527" t="str">
            <v>C</v>
          </cell>
          <cell r="T3527" t="str">
            <v>C</v>
          </cell>
          <cell r="U3527" t="str">
            <v>C</v>
          </cell>
          <cell r="V3527">
            <v>931</v>
          </cell>
        </row>
        <row r="3528">
          <cell r="E3528">
            <v>0</v>
          </cell>
          <cell r="V3528">
            <v>0</v>
          </cell>
        </row>
        <row r="3529">
          <cell r="E3529">
            <v>0</v>
          </cell>
          <cell r="V3529">
            <v>0</v>
          </cell>
        </row>
        <row r="3530">
          <cell r="E3530">
            <v>0</v>
          </cell>
          <cell r="V3530">
            <v>0</v>
          </cell>
        </row>
        <row r="3531">
          <cell r="E3531">
            <v>0</v>
          </cell>
          <cell r="V3531">
            <v>0</v>
          </cell>
        </row>
        <row r="3532">
          <cell r="E3532">
            <v>0</v>
          </cell>
          <cell r="V3532">
            <v>0</v>
          </cell>
        </row>
        <row r="3533">
          <cell r="E3533">
            <v>0</v>
          </cell>
          <cell r="V3533">
            <v>0</v>
          </cell>
        </row>
        <row r="3534">
          <cell r="E3534">
            <v>0</v>
          </cell>
          <cell r="V3534">
            <v>0</v>
          </cell>
        </row>
        <row r="3535">
          <cell r="E3535">
            <v>0</v>
          </cell>
          <cell r="V3535">
            <v>0</v>
          </cell>
        </row>
        <row r="3536">
          <cell r="E3536" t="str">
            <v>K</v>
          </cell>
          <cell r="F3536" t="str">
            <v>II</v>
          </cell>
          <cell r="G3536" t="str">
            <v>II</v>
          </cell>
          <cell r="H3536">
            <v>1</v>
          </cell>
          <cell r="I3536">
            <v>15</v>
          </cell>
          <cell r="K3536">
            <v>45</v>
          </cell>
          <cell r="Q3536" t="str">
            <v>A</v>
          </cell>
          <cell r="R3536" t="str">
            <v>A</v>
          </cell>
          <cell r="S3536" t="str">
            <v>A</v>
          </cell>
          <cell r="T3536" t="str">
            <v>C</v>
          </cell>
          <cell r="U3536" t="str">
            <v>C</v>
          </cell>
          <cell r="V3536">
            <v>698</v>
          </cell>
        </row>
        <row r="3537">
          <cell r="E3537">
            <v>0</v>
          </cell>
          <cell r="V3537">
            <v>0</v>
          </cell>
        </row>
        <row r="3538">
          <cell r="E3538">
            <v>0</v>
          </cell>
          <cell r="V3538">
            <v>0</v>
          </cell>
        </row>
        <row r="3539">
          <cell r="E3539">
            <v>0</v>
          </cell>
          <cell r="V3539">
            <v>0</v>
          </cell>
        </row>
        <row r="3540">
          <cell r="E3540">
            <v>0</v>
          </cell>
          <cell r="V3540">
            <v>0</v>
          </cell>
        </row>
        <row r="3541">
          <cell r="E3541">
            <v>0</v>
          </cell>
          <cell r="V3541">
            <v>0</v>
          </cell>
        </row>
        <row r="3542">
          <cell r="E3542">
            <v>0</v>
          </cell>
          <cell r="V3542">
            <v>0</v>
          </cell>
        </row>
        <row r="3543">
          <cell r="E3543">
            <v>0</v>
          </cell>
          <cell r="V3543">
            <v>0</v>
          </cell>
        </row>
        <row r="3544">
          <cell r="E3544">
            <v>0</v>
          </cell>
          <cell r="V3544">
            <v>0</v>
          </cell>
        </row>
        <row r="3545">
          <cell r="E3545">
            <v>0</v>
          </cell>
          <cell r="V3545">
            <v>0</v>
          </cell>
        </row>
        <row r="3546">
          <cell r="E3546">
            <v>0</v>
          </cell>
          <cell r="V3546">
            <v>0</v>
          </cell>
        </row>
        <row r="3547">
          <cell r="E3547">
            <v>0</v>
          </cell>
          <cell r="V3547">
            <v>0</v>
          </cell>
        </row>
        <row r="3548">
          <cell r="E3548">
            <v>0</v>
          </cell>
          <cell r="V3548">
            <v>0</v>
          </cell>
        </row>
        <row r="3549">
          <cell r="E3549">
            <v>0</v>
          </cell>
          <cell r="V3549">
            <v>0</v>
          </cell>
        </row>
        <row r="3550">
          <cell r="E3550">
            <v>0</v>
          </cell>
          <cell r="V3550">
            <v>0</v>
          </cell>
        </row>
        <row r="3551">
          <cell r="E3551">
            <v>0</v>
          </cell>
          <cell r="V3551">
            <v>0</v>
          </cell>
        </row>
        <row r="3552">
          <cell r="E3552">
            <v>0</v>
          </cell>
          <cell r="V3552">
            <v>0</v>
          </cell>
        </row>
        <row r="3553">
          <cell r="E3553">
            <v>0</v>
          </cell>
          <cell r="V3553">
            <v>0</v>
          </cell>
        </row>
        <row r="3554">
          <cell r="E3554">
            <v>0</v>
          </cell>
          <cell r="V3554">
            <v>0</v>
          </cell>
        </row>
        <row r="3555">
          <cell r="E3555">
            <v>0</v>
          </cell>
          <cell r="V3555">
            <v>0</v>
          </cell>
        </row>
        <row r="3556">
          <cell r="E3556">
            <v>0</v>
          </cell>
          <cell r="V3556">
            <v>0</v>
          </cell>
        </row>
        <row r="3557">
          <cell r="E3557">
            <v>0</v>
          </cell>
          <cell r="V3557">
            <v>0</v>
          </cell>
        </row>
        <row r="3558">
          <cell r="E3558">
            <v>0</v>
          </cell>
          <cell r="V3558">
            <v>0</v>
          </cell>
        </row>
        <row r="3559">
          <cell r="E3559">
            <v>0</v>
          </cell>
          <cell r="V3559">
            <v>0</v>
          </cell>
        </row>
        <row r="3560">
          <cell r="E3560">
            <v>0</v>
          </cell>
          <cell r="V3560">
            <v>0</v>
          </cell>
        </row>
        <row r="3561">
          <cell r="E3561">
            <v>0</v>
          </cell>
          <cell r="V3561">
            <v>0</v>
          </cell>
        </row>
        <row r="3562">
          <cell r="E3562">
            <v>0</v>
          </cell>
          <cell r="V3562">
            <v>0</v>
          </cell>
        </row>
        <row r="3563">
          <cell r="E3563">
            <v>0</v>
          </cell>
          <cell r="V3563">
            <v>0</v>
          </cell>
        </row>
        <row r="3564">
          <cell r="E3564">
            <v>0</v>
          </cell>
          <cell r="V3564">
            <v>0</v>
          </cell>
        </row>
        <row r="3565">
          <cell r="E3565">
            <v>0</v>
          </cell>
          <cell r="V3565">
            <v>0</v>
          </cell>
        </row>
        <row r="3566">
          <cell r="E3566">
            <v>0</v>
          </cell>
          <cell r="V3566">
            <v>0</v>
          </cell>
        </row>
        <row r="3567">
          <cell r="E3567">
            <v>0</v>
          </cell>
          <cell r="V3567">
            <v>0</v>
          </cell>
        </row>
        <row r="3568">
          <cell r="E3568">
            <v>0</v>
          </cell>
          <cell r="V3568">
            <v>0</v>
          </cell>
        </row>
        <row r="3569">
          <cell r="E3569">
            <v>0</v>
          </cell>
          <cell r="V3569">
            <v>0</v>
          </cell>
        </row>
        <row r="3570">
          <cell r="E3570">
            <v>0</v>
          </cell>
          <cell r="V3570">
            <v>0</v>
          </cell>
        </row>
        <row r="3571">
          <cell r="E3571">
            <v>0</v>
          </cell>
          <cell r="V3571">
            <v>0</v>
          </cell>
        </row>
        <row r="3572">
          <cell r="E3572">
            <v>0</v>
          </cell>
          <cell r="V3572">
            <v>0</v>
          </cell>
        </row>
        <row r="3573">
          <cell r="E3573">
            <v>0</v>
          </cell>
          <cell r="V3573">
            <v>0</v>
          </cell>
        </row>
        <row r="3574">
          <cell r="E3574">
            <v>0</v>
          </cell>
          <cell r="V3574">
            <v>0</v>
          </cell>
        </row>
        <row r="3575">
          <cell r="E3575">
            <v>0</v>
          </cell>
          <cell r="V3575">
            <v>0</v>
          </cell>
        </row>
        <row r="3576">
          <cell r="E3576">
            <v>0</v>
          </cell>
          <cell r="V3576">
            <v>0</v>
          </cell>
        </row>
        <row r="3577">
          <cell r="E3577">
            <v>0</v>
          </cell>
          <cell r="V3577">
            <v>0</v>
          </cell>
        </row>
        <row r="3578">
          <cell r="E3578">
            <v>0</v>
          </cell>
          <cell r="V3578">
            <v>0</v>
          </cell>
        </row>
        <row r="3579">
          <cell r="E3579">
            <v>0</v>
          </cell>
          <cell r="V3579">
            <v>0</v>
          </cell>
        </row>
        <row r="3580">
          <cell r="E3580">
            <v>0</v>
          </cell>
          <cell r="V3580">
            <v>0</v>
          </cell>
        </row>
        <row r="3581">
          <cell r="E3581">
            <v>0</v>
          </cell>
          <cell r="V3581">
            <v>0</v>
          </cell>
        </row>
        <row r="3582">
          <cell r="E3582">
            <v>0</v>
          </cell>
          <cell r="V3582">
            <v>0</v>
          </cell>
        </row>
        <row r="3583">
          <cell r="E3583">
            <v>0</v>
          </cell>
          <cell r="V3583">
            <v>0</v>
          </cell>
        </row>
        <row r="3584">
          <cell r="E3584">
            <v>0</v>
          </cell>
          <cell r="V3584">
            <v>0</v>
          </cell>
        </row>
        <row r="3585">
          <cell r="E3585">
            <v>0</v>
          </cell>
          <cell r="V3585">
            <v>0</v>
          </cell>
        </row>
        <row r="3586">
          <cell r="E3586">
            <v>0</v>
          </cell>
          <cell r="V3586">
            <v>0</v>
          </cell>
        </row>
        <row r="3587">
          <cell r="E3587">
            <v>0</v>
          </cell>
          <cell r="V3587">
            <v>0</v>
          </cell>
        </row>
        <row r="3588">
          <cell r="E3588">
            <v>0</v>
          </cell>
          <cell r="V3588">
            <v>0</v>
          </cell>
        </row>
        <row r="3589">
          <cell r="E3589">
            <v>0</v>
          </cell>
          <cell r="V3589">
            <v>0</v>
          </cell>
        </row>
        <row r="3590">
          <cell r="E3590">
            <v>0</v>
          </cell>
          <cell r="V3590">
            <v>0</v>
          </cell>
        </row>
        <row r="3591">
          <cell r="E3591">
            <v>0</v>
          </cell>
          <cell r="V3591">
            <v>0</v>
          </cell>
        </row>
        <row r="3592">
          <cell r="E3592">
            <v>0</v>
          </cell>
          <cell r="V3592">
            <v>0</v>
          </cell>
        </row>
        <row r="3593">
          <cell r="E3593">
            <v>0</v>
          </cell>
          <cell r="V3593">
            <v>0</v>
          </cell>
        </row>
        <row r="3594">
          <cell r="E3594">
            <v>0</v>
          </cell>
          <cell r="V3594">
            <v>0</v>
          </cell>
        </row>
        <row r="3595">
          <cell r="E3595">
            <v>0</v>
          </cell>
          <cell r="V3595">
            <v>0</v>
          </cell>
        </row>
        <row r="3596">
          <cell r="E3596">
            <v>0</v>
          </cell>
          <cell r="V3596">
            <v>0</v>
          </cell>
        </row>
        <row r="3597">
          <cell r="E3597">
            <v>0</v>
          </cell>
          <cell r="V3597">
            <v>0</v>
          </cell>
        </row>
        <row r="3598">
          <cell r="E3598">
            <v>0</v>
          </cell>
          <cell r="V3598">
            <v>0</v>
          </cell>
        </row>
        <row r="3599">
          <cell r="E3599">
            <v>0</v>
          </cell>
          <cell r="V3599">
            <v>0</v>
          </cell>
        </row>
        <row r="3600">
          <cell r="E3600">
            <v>0</v>
          </cell>
          <cell r="V3600">
            <v>0</v>
          </cell>
        </row>
        <row r="3601">
          <cell r="E3601">
            <v>0</v>
          </cell>
          <cell r="V3601">
            <v>0</v>
          </cell>
        </row>
        <row r="3602">
          <cell r="E3602">
            <v>0</v>
          </cell>
          <cell r="V3602">
            <v>0</v>
          </cell>
        </row>
        <row r="3603">
          <cell r="E3603">
            <v>0</v>
          </cell>
          <cell r="V3603">
            <v>0</v>
          </cell>
        </row>
        <row r="3604">
          <cell r="E3604">
            <v>0</v>
          </cell>
          <cell r="V3604">
            <v>0</v>
          </cell>
        </row>
        <row r="3605">
          <cell r="E3605">
            <v>0</v>
          </cell>
          <cell r="V3605">
            <v>0</v>
          </cell>
        </row>
        <row r="3606">
          <cell r="E3606">
            <v>0</v>
          </cell>
          <cell r="V3606">
            <v>0</v>
          </cell>
        </row>
        <row r="3607">
          <cell r="E3607">
            <v>0</v>
          </cell>
          <cell r="V3607">
            <v>0</v>
          </cell>
        </row>
        <row r="3608">
          <cell r="K3608">
            <v>0</v>
          </cell>
          <cell r="M3608">
            <v>0</v>
          </cell>
          <cell r="O3608">
            <v>0</v>
          </cell>
        </row>
        <row r="3609">
          <cell r="E3609" t="str">
            <v>S1</v>
          </cell>
          <cell r="V3609">
            <v>0</v>
          </cell>
        </row>
        <row r="3610">
          <cell r="E3610" t="str">
            <v>K</v>
          </cell>
          <cell r="F3610" t="str">
            <v>I</v>
          </cell>
          <cell r="G3610" t="str">
            <v>I</v>
          </cell>
          <cell r="H3610">
            <v>1</v>
          </cell>
          <cell r="I3610">
            <v>14</v>
          </cell>
          <cell r="K3610">
            <v>90</v>
          </cell>
          <cell r="Q3610" t="str">
            <v>A</v>
          </cell>
          <cell r="R3610" t="str">
            <v>A</v>
          </cell>
          <cell r="S3610" t="str">
            <v>A</v>
          </cell>
          <cell r="T3610" t="str">
            <v>A</v>
          </cell>
          <cell r="U3610" t="str">
            <v>A</v>
          </cell>
          <cell r="V3610">
            <v>1500</v>
          </cell>
        </row>
        <row r="3611">
          <cell r="E3611" t="str">
            <v>K</v>
          </cell>
          <cell r="F3611" t="str">
            <v>I</v>
          </cell>
          <cell r="G3611" t="str">
            <v>I</v>
          </cell>
          <cell r="H3611">
            <v>1</v>
          </cell>
          <cell r="I3611">
            <v>14</v>
          </cell>
          <cell r="K3611">
            <v>86</v>
          </cell>
          <cell r="Q3611" t="str">
            <v>A</v>
          </cell>
          <cell r="R3611" t="str">
            <v>A</v>
          </cell>
          <cell r="S3611" t="str">
            <v>A</v>
          </cell>
          <cell r="T3611" t="str">
            <v>A</v>
          </cell>
          <cell r="U3611" t="str">
            <v>A</v>
          </cell>
          <cell r="V3611">
            <v>1434</v>
          </cell>
        </row>
        <row r="3612">
          <cell r="E3612" t="str">
            <v>S1</v>
          </cell>
          <cell r="V3612">
            <v>0</v>
          </cell>
        </row>
        <row r="3613">
          <cell r="E3613" t="str">
            <v>K</v>
          </cell>
          <cell r="F3613" t="str">
            <v>I</v>
          </cell>
          <cell r="G3613" t="str">
            <v>I</v>
          </cell>
          <cell r="H3613">
            <v>1</v>
          </cell>
          <cell r="I3613">
            <v>14</v>
          </cell>
          <cell r="K3613">
            <v>87</v>
          </cell>
          <cell r="Q3613" t="str">
            <v>A</v>
          </cell>
          <cell r="R3613" t="str">
            <v>C</v>
          </cell>
          <cell r="S3613" t="str">
            <v>A</v>
          </cell>
          <cell r="T3613" t="str">
            <v>A</v>
          </cell>
          <cell r="U3613" t="str">
            <v>C</v>
          </cell>
          <cell r="V3613">
            <v>1450</v>
          </cell>
        </row>
        <row r="3614">
          <cell r="E3614" t="str">
            <v>C</v>
          </cell>
          <cell r="V3614">
            <v>0</v>
          </cell>
        </row>
        <row r="3615">
          <cell r="E3615" t="str">
            <v>K</v>
          </cell>
          <cell r="F3615" t="str">
            <v>I</v>
          </cell>
          <cell r="G3615" t="str">
            <v>I</v>
          </cell>
          <cell r="H3615">
            <v>1</v>
          </cell>
          <cell r="I3615">
            <v>14</v>
          </cell>
          <cell r="K3615">
            <v>90</v>
          </cell>
          <cell r="Q3615" t="str">
            <v>A</v>
          </cell>
          <cell r="R3615" t="str">
            <v>A</v>
          </cell>
          <cell r="S3615" t="str">
            <v>A</v>
          </cell>
          <cell r="T3615" t="str">
            <v>A</v>
          </cell>
          <cell r="U3615" t="str">
            <v>A</v>
          </cell>
          <cell r="V3615">
            <v>1500</v>
          </cell>
        </row>
        <row r="3616">
          <cell r="E3616" t="str">
            <v>K</v>
          </cell>
          <cell r="F3616" t="str">
            <v>I</v>
          </cell>
          <cell r="G3616" t="str">
            <v>I</v>
          </cell>
          <cell r="H3616">
            <v>1</v>
          </cell>
          <cell r="I3616">
            <v>14</v>
          </cell>
          <cell r="K3616">
            <v>60</v>
          </cell>
          <cell r="Q3616" t="str">
            <v>A</v>
          </cell>
          <cell r="R3616" t="str">
            <v>A</v>
          </cell>
          <cell r="S3616" t="str">
            <v>A</v>
          </cell>
          <cell r="T3616" t="str">
            <v>A</v>
          </cell>
          <cell r="U3616" t="str">
            <v>A</v>
          </cell>
          <cell r="V3616">
            <v>1000</v>
          </cell>
        </row>
        <row r="3617">
          <cell r="E3617" t="str">
            <v>K</v>
          </cell>
          <cell r="F3617" t="str">
            <v>I</v>
          </cell>
          <cell r="G3617" t="str">
            <v>I</v>
          </cell>
          <cell r="H3617">
            <v>1</v>
          </cell>
          <cell r="I3617">
            <v>14</v>
          </cell>
          <cell r="K3617">
            <v>60</v>
          </cell>
          <cell r="Q3617" t="str">
            <v>A</v>
          </cell>
          <cell r="R3617" t="str">
            <v>A</v>
          </cell>
          <cell r="S3617" t="str">
            <v>A</v>
          </cell>
          <cell r="T3617" t="str">
            <v>A</v>
          </cell>
          <cell r="U3617" t="str">
            <v>A</v>
          </cell>
          <cell r="V3617">
            <v>1000</v>
          </cell>
        </row>
        <row r="3618">
          <cell r="E3618" t="str">
            <v>K</v>
          </cell>
          <cell r="F3618" t="str">
            <v>I</v>
          </cell>
          <cell r="G3618" t="str">
            <v>I</v>
          </cell>
          <cell r="H3618">
            <v>1</v>
          </cell>
          <cell r="I3618">
            <v>17</v>
          </cell>
          <cell r="K3618">
            <v>111</v>
          </cell>
          <cell r="Q3618" t="str">
            <v>A</v>
          </cell>
          <cell r="R3618" t="str">
            <v>A</v>
          </cell>
          <cell r="S3618" t="str">
            <v>A</v>
          </cell>
          <cell r="T3618" t="str">
            <v>A</v>
          </cell>
          <cell r="U3618" t="str">
            <v>A</v>
          </cell>
          <cell r="V3618">
            <v>1754</v>
          </cell>
        </row>
        <row r="3619">
          <cell r="E3619" t="str">
            <v>K</v>
          </cell>
          <cell r="F3619" t="str">
            <v>I</v>
          </cell>
          <cell r="G3619" t="str">
            <v>I</v>
          </cell>
          <cell r="H3619">
            <v>1</v>
          </cell>
          <cell r="I3619">
            <v>17</v>
          </cell>
          <cell r="K3619">
            <v>88</v>
          </cell>
          <cell r="Q3619" t="str">
            <v>A</v>
          </cell>
          <cell r="R3619" t="str">
            <v>A</v>
          </cell>
          <cell r="S3619" t="str">
            <v>A</v>
          </cell>
          <cell r="T3619" t="str">
            <v>A</v>
          </cell>
          <cell r="U3619" t="str">
            <v>A</v>
          </cell>
          <cell r="V3619">
            <v>1390</v>
          </cell>
        </row>
        <row r="3620">
          <cell r="E3620" t="str">
            <v>K</v>
          </cell>
          <cell r="F3620" t="str">
            <v>I</v>
          </cell>
          <cell r="G3620" t="str">
            <v>I</v>
          </cell>
          <cell r="H3620">
            <v>1</v>
          </cell>
          <cell r="I3620">
            <v>17</v>
          </cell>
          <cell r="K3620">
            <v>65</v>
          </cell>
          <cell r="Q3620" t="str">
            <v>A</v>
          </cell>
          <cell r="R3620" t="str">
            <v>A</v>
          </cell>
          <cell r="S3620" t="str">
            <v>A</v>
          </cell>
          <cell r="T3620" t="str">
            <v>A</v>
          </cell>
          <cell r="U3620" t="str">
            <v>A</v>
          </cell>
          <cell r="V3620">
            <v>1027</v>
          </cell>
        </row>
        <row r="3621">
          <cell r="E3621" t="str">
            <v>K</v>
          </cell>
          <cell r="F3621" t="str">
            <v>I</v>
          </cell>
          <cell r="G3621" t="str">
            <v>I</v>
          </cell>
          <cell r="H3621">
            <v>1</v>
          </cell>
          <cell r="I3621">
            <v>17</v>
          </cell>
          <cell r="K3621">
            <v>65</v>
          </cell>
          <cell r="Q3621" t="str">
            <v>A</v>
          </cell>
          <cell r="R3621" t="str">
            <v>C</v>
          </cell>
          <cell r="S3621" t="str">
            <v>A</v>
          </cell>
          <cell r="T3621" t="str">
            <v>A</v>
          </cell>
          <cell r="U3621" t="str">
            <v>C</v>
          </cell>
          <cell r="V3621">
            <v>1027</v>
          </cell>
        </row>
        <row r="3622">
          <cell r="E3622" t="str">
            <v>K</v>
          </cell>
          <cell r="F3622" t="str">
            <v>I</v>
          </cell>
          <cell r="G3622" t="str">
            <v>I</v>
          </cell>
          <cell r="H3622">
            <v>1</v>
          </cell>
          <cell r="I3622">
            <v>17</v>
          </cell>
          <cell r="K3622">
            <v>67</v>
          </cell>
          <cell r="Q3622" t="str">
            <v>A</v>
          </cell>
          <cell r="R3622" t="str">
            <v>A</v>
          </cell>
          <cell r="S3622" t="str">
            <v>A</v>
          </cell>
          <cell r="T3622" t="str">
            <v>A</v>
          </cell>
          <cell r="U3622" t="str">
            <v>A</v>
          </cell>
          <cell r="V3622">
            <v>1059</v>
          </cell>
        </row>
        <row r="3623">
          <cell r="E3623" t="str">
            <v>K</v>
          </cell>
          <cell r="F3623" t="str">
            <v>I</v>
          </cell>
          <cell r="G3623" t="str">
            <v>I</v>
          </cell>
          <cell r="H3623">
            <v>1</v>
          </cell>
          <cell r="I3623">
            <v>17</v>
          </cell>
          <cell r="K3623">
            <v>69</v>
          </cell>
          <cell r="Q3623" t="str">
            <v>A</v>
          </cell>
          <cell r="R3623" t="str">
            <v>C</v>
          </cell>
          <cell r="S3623" t="str">
            <v>A</v>
          </cell>
          <cell r="T3623" t="str">
            <v>A</v>
          </cell>
          <cell r="U3623" t="str">
            <v>C</v>
          </cell>
          <cell r="V3623">
            <v>1090</v>
          </cell>
        </row>
        <row r="3624">
          <cell r="E3624" t="str">
            <v>K</v>
          </cell>
          <cell r="F3624" t="str">
            <v>I</v>
          </cell>
          <cell r="G3624" t="str">
            <v>I</v>
          </cell>
          <cell r="H3624">
            <v>1</v>
          </cell>
          <cell r="I3624">
            <v>17</v>
          </cell>
          <cell r="K3624">
            <v>75</v>
          </cell>
          <cell r="Q3624" t="str">
            <v>A</v>
          </cell>
          <cell r="R3624" t="str">
            <v>A</v>
          </cell>
          <cell r="S3624" t="str">
            <v>A</v>
          </cell>
          <cell r="T3624" t="str">
            <v>A</v>
          </cell>
          <cell r="U3624" t="str">
            <v>A</v>
          </cell>
          <cell r="V3624">
            <v>1185</v>
          </cell>
        </row>
        <row r="3625">
          <cell r="E3625" t="str">
            <v>K</v>
          </cell>
          <cell r="F3625" t="str">
            <v>I</v>
          </cell>
          <cell r="G3625" t="str">
            <v>I</v>
          </cell>
          <cell r="H3625">
            <v>1</v>
          </cell>
          <cell r="I3625">
            <v>17</v>
          </cell>
          <cell r="K3625">
            <v>89</v>
          </cell>
          <cell r="Q3625" t="str">
            <v>A</v>
          </cell>
          <cell r="R3625" t="str">
            <v>A</v>
          </cell>
          <cell r="S3625" t="str">
            <v>A</v>
          </cell>
          <cell r="T3625" t="str">
            <v>A</v>
          </cell>
          <cell r="U3625" t="str">
            <v>A</v>
          </cell>
          <cell r="V3625">
            <v>1406</v>
          </cell>
        </row>
        <row r="3626">
          <cell r="E3626" t="str">
            <v>S1</v>
          </cell>
          <cell r="V3626">
            <v>0</v>
          </cell>
        </row>
        <row r="3627">
          <cell r="E3627" t="str">
            <v>K</v>
          </cell>
          <cell r="F3627" t="str">
            <v>I</v>
          </cell>
          <cell r="G3627" t="str">
            <v>I</v>
          </cell>
          <cell r="H3627">
            <v>1</v>
          </cell>
          <cell r="I3627">
            <v>17</v>
          </cell>
          <cell r="K3627">
            <v>65</v>
          </cell>
          <cell r="Q3627" t="str">
            <v>A</v>
          </cell>
          <cell r="R3627" t="str">
            <v>A</v>
          </cell>
          <cell r="S3627" t="str">
            <v>A</v>
          </cell>
          <cell r="T3627" t="str">
            <v>A</v>
          </cell>
          <cell r="U3627" t="str">
            <v>A</v>
          </cell>
          <cell r="V3627">
            <v>1027</v>
          </cell>
        </row>
        <row r="3628">
          <cell r="E3628" t="str">
            <v>K</v>
          </cell>
          <cell r="F3628" t="str">
            <v>I</v>
          </cell>
          <cell r="G3628" t="str">
            <v>I</v>
          </cell>
          <cell r="H3628">
            <v>1</v>
          </cell>
          <cell r="I3628">
            <v>17</v>
          </cell>
          <cell r="K3628">
            <v>87</v>
          </cell>
          <cell r="Q3628" t="str">
            <v>A</v>
          </cell>
          <cell r="R3628" t="str">
            <v>A</v>
          </cell>
          <cell r="S3628" t="str">
            <v>A</v>
          </cell>
          <cell r="T3628" t="str">
            <v>A</v>
          </cell>
          <cell r="U3628" t="str">
            <v>A</v>
          </cell>
          <cell r="V3628">
            <v>1375</v>
          </cell>
        </row>
        <row r="3629">
          <cell r="E3629" t="str">
            <v>K</v>
          </cell>
          <cell r="F3629" t="str">
            <v>I</v>
          </cell>
          <cell r="G3629" t="str">
            <v>I</v>
          </cell>
          <cell r="H3629">
            <v>1</v>
          </cell>
          <cell r="I3629">
            <v>17</v>
          </cell>
          <cell r="K3629">
            <v>100</v>
          </cell>
          <cell r="Q3629" t="str">
            <v>A</v>
          </cell>
          <cell r="R3629" t="str">
            <v>A</v>
          </cell>
          <cell r="S3629" t="str">
            <v>A</v>
          </cell>
          <cell r="T3629" t="str">
            <v>A</v>
          </cell>
          <cell r="U3629" t="str">
            <v>A</v>
          </cell>
          <cell r="V3629">
            <v>1580</v>
          </cell>
        </row>
        <row r="3630">
          <cell r="E3630" t="str">
            <v>S1</v>
          </cell>
          <cell r="V3630">
            <v>0</v>
          </cell>
        </row>
        <row r="3631">
          <cell r="E3631" t="str">
            <v>K</v>
          </cell>
          <cell r="F3631" t="str">
            <v>I</v>
          </cell>
          <cell r="G3631" t="str">
            <v>I</v>
          </cell>
          <cell r="H3631">
            <v>1</v>
          </cell>
          <cell r="I3631">
            <v>17</v>
          </cell>
          <cell r="K3631">
            <v>90</v>
          </cell>
          <cell r="Q3631" t="str">
            <v>A</v>
          </cell>
          <cell r="R3631" t="str">
            <v>A</v>
          </cell>
          <cell r="S3631" t="str">
            <v>A</v>
          </cell>
          <cell r="T3631" t="str">
            <v>A</v>
          </cell>
          <cell r="U3631" t="str">
            <v>A</v>
          </cell>
          <cell r="V3631">
            <v>1422</v>
          </cell>
        </row>
        <row r="3632">
          <cell r="E3632" t="str">
            <v>K</v>
          </cell>
          <cell r="F3632" t="str">
            <v>I</v>
          </cell>
          <cell r="G3632" t="str">
            <v>I</v>
          </cell>
          <cell r="H3632">
            <v>1</v>
          </cell>
          <cell r="I3632">
            <v>17</v>
          </cell>
          <cell r="K3632">
            <v>86</v>
          </cell>
          <cell r="Q3632" t="str">
            <v>A</v>
          </cell>
          <cell r="R3632" t="str">
            <v>A</v>
          </cell>
          <cell r="S3632" t="str">
            <v>A</v>
          </cell>
          <cell r="T3632" t="str">
            <v>A</v>
          </cell>
          <cell r="U3632" t="str">
            <v>A</v>
          </cell>
          <cell r="V3632">
            <v>1359</v>
          </cell>
        </row>
        <row r="3633">
          <cell r="E3633" t="str">
            <v>S1</v>
          </cell>
          <cell r="V3633">
            <v>0</v>
          </cell>
        </row>
        <row r="3634">
          <cell r="E3634" t="str">
            <v>K</v>
          </cell>
          <cell r="F3634" t="str">
            <v>I</v>
          </cell>
          <cell r="G3634" t="str">
            <v>I</v>
          </cell>
          <cell r="H3634">
            <v>1</v>
          </cell>
          <cell r="I3634">
            <v>17</v>
          </cell>
          <cell r="K3634">
            <v>87</v>
          </cell>
          <cell r="Q3634" t="str">
            <v>A</v>
          </cell>
          <cell r="R3634" t="str">
            <v>A</v>
          </cell>
          <cell r="S3634" t="str">
            <v>A</v>
          </cell>
          <cell r="T3634" t="str">
            <v>A</v>
          </cell>
          <cell r="U3634" t="str">
            <v>A</v>
          </cell>
          <cell r="V3634">
            <v>1375</v>
          </cell>
        </row>
        <row r="3635">
          <cell r="E3635">
            <v>0</v>
          </cell>
          <cell r="V3635">
            <v>0</v>
          </cell>
        </row>
        <row r="3636">
          <cell r="E3636">
            <v>0</v>
          </cell>
          <cell r="V3636">
            <v>0</v>
          </cell>
        </row>
        <row r="3637">
          <cell r="E3637">
            <v>0</v>
          </cell>
          <cell r="V3637">
            <v>0</v>
          </cell>
        </row>
        <row r="3638">
          <cell r="E3638">
            <v>0</v>
          </cell>
          <cell r="V3638">
            <v>0</v>
          </cell>
        </row>
        <row r="3639">
          <cell r="E3639">
            <v>0</v>
          </cell>
          <cell r="V3639">
            <v>0</v>
          </cell>
        </row>
        <row r="3640">
          <cell r="E3640">
            <v>0</v>
          </cell>
          <cell r="V3640">
            <v>0</v>
          </cell>
        </row>
        <row r="3641">
          <cell r="E3641">
            <v>0</v>
          </cell>
          <cell r="V3641">
            <v>0</v>
          </cell>
        </row>
        <row r="3642">
          <cell r="E3642">
            <v>0</v>
          </cell>
          <cell r="V3642">
            <v>0</v>
          </cell>
        </row>
        <row r="3643">
          <cell r="E3643">
            <v>0</v>
          </cell>
          <cell r="V3643">
            <v>0</v>
          </cell>
        </row>
        <row r="3644">
          <cell r="E3644">
            <v>0</v>
          </cell>
          <cell r="V3644">
            <v>0</v>
          </cell>
        </row>
        <row r="3645">
          <cell r="E3645">
            <v>0</v>
          </cell>
          <cell r="V3645">
            <v>0</v>
          </cell>
        </row>
        <row r="3646">
          <cell r="E3646">
            <v>0</v>
          </cell>
          <cell r="V3646">
            <v>0</v>
          </cell>
        </row>
        <row r="3647">
          <cell r="E3647">
            <v>0</v>
          </cell>
          <cell r="V3647">
            <v>0</v>
          </cell>
        </row>
        <row r="3648">
          <cell r="E3648" t="str">
            <v>K</v>
          </cell>
          <cell r="F3648" t="str">
            <v>II</v>
          </cell>
          <cell r="G3648" t="str">
            <v>II</v>
          </cell>
          <cell r="H3648">
            <v>1</v>
          </cell>
          <cell r="I3648">
            <v>16</v>
          </cell>
          <cell r="K3648">
            <v>101</v>
          </cell>
          <cell r="Q3648" t="str">
            <v>A</v>
          </cell>
          <cell r="R3648" t="str">
            <v>A</v>
          </cell>
          <cell r="S3648" t="str">
            <v>A</v>
          </cell>
          <cell r="T3648" t="str">
            <v>A</v>
          </cell>
          <cell r="U3648" t="str">
            <v>A</v>
          </cell>
          <cell r="V3648">
            <v>1616</v>
          </cell>
        </row>
        <row r="3649">
          <cell r="E3649" t="str">
            <v>K</v>
          </cell>
          <cell r="V3649">
            <v>0</v>
          </cell>
        </row>
        <row r="3650">
          <cell r="E3650" t="str">
            <v>K</v>
          </cell>
          <cell r="F3650" t="str">
            <v>II</v>
          </cell>
          <cell r="G3650" t="str">
            <v>II</v>
          </cell>
          <cell r="H3650">
            <v>1</v>
          </cell>
          <cell r="I3650">
            <v>16</v>
          </cell>
          <cell r="K3650">
            <v>93</v>
          </cell>
          <cell r="Q3650" t="str">
            <v>A</v>
          </cell>
          <cell r="R3650" t="str">
            <v>A</v>
          </cell>
          <cell r="S3650" t="str">
            <v>A</v>
          </cell>
          <cell r="T3650" t="str">
            <v>A</v>
          </cell>
          <cell r="U3650" t="str">
            <v>A</v>
          </cell>
          <cell r="V3650">
            <v>1488</v>
          </cell>
        </row>
        <row r="3651">
          <cell r="E3651" t="str">
            <v>K</v>
          </cell>
          <cell r="F3651" t="str">
            <v>II</v>
          </cell>
          <cell r="G3651" t="str">
            <v>II</v>
          </cell>
          <cell r="H3651">
            <v>1</v>
          </cell>
          <cell r="I3651">
            <v>16</v>
          </cell>
          <cell r="K3651">
            <v>54</v>
          </cell>
          <cell r="Q3651" t="str">
            <v>A</v>
          </cell>
          <cell r="R3651" t="str">
            <v>A</v>
          </cell>
          <cell r="S3651" t="str">
            <v>A</v>
          </cell>
          <cell r="T3651" t="str">
            <v>C</v>
          </cell>
          <cell r="U3651" t="str">
            <v>C</v>
          </cell>
          <cell r="V3651">
            <v>864</v>
          </cell>
        </row>
        <row r="3652">
          <cell r="E3652" t="str">
            <v>K</v>
          </cell>
          <cell r="F3652" t="str">
            <v>II</v>
          </cell>
          <cell r="G3652" t="str">
            <v>II</v>
          </cell>
          <cell r="H3652">
            <v>1</v>
          </cell>
          <cell r="I3652">
            <v>16</v>
          </cell>
          <cell r="K3652">
            <v>63</v>
          </cell>
          <cell r="Q3652" t="str">
            <v>A</v>
          </cell>
          <cell r="R3652" t="str">
            <v>A</v>
          </cell>
          <cell r="S3652" t="str">
            <v>A</v>
          </cell>
          <cell r="T3652" t="str">
            <v>A</v>
          </cell>
          <cell r="U3652" t="str">
            <v>A</v>
          </cell>
          <cell r="V3652">
            <v>1008</v>
          </cell>
        </row>
        <row r="3653">
          <cell r="E3653" t="str">
            <v>K</v>
          </cell>
          <cell r="F3653" t="str">
            <v>II</v>
          </cell>
          <cell r="G3653" t="str">
            <v>II</v>
          </cell>
          <cell r="H3653">
            <v>1</v>
          </cell>
          <cell r="I3653">
            <v>16</v>
          </cell>
          <cell r="K3653">
            <v>78</v>
          </cell>
          <cell r="Q3653" t="str">
            <v>A</v>
          </cell>
          <cell r="R3653" t="str">
            <v>A</v>
          </cell>
          <cell r="S3653" t="str">
            <v>A</v>
          </cell>
          <cell r="T3653" t="str">
            <v>A</v>
          </cell>
          <cell r="U3653" t="str">
            <v>A</v>
          </cell>
          <cell r="V3653">
            <v>1248</v>
          </cell>
        </row>
        <row r="3654">
          <cell r="E3654" t="str">
            <v>K</v>
          </cell>
          <cell r="F3654" t="str">
            <v>II</v>
          </cell>
          <cell r="G3654" t="str">
            <v>II</v>
          </cell>
          <cell r="H3654">
            <v>1</v>
          </cell>
          <cell r="I3654">
            <v>16</v>
          </cell>
          <cell r="K3654">
            <v>75</v>
          </cell>
          <cell r="Q3654" t="str">
            <v>A</v>
          </cell>
          <cell r="R3654" t="str">
            <v>A</v>
          </cell>
          <cell r="S3654" t="str">
            <v>A</v>
          </cell>
          <cell r="T3654" t="str">
            <v>A</v>
          </cell>
          <cell r="U3654" t="str">
            <v>A</v>
          </cell>
          <cell r="V3654">
            <v>1200</v>
          </cell>
        </row>
        <row r="3655">
          <cell r="E3655" t="str">
            <v>K</v>
          </cell>
          <cell r="F3655" t="str">
            <v>II</v>
          </cell>
          <cell r="G3655" t="str">
            <v>II</v>
          </cell>
          <cell r="H3655">
            <v>1</v>
          </cell>
          <cell r="I3655">
            <v>16</v>
          </cell>
          <cell r="K3655">
            <v>57</v>
          </cell>
          <cell r="Q3655" t="str">
            <v>A</v>
          </cell>
          <cell r="R3655" t="str">
            <v>A</v>
          </cell>
          <cell r="S3655" t="str">
            <v>C</v>
          </cell>
          <cell r="T3655" t="str">
            <v>C</v>
          </cell>
          <cell r="U3655" t="str">
            <v>C</v>
          </cell>
          <cell r="V3655">
            <v>912</v>
          </cell>
        </row>
        <row r="3656">
          <cell r="E3656" t="str">
            <v>S1</v>
          </cell>
          <cell r="V3656">
            <v>0</v>
          </cell>
        </row>
        <row r="3657">
          <cell r="E3657" t="str">
            <v>K</v>
          </cell>
          <cell r="F3657" t="str">
            <v>II</v>
          </cell>
          <cell r="G3657" t="str">
            <v>II</v>
          </cell>
          <cell r="H3657">
            <v>1</v>
          </cell>
          <cell r="I3657">
            <v>16</v>
          </cell>
          <cell r="K3657">
            <v>81</v>
          </cell>
          <cell r="Q3657" t="str">
            <v>A</v>
          </cell>
          <cell r="R3657" t="str">
            <v>A</v>
          </cell>
          <cell r="S3657" t="str">
            <v>A</v>
          </cell>
          <cell r="T3657" t="str">
            <v>A</v>
          </cell>
          <cell r="U3657" t="str">
            <v>A</v>
          </cell>
          <cell r="V3657">
            <v>1296</v>
          </cell>
        </row>
        <row r="3658">
          <cell r="E3658" t="str">
            <v>K</v>
          </cell>
          <cell r="F3658" t="str">
            <v>II</v>
          </cell>
          <cell r="G3658" t="str">
            <v>II</v>
          </cell>
          <cell r="H3658">
            <v>1</v>
          </cell>
          <cell r="I3658">
            <v>16</v>
          </cell>
          <cell r="K3658">
            <v>103</v>
          </cell>
          <cell r="Q3658" t="str">
            <v>A</v>
          </cell>
          <cell r="R3658" t="str">
            <v>A</v>
          </cell>
          <cell r="S3658" t="str">
            <v>A</v>
          </cell>
          <cell r="T3658" t="str">
            <v>A</v>
          </cell>
          <cell r="U3658" t="str">
            <v>A</v>
          </cell>
          <cell r="V3658">
            <v>1648</v>
          </cell>
        </row>
        <row r="3659">
          <cell r="E3659" t="str">
            <v>K</v>
          </cell>
          <cell r="F3659" t="str">
            <v>II</v>
          </cell>
          <cell r="G3659" t="str">
            <v>II</v>
          </cell>
          <cell r="H3659">
            <v>1</v>
          </cell>
          <cell r="I3659">
            <v>16</v>
          </cell>
          <cell r="K3659">
            <v>83</v>
          </cell>
          <cell r="Q3659" t="str">
            <v>A</v>
          </cell>
          <cell r="R3659" t="str">
            <v>A</v>
          </cell>
          <cell r="S3659" t="str">
            <v>A</v>
          </cell>
          <cell r="T3659" t="str">
            <v>A</v>
          </cell>
          <cell r="U3659" t="str">
            <v>A</v>
          </cell>
          <cell r="V3659">
            <v>1328</v>
          </cell>
        </row>
        <row r="3660">
          <cell r="E3660" t="str">
            <v>K</v>
          </cell>
          <cell r="F3660" t="str">
            <v>II</v>
          </cell>
          <cell r="G3660" t="str">
            <v>II</v>
          </cell>
          <cell r="H3660">
            <v>1</v>
          </cell>
          <cell r="I3660">
            <v>14</v>
          </cell>
          <cell r="K3660">
            <v>71</v>
          </cell>
          <cell r="Q3660" t="str">
            <v>A</v>
          </cell>
          <cell r="R3660" t="str">
            <v>A</v>
          </cell>
          <cell r="S3660" t="str">
            <v>A</v>
          </cell>
          <cell r="T3660" t="str">
            <v>A</v>
          </cell>
          <cell r="U3660" t="str">
            <v>A</v>
          </cell>
          <cell r="V3660">
            <v>1184</v>
          </cell>
        </row>
        <row r="3661">
          <cell r="E3661" t="str">
            <v>S1</v>
          </cell>
          <cell r="V3661">
            <v>0</v>
          </cell>
        </row>
        <row r="3662">
          <cell r="E3662" t="str">
            <v>K</v>
          </cell>
          <cell r="F3662" t="str">
            <v>II</v>
          </cell>
          <cell r="G3662" t="str">
            <v>II</v>
          </cell>
          <cell r="H3662">
            <v>1</v>
          </cell>
          <cell r="I3662">
            <v>14</v>
          </cell>
          <cell r="K3662">
            <v>38</v>
          </cell>
          <cell r="Q3662" t="str">
            <v>A</v>
          </cell>
          <cell r="R3662" t="str">
            <v>C</v>
          </cell>
          <cell r="S3662" t="str">
            <v>C</v>
          </cell>
          <cell r="T3662" t="str">
            <v>C</v>
          </cell>
          <cell r="U3662" t="str">
            <v>C</v>
          </cell>
          <cell r="V3662">
            <v>633</v>
          </cell>
        </row>
        <row r="3663">
          <cell r="E3663" t="str">
            <v>K</v>
          </cell>
          <cell r="F3663" t="str">
            <v>II</v>
          </cell>
          <cell r="G3663" t="str">
            <v>II</v>
          </cell>
          <cell r="H3663">
            <v>1</v>
          </cell>
          <cell r="I3663">
            <v>14</v>
          </cell>
          <cell r="K3663">
            <v>40</v>
          </cell>
          <cell r="Q3663" t="str">
            <v>A</v>
          </cell>
          <cell r="R3663" t="str">
            <v>A</v>
          </cell>
          <cell r="S3663" t="str">
            <v>C</v>
          </cell>
          <cell r="T3663" t="str">
            <v>C</v>
          </cell>
          <cell r="U3663" t="str">
            <v>C</v>
          </cell>
          <cell r="V3663">
            <v>667</v>
          </cell>
        </row>
        <row r="3664">
          <cell r="E3664" t="str">
            <v>K</v>
          </cell>
          <cell r="F3664" t="str">
            <v>II</v>
          </cell>
          <cell r="G3664" t="str">
            <v>II</v>
          </cell>
          <cell r="H3664">
            <v>1</v>
          </cell>
          <cell r="I3664">
            <v>14</v>
          </cell>
          <cell r="K3664">
            <v>70</v>
          </cell>
          <cell r="Q3664" t="str">
            <v>A</v>
          </cell>
          <cell r="R3664" t="str">
            <v>A</v>
          </cell>
          <cell r="S3664" t="str">
            <v>A</v>
          </cell>
          <cell r="T3664" t="str">
            <v>A</v>
          </cell>
          <cell r="U3664" t="str">
            <v>A</v>
          </cell>
          <cell r="V3664">
            <v>1167</v>
          </cell>
        </row>
        <row r="3665">
          <cell r="E3665" t="str">
            <v>K</v>
          </cell>
          <cell r="F3665" t="str">
            <v>II</v>
          </cell>
          <cell r="G3665" t="str">
            <v>II</v>
          </cell>
          <cell r="H3665">
            <v>1</v>
          </cell>
          <cell r="I3665">
            <v>16</v>
          </cell>
          <cell r="K3665">
            <v>54</v>
          </cell>
          <cell r="Q3665" t="str">
            <v>A</v>
          </cell>
          <cell r="R3665" t="str">
            <v>A</v>
          </cell>
          <cell r="S3665" t="str">
            <v>C</v>
          </cell>
          <cell r="T3665" t="str">
            <v>C</v>
          </cell>
          <cell r="U3665" t="str">
            <v>C</v>
          </cell>
          <cell r="V3665">
            <v>864</v>
          </cell>
        </row>
        <row r="3666">
          <cell r="E3666" t="str">
            <v>K</v>
          </cell>
          <cell r="F3666" t="str">
            <v>II</v>
          </cell>
          <cell r="G3666" t="str">
            <v>II</v>
          </cell>
          <cell r="H3666">
            <v>1</v>
          </cell>
          <cell r="I3666">
            <v>14</v>
          </cell>
          <cell r="K3666">
            <v>77</v>
          </cell>
          <cell r="Q3666" t="str">
            <v>A</v>
          </cell>
          <cell r="R3666" t="str">
            <v>A</v>
          </cell>
          <cell r="S3666" t="str">
            <v>A</v>
          </cell>
          <cell r="T3666" t="str">
            <v>A</v>
          </cell>
          <cell r="U3666" t="str">
            <v>A</v>
          </cell>
          <cell r="V3666">
            <v>1284</v>
          </cell>
        </row>
        <row r="3667">
          <cell r="E3667" t="str">
            <v>K</v>
          </cell>
          <cell r="F3667" t="str">
            <v>II</v>
          </cell>
          <cell r="G3667" t="str">
            <v>II</v>
          </cell>
          <cell r="H3667">
            <v>1</v>
          </cell>
          <cell r="I3667">
            <v>14</v>
          </cell>
          <cell r="K3667">
            <v>34</v>
          </cell>
          <cell r="Q3667" t="str">
            <v>A</v>
          </cell>
          <cell r="R3667" t="str">
            <v>A</v>
          </cell>
          <cell r="S3667" t="str">
            <v>C</v>
          </cell>
          <cell r="T3667" t="str">
            <v>C</v>
          </cell>
          <cell r="U3667" t="str">
            <v>C</v>
          </cell>
          <cell r="V3667">
            <v>567</v>
          </cell>
        </row>
        <row r="3668">
          <cell r="E3668">
            <v>0</v>
          </cell>
          <cell r="V3668">
            <v>0</v>
          </cell>
        </row>
        <row r="3669">
          <cell r="E3669" t="str">
            <v>S1</v>
          </cell>
          <cell r="V3669">
            <v>0</v>
          </cell>
        </row>
        <row r="3670">
          <cell r="E3670" t="str">
            <v>K</v>
          </cell>
          <cell r="F3670" t="str">
            <v>II</v>
          </cell>
          <cell r="G3670" t="str">
            <v>II</v>
          </cell>
          <cell r="H3670">
            <v>1</v>
          </cell>
          <cell r="I3670">
            <v>14</v>
          </cell>
          <cell r="K3670">
            <v>52</v>
          </cell>
          <cell r="Q3670" t="str">
            <v>A</v>
          </cell>
          <cell r="R3670" t="str">
            <v>C</v>
          </cell>
          <cell r="S3670" t="str">
            <v>C</v>
          </cell>
          <cell r="T3670" t="str">
            <v>C</v>
          </cell>
          <cell r="U3670" t="str">
            <v>C</v>
          </cell>
          <cell r="V3670">
            <v>867</v>
          </cell>
        </row>
        <row r="3671">
          <cell r="E3671" t="str">
            <v>K</v>
          </cell>
          <cell r="F3671" t="str">
            <v>II</v>
          </cell>
          <cell r="G3671" t="str">
            <v>II</v>
          </cell>
          <cell r="H3671">
            <v>1</v>
          </cell>
          <cell r="I3671">
            <v>14</v>
          </cell>
          <cell r="K3671">
            <v>36</v>
          </cell>
          <cell r="Q3671" t="str">
            <v>A</v>
          </cell>
          <cell r="R3671" t="str">
            <v>C</v>
          </cell>
          <cell r="S3671" t="str">
            <v>C</v>
          </cell>
          <cell r="T3671" t="str">
            <v>C</v>
          </cell>
          <cell r="U3671" t="str">
            <v>C</v>
          </cell>
          <cell r="V3671">
            <v>600</v>
          </cell>
        </row>
        <row r="3672">
          <cell r="E3672">
            <v>0</v>
          </cell>
          <cell r="V3672">
            <v>0</v>
          </cell>
        </row>
        <row r="3673">
          <cell r="E3673">
            <v>0</v>
          </cell>
          <cell r="V3673">
            <v>0</v>
          </cell>
        </row>
        <row r="3674">
          <cell r="E3674">
            <v>0</v>
          </cell>
          <cell r="V3674">
            <v>0</v>
          </cell>
        </row>
        <row r="3675">
          <cell r="E3675">
            <v>0</v>
          </cell>
          <cell r="V3675">
            <v>0</v>
          </cell>
        </row>
        <row r="3676">
          <cell r="E3676">
            <v>0</v>
          </cell>
          <cell r="V3676">
            <v>0</v>
          </cell>
        </row>
        <row r="3677">
          <cell r="E3677">
            <v>0</v>
          </cell>
          <cell r="V3677">
            <v>0</v>
          </cell>
        </row>
        <row r="3678">
          <cell r="E3678">
            <v>0</v>
          </cell>
          <cell r="V3678">
            <v>0</v>
          </cell>
        </row>
        <row r="3679">
          <cell r="E3679">
            <v>0</v>
          </cell>
          <cell r="V3679">
            <v>0</v>
          </cell>
        </row>
        <row r="3680">
          <cell r="E3680">
            <v>0</v>
          </cell>
          <cell r="V3680">
            <v>0</v>
          </cell>
        </row>
        <row r="3681">
          <cell r="E3681">
            <v>0</v>
          </cell>
          <cell r="V3681">
            <v>0</v>
          </cell>
        </row>
        <row r="3682">
          <cell r="E3682">
            <v>0</v>
          </cell>
          <cell r="V3682">
            <v>0</v>
          </cell>
        </row>
        <row r="3683">
          <cell r="E3683">
            <v>0</v>
          </cell>
          <cell r="V3683">
            <v>0</v>
          </cell>
        </row>
        <row r="3684">
          <cell r="E3684">
            <v>0</v>
          </cell>
          <cell r="V3684">
            <v>0</v>
          </cell>
        </row>
        <row r="3685">
          <cell r="E3685">
            <v>0</v>
          </cell>
          <cell r="V3685">
            <v>0</v>
          </cell>
        </row>
        <row r="3686">
          <cell r="E3686">
            <v>0</v>
          </cell>
          <cell r="V3686">
            <v>0</v>
          </cell>
        </row>
        <row r="3687">
          <cell r="E3687">
            <v>0</v>
          </cell>
          <cell r="V3687">
            <v>0</v>
          </cell>
        </row>
        <row r="3688">
          <cell r="E3688">
            <v>0</v>
          </cell>
          <cell r="V3688">
            <v>0</v>
          </cell>
        </row>
        <row r="3689">
          <cell r="E3689">
            <v>0</v>
          </cell>
          <cell r="V3689">
            <v>0</v>
          </cell>
        </row>
        <row r="3690">
          <cell r="E3690">
            <v>0</v>
          </cell>
          <cell r="V3690">
            <v>0</v>
          </cell>
        </row>
        <row r="3691">
          <cell r="E3691">
            <v>0</v>
          </cell>
          <cell r="V3691">
            <v>0</v>
          </cell>
        </row>
        <row r="3692">
          <cell r="E3692">
            <v>0</v>
          </cell>
          <cell r="V3692">
            <v>0</v>
          </cell>
        </row>
        <row r="3693">
          <cell r="E3693">
            <v>0</v>
          </cell>
          <cell r="V3693">
            <v>0</v>
          </cell>
        </row>
        <row r="3694">
          <cell r="E3694">
            <v>0</v>
          </cell>
          <cell r="V3694">
            <v>0</v>
          </cell>
        </row>
        <row r="3695">
          <cell r="E3695">
            <v>0</v>
          </cell>
          <cell r="V3695">
            <v>0</v>
          </cell>
        </row>
        <row r="3696">
          <cell r="E3696">
            <v>0</v>
          </cell>
          <cell r="V3696">
            <v>0</v>
          </cell>
        </row>
        <row r="3697">
          <cell r="E3697">
            <v>0</v>
          </cell>
          <cell r="V3697">
            <v>0</v>
          </cell>
        </row>
        <row r="3698">
          <cell r="E3698">
            <v>0</v>
          </cell>
          <cell r="V3698">
            <v>0</v>
          </cell>
        </row>
        <row r="3699">
          <cell r="E3699">
            <v>0</v>
          </cell>
          <cell r="V3699">
            <v>0</v>
          </cell>
        </row>
        <row r="3700">
          <cell r="E3700">
            <v>0</v>
          </cell>
          <cell r="V3700">
            <v>0</v>
          </cell>
        </row>
        <row r="3701">
          <cell r="E3701">
            <v>0</v>
          </cell>
          <cell r="V3701">
            <v>0</v>
          </cell>
        </row>
        <row r="3702">
          <cell r="E3702">
            <v>0</v>
          </cell>
          <cell r="V3702">
            <v>0</v>
          </cell>
        </row>
        <row r="3703">
          <cell r="E3703">
            <v>0</v>
          </cell>
          <cell r="V3703">
            <v>0</v>
          </cell>
        </row>
        <row r="3704">
          <cell r="E3704">
            <v>0</v>
          </cell>
          <cell r="V3704">
            <v>0</v>
          </cell>
        </row>
        <row r="3705">
          <cell r="E3705">
            <v>0</v>
          </cell>
          <cell r="V3705">
            <v>0</v>
          </cell>
        </row>
        <row r="3706">
          <cell r="E3706">
            <v>0</v>
          </cell>
          <cell r="V3706">
            <v>0</v>
          </cell>
        </row>
        <row r="3707">
          <cell r="E3707">
            <v>0</v>
          </cell>
          <cell r="V3707">
            <v>0</v>
          </cell>
        </row>
        <row r="3708">
          <cell r="E3708">
            <v>0</v>
          </cell>
          <cell r="V3708">
            <v>0</v>
          </cell>
        </row>
        <row r="3709">
          <cell r="E3709">
            <v>0</v>
          </cell>
          <cell r="V3709">
            <v>0</v>
          </cell>
        </row>
        <row r="3710">
          <cell r="E3710">
            <v>0</v>
          </cell>
          <cell r="V3710">
            <v>0</v>
          </cell>
        </row>
        <row r="3711">
          <cell r="E3711">
            <v>0</v>
          </cell>
          <cell r="V3711">
            <v>0</v>
          </cell>
        </row>
        <row r="3712">
          <cell r="E3712">
            <v>0</v>
          </cell>
          <cell r="V3712">
            <v>0</v>
          </cell>
        </row>
        <row r="3713">
          <cell r="E3713">
            <v>0</v>
          </cell>
          <cell r="V3713">
            <v>0</v>
          </cell>
        </row>
        <row r="3714">
          <cell r="E3714">
            <v>0</v>
          </cell>
          <cell r="V3714">
            <v>0</v>
          </cell>
        </row>
        <row r="3715">
          <cell r="E3715">
            <v>0</v>
          </cell>
          <cell r="V3715">
            <v>0</v>
          </cell>
        </row>
        <row r="3716">
          <cell r="E3716">
            <v>0</v>
          </cell>
          <cell r="V3716">
            <v>0</v>
          </cell>
        </row>
        <row r="3717">
          <cell r="E3717">
            <v>0</v>
          </cell>
          <cell r="V3717">
            <v>0</v>
          </cell>
        </row>
        <row r="3718">
          <cell r="E3718">
            <v>0</v>
          </cell>
          <cell r="V3718">
            <v>0</v>
          </cell>
        </row>
        <row r="3719">
          <cell r="E3719">
            <v>0</v>
          </cell>
          <cell r="V3719">
            <v>0</v>
          </cell>
        </row>
        <row r="3720">
          <cell r="E3720">
            <v>0</v>
          </cell>
          <cell r="V3720">
            <v>0</v>
          </cell>
        </row>
        <row r="3721">
          <cell r="E3721">
            <v>0</v>
          </cell>
          <cell r="V3721">
            <v>0</v>
          </cell>
        </row>
        <row r="3722">
          <cell r="E3722">
            <v>0</v>
          </cell>
          <cell r="V3722">
            <v>0</v>
          </cell>
        </row>
        <row r="3723">
          <cell r="E3723">
            <v>0</v>
          </cell>
          <cell r="V3723">
            <v>0</v>
          </cell>
        </row>
        <row r="3724">
          <cell r="E3724">
            <v>0</v>
          </cell>
          <cell r="V3724">
            <v>0</v>
          </cell>
        </row>
        <row r="3725">
          <cell r="E3725">
            <v>0</v>
          </cell>
          <cell r="V3725">
            <v>0</v>
          </cell>
        </row>
        <row r="3726">
          <cell r="E3726">
            <v>0</v>
          </cell>
          <cell r="V3726">
            <v>0</v>
          </cell>
        </row>
        <row r="3727">
          <cell r="E3727">
            <v>0</v>
          </cell>
          <cell r="V3727">
            <v>0</v>
          </cell>
        </row>
        <row r="3728">
          <cell r="E3728">
            <v>0</v>
          </cell>
          <cell r="V3728">
            <v>0</v>
          </cell>
        </row>
        <row r="3729">
          <cell r="E3729">
            <v>0</v>
          </cell>
          <cell r="V3729">
            <v>0</v>
          </cell>
        </row>
        <row r="3730">
          <cell r="E3730">
            <v>0</v>
          </cell>
          <cell r="V3730">
            <v>0</v>
          </cell>
        </row>
        <row r="3731">
          <cell r="E3731">
            <v>0</v>
          </cell>
          <cell r="V3731">
            <v>0</v>
          </cell>
        </row>
        <row r="3732">
          <cell r="E3732">
            <v>0</v>
          </cell>
          <cell r="V3732">
            <v>0</v>
          </cell>
        </row>
        <row r="3733">
          <cell r="E3733">
            <v>0</v>
          </cell>
          <cell r="V3733">
            <v>0</v>
          </cell>
        </row>
        <row r="3734">
          <cell r="E3734">
            <v>0</v>
          </cell>
          <cell r="V3734">
            <v>0</v>
          </cell>
        </row>
        <row r="3735">
          <cell r="E3735">
            <v>0</v>
          </cell>
          <cell r="V3735">
            <v>0</v>
          </cell>
        </row>
        <row r="3736">
          <cell r="E3736">
            <v>0</v>
          </cell>
          <cell r="V3736">
            <v>0</v>
          </cell>
        </row>
        <row r="3737">
          <cell r="E3737">
            <v>0</v>
          </cell>
          <cell r="V3737">
            <v>0</v>
          </cell>
        </row>
        <row r="3738">
          <cell r="E3738">
            <v>0</v>
          </cell>
          <cell r="V3738">
            <v>0</v>
          </cell>
        </row>
        <row r="3739">
          <cell r="E3739">
            <v>0</v>
          </cell>
          <cell r="V3739">
            <v>0</v>
          </cell>
        </row>
        <row r="3740">
          <cell r="E3740">
            <v>0</v>
          </cell>
          <cell r="V3740">
            <v>0</v>
          </cell>
        </row>
        <row r="3741">
          <cell r="E3741">
            <v>0</v>
          </cell>
          <cell r="V3741">
            <v>0</v>
          </cell>
        </row>
        <row r="3742">
          <cell r="E3742">
            <v>0</v>
          </cell>
          <cell r="V3742">
            <v>0</v>
          </cell>
        </row>
        <row r="3743">
          <cell r="E3743">
            <v>0</v>
          </cell>
          <cell r="V3743">
            <v>0</v>
          </cell>
        </row>
        <row r="3744">
          <cell r="E3744">
            <v>0</v>
          </cell>
          <cell r="V3744">
            <v>0</v>
          </cell>
        </row>
        <row r="3745">
          <cell r="E3745">
            <v>0</v>
          </cell>
          <cell r="V3745">
            <v>0</v>
          </cell>
        </row>
        <row r="3746">
          <cell r="E3746">
            <v>0</v>
          </cell>
          <cell r="V3746">
            <v>0</v>
          </cell>
        </row>
        <row r="3747">
          <cell r="E3747">
            <v>0</v>
          </cell>
          <cell r="V3747">
            <v>0</v>
          </cell>
        </row>
        <row r="3748">
          <cell r="E3748">
            <v>0</v>
          </cell>
          <cell r="V3748">
            <v>0</v>
          </cell>
        </row>
        <row r="3749">
          <cell r="E3749">
            <v>0</v>
          </cell>
          <cell r="V3749">
            <v>0</v>
          </cell>
        </row>
        <row r="3750">
          <cell r="E3750">
            <v>0</v>
          </cell>
          <cell r="V3750">
            <v>0</v>
          </cell>
        </row>
        <row r="3751">
          <cell r="E3751">
            <v>0</v>
          </cell>
          <cell r="V3751">
            <v>0</v>
          </cell>
        </row>
        <row r="3752">
          <cell r="K3752">
            <v>0</v>
          </cell>
          <cell r="M3752">
            <v>0</v>
          </cell>
          <cell r="O3752">
            <v>0</v>
          </cell>
        </row>
        <row r="3753">
          <cell r="E3753" t="str">
            <v>K</v>
          </cell>
          <cell r="V3753">
            <v>0</v>
          </cell>
        </row>
        <row r="3754">
          <cell r="E3754" t="str">
            <v>K</v>
          </cell>
          <cell r="F3754" t="str">
            <v>I</v>
          </cell>
          <cell r="G3754" t="str">
            <v>I</v>
          </cell>
          <cell r="H3754">
            <v>1</v>
          </cell>
          <cell r="I3754">
            <v>18</v>
          </cell>
          <cell r="K3754">
            <v>68</v>
          </cell>
          <cell r="Q3754" t="str">
            <v>A</v>
          </cell>
          <cell r="R3754" t="str">
            <v>A</v>
          </cell>
          <cell r="S3754" t="str">
            <v>A</v>
          </cell>
          <cell r="T3754" t="str">
            <v>A</v>
          </cell>
          <cell r="U3754" t="str">
            <v>A</v>
          </cell>
          <cell r="V3754">
            <v>1129</v>
          </cell>
        </row>
        <row r="3755">
          <cell r="E3755" t="str">
            <v>K</v>
          </cell>
          <cell r="F3755" t="str">
            <v>I</v>
          </cell>
          <cell r="G3755" t="str">
            <v>I</v>
          </cell>
          <cell r="H3755">
            <v>1</v>
          </cell>
          <cell r="I3755">
            <v>18</v>
          </cell>
          <cell r="K3755">
            <v>75</v>
          </cell>
          <cell r="Q3755" t="str">
            <v>A</v>
          </cell>
          <cell r="R3755" t="str">
            <v>A</v>
          </cell>
          <cell r="S3755" t="str">
            <v>A</v>
          </cell>
          <cell r="T3755" t="str">
            <v>A</v>
          </cell>
          <cell r="U3755" t="str">
            <v>A</v>
          </cell>
          <cell r="V3755">
            <v>1245</v>
          </cell>
        </row>
        <row r="3756">
          <cell r="E3756" t="str">
            <v>S1</v>
          </cell>
          <cell r="V3756">
            <v>0</v>
          </cell>
        </row>
        <row r="3757">
          <cell r="E3757" t="str">
            <v>K</v>
          </cell>
          <cell r="F3757" t="str">
            <v>I</v>
          </cell>
          <cell r="G3757" t="str">
            <v>I</v>
          </cell>
          <cell r="H3757">
            <v>1</v>
          </cell>
          <cell r="I3757">
            <v>18</v>
          </cell>
          <cell r="K3757">
            <v>72</v>
          </cell>
          <cell r="Q3757" t="str">
            <v>A</v>
          </cell>
          <cell r="R3757" t="str">
            <v>C</v>
          </cell>
          <cell r="S3757" t="str">
            <v>A</v>
          </cell>
          <cell r="T3757" t="str">
            <v>A</v>
          </cell>
          <cell r="U3757" t="str">
            <v>C</v>
          </cell>
          <cell r="V3757">
            <v>1195</v>
          </cell>
        </row>
        <row r="3758">
          <cell r="E3758" t="str">
            <v>C</v>
          </cell>
          <cell r="V3758">
            <v>0</v>
          </cell>
        </row>
        <row r="3759">
          <cell r="E3759" t="str">
            <v>K</v>
          </cell>
          <cell r="F3759" t="str">
            <v>I</v>
          </cell>
          <cell r="G3759" t="str">
            <v>I</v>
          </cell>
          <cell r="H3759">
            <v>1</v>
          </cell>
          <cell r="I3759">
            <v>18</v>
          </cell>
          <cell r="K3759">
            <v>86</v>
          </cell>
          <cell r="Q3759" t="str">
            <v>A</v>
          </cell>
          <cell r="R3759" t="str">
            <v>C</v>
          </cell>
          <cell r="S3759" t="str">
            <v>A</v>
          </cell>
          <cell r="T3759" t="str">
            <v>A</v>
          </cell>
          <cell r="U3759" t="str">
            <v>C</v>
          </cell>
          <cell r="V3759">
            <v>1428</v>
          </cell>
        </row>
        <row r="3760">
          <cell r="E3760" t="str">
            <v>K</v>
          </cell>
          <cell r="F3760" t="str">
            <v>I</v>
          </cell>
          <cell r="G3760" t="str">
            <v>I</v>
          </cell>
          <cell r="H3760">
            <v>1</v>
          </cell>
          <cell r="I3760">
            <v>18</v>
          </cell>
          <cell r="K3760">
            <v>55</v>
          </cell>
          <cell r="Q3760" t="str">
            <v>A</v>
          </cell>
          <cell r="R3760" t="str">
            <v>A</v>
          </cell>
          <cell r="S3760" t="str">
            <v>A</v>
          </cell>
          <cell r="T3760" t="str">
            <v>A</v>
          </cell>
          <cell r="U3760" t="str">
            <v>A</v>
          </cell>
          <cell r="V3760">
            <v>913</v>
          </cell>
        </row>
        <row r="3761">
          <cell r="E3761" t="str">
            <v>K</v>
          </cell>
          <cell r="F3761" t="str">
            <v>I</v>
          </cell>
          <cell r="G3761" t="str">
            <v>I</v>
          </cell>
          <cell r="H3761">
            <v>1</v>
          </cell>
          <cell r="I3761">
            <v>18</v>
          </cell>
          <cell r="K3761">
            <v>63</v>
          </cell>
          <cell r="Q3761" t="str">
            <v>A</v>
          </cell>
          <cell r="R3761" t="str">
            <v>A</v>
          </cell>
          <cell r="S3761" t="str">
            <v>A</v>
          </cell>
          <cell r="T3761" t="str">
            <v>A</v>
          </cell>
          <cell r="U3761" t="str">
            <v>A</v>
          </cell>
          <cell r="V3761">
            <v>1046</v>
          </cell>
        </row>
        <row r="3762">
          <cell r="E3762" t="str">
            <v>K</v>
          </cell>
          <cell r="F3762" t="str">
            <v>I</v>
          </cell>
          <cell r="G3762" t="str">
            <v>I</v>
          </cell>
          <cell r="H3762">
            <v>1</v>
          </cell>
          <cell r="I3762">
            <v>18</v>
          </cell>
          <cell r="K3762">
            <v>100</v>
          </cell>
          <cell r="Q3762" t="str">
            <v>A</v>
          </cell>
          <cell r="R3762" t="str">
            <v>A</v>
          </cell>
          <cell r="S3762" t="str">
            <v>A</v>
          </cell>
          <cell r="T3762" t="str">
            <v>A</v>
          </cell>
          <cell r="U3762" t="str">
            <v>A</v>
          </cell>
          <cell r="V3762">
            <v>1660</v>
          </cell>
        </row>
        <row r="3763">
          <cell r="E3763" t="str">
            <v>K</v>
          </cell>
          <cell r="F3763" t="str">
            <v>I</v>
          </cell>
          <cell r="G3763" t="str">
            <v>I</v>
          </cell>
          <cell r="H3763">
            <v>1</v>
          </cell>
          <cell r="I3763">
            <v>18</v>
          </cell>
          <cell r="K3763">
            <v>57</v>
          </cell>
          <cell r="Q3763" t="str">
            <v>A</v>
          </cell>
          <cell r="R3763" t="str">
            <v>A</v>
          </cell>
          <cell r="S3763" t="str">
            <v>A</v>
          </cell>
          <cell r="T3763" t="str">
            <v>A</v>
          </cell>
          <cell r="U3763" t="str">
            <v>A</v>
          </cell>
          <cell r="V3763">
            <v>946</v>
          </cell>
        </row>
        <row r="3764">
          <cell r="E3764" t="str">
            <v>K</v>
          </cell>
          <cell r="F3764" t="str">
            <v>I</v>
          </cell>
          <cell r="G3764" t="str">
            <v>I</v>
          </cell>
          <cell r="H3764">
            <v>1</v>
          </cell>
          <cell r="I3764">
            <v>18</v>
          </cell>
          <cell r="K3764">
            <v>50</v>
          </cell>
          <cell r="Q3764" t="str">
            <v>A</v>
          </cell>
          <cell r="R3764" t="str">
            <v>A</v>
          </cell>
          <cell r="S3764" t="str">
            <v>C</v>
          </cell>
          <cell r="T3764" t="str">
            <v>A</v>
          </cell>
          <cell r="U3764" t="str">
            <v>C</v>
          </cell>
          <cell r="V3764">
            <v>830</v>
          </cell>
        </row>
        <row r="3765">
          <cell r="E3765" t="str">
            <v>K</v>
          </cell>
          <cell r="F3765" t="str">
            <v>I</v>
          </cell>
          <cell r="G3765" t="str">
            <v>I</v>
          </cell>
          <cell r="H3765">
            <v>1</v>
          </cell>
          <cell r="I3765">
            <v>18</v>
          </cell>
          <cell r="K3765">
            <v>56</v>
          </cell>
          <cell r="Q3765" t="str">
            <v>A</v>
          </cell>
          <cell r="R3765" t="str">
            <v>C</v>
          </cell>
          <cell r="S3765" t="str">
            <v>A</v>
          </cell>
          <cell r="T3765" t="str">
            <v>A</v>
          </cell>
          <cell r="U3765" t="str">
            <v>C</v>
          </cell>
          <cell r="V3765">
            <v>930</v>
          </cell>
        </row>
        <row r="3766">
          <cell r="E3766" t="str">
            <v>K</v>
          </cell>
          <cell r="F3766" t="str">
            <v>I</v>
          </cell>
          <cell r="G3766" t="str">
            <v>I</v>
          </cell>
          <cell r="H3766">
            <v>1</v>
          </cell>
          <cell r="I3766">
            <v>18</v>
          </cell>
          <cell r="K3766">
            <v>60</v>
          </cell>
          <cell r="Q3766" t="str">
            <v>A</v>
          </cell>
          <cell r="R3766" t="str">
            <v>A</v>
          </cell>
          <cell r="S3766" t="str">
            <v>A</v>
          </cell>
          <cell r="T3766" t="str">
            <v>A</v>
          </cell>
          <cell r="U3766" t="str">
            <v>A</v>
          </cell>
          <cell r="V3766">
            <v>996</v>
          </cell>
        </row>
        <row r="3767">
          <cell r="E3767" t="str">
            <v>K</v>
          </cell>
          <cell r="F3767" t="str">
            <v>I</v>
          </cell>
          <cell r="G3767" t="str">
            <v>I</v>
          </cell>
          <cell r="H3767">
            <v>1</v>
          </cell>
          <cell r="I3767">
            <v>18</v>
          </cell>
          <cell r="K3767">
            <v>52</v>
          </cell>
          <cell r="Q3767" t="str">
            <v>A</v>
          </cell>
          <cell r="R3767" t="str">
            <v>A</v>
          </cell>
          <cell r="S3767" t="str">
            <v>A</v>
          </cell>
          <cell r="T3767" t="str">
            <v>A</v>
          </cell>
          <cell r="U3767" t="str">
            <v>A</v>
          </cell>
          <cell r="V3767">
            <v>863</v>
          </cell>
        </row>
        <row r="3768">
          <cell r="E3768" t="str">
            <v>K</v>
          </cell>
          <cell r="F3768" t="str">
            <v>I</v>
          </cell>
          <cell r="G3768" t="str">
            <v>I</v>
          </cell>
          <cell r="H3768">
            <v>1</v>
          </cell>
          <cell r="I3768">
            <v>18</v>
          </cell>
          <cell r="K3768">
            <v>55</v>
          </cell>
          <cell r="Q3768" t="str">
            <v>A</v>
          </cell>
          <cell r="R3768" t="str">
            <v>A</v>
          </cell>
          <cell r="S3768" t="str">
            <v>C</v>
          </cell>
          <cell r="T3768" t="str">
            <v>A</v>
          </cell>
          <cell r="U3768" t="str">
            <v>C</v>
          </cell>
          <cell r="V3768">
            <v>913</v>
          </cell>
        </row>
        <row r="3769">
          <cell r="E3769" t="str">
            <v>K</v>
          </cell>
          <cell r="F3769" t="str">
            <v>I</v>
          </cell>
          <cell r="G3769" t="str">
            <v>I</v>
          </cell>
          <cell r="H3769">
            <v>1</v>
          </cell>
          <cell r="I3769">
            <v>18</v>
          </cell>
          <cell r="K3769">
            <v>100</v>
          </cell>
          <cell r="Q3769" t="str">
            <v>A</v>
          </cell>
          <cell r="R3769" t="str">
            <v>A</v>
          </cell>
          <cell r="S3769" t="str">
            <v>A</v>
          </cell>
          <cell r="T3769" t="str">
            <v>A</v>
          </cell>
          <cell r="U3769" t="str">
            <v>A</v>
          </cell>
          <cell r="V3769">
            <v>1660</v>
          </cell>
        </row>
        <row r="3770">
          <cell r="E3770" t="str">
            <v>S1</v>
          </cell>
          <cell r="V3770">
            <v>0</v>
          </cell>
        </row>
        <row r="3771">
          <cell r="E3771" t="str">
            <v>K</v>
          </cell>
          <cell r="F3771" t="str">
            <v>I</v>
          </cell>
          <cell r="G3771" t="str">
            <v>I</v>
          </cell>
          <cell r="H3771">
            <v>1</v>
          </cell>
          <cell r="I3771">
            <v>20</v>
          </cell>
          <cell r="K3771">
            <v>78</v>
          </cell>
          <cell r="Q3771" t="str">
            <v>A</v>
          </cell>
          <cell r="R3771" t="str">
            <v>A</v>
          </cell>
          <cell r="S3771" t="str">
            <v>A</v>
          </cell>
          <cell r="T3771" t="str">
            <v>A</v>
          </cell>
          <cell r="U3771" t="str">
            <v>A</v>
          </cell>
          <cell r="V3771">
            <v>1264</v>
          </cell>
        </row>
        <row r="3772">
          <cell r="E3772" t="str">
            <v>K</v>
          </cell>
          <cell r="F3772" t="str">
            <v>I</v>
          </cell>
          <cell r="G3772" t="str">
            <v>I</v>
          </cell>
          <cell r="H3772">
            <v>1</v>
          </cell>
          <cell r="I3772">
            <v>20</v>
          </cell>
          <cell r="K3772">
            <v>98</v>
          </cell>
          <cell r="Q3772" t="str">
            <v>A</v>
          </cell>
          <cell r="R3772" t="str">
            <v>A</v>
          </cell>
          <cell r="S3772" t="str">
            <v>A</v>
          </cell>
          <cell r="T3772" t="str">
            <v>A</v>
          </cell>
          <cell r="U3772" t="str">
            <v>A</v>
          </cell>
          <cell r="V3772">
            <v>1588</v>
          </cell>
        </row>
        <row r="3773">
          <cell r="E3773" t="str">
            <v>K</v>
          </cell>
          <cell r="F3773" t="str">
            <v>I</v>
          </cell>
          <cell r="G3773" t="str">
            <v>I</v>
          </cell>
          <cell r="H3773">
            <v>1</v>
          </cell>
          <cell r="I3773">
            <v>20</v>
          </cell>
          <cell r="K3773">
            <v>68</v>
          </cell>
          <cell r="Q3773" t="str">
            <v>A</v>
          </cell>
          <cell r="R3773" t="str">
            <v>A</v>
          </cell>
          <cell r="S3773" t="str">
            <v>A</v>
          </cell>
          <cell r="T3773" t="str">
            <v>A</v>
          </cell>
          <cell r="U3773" t="str">
            <v>A</v>
          </cell>
          <cell r="V3773">
            <v>1102</v>
          </cell>
        </row>
        <row r="3774">
          <cell r="E3774" t="str">
            <v>K</v>
          </cell>
          <cell r="F3774" t="str">
            <v>I</v>
          </cell>
          <cell r="G3774" t="str">
            <v>I</v>
          </cell>
          <cell r="H3774">
            <v>1</v>
          </cell>
          <cell r="I3774">
            <v>20</v>
          </cell>
          <cell r="K3774">
            <v>65</v>
          </cell>
          <cell r="Q3774" t="str">
            <v>A</v>
          </cell>
          <cell r="R3774" t="str">
            <v>C</v>
          </cell>
          <cell r="S3774" t="str">
            <v>A</v>
          </cell>
          <cell r="T3774" t="str">
            <v>A</v>
          </cell>
          <cell r="U3774" t="str">
            <v>C</v>
          </cell>
          <cell r="V3774">
            <v>1053</v>
          </cell>
        </row>
        <row r="3775">
          <cell r="E3775" t="str">
            <v>K</v>
          </cell>
          <cell r="F3775" t="str">
            <v>I</v>
          </cell>
          <cell r="G3775" t="str">
            <v>I</v>
          </cell>
          <cell r="H3775">
            <v>1</v>
          </cell>
          <cell r="I3775">
            <v>20</v>
          </cell>
          <cell r="K3775">
            <v>74</v>
          </cell>
          <cell r="Q3775" t="str">
            <v>A</v>
          </cell>
          <cell r="R3775" t="str">
            <v>A</v>
          </cell>
          <cell r="S3775" t="str">
            <v>A</v>
          </cell>
          <cell r="T3775" t="str">
            <v>A</v>
          </cell>
          <cell r="U3775" t="str">
            <v>A</v>
          </cell>
          <cell r="V3775">
            <v>1199</v>
          </cell>
        </row>
        <row r="3776">
          <cell r="E3776" t="str">
            <v>K</v>
          </cell>
          <cell r="F3776" t="str">
            <v>I</v>
          </cell>
          <cell r="G3776" t="str">
            <v>I</v>
          </cell>
          <cell r="H3776">
            <v>1</v>
          </cell>
          <cell r="I3776">
            <v>20</v>
          </cell>
          <cell r="K3776">
            <v>67</v>
          </cell>
          <cell r="Q3776" t="str">
            <v>A</v>
          </cell>
          <cell r="R3776" t="str">
            <v>A</v>
          </cell>
          <cell r="S3776" t="str">
            <v>A</v>
          </cell>
          <cell r="T3776" t="str">
            <v>A</v>
          </cell>
          <cell r="U3776" t="str">
            <v>A</v>
          </cell>
          <cell r="V3776">
            <v>1085</v>
          </cell>
        </row>
        <row r="3777">
          <cell r="E3777" t="str">
            <v>K</v>
          </cell>
          <cell r="F3777" t="str">
            <v>I</v>
          </cell>
          <cell r="G3777" t="str">
            <v>I</v>
          </cell>
          <cell r="H3777">
            <v>1</v>
          </cell>
          <cell r="I3777">
            <v>20</v>
          </cell>
          <cell r="K3777">
            <v>66</v>
          </cell>
          <cell r="Q3777" t="str">
            <v>A</v>
          </cell>
          <cell r="R3777" t="str">
            <v>A</v>
          </cell>
          <cell r="S3777" t="str">
            <v>A</v>
          </cell>
          <cell r="T3777" t="str">
            <v>A</v>
          </cell>
          <cell r="U3777" t="str">
            <v>A</v>
          </cell>
          <cell r="V3777">
            <v>1069</v>
          </cell>
        </row>
        <row r="3778">
          <cell r="E3778" t="str">
            <v>S1</v>
          </cell>
          <cell r="V3778">
            <v>0</v>
          </cell>
        </row>
        <row r="3779">
          <cell r="E3779">
            <v>0</v>
          </cell>
          <cell r="V3779">
            <v>0</v>
          </cell>
        </row>
        <row r="3780">
          <cell r="E3780">
            <v>0</v>
          </cell>
          <cell r="V3780">
            <v>0</v>
          </cell>
        </row>
        <row r="3781">
          <cell r="E3781">
            <v>0</v>
          </cell>
          <cell r="V3781">
            <v>0</v>
          </cell>
        </row>
        <row r="3782">
          <cell r="E3782">
            <v>0</v>
          </cell>
          <cell r="V3782">
            <v>0</v>
          </cell>
        </row>
        <row r="3783">
          <cell r="E3783">
            <v>0</v>
          </cell>
          <cell r="V3783">
            <v>0</v>
          </cell>
        </row>
        <row r="3784">
          <cell r="E3784">
            <v>0</v>
          </cell>
          <cell r="V3784">
            <v>0</v>
          </cell>
        </row>
        <row r="3785">
          <cell r="E3785">
            <v>0</v>
          </cell>
          <cell r="V3785">
            <v>0</v>
          </cell>
        </row>
        <row r="3786">
          <cell r="E3786">
            <v>0</v>
          </cell>
          <cell r="V3786">
            <v>0</v>
          </cell>
        </row>
        <row r="3787">
          <cell r="E3787">
            <v>0</v>
          </cell>
          <cell r="V3787">
            <v>0</v>
          </cell>
        </row>
        <row r="3788">
          <cell r="E3788">
            <v>0</v>
          </cell>
          <cell r="V3788">
            <v>0</v>
          </cell>
        </row>
        <row r="3789">
          <cell r="E3789">
            <v>0</v>
          </cell>
          <cell r="V3789">
            <v>0</v>
          </cell>
        </row>
        <row r="3790">
          <cell r="E3790">
            <v>0</v>
          </cell>
          <cell r="V3790">
            <v>0</v>
          </cell>
        </row>
        <row r="3791">
          <cell r="E3791">
            <v>0</v>
          </cell>
          <cell r="V3791">
            <v>0</v>
          </cell>
        </row>
        <row r="3792">
          <cell r="E3792" t="str">
            <v>K</v>
          </cell>
          <cell r="F3792" t="str">
            <v>II</v>
          </cell>
          <cell r="G3792" t="str">
            <v>II</v>
          </cell>
          <cell r="H3792">
            <v>1</v>
          </cell>
          <cell r="I3792">
            <v>19</v>
          </cell>
          <cell r="K3792">
            <v>55</v>
          </cell>
          <cell r="Q3792" t="str">
            <v>A</v>
          </cell>
          <cell r="R3792" t="str">
            <v>A</v>
          </cell>
          <cell r="S3792" t="str">
            <v>A</v>
          </cell>
          <cell r="T3792" t="str">
            <v>A</v>
          </cell>
          <cell r="U3792" t="str">
            <v>A</v>
          </cell>
          <cell r="V3792">
            <v>924</v>
          </cell>
        </row>
        <row r="3793">
          <cell r="E3793" t="str">
            <v>K</v>
          </cell>
          <cell r="V3793">
            <v>0</v>
          </cell>
        </row>
        <row r="3794">
          <cell r="E3794" t="str">
            <v>K</v>
          </cell>
          <cell r="F3794" t="str">
            <v>II</v>
          </cell>
          <cell r="G3794" t="str">
            <v>II</v>
          </cell>
          <cell r="H3794">
            <v>1</v>
          </cell>
          <cell r="I3794">
            <v>19</v>
          </cell>
          <cell r="K3794">
            <v>52</v>
          </cell>
          <cell r="Q3794" t="str">
            <v>A</v>
          </cell>
          <cell r="R3794" t="str">
            <v>A</v>
          </cell>
          <cell r="S3794" t="str">
            <v>A</v>
          </cell>
          <cell r="T3794" t="str">
            <v>A</v>
          </cell>
          <cell r="U3794" t="str">
            <v>A</v>
          </cell>
          <cell r="V3794">
            <v>874</v>
          </cell>
        </row>
        <row r="3795">
          <cell r="E3795" t="str">
            <v>K</v>
          </cell>
          <cell r="F3795" t="str">
            <v>II</v>
          </cell>
          <cell r="G3795" t="str">
            <v>II</v>
          </cell>
          <cell r="H3795">
            <v>1</v>
          </cell>
          <cell r="I3795">
            <v>19</v>
          </cell>
          <cell r="K3795">
            <v>57</v>
          </cell>
          <cell r="Q3795" t="str">
            <v>A</v>
          </cell>
          <cell r="R3795" t="str">
            <v>A</v>
          </cell>
          <cell r="S3795" t="str">
            <v>A</v>
          </cell>
          <cell r="T3795" t="str">
            <v>A</v>
          </cell>
          <cell r="U3795" t="str">
            <v>A</v>
          </cell>
          <cell r="V3795">
            <v>958</v>
          </cell>
        </row>
        <row r="3796">
          <cell r="E3796" t="str">
            <v>K</v>
          </cell>
          <cell r="F3796" t="str">
            <v>II</v>
          </cell>
          <cell r="G3796" t="str">
            <v>II</v>
          </cell>
          <cell r="H3796">
            <v>1</v>
          </cell>
          <cell r="I3796">
            <v>19</v>
          </cell>
          <cell r="K3796">
            <v>50</v>
          </cell>
          <cell r="Q3796" t="str">
            <v>A</v>
          </cell>
          <cell r="R3796" t="str">
            <v>A</v>
          </cell>
          <cell r="S3796" t="str">
            <v>A</v>
          </cell>
          <cell r="T3796" t="str">
            <v>A</v>
          </cell>
          <cell r="U3796" t="str">
            <v>A</v>
          </cell>
          <cell r="V3796">
            <v>840</v>
          </cell>
        </row>
        <row r="3797">
          <cell r="E3797" t="str">
            <v>K</v>
          </cell>
          <cell r="F3797" t="str">
            <v>II</v>
          </cell>
          <cell r="G3797" t="str">
            <v>II</v>
          </cell>
          <cell r="H3797">
            <v>1</v>
          </cell>
          <cell r="I3797">
            <v>19</v>
          </cell>
          <cell r="K3797">
            <v>80</v>
          </cell>
          <cell r="Q3797" t="str">
            <v>A</v>
          </cell>
          <cell r="R3797" t="str">
            <v>A</v>
          </cell>
          <cell r="S3797" t="str">
            <v>A</v>
          </cell>
          <cell r="T3797" t="str">
            <v>A</v>
          </cell>
          <cell r="U3797" t="str">
            <v>A</v>
          </cell>
          <cell r="V3797">
            <v>1344</v>
          </cell>
        </row>
        <row r="3798">
          <cell r="E3798" t="str">
            <v>K</v>
          </cell>
          <cell r="F3798" t="str">
            <v>II</v>
          </cell>
          <cell r="G3798" t="str">
            <v>II</v>
          </cell>
          <cell r="H3798">
            <v>1</v>
          </cell>
          <cell r="I3798">
            <v>19</v>
          </cell>
          <cell r="K3798">
            <v>55</v>
          </cell>
          <cell r="Q3798" t="str">
            <v>A</v>
          </cell>
          <cell r="R3798" t="str">
            <v>A</v>
          </cell>
          <cell r="S3798" t="str">
            <v>C</v>
          </cell>
          <cell r="T3798" t="str">
            <v>A</v>
          </cell>
          <cell r="U3798" t="str">
            <v>C</v>
          </cell>
          <cell r="V3798">
            <v>924</v>
          </cell>
        </row>
        <row r="3799">
          <cell r="E3799" t="str">
            <v>K</v>
          </cell>
          <cell r="F3799" t="str">
            <v>II</v>
          </cell>
          <cell r="G3799" t="str">
            <v>II</v>
          </cell>
          <cell r="H3799">
            <v>1</v>
          </cell>
          <cell r="I3799">
            <v>19</v>
          </cell>
          <cell r="K3799">
            <v>40</v>
          </cell>
          <cell r="Q3799" t="str">
            <v>A</v>
          </cell>
          <cell r="R3799" t="str">
            <v>A</v>
          </cell>
          <cell r="S3799" t="str">
            <v>A</v>
          </cell>
          <cell r="T3799" t="str">
            <v>A</v>
          </cell>
          <cell r="U3799" t="str">
            <v>A</v>
          </cell>
          <cell r="V3799">
            <v>672</v>
          </cell>
        </row>
        <row r="3800">
          <cell r="E3800" t="str">
            <v>S1</v>
          </cell>
          <cell r="V3800">
            <v>0</v>
          </cell>
        </row>
        <row r="3801">
          <cell r="E3801" t="str">
            <v>K</v>
          </cell>
          <cell r="F3801" t="str">
            <v>II</v>
          </cell>
          <cell r="G3801" t="str">
            <v>II</v>
          </cell>
          <cell r="H3801">
            <v>1</v>
          </cell>
          <cell r="I3801">
            <v>19</v>
          </cell>
          <cell r="K3801">
            <v>52</v>
          </cell>
          <cell r="Q3801" t="str">
            <v>A</v>
          </cell>
          <cell r="R3801" t="str">
            <v>A</v>
          </cell>
          <cell r="S3801" t="str">
            <v>A</v>
          </cell>
          <cell r="T3801" t="str">
            <v>A</v>
          </cell>
          <cell r="U3801" t="str">
            <v>A</v>
          </cell>
          <cell r="V3801">
            <v>874</v>
          </cell>
        </row>
        <row r="3802">
          <cell r="E3802" t="str">
            <v>K</v>
          </cell>
          <cell r="F3802" t="str">
            <v>II</v>
          </cell>
          <cell r="G3802" t="str">
            <v>II</v>
          </cell>
          <cell r="H3802">
            <v>1</v>
          </cell>
          <cell r="I3802">
            <v>19</v>
          </cell>
          <cell r="K3802">
            <v>53</v>
          </cell>
          <cell r="Q3802" t="str">
            <v>A</v>
          </cell>
          <cell r="R3802" t="str">
            <v>A</v>
          </cell>
          <cell r="S3802" t="str">
            <v>A</v>
          </cell>
          <cell r="T3802" t="str">
            <v>A</v>
          </cell>
          <cell r="U3802" t="str">
            <v>A</v>
          </cell>
          <cell r="V3802">
            <v>890</v>
          </cell>
        </row>
        <row r="3803">
          <cell r="E3803" t="str">
            <v>K</v>
          </cell>
          <cell r="F3803" t="str">
            <v>II</v>
          </cell>
          <cell r="G3803" t="str">
            <v>II</v>
          </cell>
          <cell r="H3803">
            <v>1</v>
          </cell>
          <cell r="I3803">
            <v>19</v>
          </cell>
          <cell r="K3803">
            <v>55</v>
          </cell>
          <cell r="Q3803" t="str">
            <v>A</v>
          </cell>
          <cell r="R3803" t="str">
            <v>A</v>
          </cell>
          <cell r="S3803" t="str">
            <v>A</v>
          </cell>
          <cell r="T3803" t="str">
            <v>A</v>
          </cell>
          <cell r="U3803" t="str">
            <v>A</v>
          </cell>
          <cell r="V3803">
            <v>924</v>
          </cell>
        </row>
        <row r="3804">
          <cell r="E3804" t="str">
            <v>K</v>
          </cell>
          <cell r="F3804" t="str">
            <v>II</v>
          </cell>
          <cell r="G3804" t="str">
            <v>II</v>
          </cell>
          <cell r="H3804">
            <v>1</v>
          </cell>
          <cell r="I3804">
            <v>19</v>
          </cell>
          <cell r="K3804">
            <v>43</v>
          </cell>
          <cell r="Q3804" t="str">
            <v>A</v>
          </cell>
          <cell r="R3804" t="str">
            <v>A</v>
          </cell>
          <cell r="S3804" t="str">
            <v>A</v>
          </cell>
          <cell r="T3804" t="str">
            <v>A</v>
          </cell>
          <cell r="U3804" t="str">
            <v>A</v>
          </cell>
          <cell r="V3804">
            <v>722</v>
          </cell>
        </row>
        <row r="3805">
          <cell r="E3805" t="str">
            <v>S1</v>
          </cell>
          <cell r="V3805">
            <v>0</v>
          </cell>
        </row>
        <row r="3806">
          <cell r="E3806" t="str">
            <v>K</v>
          </cell>
          <cell r="F3806" t="str">
            <v>II</v>
          </cell>
          <cell r="G3806" t="str">
            <v>II</v>
          </cell>
          <cell r="H3806">
            <v>1</v>
          </cell>
          <cell r="I3806">
            <v>19</v>
          </cell>
          <cell r="K3806">
            <v>59</v>
          </cell>
          <cell r="Q3806" t="str">
            <v>A</v>
          </cell>
          <cell r="R3806" t="str">
            <v>A</v>
          </cell>
          <cell r="S3806" t="str">
            <v>A</v>
          </cell>
          <cell r="T3806" t="str">
            <v>A</v>
          </cell>
          <cell r="U3806" t="str">
            <v>A</v>
          </cell>
          <cell r="V3806">
            <v>991</v>
          </cell>
        </row>
        <row r="3807">
          <cell r="E3807" t="str">
            <v>K</v>
          </cell>
          <cell r="F3807" t="str">
            <v>II</v>
          </cell>
          <cell r="G3807" t="str">
            <v>II</v>
          </cell>
          <cell r="H3807">
            <v>1</v>
          </cell>
          <cell r="I3807">
            <v>20</v>
          </cell>
          <cell r="K3807">
            <v>60</v>
          </cell>
          <cell r="Q3807" t="str">
            <v>A</v>
          </cell>
          <cell r="R3807" t="str">
            <v>A</v>
          </cell>
          <cell r="S3807" t="str">
            <v>A</v>
          </cell>
          <cell r="T3807" t="str">
            <v>A</v>
          </cell>
          <cell r="U3807" t="str">
            <v>A</v>
          </cell>
          <cell r="V3807">
            <v>972</v>
          </cell>
        </row>
        <row r="3808">
          <cell r="E3808" t="str">
            <v>K</v>
          </cell>
          <cell r="F3808" t="str">
            <v>II</v>
          </cell>
          <cell r="G3808" t="str">
            <v>II</v>
          </cell>
          <cell r="H3808">
            <v>1</v>
          </cell>
          <cell r="I3808">
            <v>20</v>
          </cell>
          <cell r="K3808">
            <v>65</v>
          </cell>
          <cell r="Q3808" t="str">
            <v>A</v>
          </cell>
          <cell r="R3808" t="str">
            <v>A</v>
          </cell>
          <cell r="S3808" t="str">
            <v>A</v>
          </cell>
          <cell r="T3808" t="str">
            <v>A</v>
          </cell>
          <cell r="U3808" t="str">
            <v>A</v>
          </cell>
          <cell r="V3808">
            <v>1053</v>
          </cell>
        </row>
        <row r="3809">
          <cell r="E3809" t="str">
            <v>K</v>
          </cell>
          <cell r="F3809" t="str">
            <v>II</v>
          </cell>
          <cell r="G3809" t="str">
            <v>II</v>
          </cell>
          <cell r="H3809">
            <v>1</v>
          </cell>
          <cell r="I3809">
            <v>20</v>
          </cell>
          <cell r="K3809">
            <v>60</v>
          </cell>
          <cell r="Q3809" t="str">
            <v>A</v>
          </cell>
          <cell r="R3809" t="str">
            <v>A</v>
          </cell>
          <cell r="S3809" t="str">
            <v>A</v>
          </cell>
          <cell r="T3809" t="str">
            <v>A</v>
          </cell>
          <cell r="U3809" t="str">
            <v>A</v>
          </cell>
          <cell r="V3809">
            <v>972</v>
          </cell>
        </row>
        <row r="3810">
          <cell r="E3810" t="str">
            <v>K</v>
          </cell>
          <cell r="F3810" t="str">
            <v>II</v>
          </cell>
          <cell r="G3810" t="str">
            <v>II</v>
          </cell>
          <cell r="H3810">
            <v>1</v>
          </cell>
          <cell r="I3810">
            <v>20</v>
          </cell>
          <cell r="K3810">
            <v>97</v>
          </cell>
          <cell r="Q3810" t="str">
            <v>A</v>
          </cell>
          <cell r="R3810" t="str">
            <v>A</v>
          </cell>
          <cell r="S3810" t="str">
            <v>A</v>
          </cell>
          <cell r="T3810" t="str">
            <v>A</v>
          </cell>
          <cell r="U3810" t="str">
            <v>A</v>
          </cell>
          <cell r="V3810">
            <v>1571</v>
          </cell>
        </row>
        <row r="3811">
          <cell r="E3811" t="str">
            <v>K</v>
          </cell>
          <cell r="F3811" t="str">
            <v>II</v>
          </cell>
          <cell r="G3811" t="str">
            <v>II</v>
          </cell>
          <cell r="H3811">
            <v>1</v>
          </cell>
          <cell r="I3811">
            <v>20</v>
          </cell>
          <cell r="K3811">
            <v>60</v>
          </cell>
          <cell r="Q3811" t="str">
            <v>A</v>
          </cell>
          <cell r="R3811" t="str">
            <v>A</v>
          </cell>
          <cell r="S3811" t="str">
            <v>A</v>
          </cell>
          <cell r="T3811" t="str">
            <v>A</v>
          </cell>
          <cell r="U3811" t="str">
            <v>A</v>
          </cell>
          <cell r="V3811">
            <v>972</v>
          </cell>
        </row>
        <row r="3812">
          <cell r="E3812">
            <v>0</v>
          </cell>
          <cell r="V3812">
            <v>0</v>
          </cell>
        </row>
        <row r="3813">
          <cell r="E3813" t="str">
            <v>S1</v>
          </cell>
          <cell r="V3813">
            <v>0</v>
          </cell>
        </row>
        <row r="3814">
          <cell r="E3814" t="str">
            <v>K</v>
          </cell>
          <cell r="F3814" t="str">
            <v>II</v>
          </cell>
          <cell r="G3814" t="str">
            <v>II</v>
          </cell>
          <cell r="H3814">
            <v>1</v>
          </cell>
          <cell r="I3814">
            <v>19</v>
          </cell>
          <cell r="K3814">
            <v>46</v>
          </cell>
          <cell r="Q3814" t="str">
            <v>A</v>
          </cell>
          <cell r="R3814" t="str">
            <v>C</v>
          </cell>
          <cell r="S3814" t="str">
            <v>C</v>
          </cell>
          <cell r="T3814" t="str">
            <v>C</v>
          </cell>
          <cell r="U3814" t="str">
            <v>C</v>
          </cell>
          <cell r="V3814">
            <v>773</v>
          </cell>
        </row>
        <row r="3815">
          <cell r="E3815" t="str">
            <v>K</v>
          </cell>
          <cell r="F3815" t="str">
            <v>II</v>
          </cell>
          <cell r="G3815" t="str">
            <v>II</v>
          </cell>
          <cell r="H3815">
            <v>1</v>
          </cell>
          <cell r="I3815">
            <v>19</v>
          </cell>
          <cell r="K3815">
            <v>30</v>
          </cell>
          <cell r="Q3815" t="str">
            <v>A</v>
          </cell>
          <cell r="R3815" t="str">
            <v>C</v>
          </cell>
          <cell r="S3815" t="str">
            <v>C</v>
          </cell>
          <cell r="T3815" t="str">
            <v>C</v>
          </cell>
          <cell r="U3815" t="str">
            <v>C</v>
          </cell>
          <cell r="V3815">
            <v>504</v>
          </cell>
        </row>
        <row r="3816">
          <cell r="E3816">
            <v>0</v>
          </cell>
          <cell r="V3816">
            <v>0</v>
          </cell>
        </row>
        <row r="3817">
          <cell r="E3817">
            <v>0</v>
          </cell>
          <cell r="V3817">
            <v>0</v>
          </cell>
        </row>
        <row r="3818">
          <cell r="E3818">
            <v>0</v>
          </cell>
          <cell r="V3818">
            <v>0</v>
          </cell>
        </row>
        <row r="3819">
          <cell r="E3819">
            <v>0</v>
          </cell>
          <cell r="V3819">
            <v>0</v>
          </cell>
        </row>
        <row r="3820">
          <cell r="E3820">
            <v>0</v>
          </cell>
          <cell r="V3820">
            <v>0</v>
          </cell>
        </row>
        <row r="3821">
          <cell r="E3821">
            <v>0</v>
          </cell>
          <cell r="V3821">
            <v>0</v>
          </cell>
        </row>
        <row r="3822">
          <cell r="E3822">
            <v>0</v>
          </cell>
          <cell r="V3822">
            <v>0</v>
          </cell>
        </row>
        <row r="3823">
          <cell r="E3823">
            <v>0</v>
          </cell>
          <cell r="V3823">
            <v>0</v>
          </cell>
        </row>
        <row r="3824">
          <cell r="E3824">
            <v>0</v>
          </cell>
          <cell r="V3824">
            <v>0</v>
          </cell>
        </row>
        <row r="3825">
          <cell r="E3825">
            <v>0</v>
          </cell>
          <cell r="V3825">
            <v>0</v>
          </cell>
        </row>
        <row r="3826">
          <cell r="E3826">
            <v>0</v>
          </cell>
          <cell r="V3826">
            <v>0</v>
          </cell>
        </row>
        <row r="3827">
          <cell r="E3827">
            <v>0</v>
          </cell>
          <cell r="V3827">
            <v>0</v>
          </cell>
        </row>
        <row r="3828">
          <cell r="E3828">
            <v>0</v>
          </cell>
          <cell r="V3828">
            <v>0</v>
          </cell>
        </row>
        <row r="3829">
          <cell r="E3829">
            <v>0</v>
          </cell>
          <cell r="V3829">
            <v>0</v>
          </cell>
        </row>
        <row r="3830">
          <cell r="E3830">
            <v>0</v>
          </cell>
          <cell r="V3830">
            <v>0</v>
          </cell>
        </row>
        <row r="3831">
          <cell r="E3831">
            <v>0</v>
          </cell>
          <cell r="V3831">
            <v>0</v>
          </cell>
        </row>
        <row r="3832">
          <cell r="E3832">
            <v>0</v>
          </cell>
          <cell r="V3832">
            <v>0</v>
          </cell>
        </row>
        <row r="3833">
          <cell r="E3833">
            <v>0</v>
          </cell>
          <cell r="V3833">
            <v>0</v>
          </cell>
        </row>
        <row r="3834">
          <cell r="E3834">
            <v>0</v>
          </cell>
          <cell r="V3834">
            <v>0</v>
          </cell>
        </row>
        <row r="3835">
          <cell r="E3835">
            <v>0</v>
          </cell>
          <cell r="V3835">
            <v>0</v>
          </cell>
        </row>
        <row r="3836">
          <cell r="E3836">
            <v>0</v>
          </cell>
          <cell r="V3836">
            <v>0</v>
          </cell>
        </row>
        <row r="3837">
          <cell r="E3837">
            <v>0</v>
          </cell>
          <cell r="V3837">
            <v>0</v>
          </cell>
        </row>
        <row r="3838">
          <cell r="E3838">
            <v>0</v>
          </cell>
          <cell r="V3838">
            <v>0</v>
          </cell>
        </row>
        <row r="3839">
          <cell r="E3839">
            <v>0</v>
          </cell>
          <cell r="V3839">
            <v>0</v>
          </cell>
        </row>
        <row r="3840">
          <cell r="E3840">
            <v>0</v>
          </cell>
          <cell r="V3840">
            <v>0</v>
          </cell>
        </row>
        <row r="3841">
          <cell r="E3841">
            <v>0</v>
          </cell>
          <cell r="V3841">
            <v>0</v>
          </cell>
        </row>
        <row r="3842">
          <cell r="E3842">
            <v>0</v>
          </cell>
          <cell r="V3842">
            <v>0</v>
          </cell>
        </row>
        <row r="3843">
          <cell r="E3843">
            <v>0</v>
          </cell>
          <cell r="V3843">
            <v>0</v>
          </cell>
        </row>
        <row r="3844">
          <cell r="E3844">
            <v>0</v>
          </cell>
          <cell r="V3844">
            <v>0</v>
          </cell>
        </row>
        <row r="3845">
          <cell r="E3845">
            <v>0</v>
          </cell>
          <cell r="V3845">
            <v>0</v>
          </cell>
        </row>
        <row r="3846">
          <cell r="E3846">
            <v>0</v>
          </cell>
          <cell r="V3846">
            <v>0</v>
          </cell>
        </row>
        <row r="3847">
          <cell r="E3847">
            <v>0</v>
          </cell>
          <cell r="V3847">
            <v>0</v>
          </cell>
        </row>
        <row r="3848">
          <cell r="E3848">
            <v>0</v>
          </cell>
          <cell r="V3848">
            <v>0</v>
          </cell>
        </row>
        <row r="3849">
          <cell r="E3849">
            <v>0</v>
          </cell>
          <cell r="V3849">
            <v>0</v>
          </cell>
        </row>
        <row r="3850">
          <cell r="E3850">
            <v>0</v>
          </cell>
          <cell r="V3850">
            <v>0</v>
          </cell>
        </row>
        <row r="3851">
          <cell r="E3851">
            <v>0</v>
          </cell>
          <cell r="V3851">
            <v>0</v>
          </cell>
        </row>
        <row r="3852">
          <cell r="E3852">
            <v>0</v>
          </cell>
          <cell r="V3852">
            <v>0</v>
          </cell>
        </row>
        <row r="3853">
          <cell r="E3853">
            <v>0</v>
          </cell>
          <cell r="V3853">
            <v>0</v>
          </cell>
        </row>
        <row r="3854">
          <cell r="E3854">
            <v>0</v>
          </cell>
          <cell r="V3854">
            <v>0</v>
          </cell>
        </row>
        <row r="3855">
          <cell r="E3855">
            <v>0</v>
          </cell>
          <cell r="V3855">
            <v>0</v>
          </cell>
        </row>
        <row r="3856">
          <cell r="E3856">
            <v>0</v>
          </cell>
          <cell r="V3856">
            <v>0</v>
          </cell>
        </row>
        <row r="3857">
          <cell r="E3857">
            <v>0</v>
          </cell>
          <cell r="V3857">
            <v>0</v>
          </cell>
        </row>
        <row r="3858">
          <cell r="E3858">
            <v>0</v>
          </cell>
          <cell r="V3858">
            <v>0</v>
          </cell>
        </row>
        <row r="3859">
          <cell r="E3859">
            <v>0</v>
          </cell>
          <cell r="V3859">
            <v>0</v>
          </cell>
        </row>
        <row r="3860">
          <cell r="E3860">
            <v>0</v>
          </cell>
          <cell r="V3860">
            <v>0</v>
          </cell>
        </row>
        <row r="3861">
          <cell r="E3861">
            <v>0</v>
          </cell>
          <cell r="V3861">
            <v>0</v>
          </cell>
        </row>
        <row r="3862">
          <cell r="E3862">
            <v>0</v>
          </cell>
          <cell r="V3862">
            <v>0</v>
          </cell>
        </row>
        <row r="3863">
          <cell r="E3863">
            <v>0</v>
          </cell>
          <cell r="V3863">
            <v>0</v>
          </cell>
        </row>
        <row r="3864">
          <cell r="E3864">
            <v>0</v>
          </cell>
          <cell r="V3864">
            <v>0</v>
          </cell>
        </row>
        <row r="3865">
          <cell r="E3865">
            <v>0</v>
          </cell>
          <cell r="V3865">
            <v>0</v>
          </cell>
        </row>
        <row r="3866">
          <cell r="E3866">
            <v>0</v>
          </cell>
          <cell r="V3866">
            <v>0</v>
          </cell>
        </row>
        <row r="3867">
          <cell r="E3867">
            <v>0</v>
          </cell>
          <cell r="V3867">
            <v>0</v>
          </cell>
        </row>
        <row r="3868">
          <cell r="E3868">
            <v>0</v>
          </cell>
          <cell r="V3868">
            <v>0</v>
          </cell>
        </row>
        <row r="3869">
          <cell r="E3869">
            <v>0</v>
          </cell>
          <cell r="V3869">
            <v>0</v>
          </cell>
        </row>
        <row r="3870">
          <cell r="E3870">
            <v>0</v>
          </cell>
          <cell r="V3870">
            <v>0</v>
          </cell>
        </row>
        <row r="3871">
          <cell r="E3871">
            <v>0</v>
          </cell>
          <cell r="V3871">
            <v>0</v>
          </cell>
        </row>
        <row r="3872">
          <cell r="E3872">
            <v>0</v>
          </cell>
          <cell r="V3872">
            <v>0</v>
          </cell>
        </row>
        <row r="3873">
          <cell r="E3873">
            <v>0</v>
          </cell>
          <cell r="V3873">
            <v>0</v>
          </cell>
        </row>
        <row r="3874">
          <cell r="E3874">
            <v>0</v>
          </cell>
          <cell r="V3874">
            <v>0</v>
          </cell>
        </row>
        <row r="3875">
          <cell r="E3875">
            <v>0</v>
          </cell>
          <cell r="V3875">
            <v>0</v>
          </cell>
        </row>
        <row r="3876">
          <cell r="E3876">
            <v>0</v>
          </cell>
          <cell r="V3876">
            <v>0</v>
          </cell>
        </row>
        <row r="3877">
          <cell r="E3877">
            <v>0</v>
          </cell>
          <cell r="V3877">
            <v>0</v>
          </cell>
        </row>
        <row r="3878">
          <cell r="E3878">
            <v>0</v>
          </cell>
          <cell r="V3878">
            <v>0</v>
          </cell>
        </row>
        <row r="3879">
          <cell r="E3879">
            <v>0</v>
          </cell>
          <cell r="V3879">
            <v>0</v>
          </cell>
        </row>
        <row r="3880">
          <cell r="E3880">
            <v>0</v>
          </cell>
          <cell r="V3880">
            <v>0</v>
          </cell>
        </row>
        <row r="3881">
          <cell r="E3881">
            <v>0</v>
          </cell>
          <cell r="V3881">
            <v>0</v>
          </cell>
        </row>
        <row r="3882">
          <cell r="E3882">
            <v>0</v>
          </cell>
          <cell r="V3882">
            <v>0</v>
          </cell>
        </row>
        <row r="3883">
          <cell r="E3883">
            <v>0</v>
          </cell>
          <cell r="V3883">
            <v>0</v>
          </cell>
        </row>
        <row r="3884">
          <cell r="E3884">
            <v>0</v>
          </cell>
          <cell r="V3884">
            <v>0</v>
          </cell>
        </row>
        <row r="3885">
          <cell r="E3885">
            <v>0</v>
          </cell>
          <cell r="V3885">
            <v>0</v>
          </cell>
        </row>
        <row r="3886">
          <cell r="E3886">
            <v>0</v>
          </cell>
          <cell r="V3886">
            <v>0</v>
          </cell>
        </row>
        <row r="3887">
          <cell r="E3887">
            <v>0</v>
          </cell>
          <cell r="V3887">
            <v>0</v>
          </cell>
        </row>
        <row r="3888">
          <cell r="E3888">
            <v>0</v>
          </cell>
          <cell r="V3888">
            <v>0</v>
          </cell>
        </row>
        <row r="3889">
          <cell r="E3889">
            <v>0</v>
          </cell>
          <cell r="V3889">
            <v>0</v>
          </cell>
        </row>
        <row r="3890">
          <cell r="E3890">
            <v>0</v>
          </cell>
          <cell r="V3890">
            <v>0</v>
          </cell>
        </row>
        <row r="3891">
          <cell r="E3891">
            <v>0</v>
          </cell>
          <cell r="V3891">
            <v>0</v>
          </cell>
        </row>
        <row r="3892">
          <cell r="E3892">
            <v>0</v>
          </cell>
          <cell r="V3892">
            <v>0</v>
          </cell>
        </row>
        <row r="3893">
          <cell r="E3893">
            <v>0</v>
          </cell>
          <cell r="V3893">
            <v>0</v>
          </cell>
        </row>
        <row r="3894">
          <cell r="E3894">
            <v>0</v>
          </cell>
          <cell r="V3894">
            <v>0</v>
          </cell>
        </row>
        <row r="3895">
          <cell r="E3895">
            <v>0</v>
          </cell>
          <cell r="V3895">
            <v>0</v>
          </cell>
        </row>
        <row r="3896">
          <cell r="K3896">
            <v>0</v>
          </cell>
          <cell r="M3896">
            <v>0</v>
          </cell>
          <cell r="O3896">
            <v>0</v>
          </cell>
        </row>
        <row r="3897">
          <cell r="E3897" t="str">
            <v>K</v>
          </cell>
          <cell r="V3897">
            <v>0</v>
          </cell>
        </row>
        <row r="3898">
          <cell r="E3898" t="str">
            <v>K</v>
          </cell>
          <cell r="F3898" t="str">
            <v>I</v>
          </cell>
          <cell r="G3898" t="str">
            <v>I</v>
          </cell>
          <cell r="H3898">
            <v>1</v>
          </cell>
          <cell r="I3898">
            <v>4</v>
          </cell>
          <cell r="K3898">
            <v>101</v>
          </cell>
          <cell r="Q3898" t="str">
            <v>A</v>
          </cell>
          <cell r="R3898" t="str">
            <v>A</v>
          </cell>
          <cell r="S3898" t="str">
            <v>A</v>
          </cell>
          <cell r="T3898" t="str">
            <v>A</v>
          </cell>
          <cell r="U3898" t="str">
            <v>A</v>
          </cell>
          <cell r="V3898">
            <v>1467</v>
          </cell>
        </row>
        <row r="3899">
          <cell r="E3899" t="str">
            <v>K</v>
          </cell>
          <cell r="F3899" t="str">
            <v>I</v>
          </cell>
          <cell r="G3899" t="str">
            <v>I</v>
          </cell>
          <cell r="H3899">
            <v>1</v>
          </cell>
          <cell r="I3899">
            <v>4</v>
          </cell>
          <cell r="K3899">
            <v>96</v>
          </cell>
          <cell r="Q3899" t="str">
            <v>A</v>
          </cell>
          <cell r="R3899" t="str">
            <v>A</v>
          </cell>
          <cell r="S3899" t="str">
            <v>A</v>
          </cell>
          <cell r="T3899" t="str">
            <v>A</v>
          </cell>
          <cell r="U3899" t="str">
            <v>A</v>
          </cell>
          <cell r="V3899">
            <v>1394</v>
          </cell>
        </row>
        <row r="3900">
          <cell r="E3900" t="str">
            <v>K</v>
          </cell>
          <cell r="F3900" t="str">
            <v>I</v>
          </cell>
          <cell r="G3900" t="str">
            <v>I</v>
          </cell>
          <cell r="H3900">
            <v>1</v>
          </cell>
          <cell r="I3900">
            <v>4</v>
          </cell>
          <cell r="K3900">
            <v>50</v>
          </cell>
          <cell r="Q3900" t="str">
            <v>A</v>
          </cell>
          <cell r="R3900" t="str">
            <v>C</v>
          </cell>
          <cell r="S3900" t="str">
            <v>A</v>
          </cell>
          <cell r="T3900" t="str">
            <v>A</v>
          </cell>
          <cell r="U3900" t="str">
            <v>C</v>
          </cell>
          <cell r="V3900">
            <v>726</v>
          </cell>
        </row>
        <row r="3901">
          <cell r="E3901" t="str">
            <v>M1</v>
          </cell>
          <cell r="V3901">
            <v>0</v>
          </cell>
        </row>
        <row r="3902">
          <cell r="E3902" t="str">
            <v>K</v>
          </cell>
          <cell r="V3902">
            <v>0</v>
          </cell>
        </row>
        <row r="3903">
          <cell r="E3903" t="str">
            <v>K</v>
          </cell>
          <cell r="F3903" t="str">
            <v>I</v>
          </cell>
          <cell r="G3903" t="str">
            <v>I</v>
          </cell>
          <cell r="H3903">
            <v>1</v>
          </cell>
          <cell r="I3903">
            <v>4</v>
          </cell>
          <cell r="K3903">
            <v>76</v>
          </cell>
          <cell r="Q3903" t="str">
            <v>A</v>
          </cell>
          <cell r="R3903" t="str">
            <v>C</v>
          </cell>
          <cell r="S3903" t="str">
            <v>A</v>
          </cell>
          <cell r="T3903" t="str">
            <v>A</v>
          </cell>
          <cell r="U3903" t="str">
            <v>C</v>
          </cell>
          <cell r="V3903">
            <v>1104</v>
          </cell>
        </row>
        <row r="3904">
          <cell r="E3904" t="str">
            <v>K</v>
          </cell>
          <cell r="F3904" t="str">
            <v>I</v>
          </cell>
          <cell r="G3904" t="str">
            <v>I</v>
          </cell>
          <cell r="H3904">
            <v>1</v>
          </cell>
          <cell r="I3904">
            <v>4</v>
          </cell>
          <cell r="K3904">
            <v>142</v>
          </cell>
          <cell r="Q3904" t="str">
            <v>A</v>
          </cell>
          <cell r="R3904" t="str">
            <v>A</v>
          </cell>
          <cell r="S3904" t="str">
            <v>A</v>
          </cell>
          <cell r="T3904" t="str">
            <v>A</v>
          </cell>
          <cell r="U3904" t="str">
            <v>A</v>
          </cell>
          <cell r="V3904">
            <v>2062</v>
          </cell>
        </row>
        <row r="3905">
          <cell r="E3905" t="str">
            <v>K</v>
          </cell>
          <cell r="F3905" t="str">
            <v>I</v>
          </cell>
          <cell r="G3905" t="str">
            <v>I</v>
          </cell>
          <cell r="H3905">
            <v>1</v>
          </cell>
          <cell r="I3905">
            <v>4</v>
          </cell>
          <cell r="K3905">
            <v>53</v>
          </cell>
          <cell r="Q3905" t="str">
            <v>A</v>
          </cell>
          <cell r="R3905" t="str">
            <v>A</v>
          </cell>
          <cell r="S3905" t="str">
            <v>A</v>
          </cell>
          <cell r="T3905" t="str">
            <v>A</v>
          </cell>
          <cell r="U3905" t="str">
            <v>A</v>
          </cell>
          <cell r="V3905">
            <v>770</v>
          </cell>
        </row>
        <row r="3906">
          <cell r="E3906" t="str">
            <v>K</v>
          </cell>
          <cell r="F3906" t="str">
            <v>I</v>
          </cell>
          <cell r="G3906" t="str">
            <v>I</v>
          </cell>
          <cell r="H3906">
            <v>1</v>
          </cell>
          <cell r="I3906">
            <v>4</v>
          </cell>
          <cell r="K3906">
            <v>52</v>
          </cell>
          <cell r="Q3906" t="str">
            <v>A</v>
          </cell>
          <cell r="R3906" t="str">
            <v>C</v>
          </cell>
          <cell r="S3906" t="str">
            <v>A</v>
          </cell>
          <cell r="T3906" t="str">
            <v>A</v>
          </cell>
          <cell r="U3906" t="str">
            <v>C</v>
          </cell>
          <cell r="V3906">
            <v>755</v>
          </cell>
        </row>
        <row r="3907">
          <cell r="E3907" t="str">
            <v>K</v>
          </cell>
          <cell r="F3907" t="str">
            <v>I</v>
          </cell>
          <cell r="G3907" t="str">
            <v>I</v>
          </cell>
          <cell r="H3907">
            <v>1</v>
          </cell>
          <cell r="I3907">
            <v>4</v>
          </cell>
          <cell r="K3907">
            <v>103</v>
          </cell>
          <cell r="Q3907" t="str">
            <v>A</v>
          </cell>
          <cell r="R3907" t="str">
            <v>A</v>
          </cell>
          <cell r="S3907" t="str">
            <v>A</v>
          </cell>
          <cell r="T3907" t="str">
            <v>A</v>
          </cell>
          <cell r="U3907" t="str">
            <v>A</v>
          </cell>
          <cell r="V3907">
            <v>1496</v>
          </cell>
        </row>
        <row r="3908">
          <cell r="E3908" t="str">
            <v>K</v>
          </cell>
          <cell r="F3908" t="str">
            <v>I</v>
          </cell>
          <cell r="G3908" t="str">
            <v>I</v>
          </cell>
          <cell r="H3908">
            <v>1</v>
          </cell>
          <cell r="I3908">
            <v>4</v>
          </cell>
          <cell r="K3908">
            <v>42</v>
          </cell>
          <cell r="Q3908" t="str">
            <v>A</v>
          </cell>
          <cell r="R3908" t="str">
            <v>A</v>
          </cell>
          <cell r="S3908" t="str">
            <v>A</v>
          </cell>
          <cell r="T3908" t="str">
            <v>A</v>
          </cell>
          <cell r="U3908" t="str">
            <v>A</v>
          </cell>
          <cell r="V3908">
            <v>610</v>
          </cell>
        </row>
        <row r="3909">
          <cell r="E3909" t="str">
            <v>K</v>
          </cell>
          <cell r="F3909" t="str">
            <v>I</v>
          </cell>
          <cell r="G3909" t="str">
            <v>I</v>
          </cell>
          <cell r="H3909">
            <v>1</v>
          </cell>
          <cell r="I3909">
            <v>4</v>
          </cell>
          <cell r="K3909">
            <v>42</v>
          </cell>
          <cell r="Q3909" t="str">
            <v>A</v>
          </cell>
          <cell r="R3909" t="str">
            <v>C</v>
          </cell>
          <cell r="S3909" t="str">
            <v>A</v>
          </cell>
          <cell r="T3909" t="str">
            <v>A</v>
          </cell>
          <cell r="U3909" t="str">
            <v>C</v>
          </cell>
          <cell r="V3909">
            <v>610</v>
          </cell>
        </row>
        <row r="3910">
          <cell r="E3910" t="str">
            <v>K</v>
          </cell>
          <cell r="F3910" t="str">
            <v>I</v>
          </cell>
          <cell r="G3910" t="str">
            <v>I</v>
          </cell>
          <cell r="H3910">
            <v>1</v>
          </cell>
          <cell r="I3910">
            <v>4</v>
          </cell>
          <cell r="K3910">
            <v>99</v>
          </cell>
          <cell r="Q3910" t="str">
            <v>A</v>
          </cell>
          <cell r="R3910" t="str">
            <v>A</v>
          </cell>
          <cell r="S3910" t="str">
            <v>C</v>
          </cell>
          <cell r="T3910" t="str">
            <v>A</v>
          </cell>
          <cell r="U3910" t="str">
            <v>C</v>
          </cell>
          <cell r="V3910">
            <v>1437</v>
          </cell>
        </row>
        <row r="3911">
          <cell r="E3911" t="str">
            <v>K</v>
          </cell>
          <cell r="F3911" t="str">
            <v>I</v>
          </cell>
          <cell r="G3911" t="str">
            <v>I</v>
          </cell>
          <cell r="H3911">
            <v>1</v>
          </cell>
          <cell r="I3911">
            <v>4</v>
          </cell>
          <cell r="K3911">
            <v>124</v>
          </cell>
          <cell r="Q3911" t="str">
            <v>A</v>
          </cell>
          <cell r="R3911" t="str">
            <v>A</v>
          </cell>
          <cell r="S3911" t="str">
            <v>A</v>
          </cell>
          <cell r="T3911" t="str">
            <v>A</v>
          </cell>
          <cell r="U3911" t="str">
            <v>A</v>
          </cell>
          <cell r="V3911">
            <v>1800</v>
          </cell>
        </row>
        <row r="3912">
          <cell r="E3912" t="str">
            <v>K</v>
          </cell>
          <cell r="F3912" t="str">
            <v>I</v>
          </cell>
          <cell r="G3912" t="str">
            <v>I</v>
          </cell>
          <cell r="H3912">
            <v>1</v>
          </cell>
          <cell r="I3912">
            <v>4</v>
          </cell>
          <cell r="K3912">
            <v>55</v>
          </cell>
          <cell r="Q3912" t="str">
            <v>A</v>
          </cell>
          <cell r="R3912" t="str">
            <v>C</v>
          </cell>
          <cell r="S3912" t="str">
            <v>A</v>
          </cell>
          <cell r="T3912" t="str">
            <v>A</v>
          </cell>
          <cell r="U3912" t="str">
            <v>C</v>
          </cell>
          <cell r="V3912">
            <v>799</v>
          </cell>
        </row>
        <row r="3913">
          <cell r="E3913" t="str">
            <v>K</v>
          </cell>
          <cell r="F3913" t="str">
            <v>I</v>
          </cell>
          <cell r="G3913" t="str">
            <v>I</v>
          </cell>
          <cell r="H3913">
            <v>1</v>
          </cell>
          <cell r="I3913">
            <v>4</v>
          </cell>
          <cell r="K3913">
            <v>130</v>
          </cell>
          <cell r="Q3913" t="str">
            <v>A</v>
          </cell>
          <cell r="R3913" t="str">
            <v>A</v>
          </cell>
          <cell r="S3913" t="str">
            <v>A</v>
          </cell>
          <cell r="T3913" t="str">
            <v>A</v>
          </cell>
          <cell r="U3913" t="str">
            <v>A</v>
          </cell>
          <cell r="V3913">
            <v>1888</v>
          </cell>
        </row>
        <row r="3914">
          <cell r="E3914" t="str">
            <v>S1</v>
          </cell>
          <cell r="V3914">
            <v>0</v>
          </cell>
        </row>
        <row r="3915">
          <cell r="E3915" t="str">
            <v>K</v>
          </cell>
          <cell r="F3915" t="str">
            <v>I</v>
          </cell>
          <cell r="G3915" t="str">
            <v>I</v>
          </cell>
          <cell r="H3915">
            <v>1</v>
          </cell>
          <cell r="I3915">
            <v>3</v>
          </cell>
          <cell r="K3915">
            <v>53</v>
          </cell>
          <cell r="Q3915" t="str">
            <v>A</v>
          </cell>
          <cell r="R3915" t="str">
            <v>A</v>
          </cell>
          <cell r="S3915" t="str">
            <v>C</v>
          </cell>
          <cell r="T3915" t="str">
            <v>A</v>
          </cell>
          <cell r="U3915" t="str">
            <v>C</v>
          </cell>
          <cell r="V3915">
            <v>800</v>
          </cell>
        </row>
        <row r="3916">
          <cell r="E3916" t="str">
            <v>K</v>
          </cell>
          <cell r="F3916" t="str">
            <v>I</v>
          </cell>
          <cell r="G3916" t="str">
            <v>I</v>
          </cell>
          <cell r="H3916">
            <v>1</v>
          </cell>
          <cell r="I3916">
            <v>3</v>
          </cell>
          <cell r="K3916">
            <v>98</v>
          </cell>
          <cell r="Q3916" t="str">
            <v>A</v>
          </cell>
          <cell r="R3916" t="str">
            <v>A</v>
          </cell>
          <cell r="S3916" t="str">
            <v>A</v>
          </cell>
          <cell r="T3916" t="str">
            <v>A</v>
          </cell>
          <cell r="U3916" t="str">
            <v>A</v>
          </cell>
          <cell r="V3916">
            <v>1480</v>
          </cell>
        </row>
        <row r="3917">
          <cell r="E3917" t="str">
            <v>K</v>
          </cell>
          <cell r="F3917" t="str">
            <v>I</v>
          </cell>
          <cell r="G3917" t="str">
            <v>I</v>
          </cell>
          <cell r="H3917">
            <v>1</v>
          </cell>
          <cell r="I3917">
            <v>3</v>
          </cell>
          <cell r="K3917">
            <v>56</v>
          </cell>
          <cell r="Q3917" t="str">
            <v>A</v>
          </cell>
          <cell r="R3917" t="str">
            <v>A</v>
          </cell>
          <cell r="S3917" t="str">
            <v>C</v>
          </cell>
          <cell r="T3917" t="str">
            <v>A</v>
          </cell>
          <cell r="U3917" t="str">
            <v>C</v>
          </cell>
          <cell r="V3917">
            <v>846</v>
          </cell>
        </row>
        <row r="3918">
          <cell r="E3918" t="str">
            <v>K</v>
          </cell>
          <cell r="F3918" t="str">
            <v>I</v>
          </cell>
          <cell r="G3918" t="str">
            <v>I</v>
          </cell>
          <cell r="H3918">
            <v>1</v>
          </cell>
          <cell r="I3918">
            <v>3</v>
          </cell>
          <cell r="K3918">
            <v>80</v>
          </cell>
          <cell r="Q3918" t="str">
            <v>A</v>
          </cell>
          <cell r="R3918" t="str">
            <v>C</v>
          </cell>
          <cell r="S3918" t="str">
            <v>A</v>
          </cell>
          <cell r="T3918" t="str">
            <v>A</v>
          </cell>
          <cell r="U3918" t="str">
            <v>C</v>
          </cell>
          <cell r="V3918">
            <v>1208</v>
          </cell>
        </row>
        <row r="3919">
          <cell r="E3919" t="str">
            <v>K</v>
          </cell>
          <cell r="F3919" t="str">
            <v>I</v>
          </cell>
          <cell r="G3919" t="str">
            <v>I</v>
          </cell>
          <cell r="H3919">
            <v>1</v>
          </cell>
          <cell r="I3919">
            <v>3</v>
          </cell>
          <cell r="K3919">
            <v>70</v>
          </cell>
          <cell r="Q3919" t="str">
            <v>A</v>
          </cell>
          <cell r="R3919" t="str">
            <v>A</v>
          </cell>
          <cell r="S3919" t="str">
            <v>A</v>
          </cell>
          <cell r="T3919" t="str">
            <v>A</v>
          </cell>
          <cell r="U3919" t="str">
            <v>A</v>
          </cell>
          <cell r="V3919">
            <v>1057</v>
          </cell>
        </row>
        <row r="3920">
          <cell r="E3920" t="str">
            <v>K</v>
          </cell>
          <cell r="F3920" t="str">
            <v>I</v>
          </cell>
          <cell r="G3920" t="str">
            <v>I</v>
          </cell>
          <cell r="H3920">
            <v>1</v>
          </cell>
          <cell r="I3920">
            <v>3</v>
          </cell>
          <cell r="K3920">
            <v>73</v>
          </cell>
          <cell r="Q3920" t="str">
            <v>A</v>
          </cell>
          <cell r="R3920" t="str">
            <v>A</v>
          </cell>
          <cell r="S3920" t="str">
            <v>A</v>
          </cell>
          <cell r="T3920" t="str">
            <v>A</v>
          </cell>
          <cell r="U3920" t="str">
            <v>A</v>
          </cell>
          <cell r="V3920">
            <v>1102</v>
          </cell>
        </row>
        <row r="3921">
          <cell r="E3921" t="str">
            <v>K</v>
          </cell>
          <cell r="F3921" t="str">
            <v>I</v>
          </cell>
          <cell r="G3921" t="str">
            <v>I</v>
          </cell>
          <cell r="H3921">
            <v>1</v>
          </cell>
          <cell r="I3921">
            <v>3</v>
          </cell>
          <cell r="K3921">
            <v>60</v>
          </cell>
          <cell r="Q3921" t="str">
            <v>A</v>
          </cell>
          <cell r="R3921" t="str">
            <v>A</v>
          </cell>
          <cell r="S3921" t="str">
            <v>A</v>
          </cell>
          <cell r="T3921" t="str">
            <v>A</v>
          </cell>
          <cell r="U3921" t="str">
            <v>A</v>
          </cell>
          <cell r="V3921">
            <v>906</v>
          </cell>
        </row>
        <row r="3922">
          <cell r="E3922" t="str">
            <v>K</v>
          </cell>
          <cell r="F3922" t="str">
            <v>I</v>
          </cell>
          <cell r="G3922" t="str">
            <v>I</v>
          </cell>
          <cell r="H3922">
            <v>1</v>
          </cell>
          <cell r="I3922">
            <v>3</v>
          </cell>
          <cell r="K3922">
            <v>57</v>
          </cell>
          <cell r="Q3922" t="str">
            <v>A</v>
          </cell>
          <cell r="R3922" t="str">
            <v>A</v>
          </cell>
          <cell r="S3922" t="str">
            <v>A</v>
          </cell>
          <cell r="T3922" t="str">
            <v>A</v>
          </cell>
          <cell r="U3922" t="str">
            <v>A</v>
          </cell>
          <cell r="V3922">
            <v>861</v>
          </cell>
        </row>
        <row r="3923">
          <cell r="E3923">
            <v>0</v>
          </cell>
          <cell r="V3923">
            <v>0</v>
          </cell>
        </row>
        <row r="3924">
          <cell r="E3924">
            <v>0</v>
          </cell>
          <cell r="V3924">
            <v>0</v>
          </cell>
        </row>
        <row r="3925">
          <cell r="E3925">
            <v>0</v>
          </cell>
          <cell r="V3925">
            <v>0</v>
          </cell>
        </row>
        <row r="3926">
          <cell r="E3926">
            <v>0</v>
          </cell>
          <cell r="V3926">
            <v>0</v>
          </cell>
        </row>
        <row r="3927">
          <cell r="E3927">
            <v>0</v>
          </cell>
          <cell r="V3927">
            <v>0</v>
          </cell>
        </row>
        <row r="3928">
          <cell r="E3928">
            <v>0</v>
          </cell>
          <cell r="V3928">
            <v>0</v>
          </cell>
        </row>
        <row r="3929">
          <cell r="E3929">
            <v>0</v>
          </cell>
          <cell r="V3929">
            <v>0</v>
          </cell>
        </row>
        <row r="3930">
          <cell r="E3930">
            <v>0</v>
          </cell>
          <cell r="V3930">
            <v>0</v>
          </cell>
        </row>
        <row r="3931">
          <cell r="E3931">
            <v>0</v>
          </cell>
          <cell r="V3931">
            <v>0</v>
          </cell>
        </row>
        <row r="3932">
          <cell r="E3932">
            <v>0</v>
          </cell>
          <cell r="V3932">
            <v>0</v>
          </cell>
        </row>
        <row r="3933">
          <cell r="E3933">
            <v>0</v>
          </cell>
          <cell r="V3933">
            <v>0</v>
          </cell>
        </row>
        <row r="3934">
          <cell r="E3934">
            <v>0</v>
          </cell>
          <cell r="V3934">
            <v>0</v>
          </cell>
        </row>
        <row r="3935">
          <cell r="E3935">
            <v>0</v>
          </cell>
          <cell r="V3935">
            <v>0</v>
          </cell>
        </row>
        <row r="3936">
          <cell r="E3936" t="str">
            <v>K</v>
          </cell>
          <cell r="F3936" t="str">
            <v>II</v>
          </cell>
          <cell r="G3936" t="str">
            <v>II</v>
          </cell>
          <cell r="H3936">
            <v>1</v>
          </cell>
          <cell r="I3936">
            <v>2</v>
          </cell>
          <cell r="K3936">
            <v>83</v>
          </cell>
          <cell r="Q3936" t="str">
            <v>A</v>
          </cell>
          <cell r="R3936" t="str">
            <v>A</v>
          </cell>
          <cell r="S3936" t="str">
            <v>A</v>
          </cell>
          <cell r="T3936" t="str">
            <v>A</v>
          </cell>
          <cell r="U3936" t="str">
            <v>A</v>
          </cell>
          <cell r="V3936">
            <v>1287</v>
          </cell>
        </row>
        <row r="3937">
          <cell r="E3937" t="str">
            <v>K</v>
          </cell>
          <cell r="V3937">
            <v>0</v>
          </cell>
        </row>
        <row r="3938">
          <cell r="E3938" t="str">
            <v>K</v>
          </cell>
          <cell r="F3938" t="str">
            <v>II</v>
          </cell>
          <cell r="G3938" t="str">
            <v>II</v>
          </cell>
          <cell r="H3938">
            <v>1</v>
          </cell>
          <cell r="I3938">
            <v>2</v>
          </cell>
          <cell r="K3938">
            <v>88</v>
          </cell>
          <cell r="Q3938" t="str">
            <v>A</v>
          </cell>
          <cell r="R3938" t="str">
            <v>A</v>
          </cell>
          <cell r="S3938" t="str">
            <v>A</v>
          </cell>
          <cell r="T3938" t="str">
            <v>A</v>
          </cell>
          <cell r="U3938" t="str">
            <v>A</v>
          </cell>
          <cell r="V3938">
            <v>1364</v>
          </cell>
        </row>
        <row r="3939">
          <cell r="E3939" t="str">
            <v>K</v>
          </cell>
          <cell r="F3939" t="str">
            <v>II</v>
          </cell>
          <cell r="G3939" t="str">
            <v>II</v>
          </cell>
          <cell r="H3939">
            <v>1</v>
          </cell>
          <cell r="I3939">
            <v>2</v>
          </cell>
          <cell r="K3939">
            <v>40</v>
          </cell>
          <cell r="Q3939" t="str">
            <v>A</v>
          </cell>
          <cell r="R3939" t="str">
            <v>A</v>
          </cell>
          <cell r="S3939" t="str">
            <v>C</v>
          </cell>
          <cell r="T3939" t="str">
            <v>C</v>
          </cell>
          <cell r="U3939" t="str">
            <v>C</v>
          </cell>
          <cell r="V3939">
            <v>620</v>
          </cell>
        </row>
        <row r="3940">
          <cell r="E3940" t="str">
            <v>K</v>
          </cell>
          <cell r="F3940" t="str">
            <v>II</v>
          </cell>
          <cell r="G3940" t="str">
            <v>II</v>
          </cell>
          <cell r="H3940">
            <v>1</v>
          </cell>
          <cell r="I3940">
            <v>2</v>
          </cell>
          <cell r="K3940">
            <v>43</v>
          </cell>
          <cell r="Q3940" t="str">
            <v>A</v>
          </cell>
          <cell r="R3940" t="str">
            <v>A</v>
          </cell>
          <cell r="S3940" t="str">
            <v>A</v>
          </cell>
          <cell r="T3940" t="str">
            <v>A</v>
          </cell>
          <cell r="U3940" t="str">
            <v>A</v>
          </cell>
          <cell r="V3940">
            <v>667</v>
          </cell>
        </row>
        <row r="3941">
          <cell r="E3941" t="str">
            <v>K</v>
          </cell>
          <cell r="F3941" t="str">
            <v>II</v>
          </cell>
          <cell r="G3941" t="str">
            <v>II</v>
          </cell>
          <cell r="H3941">
            <v>1</v>
          </cell>
          <cell r="I3941">
            <v>2</v>
          </cell>
          <cell r="K3941">
            <v>117</v>
          </cell>
          <cell r="Q3941" t="str">
            <v>A</v>
          </cell>
          <cell r="R3941" t="str">
            <v>A</v>
          </cell>
          <cell r="S3941" t="str">
            <v>A</v>
          </cell>
          <cell r="T3941" t="str">
            <v>A</v>
          </cell>
          <cell r="U3941" t="str">
            <v>A</v>
          </cell>
          <cell r="V3941">
            <v>1814</v>
          </cell>
        </row>
        <row r="3942">
          <cell r="E3942" t="str">
            <v>K</v>
          </cell>
          <cell r="F3942" t="str">
            <v>II</v>
          </cell>
          <cell r="G3942" t="str">
            <v>II</v>
          </cell>
          <cell r="H3942">
            <v>1</v>
          </cell>
          <cell r="I3942">
            <v>2</v>
          </cell>
          <cell r="K3942">
            <v>50</v>
          </cell>
          <cell r="Q3942" t="str">
            <v>A</v>
          </cell>
          <cell r="R3942" t="str">
            <v>A</v>
          </cell>
          <cell r="S3942" t="str">
            <v>A</v>
          </cell>
          <cell r="T3942" t="str">
            <v>C</v>
          </cell>
          <cell r="U3942" t="str">
            <v>C</v>
          </cell>
          <cell r="V3942">
            <v>775</v>
          </cell>
        </row>
        <row r="3943">
          <cell r="E3943" t="str">
            <v>K</v>
          </cell>
          <cell r="F3943" t="str">
            <v>II</v>
          </cell>
          <cell r="G3943" t="str">
            <v>II</v>
          </cell>
          <cell r="H3943">
            <v>1</v>
          </cell>
          <cell r="I3943">
            <v>2</v>
          </cell>
          <cell r="K3943">
            <v>43</v>
          </cell>
          <cell r="Q3943" t="str">
            <v>A</v>
          </cell>
          <cell r="R3943" t="str">
            <v>A</v>
          </cell>
          <cell r="S3943" t="str">
            <v>A</v>
          </cell>
          <cell r="T3943" t="str">
            <v>A</v>
          </cell>
          <cell r="U3943" t="str">
            <v>A</v>
          </cell>
          <cell r="V3943">
            <v>667</v>
          </cell>
        </row>
        <row r="3944">
          <cell r="E3944" t="str">
            <v>S1</v>
          </cell>
          <cell r="V3944">
            <v>0</v>
          </cell>
        </row>
        <row r="3945">
          <cell r="E3945" t="str">
            <v>K</v>
          </cell>
          <cell r="F3945" t="str">
            <v>II</v>
          </cell>
          <cell r="G3945" t="str">
            <v>II</v>
          </cell>
          <cell r="H3945">
            <v>1</v>
          </cell>
          <cell r="I3945">
            <v>2</v>
          </cell>
          <cell r="K3945">
            <v>114</v>
          </cell>
          <cell r="Q3945" t="str">
            <v>A</v>
          </cell>
          <cell r="R3945" t="str">
            <v>A</v>
          </cell>
          <cell r="S3945" t="str">
            <v>A</v>
          </cell>
          <cell r="T3945" t="str">
            <v>A</v>
          </cell>
          <cell r="U3945" t="str">
            <v>A</v>
          </cell>
          <cell r="V3945">
            <v>1767</v>
          </cell>
        </row>
        <row r="3946">
          <cell r="E3946" t="str">
            <v>K</v>
          </cell>
          <cell r="F3946" t="str">
            <v>II</v>
          </cell>
          <cell r="G3946" t="str">
            <v>II</v>
          </cell>
          <cell r="H3946">
            <v>1</v>
          </cell>
          <cell r="I3946">
            <v>2</v>
          </cell>
          <cell r="K3946">
            <v>100</v>
          </cell>
          <cell r="Q3946" t="str">
            <v>A</v>
          </cell>
          <cell r="R3946" t="str">
            <v>A</v>
          </cell>
          <cell r="S3946" t="str">
            <v>A</v>
          </cell>
          <cell r="T3946" t="str">
            <v>A</v>
          </cell>
          <cell r="U3946" t="str">
            <v>A</v>
          </cell>
          <cell r="V3946">
            <v>1550</v>
          </cell>
        </row>
        <row r="3947">
          <cell r="E3947" t="str">
            <v>S1</v>
          </cell>
          <cell r="V3947">
            <v>0</v>
          </cell>
        </row>
        <row r="3948">
          <cell r="E3948" t="str">
            <v>K</v>
          </cell>
          <cell r="F3948" t="str">
            <v>II</v>
          </cell>
          <cell r="G3948" t="str">
            <v>II</v>
          </cell>
          <cell r="H3948">
            <v>1</v>
          </cell>
          <cell r="I3948">
            <v>1</v>
          </cell>
          <cell r="K3948">
            <v>46</v>
          </cell>
          <cell r="Q3948" t="str">
            <v>A</v>
          </cell>
          <cell r="R3948" t="str">
            <v>A</v>
          </cell>
          <cell r="S3948" t="str">
            <v>A</v>
          </cell>
          <cell r="T3948" t="str">
            <v>A</v>
          </cell>
          <cell r="U3948" t="str">
            <v>A</v>
          </cell>
          <cell r="V3948">
            <v>713</v>
          </cell>
        </row>
        <row r="3949">
          <cell r="E3949" t="str">
            <v>S1</v>
          </cell>
          <cell r="V3949">
            <v>0</v>
          </cell>
        </row>
        <row r="3950">
          <cell r="E3950" t="str">
            <v>K</v>
          </cell>
          <cell r="F3950" t="str">
            <v>II</v>
          </cell>
          <cell r="G3950" t="str">
            <v>II</v>
          </cell>
          <cell r="H3950">
            <v>1</v>
          </cell>
          <cell r="I3950">
            <v>1</v>
          </cell>
          <cell r="K3950">
            <v>51</v>
          </cell>
          <cell r="Q3950" t="str">
            <v>A</v>
          </cell>
          <cell r="R3950" t="str">
            <v>A</v>
          </cell>
          <cell r="S3950" t="str">
            <v>C</v>
          </cell>
          <cell r="T3950" t="str">
            <v>C</v>
          </cell>
          <cell r="U3950" t="str">
            <v>C</v>
          </cell>
          <cell r="V3950">
            <v>791</v>
          </cell>
        </row>
        <row r="3951">
          <cell r="E3951" t="str">
            <v>K</v>
          </cell>
          <cell r="F3951" t="str">
            <v>II</v>
          </cell>
          <cell r="G3951" t="str">
            <v>II</v>
          </cell>
          <cell r="H3951">
            <v>1</v>
          </cell>
          <cell r="I3951">
            <v>1</v>
          </cell>
          <cell r="K3951">
            <v>56</v>
          </cell>
          <cell r="Q3951" t="str">
            <v>A</v>
          </cell>
          <cell r="R3951" t="str">
            <v>A</v>
          </cell>
          <cell r="S3951" t="str">
            <v>A</v>
          </cell>
          <cell r="T3951" t="str">
            <v>A</v>
          </cell>
          <cell r="U3951" t="str">
            <v>A</v>
          </cell>
          <cell r="V3951">
            <v>868</v>
          </cell>
        </row>
        <row r="3952">
          <cell r="E3952" t="str">
            <v>K</v>
          </cell>
          <cell r="F3952" t="str">
            <v>II</v>
          </cell>
          <cell r="G3952" t="str">
            <v>II</v>
          </cell>
          <cell r="H3952">
            <v>1</v>
          </cell>
          <cell r="I3952">
            <v>1</v>
          </cell>
          <cell r="K3952">
            <v>40</v>
          </cell>
          <cell r="Q3952" t="str">
            <v>A</v>
          </cell>
          <cell r="R3952" t="str">
            <v>A</v>
          </cell>
          <cell r="S3952" t="str">
            <v>C</v>
          </cell>
          <cell r="T3952" t="str">
            <v>C</v>
          </cell>
          <cell r="U3952" t="str">
            <v>C</v>
          </cell>
          <cell r="V3952">
            <v>620</v>
          </cell>
        </row>
        <row r="3953">
          <cell r="E3953" t="str">
            <v>S1</v>
          </cell>
          <cell r="V3953">
            <v>0</v>
          </cell>
        </row>
        <row r="3954">
          <cell r="E3954" t="str">
            <v>K</v>
          </cell>
          <cell r="F3954" t="str">
            <v>II</v>
          </cell>
          <cell r="G3954" t="str">
            <v>II</v>
          </cell>
          <cell r="H3954">
            <v>1</v>
          </cell>
          <cell r="I3954">
            <v>1</v>
          </cell>
          <cell r="K3954">
            <v>100</v>
          </cell>
          <cell r="Q3954" t="str">
            <v>A</v>
          </cell>
          <cell r="R3954" t="str">
            <v>A</v>
          </cell>
          <cell r="S3954" t="str">
            <v>A</v>
          </cell>
          <cell r="T3954" t="str">
            <v>A</v>
          </cell>
          <cell r="U3954" t="str">
            <v>A</v>
          </cell>
          <cell r="V3954">
            <v>1550</v>
          </cell>
        </row>
        <row r="3955">
          <cell r="E3955" t="str">
            <v>K</v>
          </cell>
          <cell r="F3955" t="str">
            <v>II</v>
          </cell>
          <cell r="G3955" t="str">
            <v>II</v>
          </cell>
          <cell r="H3955">
            <v>1</v>
          </cell>
          <cell r="I3955">
            <v>1</v>
          </cell>
          <cell r="K3955">
            <v>72</v>
          </cell>
          <cell r="Q3955" t="str">
            <v>A</v>
          </cell>
          <cell r="R3955" t="str">
            <v>A</v>
          </cell>
          <cell r="S3955" t="str">
            <v>A</v>
          </cell>
          <cell r="T3955" t="str">
            <v>A</v>
          </cell>
          <cell r="U3955" t="str">
            <v>A</v>
          </cell>
          <cell r="V3955">
            <v>1116</v>
          </cell>
        </row>
        <row r="3956">
          <cell r="E3956">
            <v>0</v>
          </cell>
          <cell r="V3956">
            <v>0</v>
          </cell>
        </row>
        <row r="3957">
          <cell r="E3957" t="str">
            <v>S1</v>
          </cell>
          <cell r="V3957">
            <v>0</v>
          </cell>
        </row>
        <row r="3958">
          <cell r="E3958" t="str">
            <v>K</v>
          </cell>
          <cell r="F3958" t="str">
            <v>II</v>
          </cell>
          <cell r="G3958" t="str">
            <v>II</v>
          </cell>
          <cell r="H3958">
            <v>1</v>
          </cell>
          <cell r="I3958">
            <v>1</v>
          </cell>
          <cell r="K3958">
            <v>65</v>
          </cell>
          <cell r="Q3958" t="str">
            <v>A</v>
          </cell>
          <cell r="R3958" t="str">
            <v>A</v>
          </cell>
          <cell r="S3958" t="str">
            <v>A</v>
          </cell>
          <cell r="T3958" t="str">
            <v>A</v>
          </cell>
          <cell r="U3958" t="str">
            <v>A</v>
          </cell>
          <cell r="V3958">
            <v>1008</v>
          </cell>
        </row>
        <row r="3959">
          <cell r="E3959" t="str">
            <v>S1</v>
          </cell>
          <cell r="V3959">
            <v>0</v>
          </cell>
        </row>
        <row r="3960">
          <cell r="E3960">
            <v>0</v>
          </cell>
          <cell r="V3960">
            <v>0</v>
          </cell>
        </row>
        <row r="3961">
          <cell r="E3961">
            <v>0</v>
          </cell>
          <cell r="V3961">
            <v>0</v>
          </cell>
        </row>
        <row r="3962">
          <cell r="E3962">
            <v>0</v>
          </cell>
          <cell r="V3962">
            <v>0</v>
          </cell>
        </row>
        <row r="3963">
          <cell r="E3963">
            <v>0</v>
          </cell>
          <cell r="V3963">
            <v>0</v>
          </cell>
        </row>
        <row r="3964">
          <cell r="E3964">
            <v>0</v>
          </cell>
          <cell r="V3964">
            <v>0</v>
          </cell>
        </row>
        <row r="3965">
          <cell r="E3965">
            <v>0</v>
          </cell>
          <cell r="V3965">
            <v>0</v>
          </cell>
        </row>
        <row r="3966">
          <cell r="E3966">
            <v>0</v>
          </cell>
          <cell r="V3966">
            <v>0</v>
          </cell>
        </row>
        <row r="3967">
          <cell r="E3967">
            <v>0</v>
          </cell>
          <cell r="V3967">
            <v>0</v>
          </cell>
        </row>
        <row r="3968">
          <cell r="E3968">
            <v>0</v>
          </cell>
          <cell r="V3968">
            <v>0</v>
          </cell>
        </row>
        <row r="3969">
          <cell r="E3969">
            <v>0</v>
          </cell>
          <cell r="V3969">
            <v>0</v>
          </cell>
        </row>
        <row r="3970">
          <cell r="E3970">
            <v>0</v>
          </cell>
          <cell r="V3970">
            <v>0</v>
          </cell>
        </row>
        <row r="3971">
          <cell r="E3971">
            <v>0</v>
          </cell>
          <cell r="V3971">
            <v>0</v>
          </cell>
        </row>
        <row r="3972">
          <cell r="E3972">
            <v>0</v>
          </cell>
          <cell r="V3972">
            <v>0</v>
          </cell>
        </row>
        <row r="3973">
          <cell r="E3973">
            <v>0</v>
          </cell>
          <cell r="V3973">
            <v>0</v>
          </cell>
        </row>
        <row r="3974">
          <cell r="E3974">
            <v>0</v>
          </cell>
          <cell r="V3974">
            <v>0</v>
          </cell>
        </row>
        <row r="3975">
          <cell r="E3975">
            <v>0</v>
          </cell>
          <cell r="V3975">
            <v>0</v>
          </cell>
        </row>
        <row r="3976">
          <cell r="E3976">
            <v>0</v>
          </cell>
          <cell r="V3976">
            <v>0</v>
          </cell>
        </row>
        <row r="3977">
          <cell r="E3977">
            <v>0</v>
          </cell>
          <cell r="V3977">
            <v>0</v>
          </cell>
        </row>
        <row r="3978">
          <cell r="E3978">
            <v>0</v>
          </cell>
          <cell r="V3978">
            <v>0</v>
          </cell>
        </row>
        <row r="3979">
          <cell r="E3979">
            <v>0</v>
          </cell>
          <cell r="V3979">
            <v>0</v>
          </cell>
        </row>
        <row r="3980">
          <cell r="E3980">
            <v>0</v>
          </cell>
          <cell r="V3980">
            <v>0</v>
          </cell>
        </row>
        <row r="3981">
          <cell r="E3981">
            <v>0</v>
          </cell>
          <cell r="V3981">
            <v>0</v>
          </cell>
        </row>
        <row r="3982">
          <cell r="E3982">
            <v>0</v>
          </cell>
          <cell r="V3982">
            <v>0</v>
          </cell>
        </row>
        <row r="3983">
          <cell r="E3983">
            <v>0</v>
          </cell>
          <cell r="V3983">
            <v>0</v>
          </cell>
        </row>
        <row r="3984">
          <cell r="E3984">
            <v>0</v>
          </cell>
          <cell r="V3984">
            <v>0</v>
          </cell>
        </row>
        <row r="3985">
          <cell r="E3985">
            <v>0</v>
          </cell>
          <cell r="V3985">
            <v>0</v>
          </cell>
        </row>
        <row r="3986">
          <cell r="E3986">
            <v>0</v>
          </cell>
          <cell r="V3986">
            <v>0</v>
          </cell>
        </row>
        <row r="3987">
          <cell r="E3987">
            <v>0</v>
          </cell>
          <cell r="V3987">
            <v>0</v>
          </cell>
        </row>
        <row r="3988">
          <cell r="E3988">
            <v>0</v>
          </cell>
          <cell r="V3988">
            <v>0</v>
          </cell>
        </row>
        <row r="3989">
          <cell r="E3989">
            <v>0</v>
          </cell>
          <cell r="V3989">
            <v>0</v>
          </cell>
        </row>
        <row r="3990">
          <cell r="E3990">
            <v>0</v>
          </cell>
          <cell r="V3990">
            <v>0</v>
          </cell>
        </row>
        <row r="3991">
          <cell r="E3991">
            <v>0</v>
          </cell>
          <cell r="V3991">
            <v>0</v>
          </cell>
        </row>
        <row r="3992">
          <cell r="E3992">
            <v>0</v>
          </cell>
          <cell r="V3992">
            <v>0</v>
          </cell>
        </row>
        <row r="3993">
          <cell r="E3993">
            <v>0</v>
          </cell>
          <cell r="V3993">
            <v>0</v>
          </cell>
        </row>
        <row r="3994">
          <cell r="E3994">
            <v>0</v>
          </cell>
          <cell r="V3994">
            <v>0</v>
          </cell>
        </row>
        <row r="3995">
          <cell r="E3995">
            <v>0</v>
          </cell>
          <cell r="V3995">
            <v>0</v>
          </cell>
        </row>
        <row r="3996">
          <cell r="E3996">
            <v>0</v>
          </cell>
          <cell r="V3996">
            <v>0</v>
          </cell>
        </row>
        <row r="3997">
          <cell r="E3997">
            <v>0</v>
          </cell>
          <cell r="V3997">
            <v>0</v>
          </cell>
        </row>
        <row r="3998">
          <cell r="E3998">
            <v>0</v>
          </cell>
          <cell r="V3998">
            <v>0</v>
          </cell>
        </row>
        <row r="3999">
          <cell r="E3999">
            <v>0</v>
          </cell>
          <cell r="V3999">
            <v>0</v>
          </cell>
        </row>
        <row r="4000">
          <cell r="E4000">
            <v>0</v>
          </cell>
          <cell r="V4000">
            <v>0</v>
          </cell>
        </row>
        <row r="4001">
          <cell r="E4001">
            <v>0</v>
          </cell>
          <cell r="V4001">
            <v>0</v>
          </cell>
        </row>
        <row r="4002">
          <cell r="E4002">
            <v>0</v>
          </cell>
          <cell r="V4002">
            <v>0</v>
          </cell>
        </row>
        <row r="4003">
          <cell r="E4003">
            <v>0</v>
          </cell>
          <cell r="V4003">
            <v>0</v>
          </cell>
        </row>
        <row r="4004">
          <cell r="E4004">
            <v>0</v>
          </cell>
          <cell r="V4004">
            <v>0</v>
          </cell>
        </row>
        <row r="4005">
          <cell r="E4005">
            <v>0</v>
          </cell>
          <cell r="V4005">
            <v>0</v>
          </cell>
        </row>
        <row r="4006">
          <cell r="E4006">
            <v>0</v>
          </cell>
          <cell r="V4006">
            <v>0</v>
          </cell>
        </row>
        <row r="4007">
          <cell r="E4007">
            <v>0</v>
          </cell>
          <cell r="V4007">
            <v>0</v>
          </cell>
        </row>
        <row r="4008">
          <cell r="E4008">
            <v>0</v>
          </cell>
          <cell r="V4008">
            <v>0</v>
          </cell>
        </row>
        <row r="4009">
          <cell r="E4009">
            <v>0</v>
          </cell>
          <cell r="V4009">
            <v>0</v>
          </cell>
        </row>
        <row r="4010">
          <cell r="E4010">
            <v>0</v>
          </cell>
          <cell r="V4010">
            <v>0</v>
          </cell>
        </row>
        <row r="4011">
          <cell r="E4011">
            <v>0</v>
          </cell>
          <cell r="V4011">
            <v>0</v>
          </cell>
        </row>
        <row r="4012">
          <cell r="E4012">
            <v>0</v>
          </cell>
          <cell r="V4012">
            <v>0</v>
          </cell>
        </row>
        <row r="4013">
          <cell r="E4013">
            <v>0</v>
          </cell>
          <cell r="V4013">
            <v>0</v>
          </cell>
        </row>
        <row r="4014">
          <cell r="E4014">
            <v>0</v>
          </cell>
          <cell r="V4014">
            <v>0</v>
          </cell>
        </row>
        <row r="4015">
          <cell r="E4015">
            <v>0</v>
          </cell>
          <cell r="V4015">
            <v>0</v>
          </cell>
        </row>
        <row r="4016">
          <cell r="E4016">
            <v>0</v>
          </cell>
          <cell r="V4016">
            <v>0</v>
          </cell>
        </row>
        <row r="4017">
          <cell r="E4017">
            <v>0</v>
          </cell>
          <cell r="V4017">
            <v>0</v>
          </cell>
        </row>
        <row r="4018">
          <cell r="E4018">
            <v>0</v>
          </cell>
          <cell r="V4018">
            <v>0</v>
          </cell>
        </row>
        <row r="4019">
          <cell r="E4019">
            <v>0</v>
          </cell>
          <cell r="V4019">
            <v>0</v>
          </cell>
        </row>
        <row r="4020">
          <cell r="E4020">
            <v>0</v>
          </cell>
          <cell r="V4020">
            <v>0</v>
          </cell>
        </row>
        <row r="4021">
          <cell r="E4021">
            <v>0</v>
          </cell>
          <cell r="V4021">
            <v>0</v>
          </cell>
        </row>
        <row r="4022">
          <cell r="E4022">
            <v>0</v>
          </cell>
          <cell r="V4022">
            <v>0</v>
          </cell>
        </row>
        <row r="4023">
          <cell r="E4023">
            <v>0</v>
          </cell>
          <cell r="V4023">
            <v>0</v>
          </cell>
        </row>
        <row r="4024">
          <cell r="E4024">
            <v>0</v>
          </cell>
          <cell r="V4024">
            <v>0</v>
          </cell>
        </row>
        <row r="4025">
          <cell r="E4025">
            <v>0</v>
          </cell>
          <cell r="V4025">
            <v>0</v>
          </cell>
        </row>
        <row r="4026">
          <cell r="E4026">
            <v>0</v>
          </cell>
          <cell r="V4026">
            <v>0</v>
          </cell>
        </row>
        <row r="4027">
          <cell r="E4027">
            <v>0</v>
          </cell>
          <cell r="V4027">
            <v>0</v>
          </cell>
        </row>
        <row r="4028">
          <cell r="E4028">
            <v>0</v>
          </cell>
          <cell r="V4028">
            <v>0</v>
          </cell>
        </row>
        <row r="4029">
          <cell r="E4029">
            <v>0</v>
          </cell>
          <cell r="V4029">
            <v>0</v>
          </cell>
        </row>
        <row r="4030">
          <cell r="E4030">
            <v>0</v>
          </cell>
          <cell r="V4030">
            <v>0</v>
          </cell>
        </row>
        <row r="4031">
          <cell r="E4031">
            <v>0</v>
          </cell>
          <cell r="V4031">
            <v>0</v>
          </cell>
        </row>
        <row r="4032">
          <cell r="E4032">
            <v>0</v>
          </cell>
          <cell r="V4032">
            <v>0</v>
          </cell>
        </row>
        <row r="4033">
          <cell r="E4033">
            <v>0</v>
          </cell>
          <cell r="V4033">
            <v>0</v>
          </cell>
        </row>
        <row r="4034">
          <cell r="E4034">
            <v>0</v>
          </cell>
          <cell r="V4034">
            <v>0</v>
          </cell>
        </row>
        <row r="4035">
          <cell r="E4035">
            <v>0</v>
          </cell>
          <cell r="V4035">
            <v>0</v>
          </cell>
        </row>
        <row r="4036">
          <cell r="E4036">
            <v>0</v>
          </cell>
          <cell r="V4036">
            <v>0</v>
          </cell>
        </row>
        <row r="4037">
          <cell r="E4037">
            <v>0</v>
          </cell>
          <cell r="V4037">
            <v>0</v>
          </cell>
        </row>
        <row r="4038">
          <cell r="E4038">
            <v>0</v>
          </cell>
          <cell r="V4038">
            <v>0</v>
          </cell>
        </row>
        <row r="4039">
          <cell r="E4039">
            <v>0</v>
          </cell>
          <cell r="V4039">
            <v>0</v>
          </cell>
        </row>
        <row r="4040">
          <cell r="K4040">
            <v>0</v>
          </cell>
          <cell r="M4040">
            <v>0</v>
          </cell>
          <cell r="O4040">
            <v>0</v>
          </cell>
        </row>
        <row r="4041">
          <cell r="E4041" t="str">
            <v>K</v>
          </cell>
          <cell r="V4041">
            <v>0</v>
          </cell>
        </row>
        <row r="4042">
          <cell r="E4042" t="str">
            <v>K</v>
          </cell>
          <cell r="F4042" t="str">
            <v>I</v>
          </cell>
          <cell r="G4042" t="str">
            <v>I</v>
          </cell>
          <cell r="H4042">
            <v>1</v>
          </cell>
          <cell r="I4042">
            <v>5</v>
          </cell>
          <cell r="K4042">
            <v>67</v>
          </cell>
          <cell r="Q4042" t="str">
            <v>A</v>
          </cell>
          <cell r="R4042" t="str">
            <v>A</v>
          </cell>
          <cell r="S4042" t="str">
            <v>A</v>
          </cell>
          <cell r="T4042" t="str">
            <v>A</v>
          </cell>
          <cell r="U4042" t="str">
            <v>A</v>
          </cell>
          <cell r="V4042">
            <v>985</v>
          </cell>
        </row>
        <row r="4043">
          <cell r="E4043" t="str">
            <v>K</v>
          </cell>
          <cell r="F4043" t="str">
            <v>I</v>
          </cell>
          <cell r="G4043" t="str">
            <v>I</v>
          </cell>
          <cell r="H4043">
            <v>1</v>
          </cell>
          <cell r="I4043">
            <v>5</v>
          </cell>
          <cell r="K4043">
            <v>70</v>
          </cell>
          <cell r="Q4043" t="str">
            <v>A</v>
          </cell>
          <cell r="R4043" t="str">
            <v>A</v>
          </cell>
          <cell r="S4043" t="str">
            <v>A</v>
          </cell>
          <cell r="T4043" t="str">
            <v>A</v>
          </cell>
          <cell r="U4043" t="str">
            <v>A</v>
          </cell>
          <cell r="V4043">
            <v>1029</v>
          </cell>
        </row>
        <row r="4044">
          <cell r="E4044" t="str">
            <v>K</v>
          </cell>
          <cell r="F4044" t="str">
            <v>I</v>
          </cell>
          <cell r="G4044" t="str">
            <v>I</v>
          </cell>
          <cell r="H4044">
            <v>1</v>
          </cell>
          <cell r="I4044">
            <v>5</v>
          </cell>
          <cell r="K4044">
            <v>50</v>
          </cell>
          <cell r="Q4044" t="str">
            <v>A</v>
          </cell>
          <cell r="R4044" t="str">
            <v>C</v>
          </cell>
          <cell r="S4044" t="str">
            <v>A</v>
          </cell>
          <cell r="T4044" t="str">
            <v>A</v>
          </cell>
          <cell r="U4044" t="str">
            <v>C</v>
          </cell>
          <cell r="V4044">
            <v>735</v>
          </cell>
        </row>
        <row r="4045">
          <cell r="E4045" t="str">
            <v>K</v>
          </cell>
          <cell r="F4045" t="str">
            <v>I</v>
          </cell>
          <cell r="G4045" t="str">
            <v>I</v>
          </cell>
          <cell r="H4045">
            <v>1</v>
          </cell>
          <cell r="I4045">
            <v>5</v>
          </cell>
          <cell r="K4045">
            <v>55</v>
          </cell>
          <cell r="Q4045" t="str">
            <v>A</v>
          </cell>
          <cell r="R4045" t="str">
            <v>A</v>
          </cell>
          <cell r="S4045" t="str">
            <v>C</v>
          </cell>
          <cell r="T4045" t="str">
            <v>A</v>
          </cell>
          <cell r="U4045" t="str">
            <v>C</v>
          </cell>
          <cell r="V4045">
            <v>809</v>
          </cell>
        </row>
        <row r="4046">
          <cell r="E4046" t="str">
            <v>K</v>
          </cell>
          <cell r="V4046">
            <v>0</v>
          </cell>
        </row>
        <row r="4047">
          <cell r="E4047" t="str">
            <v>K</v>
          </cell>
          <cell r="F4047" t="str">
            <v>I</v>
          </cell>
          <cell r="G4047" t="str">
            <v>I</v>
          </cell>
          <cell r="H4047">
            <v>1</v>
          </cell>
          <cell r="I4047">
            <v>5</v>
          </cell>
          <cell r="K4047">
            <v>87</v>
          </cell>
          <cell r="Q4047" t="str">
            <v>A</v>
          </cell>
          <cell r="R4047" t="str">
            <v>A</v>
          </cell>
          <cell r="S4047" t="str">
            <v>C</v>
          </cell>
          <cell r="T4047" t="str">
            <v>A</v>
          </cell>
          <cell r="U4047" t="str">
            <v>C</v>
          </cell>
          <cell r="V4047">
            <v>1279</v>
          </cell>
        </row>
        <row r="4048">
          <cell r="E4048" t="str">
            <v>K</v>
          </cell>
          <cell r="F4048" t="str">
            <v>I</v>
          </cell>
          <cell r="G4048" t="str">
            <v>I</v>
          </cell>
          <cell r="H4048">
            <v>1</v>
          </cell>
          <cell r="I4048">
            <v>5</v>
          </cell>
          <cell r="K4048">
            <v>102</v>
          </cell>
          <cell r="Q4048" t="str">
            <v>A</v>
          </cell>
          <cell r="R4048" t="str">
            <v>A</v>
          </cell>
          <cell r="S4048" t="str">
            <v>A</v>
          </cell>
          <cell r="T4048" t="str">
            <v>A</v>
          </cell>
          <cell r="U4048" t="str">
            <v>A</v>
          </cell>
          <cell r="V4048">
            <v>1499</v>
          </cell>
        </row>
        <row r="4049">
          <cell r="E4049" t="str">
            <v>K</v>
          </cell>
          <cell r="F4049" t="str">
            <v>I</v>
          </cell>
          <cell r="G4049" t="str">
            <v>I</v>
          </cell>
          <cell r="H4049">
            <v>1</v>
          </cell>
          <cell r="I4049">
            <v>5</v>
          </cell>
          <cell r="K4049">
            <v>65</v>
          </cell>
          <cell r="Q4049" t="str">
            <v>A</v>
          </cell>
          <cell r="R4049" t="str">
            <v>A</v>
          </cell>
          <cell r="S4049" t="str">
            <v>A</v>
          </cell>
          <cell r="T4049" t="str">
            <v>A</v>
          </cell>
          <cell r="U4049" t="str">
            <v>A</v>
          </cell>
          <cell r="V4049">
            <v>956</v>
          </cell>
        </row>
        <row r="4050">
          <cell r="E4050" t="str">
            <v>K</v>
          </cell>
          <cell r="F4050" t="str">
            <v>I</v>
          </cell>
          <cell r="G4050" t="str">
            <v>I</v>
          </cell>
          <cell r="H4050">
            <v>1</v>
          </cell>
          <cell r="I4050">
            <v>5</v>
          </cell>
          <cell r="K4050">
            <v>110</v>
          </cell>
          <cell r="Q4050" t="str">
            <v>A</v>
          </cell>
          <cell r="R4050" t="str">
            <v>A</v>
          </cell>
          <cell r="S4050" t="str">
            <v>A</v>
          </cell>
          <cell r="T4050" t="str">
            <v>A</v>
          </cell>
          <cell r="U4050" t="str">
            <v>A</v>
          </cell>
          <cell r="V4050">
            <v>1617</v>
          </cell>
        </row>
        <row r="4051">
          <cell r="E4051" t="str">
            <v>K</v>
          </cell>
          <cell r="F4051" t="str">
            <v>I</v>
          </cell>
          <cell r="G4051" t="str">
            <v>I</v>
          </cell>
          <cell r="H4051">
            <v>1</v>
          </cell>
          <cell r="I4051">
            <v>6</v>
          </cell>
          <cell r="K4051">
            <v>130</v>
          </cell>
          <cell r="Q4051" t="str">
            <v>A</v>
          </cell>
          <cell r="R4051" t="str">
            <v>A</v>
          </cell>
          <cell r="S4051" t="str">
            <v>A</v>
          </cell>
          <cell r="T4051" t="str">
            <v>A</v>
          </cell>
          <cell r="U4051" t="str">
            <v>A</v>
          </cell>
          <cell r="V4051">
            <v>1833</v>
          </cell>
        </row>
        <row r="4052">
          <cell r="E4052" t="str">
            <v>K</v>
          </cell>
          <cell r="F4052" t="str">
            <v>I</v>
          </cell>
          <cell r="G4052" t="str">
            <v>I</v>
          </cell>
          <cell r="H4052">
            <v>1</v>
          </cell>
          <cell r="I4052">
            <v>6</v>
          </cell>
          <cell r="K4052">
            <v>54</v>
          </cell>
          <cell r="Q4052" t="str">
            <v>A</v>
          </cell>
          <cell r="R4052" t="str">
            <v>A</v>
          </cell>
          <cell r="S4052" t="str">
            <v>A</v>
          </cell>
          <cell r="T4052" t="str">
            <v>A</v>
          </cell>
          <cell r="U4052" t="str">
            <v>A</v>
          </cell>
          <cell r="V4052">
            <v>761</v>
          </cell>
        </row>
        <row r="4053">
          <cell r="E4053" t="str">
            <v>K</v>
          </cell>
          <cell r="F4053" t="str">
            <v>I</v>
          </cell>
          <cell r="G4053" t="str">
            <v>I</v>
          </cell>
          <cell r="H4053">
            <v>1</v>
          </cell>
          <cell r="I4053">
            <v>6</v>
          </cell>
          <cell r="K4053">
            <v>50</v>
          </cell>
          <cell r="Q4053" t="str">
            <v>A</v>
          </cell>
          <cell r="R4053" t="str">
            <v>C</v>
          </cell>
          <cell r="S4053" t="str">
            <v>A</v>
          </cell>
          <cell r="T4053" t="str">
            <v>A</v>
          </cell>
          <cell r="U4053" t="str">
            <v>C</v>
          </cell>
          <cell r="V4053">
            <v>705</v>
          </cell>
        </row>
        <row r="4054">
          <cell r="E4054" t="str">
            <v>S1</v>
          </cell>
          <cell r="V4054">
            <v>0</v>
          </cell>
        </row>
        <row r="4055">
          <cell r="E4055" t="str">
            <v>K</v>
          </cell>
          <cell r="F4055" t="str">
            <v>I</v>
          </cell>
          <cell r="G4055" t="str">
            <v>I</v>
          </cell>
          <cell r="H4055">
            <v>1</v>
          </cell>
          <cell r="I4055">
            <v>6</v>
          </cell>
          <cell r="K4055">
            <v>67</v>
          </cell>
          <cell r="Q4055" t="str">
            <v>A</v>
          </cell>
          <cell r="R4055" t="str">
            <v>A</v>
          </cell>
          <cell r="S4055" t="str">
            <v>A</v>
          </cell>
          <cell r="T4055" t="str">
            <v>A</v>
          </cell>
          <cell r="U4055" t="str">
            <v>A</v>
          </cell>
          <cell r="V4055">
            <v>945</v>
          </cell>
        </row>
        <row r="4056">
          <cell r="E4056" t="str">
            <v>K</v>
          </cell>
          <cell r="F4056" t="str">
            <v>I</v>
          </cell>
          <cell r="G4056" t="str">
            <v>I</v>
          </cell>
          <cell r="H4056">
            <v>1</v>
          </cell>
          <cell r="I4056">
            <v>6</v>
          </cell>
          <cell r="K4056">
            <v>61</v>
          </cell>
          <cell r="Q4056" t="str">
            <v>A</v>
          </cell>
          <cell r="R4056" t="str">
            <v>C</v>
          </cell>
          <cell r="S4056" t="str">
            <v>C</v>
          </cell>
          <cell r="T4056" t="str">
            <v>A</v>
          </cell>
          <cell r="U4056" t="str">
            <v>C</v>
          </cell>
          <cell r="V4056">
            <v>860</v>
          </cell>
        </row>
        <row r="4057">
          <cell r="E4057" t="str">
            <v>K</v>
          </cell>
          <cell r="F4057" t="str">
            <v>I</v>
          </cell>
          <cell r="G4057" t="str">
            <v>I</v>
          </cell>
          <cell r="H4057">
            <v>1</v>
          </cell>
          <cell r="I4057">
            <v>6</v>
          </cell>
          <cell r="K4057">
            <v>70</v>
          </cell>
          <cell r="Q4057" t="str">
            <v>A</v>
          </cell>
          <cell r="R4057" t="str">
            <v>A</v>
          </cell>
          <cell r="S4057" t="str">
            <v>A</v>
          </cell>
          <cell r="T4057" t="str">
            <v>A</v>
          </cell>
          <cell r="U4057" t="str">
            <v>A</v>
          </cell>
          <cell r="V4057">
            <v>987</v>
          </cell>
        </row>
        <row r="4058">
          <cell r="E4058" t="str">
            <v>S1</v>
          </cell>
          <cell r="V4058">
            <v>0</v>
          </cell>
        </row>
        <row r="4059">
          <cell r="E4059" t="str">
            <v>K</v>
          </cell>
          <cell r="F4059" t="str">
            <v>I</v>
          </cell>
          <cell r="G4059" t="str">
            <v>I</v>
          </cell>
          <cell r="H4059">
            <v>1</v>
          </cell>
          <cell r="I4059">
            <v>6</v>
          </cell>
          <cell r="K4059">
            <v>70</v>
          </cell>
          <cell r="Q4059" t="str">
            <v>A</v>
          </cell>
          <cell r="R4059" t="str">
            <v>A</v>
          </cell>
          <cell r="S4059" t="str">
            <v>C</v>
          </cell>
          <cell r="T4059" t="str">
            <v>A</v>
          </cell>
          <cell r="U4059" t="str">
            <v>C</v>
          </cell>
          <cell r="V4059">
            <v>987</v>
          </cell>
        </row>
        <row r="4060">
          <cell r="E4060" t="str">
            <v>K</v>
          </cell>
          <cell r="F4060" t="str">
            <v>I</v>
          </cell>
          <cell r="G4060" t="str">
            <v>I</v>
          </cell>
          <cell r="H4060">
            <v>1</v>
          </cell>
          <cell r="I4060">
            <v>6</v>
          </cell>
          <cell r="K4060">
            <v>135</v>
          </cell>
          <cell r="Q4060" t="str">
            <v>A</v>
          </cell>
          <cell r="R4060" t="str">
            <v>A</v>
          </cell>
          <cell r="S4060" t="str">
            <v>A</v>
          </cell>
          <cell r="T4060" t="str">
            <v>A</v>
          </cell>
          <cell r="U4060" t="str">
            <v>A</v>
          </cell>
          <cell r="V4060">
            <v>1904</v>
          </cell>
        </row>
        <row r="4061">
          <cell r="E4061" t="str">
            <v>S1</v>
          </cell>
          <cell r="V4061">
            <v>0</v>
          </cell>
        </row>
        <row r="4062">
          <cell r="E4062" t="str">
            <v>K</v>
          </cell>
          <cell r="F4062" t="str">
            <v>I</v>
          </cell>
          <cell r="G4062" t="str">
            <v>I</v>
          </cell>
          <cell r="H4062">
            <v>1</v>
          </cell>
          <cell r="I4062">
            <v>6</v>
          </cell>
          <cell r="K4062">
            <v>105</v>
          </cell>
          <cell r="Q4062" t="str">
            <v>A</v>
          </cell>
          <cell r="R4062" t="str">
            <v>C</v>
          </cell>
          <cell r="S4062" t="str">
            <v>A</v>
          </cell>
          <cell r="T4062" t="str">
            <v>A</v>
          </cell>
          <cell r="U4062" t="str">
            <v>C</v>
          </cell>
          <cell r="V4062">
            <v>1481</v>
          </cell>
        </row>
        <row r="4063">
          <cell r="E4063" t="str">
            <v>S1</v>
          </cell>
          <cell r="V4063">
            <v>0</v>
          </cell>
        </row>
        <row r="4064">
          <cell r="E4064" t="str">
            <v>K</v>
          </cell>
          <cell r="F4064" t="str">
            <v>I</v>
          </cell>
          <cell r="G4064" t="str">
            <v>I</v>
          </cell>
          <cell r="H4064">
            <v>1</v>
          </cell>
          <cell r="I4064">
            <v>6</v>
          </cell>
          <cell r="K4064">
            <v>117</v>
          </cell>
          <cell r="Q4064" t="str">
            <v>A</v>
          </cell>
          <cell r="R4064" t="str">
            <v>A</v>
          </cell>
          <cell r="S4064" t="str">
            <v>A</v>
          </cell>
          <cell r="T4064" t="str">
            <v>A</v>
          </cell>
          <cell r="U4064" t="str">
            <v>A</v>
          </cell>
          <cell r="V4064">
            <v>1650</v>
          </cell>
        </row>
        <row r="4065">
          <cell r="E4065" t="str">
            <v>K</v>
          </cell>
          <cell r="F4065" t="str">
            <v>I</v>
          </cell>
          <cell r="G4065" t="str">
            <v>I</v>
          </cell>
          <cell r="H4065">
            <v>1</v>
          </cell>
          <cell r="I4065">
            <v>6</v>
          </cell>
          <cell r="K4065">
            <v>58</v>
          </cell>
          <cell r="Q4065" t="str">
            <v>A</v>
          </cell>
          <cell r="R4065" t="str">
            <v>A</v>
          </cell>
          <cell r="S4065" t="str">
            <v>A</v>
          </cell>
          <cell r="T4065" t="str">
            <v>A</v>
          </cell>
          <cell r="U4065" t="str">
            <v>A</v>
          </cell>
          <cell r="V4065">
            <v>818</v>
          </cell>
        </row>
        <row r="4066">
          <cell r="E4066" t="str">
            <v>K</v>
          </cell>
          <cell r="F4066" t="str">
            <v>I</v>
          </cell>
          <cell r="G4066" t="str">
            <v>I</v>
          </cell>
          <cell r="H4066">
            <v>1</v>
          </cell>
          <cell r="I4066">
            <v>6</v>
          </cell>
          <cell r="K4066">
            <v>101</v>
          </cell>
          <cell r="Q4066" t="str">
            <v>A</v>
          </cell>
          <cell r="R4066" t="str">
            <v>A</v>
          </cell>
          <cell r="S4066" t="str">
            <v>A</v>
          </cell>
          <cell r="T4066" t="str">
            <v>A</v>
          </cell>
          <cell r="U4066" t="str">
            <v>A</v>
          </cell>
          <cell r="V4066">
            <v>1424</v>
          </cell>
        </row>
        <row r="4067">
          <cell r="E4067">
            <v>0</v>
          </cell>
          <cell r="V4067">
            <v>0</v>
          </cell>
        </row>
        <row r="4068">
          <cell r="E4068">
            <v>0</v>
          </cell>
          <cell r="V4068">
            <v>0</v>
          </cell>
        </row>
        <row r="4069">
          <cell r="E4069">
            <v>0</v>
          </cell>
          <cell r="V4069">
            <v>0</v>
          </cell>
        </row>
        <row r="4070">
          <cell r="E4070">
            <v>0</v>
          </cell>
          <cell r="V4070">
            <v>0</v>
          </cell>
        </row>
        <row r="4071">
          <cell r="E4071">
            <v>0</v>
          </cell>
          <cell r="V4071">
            <v>0</v>
          </cell>
        </row>
        <row r="4072">
          <cell r="E4072">
            <v>0</v>
          </cell>
          <cell r="V4072">
            <v>0</v>
          </cell>
        </row>
        <row r="4073">
          <cell r="E4073">
            <v>0</v>
          </cell>
          <cell r="V4073">
            <v>0</v>
          </cell>
        </row>
        <row r="4074">
          <cell r="E4074">
            <v>0</v>
          </cell>
          <cell r="V4074">
            <v>0</v>
          </cell>
        </row>
        <row r="4075">
          <cell r="E4075">
            <v>0</v>
          </cell>
          <cell r="V4075">
            <v>0</v>
          </cell>
        </row>
        <row r="4076">
          <cell r="E4076">
            <v>0</v>
          </cell>
          <cell r="V4076">
            <v>0</v>
          </cell>
        </row>
        <row r="4077">
          <cell r="E4077">
            <v>0</v>
          </cell>
          <cell r="V4077">
            <v>0</v>
          </cell>
        </row>
        <row r="4078">
          <cell r="E4078" t="str">
            <v>K</v>
          </cell>
          <cell r="F4078" t="str">
            <v>I</v>
          </cell>
          <cell r="G4078" t="str">
            <v>I</v>
          </cell>
          <cell r="H4078">
            <v>1</v>
          </cell>
          <cell r="I4078">
            <v>6</v>
          </cell>
          <cell r="K4078">
            <v>46</v>
          </cell>
          <cell r="Q4078" t="str">
            <v>A</v>
          </cell>
          <cell r="R4078" t="str">
            <v>A</v>
          </cell>
          <cell r="S4078" t="str">
            <v>C</v>
          </cell>
          <cell r="T4078" t="str">
            <v>A</v>
          </cell>
          <cell r="U4078" t="str">
            <v>C</v>
          </cell>
          <cell r="V4078">
            <v>649</v>
          </cell>
        </row>
        <row r="4079">
          <cell r="E4079" t="str">
            <v>K</v>
          </cell>
          <cell r="F4079" t="str">
            <v>I</v>
          </cell>
          <cell r="G4079" t="str">
            <v>I</v>
          </cell>
          <cell r="H4079">
            <v>1</v>
          </cell>
          <cell r="I4079">
            <v>6</v>
          </cell>
          <cell r="K4079">
            <v>49</v>
          </cell>
          <cell r="Q4079" t="str">
            <v>A</v>
          </cell>
          <cell r="R4079" t="str">
            <v>A</v>
          </cell>
          <cell r="S4079" t="str">
            <v>A</v>
          </cell>
          <cell r="T4079" t="str">
            <v>A</v>
          </cell>
          <cell r="U4079" t="str">
            <v>A</v>
          </cell>
          <cell r="V4079">
            <v>691</v>
          </cell>
        </row>
        <row r="4080">
          <cell r="E4080" t="str">
            <v>K</v>
          </cell>
          <cell r="F4080" t="str">
            <v>II</v>
          </cell>
          <cell r="G4080" t="str">
            <v>II</v>
          </cell>
          <cell r="H4080">
            <v>1</v>
          </cell>
          <cell r="I4080">
            <v>7</v>
          </cell>
          <cell r="K4080">
            <v>74</v>
          </cell>
          <cell r="Q4080" t="str">
            <v>A</v>
          </cell>
          <cell r="R4080" t="str">
            <v>A</v>
          </cell>
          <cell r="S4080" t="str">
            <v>A</v>
          </cell>
          <cell r="T4080" t="str">
            <v>A</v>
          </cell>
          <cell r="U4080" t="str">
            <v>A</v>
          </cell>
          <cell r="V4080">
            <v>1074</v>
          </cell>
        </row>
        <row r="4081">
          <cell r="E4081" t="str">
            <v>K</v>
          </cell>
          <cell r="V4081">
            <v>0</v>
          </cell>
        </row>
        <row r="4082">
          <cell r="E4082" t="str">
            <v>K</v>
          </cell>
          <cell r="F4082" t="str">
            <v>II</v>
          </cell>
          <cell r="G4082" t="str">
            <v>II</v>
          </cell>
          <cell r="H4082">
            <v>1</v>
          </cell>
          <cell r="I4082">
            <v>7</v>
          </cell>
          <cell r="K4082">
            <v>42</v>
          </cell>
          <cell r="Q4082" t="str">
            <v>A</v>
          </cell>
          <cell r="R4082" t="str">
            <v>A</v>
          </cell>
          <cell r="S4082" t="str">
            <v>A</v>
          </cell>
          <cell r="T4082" t="str">
            <v>A</v>
          </cell>
          <cell r="U4082" t="str">
            <v>A</v>
          </cell>
          <cell r="V4082">
            <v>610</v>
          </cell>
        </row>
        <row r="4083">
          <cell r="E4083" t="str">
            <v>K</v>
          </cell>
          <cell r="F4083" t="str">
            <v>II</v>
          </cell>
          <cell r="G4083" t="str">
            <v>II</v>
          </cell>
          <cell r="H4083">
            <v>1</v>
          </cell>
          <cell r="I4083">
            <v>7</v>
          </cell>
          <cell r="K4083">
            <v>100</v>
          </cell>
          <cell r="Q4083" t="str">
            <v>A</v>
          </cell>
          <cell r="R4083" t="str">
            <v>A</v>
          </cell>
          <cell r="S4083" t="str">
            <v>A</v>
          </cell>
          <cell r="T4083" t="str">
            <v>A</v>
          </cell>
          <cell r="U4083" t="str">
            <v>A</v>
          </cell>
          <cell r="V4083">
            <v>1452</v>
          </cell>
        </row>
        <row r="4084">
          <cell r="E4084" t="str">
            <v>K</v>
          </cell>
          <cell r="F4084" t="str">
            <v>II</v>
          </cell>
          <cell r="G4084" t="str">
            <v>II</v>
          </cell>
          <cell r="H4084">
            <v>1</v>
          </cell>
          <cell r="I4084">
            <v>7</v>
          </cell>
          <cell r="K4084">
            <v>125</v>
          </cell>
          <cell r="Q4084" t="str">
            <v>A</v>
          </cell>
          <cell r="R4084" t="str">
            <v>A</v>
          </cell>
          <cell r="S4084" t="str">
            <v>A</v>
          </cell>
          <cell r="T4084" t="str">
            <v>A</v>
          </cell>
          <cell r="U4084" t="str">
            <v>A</v>
          </cell>
          <cell r="V4084">
            <v>1815</v>
          </cell>
        </row>
        <row r="4085">
          <cell r="E4085" t="str">
            <v>K</v>
          </cell>
          <cell r="F4085" t="str">
            <v>II</v>
          </cell>
          <cell r="G4085" t="str">
            <v>II</v>
          </cell>
          <cell r="H4085">
            <v>1</v>
          </cell>
          <cell r="I4085">
            <v>7</v>
          </cell>
          <cell r="K4085">
            <v>90</v>
          </cell>
          <cell r="Q4085" t="str">
            <v>A</v>
          </cell>
          <cell r="R4085" t="str">
            <v>A</v>
          </cell>
          <cell r="S4085" t="str">
            <v>A</v>
          </cell>
          <cell r="T4085" t="str">
            <v>A</v>
          </cell>
          <cell r="U4085" t="str">
            <v>A</v>
          </cell>
          <cell r="V4085">
            <v>1307</v>
          </cell>
        </row>
        <row r="4086">
          <cell r="E4086" t="str">
            <v>K</v>
          </cell>
          <cell r="F4086" t="str">
            <v>II</v>
          </cell>
          <cell r="G4086" t="str">
            <v>II</v>
          </cell>
          <cell r="H4086">
            <v>1</v>
          </cell>
          <cell r="I4086">
            <v>7</v>
          </cell>
          <cell r="K4086">
            <v>40</v>
          </cell>
          <cell r="Q4086" t="str">
            <v>A</v>
          </cell>
          <cell r="R4086" t="str">
            <v>C</v>
          </cell>
          <cell r="S4086" t="str">
            <v>C</v>
          </cell>
          <cell r="T4086" t="str">
            <v>C</v>
          </cell>
          <cell r="U4086" t="str">
            <v>C</v>
          </cell>
          <cell r="V4086">
            <v>581</v>
          </cell>
        </row>
        <row r="4087">
          <cell r="E4087" t="str">
            <v>K</v>
          </cell>
          <cell r="F4087" t="str">
            <v>II</v>
          </cell>
          <cell r="G4087" t="str">
            <v>II</v>
          </cell>
          <cell r="H4087">
            <v>1</v>
          </cell>
          <cell r="I4087">
            <v>7</v>
          </cell>
          <cell r="K4087">
            <v>47</v>
          </cell>
          <cell r="Q4087" t="str">
            <v>A</v>
          </cell>
          <cell r="R4087" t="str">
            <v>A</v>
          </cell>
          <cell r="S4087" t="str">
            <v>C</v>
          </cell>
          <cell r="T4087" t="str">
            <v>C</v>
          </cell>
          <cell r="U4087" t="str">
            <v>C</v>
          </cell>
          <cell r="V4087">
            <v>682</v>
          </cell>
        </row>
        <row r="4088">
          <cell r="E4088" t="str">
            <v>K</v>
          </cell>
          <cell r="F4088" t="str">
            <v>II</v>
          </cell>
          <cell r="G4088" t="str">
            <v>II</v>
          </cell>
          <cell r="H4088">
            <v>1</v>
          </cell>
          <cell r="I4088">
            <v>7</v>
          </cell>
          <cell r="K4088">
            <v>105</v>
          </cell>
          <cell r="Q4088" t="str">
            <v>A</v>
          </cell>
          <cell r="R4088" t="str">
            <v>A</v>
          </cell>
          <cell r="S4088" t="str">
            <v>A</v>
          </cell>
          <cell r="T4088" t="str">
            <v>A</v>
          </cell>
          <cell r="U4088" t="str">
            <v>A</v>
          </cell>
          <cell r="V4088">
            <v>1525</v>
          </cell>
        </row>
        <row r="4089">
          <cell r="E4089" t="str">
            <v>K</v>
          </cell>
          <cell r="F4089" t="str">
            <v>II</v>
          </cell>
          <cell r="G4089" t="str">
            <v>II</v>
          </cell>
          <cell r="H4089">
            <v>1</v>
          </cell>
          <cell r="I4089">
            <v>7</v>
          </cell>
          <cell r="K4089">
            <v>93</v>
          </cell>
          <cell r="Q4089" t="str">
            <v>A</v>
          </cell>
          <cell r="R4089" t="str">
            <v>A</v>
          </cell>
          <cell r="S4089" t="str">
            <v>A</v>
          </cell>
          <cell r="T4089" t="str">
            <v>A</v>
          </cell>
          <cell r="U4089" t="str">
            <v>A</v>
          </cell>
          <cell r="V4089">
            <v>1350</v>
          </cell>
        </row>
        <row r="4090">
          <cell r="E4090" t="str">
            <v>K</v>
          </cell>
          <cell r="F4090" t="str">
            <v>II</v>
          </cell>
          <cell r="G4090" t="str">
            <v>II</v>
          </cell>
          <cell r="H4090">
            <v>1</v>
          </cell>
          <cell r="I4090">
            <v>7</v>
          </cell>
          <cell r="K4090">
            <v>50</v>
          </cell>
          <cell r="Q4090" t="str">
            <v>A</v>
          </cell>
          <cell r="R4090" t="str">
            <v>A</v>
          </cell>
          <cell r="S4090" t="str">
            <v>A</v>
          </cell>
          <cell r="T4090" t="str">
            <v>A</v>
          </cell>
          <cell r="U4090" t="str">
            <v>A</v>
          </cell>
          <cell r="V4090">
            <v>726</v>
          </cell>
        </row>
        <row r="4091">
          <cell r="E4091" t="str">
            <v>K</v>
          </cell>
          <cell r="F4091" t="str">
            <v>II</v>
          </cell>
          <cell r="G4091" t="str">
            <v>II</v>
          </cell>
          <cell r="H4091">
            <v>1</v>
          </cell>
          <cell r="I4091">
            <v>7</v>
          </cell>
          <cell r="K4091">
            <v>61</v>
          </cell>
          <cell r="Q4091" t="str">
            <v>A</v>
          </cell>
          <cell r="R4091" t="str">
            <v>A</v>
          </cell>
          <cell r="S4091" t="str">
            <v>A</v>
          </cell>
          <cell r="T4091" t="str">
            <v>A</v>
          </cell>
          <cell r="U4091" t="str">
            <v>A</v>
          </cell>
          <cell r="V4091">
            <v>886</v>
          </cell>
        </row>
        <row r="4092">
          <cell r="E4092" t="str">
            <v>K</v>
          </cell>
          <cell r="F4092" t="str">
            <v>II</v>
          </cell>
          <cell r="G4092" t="str">
            <v>II</v>
          </cell>
          <cell r="H4092">
            <v>1</v>
          </cell>
          <cell r="I4092">
            <v>6</v>
          </cell>
          <cell r="K4092">
            <v>50</v>
          </cell>
          <cell r="Q4092" t="str">
            <v>A</v>
          </cell>
          <cell r="R4092" t="str">
            <v>A</v>
          </cell>
          <cell r="S4092" t="str">
            <v>A</v>
          </cell>
          <cell r="T4092" t="str">
            <v>A</v>
          </cell>
          <cell r="U4092" t="str">
            <v>A</v>
          </cell>
          <cell r="V4092">
            <v>705</v>
          </cell>
        </row>
        <row r="4093">
          <cell r="E4093" t="str">
            <v>S1</v>
          </cell>
          <cell r="V4093">
            <v>0</v>
          </cell>
        </row>
        <row r="4094">
          <cell r="E4094" t="str">
            <v>K</v>
          </cell>
          <cell r="F4094" t="str">
            <v>II</v>
          </cell>
          <cell r="G4094" t="str">
            <v>II</v>
          </cell>
          <cell r="H4094">
            <v>1</v>
          </cell>
          <cell r="I4094">
            <v>6</v>
          </cell>
          <cell r="K4094">
            <v>40</v>
          </cell>
          <cell r="Q4094" t="str">
            <v>A</v>
          </cell>
          <cell r="R4094" t="str">
            <v>A</v>
          </cell>
          <cell r="S4094" t="str">
            <v>A</v>
          </cell>
          <cell r="T4094" t="str">
            <v>A</v>
          </cell>
          <cell r="U4094" t="str">
            <v>A</v>
          </cell>
          <cell r="V4094">
            <v>564</v>
          </cell>
        </row>
        <row r="4095">
          <cell r="E4095" t="str">
            <v>M1</v>
          </cell>
          <cell r="V4095">
            <v>0</v>
          </cell>
        </row>
        <row r="4096">
          <cell r="E4096" t="str">
            <v>K</v>
          </cell>
          <cell r="F4096" t="str">
            <v>II</v>
          </cell>
          <cell r="G4096" t="str">
            <v>II</v>
          </cell>
          <cell r="H4096">
            <v>1</v>
          </cell>
          <cell r="I4096">
            <v>6</v>
          </cell>
          <cell r="K4096">
            <v>60</v>
          </cell>
          <cell r="Q4096" t="str">
            <v>A</v>
          </cell>
          <cell r="R4096" t="str">
            <v>A</v>
          </cell>
          <cell r="S4096" t="str">
            <v>A</v>
          </cell>
          <cell r="T4096" t="str">
            <v>A</v>
          </cell>
          <cell r="U4096" t="str">
            <v>A</v>
          </cell>
          <cell r="V4096">
            <v>846</v>
          </cell>
        </row>
        <row r="4097">
          <cell r="E4097" t="str">
            <v>S1</v>
          </cell>
          <cell r="V4097">
            <v>0</v>
          </cell>
        </row>
        <row r="4098">
          <cell r="E4098" t="str">
            <v>S1</v>
          </cell>
          <cell r="V4098">
            <v>0</v>
          </cell>
        </row>
        <row r="4099">
          <cell r="E4099" t="str">
            <v>K</v>
          </cell>
          <cell r="F4099" t="str">
            <v>II</v>
          </cell>
          <cell r="G4099" t="str">
            <v>II</v>
          </cell>
          <cell r="H4099">
            <v>1</v>
          </cell>
          <cell r="I4099">
            <v>6</v>
          </cell>
          <cell r="K4099">
            <v>40</v>
          </cell>
          <cell r="Q4099" t="str">
            <v>A</v>
          </cell>
          <cell r="R4099" t="str">
            <v>A</v>
          </cell>
          <cell r="S4099" t="str">
            <v>C</v>
          </cell>
          <cell r="T4099" t="str">
            <v>C</v>
          </cell>
          <cell r="U4099" t="str">
            <v>C</v>
          </cell>
          <cell r="V4099">
            <v>564</v>
          </cell>
        </row>
        <row r="4100">
          <cell r="E4100">
            <v>0</v>
          </cell>
          <cell r="V4100">
            <v>0</v>
          </cell>
        </row>
        <row r="4101">
          <cell r="E4101" t="str">
            <v>S1</v>
          </cell>
          <cell r="V4101">
            <v>0</v>
          </cell>
        </row>
        <row r="4102">
          <cell r="E4102" t="str">
            <v>S1</v>
          </cell>
          <cell r="V4102">
            <v>0</v>
          </cell>
        </row>
        <row r="4103">
          <cell r="E4103" t="str">
            <v>K</v>
          </cell>
          <cell r="F4103" t="str">
            <v>II</v>
          </cell>
          <cell r="G4103" t="str">
            <v>II</v>
          </cell>
          <cell r="H4103">
            <v>1</v>
          </cell>
          <cell r="I4103">
            <v>6</v>
          </cell>
          <cell r="K4103">
            <v>65</v>
          </cell>
          <cell r="Q4103" t="str">
            <v>A</v>
          </cell>
          <cell r="R4103" t="str">
            <v>C</v>
          </cell>
          <cell r="S4103" t="str">
            <v>C</v>
          </cell>
          <cell r="T4103" t="str">
            <v>C</v>
          </cell>
          <cell r="U4103" t="str">
            <v>C</v>
          </cell>
          <cell r="V4103">
            <v>917</v>
          </cell>
        </row>
        <row r="4104">
          <cell r="E4104">
            <v>0</v>
          </cell>
          <cell r="V4104">
            <v>0</v>
          </cell>
        </row>
        <row r="4105">
          <cell r="E4105">
            <v>0</v>
          </cell>
          <cell r="V4105">
            <v>0</v>
          </cell>
        </row>
        <row r="4106">
          <cell r="E4106">
            <v>0</v>
          </cell>
          <cell r="V4106">
            <v>0</v>
          </cell>
        </row>
        <row r="4107">
          <cell r="E4107">
            <v>0</v>
          </cell>
          <cell r="V4107">
            <v>0</v>
          </cell>
        </row>
        <row r="4108">
          <cell r="E4108">
            <v>0</v>
          </cell>
          <cell r="V4108">
            <v>0</v>
          </cell>
        </row>
        <row r="4109">
          <cell r="E4109">
            <v>0</v>
          </cell>
          <cell r="V4109">
            <v>0</v>
          </cell>
        </row>
        <row r="4110">
          <cell r="E4110">
            <v>0</v>
          </cell>
          <cell r="V4110">
            <v>0</v>
          </cell>
        </row>
        <row r="4111">
          <cell r="E4111">
            <v>0</v>
          </cell>
          <cell r="V4111">
            <v>0</v>
          </cell>
        </row>
        <row r="4112">
          <cell r="E4112">
            <v>0</v>
          </cell>
          <cell r="V4112">
            <v>0</v>
          </cell>
        </row>
        <row r="4113">
          <cell r="E4113">
            <v>0</v>
          </cell>
          <cell r="V4113">
            <v>0</v>
          </cell>
        </row>
        <row r="4114">
          <cell r="E4114">
            <v>0</v>
          </cell>
          <cell r="V4114">
            <v>0</v>
          </cell>
        </row>
        <row r="4115">
          <cell r="E4115">
            <v>0</v>
          </cell>
          <cell r="V4115">
            <v>0</v>
          </cell>
        </row>
        <row r="4116">
          <cell r="E4116">
            <v>0</v>
          </cell>
          <cell r="V4116">
            <v>0</v>
          </cell>
        </row>
        <row r="4117">
          <cell r="E4117">
            <v>0</v>
          </cell>
          <cell r="V4117">
            <v>0</v>
          </cell>
        </row>
        <row r="4118">
          <cell r="E4118">
            <v>0</v>
          </cell>
          <cell r="V4118">
            <v>0</v>
          </cell>
        </row>
        <row r="4119">
          <cell r="E4119">
            <v>0</v>
          </cell>
          <cell r="V4119">
            <v>0</v>
          </cell>
        </row>
        <row r="4120">
          <cell r="E4120">
            <v>0</v>
          </cell>
          <cell r="V4120">
            <v>0</v>
          </cell>
        </row>
        <row r="4121">
          <cell r="E4121">
            <v>0</v>
          </cell>
          <cell r="V4121">
            <v>0</v>
          </cell>
        </row>
        <row r="4122">
          <cell r="E4122">
            <v>0</v>
          </cell>
          <cell r="V4122">
            <v>0</v>
          </cell>
        </row>
        <row r="4123">
          <cell r="E4123">
            <v>0</v>
          </cell>
          <cell r="V4123">
            <v>0</v>
          </cell>
        </row>
        <row r="4124">
          <cell r="E4124">
            <v>0</v>
          </cell>
          <cell r="V4124">
            <v>0</v>
          </cell>
        </row>
        <row r="4125">
          <cell r="E4125">
            <v>0</v>
          </cell>
          <cell r="V4125">
            <v>0</v>
          </cell>
        </row>
        <row r="4126">
          <cell r="E4126">
            <v>0</v>
          </cell>
          <cell r="V4126">
            <v>0</v>
          </cell>
        </row>
        <row r="4127">
          <cell r="E4127">
            <v>0</v>
          </cell>
          <cell r="V4127">
            <v>0</v>
          </cell>
        </row>
        <row r="4128">
          <cell r="E4128">
            <v>0</v>
          </cell>
          <cell r="V4128">
            <v>0</v>
          </cell>
        </row>
        <row r="4129">
          <cell r="E4129">
            <v>0</v>
          </cell>
          <cell r="V4129">
            <v>0</v>
          </cell>
        </row>
        <row r="4130">
          <cell r="E4130">
            <v>0</v>
          </cell>
          <cell r="V4130">
            <v>0</v>
          </cell>
        </row>
        <row r="4131">
          <cell r="E4131">
            <v>0</v>
          </cell>
          <cell r="V4131">
            <v>0</v>
          </cell>
        </row>
        <row r="4132">
          <cell r="E4132">
            <v>0</v>
          </cell>
          <cell r="V4132">
            <v>0</v>
          </cell>
        </row>
        <row r="4133">
          <cell r="E4133">
            <v>0</v>
          </cell>
          <cell r="V4133">
            <v>0</v>
          </cell>
        </row>
        <row r="4134">
          <cell r="E4134">
            <v>0</v>
          </cell>
          <cell r="V4134">
            <v>0</v>
          </cell>
        </row>
        <row r="4135">
          <cell r="E4135">
            <v>0</v>
          </cell>
          <cell r="V4135">
            <v>0</v>
          </cell>
        </row>
        <row r="4136">
          <cell r="E4136">
            <v>0</v>
          </cell>
          <cell r="V4136">
            <v>0</v>
          </cell>
        </row>
        <row r="4137">
          <cell r="E4137">
            <v>0</v>
          </cell>
          <cell r="V4137">
            <v>0</v>
          </cell>
        </row>
        <row r="4138">
          <cell r="E4138">
            <v>0</v>
          </cell>
          <cell r="V4138">
            <v>0</v>
          </cell>
        </row>
        <row r="4139">
          <cell r="E4139">
            <v>0</v>
          </cell>
          <cell r="V4139">
            <v>0</v>
          </cell>
        </row>
        <row r="4140">
          <cell r="E4140">
            <v>0</v>
          </cell>
          <cell r="V4140">
            <v>0</v>
          </cell>
        </row>
        <row r="4141">
          <cell r="E4141">
            <v>0</v>
          </cell>
          <cell r="V4141">
            <v>0</v>
          </cell>
        </row>
        <row r="4142">
          <cell r="E4142">
            <v>0</v>
          </cell>
          <cell r="V4142">
            <v>0</v>
          </cell>
        </row>
        <row r="4143">
          <cell r="E4143">
            <v>0</v>
          </cell>
          <cell r="V4143">
            <v>0</v>
          </cell>
        </row>
        <row r="4144">
          <cell r="E4144">
            <v>0</v>
          </cell>
          <cell r="V4144">
            <v>0</v>
          </cell>
        </row>
        <row r="4145">
          <cell r="E4145">
            <v>0</v>
          </cell>
          <cell r="V4145">
            <v>0</v>
          </cell>
        </row>
        <row r="4146">
          <cell r="E4146">
            <v>0</v>
          </cell>
          <cell r="V4146">
            <v>0</v>
          </cell>
        </row>
        <row r="4147">
          <cell r="E4147">
            <v>0</v>
          </cell>
          <cell r="V4147">
            <v>0</v>
          </cell>
        </row>
        <row r="4148">
          <cell r="E4148">
            <v>0</v>
          </cell>
          <cell r="V4148">
            <v>0</v>
          </cell>
        </row>
        <row r="4149">
          <cell r="E4149">
            <v>0</v>
          </cell>
          <cell r="V4149">
            <v>0</v>
          </cell>
        </row>
        <row r="4150">
          <cell r="E4150">
            <v>0</v>
          </cell>
          <cell r="V4150">
            <v>0</v>
          </cell>
        </row>
        <row r="4151">
          <cell r="E4151">
            <v>0</v>
          </cell>
          <cell r="V4151">
            <v>0</v>
          </cell>
        </row>
        <row r="4152">
          <cell r="E4152">
            <v>0</v>
          </cell>
          <cell r="V4152">
            <v>0</v>
          </cell>
        </row>
        <row r="4153">
          <cell r="E4153">
            <v>0</v>
          </cell>
          <cell r="V4153">
            <v>0</v>
          </cell>
        </row>
        <row r="4154">
          <cell r="E4154">
            <v>0</v>
          </cell>
          <cell r="V4154">
            <v>0</v>
          </cell>
        </row>
        <row r="4155">
          <cell r="E4155">
            <v>0</v>
          </cell>
          <cell r="V4155">
            <v>0</v>
          </cell>
        </row>
        <row r="4156">
          <cell r="E4156">
            <v>0</v>
          </cell>
          <cell r="V4156">
            <v>0</v>
          </cell>
        </row>
        <row r="4157">
          <cell r="E4157">
            <v>0</v>
          </cell>
          <cell r="V4157">
            <v>0</v>
          </cell>
        </row>
        <row r="4158">
          <cell r="E4158">
            <v>0</v>
          </cell>
          <cell r="V4158">
            <v>0</v>
          </cell>
        </row>
        <row r="4159">
          <cell r="E4159">
            <v>0</v>
          </cell>
          <cell r="V4159">
            <v>0</v>
          </cell>
        </row>
        <row r="4160">
          <cell r="E4160">
            <v>0</v>
          </cell>
          <cell r="V4160">
            <v>0</v>
          </cell>
        </row>
        <row r="4161">
          <cell r="E4161">
            <v>0</v>
          </cell>
          <cell r="V4161">
            <v>0</v>
          </cell>
        </row>
        <row r="4162">
          <cell r="E4162">
            <v>0</v>
          </cell>
          <cell r="V4162">
            <v>0</v>
          </cell>
        </row>
        <row r="4163">
          <cell r="E4163">
            <v>0</v>
          </cell>
          <cell r="V4163">
            <v>0</v>
          </cell>
        </row>
        <row r="4164">
          <cell r="E4164">
            <v>0</v>
          </cell>
          <cell r="V4164">
            <v>0</v>
          </cell>
        </row>
        <row r="4165">
          <cell r="E4165">
            <v>0</v>
          </cell>
          <cell r="V4165">
            <v>0</v>
          </cell>
        </row>
        <row r="4166">
          <cell r="E4166">
            <v>0</v>
          </cell>
          <cell r="V4166">
            <v>0</v>
          </cell>
        </row>
        <row r="4167">
          <cell r="E4167">
            <v>0</v>
          </cell>
          <cell r="V4167">
            <v>0</v>
          </cell>
        </row>
        <row r="4168">
          <cell r="E4168">
            <v>0</v>
          </cell>
          <cell r="V4168">
            <v>0</v>
          </cell>
        </row>
        <row r="4169">
          <cell r="E4169">
            <v>0</v>
          </cell>
          <cell r="V4169">
            <v>0</v>
          </cell>
        </row>
        <row r="4170">
          <cell r="E4170">
            <v>0</v>
          </cell>
          <cell r="V4170">
            <v>0</v>
          </cell>
        </row>
        <row r="4171">
          <cell r="E4171">
            <v>0</v>
          </cell>
          <cell r="V4171">
            <v>0</v>
          </cell>
        </row>
        <row r="4172">
          <cell r="E4172">
            <v>0</v>
          </cell>
          <cell r="V4172">
            <v>0</v>
          </cell>
        </row>
        <row r="4173">
          <cell r="E4173">
            <v>0</v>
          </cell>
          <cell r="V4173">
            <v>0</v>
          </cell>
        </row>
        <row r="4174">
          <cell r="E4174">
            <v>0</v>
          </cell>
          <cell r="V4174">
            <v>0</v>
          </cell>
        </row>
        <row r="4175">
          <cell r="E4175">
            <v>0</v>
          </cell>
          <cell r="V4175">
            <v>0</v>
          </cell>
        </row>
        <row r="4176">
          <cell r="E4176">
            <v>0</v>
          </cell>
          <cell r="V4176">
            <v>0</v>
          </cell>
        </row>
        <row r="4177">
          <cell r="E4177">
            <v>0</v>
          </cell>
          <cell r="V4177">
            <v>0</v>
          </cell>
        </row>
        <row r="4178">
          <cell r="E4178">
            <v>0</v>
          </cell>
          <cell r="V4178">
            <v>0</v>
          </cell>
        </row>
        <row r="4179">
          <cell r="E4179">
            <v>0</v>
          </cell>
          <cell r="V4179">
            <v>0</v>
          </cell>
        </row>
        <row r="4180">
          <cell r="E4180">
            <v>0</v>
          </cell>
          <cell r="V4180">
            <v>0</v>
          </cell>
        </row>
        <row r="4181">
          <cell r="E4181">
            <v>0</v>
          </cell>
          <cell r="V4181">
            <v>0</v>
          </cell>
        </row>
        <row r="4182">
          <cell r="E4182">
            <v>0</v>
          </cell>
          <cell r="V4182">
            <v>0</v>
          </cell>
        </row>
        <row r="4183">
          <cell r="E4183">
            <v>0</v>
          </cell>
          <cell r="V4183">
            <v>0</v>
          </cell>
        </row>
        <row r="4184">
          <cell r="K4184">
            <v>0</v>
          </cell>
          <cell r="M4184">
            <v>0</v>
          </cell>
          <cell r="O4184">
            <v>0</v>
          </cell>
        </row>
        <row r="4185">
          <cell r="E4185" t="str">
            <v>K</v>
          </cell>
          <cell r="V4185">
            <v>0</v>
          </cell>
        </row>
        <row r="4186">
          <cell r="E4186" t="str">
            <v>S1</v>
          </cell>
          <cell r="V4186">
            <v>0</v>
          </cell>
        </row>
        <row r="4187">
          <cell r="E4187" t="str">
            <v>K</v>
          </cell>
          <cell r="F4187" t="str">
            <v>I</v>
          </cell>
          <cell r="G4187" t="str">
            <v>I</v>
          </cell>
          <cell r="H4187">
            <v>1</v>
          </cell>
          <cell r="I4187">
            <v>8</v>
          </cell>
          <cell r="K4187">
            <v>65</v>
          </cell>
          <cell r="Q4187" t="str">
            <v>A</v>
          </cell>
          <cell r="R4187" t="str">
            <v>A</v>
          </cell>
          <cell r="S4187" t="str">
            <v>A</v>
          </cell>
          <cell r="T4187" t="str">
            <v>A</v>
          </cell>
          <cell r="U4187" t="str">
            <v>A</v>
          </cell>
          <cell r="V4187">
            <v>1001</v>
          </cell>
        </row>
        <row r="4188">
          <cell r="E4188" t="str">
            <v>K</v>
          </cell>
          <cell r="F4188" t="str">
            <v>I</v>
          </cell>
          <cell r="G4188" t="str">
            <v>I</v>
          </cell>
          <cell r="H4188">
            <v>1</v>
          </cell>
          <cell r="I4188">
            <v>8</v>
          </cell>
          <cell r="K4188">
            <v>63</v>
          </cell>
          <cell r="Q4188" t="str">
            <v>A</v>
          </cell>
          <cell r="R4188" t="str">
            <v>A</v>
          </cell>
          <cell r="S4188" t="str">
            <v>A</v>
          </cell>
          <cell r="T4188" t="str">
            <v>A</v>
          </cell>
          <cell r="U4188" t="str">
            <v>A</v>
          </cell>
          <cell r="V4188">
            <v>970</v>
          </cell>
        </row>
        <row r="4189">
          <cell r="E4189" t="str">
            <v>K</v>
          </cell>
          <cell r="F4189" t="str">
            <v>I</v>
          </cell>
          <cell r="G4189" t="str">
            <v>I</v>
          </cell>
          <cell r="H4189">
            <v>1</v>
          </cell>
          <cell r="I4189">
            <v>8</v>
          </cell>
          <cell r="K4189">
            <v>50</v>
          </cell>
          <cell r="Q4189" t="str">
            <v>A</v>
          </cell>
          <cell r="R4189" t="str">
            <v>A</v>
          </cell>
          <cell r="S4189" t="str">
            <v>A</v>
          </cell>
          <cell r="T4189" t="str">
            <v>A</v>
          </cell>
          <cell r="U4189" t="str">
            <v>A</v>
          </cell>
          <cell r="V4189">
            <v>770</v>
          </cell>
        </row>
        <row r="4190">
          <cell r="E4190" t="str">
            <v>K</v>
          </cell>
          <cell r="F4190" t="str">
            <v>I</v>
          </cell>
          <cell r="G4190" t="str">
            <v>I</v>
          </cell>
          <cell r="H4190">
            <v>1</v>
          </cell>
          <cell r="I4190">
            <v>8</v>
          </cell>
          <cell r="K4190">
            <v>67</v>
          </cell>
          <cell r="Q4190" t="str">
            <v>A</v>
          </cell>
          <cell r="R4190" t="str">
            <v>A</v>
          </cell>
          <cell r="S4190" t="str">
            <v>C</v>
          </cell>
          <cell r="T4190" t="str">
            <v>A</v>
          </cell>
          <cell r="U4190" t="str">
            <v>C</v>
          </cell>
          <cell r="V4190">
            <v>1032</v>
          </cell>
        </row>
        <row r="4191">
          <cell r="E4191" t="str">
            <v>K</v>
          </cell>
          <cell r="F4191" t="str">
            <v>I</v>
          </cell>
          <cell r="G4191" t="str">
            <v>I</v>
          </cell>
          <cell r="H4191">
            <v>1</v>
          </cell>
          <cell r="I4191">
            <v>8</v>
          </cell>
          <cell r="K4191">
            <v>86</v>
          </cell>
          <cell r="Q4191" t="str">
            <v>A</v>
          </cell>
          <cell r="R4191" t="str">
            <v>A</v>
          </cell>
          <cell r="S4191" t="str">
            <v>A</v>
          </cell>
          <cell r="T4191" t="str">
            <v>A</v>
          </cell>
          <cell r="U4191" t="str">
            <v>A</v>
          </cell>
          <cell r="V4191">
            <v>1324</v>
          </cell>
        </row>
        <row r="4192">
          <cell r="E4192" t="str">
            <v>K</v>
          </cell>
          <cell r="F4192" t="str">
            <v>I</v>
          </cell>
          <cell r="G4192" t="str">
            <v>I</v>
          </cell>
          <cell r="H4192">
            <v>1</v>
          </cell>
          <cell r="I4192">
            <v>8</v>
          </cell>
          <cell r="K4192">
            <v>67</v>
          </cell>
          <cell r="Q4192" t="str">
            <v>A</v>
          </cell>
          <cell r="R4192" t="str">
            <v>A</v>
          </cell>
          <cell r="S4192" t="str">
            <v>A</v>
          </cell>
          <cell r="T4192" t="str">
            <v>A</v>
          </cell>
          <cell r="U4192" t="str">
            <v>A</v>
          </cell>
          <cell r="V4192">
            <v>1032</v>
          </cell>
        </row>
        <row r="4193">
          <cell r="E4193" t="str">
            <v>K</v>
          </cell>
          <cell r="F4193" t="str">
            <v>I</v>
          </cell>
          <cell r="G4193" t="str">
            <v>I</v>
          </cell>
          <cell r="H4193">
            <v>1</v>
          </cell>
          <cell r="I4193">
            <v>11</v>
          </cell>
          <cell r="K4193">
            <v>53</v>
          </cell>
          <cell r="Q4193" t="str">
            <v>A</v>
          </cell>
          <cell r="R4193" t="str">
            <v>A</v>
          </cell>
          <cell r="S4193" t="str">
            <v>A</v>
          </cell>
          <cell r="T4193" t="str">
            <v>A</v>
          </cell>
          <cell r="U4193" t="str">
            <v>A</v>
          </cell>
          <cell r="V4193">
            <v>784</v>
          </cell>
        </row>
        <row r="4194">
          <cell r="E4194" t="str">
            <v>K</v>
          </cell>
          <cell r="F4194" t="str">
            <v>I</v>
          </cell>
          <cell r="G4194" t="str">
            <v>I</v>
          </cell>
          <cell r="H4194">
            <v>1</v>
          </cell>
          <cell r="I4194">
            <v>11</v>
          </cell>
          <cell r="K4194">
            <v>150</v>
          </cell>
          <cell r="Q4194" t="str">
            <v>A</v>
          </cell>
          <cell r="R4194" t="str">
            <v>A</v>
          </cell>
          <cell r="S4194" t="str">
            <v>A</v>
          </cell>
          <cell r="T4194" t="str">
            <v>A</v>
          </cell>
          <cell r="U4194" t="str">
            <v>A</v>
          </cell>
          <cell r="V4194">
            <v>2220</v>
          </cell>
        </row>
        <row r="4195">
          <cell r="E4195" t="str">
            <v>K</v>
          </cell>
          <cell r="F4195" t="str">
            <v>I</v>
          </cell>
          <cell r="G4195" t="str">
            <v>I</v>
          </cell>
          <cell r="H4195">
            <v>1</v>
          </cell>
          <cell r="I4195">
            <v>11</v>
          </cell>
          <cell r="K4195">
            <v>60</v>
          </cell>
          <cell r="Q4195" t="str">
            <v>A</v>
          </cell>
          <cell r="R4195" t="str">
            <v>A</v>
          </cell>
          <cell r="S4195" t="str">
            <v>A</v>
          </cell>
          <cell r="T4195" t="str">
            <v>A</v>
          </cell>
          <cell r="U4195" t="str">
            <v>A</v>
          </cell>
          <cell r="V4195">
            <v>888</v>
          </cell>
        </row>
        <row r="4196">
          <cell r="E4196" t="str">
            <v>K</v>
          </cell>
          <cell r="F4196" t="str">
            <v>I</v>
          </cell>
          <cell r="G4196" t="str">
            <v>I</v>
          </cell>
          <cell r="H4196">
            <v>1</v>
          </cell>
          <cell r="I4196">
            <v>11</v>
          </cell>
          <cell r="K4196">
            <v>55</v>
          </cell>
          <cell r="Q4196" t="str">
            <v>A</v>
          </cell>
          <cell r="R4196" t="str">
            <v>C</v>
          </cell>
          <cell r="S4196" t="str">
            <v>A</v>
          </cell>
          <cell r="T4196" t="str">
            <v>A</v>
          </cell>
          <cell r="U4196" t="str">
            <v>C</v>
          </cell>
          <cell r="V4196">
            <v>814</v>
          </cell>
        </row>
        <row r="4197">
          <cell r="E4197" t="str">
            <v>K</v>
          </cell>
          <cell r="F4197" t="str">
            <v>I</v>
          </cell>
          <cell r="G4197" t="str">
            <v>I</v>
          </cell>
          <cell r="H4197">
            <v>1</v>
          </cell>
          <cell r="I4197">
            <v>11</v>
          </cell>
          <cell r="K4197">
            <v>55</v>
          </cell>
          <cell r="Q4197" t="str">
            <v>A</v>
          </cell>
          <cell r="R4197" t="str">
            <v>A</v>
          </cell>
          <cell r="S4197" t="str">
            <v>C</v>
          </cell>
          <cell r="T4197" t="str">
            <v>A</v>
          </cell>
          <cell r="U4197" t="str">
            <v>C</v>
          </cell>
          <cell r="V4197">
            <v>814</v>
          </cell>
        </row>
        <row r="4198">
          <cell r="E4198" t="str">
            <v>K</v>
          </cell>
          <cell r="F4198" t="str">
            <v>I</v>
          </cell>
          <cell r="G4198" t="str">
            <v>I</v>
          </cell>
          <cell r="H4198">
            <v>1</v>
          </cell>
          <cell r="I4198">
            <v>11</v>
          </cell>
          <cell r="K4198">
            <v>78</v>
          </cell>
          <cell r="Q4198" t="str">
            <v>A</v>
          </cell>
          <cell r="R4198" t="str">
            <v>A</v>
          </cell>
          <cell r="S4198" t="str">
            <v>C</v>
          </cell>
          <cell r="T4198" t="str">
            <v>A</v>
          </cell>
          <cell r="U4198" t="str">
            <v>C</v>
          </cell>
          <cell r="V4198">
            <v>1154</v>
          </cell>
        </row>
        <row r="4199">
          <cell r="E4199" t="str">
            <v>K</v>
          </cell>
          <cell r="F4199" t="str">
            <v>I</v>
          </cell>
          <cell r="G4199" t="str">
            <v>I</v>
          </cell>
          <cell r="H4199">
            <v>1</v>
          </cell>
          <cell r="I4199">
            <v>11</v>
          </cell>
          <cell r="K4199">
            <v>52</v>
          </cell>
          <cell r="Q4199" t="str">
            <v>A</v>
          </cell>
          <cell r="R4199" t="str">
            <v>A</v>
          </cell>
          <cell r="S4199" t="str">
            <v>A</v>
          </cell>
          <cell r="T4199" t="str">
            <v>A</v>
          </cell>
          <cell r="U4199" t="str">
            <v>A</v>
          </cell>
          <cell r="V4199">
            <v>770</v>
          </cell>
        </row>
        <row r="4200">
          <cell r="E4200" t="str">
            <v>S1</v>
          </cell>
          <cell r="V4200">
            <v>0</v>
          </cell>
        </row>
        <row r="4201">
          <cell r="E4201" t="str">
            <v>K</v>
          </cell>
          <cell r="F4201" t="str">
            <v>I</v>
          </cell>
          <cell r="G4201" t="str">
            <v>I</v>
          </cell>
          <cell r="H4201">
            <v>1</v>
          </cell>
          <cell r="I4201">
            <v>11</v>
          </cell>
          <cell r="K4201">
            <v>57</v>
          </cell>
          <cell r="Q4201" t="str">
            <v>A</v>
          </cell>
          <cell r="R4201" t="str">
            <v>A</v>
          </cell>
          <cell r="S4201" t="str">
            <v>A</v>
          </cell>
          <cell r="T4201" t="str">
            <v>A</v>
          </cell>
          <cell r="U4201" t="str">
            <v>A</v>
          </cell>
          <cell r="V4201">
            <v>844</v>
          </cell>
        </row>
        <row r="4202">
          <cell r="E4202" t="str">
            <v>K</v>
          </cell>
          <cell r="F4202" t="str">
            <v>I</v>
          </cell>
          <cell r="G4202" t="str">
            <v>I</v>
          </cell>
          <cell r="H4202">
            <v>1</v>
          </cell>
          <cell r="I4202">
            <v>11</v>
          </cell>
          <cell r="K4202">
            <v>50</v>
          </cell>
          <cell r="Q4202" t="str">
            <v>A</v>
          </cell>
          <cell r="R4202" t="str">
            <v>A</v>
          </cell>
          <cell r="S4202" t="str">
            <v>A</v>
          </cell>
          <cell r="T4202" t="str">
            <v>A</v>
          </cell>
          <cell r="U4202" t="str">
            <v>A</v>
          </cell>
          <cell r="V4202">
            <v>740</v>
          </cell>
        </row>
        <row r="4203">
          <cell r="E4203" t="str">
            <v>K</v>
          </cell>
          <cell r="F4203" t="str">
            <v>I</v>
          </cell>
          <cell r="G4203" t="str">
            <v>I</v>
          </cell>
          <cell r="H4203">
            <v>1</v>
          </cell>
          <cell r="I4203">
            <v>11</v>
          </cell>
          <cell r="K4203">
            <v>45</v>
          </cell>
          <cell r="Q4203" t="str">
            <v>A</v>
          </cell>
          <cell r="R4203" t="str">
            <v>C</v>
          </cell>
          <cell r="S4203" t="str">
            <v>C</v>
          </cell>
          <cell r="T4203" t="str">
            <v>A</v>
          </cell>
          <cell r="U4203" t="str">
            <v>C</v>
          </cell>
          <cell r="V4203">
            <v>666</v>
          </cell>
        </row>
        <row r="4204">
          <cell r="E4204" t="str">
            <v>K</v>
          </cell>
          <cell r="F4204" t="str">
            <v>I</v>
          </cell>
          <cell r="G4204" t="str">
            <v>I</v>
          </cell>
          <cell r="H4204">
            <v>1</v>
          </cell>
          <cell r="I4204">
            <v>11</v>
          </cell>
          <cell r="K4204">
            <v>120</v>
          </cell>
          <cell r="Q4204" t="str">
            <v>A</v>
          </cell>
          <cell r="R4204" t="str">
            <v>A</v>
          </cell>
          <cell r="S4204" t="str">
            <v>A</v>
          </cell>
          <cell r="T4204" t="str">
            <v>A</v>
          </cell>
          <cell r="U4204" t="str">
            <v>A</v>
          </cell>
          <cell r="V4204">
            <v>1776</v>
          </cell>
        </row>
        <row r="4205">
          <cell r="E4205" t="str">
            <v>S1</v>
          </cell>
          <cell r="V4205">
            <v>0</v>
          </cell>
        </row>
        <row r="4206">
          <cell r="E4206" t="str">
            <v>K</v>
          </cell>
          <cell r="F4206" t="str">
            <v>I</v>
          </cell>
          <cell r="G4206" t="str">
            <v>I</v>
          </cell>
          <cell r="H4206">
            <v>1</v>
          </cell>
          <cell r="I4206">
            <v>11</v>
          </cell>
          <cell r="K4206">
            <v>81</v>
          </cell>
          <cell r="Q4206" t="str">
            <v>A</v>
          </cell>
          <cell r="R4206" t="str">
            <v>A</v>
          </cell>
          <cell r="S4206" t="str">
            <v>A</v>
          </cell>
          <cell r="T4206" t="str">
            <v>A</v>
          </cell>
          <cell r="U4206" t="str">
            <v>A</v>
          </cell>
          <cell r="V4206">
            <v>1199</v>
          </cell>
        </row>
        <row r="4207">
          <cell r="E4207" t="str">
            <v>K</v>
          </cell>
          <cell r="F4207" t="str">
            <v>I</v>
          </cell>
          <cell r="G4207" t="str">
            <v>I</v>
          </cell>
          <cell r="H4207">
            <v>1</v>
          </cell>
          <cell r="I4207">
            <v>11</v>
          </cell>
          <cell r="K4207">
            <v>114</v>
          </cell>
          <cell r="Q4207" t="str">
            <v>A</v>
          </cell>
          <cell r="R4207" t="str">
            <v>A</v>
          </cell>
          <cell r="S4207" t="str">
            <v>A</v>
          </cell>
          <cell r="T4207" t="str">
            <v>A</v>
          </cell>
          <cell r="U4207" t="str">
            <v>A</v>
          </cell>
          <cell r="V4207">
            <v>1687</v>
          </cell>
        </row>
        <row r="4208">
          <cell r="E4208" t="str">
            <v>K</v>
          </cell>
          <cell r="F4208" t="str">
            <v>I</v>
          </cell>
          <cell r="G4208" t="str">
            <v>I</v>
          </cell>
          <cell r="H4208">
            <v>1</v>
          </cell>
          <cell r="I4208">
            <v>11</v>
          </cell>
          <cell r="K4208">
            <v>50</v>
          </cell>
          <cell r="Q4208" t="str">
            <v>A</v>
          </cell>
          <cell r="R4208" t="str">
            <v>A</v>
          </cell>
          <cell r="S4208" t="str">
            <v>A</v>
          </cell>
          <cell r="T4208" t="str">
            <v>A</v>
          </cell>
          <cell r="U4208" t="str">
            <v>A</v>
          </cell>
          <cell r="V4208">
            <v>740</v>
          </cell>
        </row>
        <row r="4209">
          <cell r="E4209" t="str">
            <v>K</v>
          </cell>
          <cell r="F4209" t="str">
            <v>I</v>
          </cell>
          <cell r="G4209" t="str">
            <v>I</v>
          </cell>
          <cell r="H4209">
            <v>1</v>
          </cell>
          <cell r="I4209">
            <v>11</v>
          </cell>
          <cell r="K4209">
            <v>75</v>
          </cell>
          <cell r="Q4209" t="str">
            <v>A</v>
          </cell>
          <cell r="R4209" t="str">
            <v>A</v>
          </cell>
          <cell r="S4209" t="str">
            <v>A</v>
          </cell>
          <cell r="T4209" t="str">
            <v>A</v>
          </cell>
          <cell r="U4209" t="str">
            <v>A</v>
          </cell>
          <cell r="V4209">
            <v>1110</v>
          </cell>
        </row>
        <row r="4210">
          <cell r="E4210" t="str">
            <v>K</v>
          </cell>
          <cell r="F4210" t="str">
            <v>I</v>
          </cell>
          <cell r="G4210" t="str">
            <v>I</v>
          </cell>
          <cell r="H4210">
            <v>1</v>
          </cell>
          <cell r="I4210">
            <v>11</v>
          </cell>
          <cell r="K4210">
            <v>103</v>
          </cell>
          <cell r="Q4210" t="str">
            <v>A</v>
          </cell>
          <cell r="R4210" t="str">
            <v>A</v>
          </cell>
          <cell r="S4210" t="str">
            <v>A</v>
          </cell>
          <cell r="T4210" t="str">
            <v>A</v>
          </cell>
          <cell r="U4210" t="str">
            <v>A</v>
          </cell>
          <cell r="V4210">
            <v>1524</v>
          </cell>
        </row>
        <row r="4211">
          <cell r="E4211">
            <v>0</v>
          </cell>
          <cell r="V4211">
            <v>0</v>
          </cell>
        </row>
        <row r="4212">
          <cell r="E4212">
            <v>0</v>
          </cell>
          <cell r="V4212">
            <v>0</v>
          </cell>
        </row>
        <row r="4213">
          <cell r="E4213">
            <v>0</v>
          </cell>
          <cell r="V4213">
            <v>0</v>
          </cell>
        </row>
        <row r="4214">
          <cell r="E4214">
            <v>0</v>
          </cell>
          <cell r="V4214">
            <v>0</v>
          </cell>
        </row>
        <row r="4215">
          <cell r="E4215">
            <v>0</v>
          </cell>
          <cell r="V4215">
            <v>0</v>
          </cell>
        </row>
        <row r="4216">
          <cell r="E4216">
            <v>0</v>
          </cell>
          <cell r="V4216">
            <v>0</v>
          </cell>
        </row>
        <row r="4217">
          <cell r="E4217">
            <v>0</v>
          </cell>
          <cell r="V4217">
            <v>0</v>
          </cell>
        </row>
        <row r="4218">
          <cell r="E4218">
            <v>0</v>
          </cell>
          <cell r="V4218">
            <v>0</v>
          </cell>
        </row>
        <row r="4219">
          <cell r="E4219">
            <v>0</v>
          </cell>
          <cell r="V4219">
            <v>0</v>
          </cell>
        </row>
        <row r="4220">
          <cell r="E4220">
            <v>0</v>
          </cell>
          <cell r="V4220">
            <v>0</v>
          </cell>
        </row>
        <row r="4221">
          <cell r="E4221">
            <v>0</v>
          </cell>
          <cell r="V4221">
            <v>0</v>
          </cell>
        </row>
        <row r="4222">
          <cell r="E4222" t="str">
            <v>K</v>
          </cell>
          <cell r="F4222" t="str">
            <v>I</v>
          </cell>
          <cell r="G4222" t="str">
            <v>I</v>
          </cell>
          <cell r="H4222">
            <v>1</v>
          </cell>
          <cell r="I4222">
            <v>11</v>
          </cell>
          <cell r="K4222">
            <v>47</v>
          </cell>
          <cell r="Q4222" t="str">
            <v>A</v>
          </cell>
          <cell r="R4222" t="str">
            <v>C</v>
          </cell>
          <cell r="S4222" t="str">
            <v>A</v>
          </cell>
          <cell r="T4222" t="str">
            <v>A</v>
          </cell>
          <cell r="U4222" t="str">
            <v>C</v>
          </cell>
          <cell r="V4222">
            <v>696</v>
          </cell>
        </row>
        <row r="4223">
          <cell r="E4223" t="str">
            <v>K</v>
          </cell>
          <cell r="F4223" t="str">
            <v>I</v>
          </cell>
          <cell r="G4223" t="str">
            <v>I</v>
          </cell>
          <cell r="H4223">
            <v>1</v>
          </cell>
          <cell r="I4223">
            <v>11</v>
          </cell>
          <cell r="K4223">
            <v>49</v>
          </cell>
          <cell r="Q4223" t="str">
            <v>A</v>
          </cell>
          <cell r="R4223" t="str">
            <v>A</v>
          </cell>
          <cell r="S4223" t="str">
            <v>C</v>
          </cell>
          <cell r="T4223" t="str">
            <v>A</v>
          </cell>
          <cell r="U4223" t="str">
            <v>C</v>
          </cell>
          <cell r="V4223">
            <v>725</v>
          </cell>
        </row>
        <row r="4224">
          <cell r="E4224" t="str">
            <v>K</v>
          </cell>
          <cell r="F4224" t="str">
            <v>II</v>
          </cell>
          <cell r="G4224" t="str">
            <v>II</v>
          </cell>
          <cell r="H4224">
            <v>1</v>
          </cell>
          <cell r="I4224">
            <v>8</v>
          </cell>
          <cell r="K4224">
            <v>97</v>
          </cell>
          <cell r="Q4224" t="str">
            <v>A</v>
          </cell>
          <cell r="R4224" t="str">
            <v>A</v>
          </cell>
          <cell r="S4224" t="str">
            <v>A</v>
          </cell>
          <cell r="T4224" t="str">
            <v>A</v>
          </cell>
          <cell r="U4224" t="str">
            <v>A</v>
          </cell>
          <cell r="V4224">
            <v>1494</v>
          </cell>
        </row>
        <row r="4225">
          <cell r="E4225" t="str">
            <v>C</v>
          </cell>
          <cell r="V4225">
            <v>0</v>
          </cell>
        </row>
        <row r="4226">
          <cell r="E4226" t="str">
            <v>K</v>
          </cell>
          <cell r="F4226" t="str">
            <v>II</v>
          </cell>
          <cell r="G4226" t="str">
            <v>II</v>
          </cell>
          <cell r="H4226">
            <v>1</v>
          </cell>
          <cell r="I4226">
            <v>8</v>
          </cell>
          <cell r="K4226">
            <v>110</v>
          </cell>
          <cell r="Q4226" t="str">
            <v>A</v>
          </cell>
          <cell r="R4226" t="str">
            <v>A</v>
          </cell>
          <cell r="S4226" t="str">
            <v>A</v>
          </cell>
          <cell r="T4226" t="str">
            <v>A</v>
          </cell>
          <cell r="U4226" t="str">
            <v>A</v>
          </cell>
          <cell r="V4226">
            <v>1694</v>
          </cell>
        </row>
        <row r="4227">
          <cell r="E4227" t="str">
            <v>S1</v>
          </cell>
          <cell r="V4227">
            <v>0</v>
          </cell>
        </row>
        <row r="4228">
          <cell r="E4228" t="str">
            <v>K</v>
          </cell>
          <cell r="F4228" t="str">
            <v>II</v>
          </cell>
          <cell r="G4228" t="str">
            <v>II</v>
          </cell>
          <cell r="H4228">
            <v>1</v>
          </cell>
          <cell r="I4228">
            <v>8</v>
          </cell>
          <cell r="K4228">
            <v>88</v>
          </cell>
          <cell r="Q4228" t="str">
            <v>A</v>
          </cell>
          <cell r="R4228" t="str">
            <v>A</v>
          </cell>
          <cell r="S4228" t="str">
            <v>A</v>
          </cell>
          <cell r="T4228" t="str">
            <v>A</v>
          </cell>
          <cell r="U4228" t="str">
            <v>A</v>
          </cell>
          <cell r="V4228">
            <v>1355</v>
          </cell>
        </row>
        <row r="4229">
          <cell r="E4229" t="str">
            <v>S1</v>
          </cell>
          <cell r="V4229">
            <v>0</v>
          </cell>
        </row>
        <row r="4230">
          <cell r="E4230" t="str">
            <v>K</v>
          </cell>
          <cell r="F4230" t="str">
            <v>II</v>
          </cell>
          <cell r="G4230" t="str">
            <v>II</v>
          </cell>
          <cell r="H4230">
            <v>1</v>
          </cell>
          <cell r="I4230">
            <v>8</v>
          </cell>
          <cell r="K4230">
            <v>75</v>
          </cell>
          <cell r="Q4230" t="str">
            <v>A</v>
          </cell>
          <cell r="R4230" t="str">
            <v>A</v>
          </cell>
          <cell r="S4230" t="str">
            <v>A</v>
          </cell>
          <cell r="T4230" t="str">
            <v>A</v>
          </cell>
          <cell r="U4230" t="str">
            <v>A</v>
          </cell>
          <cell r="V4230">
            <v>1155</v>
          </cell>
        </row>
        <row r="4231">
          <cell r="E4231" t="str">
            <v>S1</v>
          </cell>
          <cell r="V4231">
            <v>0</v>
          </cell>
        </row>
        <row r="4232">
          <cell r="E4232" t="str">
            <v>K</v>
          </cell>
          <cell r="F4232" t="str">
            <v>II</v>
          </cell>
          <cell r="G4232" t="str">
            <v>II</v>
          </cell>
          <cell r="H4232">
            <v>1</v>
          </cell>
          <cell r="I4232">
            <v>10</v>
          </cell>
          <cell r="K4232">
            <v>80</v>
          </cell>
          <cell r="Q4232" t="str">
            <v>A</v>
          </cell>
          <cell r="R4232" t="str">
            <v>A</v>
          </cell>
          <cell r="S4232" t="str">
            <v>A</v>
          </cell>
          <cell r="T4232" t="str">
            <v>A</v>
          </cell>
          <cell r="U4232" t="str">
            <v>A</v>
          </cell>
          <cell r="V4232">
            <v>1086</v>
          </cell>
        </row>
        <row r="4233">
          <cell r="E4233" t="str">
            <v>K</v>
          </cell>
          <cell r="F4233" t="str">
            <v>II</v>
          </cell>
          <cell r="G4233" t="str">
            <v>II</v>
          </cell>
          <cell r="H4233">
            <v>1</v>
          </cell>
          <cell r="I4233">
            <v>10</v>
          </cell>
          <cell r="K4233">
            <v>80</v>
          </cell>
          <cell r="Q4233" t="str">
            <v>A</v>
          </cell>
          <cell r="R4233" t="str">
            <v>A</v>
          </cell>
          <cell r="S4233" t="str">
            <v>A</v>
          </cell>
          <cell r="T4233" t="str">
            <v>A</v>
          </cell>
          <cell r="U4233" t="str">
            <v>A</v>
          </cell>
          <cell r="V4233">
            <v>1086</v>
          </cell>
        </row>
        <row r="4234">
          <cell r="E4234" t="str">
            <v>K</v>
          </cell>
          <cell r="F4234" t="str">
            <v>II</v>
          </cell>
          <cell r="G4234" t="str">
            <v>II</v>
          </cell>
          <cell r="H4234">
            <v>1</v>
          </cell>
          <cell r="I4234">
            <v>10</v>
          </cell>
          <cell r="K4234">
            <v>61</v>
          </cell>
          <cell r="Q4234" t="str">
            <v>A</v>
          </cell>
          <cell r="R4234" t="str">
            <v>A</v>
          </cell>
          <cell r="S4234" t="str">
            <v>A</v>
          </cell>
          <cell r="T4234" t="str">
            <v>A</v>
          </cell>
          <cell r="U4234" t="str">
            <v>A</v>
          </cell>
          <cell r="V4234">
            <v>828</v>
          </cell>
        </row>
        <row r="4235">
          <cell r="E4235" t="str">
            <v>K</v>
          </cell>
          <cell r="F4235" t="str">
            <v>II</v>
          </cell>
          <cell r="G4235" t="str">
            <v>II</v>
          </cell>
          <cell r="H4235">
            <v>1</v>
          </cell>
          <cell r="I4235">
            <v>10</v>
          </cell>
          <cell r="K4235">
            <v>67</v>
          </cell>
          <cell r="Q4235" t="str">
            <v>A</v>
          </cell>
          <cell r="R4235" t="str">
            <v>A</v>
          </cell>
          <cell r="S4235" t="str">
            <v>A</v>
          </cell>
          <cell r="T4235" t="str">
            <v>C</v>
          </cell>
          <cell r="U4235" t="str">
            <v>C</v>
          </cell>
          <cell r="V4235">
            <v>909</v>
          </cell>
        </row>
        <row r="4236">
          <cell r="E4236" t="str">
            <v>K</v>
          </cell>
          <cell r="F4236" t="str">
            <v>II</v>
          </cell>
          <cell r="G4236" t="str">
            <v>II</v>
          </cell>
          <cell r="H4236">
            <v>1</v>
          </cell>
          <cell r="I4236">
            <v>10</v>
          </cell>
          <cell r="K4236">
            <v>61</v>
          </cell>
          <cell r="Q4236" t="str">
            <v>A</v>
          </cell>
          <cell r="R4236" t="str">
            <v>A</v>
          </cell>
          <cell r="S4236" t="str">
            <v>A</v>
          </cell>
          <cell r="T4236" t="str">
            <v>A</v>
          </cell>
          <cell r="U4236" t="str">
            <v>A</v>
          </cell>
          <cell r="V4236">
            <v>828</v>
          </cell>
        </row>
        <row r="4237">
          <cell r="E4237" t="str">
            <v>S1</v>
          </cell>
          <cell r="V4237">
            <v>0</v>
          </cell>
        </row>
        <row r="4238">
          <cell r="E4238" t="str">
            <v>K</v>
          </cell>
          <cell r="F4238" t="str">
            <v>II</v>
          </cell>
          <cell r="G4238" t="str">
            <v>II</v>
          </cell>
          <cell r="H4238">
            <v>1</v>
          </cell>
          <cell r="I4238">
            <v>10</v>
          </cell>
          <cell r="K4238">
            <v>49</v>
          </cell>
          <cell r="Q4238" t="str">
            <v>A</v>
          </cell>
          <cell r="R4238" t="str">
            <v>A</v>
          </cell>
          <cell r="S4238" t="str">
            <v>C</v>
          </cell>
          <cell r="T4238" t="str">
            <v>C</v>
          </cell>
          <cell r="U4238" t="str">
            <v>C</v>
          </cell>
          <cell r="V4238">
            <v>665</v>
          </cell>
        </row>
        <row r="4239">
          <cell r="E4239" t="str">
            <v>K</v>
          </cell>
          <cell r="F4239" t="str">
            <v>II</v>
          </cell>
          <cell r="G4239" t="str">
            <v>II</v>
          </cell>
          <cell r="H4239">
            <v>1</v>
          </cell>
          <cell r="I4239">
            <v>10</v>
          </cell>
          <cell r="K4239">
            <v>55</v>
          </cell>
          <cell r="Q4239" t="str">
            <v>A</v>
          </cell>
          <cell r="R4239" t="str">
            <v>A</v>
          </cell>
          <cell r="S4239" t="str">
            <v>C</v>
          </cell>
          <cell r="T4239" t="str">
            <v>C</v>
          </cell>
          <cell r="U4239" t="str">
            <v>C</v>
          </cell>
          <cell r="V4239">
            <v>746</v>
          </cell>
        </row>
        <row r="4240">
          <cell r="E4240" t="str">
            <v>M1</v>
          </cell>
          <cell r="V4240">
            <v>0</v>
          </cell>
        </row>
        <row r="4241">
          <cell r="E4241" t="str">
            <v>K</v>
          </cell>
          <cell r="F4241" t="str">
            <v>II</v>
          </cell>
          <cell r="G4241" t="str">
            <v>II</v>
          </cell>
          <cell r="H4241">
            <v>1</v>
          </cell>
          <cell r="I4241">
            <v>10</v>
          </cell>
          <cell r="K4241">
            <v>40</v>
          </cell>
          <cell r="Q4241" t="str">
            <v>A</v>
          </cell>
          <cell r="R4241" t="str">
            <v>C</v>
          </cell>
          <cell r="S4241" t="str">
            <v>A</v>
          </cell>
          <cell r="T4241" t="str">
            <v>C</v>
          </cell>
          <cell r="U4241" t="str">
            <v>C</v>
          </cell>
          <cell r="V4241">
            <v>543</v>
          </cell>
        </row>
        <row r="4242">
          <cell r="E4242" t="str">
            <v>S1</v>
          </cell>
          <cell r="V4242">
            <v>0</v>
          </cell>
        </row>
        <row r="4243">
          <cell r="E4243" t="str">
            <v>K</v>
          </cell>
          <cell r="F4243" t="str">
            <v>II</v>
          </cell>
          <cell r="G4243" t="str">
            <v>II</v>
          </cell>
          <cell r="H4243">
            <v>1</v>
          </cell>
          <cell r="I4243">
            <v>10</v>
          </cell>
          <cell r="K4243">
            <v>47</v>
          </cell>
          <cell r="Q4243" t="str">
            <v>A</v>
          </cell>
          <cell r="R4243" t="str">
            <v>C</v>
          </cell>
          <cell r="S4243" t="str">
            <v>A</v>
          </cell>
          <cell r="T4243" t="str">
            <v>C</v>
          </cell>
          <cell r="U4243" t="str">
            <v>C</v>
          </cell>
          <cell r="V4243">
            <v>638</v>
          </cell>
        </row>
        <row r="4244">
          <cell r="E4244">
            <v>0</v>
          </cell>
          <cell r="V4244">
            <v>0</v>
          </cell>
        </row>
        <row r="4245">
          <cell r="E4245" t="str">
            <v>S1</v>
          </cell>
          <cell r="V4245">
            <v>0</v>
          </cell>
        </row>
        <row r="4246">
          <cell r="E4246" t="str">
            <v>K</v>
          </cell>
          <cell r="F4246" t="str">
            <v>II</v>
          </cell>
          <cell r="G4246" t="str">
            <v>II</v>
          </cell>
          <cell r="H4246">
            <v>1</v>
          </cell>
          <cell r="I4246">
            <v>10</v>
          </cell>
          <cell r="K4246">
            <v>61</v>
          </cell>
          <cell r="Q4246" t="str">
            <v>A</v>
          </cell>
          <cell r="R4246" t="str">
            <v>A</v>
          </cell>
          <cell r="S4246" t="str">
            <v>C</v>
          </cell>
          <cell r="T4246" t="str">
            <v>C</v>
          </cell>
          <cell r="U4246" t="str">
            <v>C</v>
          </cell>
          <cell r="V4246">
            <v>828</v>
          </cell>
        </row>
        <row r="4247">
          <cell r="E4247" t="str">
            <v>K</v>
          </cell>
          <cell r="F4247" t="str">
            <v>II</v>
          </cell>
          <cell r="G4247" t="str">
            <v>II</v>
          </cell>
          <cell r="H4247">
            <v>1</v>
          </cell>
          <cell r="I4247">
            <v>10</v>
          </cell>
          <cell r="K4247">
            <v>47</v>
          </cell>
          <cell r="Q4247" t="str">
            <v>A</v>
          </cell>
          <cell r="R4247" t="str">
            <v>A</v>
          </cell>
          <cell r="S4247" t="str">
            <v>C</v>
          </cell>
          <cell r="T4247" t="str">
            <v>C</v>
          </cell>
          <cell r="U4247" t="str">
            <v>C</v>
          </cell>
          <cell r="V4247">
            <v>638</v>
          </cell>
        </row>
        <row r="4248">
          <cell r="E4248">
            <v>0</v>
          </cell>
          <cell r="V4248">
            <v>0</v>
          </cell>
        </row>
        <row r="4249">
          <cell r="E4249">
            <v>0</v>
          </cell>
          <cell r="V4249">
            <v>0</v>
          </cell>
        </row>
        <row r="4250">
          <cell r="E4250">
            <v>0</v>
          </cell>
          <cell r="V4250">
            <v>0</v>
          </cell>
        </row>
        <row r="4251">
          <cell r="E4251">
            <v>0</v>
          </cell>
          <cell r="V4251">
            <v>0</v>
          </cell>
        </row>
        <row r="4252">
          <cell r="E4252">
            <v>0</v>
          </cell>
          <cell r="V4252">
            <v>0</v>
          </cell>
        </row>
        <row r="4253">
          <cell r="E4253">
            <v>0</v>
          </cell>
          <cell r="V4253">
            <v>0</v>
          </cell>
        </row>
        <row r="4254">
          <cell r="E4254">
            <v>0</v>
          </cell>
          <cell r="V4254">
            <v>0</v>
          </cell>
        </row>
        <row r="4255">
          <cell r="E4255">
            <v>0</v>
          </cell>
          <cell r="V4255">
            <v>0</v>
          </cell>
        </row>
        <row r="4256">
          <cell r="E4256">
            <v>0</v>
          </cell>
          <cell r="V4256">
            <v>0</v>
          </cell>
        </row>
        <row r="4257">
          <cell r="E4257">
            <v>0</v>
          </cell>
          <cell r="V4257">
            <v>0</v>
          </cell>
        </row>
        <row r="4258">
          <cell r="E4258">
            <v>0</v>
          </cell>
          <cell r="V4258">
            <v>0</v>
          </cell>
        </row>
        <row r="4259">
          <cell r="E4259">
            <v>0</v>
          </cell>
          <cell r="V4259">
            <v>0</v>
          </cell>
        </row>
        <row r="4260">
          <cell r="E4260">
            <v>0</v>
          </cell>
          <cell r="V4260">
            <v>0</v>
          </cell>
        </row>
        <row r="4261">
          <cell r="E4261">
            <v>0</v>
          </cell>
          <cell r="V4261">
            <v>0</v>
          </cell>
        </row>
        <row r="4262">
          <cell r="E4262">
            <v>0</v>
          </cell>
          <cell r="V4262">
            <v>0</v>
          </cell>
        </row>
        <row r="4263">
          <cell r="E4263">
            <v>0</v>
          </cell>
          <cell r="V4263">
            <v>0</v>
          </cell>
        </row>
        <row r="4264">
          <cell r="E4264">
            <v>0</v>
          </cell>
          <cell r="V4264">
            <v>0</v>
          </cell>
        </row>
        <row r="4265">
          <cell r="E4265">
            <v>0</v>
          </cell>
          <cell r="V4265">
            <v>0</v>
          </cell>
        </row>
        <row r="4266">
          <cell r="E4266">
            <v>0</v>
          </cell>
          <cell r="V4266">
            <v>0</v>
          </cell>
        </row>
        <row r="4267">
          <cell r="E4267">
            <v>0</v>
          </cell>
          <cell r="V4267">
            <v>0</v>
          </cell>
        </row>
        <row r="4268">
          <cell r="E4268">
            <v>0</v>
          </cell>
          <cell r="V4268">
            <v>0</v>
          </cell>
        </row>
        <row r="4269">
          <cell r="E4269">
            <v>0</v>
          </cell>
          <cell r="V4269">
            <v>0</v>
          </cell>
        </row>
        <row r="4270">
          <cell r="E4270">
            <v>0</v>
          </cell>
          <cell r="V4270">
            <v>0</v>
          </cell>
        </row>
        <row r="4271">
          <cell r="E4271">
            <v>0</v>
          </cell>
          <cell r="V4271">
            <v>0</v>
          </cell>
        </row>
        <row r="4272">
          <cell r="E4272">
            <v>0</v>
          </cell>
          <cell r="V4272">
            <v>0</v>
          </cell>
        </row>
        <row r="4273">
          <cell r="E4273">
            <v>0</v>
          </cell>
          <cell r="V4273">
            <v>0</v>
          </cell>
        </row>
        <row r="4274">
          <cell r="E4274">
            <v>0</v>
          </cell>
          <cell r="V4274">
            <v>0</v>
          </cell>
        </row>
        <row r="4275">
          <cell r="E4275">
            <v>0</v>
          </cell>
          <cell r="V4275">
            <v>0</v>
          </cell>
        </row>
        <row r="4276">
          <cell r="E4276">
            <v>0</v>
          </cell>
          <cell r="V4276">
            <v>0</v>
          </cell>
        </row>
        <row r="4277">
          <cell r="E4277">
            <v>0</v>
          </cell>
          <cell r="V4277">
            <v>0</v>
          </cell>
        </row>
        <row r="4278">
          <cell r="E4278">
            <v>0</v>
          </cell>
          <cell r="V4278">
            <v>0</v>
          </cell>
        </row>
        <row r="4279">
          <cell r="E4279">
            <v>0</v>
          </cell>
          <cell r="V4279">
            <v>0</v>
          </cell>
        </row>
        <row r="4280">
          <cell r="E4280">
            <v>0</v>
          </cell>
          <cell r="V4280">
            <v>0</v>
          </cell>
        </row>
        <row r="4281">
          <cell r="E4281">
            <v>0</v>
          </cell>
          <cell r="V4281">
            <v>0</v>
          </cell>
        </row>
        <row r="4282">
          <cell r="E4282">
            <v>0</v>
          </cell>
          <cell r="V4282">
            <v>0</v>
          </cell>
        </row>
        <row r="4283">
          <cell r="E4283">
            <v>0</v>
          </cell>
          <cell r="V4283">
            <v>0</v>
          </cell>
        </row>
        <row r="4284">
          <cell r="E4284">
            <v>0</v>
          </cell>
          <cell r="V4284">
            <v>0</v>
          </cell>
        </row>
        <row r="4285">
          <cell r="E4285">
            <v>0</v>
          </cell>
          <cell r="V4285">
            <v>0</v>
          </cell>
        </row>
        <row r="4286">
          <cell r="E4286">
            <v>0</v>
          </cell>
          <cell r="V4286">
            <v>0</v>
          </cell>
        </row>
        <row r="4287">
          <cell r="E4287">
            <v>0</v>
          </cell>
          <cell r="V4287">
            <v>0</v>
          </cell>
        </row>
        <row r="4288">
          <cell r="E4288">
            <v>0</v>
          </cell>
          <cell r="V4288">
            <v>0</v>
          </cell>
        </row>
        <row r="4289">
          <cell r="E4289">
            <v>0</v>
          </cell>
          <cell r="V4289">
            <v>0</v>
          </cell>
        </row>
        <row r="4290">
          <cell r="E4290">
            <v>0</v>
          </cell>
          <cell r="V4290">
            <v>0</v>
          </cell>
        </row>
        <row r="4291">
          <cell r="E4291">
            <v>0</v>
          </cell>
          <cell r="V4291">
            <v>0</v>
          </cell>
        </row>
        <row r="4292">
          <cell r="E4292">
            <v>0</v>
          </cell>
          <cell r="V4292">
            <v>0</v>
          </cell>
        </row>
        <row r="4293">
          <cell r="E4293">
            <v>0</v>
          </cell>
          <cell r="V4293">
            <v>0</v>
          </cell>
        </row>
        <row r="4294">
          <cell r="E4294">
            <v>0</v>
          </cell>
          <cell r="V4294">
            <v>0</v>
          </cell>
        </row>
        <row r="4295">
          <cell r="E4295">
            <v>0</v>
          </cell>
          <cell r="V4295">
            <v>0</v>
          </cell>
        </row>
        <row r="4296">
          <cell r="E4296">
            <v>0</v>
          </cell>
          <cell r="V4296">
            <v>0</v>
          </cell>
        </row>
        <row r="4297">
          <cell r="E4297">
            <v>0</v>
          </cell>
          <cell r="V4297">
            <v>0</v>
          </cell>
        </row>
        <row r="4298">
          <cell r="E4298">
            <v>0</v>
          </cell>
          <cell r="V4298">
            <v>0</v>
          </cell>
        </row>
        <row r="4299">
          <cell r="E4299">
            <v>0</v>
          </cell>
          <cell r="V4299">
            <v>0</v>
          </cell>
        </row>
        <row r="4300">
          <cell r="E4300">
            <v>0</v>
          </cell>
          <cell r="V4300">
            <v>0</v>
          </cell>
        </row>
        <row r="4301">
          <cell r="E4301">
            <v>0</v>
          </cell>
          <cell r="V4301">
            <v>0</v>
          </cell>
        </row>
        <row r="4302">
          <cell r="E4302">
            <v>0</v>
          </cell>
          <cell r="V4302">
            <v>0</v>
          </cell>
        </row>
        <row r="4303">
          <cell r="E4303">
            <v>0</v>
          </cell>
          <cell r="V4303">
            <v>0</v>
          </cell>
        </row>
        <row r="4304">
          <cell r="E4304">
            <v>0</v>
          </cell>
          <cell r="V4304">
            <v>0</v>
          </cell>
        </row>
        <row r="4305">
          <cell r="E4305">
            <v>0</v>
          </cell>
          <cell r="V4305">
            <v>0</v>
          </cell>
        </row>
        <row r="4306">
          <cell r="E4306">
            <v>0</v>
          </cell>
          <cell r="V4306">
            <v>0</v>
          </cell>
        </row>
        <row r="4307">
          <cell r="E4307">
            <v>0</v>
          </cell>
          <cell r="V4307">
            <v>0</v>
          </cell>
        </row>
        <row r="4308">
          <cell r="E4308">
            <v>0</v>
          </cell>
          <cell r="V4308">
            <v>0</v>
          </cell>
        </row>
        <row r="4309">
          <cell r="E4309">
            <v>0</v>
          </cell>
          <cell r="V4309">
            <v>0</v>
          </cell>
        </row>
        <row r="4310">
          <cell r="E4310">
            <v>0</v>
          </cell>
          <cell r="V4310">
            <v>0</v>
          </cell>
        </row>
        <row r="4311">
          <cell r="E4311">
            <v>0</v>
          </cell>
          <cell r="V4311">
            <v>0</v>
          </cell>
        </row>
        <row r="4312">
          <cell r="E4312">
            <v>0</v>
          </cell>
          <cell r="V4312">
            <v>0</v>
          </cell>
        </row>
        <row r="4313">
          <cell r="E4313">
            <v>0</v>
          </cell>
          <cell r="V4313">
            <v>0</v>
          </cell>
        </row>
        <row r="4314">
          <cell r="E4314">
            <v>0</v>
          </cell>
          <cell r="V4314">
            <v>0</v>
          </cell>
        </row>
        <row r="4315">
          <cell r="E4315">
            <v>0</v>
          </cell>
          <cell r="V4315">
            <v>0</v>
          </cell>
        </row>
        <row r="4316">
          <cell r="E4316">
            <v>0</v>
          </cell>
          <cell r="V4316">
            <v>0</v>
          </cell>
        </row>
        <row r="4317">
          <cell r="E4317">
            <v>0</v>
          </cell>
          <cell r="V4317">
            <v>0</v>
          </cell>
        </row>
        <row r="4318">
          <cell r="E4318">
            <v>0</v>
          </cell>
          <cell r="V4318">
            <v>0</v>
          </cell>
        </row>
        <row r="4319">
          <cell r="E4319">
            <v>0</v>
          </cell>
          <cell r="V4319">
            <v>0</v>
          </cell>
        </row>
        <row r="4320">
          <cell r="E4320">
            <v>0</v>
          </cell>
          <cell r="V4320">
            <v>0</v>
          </cell>
        </row>
        <row r="4321">
          <cell r="E4321">
            <v>0</v>
          </cell>
          <cell r="V4321">
            <v>0</v>
          </cell>
        </row>
        <row r="4322">
          <cell r="E4322">
            <v>0</v>
          </cell>
          <cell r="V4322">
            <v>0</v>
          </cell>
        </row>
        <row r="4323">
          <cell r="E4323">
            <v>0</v>
          </cell>
          <cell r="V4323">
            <v>0</v>
          </cell>
        </row>
        <row r="4324">
          <cell r="E4324">
            <v>0</v>
          </cell>
          <cell r="V4324">
            <v>0</v>
          </cell>
        </row>
        <row r="4325">
          <cell r="E4325">
            <v>0</v>
          </cell>
          <cell r="V4325">
            <v>0</v>
          </cell>
        </row>
        <row r="4326">
          <cell r="E4326">
            <v>0</v>
          </cell>
          <cell r="V4326">
            <v>0</v>
          </cell>
        </row>
        <row r="4327">
          <cell r="E4327">
            <v>0</v>
          </cell>
          <cell r="V4327">
            <v>0</v>
          </cell>
        </row>
        <row r="4328">
          <cell r="K4328">
            <v>0</v>
          </cell>
          <cell r="M4328">
            <v>0</v>
          </cell>
          <cell r="O4328">
            <v>0</v>
          </cell>
        </row>
        <row r="4329">
          <cell r="E4329">
            <v>0</v>
          </cell>
          <cell r="V4329">
            <v>0</v>
          </cell>
        </row>
        <row r="4330">
          <cell r="E4330">
            <v>0</v>
          </cell>
          <cell r="V4330">
            <v>0</v>
          </cell>
        </row>
        <row r="4331">
          <cell r="E4331">
            <v>0</v>
          </cell>
          <cell r="V4331">
            <v>0</v>
          </cell>
        </row>
        <row r="4332">
          <cell r="E4332">
            <v>0</v>
          </cell>
          <cell r="V4332">
            <v>0</v>
          </cell>
        </row>
        <row r="4333">
          <cell r="E4333">
            <v>0</v>
          </cell>
          <cell r="V4333">
            <v>0</v>
          </cell>
        </row>
        <row r="4334">
          <cell r="E4334">
            <v>0</v>
          </cell>
          <cell r="V4334">
            <v>0</v>
          </cell>
        </row>
        <row r="4335">
          <cell r="E4335">
            <v>0</v>
          </cell>
          <cell r="V4335">
            <v>0</v>
          </cell>
        </row>
        <row r="4336">
          <cell r="E4336">
            <v>0</v>
          </cell>
          <cell r="V4336">
            <v>0</v>
          </cell>
        </row>
        <row r="4337">
          <cell r="E4337">
            <v>0</v>
          </cell>
          <cell r="V4337">
            <v>0</v>
          </cell>
        </row>
        <row r="4338">
          <cell r="E4338">
            <v>0</v>
          </cell>
          <cell r="V4338">
            <v>0</v>
          </cell>
        </row>
        <row r="4339">
          <cell r="E4339">
            <v>0</v>
          </cell>
          <cell r="V4339">
            <v>0</v>
          </cell>
        </row>
        <row r="4340">
          <cell r="E4340">
            <v>0</v>
          </cell>
          <cell r="V4340">
            <v>0</v>
          </cell>
        </row>
        <row r="4341">
          <cell r="E4341">
            <v>0</v>
          </cell>
          <cell r="V4341">
            <v>0</v>
          </cell>
        </row>
        <row r="4342">
          <cell r="E4342">
            <v>0</v>
          </cell>
          <cell r="V4342">
            <v>0</v>
          </cell>
        </row>
        <row r="4343">
          <cell r="E4343">
            <v>0</v>
          </cell>
          <cell r="V4343">
            <v>0</v>
          </cell>
        </row>
        <row r="4344">
          <cell r="E4344">
            <v>0</v>
          </cell>
          <cell r="V4344">
            <v>0</v>
          </cell>
        </row>
        <row r="4345">
          <cell r="E4345">
            <v>0</v>
          </cell>
          <cell r="V4345">
            <v>0</v>
          </cell>
        </row>
        <row r="4346">
          <cell r="E4346">
            <v>0</v>
          </cell>
          <cell r="V4346">
            <v>0</v>
          </cell>
        </row>
        <row r="4347">
          <cell r="E4347">
            <v>0</v>
          </cell>
          <cell r="V4347">
            <v>0</v>
          </cell>
        </row>
        <row r="4348">
          <cell r="E4348">
            <v>0</v>
          </cell>
          <cell r="V4348">
            <v>0</v>
          </cell>
        </row>
        <row r="4349">
          <cell r="E4349">
            <v>0</v>
          </cell>
          <cell r="V4349">
            <v>0</v>
          </cell>
        </row>
        <row r="4350">
          <cell r="E4350">
            <v>0</v>
          </cell>
          <cell r="V4350">
            <v>0</v>
          </cell>
        </row>
        <row r="4351">
          <cell r="E4351">
            <v>0</v>
          </cell>
          <cell r="V4351">
            <v>0</v>
          </cell>
        </row>
        <row r="4352">
          <cell r="E4352">
            <v>0</v>
          </cell>
          <cell r="V4352">
            <v>0</v>
          </cell>
        </row>
        <row r="4353">
          <cell r="E4353">
            <v>0</v>
          </cell>
          <cell r="V4353">
            <v>0</v>
          </cell>
        </row>
        <row r="4354">
          <cell r="E4354">
            <v>0</v>
          </cell>
          <cell r="V4354">
            <v>0</v>
          </cell>
        </row>
        <row r="4355">
          <cell r="E4355">
            <v>0</v>
          </cell>
          <cell r="V4355">
            <v>0</v>
          </cell>
        </row>
        <row r="4356">
          <cell r="E4356">
            <v>0</v>
          </cell>
          <cell r="V4356">
            <v>0</v>
          </cell>
        </row>
        <row r="4357">
          <cell r="E4357">
            <v>0</v>
          </cell>
          <cell r="V4357">
            <v>0</v>
          </cell>
        </row>
        <row r="4358">
          <cell r="E4358">
            <v>0</v>
          </cell>
          <cell r="V4358">
            <v>0</v>
          </cell>
        </row>
        <row r="4359">
          <cell r="E4359">
            <v>0</v>
          </cell>
          <cell r="V4359">
            <v>0</v>
          </cell>
        </row>
        <row r="4360">
          <cell r="E4360">
            <v>0</v>
          </cell>
          <cell r="V4360">
            <v>0</v>
          </cell>
        </row>
        <row r="4361">
          <cell r="E4361">
            <v>0</v>
          </cell>
          <cell r="V4361">
            <v>0</v>
          </cell>
        </row>
        <row r="4362">
          <cell r="E4362">
            <v>0</v>
          </cell>
          <cell r="V4362">
            <v>0</v>
          </cell>
        </row>
        <row r="4363">
          <cell r="E4363">
            <v>0</v>
          </cell>
          <cell r="V4363">
            <v>0</v>
          </cell>
        </row>
        <row r="4364">
          <cell r="E4364">
            <v>0</v>
          </cell>
          <cell r="V4364">
            <v>0</v>
          </cell>
        </row>
        <row r="4365">
          <cell r="E4365">
            <v>0</v>
          </cell>
          <cell r="V4365">
            <v>0</v>
          </cell>
        </row>
        <row r="4366">
          <cell r="E4366">
            <v>0</v>
          </cell>
          <cell r="V4366">
            <v>0</v>
          </cell>
        </row>
        <row r="4367">
          <cell r="E4367">
            <v>0</v>
          </cell>
          <cell r="V4367">
            <v>0</v>
          </cell>
        </row>
        <row r="4368">
          <cell r="E4368">
            <v>0</v>
          </cell>
          <cell r="V4368">
            <v>0</v>
          </cell>
        </row>
        <row r="4369">
          <cell r="E4369">
            <v>0</v>
          </cell>
          <cell r="V4369">
            <v>0</v>
          </cell>
        </row>
        <row r="4370">
          <cell r="E4370">
            <v>0</v>
          </cell>
          <cell r="V4370">
            <v>0</v>
          </cell>
        </row>
        <row r="4371">
          <cell r="E4371">
            <v>0</v>
          </cell>
          <cell r="V4371">
            <v>0</v>
          </cell>
        </row>
        <row r="4372">
          <cell r="E4372">
            <v>0</v>
          </cell>
          <cell r="V4372">
            <v>0</v>
          </cell>
        </row>
        <row r="4373">
          <cell r="E4373">
            <v>0</v>
          </cell>
          <cell r="V4373">
            <v>0</v>
          </cell>
        </row>
        <row r="4374">
          <cell r="E4374">
            <v>0</v>
          </cell>
          <cell r="V4374">
            <v>0</v>
          </cell>
        </row>
        <row r="4375">
          <cell r="E4375">
            <v>0</v>
          </cell>
          <cell r="V4375">
            <v>0</v>
          </cell>
        </row>
        <row r="4376">
          <cell r="E4376">
            <v>0</v>
          </cell>
          <cell r="V4376">
            <v>0</v>
          </cell>
        </row>
        <row r="4377">
          <cell r="E4377">
            <v>0</v>
          </cell>
          <cell r="V4377">
            <v>0</v>
          </cell>
        </row>
        <row r="4378">
          <cell r="E4378">
            <v>0</v>
          </cell>
          <cell r="V4378">
            <v>0</v>
          </cell>
        </row>
        <row r="4379">
          <cell r="E4379">
            <v>0</v>
          </cell>
          <cell r="V4379">
            <v>0</v>
          </cell>
        </row>
        <row r="4380">
          <cell r="E4380">
            <v>0</v>
          </cell>
          <cell r="V4380">
            <v>0</v>
          </cell>
        </row>
        <row r="4381">
          <cell r="E4381">
            <v>0</v>
          </cell>
          <cell r="V4381">
            <v>0</v>
          </cell>
        </row>
        <row r="4382">
          <cell r="E4382">
            <v>0</v>
          </cell>
          <cell r="V4382">
            <v>0</v>
          </cell>
        </row>
        <row r="4383">
          <cell r="E4383">
            <v>0</v>
          </cell>
          <cell r="V4383">
            <v>0</v>
          </cell>
        </row>
        <row r="4384">
          <cell r="E4384">
            <v>0</v>
          </cell>
          <cell r="V4384">
            <v>0</v>
          </cell>
        </row>
        <row r="4385">
          <cell r="E4385">
            <v>0</v>
          </cell>
          <cell r="V4385">
            <v>0</v>
          </cell>
        </row>
        <row r="4386">
          <cell r="E4386">
            <v>0</v>
          </cell>
          <cell r="V4386">
            <v>0</v>
          </cell>
        </row>
        <row r="4387">
          <cell r="E4387">
            <v>0</v>
          </cell>
          <cell r="V4387">
            <v>0</v>
          </cell>
        </row>
        <row r="4388">
          <cell r="E4388">
            <v>0</v>
          </cell>
          <cell r="V4388">
            <v>0</v>
          </cell>
        </row>
        <row r="4389">
          <cell r="E4389">
            <v>0</v>
          </cell>
          <cell r="V4389">
            <v>0</v>
          </cell>
        </row>
        <row r="4390">
          <cell r="E4390">
            <v>0</v>
          </cell>
          <cell r="V4390">
            <v>0</v>
          </cell>
        </row>
        <row r="4391">
          <cell r="E4391">
            <v>0</v>
          </cell>
          <cell r="V4391">
            <v>0</v>
          </cell>
        </row>
        <row r="4392">
          <cell r="E4392">
            <v>0</v>
          </cell>
          <cell r="V4392">
            <v>0</v>
          </cell>
        </row>
        <row r="4393">
          <cell r="E4393">
            <v>0</v>
          </cell>
          <cell r="V4393">
            <v>0</v>
          </cell>
        </row>
        <row r="4394">
          <cell r="E4394">
            <v>0</v>
          </cell>
          <cell r="V4394">
            <v>0</v>
          </cell>
        </row>
        <row r="4395">
          <cell r="E4395">
            <v>0</v>
          </cell>
          <cell r="V4395">
            <v>0</v>
          </cell>
        </row>
        <row r="4396">
          <cell r="E4396">
            <v>0</v>
          </cell>
          <cell r="V4396">
            <v>0</v>
          </cell>
        </row>
        <row r="4397">
          <cell r="E4397">
            <v>0</v>
          </cell>
          <cell r="V4397">
            <v>0</v>
          </cell>
        </row>
        <row r="4398">
          <cell r="E4398">
            <v>0</v>
          </cell>
          <cell r="V4398">
            <v>0</v>
          </cell>
        </row>
        <row r="4399">
          <cell r="E4399">
            <v>0</v>
          </cell>
          <cell r="V4399">
            <v>0</v>
          </cell>
        </row>
        <row r="4400">
          <cell r="E4400">
            <v>0</v>
          </cell>
          <cell r="V4400">
            <v>0</v>
          </cell>
        </row>
        <row r="4401">
          <cell r="E4401">
            <v>0</v>
          </cell>
          <cell r="V4401">
            <v>0</v>
          </cell>
        </row>
        <row r="4402">
          <cell r="E4402">
            <v>0</v>
          </cell>
          <cell r="V4402">
            <v>0</v>
          </cell>
        </row>
        <row r="4403">
          <cell r="E4403">
            <v>0</v>
          </cell>
          <cell r="V4403">
            <v>0</v>
          </cell>
        </row>
        <row r="4404">
          <cell r="E4404">
            <v>0</v>
          </cell>
          <cell r="V4404">
            <v>0</v>
          </cell>
        </row>
        <row r="4405">
          <cell r="E4405">
            <v>0</v>
          </cell>
          <cell r="V4405">
            <v>0</v>
          </cell>
        </row>
        <row r="4406">
          <cell r="E4406">
            <v>0</v>
          </cell>
          <cell r="V4406">
            <v>0</v>
          </cell>
        </row>
        <row r="4407">
          <cell r="E4407">
            <v>0</v>
          </cell>
          <cell r="V4407">
            <v>0</v>
          </cell>
        </row>
        <row r="4408">
          <cell r="E4408">
            <v>0</v>
          </cell>
          <cell r="V4408">
            <v>0</v>
          </cell>
        </row>
        <row r="4409">
          <cell r="E4409">
            <v>0</v>
          </cell>
          <cell r="V4409">
            <v>0</v>
          </cell>
        </row>
        <row r="4410">
          <cell r="E4410">
            <v>0</v>
          </cell>
          <cell r="V4410">
            <v>0</v>
          </cell>
        </row>
        <row r="4411">
          <cell r="E4411">
            <v>0</v>
          </cell>
          <cell r="V4411">
            <v>0</v>
          </cell>
        </row>
        <row r="4412">
          <cell r="E4412">
            <v>0</v>
          </cell>
          <cell r="V4412">
            <v>0</v>
          </cell>
        </row>
        <row r="4413">
          <cell r="E4413">
            <v>0</v>
          </cell>
          <cell r="V4413">
            <v>0</v>
          </cell>
        </row>
        <row r="4414">
          <cell r="E4414">
            <v>0</v>
          </cell>
          <cell r="V4414">
            <v>0</v>
          </cell>
        </row>
        <row r="4415">
          <cell r="E4415">
            <v>0</v>
          </cell>
          <cell r="V4415">
            <v>0</v>
          </cell>
        </row>
        <row r="4416">
          <cell r="E4416">
            <v>0</v>
          </cell>
          <cell r="V4416">
            <v>0</v>
          </cell>
        </row>
        <row r="4417">
          <cell r="E4417">
            <v>0</v>
          </cell>
          <cell r="V4417">
            <v>0</v>
          </cell>
        </row>
        <row r="4418">
          <cell r="E4418">
            <v>0</v>
          </cell>
          <cell r="V4418">
            <v>0</v>
          </cell>
        </row>
        <row r="4419">
          <cell r="E4419">
            <v>0</v>
          </cell>
          <cell r="V4419">
            <v>0</v>
          </cell>
        </row>
        <row r="4420">
          <cell r="E4420">
            <v>0</v>
          </cell>
          <cell r="V4420">
            <v>0</v>
          </cell>
        </row>
        <row r="4421">
          <cell r="E4421">
            <v>0</v>
          </cell>
          <cell r="V4421">
            <v>0</v>
          </cell>
        </row>
        <row r="4422">
          <cell r="E4422">
            <v>0</v>
          </cell>
          <cell r="V4422">
            <v>0</v>
          </cell>
        </row>
        <row r="4423">
          <cell r="E4423">
            <v>0</v>
          </cell>
          <cell r="V4423">
            <v>0</v>
          </cell>
        </row>
        <row r="4424">
          <cell r="E4424">
            <v>0</v>
          </cell>
          <cell r="V4424">
            <v>0</v>
          </cell>
        </row>
        <row r="4425">
          <cell r="E4425">
            <v>0</v>
          </cell>
          <cell r="V4425">
            <v>0</v>
          </cell>
        </row>
        <row r="4426">
          <cell r="E4426">
            <v>0</v>
          </cell>
          <cell r="V4426">
            <v>0</v>
          </cell>
        </row>
        <row r="4427">
          <cell r="E4427">
            <v>0</v>
          </cell>
          <cell r="V4427">
            <v>0</v>
          </cell>
        </row>
        <row r="4428">
          <cell r="E4428">
            <v>0</v>
          </cell>
          <cell r="V4428">
            <v>0</v>
          </cell>
        </row>
        <row r="4429">
          <cell r="E4429">
            <v>0</v>
          </cell>
          <cell r="V4429">
            <v>0</v>
          </cell>
        </row>
        <row r="4430">
          <cell r="E4430">
            <v>0</v>
          </cell>
          <cell r="V4430">
            <v>0</v>
          </cell>
        </row>
        <row r="4431">
          <cell r="E4431">
            <v>0</v>
          </cell>
          <cell r="V4431">
            <v>0</v>
          </cell>
        </row>
        <row r="4432">
          <cell r="E4432">
            <v>0</v>
          </cell>
          <cell r="V4432">
            <v>0</v>
          </cell>
        </row>
        <row r="4433">
          <cell r="E4433">
            <v>0</v>
          </cell>
          <cell r="V4433">
            <v>0</v>
          </cell>
        </row>
        <row r="4434">
          <cell r="E4434">
            <v>0</v>
          </cell>
          <cell r="V4434">
            <v>0</v>
          </cell>
        </row>
        <row r="4435">
          <cell r="E4435">
            <v>0</v>
          </cell>
          <cell r="V4435">
            <v>0</v>
          </cell>
        </row>
        <row r="4436">
          <cell r="E4436">
            <v>0</v>
          </cell>
          <cell r="V4436">
            <v>0</v>
          </cell>
        </row>
        <row r="4437">
          <cell r="E4437">
            <v>0</v>
          </cell>
          <cell r="V4437">
            <v>0</v>
          </cell>
        </row>
        <row r="4438">
          <cell r="E4438">
            <v>0</v>
          </cell>
          <cell r="V4438">
            <v>0</v>
          </cell>
        </row>
        <row r="4439">
          <cell r="E4439">
            <v>0</v>
          </cell>
          <cell r="V4439">
            <v>0</v>
          </cell>
        </row>
        <row r="4440">
          <cell r="E4440">
            <v>0</v>
          </cell>
          <cell r="V4440">
            <v>0</v>
          </cell>
        </row>
        <row r="4441">
          <cell r="E4441">
            <v>0</v>
          </cell>
          <cell r="V4441">
            <v>0</v>
          </cell>
        </row>
        <row r="4442">
          <cell r="E4442">
            <v>0</v>
          </cell>
          <cell r="V4442">
            <v>0</v>
          </cell>
        </row>
        <row r="4443">
          <cell r="E4443">
            <v>0</v>
          </cell>
          <cell r="V4443">
            <v>0</v>
          </cell>
        </row>
        <row r="4444">
          <cell r="E4444">
            <v>0</v>
          </cell>
          <cell r="V4444">
            <v>0</v>
          </cell>
        </row>
        <row r="4445">
          <cell r="E4445">
            <v>0</v>
          </cell>
          <cell r="V4445">
            <v>0</v>
          </cell>
        </row>
        <row r="4446">
          <cell r="E4446">
            <v>0</v>
          </cell>
          <cell r="V4446">
            <v>0</v>
          </cell>
        </row>
        <row r="4447">
          <cell r="E4447">
            <v>0</v>
          </cell>
          <cell r="V4447">
            <v>0</v>
          </cell>
        </row>
        <row r="4448">
          <cell r="E4448">
            <v>0</v>
          </cell>
          <cell r="V4448">
            <v>0</v>
          </cell>
        </row>
        <row r="4449">
          <cell r="E4449">
            <v>0</v>
          </cell>
          <cell r="V4449">
            <v>0</v>
          </cell>
        </row>
        <row r="4450">
          <cell r="E4450">
            <v>0</v>
          </cell>
          <cell r="V4450">
            <v>0</v>
          </cell>
        </row>
        <row r="4451">
          <cell r="E4451">
            <v>0</v>
          </cell>
          <cell r="V4451">
            <v>0</v>
          </cell>
        </row>
        <row r="4452">
          <cell r="E4452">
            <v>0</v>
          </cell>
          <cell r="V4452">
            <v>0</v>
          </cell>
        </row>
        <row r="4453">
          <cell r="E4453">
            <v>0</v>
          </cell>
          <cell r="V4453">
            <v>0</v>
          </cell>
        </row>
        <row r="4454">
          <cell r="E4454">
            <v>0</v>
          </cell>
          <cell r="V4454">
            <v>0</v>
          </cell>
        </row>
        <row r="4455">
          <cell r="E4455">
            <v>0</v>
          </cell>
          <cell r="V4455">
            <v>0</v>
          </cell>
        </row>
        <row r="4456">
          <cell r="E4456">
            <v>0</v>
          </cell>
          <cell r="V4456">
            <v>0</v>
          </cell>
        </row>
        <row r="4457">
          <cell r="E4457">
            <v>0</v>
          </cell>
          <cell r="V4457">
            <v>0</v>
          </cell>
        </row>
        <row r="4458">
          <cell r="E4458">
            <v>0</v>
          </cell>
          <cell r="V4458">
            <v>0</v>
          </cell>
        </row>
        <row r="4459">
          <cell r="E4459">
            <v>0</v>
          </cell>
          <cell r="V4459">
            <v>0</v>
          </cell>
        </row>
        <row r="4460">
          <cell r="E4460">
            <v>0</v>
          </cell>
          <cell r="V4460">
            <v>0</v>
          </cell>
        </row>
        <row r="4461">
          <cell r="E4461">
            <v>0</v>
          </cell>
          <cell r="V4461">
            <v>0</v>
          </cell>
        </row>
        <row r="4462">
          <cell r="E4462">
            <v>0</v>
          </cell>
          <cell r="V4462">
            <v>0</v>
          </cell>
        </row>
        <row r="4463">
          <cell r="E4463">
            <v>0</v>
          </cell>
          <cell r="V4463">
            <v>0</v>
          </cell>
        </row>
        <row r="4464">
          <cell r="E4464">
            <v>0</v>
          </cell>
          <cell r="V4464">
            <v>0</v>
          </cell>
        </row>
        <row r="4465">
          <cell r="E4465">
            <v>0</v>
          </cell>
          <cell r="V4465">
            <v>0</v>
          </cell>
        </row>
        <row r="4466">
          <cell r="E4466">
            <v>0</v>
          </cell>
          <cell r="V4466">
            <v>0</v>
          </cell>
        </row>
        <row r="4467">
          <cell r="E4467">
            <v>0</v>
          </cell>
          <cell r="V4467">
            <v>0</v>
          </cell>
        </row>
        <row r="4468">
          <cell r="E4468">
            <v>0</v>
          </cell>
          <cell r="V4468">
            <v>0</v>
          </cell>
        </row>
        <row r="4469">
          <cell r="E4469">
            <v>0</v>
          </cell>
          <cell r="V4469">
            <v>0</v>
          </cell>
        </row>
        <row r="4470">
          <cell r="E4470">
            <v>0</v>
          </cell>
          <cell r="V4470">
            <v>0</v>
          </cell>
        </row>
        <row r="4471">
          <cell r="E4471">
            <v>0</v>
          </cell>
          <cell r="V4471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LHT (3)"/>
      <sheetName val="LHT (2)"/>
      <sheetName val="LHT (4)"/>
      <sheetName val="LHT (5)"/>
      <sheetName val="Sheet1 (2)"/>
      <sheetName val="LHT"/>
      <sheetName val="LHR"/>
      <sheetName val="BASE"/>
      <sheetName val="premi mdr"/>
      <sheetName val="Sheet6"/>
      <sheetName val="Sheet7"/>
      <sheetName val="Premi Mandor"/>
      <sheetName val="Premi Driver"/>
      <sheetName val="PREMI"/>
      <sheetName val="premi mdr (2)"/>
      <sheetName val="TBS KONTRAKTOR"/>
      <sheetName val="PV"/>
      <sheetName val="PV (2)"/>
      <sheetName val="RINCIAN TBS KONTRAKTOR"/>
      <sheetName val="Data"/>
      <sheetName val="sisip"/>
      <sheetName val="npk mg bo"/>
      <sheetName val="TBS 05"/>
      <sheetName val="Ola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Summary"/>
      <sheetName val="cust"/>
      <sheetName val="Sisip"/>
      <sheetName val="sensus"/>
      <sheetName val="Tanam"/>
      <sheetName val="Olah"/>
      <sheetName val="Loss Crop"/>
      <sheetName val="MU"/>
      <sheetName val="ALL"/>
      <sheetName val="Pupuk"/>
      <sheetName val="CPO"/>
      <sheetName val="CPO Gold"/>
      <sheetName val="KERNEL"/>
      <sheetName val="TBS"/>
      <sheetName val="kpi blok"/>
      <sheetName val="Langsir"/>
      <sheetName val="Lembur"/>
      <sheetName val="agc"/>
      <sheetName val="Rotasi PNN"/>
      <sheetName val="HKNE"/>
      <sheetName val="Turn Over"/>
      <sheetName val="Sheet1"/>
      <sheetName val="Pabrik"/>
      <sheetName val="BBM"/>
      <sheetName val="OutPut"/>
      <sheetName val="LA"/>
      <sheetName val="Perkerasan"/>
      <sheetName val="Yield"/>
      <sheetName val="TBS luar"/>
      <sheetName val="Efc TBS"/>
      <sheetName val="Efc ho"/>
      <sheetName val="Efc"/>
      <sheetName val="struktur bibit"/>
      <sheetName val="inventory"/>
      <sheetName val="cpo-knl"/>
      <sheetName val="grafik ppk"/>
      <sheetName val="grf prod"/>
      <sheetName val="grf lain"/>
      <sheetName val="Peta Loss"/>
      <sheetName val="QCC"/>
      <sheetName val="Link"/>
      <sheetName val="aREA"/>
      <sheetName val="GIMS"/>
      <sheetName val="Sheet2"/>
      <sheetName val="ER CPO"/>
      <sheetName val="finance"/>
      <sheetName val="CPO&amp;KNL"/>
      <sheetName val="grafik"/>
      <sheetName val="out &amp; rotasi"/>
      <sheetName val="cek"/>
      <sheetName val="cost"/>
      <sheetName val="dispcost"/>
      <sheetName val="sales"/>
      <sheetName val="dispsales"/>
      <sheetName val="gold cpo"/>
      <sheetName val="golden cpo"/>
      <sheetName val="mill"/>
      <sheetName val="struktur"/>
      <sheetName val="cek vs PMO"/>
      <sheetName val="detail"/>
      <sheetName val="Peta"/>
      <sheetName val="2002"/>
      <sheetName val="may_03"/>
      <sheetName val="EFC 05 HO"/>
      <sheetName val="GRA HKNE 05 06"/>
      <sheetName val="5. Overhaul"/>
      <sheetName val="MASTER"/>
      <sheetName val="ABS"/>
      <sheetName val="LH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f"/>
    </sheetNames>
    <sheetDataSet>
      <sheetData sheetId="0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TION REPORTS"/>
      <sheetName val="COST"/>
      <sheetName val="COVER"/>
      <sheetName val="INTO"/>
      <sheetName val="MONTH TOTALS"/>
      <sheetName val="N N"/>
      <sheetName val="LMA"/>
      <sheetName val="A M  Q"/>
      <sheetName val="H Q"/>
      <sheetName val="T P A T"/>
      <sheetName val="Resource Utilization"/>
      <sheetName val="ANIMATION ONLY"/>
      <sheetName val="PREP ONLY"/>
      <sheetName val="GAME TITLES"/>
      <sheetName val="OFF-DWNTME-TECH"/>
      <sheetName val="How to read"/>
      <sheetName val="2002"/>
      <sheetName val="% Lbr vs GP"/>
      <sheetName val="DATA LTW"/>
      <sheetName val="exf"/>
      <sheetName val="TBS"/>
      <sheetName val="Sheet3"/>
      <sheetName val="prod per th tanam"/>
      <sheetName val="CP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"/>
      <sheetName val="Validasi Juli"/>
      <sheetName val="OA lama "/>
      <sheetName val="OA baru"/>
      <sheetName val="OB"/>
      <sheetName val="OC"/>
      <sheetName val="OD"/>
      <sheetName val="OE"/>
      <sheetName val="OF"/>
      <sheetName val="OG"/>
      <sheetName val="OH"/>
      <sheetName val="OI"/>
      <sheetName val="Pabrik"/>
      <sheetName val="OO"/>
      <sheetName val="PEL"/>
      <sheetName val="BB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STR"/>
      <sheetName val="DU 1"/>
      <sheetName val="DU 2"/>
      <sheetName val="T. TERIMA"/>
      <sheetName val="REKAP"/>
      <sheetName val="REK. HK"/>
      <sheetName val="cbut bbt"/>
      <sheetName val="DU WKR"/>
      <sheetName val="A,BABY"/>
      <sheetName val="BA"/>
      <sheetName val="brs"/>
      <sheetName val="BA THR"/>
      <sheetName val="BrsTHR"/>
      <sheetName val="DggTHR"/>
    </sheetNames>
    <sheetDataSet>
      <sheetData sheetId="0">
        <row r="32">
          <cell r="F32" t="str">
            <v>BIASA</v>
          </cell>
          <cell r="G32" t="str">
            <v>MINGGU</v>
          </cell>
          <cell r="H32" t="str">
            <v>LBR. NAS.</v>
          </cell>
        </row>
        <row r="33">
          <cell r="E33">
            <v>1</v>
          </cell>
          <cell r="F33">
            <v>1.5</v>
          </cell>
          <cell r="G33">
            <v>2</v>
          </cell>
          <cell r="H33">
            <v>2</v>
          </cell>
        </row>
        <row r="34">
          <cell r="E34">
            <v>1.5</v>
          </cell>
          <cell r="F34">
            <v>2.5</v>
          </cell>
          <cell r="G34">
            <v>3</v>
          </cell>
          <cell r="H34">
            <v>3</v>
          </cell>
        </row>
        <row r="35">
          <cell r="E35">
            <v>2</v>
          </cell>
          <cell r="F35">
            <v>3.5</v>
          </cell>
          <cell r="G35">
            <v>4</v>
          </cell>
          <cell r="H35">
            <v>4</v>
          </cell>
        </row>
        <row r="36">
          <cell r="E36">
            <v>2.5</v>
          </cell>
          <cell r="F36">
            <v>4.5</v>
          </cell>
          <cell r="G36">
            <v>5</v>
          </cell>
          <cell r="H36">
            <v>5</v>
          </cell>
        </row>
        <row r="37">
          <cell r="E37">
            <v>3</v>
          </cell>
          <cell r="F37">
            <v>5.5</v>
          </cell>
          <cell r="G37">
            <v>6</v>
          </cell>
          <cell r="H37">
            <v>6</v>
          </cell>
        </row>
        <row r="38">
          <cell r="E38">
            <v>3.5</v>
          </cell>
          <cell r="F38">
            <v>6.5</v>
          </cell>
          <cell r="G38">
            <v>7</v>
          </cell>
          <cell r="H38">
            <v>7</v>
          </cell>
        </row>
        <row r="39">
          <cell r="E39">
            <v>4</v>
          </cell>
          <cell r="F39">
            <v>7.5</v>
          </cell>
          <cell r="G39">
            <v>8</v>
          </cell>
          <cell r="H39">
            <v>8</v>
          </cell>
        </row>
        <row r="40">
          <cell r="E40">
            <v>4.5</v>
          </cell>
          <cell r="F40">
            <v>8.5</v>
          </cell>
          <cell r="G40">
            <v>9</v>
          </cell>
          <cell r="H40">
            <v>9</v>
          </cell>
        </row>
        <row r="41">
          <cell r="E41">
            <v>5</v>
          </cell>
          <cell r="F41">
            <v>9.5</v>
          </cell>
          <cell r="G41">
            <v>10</v>
          </cell>
          <cell r="H41">
            <v>10</v>
          </cell>
        </row>
        <row r="42">
          <cell r="E42">
            <v>5.5</v>
          </cell>
          <cell r="F42">
            <v>10.5</v>
          </cell>
          <cell r="G42">
            <v>11</v>
          </cell>
          <cell r="H42">
            <v>11</v>
          </cell>
        </row>
        <row r="43">
          <cell r="E43">
            <v>6</v>
          </cell>
          <cell r="F43">
            <v>11.5</v>
          </cell>
          <cell r="G43">
            <v>12</v>
          </cell>
          <cell r="H43">
            <v>12</v>
          </cell>
        </row>
        <row r="44">
          <cell r="E44">
            <v>6.5</v>
          </cell>
          <cell r="F44">
            <v>12.5</v>
          </cell>
          <cell r="G44">
            <v>13</v>
          </cell>
          <cell r="H44">
            <v>13</v>
          </cell>
        </row>
        <row r="45">
          <cell r="E45">
            <v>7</v>
          </cell>
          <cell r="F45">
            <v>13.5</v>
          </cell>
          <cell r="G45">
            <v>14</v>
          </cell>
          <cell r="H45">
            <v>14</v>
          </cell>
        </row>
        <row r="46">
          <cell r="E46">
            <v>7.5</v>
          </cell>
          <cell r="F46">
            <v>15</v>
          </cell>
          <cell r="G46">
            <v>15.5</v>
          </cell>
          <cell r="H46">
            <v>15.5</v>
          </cell>
        </row>
        <row r="47">
          <cell r="E47">
            <v>8</v>
          </cell>
          <cell r="F47">
            <v>16.5</v>
          </cell>
          <cell r="G47">
            <v>17</v>
          </cell>
          <cell r="H47">
            <v>17</v>
          </cell>
        </row>
        <row r="48">
          <cell r="E48">
            <v>8.5</v>
          </cell>
          <cell r="F48">
            <v>18</v>
          </cell>
          <cell r="G48">
            <v>19</v>
          </cell>
          <cell r="H48">
            <v>19</v>
          </cell>
        </row>
        <row r="49">
          <cell r="E49">
            <v>9</v>
          </cell>
          <cell r="F49">
            <v>19.5</v>
          </cell>
          <cell r="G49">
            <v>21</v>
          </cell>
          <cell r="H49">
            <v>21</v>
          </cell>
        </row>
        <row r="50">
          <cell r="E50">
            <v>9.5</v>
          </cell>
          <cell r="F50">
            <v>21</v>
          </cell>
          <cell r="G50">
            <v>23</v>
          </cell>
          <cell r="H50">
            <v>23</v>
          </cell>
        </row>
        <row r="51">
          <cell r="E51">
            <v>10</v>
          </cell>
          <cell r="F51">
            <v>22.5</v>
          </cell>
          <cell r="G51">
            <v>25</v>
          </cell>
          <cell r="H51">
            <v>25</v>
          </cell>
        </row>
        <row r="52">
          <cell r="E52">
            <v>10.5</v>
          </cell>
          <cell r="F52">
            <v>24</v>
          </cell>
          <cell r="G52">
            <v>27</v>
          </cell>
          <cell r="H52">
            <v>27</v>
          </cell>
        </row>
        <row r="53">
          <cell r="E53">
            <v>11</v>
          </cell>
          <cell r="F53">
            <v>25.5</v>
          </cell>
          <cell r="G53">
            <v>29</v>
          </cell>
          <cell r="H53">
            <v>29</v>
          </cell>
        </row>
        <row r="54">
          <cell r="E54">
            <v>11.5</v>
          </cell>
          <cell r="F54">
            <v>27</v>
          </cell>
          <cell r="G54">
            <v>31</v>
          </cell>
          <cell r="H54">
            <v>31</v>
          </cell>
        </row>
        <row r="55">
          <cell r="E55">
            <v>12</v>
          </cell>
          <cell r="F55">
            <v>28.5</v>
          </cell>
          <cell r="G55">
            <v>33</v>
          </cell>
          <cell r="H55">
            <v>33</v>
          </cell>
        </row>
        <row r="56">
          <cell r="E56">
            <v>12.5</v>
          </cell>
          <cell r="F56">
            <v>30</v>
          </cell>
          <cell r="G56">
            <v>35</v>
          </cell>
          <cell r="H56">
            <v>35</v>
          </cell>
        </row>
        <row r="57">
          <cell r="E57">
            <v>13</v>
          </cell>
          <cell r="F57">
            <v>31.5</v>
          </cell>
          <cell r="G57">
            <v>37</v>
          </cell>
          <cell r="H57">
            <v>37</v>
          </cell>
        </row>
        <row r="58">
          <cell r="E58">
            <v>13.5</v>
          </cell>
          <cell r="F58">
            <v>33</v>
          </cell>
          <cell r="G58">
            <v>39</v>
          </cell>
          <cell r="H58">
            <v>39</v>
          </cell>
        </row>
        <row r="59">
          <cell r="E59">
            <v>14</v>
          </cell>
          <cell r="F59">
            <v>34.5</v>
          </cell>
          <cell r="G59">
            <v>41</v>
          </cell>
          <cell r="H59">
            <v>41</v>
          </cell>
        </row>
        <row r="60">
          <cell r="E60">
            <v>14.5</v>
          </cell>
          <cell r="F60">
            <v>36</v>
          </cell>
          <cell r="G60">
            <v>43</v>
          </cell>
          <cell r="H60">
            <v>43</v>
          </cell>
        </row>
        <row r="61">
          <cell r="E61">
            <v>15</v>
          </cell>
          <cell r="F61">
            <v>37.5</v>
          </cell>
          <cell r="G61">
            <v>45</v>
          </cell>
          <cell r="H61">
            <v>45</v>
          </cell>
        </row>
        <row r="62">
          <cell r="E62">
            <v>15.5</v>
          </cell>
          <cell r="F62">
            <v>39</v>
          </cell>
          <cell r="G62">
            <v>47</v>
          </cell>
          <cell r="H62">
            <v>47</v>
          </cell>
        </row>
        <row r="63">
          <cell r="E63">
            <v>16</v>
          </cell>
          <cell r="F63">
            <v>40.5</v>
          </cell>
          <cell r="G63">
            <v>49</v>
          </cell>
          <cell r="H63">
            <v>49</v>
          </cell>
        </row>
        <row r="64">
          <cell r="E64">
            <v>16.5</v>
          </cell>
          <cell r="F64">
            <v>42</v>
          </cell>
          <cell r="G64">
            <v>51</v>
          </cell>
          <cell r="H64">
            <v>51</v>
          </cell>
        </row>
        <row r="65">
          <cell r="E65">
            <v>17</v>
          </cell>
          <cell r="F65">
            <v>43.5</v>
          </cell>
          <cell r="G65">
            <v>53</v>
          </cell>
          <cell r="H65">
            <v>53</v>
          </cell>
        </row>
        <row r="66">
          <cell r="E66">
            <v>17.5</v>
          </cell>
          <cell r="F66">
            <v>45</v>
          </cell>
          <cell r="G66">
            <v>55</v>
          </cell>
          <cell r="H66">
            <v>55</v>
          </cell>
        </row>
        <row r="67">
          <cell r="E67">
            <v>18</v>
          </cell>
          <cell r="F67">
            <v>46.5</v>
          </cell>
          <cell r="G67">
            <v>57</v>
          </cell>
          <cell r="H67">
            <v>57</v>
          </cell>
        </row>
        <row r="68">
          <cell r="E68">
            <v>18.5</v>
          </cell>
          <cell r="F68">
            <v>48</v>
          </cell>
          <cell r="G68">
            <v>59</v>
          </cell>
          <cell r="H68">
            <v>59</v>
          </cell>
        </row>
        <row r="69">
          <cell r="E69">
            <v>19</v>
          </cell>
          <cell r="F69">
            <v>49.5</v>
          </cell>
          <cell r="G69">
            <v>61</v>
          </cell>
          <cell r="H69">
            <v>61</v>
          </cell>
        </row>
        <row r="70">
          <cell r="E70">
            <v>19.5</v>
          </cell>
          <cell r="F70">
            <v>51</v>
          </cell>
          <cell r="G70">
            <v>63</v>
          </cell>
          <cell r="H70">
            <v>63</v>
          </cell>
        </row>
        <row r="71">
          <cell r="E71">
            <v>20</v>
          </cell>
          <cell r="F71">
            <v>52.5</v>
          </cell>
          <cell r="G71">
            <v>65</v>
          </cell>
          <cell r="H71">
            <v>65</v>
          </cell>
        </row>
        <row r="72">
          <cell r="E72">
            <v>20.5</v>
          </cell>
          <cell r="F72">
            <v>54</v>
          </cell>
          <cell r="G72">
            <v>67</v>
          </cell>
          <cell r="H72">
            <v>67</v>
          </cell>
        </row>
        <row r="73">
          <cell r="E73">
            <v>21</v>
          </cell>
          <cell r="F73">
            <v>55.5</v>
          </cell>
          <cell r="G73">
            <v>69</v>
          </cell>
          <cell r="H73">
            <v>69</v>
          </cell>
        </row>
        <row r="74">
          <cell r="E74">
            <v>21.5</v>
          </cell>
          <cell r="F74">
            <v>57</v>
          </cell>
          <cell r="G74">
            <v>71</v>
          </cell>
          <cell r="H74">
            <v>71</v>
          </cell>
        </row>
        <row r="75">
          <cell r="E75">
            <v>22</v>
          </cell>
          <cell r="F75">
            <v>58.5</v>
          </cell>
          <cell r="G75">
            <v>73</v>
          </cell>
          <cell r="H75">
            <v>73</v>
          </cell>
        </row>
        <row r="76">
          <cell r="E76">
            <v>22.5</v>
          </cell>
          <cell r="F76">
            <v>60</v>
          </cell>
          <cell r="G76">
            <v>75</v>
          </cell>
          <cell r="H76">
            <v>75</v>
          </cell>
        </row>
        <row r="77">
          <cell r="E77">
            <v>23</v>
          </cell>
          <cell r="F77">
            <v>61.5</v>
          </cell>
          <cell r="G77">
            <v>77</v>
          </cell>
          <cell r="H77">
            <v>77</v>
          </cell>
        </row>
        <row r="78">
          <cell r="E78">
            <v>23.5</v>
          </cell>
          <cell r="F78">
            <v>63</v>
          </cell>
          <cell r="G78">
            <v>79</v>
          </cell>
          <cell r="H78">
            <v>79</v>
          </cell>
        </row>
        <row r="79">
          <cell r="E79">
            <v>24</v>
          </cell>
          <cell r="F79">
            <v>64.5</v>
          </cell>
          <cell r="G79">
            <v>81</v>
          </cell>
          <cell r="H79">
            <v>81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STR"/>
      <sheetName val="DU 1"/>
      <sheetName val="DU 2"/>
      <sheetName val="T. TERIMA"/>
      <sheetName val="REKAP"/>
      <sheetName val="REK. HK"/>
      <sheetName val="cbut bbt"/>
      <sheetName val="DU WKR"/>
      <sheetName val="A,BABY"/>
      <sheetName val="BA"/>
      <sheetName val="brs"/>
      <sheetName val="BA THR"/>
      <sheetName val="BrsTHR"/>
      <sheetName val="DggTHR"/>
    </sheetNames>
    <sheetDataSet>
      <sheetData sheetId="0">
        <row r="32">
          <cell r="F32" t="str">
            <v>BIASA</v>
          </cell>
          <cell r="G32" t="str">
            <v>MINGGU</v>
          </cell>
          <cell r="H32" t="str">
            <v>LBR. NAS.</v>
          </cell>
        </row>
        <row r="33">
          <cell r="E33">
            <v>1</v>
          </cell>
          <cell r="F33">
            <v>1.5</v>
          </cell>
          <cell r="G33">
            <v>2</v>
          </cell>
          <cell r="H33">
            <v>2</v>
          </cell>
        </row>
        <row r="34">
          <cell r="E34">
            <v>1.5</v>
          </cell>
          <cell r="F34">
            <v>2.5</v>
          </cell>
          <cell r="G34">
            <v>3</v>
          </cell>
          <cell r="H34">
            <v>3</v>
          </cell>
        </row>
        <row r="35">
          <cell r="E35">
            <v>2</v>
          </cell>
          <cell r="F35">
            <v>3.5</v>
          </cell>
          <cell r="G35">
            <v>4</v>
          </cell>
          <cell r="H35">
            <v>4</v>
          </cell>
        </row>
        <row r="36">
          <cell r="E36">
            <v>2.5</v>
          </cell>
          <cell r="F36">
            <v>4.5</v>
          </cell>
          <cell r="G36">
            <v>5</v>
          </cell>
          <cell r="H36">
            <v>5</v>
          </cell>
        </row>
        <row r="37">
          <cell r="E37">
            <v>3</v>
          </cell>
          <cell r="F37">
            <v>5.5</v>
          </cell>
          <cell r="G37">
            <v>6</v>
          </cell>
          <cell r="H37">
            <v>6</v>
          </cell>
        </row>
        <row r="38">
          <cell r="E38">
            <v>3.5</v>
          </cell>
          <cell r="F38">
            <v>6.5</v>
          </cell>
          <cell r="G38">
            <v>7</v>
          </cell>
          <cell r="H38">
            <v>7</v>
          </cell>
        </row>
        <row r="39">
          <cell r="E39">
            <v>4</v>
          </cell>
          <cell r="F39">
            <v>7.5</v>
          </cell>
          <cell r="G39">
            <v>8</v>
          </cell>
          <cell r="H39">
            <v>8</v>
          </cell>
        </row>
        <row r="40">
          <cell r="E40">
            <v>4.5</v>
          </cell>
          <cell r="F40">
            <v>8.5</v>
          </cell>
          <cell r="G40">
            <v>9</v>
          </cell>
          <cell r="H40">
            <v>9</v>
          </cell>
        </row>
        <row r="41">
          <cell r="E41">
            <v>5</v>
          </cell>
          <cell r="F41">
            <v>9.5</v>
          </cell>
          <cell r="G41">
            <v>10</v>
          </cell>
          <cell r="H41">
            <v>10</v>
          </cell>
        </row>
        <row r="42">
          <cell r="E42">
            <v>5.5</v>
          </cell>
          <cell r="F42">
            <v>10.5</v>
          </cell>
          <cell r="G42">
            <v>11</v>
          </cell>
          <cell r="H42">
            <v>11</v>
          </cell>
        </row>
        <row r="43">
          <cell r="E43">
            <v>6</v>
          </cell>
          <cell r="F43">
            <v>11.5</v>
          </cell>
          <cell r="G43">
            <v>12</v>
          </cell>
          <cell r="H43">
            <v>12</v>
          </cell>
        </row>
        <row r="44">
          <cell r="E44">
            <v>6.5</v>
          </cell>
          <cell r="F44">
            <v>12.5</v>
          </cell>
          <cell r="G44">
            <v>13</v>
          </cell>
          <cell r="H44">
            <v>13</v>
          </cell>
        </row>
        <row r="45">
          <cell r="E45">
            <v>7</v>
          </cell>
          <cell r="F45">
            <v>13.5</v>
          </cell>
          <cell r="G45">
            <v>14</v>
          </cell>
          <cell r="H45">
            <v>14</v>
          </cell>
        </row>
        <row r="46">
          <cell r="E46">
            <v>7.5</v>
          </cell>
          <cell r="F46">
            <v>15</v>
          </cell>
          <cell r="G46">
            <v>15.5</v>
          </cell>
          <cell r="H46">
            <v>15.5</v>
          </cell>
        </row>
        <row r="47">
          <cell r="E47">
            <v>8</v>
          </cell>
          <cell r="F47">
            <v>16.5</v>
          </cell>
          <cell r="G47">
            <v>17</v>
          </cell>
          <cell r="H47">
            <v>17</v>
          </cell>
        </row>
        <row r="48">
          <cell r="E48">
            <v>8.5</v>
          </cell>
          <cell r="F48">
            <v>18</v>
          </cell>
          <cell r="G48">
            <v>19</v>
          </cell>
          <cell r="H48">
            <v>19</v>
          </cell>
        </row>
        <row r="49">
          <cell r="E49">
            <v>9</v>
          </cell>
          <cell r="F49">
            <v>19.5</v>
          </cell>
          <cell r="G49">
            <v>21</v>
          </cell>
          <cell r="H49">
            <v>21</v>
          </cell>
        </row>
        <row r="50">
          <cell r="E50">
            <v>9.5</v>
          </cell>
          <cell r="F50">
            <v>21</v>
          </cell>
          <cell r="G50">
            <v>23</v>
          </cell>
          <cell r="H50">
            <v>23</v>
          </cell>
        </row>
        <row r="51">
          <cell r="E51">
            <v>10</v>
          </cell>
          <cell r="F51">
            <v>22.5</v>
          </cell>
          <cell r="G51">
            <v>25</v>
          </cell>
          <cell r="H51">
            <v>25</v>
          </cell>
        </row>
        <row r="52">
          <cell r="E52">
            <v>10.5</v>
          </cell>
          <cell r="F52">
            <v>24</v>
          </cell>
          <cell r="G52">
            <v>27</v>
          </cell>
          <cell r="H52">
            <v>27</v>
          </cell>
        </row>
        <row r="53">
          <cell r="E53">
            <v>11</v>
          </cell>
          <cell r="F53">
            <v>25.5</v>
          </cell>
          <cell r="G53">
            <v>29</v>
          </cell>
          <cell r="H53">
            <v>29</v>
          </cell>
        </row>
        <row r="54">
          <cell r="E54">
            <v>11.5</v>
          </cell>
          <cell r="F54">
            <v>27</v>
          </cell>
          <cell r="G54">
            <v>31</v>
          </cell>
          <cell r="H54">
            <v>31</v>
          </cell>
        </row>
        <row r="55">
          <cell r="E55">
            <v>12</v>
          </cell>
          <cell r="F55">
            <v>28.5</v>
          </cell>
          <cell r="G55">
            <v>33</v>
          </cell>
          <cell r="H55">
            <v>33</v>
          </cell>
        </row>
        <row r="56">
          <cell r="E56">
            <v>12.5</v>
          </cell>
          <cell r="F56">
            <v>30</v>
          </cell>
          <cell r="G56">
            <v>35</v>
          </cell>
          <cell r="H56">
            <v>35</v>
          </cell>
        </row>
        <row r="57">
          <cell r="E57">
            <v>13</v>
          </cell>
          <cell r="F57">
            <v>31.5</v>
          </cell>
          <cell r="G57">
            <v>37</v>
          </cell>
          <cell r="H57">
            <v>37</v>
          </cell>
        </row>
        <row r="58">
          <cell r="E58">
            <v>13.5</v>
          </cell>
          <cell r="F58">
            <v>33</v>
          </cell>
          <cell r="G58">
            <v>39</v>
          </cell>
          <cell r="H58">
            <v>39</v>
          </cell>
        </row>
        <row r="59">
          <cell r="E59">
            <v>14</v>
          </cell>
          <cell r="F59">
            <v>34.5</v>
          </cell>
          <cell r="G59">
            <v>41</v>
          </cell>
          <cell r="H59">
            <v>41</v>
          </cell>
        </row>
        <row r="60">
          <cell r="E60">
            <v>14.5</v>
          </cell>
          <cell r="F60">
            <v>36</v>
          </cell>
          <cell r="G60">
            <v>43</v>
          </cell>
          <cell r="H60">
            <v>43</v>
          </cell>
        </row>
        <row r="61">
          <cell r="E61">
            <v>15</v>
          </cell>
          <cell r="F61">
            <v>37.5</v>
          </cell>
          <cell r="G61">
            <v>45</v>
          </cell>
          <cell r="H61">
            <v>45</v>
          </cell>
        </row>
        <row r="62">
          <cell r="E62">
            <v>15.5</v>
          </cell>
          <cell r="F62">
            <v>39</v>
          </cell>
          <cell r="G62">
            <v>47</v>
          </cell>
          <cell r="H62">
            <v>47</v>
          </cell>
        </row>
        <row r="63">
          <cell r="E63">
            <v>16</v>
          </cell>
          <cell r="F63">
            <v>40.5</v>
          </cell>
          <cell r="G63">
            <v>49</v>
          </cell>
          <cell r="H63">
            <v>49</v>
          </cell>
        </row>
        <row r="64">
          <cell r="E64">
            <v>16.5</v>
          </cell>
          <cell r="F64">
            <v>42</v>
          </cell>
          <cell r="G64">
            <v>51</v>
          </cell>
          <cell r="H64">
            <v>51</v>
          </cell>
        </row>
        <row r="65">
          <cell r="E65">
            <v>17</v>
          </cell>
          <cell r="F65">
            <v>43.5</v>
          </cell>
          <cell r="G65">
            <v>53</v>
          </cell>
          <cell r="H65">
            <v>53</v>
          </cell>
        </row>
        <row r="66">
          <cell r="E66">
            <v>17.5</v>
          </cell>
          <cell r="F66">
            <v>45</v>
          </cell>
          <cell r="G66">
            <v>55</v>
          </cell>
          <cell r="H66">
            <v>55</v>
          </cell>
        </row>
        <row r="67">
          <cell r="E67">
            <v>18</v>
          </cell>
          <cell r="F67">
            <v>46.5</v>
          </cell>
          <cell r="G67">
            <v>57</v>
          </cell>
          <cell r="H67">
            <v>57</v>
          </cell>
        </row>
        <row r="68">
          <cell r="E68">
            <v>18.5</v>
          </cell>
          <cell r="F68">
            <v>48</v>
          </cell>
          <cell r="G68">
            <v>59</v>
          </cell>
          <cell r="H68">
            <v>59</v>
          </cell>
        </row>
        <row r="69">
          <cell r="E69">
            <v>19</v>
          </cell>
          <cell r="F69">
            <v>49.5</v>
          </cell>
          <cell r="G69">
            <v>61</v>
          </cell>
          <cell r="H69">
            <v>61</v>
          </cell>
        </row>
        <row r="70">
          <cell r="E70">
            <v>19.5</v>
          </cell>
          <cell r="F70">
            <v>51</v>
          </cell>
          <cell r="G70">
            <v>63</v>
          </cell>
          <cell r="H70">
            <v>63</v>
          </cell>
        </row>
        <row r="71">
          <cell r="E71">
            <v>20</v>
          </cell>
          <cell r="F71">
            <v>52.5</v>
          </cell>
          <cell r="G71">
            <v>65</v>
          </cell>
          <cell r="H71">
            <v>65</v>
          </cell>
        </row>
        <row r="72">
          <cell r="E72">
            <v>20.5</v>
          </cell>
          <cell r="F72">
            <v>54</v>
          </cell>
          <cell r="G72">
            <v>67</v>
          </cell>
          <cell r="H72">
            <v>67</v>
          </cell>
        </row>
        <row r="73">
          <cell r="E73">
            <v>21</v>
          </cell>
          <cell r="F73">
            <v>55.5</v>
          </cell>
          <cell r="G73">
            <v>69</v>
          </cell>
          <cell r="H73">
            <v>69</v>
          </cell>
        </row>
        <row r="74">
          <cell r="E74">
            <v>21.5</v>
          </cell>
          <cell r="F74">
            <v>57</v>
          </cell>
          <cell r="G74">
            <v>71</v>
          </cell>
          <cell r="H74">
            <v>71</v>
          </cell>
        </row>
        <row r="75">
          <cell r="E75">
            <v>22</v>
          </cell>
          <cell r="F75">
            <v>58.5</v>
          </cell>
          <cell r="G75">
            <v>73</v>
          </cell>
          <cell r="H75">
            <v>73</v>
          </cell>
        </row>
        <row r="76">
          <cell r="E76">
            <v>22.5</v>
          </cell>
          <cell r="F76">
            <v>60</v>
          </cell>
          <cell r="G76">
            <v>75</v>
          </cell>
          <cell r="H76">
            <v>75</v>
          </cell>
        </row>
        <row r="77">
          <cell r="E77">
            <v>23</v>
          </cell>
          <cell r="F77">
            <v>61.5</v>
          </cell>
          <cell r="G77">
            <v>77</v>
          </cell>
          <cell r="H77">
            <v>77</v>
          </cell>
        </row>
        <row r="78">
          <cell r="E78">
            <v>23.5</v>
          </cell>
          <cell r="F78">
            <v>63</v>
          </cell>
          <cell r="G78">
            <v>79</v>
          </cell>
          <cell r="H78">
            <v>79</v>
          </cell>
        </row>
        <row r="79">
          <cell r="E79">
            <v>24</v>
          </cell>
          <cell r="F79">
            <v>64.5</v>
          </cell>
          <cell r="G79">
            <v>81</v>
          </cell>
          <cell r="H79">
            <v>81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"/>
    </sheetNames>
    <sheetDataSet>
      <sheetData sheetId="0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KP BA"/>
      <sheetName val="BA"/>
      <sheetName val="DIRECT-TOTAL"/>
      <sheetName val="PANEN-MURNI"/>
      <sheetName val="PREMI"/>
      <sheetName val="BRONDOL"/>
      <sheetName val="KETREK"/>
      <sheetName val="LEMPAR"/>
      <sheetName val="BASIS"/>
      <sheetName val="PANEN"/>
      <sheetName val="UNDIRECT"/>
      <sheetName val="TTLHARIAN"/>
      <sheetName val="REKAP"/>
      <sheetName val="ACRUAL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SD JUL"/>
      <sheetName val="EFC 06 SITE "/>
      <sheetName val="CRP ADMS"/>
      <sheetName val="PICA COST SD JUL  06"/>
      <sheetName val="LEMBUR 06"/>
      <sheetName val="LEMBUR 05"/>
      <sheetName val="GRAFIK LEMBUR"/>
      <sheetName val="L LBR LTT 06"/>
      <sheetName val="L LBR LTT 06A"/>
      <sheetName val="STOCK 05"/>
      <sheetName val="STOCK 06"/>
      <sheetName val="GRA HKNE 05 06"/>
      <sheetName val="L HKNE 06 R"/>
      <sheetName val="L HKNE 06"/>
      <sheetName val="KPI"/>
      <sheetName val="LAMP I"/>
      <sheetName val="LAMP II"/>
      <sheetName val="LAMP I OVH"/>
      <sheetName val="EFC 05 HO"/>
      <sheetName val="EFC 06 HO"/>
      <sheetName val="EFC 05 SITE"/>
      <sheetName val="KARY LBR"/>
      <sheetName val="KARY LBR 05 06"/>
      <sheetName val="L LBR UM 06B"/>
      <sheetName val="L LBR 05"/>
      <sheetName val="L LBR UM 06A"/>
      <sheetName val="BUM 07 06"/>
      <sheetName val="PICA BUM 0706"/>
      <sheetName val="KARY PKU"/>
      <sheetName val="PICA PKU 0706"/>
      <sheetName val="OVH 0706"/>
      <sheetName val="CATU 05"/>
      <sheetName val="CATU 06"/>
      <sheetName val="GRAFIK CATU"/>
      <sheetName val="REKAP AS"/>
      <sheetName val="KARY 05"/>
      <sheetName val="KARY 06"/>
      <sheetName val="MPP 06"/>
      <sheetName val="MPP 06 A"/>
      <sheetName val="DBASE KAR 0706"/>
      <sheetName val="L HKNE05"/>
      <sheetName val="PENYAKIT 06"/>
      <sheetName val="REKAP SAKIT 06"/>
      <sheetName val="PROJECT COST 07"/>
      <sheetName val="PLAN EFC07"/>
      <sheetName val="PLAN EFC06"/>
      <sheetName val="SUMMARY 0706"/>
      <sheetName val="KPI KTU"/>
      <sheetName val="SUMMARY_SD_JUL"/>
      <sheetName val="EFC_06_SITE_"/>
      <sheetName val="CRP_ADMS"/>
      <sheetName val="PICA_COST_SD_JUL__06"/>
      <sheetName val="LEMBUR_06"/>
      <sheetName val="LEMBUR_05"/>
      <sheetName val="GRAFIK_LEMBUR"/>
      <sheetName val="L_LBR_LTT_06"/>
      <sheetName val="L_LBR_LTT_06A"/>
      <sheetName val="STOCK_05"/>
      <sheetName val="STOCK_06"/>
      <sheetName val="GRA_HKNE_05_06"/>
      <sheetName val="L_HKNE_06_R"/>
      <sheetName val="L_HKNE_06"/>
      <sheetName val="LAMP_I"/>
      <sheetName val="LAMP_II"/>
      <sheetName val="LAMP_I_OVH"/>
      <sheetName val="EFC_05_HO"/>
      <sheetName val="EFC_06_HO"/>
      <sheetName val="EFC_05_SITE"/>
      <sheetName val="KARY_LBR"/>
      <sheetName val="KARY_LBR_05_06"/>
      <sheetName val="L_LBR_UM_06B"/>
      <sheetName val="L_LBR_05"/>
      <sheetName val="L_LBR_UM_06A"/>
      <sheetName val="BUM_07_06"/>
      <sheetName val="PICA_BUM_0706"/>
      <sheetName val="KARY_PKU"/>
      <sheetName val="PICA_PKU_0706"/>
      <sheetName val="OVH_0706"/>
      <sheetName val="CATU_05"/>
      <sheetName val="CATU_06"/>
      <sheetName val="GRAFIK_CATU"/>
      <sheetName val="REKAP_AS"/>
      <sheetName val="KARY_05"/>
      <sheetName val="KARY_06"/>
      <sheetName val="MPP_06"/>
      <sheetName val="MPP_06_A"/>
      <sheetName val="DBASE_KAR_0706"/>
      <sheetName val="L_HKNE05"/>
      <sheetName val="PENYAKIT_06"/>
      <sheetName val="REKAP_SAKIT_06"/>
      <sheetName val="PROJECT_COST_07"/>
      <sheetName val="PLAN_EFC07"/>
      <sheetName val="PLAN_EFC06"/>
      <sheetName val="SUMMARY_0706"/>
      <sheetName val="KPI_KTU"/>
      <sheetName val="SUMMARY_SD_JUL1"/>
      <sheetName val="EFC_06_SITE_1"/>
      <sheetName val="CRP_ADMS1"/>
      <sheetName val="PICA_COST_SD_JUL__061"/>
      <sheetName val="LEMBUR_061"/>
      <sheetName val="LEMBUR_051"/>
      <sheetName val="GRAFIK_LEMBUR1"/>
      <sheetName val="L_LBR_LTT_061"/>
      <sheetName val="L_LBR_LTT_06A1"/>
      <sheetName val="STOCK_051"/>
      <sheetName val="STOCK_061"/>
      <sheetName val="GRA_HKNE_05_061"/>
      <sheetName val="L_HKNE_06_R1"/>
      <sheetName val="L_HKNE_061"/>
      <sheetName val="LAMP_I1"/>
      <sheetName val="LAMP_II1"/>
      <sheetName val="LAMP_I_OVH1"/>
      <sheetName val="EFC_05_HO1"/>
      <sheetName val="EFC_06_HO1"/>
      <sheetName val="EFC_05_SITE1"/>
      <sheetName val="KARY_LBR1"/>
      <sheetName val="KARY_LBR_05_061"/>
      <sheetName val="L_LBR_UM_06B1"/>
      <sheetName val="L_LBR_051"/>
      <sheetName val="L_LBR_UM_06A1"/>
      <sheetName val="BUM_07_061"/>
      <sheetName val="PICA_BUM_07061"/>
      <sheetName val="KARY_PKU1"/>
      <sheetName val="PICA_PKU_07061"/>
      <sheetName val="OVH_07061"/>
      <sheetName val="CATU_051"/>
      <sheetName val="CATU_061"/>
      <sheetName val="GRAFIK_CATU1"/>
      <sheetName val="REKAP_AS1"/>
      <sheetName val="KARY_051"/>
      <sheetName val="KARY_061"/>
      <sheetName val="MPP_061"/>
      <sheetName val="MPP_06_A1"/>
      <sheetName val="DBASE_KAR_07061"/>
      <sheetName val="L_HKNE051"/>
      <sheetName val="PENYAKIT_061"/>
      <sheetName val="REKAP_SAKIT_061"/>
      <sheetName val="PROJECT_COST_071"/>
      <sheetName val="PLAN_EFC071"/>
      <sheetName val="PLAN_EFC061"/>
      <sheetName val="SUMMARY_07061"/>
      <sheetName val="KPI_KTU1"/>
      <sheetName val="SUMMARY_SD_JUL2"/>
      <sheetName val="EFC_06_SITE_2"/>
      <sheetName val="CRP_ADMS2"/>
      <sheetName val="PICA_COST_SD_JUL__062"/>
      <sheetName val="LEMBUR_062"/>
      <sheetName val="LEMBUR_052"/>
      <sheetName val="GRAFIK_LEMBUR2"/>
      <sheetName val="L_LBR_LTT_062"/>
      <sheetName val="L_LBR_LTT_06A2"/>
      <sheetName val="STOCK_052"/>
      <sheetName val="STOCK_062"/>
      <sheetName val="GRA_HKNE_05_062"/>
      <sheetName val="L_HKNE_06_R2"/>
      <sheetName val="L_HKNE_062"/>
      <sheetName val="LAMP_I2"/>
      <sheetName val="LAMP_II2"/>
      <sheetName val="LAMP_I_OVH2"/>
      <sheetName val="EFC_05_HO2"/>
      <sheetName val="EFC_06_HO2"/>
      <sheetName val="EFC_05_SITE2"/>
      <sheetName val="KARY_LBR2"/>
      <sheetName val="KARY_LBR_05_062"/>
      <sheetName val="L_LBR_UM_06B2"/>
      <sheetName val="L_LBR_052"/>
      <sheetName val="L_LBR_UM_06A2"/>
      <sheetName val="BUM_07_062"/>
      <sheetName val="PICA_BUM_07062"/>
      <sheetName val="KARY_PKU2"/>
      <sheetName val="PICA_PKU_07062"/>
      <sheetName val="OVH_07062"/>
      <sheetName val="CATU_052"/>
      <sheetName val="CATU_062"/>
      <sheetName val="GRAFIK_CATU2"/>
      <sheetName val="REKAP_AS2"/>
      <sheetName val="KARY_052"/>
      <sheetName val="KARY_062"/>
      <sheetName val="MPP_062"/>
      <sheetName val="MPP_06_A2"/>
      <sheetName val="DBASE_KAR_07062"/>
      <sheetName val="L_HKNE052"/>
      <sheetName val="PENYAKIT_062"/>
      <sheetName val="REKAP_SAKIT_062"/>
      <sheetName val="PROJECT_COST_072"/>
      <sheetName val="PLAN_EFC072"/>
      <sheetName val="PLAN_EFC062"/>
      <sheetName val="SUMMARY_07062"/>
      <sheetName val="KPI_KTU2"/>
      <sheetName val="ocean voyage"/>
      <sheetName val="TBS"/>
      <sheetName val="POTRET_AF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36">
          <cell r="A36">
            <v>1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S"/>
      <sheetName val="Exfac HO"/>
      <sheetName val="Exfactory Site"/>
      <sheetName val="Lamp 1"/>
      <sheetName val="Lamp 2"/>
      <sheetName val="Pica 1"/>
      <sheetName val="Pica"/>
      <sheetName val="Pk Rwt-Hpt Vs HO"/>
      <sheetName val="Pk Pnn"/>
      <sheetName val="Pk Rwt-Hpt"/>
      <sheetName val="PO Rwt-Hpt"/>
      <sheetName val="PO Pnn"/>
      <sheetName val="PK RM"/>
      <sheetName val="PO RM"/>
      <sheetName val="PK UMUM"/>
      <sheetName val="OverHead"/>
      <sheetName val="Transport"/>
      <sheetName val="Exfac_HO"/>
      <sheetName val="Exfactory_Site"/>
      <sheetName val="Lamp_1"/>
      <sheetName val="Lamp_2"/>
      <sheetName val="Pica_1"/>
      <sheetName val="Pk_Rwt-Hpt_Vs_HO"/>
      <sheetName val="Pk_Pnn"/>
      <sheetName val="Pk_Rwt-Hpt"/>
      <sheetName val="PO_Rwt-Hpt"/>
      <sheetName val="PO_Pnn"/>
      <sheetName val="PK_RM"/>
      <sheetName val="PO_RM"/>
      <sheetName val="PK_UMUM"/>
      <sheetName val="Exfac_HO1"/>
      <sheetName val="Exfactory_Site1"/>
      <sheetName val="Lamp_11"/>
      <sheetName val="Lamp_21"/>
      <sheetName val="Pica_11"/>
      <sheetName val="Pk_Rwt-Hpt_Vs_HO1"/>
      <sheetName val="Pk_Pnn1"/>
      <sheetName val="Pk_Rwt-Hpt1"/>
      <sheetName val="PO_Rwt-Hpt1"/>
      <sheetName val="PO_Pnn1"/>
      <sheetName val="PK_RM1"/>
      <sheetName val="PO_RM1"/>
      <sheetName val="PK_UMUM1"/>
      <sheetName val="Exfac_HO2"/>
      <sheetName val="Exfactory_Site2"/>
      <sheetName val="Lamp_12"/>
      <sheetName val="Lamp_22"/>
      <sheetName val="Pica_12"/>
      <sheetName val="Pk_Rwt-Hpt_Vs_HO2"/>
      <sheetName val="Pk_Pnn2"/>
      <sheetName val="Pk_Rwt-Hpt2"/>
      <sheetName val="PO_Rwt-Hpt2"/>
      <sheetName val="PO_Pnn2"/>
      <sheetName val="PK_RM2"/>
      <sheetName val="PO_RM2"/>
      <sheetName val="PK_UMUM2"/>
      <sheetName val="2002"/>
      <sheetName val="ABS"/>
      <sheetName val="LHP"/>
      <sheetName val="master"/>
      <sheetName val="prod per th tanam"/>
      <sheetName val="TON  per Jam"/>
    </sheetNames>
    <sheetDataSet>
      <sheetData sheetId="0">
        <row r="36">
          <cell r="A36" t="str">
            <v>EX FACTORY COST (Rp / Kg TBS)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S"/>
    </sheetNames>
    <sheetDataSet>
      <sheetData sheetId="0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TRET_AFD"/>
      <sheetName val="Rekap"/>
      <sheetName val="Exfac Rev(site)"/>
      <sheetName val="Rincian "/>
      <sheetName val="Graf Cost Site"/>
      <sheetName val="PK Rwt ASLI"/>
      <sheetName val="PK Rwt"/>
      <sheetName val="PO RWT"/>
      <sheetName val="PO HPT"/>
      <sheetName val="HPT Gulma"/>
      <sheetName val="HPT"/>
      <sheetName val="PK Panen"/>
      <sheetName val="Cost PN"/>
      <sheetName val="PO Panen"/>
      <sheetName val=" Potensi 05-09"/>
      <sheetName val="Panen"/>
      <sheetName val="HK - NE"/>
      <sheetName val="PK Umum"/>
      <sheetName val="SHE"/>
      <sheetName val="PO SHE"/>
      <sheetName val="BS Versi Budget HO"/>
      <sheetName val=" Bsite Kebutu site"/>
      <sheetName val="CDO"/>
      <sheetName val="BUM dll"/>
    </sheetNames>
    <sheetDataSet>
      <sheetData sheetId="0" refreshError="1">
        <row r="758">
          <cell r="A758" t="str">
            <v>Perintah2 Macro ini jangan dihapus !</v>
          </cell>
          <cell r="F758" t="str">
            <v>AAL</v>
          </cell>
          <cell r="G758" t="str">
            <v>PT ASTRA AGRO LESTARI  tbk</v>
          </cell>
        </row>
        <row r="759">
          <cell r="F759" t="str">
            <v>SAL-1</v>
          </cell>
          <cell r="G759" t="str">
            <v>PT SARI ADITYA LOKA - 1</v>
          </cell>
        </row>
        <row r="760">
          <cell r="F760" t="str">
            <v>SAL-2</v>
          </cell>
          <cell r="G760" t="str">
            <v>PT SARI ADITYA LOKA - 2</v>
          </cell>
        </row>
        <row r="761">
          <cell r="F761" t="str">
            <v>SAL-3</v>
          </cell>
          <cell r="G761" t="str">
            <v>PT SARI ADITYA LOKA - 3</v>
          </cell>
        </row>
        <row r="762">
          <cell r="F762" t="str">
            <v>MST</v>
          </cell>
          <cell r="G762" t="str">
            <v>MASTER</v>
          </cell>
        </row>
        <row r="763">
          <cell r="F763" t="str">
            <v>SPS</v>
          </cell>
          <cell r="G763" t="str">
            <v>PT SURYA PANEN SUBUR</v>
          </cell>
        </row>
        <row r="764">
          <cell r="F764" t="str">
            <v>SAL</v>
          </cell>
          <cell r="G764" t="str">
            <v>PT SARI ADITYA LOKA</v>
          </cell>
        </row>
        <row r="765">
          <cell r="F765" t="str">
            <v>SAL-I</v>
          </cell>
          <cell r="G765" t="str">
            <v>PT SARI ADITYA LOKA - INTI</v>
          </cell>
        </row>
        <row r="766">
          <cell r="F766" t="str">
            <v>KTS</v>
          </cell>
          <cell r="G766" t="str">
            <v>PT KARYA TANAH SUBUR</v>
          </cell>
        </row>
        <row r="767">
          <cell r="F767" t="str">
            <v>PLB</v>
          </cell>
          <cell r="G767" t="str">
            <v>PT PERKEBUNAN LEMBAH BHAKTI</v>
          </cell>
        </row>
        <row r="768">
          <cell r="F768" t="str">
            <v>EDI</v>
          </cell>
          <cell r="G768" t="str">
            <v>PT EKA DURA INDONESIA</v>
          </cell>
        </row>
        <row r="769">
          <cell r="F769" t="str">
            <v>SLS-1</v>
          </cell>
          <cell r="G769" t="str">
            <v>PT SARI LEMBAH SUBUR - 1</v>
          </cell>
        </row>
        <row r="770">
          <cell r="F770" t="str">
            <v>SLS-2</v>
          </cell>
          <cell r="G770" t="str">
            <v>PT SARI LEMBAH SUBUR - 2</v>
          </cell>
        </row>
        <row r="771">
          <cell r="F771" t="str">
            <v>TPP</v>
          </cell>
          <cell r="G771" t="str">
            <v>PT TUNGGAL PERKASA PLANTATIONS</v>
          </cell>
        </row>
        <row r="772">
          <cell r="F772" t="str">
            <v>KTU</v>
          </cell>
          <cell r="G772" t="str">
            <v>PT KIMIA TIRTA UTAMA</v>
          </cell>
        </row>
        <row r="773">
          <cell r="F773" t="str">
            <v>SAI</v>
          </cell>
          <cell r="G773" t="str">
            <v>PT SAWIT ASAHAN INDAH</v>
          </cell>
        </row>
        <row r="774">
          <cell r="F774" t="str">
            <v>BNA</v>
          </cell>
          <cell r="G774" t="str">
            <v>PT PERSADA BINA NUSANTARA ABADI</v>
          </cell>
        </row>
        <row r="775">
          <cell r="F775" t="str">
            <v>INP</v>
          </cell>
          <cell r="G775" t="str">
            <v>PT SURYA INDAH NUSANTARA PAGI</v>
          </cell>
        </row>
        <row r="776">
          <cell r="F776" t="str">
            <v>SYM</v>
          </cell>
          <cell r="G776" t="str">
            <v>PT GUNUNG SEJAHTERA YOLI MAKMUR</v>
          </cell>
        </row>
        <row r="777">
          <cell r="F777" t="str">
            <v>SPP</v>
          </cell>
          <cell r="G777" t="str">
            <v>PT GUNUNG SEJAHTERA PUTI PESONA</v>
          </cell>
        </row>
        <row r="778">
          <cell r="F778" t="str">
            <v>SDI</v>
          </cell>
          <cell r="G778" t="str">
            <v>PT GUNUNG SEJAHTERA DUA INDAH</v>
          </cell>
        </row>
        <row r="779">
          <cell r="F779" t="str">
            <v>SIP</v>
          </cell>
          <cell r="G779" t="str">
            <v>PT GUNUNG SEJAHTERA IBU PERTIWI</v>
          </cell>
        </row>
        <row r="780">
          <cell r="F780" t="str">
            <v>LTT</v>
          </cell>
          <cell r="G780" t="str">
            <v>PT LESTARI TANI TELADAN</v>
          </cell>
        </row>
        <row r="781">
          <cell r="F781" t="str">
            <v>CNL</v>
          </cell>
          <cell r="G781" t="str">
            <v>PT CIPTA NARADA LESTARI</v>
          </cell>
        </row>
        <row r="782">
          <cell r="F782" t="str">
            <v>NAL</v>
          </cell>
          <cell r="G782" t="str">
            <v>PT NIRMALA AGRO LESTARI</v>
          </cell>
        </row>
        <row r="783">
          <cell r="F783" t="str">
            <v>BCL</v>
          </cell>
          <cell r="G783" t="str">
            <v>PT BHADRA CEMERLANG</v>
          </cell>
        </row>
        <row r="784">
          <cell r="F784" t="str">
            <v>CAP</v>
          </cell>
          <cell r="G784" t="str">
            <v>PT CAKRADENTA AGUNG PERTIWI - TOTAL</v>
          </cell>
        </row>
        <row r="785">
          <cell r="F785" t="str">
            <v>CA1</v>
          </cell>
          <cell r="G785" t="str">
            <v>PT CAKRADENTA AGUNG PERTIWI - 1</v>
          </cell>
        </row>
        <row r="786">
          <cell r="F786" t="str">
            <v>CA2</v>
          </cell>
          <cell r="G786" t="str">
            <v>PT CAKRADENTA AGUNG PERTIWI - 2</v>
          </cell>
        </row>
        <row r="787">
          <cell r="F787" t="str">
            <v>WKP</v>
          </cell>
          <cell r="G787" t="str">
            <v>PT WARU KALTIM PLANTATIONS</v>
          </cell>
        </row>
        <row r="788">
          <cell r="F788" t="str">
            <v>CPS</v>
          </cell>
          <cell r="G788" t="str">
            <v>PT CAKUNG PERMATA NUSA - SAWIT</v>
          </cell>
        </row>
        <row r="789">
          <cell r="F789" t="str">
            <v>STN</v>
          </cell>
          <cell r="G789" t="str">
            <v>PT SUKSES TANI NUSASUBUR</v>
          </cell>
        </row>
        <row r="790">
          <cell r="F790" t="str">
            <v>MMG</v>
          </cell>
          <cell r="G790" t="str">
            <v>PT MAMUANG</v>
          </cell>
        </row>
        <row r="791">
          <cell r="F791" t="str">
            <v>LTT</v>
          </cell>
          <cell r="G791" t="str">
            <v>PT LESTARI TANI TELADAN</v>
          </cell>
        </row>
        <row r="792">
          <cell r="F792" t="str">
            <v>PSK</v>
          </cell>
          <cell r="G792" t="str">
            <v>PT PASANGKAYU</v>
          </cell>
        </row>
        <row r="793">
          <cell r="F793" t="str">
            <v>LTW</v>
          </cell>
          <cell r="G793" t="str">
            <v>PT LETAWA</v>
          </cell>
        </row>
        <row r="794">
          <cell r="F794" t="str">
            <v>SRL-1</v>
          </cell>
          <cell r="G794" t="str">
            <v>PT SURYA RAYA LESTARI - 1</v>
          </cell>
        </row>
        <row r="795">
          <cell r="F795" t="str">
            <v>SRL-2</v>
          </cell>
          <cell r="G795" t="str">
            <v>PT SURYA RAYA LESTARI - 2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p KTU"/>
      <sheetName val="INVES"/>
      <sheetName val="PREMI"/>
      <sheetName val="TBS"/>
      <sheetName val="Map_KTU"/>
    </sheetNames>
    <sheetDataSet>
      <sheetData sheetId="0"/>
      <sheetData sheetId="1"/>
      <sheetData sheetId="2"/>
      <sheetData sheetId="3" refreshError="1"/>
      <sheetData sheetId="4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y'03"/>
    </sheetNames>
    <sheetDataSet>
      <sheetData sheetId="0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6"/>
    </sheetNames>
    <sheetDataSet>
      <sheetData sheetId="0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SIK (2)"/>
      <sheetName val="Biaya per FISIK"/>
      <sheetName val="FISIK"/>
      <sheetName val="RKP"/>
      <sheetName val="REKAP BLN_2"/>
      <sheetName val="REKAP BLN"/>
      <sheetName val="REKAP ITEM_2"/>
      <sheetName val="REKAP ITEM"/>
      <sheetName val="ANA"/>
      <sheetName val="CAN"/>
      <sheetName val="RAS"/>
      <sheetName val="SJA1"/>
      <sheetName val="SJA 2"/>
      <sheetName val="REKAP BLN_2 _2_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kne"/>
      <sheetName val="Data SRL"/>
      <sheetName val="Graf SRL"/>
      <sheetName val="Prod CPO"/>
      <sheetName val="Prod Kernel"/>
      <sheetName val="Kualitas TBS"/>
      <sheetName val="LTDS1"/>
      <sheetName val="LTDS 2"/>
      <sheetName val="HDC"/>
      <sheetName val="ABS KERNEL"/>
      <sheetName val="OIL UND"/>
      <sheetName val="Abs Oil Cond"/>
      <sheetName val="ABS SP"/>
      <sheetName val="ODB PRESS"/>
      <sheetName val="Rec usb"/>
      <sheetName val="USB COUNT"/>
      <sheetName val="Crack Eff"/>
      <sheetName val="Water Con"/>
      <sheetName val="Data_SRL"/>
      <sheetName val="Graf_SRL"/>
      <sheetName val="Prod_CPO"/>
      <sheetName val="Prod_Kernel"/>
      <sheetName val="Kualitas_TBS"/>
      <sheetName val="LTDS_2"/>
      <sheetName val="ABS_KERNEL"/>
      <sheetName val="OIL_UND"/>
      <sheetName val="Abs_Oil_Cond"/>
      <sheetName val="ABS_SP"/>
      <sheetName val="ODB_PRESS"/>
      <sheetName val="Rec_usb"/>
      <sheetName val="USB_COUNT"/>
      <sheetName val="Crack_Eff"/>
      <sheetName val="Water_C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0"/>
      <sheetName val="4"/>
    </sheetNames>
    <sheetDataSet>
      <sheetData sheetId="0" refreshError="1"/>
      <sheetData sheetId="1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kne"/>
      <sheetName val="Data SRL"/>
      <sheetName val="Graf SRL"/>
      <sheetName val="Prod CPO"/>
      <sheetName val="Prod Kernel"/>
      <sheetName val="Kualitas TBS"/>
      <sheetName val="LTDS1"/>
      <sheetName val="LTDS 2"/>
      <sheetName val="HDC"/>
      <sheetName val="ABS KERNEL"/>
      <sheetName val="OIL UND"/>
      <sheetName val="Abs Oil Cond"/>
      <sheetName val="ABS SP"/>
      <sheetName val="ODB PRESS"/>
      <sheetName val="Rec usb"/>
      <sheetName val="USB COUNT"/>
      <sheetName val="Crack Eff"/>
      <sheetName val="Water Con"/>
      <sheetName val="Data_SRL"/>
      <sheetName val="Graf_SRL"/>
      <sheetName val="Prod_CPO"/>
      <sheetName val="Prod_Kernel"/>
      <sheetName val="Kualitas_TBS"/>
      <sheetName val="LTDS_2"/>
      <sheetName val="ABS_KERNEL"/>
      <sheetName val="OIL_UND"/>
      <sheetName val="Abs_Oil_Cond"/>
      <sheetName val="ABS_SP"/>
      <sheetName val="ODB_PRESS"/>
      <sheetName val="Rec_usb"/>
      <sheetName val="USB_COUNT"/>
      <sheetName val="Crack_Eff"/>
      <sheetName val="Water_C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ngking Bulan"/>
      <sheetName val="Rangking YTD"/>
      <sheetName val="Ach YTD"/>
      <sheetName val="Plan vs Real Tanam"/>
      <sheetName val="REKAP AREA"/>
      <sheetName val="GRAFIK RANKING"/>
    </sheetNames>
    <sheetDataSet>
      <sheetData sheetId="0"/>
      <sheetData sheetId="1"/>
      <sheetData sheetId="2">
        <row r="3">
          <cell r="A3" t="str">
            <v>RANGKING</v>
          </cell>
        </row>
        <row r="6">
          <cell r="A6">
            <v>1</v>
          </cell>
        </row>
        <row r="7">
          <cell r="A7">
            <v>2</v>
          </cell>
        </row>
        <row r="8">
          <cell r="A8">
            <v>3</v>
          </cell>
        </row>
        <row r="9">
          <cell r="A9">
            <v>4</v>
          </cell>
        </row>
        <row r="10">
          <cell r="A10">
            <v>5</v>
          </cell>
        </row>
        <row r="11">
          <cell r="A11">
            <v>6</v>
          </cell>
        </row>
        <row r="12">
          <cell r="A12">
            <v>7</v>
          </cell>
        </row>
        <row r="13">
          <cell r="A13">
            <v>8</v>
          </cell>
        </row>
        <row r="14">
          <cell r="A14">
            <v>9</v>
          </cell>
        </row>
        <row r="15">
          <cell r="A15">
            <v>10</v>
          </cell>
        </row>
        <row r="16">
          <cell r="A16">
            <v>11</v>
          </cell>
        </row>
        <row r="17">
          <cell r="A17">
            <v>12</v>
          </cell>
        </row>
        <row r="18">
          <cell r="A18">
            <v>13</v>
          </cell>
        </row>
        <row r="19">
          <cell r="A19">
            <v>14</v>
          </cell>
        </row>
        <row r="20">
          <cell r="A20">
            <v>15</v>
          </cell>
        </row>
        <row r="21">
          <cell r="A21">
            <v>16</v>
          </cell>
        </row>
        <row r="22">
          <cell r="A22">
            <v>17</v>
          </cell>
        </row>
        <row r="23">
          <cell r="A23">
            <v>18</v>
          </cell>
        </row>
        <row r="24">
          <cell r="A24">
            <v>19</v>
          </cell>
        </row>
        <row r="25">
          <cell r="A25">
            <v>20</v>
          </cell>
        </row>
      </sheetData>
      <sheetData sheetId="3"/>
      <sheetData sheetId="4"/>
      <sheetData sheetId="5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DUL"/>
      <sheetName val="SUMMARY SD JUN"/>
      <sheetName val="CRP ADMS"/>
      <sheetName val="PICA COST Q2 06"/>
      <sheetName val="KPI"/>
      <sheetName val="LAMP DET"/>
      <sheetName val="LAMP I OVH"/>
      <sheetName val="EFC 05"/>
      <sheetName val="EFC 05 HO"/>
      <sheetName val="EFC 06 HO"/>
      <sheetName val="EFC SITE 06"/>
      <sheetName val="LEMBUR 05"/>
      <sheetName val="LEMBUR 06"/>
      <sheetName val="GRAFIK LEMBUR"/>
      <sheetName val="KARY LBR"/>
      <sheetName val="L LBR 05"/>
      <sheetName val="L LBR 06"/>
      <sheetName val="L LBR UM 06A"/>
      <sheetName val="L LBR UM 06B"/>
      <sheetName val="L LBR LTT 06"/>
      <sheetName val="KARY LBR 05 06"/>
      <sheetName val="BUM 06 06"/>
      <sheetName val="PICA BUM 0606"/>
      <sheetName val="KARY PKU"/>
      <sheetName val="PICA PKU 0606"/>
      <sheetName val="OVH 0606"/>
      <sheetName val="CATU 05"/>
      <sheetName val="CATU 06"/>
      <sheetName val="GRAFIK CATU"/>
      <sheetName val="REKAP AS"/>
      <sheetName val="KARY 05"/>
      <sheetName val="KARY 06"/>
      <sheetName val="MPP 06"/>
      <sheetName val="MPP 06 A"/>
      <sheetName val="DBASE KARY 0606"/>
      <sheetName val="STOCK 05"/>
      <sheetName val="STOCK 06"/>
      <sheetName val="GRA HKNE 05 06"/>
      <sheetName val="L HKNE05"/>
      <sheetName val="L HKNE05 R"/>
      <sheetName val="L HKNE Q1 06"/>
      <sheetName val="L HKNE Q2 06"/>
      <sheetName val="PENYAKIT 06"/>
      <sheetName val="REKAP SAKIT 06"/>
      <sheetName val="PROJECT COST 07"/>
      <sheetName val="PLAN EFC07"/>
      <sheetName val="PLAN EFC06"/>
      <sheetName val="SUMMARY 0606"/>
      <sheetName val="KPI KT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_Pemb"/>
      <sheetName val="re"/>
      <sheetName val="Lampiran BA"/>
      <sheetName val="BA 02 "/>
      <sheetName val="BA 03 "/>
      <sheetName val="DU_ADMIN"/>
      <sheetName val="EVAKUASI"/>
      <sheetName val="TRP_ KARY"/>
      <sheetName val="oa"/>
      <sheetName val="ob"/>
      <sheetName val="oc"/>
      <sheetName val="od"/>
      <sheetName val="oe"/>
      <sheetName val="of"/>
      <sheetName val="og"/>
      <sheetName val="oh"/>
      <sheetName val="oi"/>
      <sheetName val="oj"/>
      <sheetName val="ok"/>
      <sheetName val="ol"/>
      <sheetName val="om"/>
      <sheetName val="bbt"/>
      <sheetName val="ABSENSI"/>
      <sheetName val="BERAS"/>
      <sheetName val="OBAT"/>
      <sheetName val="PIKET"/>
      <sheetName val="N_LUBIS"/>
      <sheetName val="ANDREAS"/>
      <sheetName val="KIDI"/>
      <sheetName val="THOM"/>
      <sheetName val="HARTONO"/>
      <sheetName val="FIRMAN"/>
      <sheetName val="HARTATIK"/>
      <sheetName val="FATTUR R"/>
      <sheetName val="YUSRI"/>
      <sheetName val="HERI"/>
      <sheetName val="ENDANG"/>
      <sheetName val="AHMAD"/>
      <sheetName val="ACO"/>
      <sheetName val="MARLEN"/>
      <sheetName val="SYAMSUL"/>
      <sheetName val="ANDI"/>
      <sheetName val="ALDINAN"/>
      <sheetName val="SULISNO"/>
      <sheetName val="MURSIN "/>
      <sheetName val="JUMASRI"/>
      <sheetName val="ISMAIL"/>
      <sheetName val="MEISYAL"/>
      <sheetName val="ERWIN"/>
      <sheetName val="IRWAN"/>
      <sheetName val="MARHUN"/>
      <sheetName val="MUIS"/>
      <sheetName val="ALSER"/>
      <sheetName val="ACO SAKA"/>
      <sheetName val="ILHAM"/>
      <sheetName val="LALU"/>
      <sheetName val="HARIS"/>
      <sheetName val="EDY SUNARYA"/>
      <sheetName val="SUNYOTO"/>
      <sheetName val="Rekapan Lembu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 MODEL"/>
    </sheetNames>
    <sheetDataSet>
      <sheetData sheetId="0" refreshError="1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il"/>
      <sheetName val="Data Prod_Graf"/>
      <sheetName val="GRAFTANKOS"/>
      <sheetName val="Data SRL"/>
      <sheetName val="Data Cost1"/>
      <sheetName val="land"/>
      <sheetName val="Dt Breakdown"/>
      <sheetName val="PK Olah"/>
      <sheetName val="PK RM"/>
      <sheetName val="Graf SRL"/>
      <sheetName val="KPI"/>
      <sheetName val="PCr"/>
      <sheetName val="Janload"/>
      <sheetName val="Feb"/>
      <sheetName val="Mar"/>
      <sheetName val="GRAF COST"/>
      <sheetName val="DATA COST"/>
      <sheetName val="CPO"/>
      <sheetName val="PABRIK"/>
      <sheetName val="LA02"/>
      <sheetName val="LA03"/>
      <sheetName val="LAJan"/>
      <sheetName val="LAFeb"/>
      <sheetName val="LAMar"/>
      <sheetName val="Peta"/>
      <sheetName val="Slow"/>
      <sheetName val="Fast"/>
      <sheetName val="Insurance"/>
      <sheetName val="Dead"/>
      <sheetName val="Olah"/>
      <sheetName val="Sheet1"/>
      <sheetName val="Bagan"/>
      <sheetName val="REKAP"/>
      <sheetName val="MONITOR"/>
      <sheetName val="BBM"/>
      <sheetName val="SOlar"/>
      <sheetName val="po-ho"/>
      <sheetName val="SPB-HO"/>
      <sheetName val="LAY"/>
      <sheetName val="Data_Prod_Graf"/>
      <sheetName val="Data_SRL"/>
      <sheetName val="Data_Cost1"/>
      <sheetName val="Dt_Breakdown"/>
      <sheetName val="PK_Olah"/>
      <sheetName val="PK_RM"/>
      <sheetName val="Graf_SRL"/>
      <sheetName val="GRAF_COST"/>
      <sheetName val="DATA_COST"/>
      <sheetName val="RESOURCE MODEL"/>
    </sheetNames>
    <sheetDataSet>
      <sheetData sheetId="0"/>
      <sheetData sheetId="1">
        <row r="13">
          <cell r="B13">
            <v>5.62</v>
          </cell>
          <cell r="C13">
            <v>4.91</v>
          </cell>
          <cell r="D13">
            <v>4.6500000000000004</v>
          </cell>
          <cell r="E13">
            <v>4.17</v>
          </cell>
          <cell r="F13">
            <v>3.79</v>
          </cell>
          <cell r="G13">
            <v>3.4</v>
          </cell>
          <cell r="H13">
            <v>4.0599999999999996</v>
          </cell>
          <cell r="I13">
            <v>4.04</v>
          </cell>
          <cell r="J13">
            <v>4.3</v>
          </cell>
          <cell r="K13">
            <v>4.2</v>
          </cell>
          <cell r="L13">
            <v>4.3899999999999997</v>
          </cell>
          <cell r="M13">
            <v>3.84</v>
          </cell>
        </row>
      </sheetData>
      <sheetData sheetId="2"/>
      <sheetData sheetId="3">
        <row r="9">
          <cell r="BN9">
            <v>4.29</v>
          </cell>
        </row>
        <row r="10">
          <cell r="BN10">
            <v>3.52</v>
          </cell>
        </row>
        <row r="11">
          <cell r="BN11">
            <v>4.18</v>
          </cell>
        </row>
        <row r="13">
          <cell r="BN13">
            <v>5.19</v>
          </cell>
        </row>
        <row r="14">
          <cell r="BN14">
            <v>5.83</v>
          </cell>
        </row>
        <row r="15">
          <cell r="BN15">
            <v>4.01</v>
          </cell>
        </row>
        <row r="16">
          <cell r="BN16">
            <v>3.61</v>
          </cell>
        </row>
        <row r="17">
          <cell r="BN17">
            <v>3.81</v>
          </cell>
        </row>
        <row r="18">
          <cell r="BN18">
            <v>2.8</v>
          </cell>
        </row>
        <row r="20">
          <cell r="BN20">
            <v>4.71</v>
          </cell>
        </row>
        <row r="21">
          <cell r="BN21">
            <v>3.75</v>
          </cell>
        </row>
        <row r="22">
          <cell r="BN22">
            <v>2.85</v>
          </cell>
        </row>
        <row r="23">
          <cell r="BN23">
            <v>4.08</v>
          </cell>
        </row>
        <row r="24">
          <cell r="BN24">
            <v>4.3499999999999996</v>
          </cell>
        </row>
        <row r="25">
          <cell r="BN25">
            <v>3.44</v>
          </cell>
        </row>
        <row r="27">
          <cell r="BN27">
            <v>5.94</v>
          </cell>
        </row>
        <row r="28">
          <cell r="BN28">
            <v>4.8499999999999996</v>
          </cell>
        </row>
        <row r="29">
          <cell r="BN29">
            <v>4.2</v>
          </cell>
        </row>
        <row r="30">
          <cell r="BN30">
            <v>3.76</v>
          </cell>
        </row>
        <row r="31">
          <cell r="BN31">
            <v>3.66</v>
          </cell>
        </row>
        <row r="32">
          <cell r="BN32">
            <v>1.45</v>
          </cell>
        </row>
        <row r="34">
          <cell r="BN34">
            <v>2.2599999999999998</v>
          </cell>
        </row>
        <row r="35">
          <cell r="BN35">
            <v>2.04</v>
          </cell>
        </row>
        <row r="36">
          <cell r="BN36">
            <v>4.2</v>
          </cell>
        </row>
        <row r="37">
          <cell r="BN37">
            <v>4.13</v>
          </cell>
        </row>
        <row r="38">
          <cell r="BN38">
            <v>3.47</v>
          </cell>
        </row>
        <row r="41">
          <cell r="BN41">
            <v>3.97</v>
          </cell>
        </row>
        <row r="42">
          <cell r="BN42">
            <v>1.52</v>
          </cell>
        </row>
        <row r="43">
          <cell r="BN43">
            <v>2.52</v>
          </cell>
        </row>
        <row r="44">
          <cell r="BN44">
            <v>3.32</v>
          </cell>
        </row>
        <row r="45">
          <cell r="BN45">
            <v>5.86</v>
          </cell>
        </row>
        <row r="46">
          <cell r="BN46">
            <v>4.91</v>
          </cell>
        </row>
        <row r="48">
          <cell r="BN48">
            <v>6</v>
          </cell>
        </row>
        <row r="49">
          <cell r="BN49">
            <v>7.37</v>
          </cell>
        </row>
        <row r="51">
          <cell r="BN51">
            <v>4.26</v>
          </cell>
        </row>
        <row r="52">
          <cell r="BN52">
            <v>8.76</v>
          </cell>
        </row>
        <row r="53">
          <cell r="BN53">
            <v>4.47</v>
          </cell>
        </row>
        <row r="55">
          <cell r="BN55">
            <v>8.68</v>
          </cell>
        </row>
        <row r="56">
          <cell r="BN56">
            <v>4.83</v>
          </cell>
        </row>
        <row r="57">
          <cell r="BN57">
            <v>4.88</v>
          </cell>
        </row>
        <row r="58">
          <cell r="BN58">
            <v>7.43</v>
          </cell>
        </row>
        <row r="59">
          <cell r="BN59">
            <v>5.34</v>
          </cell>
        </row>
        <row r="60">
          <cell r="BN60">
            <v>6.25</v>
          </cell>
        </row>
        <row r="62">
          <cell r="BN62">
            <v>9.56</v>
          </cell>
        </row>
        <row r="63">
          <cell r="BN63">
            <v>6.46</v>
          </cell>
        </row>
        <row r="64">
          <cell r="BN64">
            <v>5.6</v>
          </cell>
        </row>
        <row r="65">
          <cell r="BN65">
            <v>2.75</v>
          </cell>
        </row>
        <row r="66">
          <cell r="BN66">
            <v>2.4</v>
          </cell>
        </row>
        <row r="70">
          <cell r="BN70">
            <v>1.92</v>
          </cell>
        </row>
        <row r="72">
          <cell r="BN72">
            <v>3.69</v>
          </cell>
        </row>
        <row r="74">
          <cell r="BN74">
            <v>3.31</v>
          </cell>
        </row>
        <row r="75">
          <cell r="BN75">
            <v>1.79</v>
          </cell>
        </row>
        <row r="76">
          <cell r="BN76">
            <v>1.9</v>
          </cell>
        </row>
        <row r="77">
          <cell r="BN77">
            <v>2.02</v>
          </cell>
        </row>
        <row r="79">
          <cell r="BN79">
            <v>3.85</v>
          </cell>
        </row>
        <row r="80">
          <cell r="BN80">
            <v>2.58</v>
          </cell>
        </row>
        <row r="81">
          <cell r="BN81">
            <v>2.1</v>
          </cell>
        </row>
        <row r="82">
          <cell r="BN82">
            <v>2.16</v>
          </cell>
        </row>
        <row r="83">
          <cell r="BN83">
            <v>2.79</v>
          </cell>
        </row>
        <row r="84">
          <cell r="BN84">
            <v>3.81</v>
          </cell>
        </row>
        <row r="86">
          <cell r="BN86">
            <v>2.95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>
        <row r="13">
          <cell r="B13">
            <v>5.62</v>
          </cell>
        </row>
      </sheetData>
      <sheetData sheetId="40">
        <row r="9">
          <cell r="BN9">
            <v>4.29</v>
          </cell>
        </row>
      </sheetData>
      <sheetData sheetId="41"/>
      <sheetData sheetId="42"/>
      <sheetData sheetId="43"/>
      <sheetData sheetId="44"/>
      <sheetData sheetId="45"/>
      <sheetData sheetId="46"/>
      <sheetData sheetId="47"/>
      <sheetData sheetId="48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roughput"/>
      <sheetName val="Data"/>
      <sheetName val="Rend~CPO"/>
      <sheetName val="FFA"/>
      <sheetName val="Rend~Kernel"/>
      <sheetName val="Breakdown"/>
      <sheetName val="PK Olah"/>
      <sheetName val="PO  Olah"/>
      <sheetName val="PK  RM"/>
      <sheetName val="PO  RM"/>
      <sheetName val="% Lbr vs GP"/>
      <sheetName val="Land Aplikasi"/>
      <sheetName val="Solar"/>
      <sheetName val="Smatr"/>
      <sheetName val="PK_Olah"/>
      <sheetName val="PO__Olah"/>
      <sheetName val="PK__RM"/>
      <sheetName val="PO__RM"/>
      <sheetName val="%_Lbr_vs_GP"/>
      <sheetName val="Land_Aplikasi"/>
      <sheetName val="Data Prod_Graf"/>
      <sheetName val="Data SRL"/>
    </sheetNames>
    <sheetDataSet>
      <sheetData sheetId="0"/>
      <sheetData sheetId="1">
        <row r="50">
          <cell r="L50">
            <v>1</v>
          </cell>
          <cell r="M50">
            <v>21.64</v>
          </cell>
        </row>
        <row r="51">
          <cell r="L51">
            <v>2</v>
          </cell>
          <cell r="M51">
            <v>20.76</v>
          </cell>
        </row>
        <row r="52">
          <cell r="L52">
            <v>3</v>
          </cell>
          <cell r="M52">
            <v>21.7</v>
          </cell>
        </row>
        <row r="53">
          <cell r="L53">
            <v>4</v>
          </cell>
          <cell r="M53">
            <v>20.84</v>
          </cell>
        </row>
        <row r="54">
          <cell r="L54">
            <v>5</v>
          </cell>
          <cell r="M54">
            <v>21.43</v>
          </cell>
        </row>
        <row r="55">
          <cell r="L55">
            <v>6</v>
          </cell>
          <cell r="M55">
            <v>21.01</v>
          </cell>
        </row>
        <row r="56">
          <cell r="L56">
            <v>7</v>
          </cell>
          <cell r="M56">
            <v>21.38</v>
          </cell>
        </row>
        <row r="57">
          <cell r="L57">
            <v>8</v>
          </cell>
          <cell r="M57">
            <v>21.02</v>
          </cell>
        </row>
        <row r="58">
          <cell r="L58">
            <v>9</v>
          </cell>
          <cell r="M58">
            <v>22.27</v>
          </cell>
        </row>
        <row r="59">
          <cell r="L59">
            <v>10</v>
          </cell>
          <cell r="M59">
            <v>22.36</v>
          </cell>
        </row>
        <row r="60">
          <cell r="L60">
            <v>11</v>
          </cell>
          <cell r="M60">
            <v>22.5</v>
          </cell>
        </row>
        <row r="61">
          <cell r="L61">
            <v>12</v>
          </cell>
          <cell r="M61">
            <v>22.18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_A PROD 02"/>
    </sheetNames>
    <sheetDataSet>
      <sheetData sheetId="0" refreshError="1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y'03"/>
    </sheetNames>
    <sheetDataSet>
      <sheetData sheetId="0" refreshError="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Prod_Graf"/>
      <sheetName val="Data SRL"/>
    </sheetNames>
    <sheetDataSet>
      <sheetData sheetId="0" refreshError="1"/>
      <sheetData sheetId="1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TRET_AFD"/>
    </sheetNames>
    <sheetDataSet>
      <sheetData sheetId="0" refreshError="1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TRET_AFD"/>
      <sheetName val="SISIP"/>
      <sheetName val="NPK Mg Bo"/>
      <sheetName val="Sheet3"/>
    </sheetNames>
    <sheetDataSet>
      <sheetData sheetId="0"/>
      <sheetData sheetId="1"/>
      <sheetData sheetId="2"/>
      <sheetData sheetId="3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TRET_AFD"/>
      <sheetName val="Olah"/>
      <sheetName val="2002"/>
      <sheetName val="ABS"/>
      <sheetName val="LHP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Exfac Rev(site)"/>
      <sheetName val="Rincian "/>
      <sheetName val="Graf Cost Site"/>
      <sheetName val="PK Rwt ASLI"/>
      <sheetName val="PK Rwt"/>
      <sheetName val="POTRET_AFD"/>
      <sheetName val="PO RWT"/>
      <sheetName val="PO HPT"/>
      <sheetName val="HPT Gulma"/>
      <sheetName val="HPT"/>
      <sheetName val="PK Panen"/>
      <sheetName val="Cost PN"/>
      <sheetName val="PO Panen"/>
      <sheetName val=" Potensi 05-09"/>
      <sheetName val="Panen"/>
      <sheetName val="HK - NE"/>
      <sheetName val="PK Umum"/>
      <sheetName val="SHE"/>
      <sheetName val="PO SHE"/>
      <sheetName val="BS Versi Budget HO"/>
      <sheetName val=" Bsite Kebutu site"/>
      <sheetName val="CDO"/>
      <sheetName val="BUM dll"/>
      <sheetName val="Exfac_Rev(site)"/>
      <sheetName val="Rincian_"/>
      <sheetName val="Graf_Cost_Site"/>
      <sheetName val="PK_Rwt_ASLI"/>
      <sheetName val="PK_Rwt"/>
      <sheetName val="PO_RWT"/>
      <sheetName val="PO_HPT"/>
      <sheetName val="HPT_Gulma"/>
      <sheetName val="PK_Panen"/>
      <sheetName val="Cost_PN"/>
      <sheetName val="PO_Panen"/>
      <sheetName val="_Potensi_05-09"/>
      <sheetName val="HK_-_NE"/>
      <sheetName val="PK_Umum"/>
      <sheetName val="PO_SHE"/>
      <sheetName val="BS_Versi_Budget_HO"/>
      <sheetName val="_Bsite_Kebutu_site"/>
      <sheetName val="BUM_dll"/>
      <sheetName val="Exfac_Rev(site)1"/>
      <sheetName val="Rincian_1"/>
      <sheetName val="Graf_Cost_Site1"/>
      <sheetName val="PK_Rwt_ASLI1"/>
      <sheetName val="PK_Rwt1"/>
      <sheetName val="PO_RWT1"/>
      <sheetName val="PO_HPT1"/>
      <sheetName val="HPT_Gulma1"/>
      <sheetName val="PK_Panen1"/>
      <sheetName val="Cost_PN1"/>
      <sheetName val="PO_Panen1"/>
      <sheetName val="_Potensi_05-091"/>
      <sheetName val="HK_-_NE1"/>
      <sheetName val="PK_Umum1"/>
      <sheetName val="PO_SHE1"/>
      <sheetName val="BS_Versi_Budget_HO1"/>
      <sheetName val="_Bsite_Kebutu_site1"/>
      <sheetName val="BUM_dll1"/>
      <sheetName val="Exfac_Rev(site)2"/>
      <sheetName val="Rincian_2"/>
      <sheetName val="Graf_Cost_Site2"/>
      <sheetName val="PK_Rwt_ASLI2"/>
      <sheetName val="PK_Rwt2"/>
      <sheetName val="PO_RWT2"/>
      <sheetName val="PO_HPT2"/>
      <sheetName val="HPT_Gulma2"/>
      <sheetName val="PK_Panen2"/>
      <sheetName val="Cost_PN2"/>
      <sheetName val="PO_Panen2"/>
      <sheetName val="_Potensi_05-092"/>
      <sheetName val="HK_-_NE2"/>
      <sheetName val="PK_Umum2"/>
      <sheetName val="PO_SHE2"/>
      <sheetName val="BS_Versi_Budget_HO2"/>
      <sheetName val="_Bsite_Kebutu_site2"/>
      <sheetName val="BUM_dll2"/>
      <sheetName val="MASTER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A3" t="str">
            <v>PT LESTARI TANI TELADAN</v>
          </cell>
        </row>
        <row r="758">
          <cell r="A758" t="str">
            <v>Perintah2 Macro ini jangan dihapus !</v>
          </cell>
          <cell r="F758" t="str">
            <v>AAL</v>
          </cell>
          <cell r="G758" t="str">
            <v>PT ASTRA AGRO LESTARI  tbk</v>
          </cell>
        </row>
        <row r="759">
          <cell r="F759" t="str">
            <v>SAL-1</v>
          </cell>
          <cell r="G759" t="str">
            <v>PT SARI ADITYA LOKA - 1</v>
          </cell>
        </row>
        <row r="760">
          <cell r="F760" t="str">
            <v>SAL-2</v>
          </cell>
          <cell r="G760" t="str">
            <v>PT SARI ADITYA LOKA - 2</v>
          </cell>
        </row>
        <row r="761">
          <cell r="F761" t="str">
            <v>SAL-3</v>
          </cell>
          <cell r="G761" t="str">
            <v>PT SARI ADITYA LOKA - 3</v>
          </cell>
        </row>
        <row r="762">
          <cell r="F762" t="str">
            <v>MST</v>
          </cell>
          <cell r="G762" t="str">
            <v>MASTER</v>
          </cell>
        </row>
        <row r="763">
          <cell r="F763" t="str">
            <v>SPS</v>
          </cell>
          <cell r="G763" t="str">
            <v>PT SURYA PANEN SUBUR</v>
          </cell>
        </row>
        <row r="764">
          <cell r="F764" t="str">
            <v>SAL</v>
          </cell>
          <cell r="G764" t="str">
            <v>PT SARI ADITYA LOKA</v>
          </cell>
        </row>
        <row r="765">
          <cell r="F765" t="str">
            <v>SAL-I</v>
          </cell>
          <cell r="G765" t="str">
            <v>PT SARI ADITYA LOKA - INTI</v>
          </cell>
        </row>
        <row r="766">
          <cell r="F766" t="str">
            <v>KTS</v>
          </cell>
          <cell r="G766" t="str">
            <v>PT KARYA TANAH SUBUR</v>
          </cell>
        </row>
        <row r="767">
          <cell r="F767" t="str">
            <v>PLB</v>
          </cell>
          <cell r="G767" t="str">
            <v>PT PERKEBUNAN LEMBAH BHAKTI</v>
          </cell>
        </row>
        <row r="768">
          <cell r="F768" t="str">
            <v>EDI</v>
          </cell>
          <cell r="G768" t="str">
            <v>PT EKA DURA INDONESIA</v>
          </cell>
        </row>
        <row r="769">
          <cell r="F769" t="str">
            <v>SLS-1</v>
          </cell>
          <cell r="G769" t="str">
            <v>PT SARI LEMBAH SUBUR - 1</v>
          </cell>
        </row>
        <row r="770">
          <cell r="F770" t="str">
            <v>SLS-2</v>
          </cell>
          <cell r="G770" t="str">
            <v>PT SARI LEMBAH SUBUR - 2</v>
          </cell>
        </row>
        <row r="771">
          <cell r="F771" t="str">
            <v>TPP</v>
          </cell>
          <cell r="G771" t="str">
            <v>PT TUNGGAL PERKASA PLANTATIONS</v>
          </cell>
        </row>
        <row r="772">
          <cell r="F772" t="str">
            <v>KTU</v>
          </cell>
          <cell r="G772" t="str">
            <v>PT KIMIA TIRTA UTAMA</v>
          </cell>
        </row>
        <row r="773">
          <cell r="F773" t="str">
            <v>SAI</v>
          </cell>
          <cell r="G773" t="str">
            <v>PT SAWIT ASAHAN INDAH</v>
          </cell>
        </row>
        <row r="774">
          <cell r="F774" t="str">
            <v>BNA</v>
          </cell>
          <cell r="G774" t="str">
            <v>PT PERSADA BINA NUSANTARA ABADI</v>
          </cell>
        </row>
        <row r="775">
          <cell r="F775" t="str">
            <v>INP</v>
          </cell>
          <cell r="G775" t="str">
            <v>PT SURYA INDAH NUSANTARA PAGI</v>
          </cell>
        </row>
        <row r="776">
          <cell r="F776" t="str">
            <v>SYM</v>
          </cell>
          <cell r="G776" t="str">
            <v>PT GUNUNG SEJAHTERA YOLI MAKMUR</v>
          </cell>
        </row>
        <row r="777">
          <cell r="F777" t="str">
            <v>SPP</v>
          </cell>
          <cell r="G777" t="str">
            <v>PT GUNUNG SEJAHTERA PUTI PESONA</v>
          </cell>
        </row>
        <row r="778">
          <cell r="F778" t="str">
            <v>SDI</v>
          </cell>
          <cell r="G778" t="str">
            <v>PT GUNUNG SEJAHTERA DUA INDAH</v>
          </cell>
        </row>
        <row r="779">
          <cell r="F779" t="str">
            <v>SIP</v>
          </cell>
          <cell r="G779" t="str">
            <v>PT GUNUNG SEJAHTERA IBU PERTIWI</v>
          </cell>
        </row>
        <row r="780">
          <cell r="F780" t="str">
            <v>LTT</v>
          </cell>
          <cell r="G780" t="str">
            <v>PT LESTARI TANI TELADAN</v>
          </cell>
        </row>
        <row r="781">
          <cell r="F781" t="str">
            <v>CNL</v>
          </cell>
          <cell r="G781" t="str">
            <v>PT CIPTA NARADA LESTARI</v>
          </cell>
        </row>
        <row r="782">
          <cell r="F782" t="str">
            <v>NAL</v>
          </cell>
          <cell r="G782" t="str">
            <v>PT NIRMALA AGRO LESTARI</v>
          </cell>
        </row>
        <row r="783">
          <cell r="F783" t="str">
            <v>BCL</v>
          </cell>
          <cell r="G783" t="str">
            <v>PT BHADRA CEMERLANG</v>
          </cell>
        </row>
        <row r="784">
          <cell r="F784" t="str">
            <v>CAP</v>
          </cell>
          <cell r="G784" t="str">
            <v>PT CAKRADENTA AGUNG PERTIWI - TOTAL</v>
          </cell>
        </row>
        <row r="785">
          <cell r="F785" t="str">
            <v>CA1</v>
          </cell>
          <cell r="G785" t="str">
            <v>PT CAKRADENTA AGUNG PERTIWI - 1</v>
          </cell>
        </row>
        <row r="786">
          <cell r="F786" t="str">
            <v>CA2</v>
          </cell>
          <cell r="G786" t="str">
            <v>PT CAKRADENTA AGUNG PERTIWI - 2</v>
          </cell>
        </row>
        <row r="787">
          <cell r="F787" t="str">
            <v>WKP</v>
          </cell>
          <cell r="G787" t="str">
            <v>PT WARU KALTIM PLANTATIONS</v>
          </cell>
        </row>
        <row r="788">
          <cell r="F788" t="str">
            <v>CPS</v>
          </cell>
          <cell r="G788" t="str">
            <v>PT CAKUNG PERMATA NUSA - SAWIT</v>
          </cell>
        </row>
        <row r="789">
          <cell r="F789" t="str">
            <v>STN</v>
          </cell>
          <cell r="G789" t="str">
            <v>PT SUKSES TANI NUSASUBUR</v>
          </cell>
        </row>
        <row r="790">
          <cell r="F790" t="str">
            <v>MMG</v>
          </cell>
          <cell r="G790" t="str">
            <v>PT MAMUANG</v>
          </cell>
        </row>
        <row r="791">
          <cell r="F791" t="str">
            <v>LTT</v>
          </cell>
          <cell r="G791" t="str">
            <v>PT LESTARI TANI TELADAN</v>
          </cell>
        </row>
        <row r="792">
          <cell r="F792" t="str">
            <v>PSK</v>
          </cell>
          <cell r="G792" t="str">
            <v>PT PASANGKAYU</v>
          </cell>
        </row>
        <row r="793">
          <cell r="F793" t="str">
            <v>LTW</v>
          </cell>
          <cell r="G793" t="str">
            <v>PT LETAWA</v>
          </cell>
        </row>
        <row r="794">
          <cell r="F794" t="str">
            <v>SRL-1</v>
          </cell>
          <cell r="G794" t="str">
            <v>PT SURYA RAYA LESTARI - 1</v>
          </cell>
        </row>
        <row r="795">
          <cell r="F795" t="str">
            <v>SRL-2</v>
          </cell>
          <cell r="G795" t="str">
            <v>PT SURYA RAYA LESTARI - 2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TRET_AFD"/>
      <sheetName val="TBS"/>
      <sheetName val="pk"/>
      <sheetName val="EFC 05 HO"/>
    </sheetNames>
    <sheetDataSet>
      <sheetData sheetId="0"/>
      <sheetData sheetId="1"/>
      <sheetData sheetId="2"/>
      <sheetData sheetId="3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Sheet1"/>
    </sheetNames>
    <sheetDataSet>
      <sheetData sheetId="0" refreshError="1"/>
      <sheetData sheetId="1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Table"/>
      <sheetName val="02-TBS"/>
      <sheetName val="Prod"/>
      <sheetName val="1. Premium Production"/>
      <sheetName val="2. Branch Productivity"/>
      <sheetName val="3. Renewal Ratio"/>
      <sheetName val="4. SO Performance"/>
      <sheetName val="CPO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February 2013</v>
          </cell>
        </row>
        <row r="4">
          <cell r="B4" t="str">
            <v>01-JKT11</v>
          </cell>
          <cell r="C4">
            <v>1</v>
          </cell>
          <cell r="K4" t="str">
            <v>Target MTD</v>
          </cell>
          <cell r="L4">
            <v>1</v>
          </cell>
          <cell r="N4" t="str">
            <v>RR Target</v>
          </cell>
          <cell r="O4">
            <v>1</v>
          </cell>
        </row>
        <row r="5">
          <cell r="B5" t="str">
            <v>02-TBS</v>
          </cell>
          <cell r="C5">
            <v>2</v>
          </cell>
          <cell r="K5" t="str">
            <v>Prod MTD</v>
          </cell>
          <cell r="L5">
            <v>2</v>
          </cell>
          <cell r="N5" t="str">
            <v>Renewable MTD</v>
          </cell>
          <cell r="O5">
            <v>2</v>
          </cell>
        </row>
        <row r="6">
          <cell r="C6">
            <v>3</v>
          </cell>
          <cell r="K6" t="str">
            <v>Prod Last Month</v>
          </cell>
          <cell r="L6">
            <v>3</v>
          </cell>
          <cell r="N6" t="str">
            <v>Prod MTD</v>
          </cell>
          <cell r="O6">
            <v>3</v>
          </cell>
        </row>
        <row r="7">
          <cell r="C7">
            <v>4</v>
          </cell>
          <cell r="K7" t="str">
            <v>Prod Last Year</v>
          </cell>
          <cell r="L7">
            <v>4</v>
          </cell>
          <cell r="N7" t="str">
            <v>RR Actual</v>
          </cell>
          <cell r="O7">
            <v>4</v>
          </cell>
        </row>
        <row r="8">
          <cell r="B8" t="str">
            <v>03-BSD</v>
          </cell>
          <cell r="C8">
            <v>5</v>
          </cell>
          <cell r="N8" t="str">
            <v>RR Last Month</v>
          </cell>
          <cell r="O8">
            <v>5</v>
          </cell>
        </row>
        <row r="9">
          <cell r="B9" t="str">
            <v>04-KGD</v>
          </cell>
          <cell r="C9">
            <v>6</v>
          </cell>
          <cell r="N9" t="str">
            <v>RR Last Year</v>
          </cell>
          <cell r="O9">
            <v>6</v>
          </cell>
        </row>
        <row r="10">
          <cell r="B10" t="str">
            <v>05-MGD</v>
          </cell>
          <cell r="C10">
            <v>7</v>
          </cell>
        </row>
        <row r="11">
          <cell r="B11" t="str">
            <v>06-BDG</v>
          </cell>
          <cell r="C11">
            <v>8</v>
          </cell>
        </row>
        <row r="12">
          <cell r="C12">
            <v>9</v>
          </cell>
        </row>
        <row r="13">
          <cell r="C13">
            <v>10</v>
          </cell>
        </row>
        <row r="14">
          <cell r="B14" t="str">
            <v>07-CRB</v>
          </cell>
          <cell r="C14">
            <v>11</v>
          </cell>
        </row>
        <row r="15">
          <cell r="B15" t="str">
            <v>08-SMG</v>
          </cell>
          <cell r="C15">
            <v>12</v>
          </cell>
          <cell r="G15" t="str">
            <v>January 2013</v>
          </cell>
          <cell r="H15">
            <v>1</v>
          </cell>
        </row>
        <row r="16">
          <cell r="B16" t="str">
            <v>09-SLO</v>
          </cell>
          <cell r="C16">
            <v>13</v>
          </cell>
          <cell r="G16" t="str">
            <v>February 2013</v>
          </cell>
          <cell r="H16">
            <v>2</v>
          </cell>
        </row>
        <row r="17">
          <cell r="B17" t="str">
            <v>10-YGY</v>
          </cell>
          <cell r="C17">
            <v>14</v>
          </cell>
          <cell r="G17" t="str">
            <v>March 2013</v>
          </cell>
          <cell r="H17">
            <v>3</v>
          </cell>
        </row>
        <row r="18">
          <cell r="B18" t="str">
            <v>11-BGR</v>
          </cell>
          <cell r="C18">
            <v>15</v>
          </cell>
          <cell r="G18" t="str">
            <v>April 2013</v>
          </cell>
          <cell r="H18">
            <v>4</v>
          </cell>
        </row>
        <row r="19">
          <cell r="B19" t="str">
            <v>12-MDN</v>
          </cell>
          <cell r="C19">
            <v>16</v>
          </cell>
          <cell r="G19" t="str">
            <v>May 2013</v>
          </cell>
          <cell r="H19">
            <v>5</v>
          </cell>
        </row>
        <row r="20">
          <cell r="B20" t="str">
            <v>13-PLB</v>
          </cell>
          <cell r="C20">
            <v>17</v>
          </cell>
          <cell r="G20" t="str">
            <v>June 2013</v>
          </cell>
          <cell r="H20">
            <v>6</v>
          </cell>
        </row>
        <row r="21">
          <cell r="B21" t="str">
            <v>14-LPG</v>
          </cell>
          <cell r="C21">
            <v>18</v>
          </cell>
          <cell r="G21" t="str">
            <v>July 2013</v>
          </cell>
          <cell r="H21">
            <v>7</v>
          </cell>
        </row>
        <row r="22">
          <cell r="B22" t="str">
            <v>15-PKB</v>
          </cell>
          <cell r="C22">
            <v>19</v>
          </cell>
          <cell r="G22" t="str">
            <v>August 2013</v>
          </cell>
          <cell r="H22">
            <v>8</v>
          </cell>
          <cell r="K22" t="str">
            <v>Req MP</v>
          </cell>
          <cell r="L22">
            <v>1</v>
          </cell>
        </row>
        <row r="23">
          <cell r="B23" t="str">
            <v>16-JMB</v>
          </cell>
          <cell r="C23">
            <v>20</v>
          </cell>
          <cell r="G23" t="str">
            <v>September 2013</v>
          </cell>
          <cell r="H23">
            <v>9</v>
          </cell>
          <cell r="K23" t="str">
            <v>MPP Direct</v>
          </cell>
          <cell r="L23">
            <v>2</v>
          </cell>
        </row>
        <row r="24">
          <cell r="B24" t="str">
            <v>17-PDG</v>
          </cell>
          <cell r="C24">
            <v>21</v>
          </cell>
          <cell r="G24" t="str">
            <v>October 2013</v>
          </cell>
          <cell r="H24">
            <v>10</v>
          </cell>
          <cell r="K24" t="str">
            <v>MP Direct Existing</v>
          </cell>
          <cell r="L24">
            <v>3</v>
          </cell>
        </row>
        <row r="25">
          <cell r="B25" t="str">
            <v>18-SBY</v>
          </cell>
          <cell r="C25">
            <v>22</v>
          </cell>
          <cell r="G25" t="str">
            <v>November 2013</v>
          </cell>
          <cell r="H25">
            <v>11</v>
          </cell>
          <cell r="K25" t="str">
            <v>Avg SPI/month</v>
          </cell>
          <cell r="L25">
            <v>4</v>
          </cell>
        </row>
        <row r="26">
          <cell r="B26" t="str">
            <v>19-DPS</v>
          </cell>
          <cell r="C26">
            <v>23</v>
          </cell>
          <cell r="G26" t="str">
            <v>December 2013</v>
          </cell>
          <cell r="H26">
            <v>12</v>
          </cell>
        </row>
        <row r="27">
          <cell r="B27" t="str">
            <v>20-UPG</v>
          </cell>
          <cell r="C27">
            <v>24</v>
          </cell>
        </row>
        <row r="28">
          <cell r="B28" t="str">
            <v>21-MLG</v>
          </cell>
          <cell r="C28">
            <v>25</v>
          </cell>
        </row>
        <row r="29">
          <cell r="B29" t="str">
            <v>22-BPN</v>
          </cell>
          <cell r="C29">
            <v>26</v>
          </cell>
        </row>
        <row r="30">
          <cell r="B30" t="str">
            <v>24-MAN</v>
          </cell>
          <cell r="C30">
            <v>27</v>
          </cell>
        </row>
        <row r="31">
          <cell r="B31" t="str">
            <v>25-SAM</v>
          </cell>
          <cell r="C31">
            <v>28</v>
          </cell>
        </row>
        <row r="32">
          <cell r="B32" t="str">
            <v>26-BJM</v>
          </cell>
          <cell r="C32">
            <v>29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PH &amp; OBAT"/>
      <sheetName val="LPPH"/>
      <sheetName val="SKU-OA"/>
      <sheetName val="MENU"/>
      <sheetName val="DATA"/>
      <sheetName val="ABSENSI"/>
      <sheetName val="PREMI"/>
      <sheetName val="LEMBUR"/>
      <sheetName val="PREMI NON HK"/>
      <sheetName val="PINALTY "/>
      <sheetName val="LAIN"/>
      <sheetName val="OLAH"/>
      <sheetName val="DPA"/>
      <sheetName val="CATU"/>
      <sheetName val="REK"/>
      <sheetName val="BUR"/>
      <sheetName val="PREM"/>
      <sheetName val="ASTEK"/>
      <sheetName val="LAP-ABS"/>
      <sheetName val="RKP ABS"/>
      <sheetName val="RKP DU"/>
      <sheetName val="BADHAR"/>
      <sheetName val="DU PN"/>
      <sheetName val="DU RW"/>
      <sheetName val="DU UM"/>
      <sheetName val="DU TEK"/>
      <sheetName val="DU PHPT"/>
      <sheetName val="DU LM"/>
      <sheetName val="DU BM"/>
      <sheetName val="DU LA"/>
      <sheetName val="CEK LIST"/>
      <sheetName val="CANOP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tunjuk &amp; Isian"/>
      <sheetName val="Form Pleno"/>
      <sheetName val="Gaji Pokok"/>
      <sheetName val="Norma Infras"/>
      <sheetName val="1. Lampiran MPP"/>
      <sheetName val="2. Lampiran Unit"/>
      <sheetName val="3. Detil MPP Teknik"/>
      <sheetName val="4. Data Unit"/>
      <sheetName val="5. HM &amp; Unit Infras"/>
      <sheetName val="6. WMS, Umum &amp; Genset"/>
      <sheetName val="7. Sparepart + Oli Unit Inf"/>
      <sheetName val="QTY Part"/>
      <sheetName val="8. Overhaul"/>
      <sheetName val="9. Rekondisi Unit"/>
      <sheetName val="10. Service Bengkel Luar"/>
      <sheetName val="Cost RM PK-PO Infras"/>
      <sheetName val="Cost RM PK-PO Workshop"/>
      <sheetName val="RM Teknik"/>
      <sheetName val="Help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M6">
            <v>0</v>
          </cell>
        </row>
        <row r="7">
          <cell r="M7">
            <v>0</v>
          </cell>
        </row>
        <row r="8">
          <cell r="M8">
            <v>0</v>
          </cell>
        </row>
        <row r="9">
          <cell r="M9">
            <v>0</v>
          </cell>
        </row>
        <row r="10">
          <cell r="M10">
            <v>0</v>
          </cell>
        </row>
        <row r="11">
          <cell r="M11">
            <v>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</sheetNames>
    <sheetDataSet>
      <sheetData sheetId="0" refreshError="1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y'03"/>
    </sheetNames>
    <sheetDataSet>
      <sheetData sheetId="0" refreshError="1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ABS"/>
      <sheetName val="ACOS"/>
      <sheetName val="ACOSH"/>
      <sheetName val="ASIN"/>
      <sheetName val="ASINH"/>
      <sheetName val="ATAN"/>
      <sheetName val="ATAN2"/>
      <sheetName val="ATANH"/>
      <sheetName val="CEILING"/>
      <sheetName val="COMBIN"/>
      <sheetName val="COS"/>
      <sheetName val="COSH"/>
      <sheetName val="DEGREES"/>
      <sheetName val="EVEN"/>
      <sheetName val="EXP"/>
      <sheetName val="FACT"/>
      <sheetName val="FLOOR"/>
      <sheetName val="GDC"/>
      <sheetName val="INT"/>
      <sheetName val="LCM"/>
      <sheetName val="LN"/>
      <sheetName val="LOG"/>
      <sheetName val="LOG10"/>
      <sheetName val="MDETERM"/>
      <sheetName val="MOD"/>
      <sheetName val="MROUND"/>
      <sheetName val="MULTINOMIAL"/>
      <sheetName val="ODD"/>
      <sheetName val="PI"/>
      <sheetName val="POWER"/>
      <sheetName val="PRODUCT"/>
      <sheetName val="QUOTIENT"/>
      <sheetName val="RADIANS"/>
      <sheetName val="RAND"/>
      <sheetName val="RANDBETWEEN"/>
      <sheetName val="ROMAN"/>
      <sheetName val="ROUND"/>
      <sheetName val="ROUNDDOWN"/>
      <sheetName val="ROUNDUP"/>
      <sheetName val="SIGN"/>
      <sheetName val="SIN"/>
      <sheetName val="SINH"/>
      <sheetName val="SQRT"/>
      <sheetName val="SQRTPI"/>
      <sheetName val="SUBTOTAL"/>
      <sheetName val="SUM"/>
      <sheetName val="SUMIF"/>
      <sheetName val="SUMPRODUCT"/>
      <sheetName val="SUMSQ"/>
      <sheetName val="SUMX2MY2"/>
      <sheetName val="SUMX2PY2"/>
      <sheetName val="SUMXMY2"/>
      <sheetName val="TAN"/>
      <sheetName val="TANH"/>
      <sheetName val="TRUNC"/>
      <sheetName val="POTRET_AFD"/>
      <sheetName val="RESOURCE MODEL"/>
      <sheetName val="P_A PROD 02"/>
      <sheetName val="DIRECT-TOTAL"/>
      <sheetName val="5. Overhau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9">
          <cell r="I19">
            <v>0.06</v>
          </cell>
        </row>
        <row r="21">
          <cell r="G21">
            <v>100000</v>
          </cell>
        </row>
        <row r="30">
          <cell r="G30">
            <v>250000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>
        <row r="30">
          <cell r="B30">
            <v>1</v>
          </cell>
          <cell r="C30" t="str">
            <v>AVERAGE</v>
          </cell>
          <cell r="D30" t="str">
            <v>NILAI RATA-RATA TRANSAKSI</v>
          </cell>
        </row>
        <row r="31">
          <cell r="B31">
            <v>2</v>
          </cell>
          <cell r="C31" t="str">
            <v>COUNT</v>
          </cell>
          <cell r="D31" t="str">
            <v>JUMLAH DATA YANG DIHITUNG</v>
          </cell>
        </row>
        <row r="32">
          <cell r="B32">
            <v>3</v>
          </cell>
          <cell r="C32" t="str">
            <v>COUNTA</v>
          </cell>
          <cell r="D32" t="str">
            <v>JUMLAH SEMUA TIPE DATA</v>
          </cell>
        </row>
        <row r="33">
          <cell r="B33">
            <v>4</v>
          </cell>
          <cell r="C33" t="str">
            <v>MAX</v>
          </cell>
          <cell r="D33" t="str">
            <v>NILAI TRANSAKSI TERBESAR</v>
          </cell>
        </row>
        <row r="34">
          <cell r="B34">
            <v>5</v>
          </cell>
          <cell r="C34" t="str">
            <v>MIN</v>
          </cell>
          <cell r="D34" t="str">
            <v>NILAI TRANSAKSI TERKECIL</v>
          </cell>
        </row>
        <row r="35">
          <cell r="B35">
            <v>6</v>
          </cell>
          <cell r="C35" t="str">
            <v>PRODUCT</v>
          </cell>
          <cell r="D35" t="str">
            <v>HASIL PERKALIAN NILAI TRANSAKSI</v>
          </cell>
        </row>
        <row r="36">
          <cell r="B36">
            <v>7</v>
          </cell>
          <cell r="C36" t="str">
            <v>STDEV</v>
          </cell>
          <cell r="D36" t="str">
            <v>PENYIMPANGAN NILAI TRANSAKSI</v>
          </cell>
        </row>
        <row r="37">
          <cell r="B37">
            <v>8</v>
          </cell>
          <cell r="C37" t="str">
            <v>STDEVP</v>
          </cell>
          <cell r="D37" t="str">
            <v>PENYIMPANGAN NILAI TRANSAKSI BERDASARKAN SAMPEL</v>
          </cell>
        </row>
        <row r="38">
          <cell r="B38">
            <v>9</v>
          </cell>
          <cell r="C38" t="str">
            <v>SUM</v>
          </cell>
          <cell r="D38" t="str">
            <v>JUMLAH NILAI TRANSAKSI</v>
          </cell>
        </row>
        <row r="39">
          <cell r="B39">
            <v>10</v>
          </cell>
          <cell r="C39" t="str">
            <v>VAR</v>
          </cell>
          <cell r="D39" t="str">
            <v>VARIAN NILAI TRANSAKSI</v>
          </cell>
        </row>
        <row r="40">
          <cell r="B40">
            <v>11</v>
          </cell>
          <cell r="C40" t="str">
            <v>VARP</v>
          </cell>
          <cell r="D40" t="str">
            <v>VARIAN DARI POPULASI DATA TRANSAKSI</v>
          </cell>
        </row>
      </sheetData>
      <sheetData sheetId="46" refreshError="1"/>
      <sheetData sheetId="47" refreshError="1">
        <row r="6">
          <cell r="K6" t="str">
            <v>Bandung</v>
          </cell>
        </row>
        <row r="7">
          <cell r="K7" t="str">
            <v>Jakarta</v>
          </cell>
        </row>
        <row r="8">
          <cell r="K8" t="str">
            <v>Yogyakarta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4"/>
      <sheetName val="SURAT"/>
      <sheetName val="TK NA"/>
      <sheetName val="KM TK"/>
    </sheetNames>
    <sheetDataSet>
      <sheetData sheetId="0"/>
      <sheetData sheetId="1"/>
      <sheetData sheetId="2"/>
      <sheetData sheetId="3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 t="str">
            <v>DATA PSK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</row>
        <row r="2">
          <cell r="A2" t="str">
            <v>KPJ</v>
          </cell>
          <cell r="B2" t="str">
            <v>NIK</v>
          </cell>
          <cell r="C2" t="str">
            <v>NAMA</v>
          </cell>
          <cell r="D2" t="str">
            <v>LAHIR</v>
          </cell>
          <cell r="E2" t="str">
            <v>SEX</v>
          </cell>
          <cell r="F2" t="str">
            <v>KEP</v>
          </cell>
          <cell r="G2" t="str">
            <v>KEP_PP14</v>
          </cell>
          <cell r="H2" t="str">
            <v>PAKET_JPK</v>
          </cell>
          <cell r="I2" t="str">
            <v>TERBIT</v>
          </cell>
          <cell r="J2" t="str">
            <v>KPJBARU</v>
          </cell>
          <cell r="K2" t="str">
            <v>KPJDUP</v>
          </cell>
          <cell r="L2" t="str">
            <v>STATUS</v>
          </cell>
          <cell r="M2" t="str">
            <v>KDNA</v>
          </cell>
          <cell r="N2" t="str">
            <v>BLTHNA</v>
          </cell>
          <cell r="O2" t="str">
            <v>TGL_REKAM</v>
          </cell>
          <cell r="P2" t="str">
            <v>PETUGAS</v>
          </cell>
          <cell r="Q2" t="str">
            <v>BLN_KAWIN</v>
          </cell>
          <cell r="R2" t="str">
            <v>TRANS</v>
          </cell>
          <cell r="S2" t="str">
            <v>KTR_ASAL</v>
          </cell>
          <cell r="T2" t="str">
            <v>NPP_ASAL</v>
          </cell>
          <cell r="U2" t="str">
            <v>DIV_ASAL</v>
          </cell>
          <cell r="V2" t="str">
            <v>PRS_ASAL</v>
          </cell>
        </row>
        <row r="3">
          <cell r="A3" t="str">
            <v>00J20006953</v>
          </cell>
          <cell r="B3" t="str">
            <v>005950432</v>
          </cell>
          <cell r="C3" t="str">
            <v>SISWANTO IR</v>
          </cell>
          <cell r="D3">
            <v>24022</v>
          </cell>
          <cell r="E3" t="str">
            <v>L</v>
          </cell>
          <cell r="F3">
            <v>37288</v>
          </cell>
          <cell r="G3">
            <v>37288</v>
          </cell>
          <cell r="O3">
            <v>38107</v>
          </cell>
          <cell r="P3" t="str">
            <v>DE233310</v>
          </cell>
        </row>
        <row r="4">
          <cell r="A4" t="str">
            <v>00W00006374</v>
          </cell>
          <cell r="B4" t="str">
            <v>1999120177</v>
          </cell>
          <cell r="C4" t="str">
            <v>AMBO UPE</v>
          </cell>
          <cell r="D4">
            <v>25694</v>
          </cell>
          <cell r="E4" t="str">
            <v>L</v>
          </cell>
          <cell r="F4">
            <v>36526</v>
          </cell>
          <cell r="G4">
            <v>36526</v>
          </cell>
          <cell r="O4">
            <v>38107</v>
          </cell>
          <cell r="P4" t="str">
            <v>DE233310</v>
          </cell>
        </row>
        <row r="5">
          <cell r="A5" t="str">
            <v>00W00006382</v>
          </cell>
          <cell r="B5" t="str">
            <v>2000040360</v>
          </cell>
          <cell r="C5" t="str">
            <v>ANWAR</v>
          </cell>
          <cell r="D5">
            <v>25409</v>
          </cell>
          <cell r="E5" t="str">
            <v>L</v>
          </cell>
          <cell r="F5">
            <v>36526</v>
          </cell>
          <cell r="G5">
            <v>36526</v>
          </cell>
          <cell r="O5">
            <v>38107</v>
          </cell>
          <cell r="P5" t="str">
            <v>DE233310</v>
          </cell>
        </row>
        <row r="6">
          <cell r="A6" t="str">
            <v>00W00006390</v>
          </cell>
          <cell r="C6" t="str">
            <v>ARDI</v>
          </cell>
          <cell r="D6">
            <v>26413</v>
          </cell>
          <cell r="E6" t="str">
            <v>L</v>
          </cell>
          <cell r="F6">
            <v>36526</v>
          </cell>
          <cell r="G6">
            <v>36526</v>
          </cell>
          <cell r="M6" t="str">
            <v>A</v>
          </cell>
          <cell r="N6">
            <v>36557</v>
          </cell>
          <cell r="O6">
            <v>36578</v>
          </cell>
          <cell r="P6" t="str">
            <v>DWI</v>
          </cell>
        </row>
        <row r="7">
          <cell r="A7" t="str">
            <v>00W00006408</v>
          </cell>
          <cell r="B7" t="str">
            <v>2000070035</v>
          </cell>
          <cell r="C7" t="str">
            <v>HALIM</v>
          </cell>
          <cell r="D7">
            <v>29752</v>
          </cell>
          <cell r="E7" t="str">
            <v>L</v>
          </cell>
          <cell r="F7">
            <v>36526</v>
          </cell>
          <cell r="G7">
            <v>36526</v>
          </cell>
          <cell r="O7">
            <v>38107</v>
          </cell>
          <cell r="P7" t="str">
            <v>DE233310</v>
          </cell>
        </row>
        <row r="8">
          <cell r="A8" t="str">
            <v>00W00006416</v>
          </cell>
          <cell r="B8" t="str">
            <v>2000070038</v>
          </cell>
          <cell r="C8" t="str">
            <v>ISHAK LAODE</v>
          </cell>
          <cell r="D8">
            <v>26426</v>
          </cell>
          <cell r="E8" t="str">
            <v>L</v>
          </cell>
          <cell r="F8">
            <v>36526</v>
          </cell>
          <cell r="G8">
            <v>36526</v>
          </cell>
          <cell r="O8">
            <v>38107</v>
          </cell>
          <cell r="P8" t="str">
            <v>DE233310</v>
          </cell>
        </row>
        <row r="9">
          <cell r="A9" t="str">
            <v>00W00006424</v>
          </cell>
          <cell r="B9" t="str">
            <v>1999120176</v>
          </cell>
          <cell r="C9" t="str">
            <v>KARTOYO IDA METTA</v>
          </cell>
          <cell r="D9">
            <v>27733</v>
          </cell>
          <cell r="E9" t="str">
            <v>L</v>
          </cell>
          <cell r="F9">
            <v>36526</v>
          </cell>
          <cell r="G9">
            <v>36526</v>
          </cell>
          <cell r="O9">
            <v>38107</v>
          </cell>
          <cell r="P9" t="str">
            <v>DE233310</v>
          </cell>
        </row>
        <row r="10">
          <cell r="A10" t="str">
            <v>00W00006432</v>
          </cell>
          <cell r="C10" t="str">
            <v>MARTINUS</v>
          </cell>
          <cell r="D10">
            <v>29096</v>
          </cell>
          <cell r="E10" t="str">
            <v>L</v>
          </cell>
          <cell r="F10">
            <v>36526</v>
          </cell>
          <cell r="G10">
            <v>36526</v>
          </cell>
          <cell r="M10" t="str">
            <v>A</v>
          </cell>
          <cell r="N10">
            <v>36557</v>
          </cell>
          <cell r="O10">
            <v>36578</v>
          </cell>
          <cell r="P10" t="str">
            <v>DWI</v>
          </cell>
        </row>
        <row r="11">
          <cell r="A11" t="str">
            <v>00W00006440</v>
          </cell>
          <cell r="C11" t="str">
            <v>MASKUR TAMALEDU</v>
          </cell>
          <cell r="D11">
            <v>27980</v>
          </cell>
          <cell r="E11" t="str">
            <v>L</v>
          </cell>
          <cell r="F11">
            <v>36526</v>
          </cell>
          <cell r="G11">
            <v>36526</v>
          </cell>
          <cell r="M11" t="str">
            <v>A</v>
          </cell>
          <cell r="N11">
            <v>37622</v>
          </cell>
          <cell r="O11">
            <v>36578</v>
          </cell>
          <cell r="P11" t="str">
            <v>DWI</v>
          </cell>
        </row>
        <row r="12">
          <cell r="A12" t="str">
            <v>00W00006457</v>
          </cell>
          <cell r="B12" t="str">
            <v>2000070036</v>
          </cell>
          <cell r="C12" t="str">
            <v>PRAMONO MUSA A</v>
          </cell>
          <cell r="D12">
            <v>26394</v>
          </cell>
          <cell r="E12" t="str">
            <v>L</v>
          </cell>
          <cell r="F12">
            <v>36526</v>
          </cell>
          <cell r="G12">
            <v>36526</v>
          </cell>
          <cell r="O12">
            <v>38107</v>
          </cell>
          <cell r="P12" t="str">
            <v>DE233310</v>
          </cell>
        </row>
        <row r="13">
          <cell r="A13" t="str">
            <v>00W00006465</v>
          </cell>
          <cell r="C13" t="str">
            <v>SAAT WIJAYA</v>
          </cell>
          <cell r="D13">
            <v>29571</v>
          </cell>
          <cell r="E13" t="str">
            <v>L</v>
          </cell>
          <cell r="F13">
            <v>36526</v>
          </cell>
          <cell r="G13">
            <v>36526</v>
          </cell>
          <cell r="M13" t="str">
            <v>A</v>
          </cell>
          <cell r="N13">
            <v>36951</v>
          </cell>
          <cell r="O13">
            <v>36578</v>
          </cell>
          <cell r="P13" t="str">
            <v>DWI</v>
          </cell>
        </row>
        <row r="14">
          <cell r="A14" t="str">
            <v>00W00006473</v>
          </cell>
          <cell r="C14" t="str">
            <v>SANDRA DEWI ABOKA</v>
          </cell>
          <cell r="D14">
            <v>29198</v>
          </cell>
          <cell r="E14" t="str">
            <v>P</v>
          </cell>
          <cell r="F14">
            <v>36526</v>
          </cell>
          <cell r="G14">
            <v>36526</v>
          </cell>
          <cell r="M14" t="str">
            <v>A</v>
          </cell>
          <cell r="N14">
            <v>36892</v>
          </cell>
          <cell r="O14">
            <v>36578</v>
          </cell>
          <cell r="P14" t="str">
            <v>DWI</v>
          </cell>
        </row>
        <row r="15">
          <cell r="A15" t="str">
            <v>00W00006481</v>
          </cell>
          <cell r="B15" t="str">
            <v>1999120175</v>
          </cell>
          <cell r="C15" t="str">
            <v>SIMSON</v>
          </cell>
          <cell r="D15">
            <v>26073</v>
          </cell>
          <cell r="E15" t="str">
            <v>L</v>
          </cell>
          <cell r="F15">
            <v>36526</v>
          </cell>
          <cell r="G15">
            <v>36526</v>
          </cell>
          <cell r="M15" t="str">
            <v>AG</v>
          </cell>
          <cell r="N15">
            <v>37895</v>
          </cell>
          <cell r="O15">
            <v>38369.360439814816</v>
          </cell>
          <cell r="P15" t="str">
            <v>A230320</v>
          </cell>
        </row>
        <row r="16">
          <cell r="A16" t="str">
            <v>00W00006499</v>
          </cell>
          <cell r="C16" t="str">
            <v>SUGIANTO</v>
          </cell>
          <cell r="D16">
            <v>25291</v>
          </cell>
          <cell r="E16" t="str">
            <v>L</v>
          </cell>
          <cell r="F16">
            <v>36526</v>
          </cell>
          <cell r="G16">
            <v>36526</v>
          </cell>
          <cell r="M16" t="str">
            <v>A</v>
          </cell>
          <cell r="N16">
            <v>36892</v>
          </cell>
          <cell r="O16">
            <v>36578</v>
          </cell>
          <cell r="P16" t="str">
            <v>DWI</v>
          </cell>
        </row>
        <row r="17">
          <cell r="A17" t="str">
            <v>00W00006507</v>
          </cell>
          <cell r="B17" t="str">
            <v>1999120174</v>
          </cell>
          <cell r="C17" t="str">
            <v>TANDI SARA</v>
          </cell>
          <cell r="D17">
            <v>23327</v>
          </cell>
          <cell r="E17" t="str">
            <v>L</v>
          </cell>
          <cell r="F17">
            <v>36526</v>
          </cell>
          <cell r="G17">
            <v>36526</v>
          </cell>
          <cell r="O17">
            <v>38107</v>
          </cell>
          <cell r="P17" t="str">
            <v>DE233310</v>
          </cell>
        </row>
        <row r="18">
          <cell r="A18" t="str">
            <v>00W00006515</v>
          </cell>
          <cell r="B18" t="str">
            <v>2000040356</v>
          </cell>
          <cell r="C18" t="str">
            <v>TEGUH SANTOSO</v>
          </cell>
          <cell r="D18">
            <v>28325</v>
          </cell>
          <cell r="E18" t="str">
            <v>L</v>
          </cell>
          <cell r="F18">
            <v>36526</v>
          </cell>
          <cell r="G18">
            <v>36526</v>
          </cell>
          <cell r="O18">
            <v>38107</v>
          </cell>
          <cell r="P18" t="str">
            <v>DE233310</v>
          </cell>
        </row>
        <row r="19">
          <cell r="A19" t="str">
            <v>00W00006523</v>
          </cell>
          <cell r="B19" t="str">
            <v>1999120171</v>
          </cell>
          <cell r="C19" t="str">
            <v>UDIN</v>
          </cell>
          <cell r="D19">
            <v>27187</v>
          </cell>
          <cell r="E19" t="str">
            <v>L</v>
          </cell>
          <cell r="F19">
            <v>36526</v>
          </cell>
          <cell r="G19">
            <v>36526</v>
          </cell>
          <cell r="M19" t="str">
            <v>A</v>
          </cell>
          <cell r="N19">
            <v>37653</v>
          </cell>
          <cell r="O19">
            <v>38098</v>
          </cell>
          <cell r="P19" t="str">
            <v>DE233310</v>
          </cell>
        </row>
        <row r="20">
          <cell r="A20" t="str">
            <v>00W00006531</v>
          </cell>
          <cell r="C20" t="str">
            <v>WOLTER TALUMESANG</v>
          </cell>
          <cell r="D20">
            <v>28267</v>
          </cell>
          <cell r="E20" t="str">
            <v>L</v>
          </cell>
          <cell r="F20">
            <v>36526</v>
          </cell>
          <cell r="G20">
            <v>36526</v>
          </cell>
          <cell r="K20">
            <v>36602</v>
          </cell>
          <cell r="M20" t="str">
            <v>A</v>
          </cell>
          <cell r="N20">
            <v>36892</v>
          </cell>
          <cell r="O20">
            <v>36578</v>
          </cell>
          <cell r="P20" t="str">
            <v>DWI</v>
          </cell>
        </row>
        <row r="21">
          <cell r="A21" t="str">
            <v>00W00006549</v>
          </cell>
          <cell r="B21" t="str">
            <v>2000040357</v>
          </cell>
          <cell r="C21" t="str">
            <v>YAYAN</v>
          </cell>
          <cell r="D21">
            <v>26457</v>
          </cell>
          <cell r="E21" t="str">
            <v>L</v>
          </cell>
          <cell r="F21">
            <v>36526</v>
          </cell>
          <cell r="G21">
            <v>36526</v>
          </cell>
          <cell r="O21">
            <v>38107</v>
          </cell>
          <cell r="P21" t="str">
            <v>DE233310</v>
          </cell>
        </row>
        <row r="22">
          <cell r="A22" t="str">
            <v>00W00012851</v>
          </cell>
          <cell r="B22" t="str">
            <v>20000127007</v>
          </cell>
          <cell r="C22" t="str">
            <v>ALIUS</v>
          </cell>
          <cell r="D22">
            <v>28890</v>
          </cell>
          <cell r="E22" t="str">
            <v>L</v>
          </cell>
          <cell r="F22">
            <v>36557</v>
          </cell>
          <cell r="G22">
            <v>36557</v>
          </cell>
          <cell r="O22">
            <v>38107</v>
          </cell>
          <cell r="P22" t="str">
            <v>DE233310</v>
          </cell>
        </row>
        <row r="23">
          <cell r="A23" t="str">
            <v>00W00012869</v>
          </cell>
          <cell r="C23" t="str">
            <v>ALOWISIUS</v>
          </cell>
          <cell r="D23">
            <v>28602</v>
          </cell>
          <cell r="E23" t="str">
            <v>L</v>
          </cell>
          <cell r="F23">
            <v>36557</v>
          </cell>
          <cell r="G23">
            <v>36557</v>
          </cell>
          <cell r="M23" t="str">
            <v>A</v>
          </cell>
          <cell r="N23">
            <v>36647</v>
          </cell>
          <cell r="O23">
            <v>36606</v>
          </cell>
          <cell r="P23" t="str">
            <v>DWI</v>
          </cell>
        </row>
        <row r="24">
          <cell r="A24" t="str">
            <v>00W00012877</v>
          </cell>
          <cell r="B24" t="str">
            <v>20000127011</v>
          </cell>
          <cell r="C24" t="str">
            <v>BAKRI JARRE</v>
          </cell>
          <cell r="D24">
            <v>28049</v>
          </cell>
          <cell r="E24" t="str">
            <v>L</v>
          </cell>
          <cell r="F24">
            <v>36557</v>
          </cell>
          <cell r="G24">
            <v>36557</v>
          </cell>
          <cell r="O24">
            <v>38107</v>
          </cell>
          <cell r="P24" t="str">
            <v>DE233310</v>
          </cell>
        </row>
        <row r="25">
          <cell r="A25" t="str">
            <v>00W00012885</v>
          </cell>
          <cell r="B25" t="str">
            <v>20000127002</v>
          </cell>
          <cell r="C25" t="str">
            <v>BENYAMIN</v>
          </cell>
          <cell r="D25">
            <v>27990</v>
          </cell>
          <cell r="E25" t="str">
            <v>L</v>
          </cell>
          <cell r="F25">
            <v>36557</v>
          </cell>
          <cell r="G25">
            <v>36557</v>
          </cell>
          <cell r="O25">
            <v>38099</v>
          </cell>
          <cell r="P25" t="str">
            <v>DE233310</v>
          </cell>
        </row>
        <row r="26">
          <cell r="A26" t="str">
            <v>00W00012893</v>
          </cell>
          <cell r="B26" t="str">
            <v>20000127005</v>
          </cell>
          <cell r="C26" t="str">
            <v>HADINING</v>
          </cell>
          <cell r="D26">
            <v>25260</v>
          </cell>
          <cell r="E26" t="str">
            <v>L</v>
          </cell>
          <cell r="F26">
            <v>36557</v>
          </cell>
          <cell r="G26">
            <v>36557</v>
          </cell>
          <cell r="O26">
            <v>38107</v>
          </cell>
          <cell r="P26" t="str">
            <v>DE233310</v>
          </cell>
        </row>
        <row r="27">
          <cell r="A27" t="str">
            <v>00W00012901</v>
          </cell>
          <cell r="B27" t="str">
            <v>20000127008</v>
          </cell>
          <cell r="C27" t="str">
            <v>HERMANTO</v>
          </cell>
          <cell r="D27">
            <v>27277</v>
          </cell>
          <cell r="E27" t="str">
            <v>L</v>
          </cell>
          <cell r="F27">
            <v>36557</v>
          </cell>
          <cell r="G27">
            <v>36557</v>
          </cell>
          <cell r="O27">
            <v>38099</v>
          </cell>
          <cell r="P27" t="str">
            <v>DE233310</v>
          </cell>
        </row>
        <row r="28">
          <cell r="A28" t="str">
            <v>00W00012919</v>
          </cell>
          <cell r="B28" t="str">
            <v>20000127004</v>
          </cell>
          <cell r="C28" t="str">
            <v>IRWANTO B SAKKA</v>
          </cell>
          <cell r="D28">
            <v>25602</v>
          </cell>
          <cell r="E28" t="str">
            <v>L</v>
          </cell>
          <cell r="F28">
            <v>36557</v>
          </cell>
          <cell r="G28">
            <v>36557</v>
          </cell>
          <cell r="O28">
            <v>38107</v>
          </cell>
          <cell r="P28" t="str">
            <v>DE233310</v>
          </cell>
        </row>
        <row r="29">
          <cell r="A29" t="str">
            <v>00W00012927</v>
          </cell>
          <cell r="B29" t="str">
            <v>20000127009</v>
          </cell>
          <cell r="C29" t="str">
            <v>KASWIN</v>
          </cell>
          <cell r="D29">
            <v>29303</v>
          </cell>
          <cell r="E29" t="str">
            <v>L</v>
          </cell>
          <cell r="F29">
            <v>36557</v>
          </cell>
          <cell r="G29">
            <v>36557</v>
          </cell>
          <cell r="O29">
            <v>38107</v>
          </cell>
          <cell r="P29" t="str">
            <v>DE233310</v>
          </cell>
        </row>
        <row r="30">
          <cell r="A30" t="str">
            <v>00W00012935</v>
          </cell>
          <cell r="B30" t="str">
            <v>2000127003</v>
          </cell>
          <cell r="C30" t="str">
            <v>KISWANTO</v>
          </cell>
          <cell r="D30">
            <v>29077</v>
          </cell>
          <cell r="E30" t="str">
            <v>L</v>
          </cell>
          <cell r="F30">
            <v>36557</v>
          </cell>
          <cell r="G30">
            <v>36557</v>
          </cell>
          <cell r="O30">
            <v>38107</v>
          </cell>
          <cell r="P30" t="str">
            <v>DE233310</v>
          </cell>
        </row>
        <row r="31">
          <cell r="A31" t="str">
            <v>00W00012943</v>
          </cell>
          <cell r="B31" t="str">
            <v>20000127012</v>
          </cell>
          <cell r="C31" t="str">
            <v>LORENSIUS POLY</v>
          </cell>
          <cell r="D31">
            <v>26845</v>
          </cell>
          <cell r="E31" t="str">
            <v>L</v>
          </cell>
          <cell r="F31">
            <v>36557</v>
          </cell>
          <cell r="G31">
            <v>36557</v>
          </cell>
          <cell r="O31">
            <v>38107</v>
          </cell>
          <cell r="P31" t="str">
            <v>DE233310</v>
          </cell>
        </row>
        <row r="32">
          <cell r="A32" t="str">
            <v>00W00012950</v>
          </cell>
          <cell r="B32" t="str">
            <v>2000012701</v>
          </cell>
          <cell r="C32" t="str">
            <v>M ZEIN</v>
          </cell>
          <cell r="D32">
            <v>26150</v>
          </cell>
          <cell r="E32" t="str">
            <v>L</v>
          </cell>
          <cell r="F32">
            <v>36557</v>
          </cell>
          <cell r="G32">
            <v>36557</v>
          </cell>
          <cell r="O32">
            <v>38107</v>
          </cell>
          <cell r="P32" t="str">
            <v>DE233310</v>
          </cell>
        </row>
        <row r="33">
          <cell r="A33" t="str">
            <v>00W00012968</v>
          </cell>
          <cell r="B33" t="str">
            <v>20000127010</v>
          </cell>
          <cell r="C33" t="str">
            <v>MUJIONO</v>
          </cell>
          <cell r="D33">
            <v>24472</v>
          </cell>
          <cell r="E33" t="str">
            <v>L</v>
          </cell>
          <cell r="F33">
            <v>36557</v>
          </cell>
          <cell r="G33">
            <v>36557</v>
          </cell>
          <cell r="O33">
            <v>38099</v>
          </cell>
          <cell r="P33" t="str">
            <v>DE233310</v>
          </cell>
        </row>
        <row r="34">
          <cell r="A34" t="str">
            <v>00W00012976</v>
          </cell>
          <cell r="B34" t="str">
            <v>20000127006</v>
          </cell>
          <cell r="C34" t="str">
            <v>NARIMAN</v>
          </cell>
          <cell r="D34">
            <v>29312</v>
          </cell>
          <cell r="E34" t="str">
            <v>L</v>
          </cell>
          <cell r="F34">
            <v>36557</v>
          </cell>
          <cell r="G34">
            <v>36557</v>
          </cell>
          <cell r="O34">
            <v>38107</v>
          </cell>
          <cell r="P34" t="str">
            <v>DE233310</v>
          </cell>
        </row>
        <row r="35">
          <cell r="A35" t="str">
            <v>00W00012984</v>
          </cell>
          <cell r="B35" t="str">
            <v>20000127013</v>
          </cell>
          <cell r="C35" t="str">
            <v>NURSALIM</v>
          </cell>
          <cell r="D35">
            <v>28206</v>
          </cell>
          <cell r="E35" t="str">
            <v>L</v>
          </cell>
          <cell r="F35">
            <v>36557</v>
          </cell>
          <cell r="G35">
            <v>36557</v>
          </cell>
          <cell r="M35" t="str">
            <v>A</v>
          </cell>
          <cell r="N35">
            <v>37773</v>
          </cell>
          <cell r="O35">
            <v>38107</v>
          </cell>
          <cell r="P35" t="str">
            <v>DE233310</v>
          </cell>
        </row>
        <row r="36">
          <cell r="A36" t="str">
            <v>00W00025697</v>
          </cell>
          <cell r="C36" t="str">
            <v>SUNARTO</v>
          </cell>
          <cell r="D36">
            <v>25969</v>
          </cell>
          <cell r="E36" t="str">
            <v>L</v>
          </cell>
          <cell r="F36">
            <v>36586</v>
          </cell>
          <cell r="G36">
            <v>36586</v>
          </cell>
          <cell r="M36" t="str">
            <v>A</v>
          </cell>
          <cell r="N36">
            <v>36892</v>
          </cell>
          <cell r="O36">
            <v>36651</v>
          </cell>
          <cell r="P36" t="str">
            <v>DWI</v>
          </cell>
        </row>
        <row r="37">
          <cell r="A37" t="str">
            <v>00W00025705</v>
          </cell>
          <cell r="C37" t="str">
            <v>DIRHAM</v>
          </cell>
          <cell r="D37">
            <v>28491</v>
          </cell>
          <cell r="E37" t="str">
            <v>L</v>
          </cell>
          <cell r="F37">
            <v>36586</v>
          </cell>
          <cell r="G37">
            <v>36586</v>
          </cell>
          <cell r="M37" t="str">
            <v>A</v>
          </cell>
          <cell r="N37">
            <v>36892</v>
          </cell>
          <cell r="O37">
            <v>36651</v>
          </cell>
          <cell r="P37" t="str">
            <v>DWI</v>
          </cell>
        </row>
        <row r="38">
          <cell r="A38" t="str">
            <v>00W00025713</v>
          </cell>
          <cell r="B38" t="str">
            <v>2000030222</v>
          </cell>
          <cell r="C38" t="str">
            <v>A RAJAK</v>
          </cell>
          <cell r="D38">
            <v>27798</v>
          </cell>
          <cell r="E38" t="str">
            <v>L</v>
          </cell>
          <cell r="F38">
            <v>36586</v>
          </cell>
          <cell r="G38">
            <v>36586</v>
          </cell>
          <cell r="O38">
            <v>38107</v>
          </cell>
          <cell r="P38" t="str">
            <v>DE233310</v>
          </cell>
        </row>
        <row r="39">
          <cell r="A39" t="str">
            <v>00W00043922</v>
          </cell>
          <cell r="B39" t="str">
            <v>20000727010</v>
          </cell>
          <cell r="C39" t="str">
            <v>ALVINUS</v>
          </cell>
          <cell r="D39">
            <v>29692</v>
          </cell>
          <cell r="E39" t="str">
            <v>L</v>
          </cell>
          <cell r="F39">
            <v>36647</v>
          </cell>
          <cell r="G39">
            <v>36647</v>
          </cell>
          <cell r="O39">
            <v>38107</v>
          </cell>
          <cell r="P39" t="str">
            <v>DE233310</v>
          </cell>
        </row>
        <row r="40">
          <cell r="A40" t="str">
            <v>00W00043930</v>
          </cell>
          <cell r="B40" t="str">
            <v>20000727011</v>
          </cell>
          <cell r="C40" t="str">
            <v>BILL ANDERSON</v>
          </cell>
          <cell r="D40">
            <v>28594</v>
          </cell>
          <cell r="E40" t="str">
            <v>L</v>
          </cell>
          <cell r="F40">
            <v>36647</v>
          </cell>
          <cell r="G40">
            <v>36647</v>
          </cell>
          <cell r="O40">
            <v>38107</v>
          </cell>
          <cell r="P40" t="str">
            <v>DE233310</v>
          </cell>
        </row>
        <row r="41">
          <cell r="A41" t="str">
            <v>00W00043948</v>
          </cell>
          <cell r="C41" t="str">
            <v>FIRMAN</v>
          </cell>
          <cell r="D41">
            <v>25149</v>
          </cell>
          <cell r="E41" t="str">
            <v>L</v>
          </cell>
          <cell r="F41">
            <v>36647</v>
          </cell>
          <cell r="G41">
            <v>36647</v>
          </cell>
          <cell r="M41" t="str">
            <v>A</v>
          </cell>
          <cell r="N41">
            <v>37408</v>
          </cell>
          <cell r="O41">
            <v>36699</v>
          </cell>
          <cell r="P41" t="str">
            <v>DWI</v>
          </cell>
        </row>
        <row r="42">
          <cell r="A42" t="str">
            <v>00W00043955</v>
          </cell>
          <cell r="B42" t="str">
            <v>2000060026</v>
          </cell>
          <cell r="C42" t="str">
            <v>MUJI</v>
          </cell>
          <cell r="D42">
            <v>29225</v>
          </cell>
          <cell r="E42" t="str">
            <v>L</v>
          </cell>
          <cell r="F42">
            <v>36647</v>
          </cell>
          <cell r="G42">
            <v>36647</v>
          </cell>
          <cell r="O42">
            <v>38107</v>
          </cell>
          <cell r="P42" t="str">
            <v>DE233310</v>
          </cell>
        </row>
        <row r="43">
          <cell r="A43" t="str">
            <v>00W00043963</v>
          </cell>
          <cell r="B43" t="str">
            <v>20000727008</v>
          </cell>
          <cell r="C43" t="str">
            <v>NAHDAN</v>
          </cell>
          <cell r="D43">
            <v>25186</v>
          </cell>
          <cell r="E43" t="str">
            <v>L</v>
          </cell>
          <cell r="F43">
            <v>36647</v>
          </cell>
          <cell r="G43">
            <v>36647</v>
          </cell>
          <cell r="O43">
            <v>38107</v>
          </cell>
          <cell r="P43" t="str">
            <v>DE233310</v>
          </cell>
        </row>
        <row r="44">
          <cell r="A44" t="str">
            <v>00W00043971</v>
          </cell>
          <cell r="C44" t="str">
            <v>NURDIN</v>
          </cell>
          <cell r="D44">
            <v>27613</v>
          </cell>
          <cell r="E44" t="str">
            <v>L</v>
          </cell>
          <cell r="F44">
            <v>36647</v>
          </cell>
          <cell r="G44">
            <v>36647</v>
          </cell>
          <cell r="M44" t="str">
            <v>A</v>
          </cell>
          <cell r="N44">
            <v>36892</v>
          </cell>
          <cell r="O44">
            <v>36699</v>
          </cell>
          <cell r="P44" t="str">
            <v>DWI</v>
          </cell>
        </row>
        <row r="45">
          <cell r="A45" t="str">
            <v>00W00043989</v>
          </cell>
          <cell r="C45" t="str">
            <v>PONIDI</v>
          </cell>
          <cell r="D45">
            <v>26163</v>
          </cell>
          <cell r="E45" t="str">
            <v>L</v>
          </cell>
          <cell r="F45">
            <v>36647</v>
          </cell>
          <cell r="G45">
            <v>36647</v>
          </cell>
          <cell r="M45" t="str">
            <v>A</v>
          </cell>
          <cell r="N45">
            <v>36892</v>
          </cell>
          <cell r="O45">
            <v>36699</v>
          </cell>
          <cell r="P45" t="str">
            <v>DWI</v>
          </cell>
        </row>
        <row r="46">
          <cell r="A46" t="str">
            <v>00W00043997</v>
          </cell>
          <cell r="C46" t="str">
            <v>SARMIN</v>
          </cell>
          <cell r="D46">
            <v>27970</v>
          </cell>
          <cell r="E46" t="str">
            <v>L</v>
          </cell>
          <cell r="F46">
            <v>36647</v>
          </cell>
          <cell r="G46">
            <v>36647</v>
          </cell>
          <cell r="M46" t="str">
            <v>A</v>
          </cell>
          <cell r="N46">
            <v>36892</v>
          </cell>
          <cell r="O46">
            <v>36699</v>
          </cell>
          <cell r="P46" t="str">
            <v>DWI</v>
          </cell>
        </row>
        <row r="47">
          <cell r="A47" t="str">
            <v>00W00044003</v>
          </cell>
          <cell r="C47" t="str">
            <v>SIRUN</v>
          </cell>
          <cell r="D47">
            <v>26830</v>
          </cell>
          <cell r="E47" t="str">
            <v>L</v>
          </cell>
          <cell r="F47">
            <v>36647</v>
          </cell>
          <cell r="G47">
            <v>36647</v>
          </cell>
          <cell r="M47" t="str">
            <v>A</v>
          </cell>
          <cell r="N47">
            <v>36892</v>
          </cell>
          <cell r="O47">
            <v>36699</v>
          </cell>
          <cell r="P47" t="str">
            <v>DWI</v>
          </cell>
        </row>
        <row r="48">
          <cell r="A48" t="str">
            <v>00W00044011</v>
          </cell>
          <cell r="C48" t="str">
            <v>SRAHNO</v>
          </cell>
          <cell r="D48">
            <v>29061</v>
          </cell>
          <cell r="E48" t="str">
            <v>L</v>
          </cell>
          <cell r="F48">
            <v>36647</v>
          </cell>
          <cell r="G48">
            <v>36647</v>
          </cell>
          <cell r="M48" t="str">
            <v>A</v>
          </cell>
          <cell r="N48">
            <v>36892</v>
          </cell>
          <cell r="O48">
            <v>36699</v>
          </cell>
          <cell r="P48" t="str">
            <v>DWI</v>
          </cell>
        </row>
        <row r="49">
          <cell r="A49" t="str">
            <v>00W00044029</v>
          </cell>
          <cell r="C49" t="str">
            <v>SUMARDI</v>
          </cell>
          <cell r="D49">
            <v>27375</v>
          </cell>
          <cell r="E49" t="str">
            <v>L</v>
          </cell>
          <cell r="F49">
            <v>36647</v>
          </cell>
          <cell r="G49">
            <v>36647</v>
          </cell>
          <cell r="M49" t="str">
            <v>A</v>
          </cell>
          <cell r="N49">
            <v>36800</v>
          </cell>
          <cell r="O49">
            <v>36699</v>
          </cell>
          <cell r="P49" t="str">
            <v>DWI</v>
          </cell>
        </row>
        <row r="50">
          <cell r="A50" t="str">
            <v>00W00044037</v>
          </cell>
          <cell r="B50" t="str">
            <v>20000727007</v>
          </cell>
          <cell r="C50" t="str">
            <v>FIKTOR AW SONDAKH</v>
          </cell>
          <cell r="D50">
            <v>28067</v>
          </cell>
          <cell r="E50" t="str">
            <v>L</v>
          </cell>
          <cell r="F50">
            <v>36647</v>
          </cell>
          <cell r="G50">
            <v>36647</v>
          </cell>
          <cell r="K50">
            <v>37866</v>
          </cell>
          <cell r="O50">
            <v>38099</v>
          </cell>
          <cell r="P50" t="str">
            <v>DE233310</v>
          </cell>
        </row>
        <row r="51">
          <cell r="A51" t="str">
            <v>00W00044045</v>
          </cell>
          <cell r="C51" t="str">
            <v>WOLTER</v>
          </cell>
          <cell r="D51">
            <v>28267</v>
          </cell>
          <cell r="E51" t="str">
            <v>L</v>
          </cell>
          <cell r="F51">
            <v>36647</v>
          </cell>
          <cell r="G51">
            <v>36647</v>
          </cell>
          <cell r="M51" t="str">
            <v>A</v>
          </cell>
          <cell r="N51">
            <v>36892</v>
          </cell>
          <cell r="O51">
            <v>36699</v>
          </cell>
          <cell r="P51" t="str">
            <v>DWI</v>
          </cell>
        </row>
        <row r="52">
          <cell r="A52" t="str">
            <v>00W00053459</v>
          </cell>
          <cell r="B52" t="str">
            <v>2000060052</v>
          </cell>
          <cell r="C52" t="str">
            <v>ABDUL LATIF</v>
          </cell>
          <cell r="D52">
            <v>18546</v>
          </cell>
          <cell r="E52" t="str">
            <v>L</v>
          </cell>
          <cell r="F52">
            <v>36678</v>
          </cell>
          <cell r="G52">
            <v>36678</v>
          </cell>
          <cell r="O52">
            <v>38099</v>
          </cell>
          <cell r="P52" t="str">
            <v>DE233310</v>
          </cell>
        </row>
        <row r="53">
          <cell r="A53" t="str">
            <v>00W00053467</v>
          </cell>
          <cell r="C53" t="str">
            <v>ABDUL NAIM</v>
          </cell>
          <cell r="D53">
            <v>25659</v>
          </cell>
          <cell r="E53" t="str">
            <v>L</v>
          </cell>
          <cell r="F53">
            <v>36678</v>
          </cell>
          <cell r="G53">
            <v>36678</v>
          </cell>
          <cell r="M53" t="str">
            <v>A</v>
          </cell>
          <cell r="N53">
            <v>36951</v>
          </cell>
          <cell r="O53">
            <v>36724</v>
          </cell>
          <cell r="P53" t="str">
            <v>DWI</v>
          </cell>
        </row>
        <row r="54">
          <cell r="A54" t="str">
            <v>00W00053475</v>
          </cell>
          <cell r="C54" t="str">
            <v>ACO</v>
          </cell>
          <cell r="D54">
            <v>29187</v>
          </cell>
          <cell r="E54" t="str">
            <v>L</v>
          </cell>
          <cell r="F54">
            <v>36678</v>
          </cell>
          <cell r="G54">
            <v>36678</v>
          </cell>
          <cell r="M54" t="str">
            <v>A</v>
          </cell>
          <cell r="N54">
            <v>36770</v>
          </cell>
          <cell r="O54">
            <v>36724</v>
          </cell>
          <cell r="P54" t="str">
            <v>DWI</v>
          </cell>
        </row>
        <row r="55">
          <cell r="A55" t="str">
            <v>00W00053483</v>
          </cell>
          <cell r="B55" t="str">
            <v>2000060041</v>
          </cell>
          <cell r="C55" t="str">
            <v>AEP SAEFUDDIN</v>
          </cell>
          <cell r="D55">
            <v>27862</v>
          </cell>
          <cell r="E55" t="str">
            <v>L</v>
          </cell>
          <cell r="F55">
            <v>36678</v>
          </cell>
          <cell r="G55">
            <v>36678</v>
          </cell>
          <cell r="O55">
            <v>38098</v>
          </cell>
          <cell r="P55" t="str">
            <v>DE233310</v>
          </cell>
        </row>
        <row r="56">
          <cell r="A56" t="str">
            <v>00W00053491</v>
          </cell>
          <cell r="C56" t="str">
            <v>BISLAM</v>
          </cell>
          <cell r="D56">
            <v>23743</v>
          </cell>
          <cell r="E56" t="str">
            <v>L</v>
          </cell>
          <cell r="F56">
            <v>36678</v>
          </cell>
          <cell r="G56">
            <v>36678</v>
          </cell>
          <cell r="M56" t="str">
            <v>A</v>
          </cell>
          <cell r="N56">
            <v>37196</v>
          </cell>
          <cell r="O56">
            <v>36724</v>
          </cell>
          <cell r="P56" t="str">
            <v>DWI</v>
          </cell>
        </row>
        <row r="57">
          <cell r="A57" t="str">
            <v>00W00053509</v>
          </cell>
          <cell r="B57" t="str">
            <v>2000060044</v>
          </cell>
          <cell r="C57" t="str">
            <v>CATU</v>
          </cell>
          <cell r="D57">
            <v>26476</v>
          </cell>
          <cell r="E57" t="str">
            <v>L</v>
          </cell>
          <cell r="F57">
            <v>36678</v>
          </cell>
          <cell r="G57">
            <v>36678</v>
          </cell>
          <cell r="O57">
            <v>38107</v>
          </cell>
          <cell r="P57" t="str">
            <v>DE233310</v>
          </cell>
        </row>
        <row r="58">
          <cell r="A58" t="str">
            <v>00W00053517</v>
          </cell>
          <cell r="C58" t="str">
            <v>CIPTO</v>
          </cell>
          <cell r="D58">
            <v>28645</v>
          </cell>
          <cell r="E58" t="str">
            <v>L</v>
          </cell>
          <cell r="F58">
            <v>36678</v>
          </cell>
          <cell r="G58">
            <v>36678</v>
          </cell>
          <cell r="M58" t="str">
            <v>A</v>
          </cell>
          <cell r="N58">
            <v>37408</v>
          </cell>
          <cell r="O58">
            <v>36724</v>
          </cell>
          <cell r="P58" t="str">
            <v>DWI</v>
          </cell>
        </row>
        <row r="59">
          <cell r="A59" t="str">
            <v>00W00053525</v>
          </cell>
          <cell r="B59" t="str">
            <v>2000060040</v>
          </cell>
          <cell r="C59" t="str">
            <v>ENTIS SUTRISNO</v>
          </cell>
          <cell r="D59">
            <v>25934</v>
          </cell>
          <cell r="E59" t="str">
            <v>L</v>
          </cell>
          <cell r="F59">
            <v>36678</v>
          </cell>
          <cell r="G59">
            <v>36678</v>
          </cell>
          <cell r="O59">
            <v>38107</v>
          </cell>
          <cell r="P59" t="str">
            <v>DE233310</v>
          </cell>
        </row>
        <row r="60">
          <cell r="A60" t="str">
            <v>00W00053533</v>
          </cell>
          <cell r="B60" t="str">
            <v>2000060028</v>
          </cell>
          <cell r="C60" t="str">
            <v>GAFAR</v>
          </cell>
          <cell r="D60">
            <v>27629</v>
          </cell>
          <cell r="E60" t="str">
            <v>L</v>
          </cell>
          <cell r="F60">
            <v>36678</v>
          </cell>
          <cell r="G60">
            <v>36678</v>
          </cell>
          <cell r="O60">
            <v>38107</v>
          </cell>
          <cell r="P60" t="str">
            <v>DE233310</v>
          </cell>
        </row>
        <row r="61">
          <cell r="A61" t="str">
            <v>00W00053541</v>
          </cell>
          <cell r="B61" t="str">
            <v>20010227003</v>
          </cell>
          <cell r="C61" t="str">
            <v>HADI SUPRIYATNO</v>
          </cell>
          <cell r="D61">
            <v>24838</v>
          </cell>
          <cell r="E61" t="str">
            <v>L</v>
          </cell>
          <cell r="F61">
            <v>36678</v>
          </cell>
          <cell r="G61">
            <v>36678</v>
          </cell>
          <cell r="O61">
            <v>38107</v>
          </cell>
          <cell r="P61" t="str">
            <v>DE233310</v>
          </cell>
        </row>
        <row r="62">
          <cell r="A62" t="str">
            <v>00W00053558</v>
          </cell>
          <cell r="B62" t="str">
            <v>2000060035</v>
          </cell>
          <cell r="C62" t="str">
            <v>HAKIM</v>
          </cell>
          <cell r="D62">
            <v>25389</v>
          </cell>
          <cell r="E62" t="str">
            <v>L</v>
          </cell>
          <cell r="F62">
            <v>36678</v>
          </cell>
          <cell r="G62">
            <v>36678</v>
          </cell>
          <cell r="O62">
            <v>38107</v>
          </cell>
          <cell r="P62" t="str">
            <v>DE233310</v>
          </cell>
        </row>
        <row r="63">
          <cell r="A63" t="str">
            <v>00W00053566</v>
          </cell>
          <cell r="B63" t="str">
            <v>2000060029</v>
          </cell>
          <cell r="C63" t="str">
            <v>HAMSA</v>
          </cell>
          <cell r="D63">
            <v>26529</v>
          </cell>
          <cell r="E63" t="str">
            <v>L</v>
          </cell>
          <cell r="F63">
            <v>36678</v>
          </cell>
          <cell r="G63">
            <v>36678</v>
          </cell>
          <cell r="O63">
            <v>38098</v>
          </cell>
          <cell r="P63" t="str">
            <v>DE233310</v>
          </cell>
        </row>
        <row r="64">
          <cell r="A64" t="str">
            <v>00W00053574</v>
          </cell>
          <cell r="B64" t="str">
            <v>19920527001</v>
          </cell>
          <cell r="C64" t="str">
            <v>IRVAN S</v>
          </cell>
          <cell r="D64">
            <v>26665</v>
          </cell>
          <cell r="E64" t="str">
            <v>L</v>
          </cell>
          <cell r="F64">
            <v>36678</v>
          </cell>
          <cell r="G64">
            <v>36678</v>
          </cell>
          <cell r="K64">
            <v>37866</v>
          </cell>
          <cell r="M64" t="str">
            <v>A</v>
          </cell>
          <cell r="N64">
            <v>37742</v>
          </cell>
          <cell r="O64">
            <v>36724</v>
          </cell>
          <cell r="P64" t="str">
            <v>DWI</v>
          </cell>
        </row>
        <row r="65">
          <cell r="A65" t="str">
            <v>00W00053582</v>
          </cell>
          <cell r="C65" t="str">
            <v>JASUDI</v>
          </cell>
          <cell r="D65">
            <v>21848</v>
          </cell>
          <cell r="E65" t="str">
            <v>L</v>
          </cell>
          <cell r="F65">
            <v>36678</v>
          </cell>
          <cell r="G65">
            <v>36678</v>
          </cell>
          <cell r="M65" t="str">
            <v>A</v>
          </cell>
          <cell r="N65">
            <v>37316</v>
          </cell>
          <cell r="O65">
            <v>36724</v>
          </cell>
          <cell r="P65" t="str">
            <v>DWI</v>
          </cell>
        </row>
        <row r="66">
          <cell r="A66" t="str">
            <v>00W00053590</v>
          </cell>
          <cell r="C66" t="str">
            <v>JHONY</v>
          </cell>
          <cell r="D66">
            <v>31192</v>
          </cell>
          <cell r="E66" t="str">
            <v>L</v>
          </cell>
          <cell r="F66">
            <v>36678</v>
          </cell>
          <cell r="G66">
            <v>36678</v>
          </cell>
          <cell r="M66" t="str">
            <v>A</v>
          </cell>
          <cell r="N66">
            <v>36892</v>
          </cell>
          <cell r="O66">
            <v>36724</v>
          </cell>
          <cell r="P66" t="str">
            <v>DWI</v>
          </cell>
        </row>
        <row r="67">
          <cell r="A67" t="str">
            <v>00W00053608</v>
          </cell>
          <cell r="C67" t="str">
            <v>MARKUS</v>
          </cell>
          <cell r="D67">
            <v>26384</v>
          </cell>
          <cell r="E67" t="str">
            <v>L</v>
          </cell>
          <cell r="F67">
            <v>36678</v>
          </cell>
          <cell r="G67">
            <v>36678</v>
          </cell>
          <cell r="M67" t="str">
            <v>A</v>
          </cell>
          <cell r="N67">
            <v>36892</v>
          </cell>
          <cell r="O67">
            <v>36724</v>
          </cell>
          <cell r="P67" t="str">
            <v>DWI</v>
          </cell>
        </row>
        <row r="68">
          <cell r="A68" t="str">
            <v>00W00053616</v>
          </cell>
          <cell r="C68" t="str">
            <v>MARTEN</v>
          </cell>
          <cell r="D68">
            <v>28347</v>
          </cell>
          <cell r="E68" t="str">
            <v>L</v>
          </cell>
          <cell r="F68">
            <v>36678</v>
          </cell>
          <cell r="G68">
            <v>36678</v>
          </cell>
          <cell r="M68" t="str">
            <v>A</v>
          </cell>
          <cell r="N68">
            <v>36892</v>
          </cell>
          <cell r="O68">
            <v>36724</v>
          </cell>
          <cell r="P68" t="str">
            <v>DWI</v>
          </cell>
        </row>
        <row r="69">
          <cell r="A69" t="str">
            <v>00W00053624</v>
          </cell>
          <cell r="B69" t="str">
            <v>2000060032</v>
          </cell>
          <cell r="C69" t="str">
            <v>MISWANTO</v>
          </cell>
          <cell r="D69">
            <v>30448</v>
          </cell>
          <cell r="E69" t="str">
            <v>L</v>
          </cell>
          <cell r="F69">
            <v>36678</v>
          </cell>
          <cell r="G69">
            <v>36678</v>
          </cell>
          <cell r="O69">
            <v>38107</v>
          </cell>
          <cell r="P69" t="str">
            <v>DE233310</v>
          </cell>
        </row>
        <row r="70">
          <cell r="A70" t="str">
            <v>00W00053632</v>
          </cell>
          <cell r="C70" t="str">
            <v>PAIDI</v>
          </cell>
          <cell r="D70">
            <v>29398</v>
          </cell>
          <cell r="E70" t="str">
            <v>L</v>
          </cell>
          <cell r="F70">
            <v>36678</v>
          </cell>
          <cell r="G70">
            <v>36678</v>
          </cell>
          <cell r="M70" t="str">
            <v>A</v>
          </cell>
          <cell r="N70">
            <v>37622</v>
          </cell>
          <cell r="O70">
            <v>36724</v>
          </cell>
          <cell r="P70" t="str">
            <v>DWI</v>
          </cell>
        </row>
        <row r="71">
          <cell r="A71" t="str">
            <v>00W00053640</v>
          </cell>
          <cell r="C71" t="str">
            <v>PARMAN</v>
          </cell>
          <cell r="D71">
            <v>27571</v>
          </cell>
          <cell r="E71" t="str">
            <v>L</v>
          </cell>
          <cell r="F71">
            <v>36678</v>
          </cell>
          <cell r="G71">
            <v>36678</v>
          </cell>
          <cell r="M71" t="str">
            <v>A</v>
          </cell>
          <cell r="N71">
            <v>37316</v>
          </cell>
          <cell r="O71">
            <v>36724</v>
          </cell>
          <cell r="P71" t="str">
            <v>DWI</v>
          </cell>
        </row>
        <row r="72">
          <cell r="A72" t="str">
            <v>00W00053657</v>
          </cell>
          <cell r="B72" t="str">
            <v>2000070028</v>
          </cell>
          <cell r="C72" t="str">
            <v>PAULUS SIPI</v>
          </cell>
          <cell r="D72">
            <v>29097</v>
          </cell>
          <cell r="E72" t="str">
            <v>L</v>
          </cell>
          <cell r="F72">
            <v>36678</v>
          </cell>
          <cell r="G72">
            <v>36678</v>
          </cell>
          <cell r="M72" t="str">
            <v>A</v>
          </cell>
          <cell r="N72">
            <v>37773</v>
          </cell>
          <cell r="O72">
            <v>38107</v>
          </cell>
          <cell r="P72" t="str">
            <v>DE233310</v>
          </cell>
        </row>
        <row r="73">
          <cell r="A73" t="str">
            <v>00W00053665</v>
          </cell>
          <cell r="C73" t="str">
            <v>ROSIDI</v>
          </cell>
          <cell r="D73">
            <v>26415</v>
          </cell>
          <cell r="E73" t="str">
            <v>L</v>
          </cell>
          <cell r="F73">
            <v>36678</v>
          </cell>
          <cell r="G73">
            <v>36678</v>
          </cell>
          <cell r="M73" t="str">
            <v>A</v>
          </cell>
          <cell r="N73">
            <v>36951</v>
          </cell>
          <cell r="O73">
            <v>36724</v>
          </cell>
          <cell r="P73" t="str">
            <v>DWI</v>
          </cell>
        </row>
        <row r="74">
          <cell r="A74" t="str">
            <v>00W00053673</v>
          </cell>
          <cell r="C74" t="str">
            <v>SARIP</v>
          </cell>
          <cell r="D74">
            <v>26460</v>
          </cell>
          <cell r="E74" t="str">
            <v>L</v>
          </cell>
          <cell r="F74">
            <v>36678</v>
          </cell>
          <cell r="G74">
            <v>36678</v>
          </cell>
          <cell r="M74" t="str">
            <v>A</v>
          </cell>
          <cell r="N74">
            <v>36892</v>
          </cell>
          <cell r="O74">
            <v>36724</v>
          </cell>
          <cell r="P74" t="str">
            <v>DWI</v>
          </cell>
        </row>
        <row r="75">
          <cell r="A75" t="str">
            <v>00W00053681</v>
          </cell>
          <cell r="C75" t="str">
            <v>SEMPUT</v>
          </cell>
          <cell r="D75">
            <v>30003</v>
          </cell>
          <cell r="E75" t="str">
            <v>L</v>
          </cell>
          <cell r="F75">
            <v>36678</v>
          </cell>
          <cell r="G75">
            <v>36678</v>
          </cell>
          <cell r="M75" t="str">
            <v>A</v>
          </cell>
          <cell r="N75">
            <v>37288</v>
          </cell>
          <cell r="O75">
            <v>36724</v>
          </cell>
          <cell r="P75" t="str">
            <v>DWI</v>
          </cell>
        </row>
        <row r="76">
          <cell r="A76" t="str">
            <v>00W00053699</v>
          </cell>
          <cell r="B76" t="str">
            <v>2000060042</v>
          </cell>
          <cell r="C76" t="str">
            <v>SENETO</v>
          </cell>
          <cell r="D76">
            <v>27061</v>
          </cell>
          <cell r="E76" t="str">
            <v>L</v>
          </cell>
          <cell r="F76">
            <v>36678</v>
          </cell>
          <cell r="G76">
            <v>36678</v>
          </cell>
          <cell r="O76">
            <v>38107</v>
          </cell>
          <cell r="P76" t="str">
            <v>DE233310</v>
          </cell>
        </row>
        <row r="77">
          <cell r="A77" t="str">
            <v>00W00053707</v>
          </cell>
          <cell r="C77" t="str">
            <v>SHANTI</v>
          </cell>
          <cell r="D77">
            <v>26938</v>
          </cell>
          <cell r="E77" t="str">
            <v>P</v>
          </cell>
          <cell r="F77">
            <v>36678</v>
          </cell>
          <cell r="G77">
            <v>36678</v>
          </cell>
          <cell r="M77" t="str">
            <v>A</v>
          </cell>
          <cell r="N77">
            <v>36892</v>
          </cell>
          <cell r="O77">
            <v>36724</v>
          </cell>
          <cell r="P77" t="str">
            <v>DWI</v>
          </cell>
        </row>
        <row r="78">
          <cell r="A78" t="str">
            <v>00W00053715</v>
          </cell>
          <cell r="C78" t="str">
            <v>SUGIANTO</v>
          </cell>
          <cell r="D78">
            <v>30173</v>
          </cell>
          <cell r="E78" t="str">
            <v>L</v>
          </cell>
          <cell r="F78">
            <v>36678</v>
          </cell>
          <cell r="G78">
            <v>36678</v>
          </cell>
          <cell r="M78" t="str">
            <v>A</v>
          </cell>
          <cell r="N78">
            <v>36892</v>
          </cell>
          <cell r="O78">
            <v>36724</v>
          </cell>
          <cell r="P78" t="str">
            <v>DWI</v>
          </cell>
        </row>
        <row r="79">
          <cell r="A79" t="str">
            <v>00W00053723</v>
          </cell>
          <cell r="B79" t="str">
            <v>2000060054</v>
          </cell>
          <cell r="C79" t="str">
            <v>THOMAS TONGLO BULAWAN</v>
          </cell>
          <cell r="D79">
            <v>28665</v>
          </cell>
          <cell r="E79" t="str">
            <v>L</v>
          </cell>
          <cell r="F79">
            <v>36678</v>
          </cell>
          <cell r="G79">
            <v>36678</v>
          </cell>
          <cell r="O79">
            <v>38107</v>
          </cell>
          <cell r="P79" t="str">
            <v>DE233310</v>
          </cell>
        </row>
        <row r="80">
          <cell r="A80" t="str">
            <v>00W00053731</v>
          </cell>
          <cell r="C80" t="str">
            <v>TITUS</v>
          </cell>
          <cell r="D80">
            <v>27631</v>
          </cell>
          <cell r="E80" t="str">
            <v>L</v>
          </cell>
          <cell r="F80">
            <v>36678</v>
          </cell>
          <cell r="G80">
            <v>36678</v>
          </cell>
          <cell r="M80" t="str">
            <v>A</v>
          </cell>
          <cell r="N80">
            <v>37104</v>
          </cell>
          <cell r="O80">
            <v>36724</v>
          </cell>
          <cell r="P80" t="str">
            <v>DWI</v>
          </cell>
        </row>
        <row r="81">
          <cell r="A81" t="str">
            <v>00W00053749</v>
          </cell>
          <cell r="B81" t="str">
            <v>2000060033</v>
          </cell>
          <cell r="C81" t="str">
            <v>TURMANTO</v>
          </cell>
          <cell r="D81">
            <v>30533</v>
          </cell>
          <cell r="E81" t="str">
            <v>L</v>
          </cell>
          <cell r="F81">
            <v>36678</v>
          </cell>
          <cell r="G81">
            <v>36678</v>
          </cell>
          <cell r="O81">
            <v>38107</v>
          </cell>
          <cell r="P81" t="str">
            <v>DE233310</v>
          </cell>
        </row>
        <row r="82">
          <cell r="A82" t="str">
            <v>00W00053756</v>
          </cell>
          <cell r="C82" t="str">
            <v>YAKUBUS</v>
          </cell>
          <cell r="D82">
            <v>25765</v>
          </cell>
          <cell r="E82" t="str">
            <v>L</v>
          </cell>
          <cell r="F82">
            <v>36678</v>
          </cell>
          <cell r="G82">
            <v>36678</v>
          </cell>
          <cell r="M82" t="str">
            <v>A</v>
          </cell>
          <cell r="N82">
            <v>36892</v>
          </cell>
          <cell r="O82">
            <v>36724</v>
          </cell>
          <cell r="P82" t="str">
            <v>DWI</v>
          </cell>
        </row>
        <row r="83">
          <cell r="A83" t="str">
            <v>00W00053764</v>
          </cell>
          <cell r="C83" t="str">
            <v>YULIANUS</v>
          </cell>
          <cell r="D83">
            <v>26646</v>
          </cell>
          <cell r="E83" t="str">
            <v>L</v>
          </cell>
          <cell r="F83">
            <v>36678</v>
          </cell>
          <cell r="G83">
            <v>36678</v>
          </cell>
          <cell r="M83" t="str">
            <v>A</v>
          </cell>
          <cell r="N83">
            <v>36800</v>
          </cell>
          <cell r="O83">
            <v>36724</v>
          </cell>
          <cell r="P83" t="str">
            <v>DWI</v>
          </cell>
        </row>
        <row r="84">
          <cell r="A84" t="str">
            <v>00W00069133</v>
          </cell>
          <cell r="B84" t="str">
            <v>20000727012</v>
          </cell>
          <cell r="C84" t="str">
            <v>ASWIN L</v>
          </cell>
          <cell r="D84">
            <v>24965</v>
          </cell>
          <cell r="E84" t="str">
            <v>L</v>
          </cell>
          <cell r="F84">
            <v>36739</v>
          </cell>
          <cell r="G84">
            <v>36739</v>
          </cell>
          <cell r="O84">
            <v>38107</v>
          </cell>
          <cell r="P84" t="str">
            <v>DE233310</v>
          </cell>
        </row>
        <row r="85">
          <cell r="A85" t="str">
            <v>00W00069141</v>
          </cell>
          <cell r="B85" t="str">
            <v>20000727004</v>
          </cell>
          <cell r="C85" t="str">
            <v>ELIESER</v>
          </cell>
          <cell r="D85">
            <v>25760</v>
          </cell>
          <cell r="E85" t="str">
            <v>L</v>
          </cell>
          <cell r="F85">
            <v>36739</v>
          </cell>
          <cell r="G85">
            <v>36739</v>
          </cell>
          <cell r="O85">
            <v>38107</v>
          </cell>
          <cell r="P85" t="str">
            <v>DE233310</v>
          </cell>
        </row>
        <row r="86">
          <cell r="A86" t="str">
            <v>00W00069158</v>
          </cell>
          <cell r="C86" t="str">
            <v>KORNELIUS TAYEB</v>
          </cell>
          <cell r="D86">
            <v>24109</v>
          </cell>
          <cell r="E86" t="str">
            <v>L</v>
          </cell>
          <cell r="F86">
            <v>36739</v>
          </cell>
          <cell r="G86">
            <v>36739</v>
          </cell>
          <cell r="M86" t="str">
            <v>A</v>
          </cell>
          <cell r="N86">
            <v>37742</v>
          </cell>
          <cell r="O86">
            <v>36786</v>
          </cell>
          <cell r="P86" t="str">
            <v>DWI</v>
          </cell>
        </row>
        <row r="87">
          <cell r="A87" t="str">
            <v>00W00069166</v>
          </cell>
          <cell r="C87" t="str">
            <v>LENGE</v>
          </cell>
          <cell r="D87">
            <v>18628</v>
          </cell>
          <cell r="E87" t="str">
            <v>L</v>
          </cell>
          <cell r="F87">
            <v>36739</v>
          </cell>
          <cell r="G87">
            <v>36739</v>
          </cell>
          <cell r="M87" t="str">
            <v>BB</v>
          </cell>
          <cell r="N87">
            <v>36831</v>
          </cell>
          <cell r="O87">
            <v>36786</v>
          </cell>
          <cell r="P87" t="str">
            <v>DWI</v>
          </cell>
        </row>
        <row r="88">
          <cell r="A88" t="str">
            <v>00W00069174</v>
          </cell>
          <cell r="B88" t="str">
            <v>20000727005</v>
          </cell>
          <cell r="C88" t="str">
            <v>NESQ</v>
          </cell>
          <cell r="D88">
            <v>26664</v>
          </cell>
          <cell r="E88" t="str">
            <v>L</v>
          </cell>
          <cell r="F88">
            <v>36739</v>
          </cell>
          <cell r="G88">
            <v>36739</v>
          </cell>
          <cell r="O88">
            <v>38107</v>
          </cell>
          <cell r="P88" t="str">
            <v>DE233310</v>
          </cell>
        </row>
        <row r="89">
          <cell r="A89" t="str">
            <v>00W00069182</v>
          </cell>
          <cell r="B89" t="str">
            <v>20000727001</v>
          </cell>
          <cell r="C89" t="str">
            <v>RIFAI</v>
          </cell>
          <cell r="D89">
            <v>23194</v>
          </cell>
          <cell r="E89" t="str">
            <v>L</v>
          </cell>
          <cell r="F89">
            <v>36739</v>
          </cell>
          <cell r="G89">
            <v>36739</v>
          </cell>
          <cell r="O89">
            <v>38107</v>
          </cell>
          <cell r="P89" t="str">
            <v>DE233310</v>
          </cell>
        </row>
        <row r="90">
          <cell r="A90" t="str">
            <v>00W00069190</v>
          </cell>
          <cell r="B90" t="str">
            <v>20000727013</v>
          </cell>
          <cell r="C90" t="str">
            <v>SARWIN</v>
          </cell>
          <cell r="D90">
            <v>30681</v>
          </cell>
          <cell r="E90" t="str">
            <v>L</v>
          </cell>
          <cell r="F90">
            <v>36739</v>
          </cell>
          <cell r="G90">
            <v>36739</v>
          </cell>
          <cell r="O90">
            <v>38107</v>
          </cell>
          <cell r="P90" t="str">
            <v>DE233310</v>
          </cell>
        </row>
        <row r="91">
          <cell r="A91" t="str">
            <v>00W00069208</v>
          </cell>
          <cell r="B91" t="str">
            <v>20000727002</v>
          </cell>
          <cell r="C91" t="str">
            <v>YUSLIADI</v>
          </cell>
          <cell r="D91">
            <v>27679</v>
          </cell>
          <cell r="E91" t="str">
            <v>L</v>
          </cell>
          <cell r="F91">
            <v>36739</v>
          </cell>
          <cell r="G91">
            <v>36739</v>
          </cell>
          <cell r="O91">
            <v>38107</v>
          </cell>
          <cell r="P91" t="str">
            <v>DE233310</v>
          </cell>
        </row>
        <row r="92">
          <cell r="A92" t="str">
            <v>00W00082250</v>
          </cell>
          <cell r="C92" t="str">
            <v>ADI SUTRISNO</v>
          </cell>
          <cell r="D92">
            <v>29790</v>
          </cell>
          <cell r="E92" t="str">
            <v>L</v>
          </cell>
          <cell r="F92">
            <v>36770</v>
          </cell>
          <cell r="G92">
            <v>36770</v>
          </cell>
          <cell r="M92" t="str">
            <v>A</v>
          </cell>
          <cell r="N92">
            <v>37316</v>
          </cell>
          <cell r="O92">
            <v>36819</v>
          </cell>
          <cell r="P92" t="str">
            <v>DWI</v>
          </cell>
        </row>
        <row r="93">
          <cell r="A93" t="str">
            <v>00W00082268</v>
          </cell>
          <cell r="B93" t="str">
            <v>2000090229</v>
          </cell>
          <cell r="C93" t="str">
            <v>BAHARUDDIN</v>
          </cell>
          <cell r="D93">
            <v>27905</v>
          </cell>
          <cell r="E93" t="str">
            <v>L</v>
          </cell>
          <cell r="F93">
            <v>36770</v>
          </cell>
          <cell r="G93">
            <v>36770</v>
          </cell>
          <cell r="O93">
            <v>38098</v>
          </cell>
          <cell r="P93" t="str">
            <v>DE233310</v>
          </cell>
        </row>
        <row r="94">
          <cell r="A94" t="str">
            <v>00W00082276</v>
          </cell>
          <cell r="C94" t="str">
            <v>ISHAK NAKA</v>
          </cell>
          <cell r="D94">
            <v>28058</v>
          </cell>
          <cell r="E94" t="str">
            <v>L</v>
          </cell>
          <cell r="F94">
            <v>36770</v>
          </cell>
          <cell r="G94">
            <v>36770</v>
          </cell>
          <cell r="M94" t="str">
            <v>A</v>
          </cell>
          <cell r="N94">
            <v>37135</v>
          </cell>
          <cell r="O94">
            <v>36819</v>
          </cell>
          <cell r="P94" t="str">
            <v>DWI</v>
          </cell>
        </row>
        <row r="95">
          <cell r="A95" t="str">
            <v>00W00082284</v>
          </cell>
          <cell r="B95" t="str">
            <v>2000090231</v>
          </cell>
          <cell r="C95" t="str">
            <v>JAMES</v>
          </cell>
          <cell r="D95">
            <v>28321</v>
          </cell>
          <cell r="E95" t="str">
            <v>L</v>
          </cell>
          <cell r="F95">
            <v>36770</v>
          </cell>
          <cell r="G95">
            <v>36770</v>
          </cell>
          <cell r="M95" t="str">
            <v>A</v>
          </cell>
          <cell r="N95">
            <v>37653</v>
          </cell>
          <cell r="O95">
            <v>38107</v>
          </cell>
          <cell r="P95" t="str">
            <v>DE233310</v>
          </cell>
        </row>
        <row r="96">
          <cell r="A96" t="str">
            <v>00W00082292</v>
          </cell>
          <cell r="B96" t="str">
            <v>2000090223</v>
          </cell>
          <cell r="C96" t="str">
            <v>KRISTIAN</v>
          </cell>
          <cell r="D96">
            <v>26548</v>
          </cell>
          <cell r="E96" t="str">
            <v>L</v>
          </cell>
          <cell r="F96">
            <v>36770</v>
          </cell>
          <cell r="G96">
            <v>36770</v>
          </cell>
          <cell r="O96">
            <v>38107</v>
          </cell>
          <cell r="P96" t="str">
            <v>DE233310</v>
          </cell>
        </row>
        <row r="97">
          <cell r="A97" t="str">
            <v>00W00082300</v>
          </cell>
          <cell r="B97" t="str">
            <v>2000090232</v>
          </cell>
          <cell r="C97" t="str">
            <v>KUSMAN</v>
          </cell>
          <cell r="D97">
            <v>25684</v>
          </cell>
          <cell r="E97" t="str">
            <v>L</v>
          </cell>
          <cell r="F97">
            <v>36770</v>
          </cell>
          <cell r="G97">
            <v>36770</v>
          </cell>
          <cell r="O97">
            <v>38107</v>
          </cell>
          <cell r="P97" t="str">
            <v>DE233310</v>
          </cell>
        </row>
        <row r="98">
          <cell r="A98" t="str">
            <v>00W00082318</v>
          </cell>
          <cell r="B98" t="str">
            <v>2000090224</v>
          </cell>
          <cell r="C98" t="str">
            <v>MILNUS</v>
          </cell>
          <cell r="D98">
            <v>26037</v>
          </cell>
          <cell r="E98" t="str">
            <v>L</v>
          </cell>
          <cell r="F98">
            <v>36770</v>
          </cell>
          <cell r="G98">
            <v>36770</v>
          </cell>
          <cell r="O98">
            <v>38107</v>
          </cell>
          <cell r="P98" t="str">
            <v>DE233310</v>
          </cell>
        </row>
        <row r="99">
          <cell r="A99" t="str">
            <v>00W00082326</v>
          </cell>
          <cell r="B99" t="str">
            <v>2000090225</v>
          </cell>
          <cell r="C99" t="str">
            <v>NONJE</v>
          </cell>
          <cell r="D99">
            <v>26444</v>
          </cell>
          <cell r="E99" t="str">
            <v>L</v>
          </cell>
          <cell r="F99">
            <v>36770</v>
          </cell>
          <cell r="G99">
            <v>36770</v>
          </cell>
          <cell r="O99">
            <v>38107</v>
          </cell>
          <cell r="P99" t="str">
            <v>DE233310</v>
          </cell>
        </row>
        <row r="100">
          <cell r="A100" t="str">
            <v>00W00082334</v>
          </cell>
          <cell r="B100" t="str">
            <v>20000090227</v>
          </cell>
          <cell r="C100" t="str">
            <v>NUYU</v>
          </cell>
          <cell r="D100">
            <v>20160</v>
          </cell>
          <cell r="E100" t="str">
            <v>L</v>
          </cell>
          <cell r="F100">
            <v>36770</v>
          </cell>
          <cell r="G100">
            <v>36770</v>
          </cell>
          <cell r="M100" t="str">
            <v>A</v>
          </cell>
          <cell r="N100">
            <v>37653</v>
          </cell>
          <cell r="O100">
            <v>38107</v>
          </cell>
          <cell r="P100" t="str">
            <v>DE233310</v>
          </cell>
        </row>
        <row r="101">
          <cell r="A101" t="str">
            <v>00W00082342</v>
          </cell>
          <cell r="B101" t="str">
            <v>2000090228</v>
          </cell>
          <cell r="C101" t="str">
            <v>RANIANTO</v>
          </cell>
          <cell r="D101">
            <v>29212</v>
          </cell>
          <cell r="E101" t="str">
            <v>L</v>
          </cell>
          <cell r="F101">
            <v>36770</v>
          </cell>
          <cell r="G101">
            <v>36770</v>
          </cell>
          <cell r="O101">
            <v>38099</v>
          </cell>
          <cell r="P101" t="str">
            <v>DE233310</v>
          </cell>
        </row>
        <row r="102">
          <cell r="A102" t="str">
            <v>00W00082359</v>
          </cell>
          <cell r="C102" t="str">
            <v>SAHRUL TANJUNG</v>
          </cell>
          <cell r="D102">
            <v>21500</v>
          </cell>
          <cell r="E102" t="str">
            <v>L</v>
          </cell>
          <cell r="F102">
            <v>36770</v>
          </cell>
          <cell r="G102">
            <v>36770</v>
          </cell>
          <cell r="M102" t="str">
            <v>A</v>
          </cell>
          <cell r="N102">
            <v>36951</v>
          </cell>
          <cell r="O102">
            <v>36819</v>
          </cell>
          <cell r="P102" t="str">
            <v>DWI</v>
          </cell>
        </row>
        <row r="103">
          <cell r="A103" t="str">
            <v>00W00082367</v>
          </cell>
          <cell r="C103" t="str">
            <v>SALAI</v>
          </cell>
          <cell r="D103">
            <v>27627</v>
          </cell>
          <cell r="E103" t="str">
            <v>L</v>
          </cell>
          <cell r="F103">
            <v>36770</v>
          </cell>
          <cell r="G103">
            <v>36770</v>
          </cell>
          <cell r="M103" t="str">
            <v>A</v>
          </cell>
          <cell r="N103">
            <v>37316</v>
          </cell>
          <cell r="O103">
            <v>36819</v>
          </cell>
          <cell r="P103" t="str">
            <v>DWI</v>
          </cell>
        </row>
        <row r="104">
          <cell r="A104" t="str">
            <v>00W00082375</v>
          </cell>
          <cell r="C104" t="str">
            <v>SIMON</v>
          </cell>
          <cell r="D104">
            <v>27206</v>
          </cell>
          <cell r="E104" t="str">
            <v>L</v>
          </cell>
          <cell r="F104">
            <v>36770</v>
          </cell>
          <cell r="G104">
            <v>36770</v>
          </cell>
          <cell r="M104" t="str">
            <v>A</v>
          </cell>
          <cell r="N104">
            <v>37561</v>
          </cell>
          <cell r="O104">
            <v>36819</v>
          </cell>
          <cell r="P104" t="str">
            <v>DWI</v>
          </cell>
        </row>
        <row r="105">
          <cell r="A105" t="str">
            <v>00W00082383</v>
          </cell>
          <cell r="B105" t="str">
            <v>2000090226</v>
          </cell>
          <cell r="C105" t="str">
            <v>TINUS</v>
          </cell>
          <cell r="D105">
            <v>25327</v>
          </cell>
          <cell r="E105" t="str">
            <v>L</v>
          </cell>
          <cell r="F105">
            <v>36770</v>
          </cell>
          <cell r="G105">
            <v>36770</v>
          </cell>
          <cell r="O105">
            <v>38107</v>
          </cell>
          <cell r="P105" t="str">
            <v>DE233310</v>
          </cell>
        </row>
        <row r="106">
          <cell r="A106" t="str">
            <v>00W00082391</v>
          </cell>
          <cell r="C106" t="str">
            <v>TURU ABSALON</v>
          </cell>
          <cell r="D106">
            <v>28565</v>
          </cell>
          <cell r="E106" t="str">
            <v>L</v>
          </cell>
          <cell r="F106">
            <v>36770</v>
          </cell>
          <cell r="G106">
            <v>36770</v>
          </cell>
          <cell r="M106" t="str">
            <v>A</v>
          </cell>
          <cell r="N106">
            <v>37196</v>
          </cell>
          <cell r="O106">
            <v>36819</v>
          </cell>
          <cell r="P106" t="str">
            <v>DWI</v>
          </cell>
        </row>
        <row r="107">
          <cell r="A107" t="str">
            <v>00W00082409</v>
          </cell>
          <cell r="C107" t="str">
            <v>UNTUNG</v>
          </cell>
          <cell r="D107">
            <v>28693</v>
          </cell>
          <cell r="E107" t="str">
            <v>L</v>
          </cell>
          <cell r="F107">
            <v>36770</v>
          </cell>
          <cell r="G107">
            <v>36770</v>
          </cell>
          <cell r="M107" t="str">
            <v>A</v>
          </cell>
          <cell r="N107">
            <v>36892</v>
          </cell>
          <cell r="O107">
            <v>36819</v>
          </cell>
          <cell r="P107" t="str">
            <v>DWI</v>
          </cell>
        </row>
        <row r="108">
          <cell r="A108" t="str">
            <v>00W00086079</v>
          </cell>
          <cell r="B108" t="str">
            <v>2000050015</v>
          </cell>
          <cell r="C108" t="str">
            <v>I WAYAN SUCIADA</v>
          </cell>
          <cell r="D108">
            <v>26494</v>
          </cell>
          <cell r="E108" t="str">
            <v>L</v>
          </cell>
          <cell r="F108">
            <v>36647</v>
          </cell>
          <cell r="G108">
            <v>36647</v>
          </cell>
          <cell r="O108">
            <v>36838</v>
          </cell>
          <cell r="P108" t="str">
            <v>DWI</v>
          </cell>
        </row>
        <row r="109">
          <cell r="A109" t="str">
            <v>00W00086087</v>
          </cell>
          <cell r="B109" t="str">
            <v>2000030008</v>
          </cell>
          <cell r="C109" t="str">
            <v>KHAERUDIN</v>
          </cell>
          <cell r="D109">
            <v>26930</v>
          </cell>
          <cell r="E109" t="str">
            <v>L</v>
          </cell>
          <cell r="F109">
            <v>36586</v>
          </cell>
          <cell r="G109">
            <v>36586</v>
          </cell>
          <cell r="O109">
            <v>38107</v>
          </cell>
          <cell r="P109" t="str">
            <v>DE233310</v>
          </cell>
        </row>
        <row r="110">
          <cell r="A110" t="str">
            <v>00W00086095</v>
          </cell>
          <cell r="C110" t="str">
            <v>KUNTORO SENO AJI</v>
          </cell>
          <cell r="D110">
            <v>27343</v>
          </cell>
          <cell r="E110" t="str">
            <v>L</v>
          </cell>
          <cell r="F110">
            <v>36586</v>
          </cell>
          <cell r="G110">
            <v>36586</v>
          </cell>
          <cell r="M110" t="str">
            <v>A</v>
          </cell>
          <cell r="N110">
            <v>37773</v>
          </cell>
          <cell r="O110">
            <v>36838</v>
          </cell>
          <cell r="P110" t="str">
            <v>DWI</v>
          </cell>
        </row>
        <row r="111">
          <cell r="A111" t="str">
            <v>00W00086103</v>
          </cell>
          <cell r="C111" t="str">
            <v>PUJI ARIANTO</v>
          </cell>
          <cell r="D111">
            <v>25609</v>
          </cell>
          <cell r="E111" t="str">
            <v>L</v>
          </cell>
          <cell r="F111">
            <v>36708</v>
          </cell>
          <cell r="G111">
            <v>36708</v>
          </cell>
          <cell r="M111" t="str">
            <v>A</v>
          </cell>
          <cell r="N111">
            <v>37622</v>
          </cell>
          <cell r="O111">
            <v>36838</v>
          </cell>
          <cell r="P111" t="str">
            <v>DWI</v>
          </cell>
        </row>
        <row r="112">
          <cell r="A112" t="str">
            <v>00W00090022</v>
          </cell>
          <cell r="B112" t="str">
            <v>SLT10599141</v>
          </cell>
          <cell r="C112" t="str">
            <v>ABDUL AZIS B</v>
          </cell>
          <cell r="D112">
            <v>26332</v>
          </cell>
          <cell r="E112" t="str">
            <v>L</v>
          </cell>
          <cell r="F112">
            <v>36800</v>
          </cell>
          <cell r="G112">
            <v>36800</v>
          </cell>
          <cell r="O112">
            <v>38107</v>
          </cell>
          <cell r="P112" t="str">
            <v>DE233310</v>
          </cell>
        </row>
        <row r="113">
          <cell r="A113" t="str">
            <v>00W00090030</v>
          </cell>
          <cell r="B113" t="str">
            <v>2000100098</v>
          </cell>
          <cell r="C113" t="str">
            <v>ABDUL LATIF</v>
          </cell>
          <cell r="D113">
            <v>23808</v>
          </cell>
          <cell r="E113" t="str">
            <v>L</v>
          </cell>
          <cell r="F113">
            <v>36800</v>
          </cell>
          <cell r="G113">
            <v>36800</v>
          </cell>
          <cell r="O113">
            <v>38098</v>
          </cell>
          <cell r="P113" t="str">
            <v>DE233310</v>
          </cell>
        </row>
        <row r="114">
          <cell r="A114" t="str">
            <v>00W00090048</v>
          </cell>
          <cell r="C114" t="str">
            <v>ARISAL</v>
          </cell>
          <cell r="D114">
            <v>29092</v>
          </cell>
          <cell r="E114" t="str">
            <v>L</v>
          </cell>
          <cell r="F114">
            <v>36800</v>
          </cell>
          <cell r="G114">
            <v>36800</v>
          </cell>
          <cell r="M114" t="str">
            <v>A</v>
          </cell>
          <cell r="N114">
            <v>37500</v>
          </cell>
          <cell r="O114">
            <v>36846</v>
          </cell>
          <cell r="P114" t="str">
            <v>DWI</v>
          </cell>
        </row>
        <row r="115">
          <cell r="A115" t="str">
            <v>00W00090055</v>
          </cell>
          <cell r="C115" t="str">
            <v>ASWAR</v>
          </cell>
          <cell r="D115">
            <v>28296</v>
          </cell>
          <cell r="E115" t="str">
            <v>L</v>
          </cell>
          <cell r="F115">
            <v>36800</v>
          </cell>
          <cell r="G115">
            <v>36800</v>
          </cell>
          <cell r="M115" t="str">
            <v>A</v>
          </cell>
          <cell r="N115">
            <v>37288</v>
          </cell>
          <cell r="O115">
            <v>36846</v>
          </cell>
          <cell r="P115" t="str">
            <v>DWI</v>
          </cell>
        </row>
        <row r="116">
          <cell r="A116" t="str">
            <v>00W00090063</v>
          </cell>
          <cell r="B116" t="str">
            <v>200100092</v>
          </cell>
          <cell r="C116" t="str">
            <v>DAVID</v>
          </cell>
          <cell r="D116">
            <v>27013</v>
          </cell>
          <cell r="E116" t="str">
            <v>L</v>
          </cell>
          <cell r="F116">
            <v>36800</v>
          </cell>
          <cell r="G116">
            <v>36800</v>
          </cell>
          <cell r="O116">
            <v>38107</v>
          </cell>
          <cell r="P116" t="str">
            <v>DE233310</v>
          </cell>
        </row>
        <row r="117">
          <cell r="A117" t="str">
            <v>00W00090071</v>
          </cell>
          <cell r="C117" t="str">
            <v>ESA</v>
          </cell>
          <cell r="D117">
            <v>26643</v>
          </cell>
          <cell r="E117" t="str">
            <v>L</v>
          </cell>
          <cell r="F117">
            <v>36800</v>
          </cell>
          <cell r="G117">
            <v>36800</v>
          </cell>
          <cell r="K117">
            <v>37866</v>
          </cell>
          <cell r="M117" t="str">
            <v>A</v>
          </cell>
          <cell r="N117">
            <v>37622</v>
          </cell>
          <cell r="O117">
            <v>36846</v>
          </cell>
          <cell r="P117" t="str">
            <v>DWI</v>
          </cell>
        </row>
        <row r="118">
          <cell r="A118" t="str">
            <v>00W00090089</v>
          </cell>
          <cell r="B118" t="str">
            <v>2000100104</v>
          </cell>
          <cell r="C118" t="str">
            <v>IJE</v>
          </cell>
          <cell r="D118">
            <v>27388</v>
          </cell>
          <cell r="E118" t="str">
            <v>L</v>
          </cell>
          <cell r="F118">
            <v>36800</v>
          </cell>
          <cell r="G118">
            <v>36800</v>
          </cell>
          <cell r="O118">
            <v>38107</v>
          </cell>
          <cell r="P118" t="str">
            <v>DE233310</v>
          </cell>
        </row>
        <row r="119">
          <cell r="A119" t="str">
            <v>00W00090097</v>
          </cell>
          <cell r="B119" t="str">
            <v>2000110312</v>
          </cell>
          <cell r="C119" t="str">
            <v>KASRI</v>
          </cell>
          <cell r="D119">
            <v>25934</v>
          </cell>
          <cell r="E119" t="str">
            <v>L</v>
          </cell>
          <cell r="F119">
            <v>36800</v>
          </cell>
          <cell r="G119">
            <v>36800</v>
          </cell>
          <cell r="O119">
            <v>38107</v>
          </cell>
          <cell r="P119" t="str">
            <v>DE233310</v>
          </cell>
        </row>
        <row r="120">
          <cell r="A120" t="str">
            <v>00W00090105</v>
          </cell>
          <cell r="B120" t="str">
            <v>2000100105</v>
          </cell>
          <cell r="C120" t="str">
            <v>KITA JAMA</v>
          </cell>
          <cell r="D120">
            <v>20358</v>
          </cell>
          <cell r="E120" t="str">
            <v>L</v>
          </cell>
          <cell r="F120">
            <v>36800</v>
          </cell>
          <cell r="G120">
            <v>36800</v>
          </cell>
          <cell r="O120">
            <v>38107</v>
          </cell>
          <cell r="P120" t="str">
            <v>DE233310</v>
          </cell>
        </row>
        <row r="121">
          <cell r="A121" t="str">
            <v>00W00090113</v>
          </cell>
          <cell r="B121" t="str">
            <v>200010094</v>
          </cell>
          <cell r="C121" t="str">
            <v>MISKAR</v>
          </cell>
          <cell r="D121">
            <v>26663</v>
          </cell>
          <cell r="E121" t="str">
            <v>L</v>
          </cell>
          <cell r="F121">
            <v>36800</v>
          </cell>
          <cell r="G121">
            <v>36800</v>
          </cell>
          <cell r="O121">
            <v>38107</v>
          </cell>
          <cell r="P121" t="str">
            <v>DE233310</v>
          </cell>
        </row>
        <row r="122">
          <cell r="A122" t="str">
            <v>00W00090121</v>
          </cell>
          <cell r="B122" t="str">
            <v>2000100100</v>
          </cell>
          <cell r="C122" t="str">
            <v>NAJA PORA</v>
          </cell>
          <cell r="D122">
            <v>24837</v>
          </cell>
          <cell r="E122" t="str">
            <v>L</v>
          </cell>
          <cell r="F122">
            <v>36800</v>
          </cell>
          <cell r="G122">
            <v>36800</v>
          </cell>
          <cell r="O122">
            <v>38107</v>
          </cell>
          <cell r="P122" t="str">
            <v>DE233310</v>
          </cell>
        </row>
        <row r="123">
          <cell r="A123" t="str">
            <v>00W00090139</v>
          </cell>
          <cell r="B123" t="str">
            <v>2000100099</v>
          </cell>
          <cell r="C123" t="str">
            <v>PETRUS ATA</v>
          </cell>
          <cell r="D123">
            <v>25360</v>
          </cell>
          <cell r="E123" t="str">
            <v>L</v>
          </cell>
          <cell r="F123">
            <v>36800</v>
          </cell>
          <cell r="G123">
            <v>36800</v>
          </cell>
          <cell r="O123">
            <v>38107</v>
          </cell>
          <cell r="P123" t="str">
            <v>DE233310</v>
          </cell>
        </row>
        <row r="124">
          <cell r="A124" t="str">
            <v>00W00103619</v>
          </cell>
          <cell r="B124" t="str">
            <v>2000110325</v>
          </cell>
          <cell r="C124" t="str">
            <v>ANTON</v>
          </cell>
          <cell r="D124">
            <v>23742</v>
          </cell>
          <cell r="E124" t="str">
            <v>L</v>
          </cell>
          <cell r="F124">
            <v>36831</v>
          </cell>
          <cell r="G124">
            <v>36831</v>
          </cell>
          <cell r="K124">
            <v>37866</v>
          </cell>
          <cell r="O124">
            <v>38107</v>
          </cell>
          <cell r="P124" t="str">
            <v>DE233310</v>
          </cell>
        </row>
        <row r="125">
          <cell r="A125" t="str">
            <v>00W00103627</v>
          </cell>
          <cell r="B125" t="str">
            <v>20000110326</v>
          </cell>
          <cell r="C125" t="str">
            <v>ARSUN DJALANU</v>
          </cell>
          <cell r="D125">
            <v>24566</v>
          </cell>
          <cell r="E125" t="str">
            <v>L</v>
          </cell>
          <cell r="F125">
            <v>36831</v>
          </cell>
          <cell r="G125">
            <v>36831</v>
          </cell>
          <cell r="M125" t="str">
            <v>A</v>
          </cell>
          <cell r="N125">
            <v>37895</v>
          </cell>
          <cell r="O125">
            <v>38107</v>
          </cell>
          <cell r="P125" t="str">
            <v>DE233310</v>
          </cell>
        </row>
        <row r="126">
          <cell r="A126" t="str">
            <v>00W00103635</v>
          </cell>
          <cell r="B126" t="str">
            <v>2000110313</v>
          </cell>
          <cell r="C126" t="str">
            <v>BAHARUDDIN</v>
          </cell>
          <cell r="D126">
            <v>25933</v>
          </cell>
          <cell r="E126" t="str">
            <v>L</v>
          </cell>
          <cell r="F126">
            <v>36831</v>
          </cell>
          <cell r="G126">
            <v>36831</v>
          </cell>
          <cell r="O126">
            <v>38099</v>
          </cell>
          <cell r="P126" t="str">
            <v>DE233310</v>
          </cell>
        </row>
        <row r="127">
          <cell r="A127" t="str">
            <v>00W00103643</v>
          </cell>
          <cell r="B127" t="str">
            <v>200110321</v>
          </cell>
          <cell r="C127" t="str">
            <v>BERES</v>
          </cell>
          <cell r="D127">
            <v>20675</v>
          </cell>
          <cell r="E127" t="str">
            <v>L</v>
          </cell>
          <cell r="F127">
            <v>36831</v>
          </cell>
          <cell r="G127">
            <v>36831</v>
          </cell>
          <cell r="O127">
            <v>38107</v>
          </cell>
          <cell r="P127" t="str">
            <v>DE233310</v>
          </cell>
        </row>
        <row r="128">
          <cell r="A128" t="str">
            <v>00W00103650</v>
          </cell>
          <cell r="C128" t="str">
            <v>GOMPA</v>
          </cell>
          <cell r="D128">
            <v>27029</v>
          </cell>
          <cell r="E128" t="str">
            <v>L</v>
          </cell>
          <cell r="F128">
            <v>36831</v>
          </cell>
          <cell r="G128">
            <v>36831</v>
          </cell>
          <cell r="M128" t="str">
            <v>A</v>
          </cell>
          <cell r="N128">
            <v>37347</v>
          </cell>
          <cell r="O128">
            <v>36875</v>
          </cell>
          <cell r="P128" t="str">
            <v>DWI</v>
          </cell>
        </row>
        <row r="129">
          <cell r="A129" t="str">
            <v>00W00103668</v>
          </cell>
          <cell r="B129" t="str">
            <v>2000110323</v>
          </cell>
          <cell r="C129" t="str">
            <v>HABIBI</v>
          </cell>
          <cell r="D129">
            <v>29090</v>
          </cell>
          <cell r="E129" t="str">
            <v>L</v>
          </cell>
          <cell r="F129">
            <v>36831</v>
          </cell>
          <cell r="G129">
            <v>36831</v>
          </cell>
          <cell r="O129">
            <v>38107</v>
          </cell>
          <cell r="P129" t="str">
            <v>DE233310</v>
          </cell>
        </row>
        <row r="130">
          <cell r="A130" t="str">
            <v>00W00103676</v>
          </cell>
          <cell r="C130" t="str">
            <v>HATTA</v>
          </cell>
          <cell r="D130">
            <v>26298</v>
          </cell>
          <cell r="E130" t="str">
            <v>L</v>
          </cell>
          <cell r="F130">
            <v>36831</v>
          </cell>
          <cell r="G130">
            <v>36831</v>
          </cell>
          <cell r="M130" t="str">
            <v>A</v>
          </cell>
          <cell r="N130">
            <v>37347</v>
          </cell>
          <cell r="O130">
            <v>36875</v>
          </cell>
          <cell r="P130" t="str">
            <v>DWI</v>
          </cell>
        </row>
        <row r="131">
          <cell r="A131" t="str">
            <v>00W00103684</v>
          </cell>
          <cell r="B131" t="str">
            <v>2000110327</v>
          </cell>
          <cell r="C131" t="str">
            <v>IRENGGA PATAK</v>
          </cell>
          <cell r="D131">
            <v>22042</v>
          </cell>
          <cell r="E131" t="str">
            <v>L</v>
          </cell>
          <cell r="F131">
            <v>36831</v>
          </cell>
          <cell r="G131">
            <v>36831</v>
          </cell>
          <cell r="O131">
            <v>38107</v>
          </cell>
          <cell r="P131" t="str">
            <v>DE233310</v>
          </cell>
        </row>
        <row r="132">
          <cell r="A132" t="str">
            <v>00W00103692</v>
          </cell>
          <cell r="C132" t="str">
            <v>JAMU</v>
          </cell>
          <cell r="D132">
            <v>26746</v>
          </cell>
          <cell r="E132" t="str">
            <v>L</v>
          </cell>
          <cell r="F132">
            <v>36831</v>
          </cell>
          <cell r="G132">
            <v>36831</v>
          </cell>
          <cell r="M132" t="str">
            <v>A</v>
          </cell>
          <cell r="N132">
            <v>37288</v>
          </cell>
          <cell r="O132">
            <v>36875</v>
          </cell>
          <cell r="P132" t="str">
            <v>DWI</v>
          </cell>
        </row>
        <row r="133">
          <cell r="A133" t="str">
            <v>00W00103700</v>
          </cell>
          <cell r="B133" t="str">
            <v>2000100324</v>
          </cell>
          <cell r="C133" t="str">
            <v>JUARDIN</v>
          </cell>
          <cell r="D133">
            <v>28855</v>
          </cell>
          <cell r="E133" t="str">
            <v>L</v>
          </cell>
          <cell r="F133">
            <v>36831</v>
          </cell>
          <cell r="G133">
            <v>36831</v>
          </cell>
          <cell r="O133">
            <v>38107</v>
          </cell>
          <cell r="P133" t="str">
            <v>DE233310</v>
          </cell>
        </row>
        <row r="134">
          <cell r="A134" t="str">
            <v>00W00103718</v>
          </cell>
          <cell r="C134" t="str">
            <v>MPUDU</v>
          </cell>
          <cell r="D134">
            <v>25203</v>
          </cell>
          <cell r="E134" t="str">
            <v>L</v>
          </cell>
          <cell r="F134">
            <v>36831</v>
          </cell>
          <cell r="G134">
            <v>36831</v>
          </cell>
          <cell r="M134" t="str">
            <v>A</v>
          </cell>
          <cell r="N134">
            <v>37469</v>
          </cell>
          <cell r="O134">
            <v>36875</v>
          </cell>
          <cell r="P134" t="str">
            <v>DWI</v>
          </cell>
        </row>
        <row r="135">
          <cell r="A135" t="str">
            <v>00W00103726</v>
          </cell>
          <cell r="B135" t="str">
            <v>2000110320</v>
          </cell>
          <cell r="C135" t="str">
            <v>NJUHU</v>
          </cell>
          <cell r="D135">
            <v>26664</v>
          </cell>
          <cell r="E135" t="str">
            <v>L</v>
          </cell>
          <cell r="F135">
            <v>36831</v>
          </cell>
          <cell r="G135">
            <v>36831</v>
          </cell>
          <cell r="M135" t="str">
            <v>A</v>
          </cell>
          <cell r="N135">
            <v>37653</v>
          </cell>
          <cell r="O135">
            <v>38107</v>
          </cell>
          <cell r="P135" t="str">
            <v>DE233310</v>
          </cell>
        </row>
        <row r="136">
          <cell r="A136" t="str">
            <v>00W00103734</v>
          </cell>
          <cell r="C136" t="str">
            <v>SUNTI</v>
          </cell>
          <cell r="D136">
            <v>23376</v>
          </cell>
          <cell r="E136" t="str">
            <v>L</v>
          </cell>
          <cell r="F136">
            <v>36831</v>
          </cell>
          <cell r="G136">
            <v>36831</v>
          </cell>
          <cell r="M136" t="str">
            <v>A</v>
          </cell>
          <cell r="N136">
            <v>37469</v>
          </cell>
          <cell r="O136">
            <v>36875</v>
          </cell>
          <cell r="P136" t="str">
            <v>DWI</v>
          </cell>
        </row>
        <row r="137">
          <cell r="A137" t="str">
            <v>00W00103742</v>
          </cell>
          <cell r="B137" t="str">
            <v>2000060036</v>
          </cell>
          <cell r="C137" t="str">
            <v>TITUS</v>
          </cell>
          <cell r="D137">
            <v>24264</v>
          </cell>
          <cell r="E137" t="str">
            <v>L</v>
          </cell>
          <cell r="F137">
            <v>36831</v>
          </cell>
          <cell r="G137">
            <v>36831</v>
          </cell>
          <cell r="O137">
            <v>38107</v>
          </cell>
          <cell r="P137" t="str">
            <v>DE233310</v>
          </cell>
        </row>
        <row r="138">
          <cell r="A138" t="str">
            <v>00W00103759</v>
          </cell>
          <cell r="B138" t="str">
            <v>2000110315</v>
          </cell>
          <cell r="C138" t="str">
            <v>NENJA</v>
          </cell>
          <cell r="D138">
            <v>25933</v>
          </cell>
          <cell r="E138" t="str">
            <v>L</v>
          </cell>
          <cell r="F138">
            <v>36831</v>
          </cell>
          <cell r="G138">
            <v>36831</v>
          </cell>
          <cell r="O138">
            <v>38107</v>
          </cell>
          <cell r="P138" t="str">
            <v>DE233310</v>
          </cell>
        </row>
        <row r="139">
          <cell r="A139" t="str">
            <v>00W00122684</v>
          </cell>
          <cell r="C139" t="str">
            <v>AGUSTINUS</v>
          </cell>
          <cell r="D139">
            <v>26152</v>
          </cell>
          <cell r="E139" t="str">
            <v>L</v>
          </cell>
          <cell r="F139">
            <v>36647</v>
          </cell>
          <cell r="G139">
            <v>36647</v>
          </cell>
          <cell r="M139" t="str">
            <v>G</v>
          </cell>
          <cell r="N139">
            <v>37622</v>
          </cell>
          <cell r="O139">
            <v>37837.321215277778</v>
          </cell>
          <cell r="P139" t="str">
            <v>DEWI</v>
          </cell>
        </row>
        <row r="140">
          <cell r="A140" t="str">
            <v>00W00122692</v>
          </cell>
          <cell r="C140" t="str">
            <v>RAIS</v>
          </cell>
          <cell r="D140">
            <v>26664</v>
          </cell>
          <cell r="E140" t="str">
            <v>L</v>
          </cell>
          <cell r="F140">
            <v>36739</v>
          </cell>
          <cell r="G140">
            <v>36739</v>
          </cell>
          <cell r="M140" t="str">
            <v>A</v>
          </cell>
          <cell r="N140">
            <v>37226</v>
          </cell>
          <cell r="O140">
            <v>36964</v>
          </cell>
          <cell r="P140" t="str">
            <v>DWI</v>
          </cell>
        </row>
        <row r="141">
          <cell r="A141" t="str">
            <v>00W00122700</v>
          </cell>
          <cell r="B141" t="str">
            <v>SLT10992043</v>
          </cell>
          <cell r="C141" t="str">
            <v>SLAMET MULYONO</v>
          </cell>
          <cell r="D141">
            <v>26360</v>
          </cell>
          <cell r="E141" t="str">
            <v>L</v>
          </cell>
          <cell r="F141">
            <v>36647</v>
          </cell>
          <cell r="G141">
            <v>36647</v>
          </cell>
          <cell r="O141">
            <v>38107</v>
          </cell>
          <cell r="P141" t="str">
            <v>DE233310</v>
          </cell>
        </row>
        <row r="142">
          <cell r="A142" t="str">
            <v>00W00126362</v>
          </cell>
          <cell r="C142" t="str">
            <v>ALIP MUH NUR</v>
          </cell>
          <cell r="D142">
            <v>27215</v>
          </cell>
          <cell r="E142" t="str">
            <v>L</v>
          </cell>
          <cell r="F142">
            <v>36647</v>
          </cell>
          <cell r="G142">
            <v>36647</v>
          </cell>
          <cell r="M142" t="str">
            <v>A</v>
          </cell>
          <cell r="N142">
            <v>36892</v>
          </cell>
          <cell r="O142">
            <v>37042</v>
          </cell>
          <cell r="P142" t="str">
            <v>MINARNI</v>
          </cell>
        </row>
        <row r="143">
          <cell r="A143" t="str">
            <v>00W00126370</v>
          </cell>
          <cell r="B143" t="str">
            <v>2000050093</v>
          </cell>
          <cell r="C143" t="str">
            <v>ANDARIAS EPONG</v>
          </cell>
          <cell r="D143">
            <v>27959</v>
          </cell>
          <cell r="E143" t="str">
            <v>L</v>
          </cell>
          <cell r="F143">
            <v>36647</v>
          </cell>
          <cell r="G143">
            <v>36647</v>
          </cell>
          <cell r="O143">
            <v>38107</v>
          </cell>
          <cell r="P143" t="str">
            <v>DE233310</v>
          </cell>
        </row>
        <row r="144">
          <cell r="A144" t="str">
            <v>00W00126388</v>
          </cell>
          <cell r="C144" t="str">
            <v>ANTONIUS ATA</v>
          </cell>
          <cell r="D144">
            <v>25486</v>
          </cell>
          <cell r="E144" t="str">
            <v>L</v>
          </cell>
          <cell r="F144">
            <v>36647</v>
          </cell>
          <cell r="G144">
            <v>36647</v>
          </cell>
          <cell r="M144" t="str">
            <v>A</v>
          </cell>
          <cell r="N144">
            <v>36923</v>
          </cell>
          <cell r="O144">
            <v>37042</v>
          </cell>
          <cell r="P144" t="str">
            <v>MINARNI</v>
          </cell>
        </row>
        <row r="145">
          <cell r="A145" t="str">
            <v>00W00126396</v>
          </cell>
          <cell r="C145" t="str">
            <v>ANTONIUS K</v>
          </cell>
          <cell r="D145">
            <v>26536</v>
          </cell>
          <cell r="E145" t="str">
            <v>L</v>
          </cell>
          <cell r="F145">
            <v>36647</v>
          </cell>
          <cell r="G145">
            <v>36647</v>
          </cell>
          <cell r="M145" t="str">
            <v>A</v>
          </cell>
          <cell r="N145">
            <v>36923</v>
          </cell>
          <cell r="O145">
            <v>37042</v>
          </cell>
          <cell r="P145" t="str">
            <v>MINARNI</v>
          </cell>
        </row>
        <row r="146">
          <cell r="A146" t="str">
            <v>00W00126404</v>
          </cell>
          <cell r="B146" t="str">
            <v>2000050095</v>
          </cell>
          <cell r="C146" t="str">
            <v>ARDI P</v>
          </cell>
          <cell r="D146">
            <v>30190</v>
          </cell>
          <cell r="E146" t="str">
            <v>L</v>
          </cell>
          <cell r="F146">
            <v>36647</v>
          </cell>
          <cell r="G146">
            <v>36647</v>
          </cell>
          <cell r="O146">
            <v>38098</v>
          </cell>
          <cell r="P146" t="str">
            <v>DE233310</v>
          </cell>
        </row>
        <row r="147">
          <cell r="A147" t="str">
            <v>00W00126412</v>
          </cell>
          <cell r="B147" t="str">
            <v>2000050176</v>
          </cell>
          <cell r="C147" t="str">
            <v>ARDI PAINBONAN</v>
          </cell>
          <cell r="D147">
            <v>29951</v>
          </cell>
          <cell r="E147" t="str">
            <v>L</v>
          </cell>
          <cell r="F147">
            <v>36647</v>
          </cell>
          <cell r="G147">
            <v>36647</v>
          </cell>
          <cell r="O147">
            <v>38098</v>
          </cell>
          <cell r="P147" t="str">
            <v>DE233310</v>
          </cell>
        </row>
        <row r="148">
          <cell r="A148" t="str">
            <v>00W00126420</v>
          </cell>
          <cell r="B148" t="str">
            <v>2000050214</v>
          </cell>
          <cell r="C148" t="str">
            <v>DARUSMANTO</v>
          </cell>
          <cell r="D148">
            <v>27778</v>
          </cell>
          <cell r="E148" t="str">
            <v>L</v>
          </cell>
          <cell r="F148">
            <v>36647</v>
          </cell>
          <cell r="G148">
            <v>36647</v>
          </cell>
          <cell r="M148" t="str">
            <v>A</v>
          </cell>
          <cell r="N148">
            <v>37653</v>
          </cell>
          <cell r="O148">
            <v>38107</v>
          </cell>
          <cell r="P148" t="str">
            <v>DE233310</v>
          </cell>
        </row>
        <row r="149">
          <cell r="A149" t="str">
            <v>00W00126438</v>
          </cell>
          <cell r="C149" t="str">
            <v>DAUD MITONG</v>
          </cell>
          <cell r="D149">
            <v>26472</v>
          </cell>
          <cell r="E149" t="str">
            <v>L</v>
          </cell>
          <cell r="F149">
            <v>36647</v>
          </cell>
          <cell r="G149">
            <v>36647</v>
          </cell>
          <cell r="M149" t="str">
            <v>A</v>
          </cell>
          <cell r="N149">
            <v>36892</v>
          </cell>
          <cell r="O149">
            <v>37042</v>
          </cell>
          <cell r="P149" t="str">
            <v>MINARNI</v>
          </cell>
        </row>
        <row r="150">
          <cell r="A150" t="str">
            <v>00W00126446</v>
          </cell>
          <cell r="C150" t="str">
            <v>ENDANG T</v>
          </cell>
          <cell r="D150">
            <v>29769</v>
          </cell>
          <cell r="E150" t="str">
            <v>L</v>
          </cell>
          <cell r="F150">
            <v>36647</v>
          </cell>
          <cell r="G150">
            <v>36647</v>
          </cell>
          <cell r="M150" t="str">
            <v>A</v>
          </cell>
          <cell r="N150">
            <v>36892</v>
          </cell>
          <cell r="O150">
            <v>37042</v>
          </cell>
          <cell r="P150" t="str">
            <v>MINARNI</v>
          </cell>
        </row>
        <row r="151">
          <cell r="A151" t="str">
            <v>00W00126453</v>
          </cell>
          <cell r="C151" t="str">
            <v>JONIANTO</v>
          </cell>
          <cell r="D151">
            <v>30478</v>
          </cell>
          <cell r="E151" t="str">
            <v>L</v>
          </cell>
          <cell r="F151">
            <v>36647</v>
          </cell>
          <cell r="G151">
            <v>36647</v>
          </cell>
          <cell r="M151" t="str">
            <v>A</v>
          </cell>
          <cell r="N151">
            <v>36892</v>
          </cell>
          <cell r="O151">
            <v>37042</v>
          </cell>
          <cell r="P151" t="str">
            <v>MINARNI</v>
          </cell>
        </row>
        <row r="152">
          <cell r="A152" t="str">
            <v>00W00126461</v>
          </cell>
          <cell r="C152" t="str">
            <v>JUMADI</v>
          </cell>
          <cell r="D152">
            <v>26824</v>
          </cell>
          <cell r="E152" t="str">
            <v>L</v>
          </cell>
          <cell r="F152">
            <v>36647</v>
          </cell>
          <cell r="G152">
            <v>36647</v>
          </cell>
          <cell r="M152" t="str">
            <v>A</v>
          </cell>
          <cell r="N152">
            <v>37043</v>
          </cell>
          <cell r="O152">
            <v>37042</v>
          </cell>
          <cell r="P152" t="str">
            <v>MINARNI</v>
          </cell>
        </row>
        <row r="153">
          <cell r="A153" t="str">
            <v>00W00126479</v>
          </cell>
          <cell r="C153" t="str">
            <v>JUNEDI HADI S</v>
          </cell>
          <cell r="D153">
            <v>25005</v>
          </cell>
          <cell r="E153" t="str">
            <v>L</v>
          </cell>
          <cell r="F153">
            <v>36647</v>
          </cell>
          <cell r="G153">
            <v>36647</v>
          </cell>
          <cell r="M153" t="str">
            <v>A</v>
          </cell>
          <cell r="N153">
            <v>37316</v>
          </cell>
          <cell r="O153">
            <v>37042</v>
          </cell>
          <cell r="P153" t="str">
            <v>MINARNI</v>
          </cell>
        </row>
        <row r="154">
          <cell r="A154" t="str">
            <v>00W00126487</v>
          </cell>
          <cell r="C154" t="str">
            <v>JUPRI</v>
          </cell>
          <cell r="D154">
            <v>29342</v>
          </cell>
          <cell r="E154" t="str">
            <v>L</v>
          </cell>
          <cell r="F154">
            <v>36647</v>
          </cell>
          <cell r="G154">
            <v>36647</v>
          </cell>
          <cell r="M154" t="str">
            <v>A</v>
          </cell>
          <cell r="N154">
            <v>36923</v>
          </cell>
          <cell r="O154">
            <v>37042</v>
          </cell>
          <cell r="P154" t="str">
            <v>MINARNI</v>
          </cell>
        </row>
        <row r="155">
          <cell r="A155" t="str">
            <v>00W00126495</v>
          </cell>
          <cell r="C155" t="str">
            <v>JUWANDI</v>
          </cell>
          <cell r="D155">
            <v>21671</v>
          </cell>
          <cell r="E155" t="str">
            <v>L</v>
          </cell>
          <cell r="F155">
            <v>36647</v>
          </cell>
          <cell r="G155">
            <v>36647</v>
          </cell>
          <cell r="M155" t="str">
            <v>A</v>
          </cell>
          <cell r="N155">
            <v>37438</v>
          </cell>
          <cell r="O155">
            <v>37042</v>
          </cell>
          <cell r="P155" t="str">
            <v>MINARNI</v>
          </cell>
        </row>
        <row r="156">
          <cell r="A156" t="str">
            <v>00W00126503</v>
          </cell>
          <cell r="C156" t="str">
            <v>KASNA</v>
          </cell>
          <cell r="D156">
            <v>27813</v>
          </cell>
          <cell r="E156" t="str">
            <v>L</v>
          </cell>
          <cell r="F156">
            <v>36647</v>
          </cell>
          <cell r="G156">
            <v>36647</v>
          </cell>
          <cell r="M156" t="str">
            <v>A</v>
          </cell>
          <cell r="N156">
            <v>37316</v>
          </cell>
          <cell r="O156">
            <v>37042</v>
          </cell>
          <cell r="P156" t="str">
            <v>MINARNI</v>
          </cell>
        </row>
        <row r="157">
          <cell r="A157" t="str">
            <v>00W00126511</v>
          </cell>
          <cell r="B157" t="str">
            <v>2000050211</v>
          </cell>
          <cell r="C157" t="str">
            <v>KISWANDI</v>
          </cell>
          <cell r="D157">
            <v>25934</v>
          </cell>
          <cell r="E157" t="str">
            <v>L</v>
          </cell>
          <cell r="F157">
            <v>36647</v>
          </cell>
          <cell r="G157">
            <v>36647</v>
          </cell>
          <cell r="M157" t="str">
            <v>A</v>
          </cell>
          <cell r="N157">
            <v>37773</v>
          </cell>
          <cell r="O157">
            <v>38107</v>
          </cell>
          <cell r="P157" t="str">
            <v>DE233310</v>
          </cell>
        </row>
        <row r="158">
          <cell r="A158" t="str">
            <v>00W00126529</v>
          </cell>
          <cell r="C158" t="str">
            <v>LASANA</v>
          </cell>
          <cell r="D158">
            <v>29148</v>
          </cell>
          <cell r="E158" t="str">
            <v>L</v>
          </cell>
          <cell r="F158">
            <v>36647</v>
          </cell>
          <cell r="G158">
            <v>36647</v>
          </cell>
          <cell r="M158" t="str">
            <v>A</v>
          </cell>
          <cell r="N158">
            <v>37316</v>
          </cell>
          <cell r="O158">
            <v>37042</v>
          </cell>
          <cell r="P158" t="str">
            <v>MINARNI</v>
          </cell>
        </row>
        <row r="159">
          <cell r="A159" t="str">
            <v>00W00126537</v>
          </cell>
          <cell r="C159" t="str">
            <v>MAD SUKARTO</v>
          </cell>
          <cell r="D159">
            <v>24837</v>
          </cell>
          <cell r="E159" t="str">
            <v>L</v>
          </cell>
          <cell r="F159">
            <v>36647</v>
          </cell>
          <cell r="G159">
            <v>36647</v>
          </cell>
          <cell r="M159" t="str">
            <v>A</v>
          </cell>
          <cell r="N159">
            <v>36923</v>
          </cell>
          <cell r="O159">
            <v>37042</v>
          </cell>
          <cell r="P159" t="str">
            <v>MINARNI</v>
          </cell>
        </row>
        <row r="160">
          <cell r="A160" t="str">
            <v>00W00126545</v>
          </cell>
          <cell r="C160" t="str">
            <v>MEDI</v>
          </cell>
          <cell r="D160">
            <v>27217</v>
          </cell>
          <cell r="E160" t="str">
            <v>L</v>
          </cell>
          <cell r="F160">
            <v>36647</v>
          </cell>
          <cell r="G160">
            <v>36647</v>
          </cell>
          <cell r="M160" t="str">
            <v>A</v>
          </cell>
          <cell r="N160">
            <v>36892</v>
          </cell>
          <cell r="O160">
            <v>37042</v>
          </cell>
          <cell r="P160" t="str">
            <v>MINARNI</v>
          </cell>
        </row>
        <row r="161">
          <cell r="A161" t="str">
            <v>00W00126552</v>
          </cell>
          <cell r="B161" t="str">
            <v>2000050215</v>
          </cell>
          <cell r="C161" t="str">
            <v>MISBUN</v>
          </cell>
          <cell r="D161">
            <v>29221</v>
          </cell>
          <cell r="E161" t="str">
            <v>L</v>
          </cell>
          <cell r="F161">
            <v>36647</v>
          </cell>
          <cell r="G161">
            <v>36647</v>
          </cell>
          <cell r="O161">
            <v>38107</v>
          </cell>
          <cell r="P161" t="str">
            <v>DE233310</v>
          </cell>
        </row>
        <row r="162">
          <cell r="A162" t="str">
            <v>00W00126560</v>
          </cell>
          <cell r="B162" t="str">
            <v>2000050216</v>
          </cell>
          <cell r="C162" t="str">
            <v>MISKUN</v>
          </cell>
          <cell r="D162">
            <v>26420</v>
          </cell>
          <cell r="E162" t="str">
            <v>L</v>
          </cell>
          <cell r="F162">
            <v>36647</v>
          </cell>
          <cell r="G162">
            <v>36647</v>
          </cell>
          <cell r="O162">
            <v>38107</v>
          </cell>
          <cell r="P162" t="str">
            <v>DE233310</v>
          </cell>
        </row>
        <row r="163">
          <cell r="A163" t="str">
            <v>00W00126578</v>
          </cell>
          <cell r="C163" t="str">
            <v>MUKODIR</v>
          </cell>
          <cell r="D163">
            <v>25224</v>
          </cell>
          <cell r="E163" t="str">
            <v>L</v>
          </cell>
          <cell r="F163">
            <v>36647</v>
          </cell>
          <cell r="G163">
            <v>36647</v>
          </cell>
          <cell r="M163" t="str">
            <v>A</v>
          </cell>
          <cell r="N163">
            <v>36892</v>
          </cell>
          <cell r="O163">
            <v>37042</v>
          </cell>
          <cell r="P163" t="str">
            <v>MINARNI</v>
          </cell>
        </row>
        <row r="164">
          <cell r="A164" t="str">
            <v>00W00126586</v>
          </cell>
          <cell r="C164" t="str">
            <v>NINGKI</v>
          </cell>
          <cell r="D164">
            <v>28490</v>
          </cell>
          <cell r="E164" t="str">
            <v>L</v>
          </cell>
          <cell r="F164">
            <v>36647</v>
          </cell>
          <cell r="G164">
            <v>36647</v>
          </cell>
          <cell r="M164" t="str">
            <v>A</v>
          </cell>
          <cell r="N164">
            <v>36892</v>
          </cell>
          <cell r="O164">
            <v>37042</v>
          </cell>
          <cell r="P164" t="str">
            <v>MINARNI</v>
          </cell>
        </row>
        <row r="165">
          <cell r="A165" t="str">
            <v>00W00126594</v>
          </cell>
          <cell r="C165" t="str">
            <v>NURHADI RAHMAD</v>
          </cell>
          <cell r="D165">
            <v>24224</v>
          </cell>
          <cell r="E165" t="str">
            <v>L</v>
          </cell>
          <cell r="F165">
            <v>36647</v>
          </cell>
          <cell r="G165">
            <v>36647</v>
          </cell>
          <cell r="M165" t="str">
            <v>A</v>
          </cell>
          <cell r="N165">
            <v>36892</v>
          </cell>
          <cell r="O165">
            <v>37042</v>
          </cell>
          <cell r="P165" t="str">
            <v>MINARNI</v>
          </cell>
        </row>
        <row r="166">
          <cell r="A166" t="str">
            <v>00W00126602</v>
          </cell>
          <cell r="C166" t="str">
            <v>PADI</v>
          </cell>
          <cell r="D166">
            <v>28125</v>
          </cell>
          <cell r="E166" t="str">
            <v>L</v>
          </cell>
          <cell r="F166">
            <v>36647</v>
          </cell>
          <cell r="G166">
            <v>36647</v>
          </cell>
          <cell r="M166" t="str">
            <v>A</v>
          </cell>
          <cell r="N166">
            <v>36892</v>
          </cell>
          <cell r="O166">
            <v>37042</v>
          </cell>
          <cell r="P166" t="str">
            <v>MINARNI</v>
          </cell>
        </row>
        <row r="167">
          <cell r="A167" t="str">
            <v>00W00126610</v>
          </cell>
          <cell r="C167" t="str">
            <v>RANTO</v>
          </cell>
          <cell r="D167">
            <v>30070</v>
          </cell>
          <cell r="E167" t="str">
            <v>L</v>
          </cell>
          <cell r="F167">
            <v>36647</v>
          </cell>
          <cell r="G167">
            <v>36647</v>
          </cell>
          <cell r="M167" t="str">
            <v>A</v>
          </cell>
          <cell r="N167">
            <v>37165</v>
          </cell>
          <cell r="O167">
            <v>37042</v>
          </cell>
          <cell r="P167" t="str">
            <v>MINARNI</v>
          </cell>
        </row>
        <row r="168">
          <cell r="A168" t="str">
            <v>00W00126628</v>
          </cell>
          <cell r="C168" t="str">
            <v>SAMIAT</v>
          </cell>
          <cell r="D168">
            <v>26828</v>
          </cell>
          <cell r="E168" t="str">
            <v>L</v>
          </cell>
          <cell r="F168">
            <v>36647</v>
          </cell>
          <cell r="G168">
            <v>36647</v>
          </cell>
          <cell r="M168" t="str">
            <v>A</v>
          </cell>
          <cell r="N168">
            <v>36951</v>
          </cell>
          <cell r="O168">
            <v>37042</v>
          </cell>
          <cell r="P168" t="str">
            <v>MINARNI</v>
          </cell>
        </row>
        <row r="169">
          <cell r="A169" t="str">
            <v>00W00126636</v>
          </cell>
          <cell r="B169" t="str">
            <v>2000050213</v>
          </cell>
          <cell r="C169" t="str">
            <v>SAPINI KASMOYO</v>
          </cell>
          <cell r="D169">
            <v>23772</v>
          </cell>
          <cell r="E169" t="str">
            <v>L</v>
          </cell>
          <cell r="F169">
            <v>36647</v>
          </cell>
          <cell r="G169">
            <v>36647</v>
          </cell>
          <cell r="M169" t="str">
            <v>A</v>
          </cell>
          <cell r="N169">
            <v>37653</v>
          </cell>
          <cell r="O169">
            <v>38107</v>
          </cell>
          <cell r="P169" t="str">
            <v>DE233310</v>
          </cell>
        </row>
        <row r="170">
          <cell r="A170" t="str">
            <v>00W00126644</v>
          </cell>
          <cell r="C170" t="str">
            <v>SARDI</v>
          </cell>
          <cell r="D170">
            <v>29952</v>
          </cell>
          <cell r="E170" t="str">
            <v>L</v>
          </cell>
          <cell r="F170">
            <v>36647</v>
          </cell>
          <cell r="G170">
            <v>36647</v>
          </cell>
          <cell r="M170" t="str">
            <v>A</v>
          </cell>
          <cell r="N170">
            <v>36892</v>
          </cell>
          <cell r="O170">
            <v>37042</v>
          </cell>
          <cell r="P170" t="str">
            <v>MINARNI</v>
          </cell>
        </row>
        <row r="171">
          <cell r="A171" t="str">
            <v>00W00126651</v>
          </cell>
          <cell r="C171" t="str">
            <v>SLAMET</v>
          </cell>
          <cell r="D171">
            <v>30072</v>
          </cell>
          <cell r="E171" t="str">
            <v>L</v>
          </cell>
          <cell r="F171">
            <v>36647</v>
          </cell>
          <cell r="G171">
            <v>36647</v>
          </cell>
          <cell r="M171" t="str">
            <v>A</v>
          </cell>
          <cell r="N171">
            <v>36892</v>
          </cell>
          <cell r="O171">
            <v>37042</v>
          </cell>
          <cell r="P171" t="str">
            <v>MINARNI</v>
          </cell>
        </row>
        <row r="172">
          <cell r="A172" t="str">
            <v>00W00126669</v>
          </cell>
          <cell r="B172" t="str">
            <v>2000050208</v>
          </cell>
          <cell r="C172" t="str">
            <v>SOMADI</v>
          </cell>
          <cell r="D172">
            <v>23498</v>
          </cell>
          <cell r="E172" t="str">
            <v>L</v>
          </cell>
          <cell r="F172">
            <v>36647</v>
          </cell>
          <cell r="G172">
            <v>36647</v>
          </cell>
          <cell r="O172">
            <v>38107</v>
          </cell>
          <cell r="P172" t="str">
            <v>DE233310</v>
          </cell>
        </row>
        <row r="173">
          <cell r="A173" t="str">
            <v>00W00126677</v>
          </cell>
          <cell r="B173" t="str">
            <v>2000050200</v>
          </cell>
          <cell r="C173" t="str">
            <v>SUHADI</v>
          </cell>
          <cell r="D173">
            <v>27772</v>
          </cell>
          <cell r="E173" t="str">
            <v>L</v>
          </cell>
          <cell r="F173">
            <v>36647</v>
          </cell>
          <cell r="G173">
            <v>36647</v>
          </cell>
          <cell r="O173">
            <v>38107</v>
          </cell>
          <cell r="P173" t="str">
            <v>DE233310</v>
          </cell>
        </row>
        <row r="174">
          <cell r="A174" t="str">
            <v>00W00126685</v>
          </cell>
          <cell r="C174" t="str">
            <v>SUJITO</v>
          </cell>
          <cell r="D174">
            <v>30058</v>
          </cell>
          <cell r="E174" t="str">
            <v>L</v>
          </cell>
          <cell r="F174">
            <v>36647</v>
          </cell>
          <cell r="G174">
            <v>36647</v>
          </cell>
          <cell r="M174" t="str">
            <v>A</v>
          </cell>
          <cell r="N174">
            <v>36892</v>
          </cell>
          <cell r="O174">
            <v>37042</v>
          </cell>
          <cell r="P174" t="str">
            <v>MINARNI</v>
          </cell>
        </row>
        <row r="175">
          <cell r="A175" t="str">
            <v>00W00126693</v>
          </cell>
          <cell r="C175" t="str">
            <v>SUKARNO</v>
          </cell>
          <cell r="D175">
            <v>28252</v>
          </cell>
          <cell r="E175" t="str">
            <v>L</v>
          </cell>
          <cell r="F175">
            <v>36647</v>
          </cell>
          <cell r="G175">
            <v>36647</v>
          </cell>
          <cell r="M175" t="str">
            <v>A</v>
          </cell>
          <cell r="N175">
            <v>37288</v>
          </cell>
          <cell r="O175">
            <v>37042</v>
          </cell>
          <cell r="P175" t="str">
            <v>MINARNI</v>
          </cell>
        </row>
        <row r="176">
          <cell r="A176" t="str">
            <v>00W00126701</v>
          </cell>
          <cell r="B176" t="str">
            <v>2000050210</v>
          </cell>
          <cell r="C176" t="str">
            <v>SUKIRYO</v>
          </cell>
          <cell r="D176">
            <v>28611</v>
          </cell>
          <cell r="E176" t="str">
            <v>L</v>
          </cell>
          <cell r="F176">
            <v>36647</v>
          </cell>
          <cell r="G176">
            <v>36647</v>
          </cell>
          <cell r="M176" t="str">
            <v>A</v>
          </cell>
          <cell r="N176">
            <v>37773</v>
          </cell>
          <cell r="O176">
            <v>38107</v>
          </cell>
          <cell r="P176" t="str">
            <v>DE233310</v>
          </cell>
        </row>
        <row r="177">
          <cell r="A177" t="str">
            <v>00W00126719</v>
          </cell>
          <cell r="C177" t="str">
            <v>SUKONO</v>
          </cell>
          <cell r="D177">
            <v>28491</v>
          </cell>
          <cell r="E177" t="str">
            <v>L</v>
          </cell>
          <cell r="F177">
            <v>36647</v>
          </cell>
          <cell r="G177">
            <v>36647</v>
          </cell>
          <cell r="M177" t="str">
            <v>A</v>
          </cell>
          <cell r="N177">
            <v>36892</v>
          </cell>
          <cell r="O177">
            <v>37042</v>
          </cell>
          <cell r="P177" t="str">
            <v>MINARNI</v>
          </cell>
        </row>
        <row r="178">
          <cell r="A178" t="str">
            <v>00W00126727</v>
          </cell>
          <cell r="C178" t="str">
            <v>SUMARTIM</v>
          </cell>
          <cell r="D178">
            <v>27672</v>
          </cell>
          <cell r="E178" t="str">
            <v>L</v>
          </cell>
          <cell r="F178">
            <v>36647</v>
          </cell>
          <cell r="G178">
            <v>36647</v>
          </cell>
          <cell r="M178" t="str">
            <v>A</v>
          </cell>
          <cell r="N178">
            <v>36892</v>
          </cell>
          <cell r="O178">
            <v>37042</v>
          </cell>
          <cell r="P178" t="str">
            <v>MINARNI</v>
          </cell>
        </row>
        <row r="179">
          <cell r="A179" t="str">
            <v>00W00126735</v>
          </cell>
          <cell r="B179" t="str">
            <v>2000050204</v>
          </cell>
          <cell r="C179" t="str">
            <v>SUPARDI</v>
          </cell>
          <cell r="D179">
            <v>23835</v>
          </cell>
          <cell r="E179" t="str">
            <v>L</v>
          </cell>
          <cell r="F179">
            <v>36647</v>
          </cell>
          <cell r="G179">
            <v>36647</v>
          </cell>
          <cell r="O179">
            <v>38098</v>
          </cell>
          <cell r="P179" t="str">
            <v>DE233310</v>
          </cell>
        </row>
        <row r="180">
          <cell r="A180" t="str">
            <v>00W00126743</v>
          </cell>
          <cell r="B180" t="str">
            <v>2000050192</v>
          </cell>
          <cell r="C180" t="str">
            <v>SUSANTO</v>
          </cell>
          <cell r="D180">
            <v>27186</v>
          </cell>
          <cell r="E180" t="str">
            <v>L</v>
          </cell>
          <cell r="F180">
            <v>36647</v>
          </cell>
          <cell r="G180">
            <v>36647</v>
          </cell>
          <cell r="O180">
            <v>38107</v>
          </cell>
          <cell r="P180" t="str">
            <v>DE233310</v>
          </cell>
        </row>
        <row r="181">
          <cell r="A181" t="str">
            <v>00W00126750</v>
          </cell>
          <cell r="C181" t="str">
            <v>SUTOYO</v>
          </cell>
          <cell r="D181">
            <v>28524</v>
          </cell>
          <cell r="E181" t="str">
            <v>L</v>
          </cell>
          <cell r="F181">
            <v>36647</v>
          </cell>
          <cell r="G181">
            <v>36647</v>
          </cell>
          <cell r="M181" t="str">
            <v>A</v>
          </cell>
          <cell r="N181">
            <v>36951</v>
          </cell>
          <cell r="O181">
            <v>37042</v>
          </cell>
          <cell r="P181" t="str">
            <v>MINARNI</v>
          </cell>
        </row>
        <row r="182">
          <cell r="A182" t="str">
            <v>00W00126768</v>
          </cell>
          <cell r="B182" t="str">
            <v>2000050173</v>
          </cell>
          <cell r="C182" t="str">
            <v>SYAMSUL</v>
          </cell>
          <cell r="D182">
            <v>28773</v>
          </cell>
          <cell r="E182" t="str">
            <v>L</v>
          </cell>
          <cell r="F182">
            <v>36647</v>
          </cell>
          <cell r="G182">
            <v>36647</v>
          </cell>
          <cell r="O182">
            <v>38107</v>
          </cell>
          <cell r="P182" t="str">
            <v>DE233310</v>
          </cell>
        </row>
        <row r="183">
          <cell r="A183" t="str">
            <v>00W00126776</v>
          </cell>
          <cell r="B183" t="str">
            <v>2000050201</v>
          </cell>
          <cell r="C183" t="str">
            <v>WAGI</v>
          </cell>
          <cell r="D183">
            <v>27464</v>
          </cell>
          <cell r="E183" t="str">
            <v>L</v>
          </cell>
          <cell r="F183">
            <v>36647</v>
          </cell>
          <cell r="G183">
            <v>36647</v>
          </cell>
          <cell r="O183">
            <v>38107</v>
          </cell>
          <cell r="P183" t="str">
            <v>DE233310</v>
          </cell>
        </row>
        <row r="184">
          <cell r="A184" t="str">
            <v>00W00126784</v>
          </cell>
          <cell r="C184" t="str">
            <v>WARNUDDIN</v>
          </cell>
          <cell r="D184">
            <v>22230</v>
          </cell>
          <cell r="E184" t="str">
            <v>L</v>
          </cell>
          <cell r="F184">
            <v>36647</v>
          </cell>
          <cell r="G184">
            <v>36647</v>
          </cell>
          <cell r="M184" t="str">
            <v>A</v>
          </cell>
          <cell r="N184">
            <v>37288</v>
          </cell>
          <cell r="O184">
            <v>37042</v>
          </cell>
          <cell r="P184" t="str">
            <v>MINARNI</v>
          </cell>
        </row>
        <row r="185">
          <cell r="A185" t="str">
            <v>00W00126792</v>
          </cell>
          <cell r="C185" t="str">
            <v>WIO MARGOTO DIRO</v>
          </cell>
          <cell r="D185">
            <v>25218</v>
          </cell>
          <cell r="E185" t="str">
            <v>L</v>
          </cell>
          <cell r="F185">
            <v>36647</v>
          </cell>
          <cell r="G185">
            <v>36647</v>
          </cell>
          <cell r="M185" t="str">
            <v>A</v>
          </cell>
          <cell r="N185">
            <v>37165</v>
          </cell>
          <cell r="O185">
            <v>37042</v>
          </cell>
          <cell r="P185" t="str">
            <v>MINARNI</v>
          </cell>
        </row>
        <row r="186">
          <cell r="A186" t="str">
            <v>00W00126826</v>
          </cell>
          <cell r="B186" t="str">
            <v>2000052026</v>
          </cell>
          <cell r="C186" t="str">
            <v>AHMAD SUWITO</v>
          </cell>
          <cell r="D186">
            <v>24837</v>
          </cell>
          <cell r="E186" t="str">
            <v>L</v>
          </cell>
          <cell r="F186">
            <v>36647</v>
          </cell>
          <cell r="G186">
            <v>36647</v>
          </cell>
          <cell r="O186">
            <v>38107</v>
          </cell>
          <cell r="P186" t="str">
            <v>DE233310</v>
          </cell>
        </row>
        <row r="187">
          <cell r="A187" t="str">
            <v>00W00127139</v>
          </cell>
          <cell r="C187" t="str">
            <v>BANDI</v>
          </cell>
          <cell r="D187">
            <v>28125</v>
          </cell>
          <cell r="E187" t="str">
            <v>L</v>
          </cell>
          <cell r="F187">
            <v>36647</v>
          </cell>
          <cell r="G187">
            <v>36647</v>
          </cell>
          <cell r="M187" t="str">
            <v>AG</v>
          </cell>
          <cell r="N187">
            <v>37043</v>
          </cell>
          <cell r="O187">
            <v>37068</v>
          </cell>
          <cell r="P187" t="str">
            <v>DWI</v>
          </cell>
        </row>
        <row r="188">
          <cell r="A188" t="str">
            <v>00W00132584</v>
          </cell>
          <cell r="B188" t="str">
            <v>20000627001</v>
          </cell>
          <cell r="C188" t="str">
            <v>HERMAN</v>
          </cell>
          <cell r="D188">
            <v>25203</v>
          </cell>
          <cell r="E188" t="str">
            <v>L</v>
          </cell>
          <cell r="F188">
            <v>36708</v>
          </cell>
          <cell r="G188">
            <v>36708</v>
          </cell>
          <cell r="O188">
            <v>38099</v>
          </cell>
          <cell r="P188" t="str">
            <v>DE233310</v>
          </cell>
        </row>
        <row r="189">
          <cell r="A189" t="str">
            <v>01J20042782</v>
          </cell>
          <cell r="B189" t="str">
            <v>2001020009</v>
          </cell>
          <cell r="C189" t="str">
            <v>FAUZAN TRI HARTANTO</v>
          </cell>
          <cell r="D189">
            <v>27651</v>
          </cell>
          <cell r="E189" t="str">
            <v>L</v>
          </cell>
          <cell r="F189">
            <v>37316</v>
          </cell>
          <cell r="G189">
            <v>37316</v>
          </cell>
          <cell r="O189">
            <v>38107</v>
          </cell>
          <cell r="P189" t="str">
            <v>DE233310</v>
          </cell>
        </row>
        <row r="190">
          <cell r="A190" t="str">
            <v>01W00008576</v>
          </cell>
          <cell r="B190" t="str">
            <v>20010127007</v>
          </cell>
          <cell r="C190" t="str">
            <v>AGUS SUWITNO</v>
          </cell>
          <cell r="D190">
            <v>25086</v>
          </cell>
          <cell r="E190" t="str">
            <v>L</v>
          </cell>
          <cell r="F190">
            <v>36892</v>
          </cell>
          <cell r="G190">
            <v>36892</v>
          </cell>
          <cell r="O190">
            <v>38098</v>
          </cell>
          <cell r="P190" t="str">
            <v>DE233310</v>
          </cell>
        </row>
        <row r="191">
          <cell r="A191" t="str">
            <v>01W00008584</v>
          </cell>
          <cell r="B191" t="str">
            <v>20010127002</v>
          </cell>
          <cell r="C191" t="str">
            <v>AHMAD</v>
          </cell>
          <cell r="D191">
            <v>25231</v>
          </cell>
          <cell r="E191" t="str">
            <v>L</v>
          </cell>
          <cell r="F191">
            <v>36892</v>
          </cell>
          <cell r="G191">
            <v>36892</v>
          </cell>
          <cell r="O191">
            <v>38107</v>
          </cell>
          <cell r="P191" t="str">
            <v>DE233310</v>
          </cell>
        </row>
        <row r="192">
          <cell r="A192" t="str">
            <v>01W00008592</v>
          </cell>
          <cell r="B192" t="str">
            <v>20010127005</v>
          </cell>
          <cell r="C192" t="str">
            <v>AMAD</v>
          </cell>
          <cell r="D192">
            <v>26816</v>
          </cell>
          <cell r="E192" t="str">
            <v>L</v>
          </cell>
          <cell r="F192">
            <v>36892</v>
          </cell>
          <cell r="G192">
            <v>36892</v>
          </cell>
          <cell r="O192">
            <v>38101</v>
          </cell>
          <cell r="P192" t="str">
            <v>DE233310</v>
          </cell>
        </row>
        <row r="193">
          <cell r="A193" t="str">
            <v>01W00008600</v>
          </cell>
          <cell r="B193" t="str">
            <v>20010127013</v>
          </cell>
          <cell r="C193" t="str">
            <v>AMININ</v>
          </cell>
          <cell r="D193">
            <v>23011</v>
          </cell>
          <cell r="E193" t="str">
            <v>L</v>
          </cell>
          <cell r="F193">
            <v>36892</v>
          </cell>
          <cell r="G193">
            <v>36892</v>
          </cell>
          <cell r="M193" t="str">
            <v>A</v>
          </cell>
          <cell r="N193">
            <v>37653</v>
          </cell>
          <cell r="O193">
            <v>38107</v>
          </cell>
          <cell r="P193" t="str">
            <v>DE233310</v>
          </cell>
        </row>
        <row r="194">
          <cell r="A194" t="str">
            <v>01W00008618</v>
          </cell>
          <cell r="B194" t="str">
            <v>20010127016</v>
          </cell>
          <cell r="C194" t="str">
            <v>ANTO</v>
          </cell>
          <cell r="D194">
            <v>27494</v>
          </cell>
          <cell r="E194" t="str">
            <v>L</v>
          </cell>
          <cell r="F194">
            <v>36892</v>
          </cell>
          <cell r="G194">
            <v>36892</v>
          </cell>
          <cell r="M194" t="str">
            <v>A</v>
          </cell>
          <cell r="N194">
            <v>37653</v>
          </cell>
          <cell r="O194">
            <v>38107</v>
          </cell>
          <cell r="P194" t="str">
            <v>DE233310</v>
          </cell>
        </row>
        <row r="195">
          <cell r="A195" t="str">
            <v>01W00008626</v>
          </cell>
          <cell r="B195" t="str">
            <v>20010127014</v>
          </cell>
          <cell r="C195" t="str">
            <v>BADRU</v>
          </cell>
          <cell r="D195">
            <v>21915</v>
          </cell>
          <cell r="E195" t="str">
            <v>L</v>
          </cell>
          <cell r="F195">
            <v>36892</v>
          </cell>
          <cell r="G195">
            <v>36892</v>
          </cell>
          <cell r="O195">
            <v>38107</v>
          </cell>
          <cell r="P195" t="str">
            <v>DE233310</v>
          </cell>
        </row>
        <row r="196">
          <cell r="A196" t="str">
            <v>01W00008634</v>
          </cell>
          <cell r="B196" t="str">
            <v>20010127006</v>
          </cell>
          <cell r="C196" t="str">
            <v>BEDI</v>
          </cell>
          <cell r="D196">
            <v>29657</v>
          </cell>
          <cell r="E196" t="str">
            <v>L</v>
          </cell>
          <cell r="F196">
            <v>36892</v>
          </cell>
          <cell r="G196">
            <v>36892</v>
          </cell>
          <cell r="M196" t="str">
            <v>A</v>
          </cell>
          <cell r="N196">
            <v>37681</v>
          </cell>
          <cell r="O196">
            <v>38107</v>
          </cell>
          <cell r="P196" t="str">
            <v>DE233310</v>
          </cell>
        </row>
        <row r="197">
          <cell r="A197" t="str">
            <v>01W00008642</v>
          </cell>
          <cell r="B197" t="str">
            <v>20010127003</v>
          </cell>
          <cell r="C197" t="str">
            <v>CAYA</v>
          </cell>
          <cell r="D197">
            <v>29290</v>
          </cell>
          <cell r="E197" t="str">
            <v>L</v>
          </cell>
          <cell r="F197">
            <v>36892</v>
          </cell>
          <cell r="G197">
            <v>36892</v>
          </cell>
          <cell r="M197" t="str">
            <v>A</v>
          </cell>
          <cell r="N197">
            <v>37834</v>
          </cell>
          <cell r="O197">
            <v>38107</v>
          </cell>
          <cell r="P197" t="str">
            <v>DE233310</v>
          </cell>
        </row>
        <row r="198">
          <cell r="A198" t="str">
            <v>01W00008659</v>
          </cell>
          <cell r="B198" t="str">
            <v>2000120031</v>
          </cell>
          <cell r="C198" t="str">
            <v>EDWARD GULTOM</v>
          </cell>
          <cell r="D198">
            <v>29923</v>
          </cell>
          <cell r="E198" t="str">
            <v>L</v>
          </cell>
          <cell r="F198">
            <v>36892</v>
          </cell>
          <cell r="G198">
            <v>36892</v>
          </cell>
          <cell r="O198">
            <v>38107</v>
          </cell>
          <cell r="P198" t="str">
            <v>DE233310</v>
          </cell>
        </row>
        <row r="199">
          <cell r="A199" t="str">
            <v>01W00008667</v>
          </cell>
          <cell r="B199" t="str">
            <v>2000120033</v>
          </cell>
          <cell r="C199" t="str">
            <v>FANGKY SUPRIATNA</v>
          </cell>
          <cell r="D199">
            <v>29279</v>
          </cell>
          <cell r="E199" t="str">
            <v>L</v>
          </cell>
          <cell r="F199">
            <v>36892</v>
          </cell>
          <cell r="G199">
            <v>36892</v>
          </cell>
          <cell r="O199">
            <v>38107</v>
          </cell>
          <cell r="P199" t="str">
            <v>DE233310</v>
          </cell>
        </row>
        <row r="200">
          <cell r="A200" t="str">
            <v>01W00008675</v>
          </cell>
          <cell r="B200" t="str">
            <v>2000120034</v>
          </cell>
          <cell r="C200" t="str">
            <v>GATOT T FIYANTORO</v>
          </cell>
          <cell r="D200">
            <v>29991</v>
          </cell>
          <cell r="E200" t="str">
            <v>L</v>
          </cell>
          <cell r="F200">
            <v>36892</v>
          </cell>
          <cell r="G200">
            <v>36892</v>
          </cell>
          <cell r="O200">
            <v>38107</v>
          </cell>
          <cell r="P200" t="str">
            <v>DE233310</v>
          </cell>
        </row>
        <row r="201">
          <cell r="A201" t="str">
            <v>01W00008683</v>
          </cell>
          <cell r="C201" t="str">
            <v>HASAN</v>
          </cell>
          <cell r="D201">
            <v>27531</v>
          </cell>
          <cell r="E201" t="str">
            <v>L</v>
          </cell>
          <cell r="F201">
            <v>36892</v>
          </cell>
          <cell r="G201">
            <v>36892</v>
          </cell>
          <cell r="M201" t="str">
            <v>A</v>
          </cell>
          <cell r="N201">
            <v>37622</v>
          </cell>
          <cell r="O201">
            <v>36949</v>
          </cell>
          <cell r="P201" t="str">
            <v>DWI</v>
          </cell>
        </row>
        <row r="202">
          <cell r="A202" t="str">
            <v>01W00008691</v>
          </cell>
          <cell r="C202" t="str">
            <v>HASYIM ZAMAN</v>
          </cell>
          <cell r="D202">
            <v>23673</v>
          </cell>
          <cell r="E202" t="str">
            <v>L</v>
          </cell>
          <cell r="F202">
            <v>36892</v>
          </cell>
          <cell r="G202">
            <v>36892</v>
          </cell>
          <cell r="M202" t="str">
            <v>A</v>
          </cell>
          <cell r="N202">
            <v>36951</v>
          </cell>
          <cell r="O202">
            <v>36949</v>
          </cell>
          <cell r="P202" t="str">
            <v>DWI</v>
          </cell>
        </row>
        <row r="203">
          <cell r="A203" t="str">
            <v>01W00008709</v>
          </cell>
          <cell r="B203" t="str">
            <v>20010127001</v>
          </cell>
          <cell r="C203" t="str">
            <v>JAELANI</v>
          </cell>
          <cell r="D203">
            <v>24604</v>
          </cell>
          <cell r="E203" t="str">
            <v>L</v>
          </cell>
          <cell r="F203">
            <v>36892</v>
          </cell>
          <cell r="G203">
            <v>36892</v>
          </cell>
          <cell r="O203">
            <v>38107</v>
          </cell>
          <cell r="P203" t="str">
            <v>DE233310</v>
          </cell>
        </row>
        <row r="204">
          <cell r="A204" t="str">
            <v>01W00008717</v>
          </cell>
          <cell r="B204" t="str">
            <v>20010127004</v>
          </cell>
          <cell r="C204" t="str">
            <v>JALAL ROSIDI</v>
          </cell>
          <cell r="D204">
            <v>27866</v>
          </cell>
          <cell r="E204" t="str">
            <v>L</v>
          </cell>
          <cell r="F204">
            <v>36892</v>
          </cell>
          <cell r="G204">
            <v>36892</v>
          </cell>
          <cell r="O204">
            <v>38107</v>
          </cell>
          <cell r="P204" t="str">
            <v>DE233310</v>
          </cell>
        </row>
        <row r="205">
          <cell r="A205" t="str">
            <v>01W00008725</v>
          </cell>
          <cell r="B205" t="str">
            <v>20010127006</v>
          </cell>
          <cell r="C205" t="str">
            <v>JHONY P</v>
          </cell>
          <cell r="D205">
            <v>28590</v>
          </cell>
          <cell r="E205" t="str">
            <v>L</v>
          </cell>
          <cell r="F205">
            <v>36892</v>
          </cell>
          <cell r="G205">
            <v>36892</v>
          </cell>
          <cell r="M205" t="str">
            <v>A</v>
          </cell>
          <cell r="N205">
            <v>37803</v>
          </cell>
          <cell r="O205">
            <v>38107</v>
          </cell>
          <cell r="P205" t="str">
            <v>DE233310</v>
          </cell>
        </row>
        <row r="206">
          <cell r="A206" t="str">
            <v>01W00008733</v>
          </cell>
          <cell r="C206" t="str">
            <v>JUMA TOLIYON</v>
          </cell>
          <cell r="D206">
            <v>20764</v>
          </cell>
          <cell r="E206" t="str">
            <v>L</v>
          </cell>
          <cell r="F206">
            <v>36892</v>
          </cell>
          <cell r="G206">
            <v>36892</v>
          </cell>
          <cell r="M206" t="str">
            <v>A</v>
          </cell>
          <cell r="N206">
            <v>36951</v>
          </cell>
          <cell r="O206">
            <v>36949</v>
          </cell>
          <cell r="P206" t="str">
            <v>DWI</v>
          </cell>
        </row>
        <row r="207">
          <cell r="A207" t="str">
            <v>01W00008741</v>
          </cell>
          <cell r="C207" t="str">
            <v>M TOHA</v>
          </cell>
          <cell r="D207">
            <v>16802</v>
          </cell>
          <cell r="E207" t="str">
            <v>L</v>
          </cell>
          <cell r="F207">
            <v>36892</v>
          </cell>
          <cell r="G207">
            <v>36892</v>
          </cell>
          <cell r="M207" t="str">
            <v>A</v>
          </cell>
          <cell r="N207">
            <v>37347</v>
          </cell>
          <cell r="O207">
            <v>36949</v>
          </cell>
          <cell r="P207" t="str">
            <v>DWI</v>
          </cell>
        </row>
        <row r="208">
          <cell r="A208" t="str">
            <v>01W00008758</v>
          </cell>
          <cell r="C208" t="str">
            <v>MARYONO</v>
          </cell>
          <cell r="D208">
            <v>30381</v>
          </cell>
          <cell r="E208" t="str">
            <v>L</v>
          </cell>
          <cell r="F208">
            <v>36892</v>
          </cell>
          <cell r="G208">
            <v>36892</v>
          </cell>
          <cell r="M208" t="str">
            <v>A</v>
          </cell>
          <cell r="N208">
            <v>37165</v>
          </cell>
          <cell r="O208">
            <v>36949</v>
          </cell>
          <cell r="P208" t="str">
            <v>DWI</v>
          </cell>
        </row>
        <row r="209">
          <cell r="A209" t="str">
            <v>01W00008766</v>
          </cell>
          <cell r="C209" t="str">
            <v>MESRAN</v>
          </cell>
          <cell r="D209">
            <v>20089</v>
          </cell>
          <cell r="E209" t="str">
            <v>L</v>
          </cell>
          <cell r="F209">
            <v>36892</v>
          </cell>
          <cell r="G209">
            <v>36892</v>
          </cell>
          <cell r="M209" t="str">
            <v>A</v>
          </cell>
          <cell r="N209">
            <v>37438</v>
          </cell>
          <cell r="O209">
            <v>36949</v>
          </cell>
          <cell r="P209" t="str">
            <v>DWI</v>
          </cell>
        </row>
        <row r="210">
          <cell r="A210" t="str">
            <v>01W00008774</v>
          </cell>
          <cell r="B210" t="str">
            <v>20010027018</v>
          </cell>
          <cell r="C210" t="str">
            <v>MUKROSIN</v>
          </cell>
          <cell r="D210">
            <v>26670</v>
          </cell>
          <cell r="E210" t="str">
            <v>L</v>
          </cell>
          <cell r="F210">
            <v>36892</v>
          </cell>
          <cell r="G210">
            <v>36892</v>
          </cell>
          <cell r="O210">
            <v>38107</v>
          </cell>
          <cell r="P210" t="str">
            <v>DE233310</v>
          </cell>
        </row>
        <row r="211">
          <cell r="A211" t="str">
            <v>01W00008782</v>
          </cell>
          <cell r="B211" t="str">
            <v>20010127012</v>
          </cell>
          <cell r="C211" t="str">
            <v>MURJIYATO</v>
          </cell>
          <cell r="D211">
            <v>30316</v>
          </cell>
          <cell r="E211" t="str">
            <v>L</v>
          </cell>
          <cell r="F211">
            <v>36892</v>
          </cell>
          <cell r="G211">
            <v>36892</v>
          </cell>
          <cell r="M211" t="str">
            <v>A</v>
          </cell>
          <cell r="N211">
            <v>37653</v>
          </cell>
          <cell r="O211">
            <v>38107</v>
          </cell>
          <cell r="P211" t="str">
            <v>DE233310</v>
          </cell>
        </row>
        <row r="212">
          <cell r="A212" t="str">
            <v>01W00008790</v>
          </cell>
          <cell r="C212" t="str">
            <v>NISWAN</v>
          </cell>
          <cell r="D212">
            <v>28119</v>
          </cell>
          <cell r="E212" t="str">
            <v>L</v>
          </cell>
          <cell r="F212">
            <v>36892</v>
          </cell>
          <cell r="G212">
            <v>36892</v>
          </cell>
          <cell r="M212" t="str">
            <v>A</v>
          </cell>
          <cell r="N212">
            <v>37622</v>
          </cell>
          <cell r="O212">
            <v>36949</v>
          </cell>
          <cell r="P212" t="str">
            <v>DWI</v>
          </cell>
        </row>
        <row r="213">
          <cell r="A213" t="str">
            <v>01W00008808</v>
          </cell>
          <cell r="B213" t="str">
            <v>2000120030</v>
          </cell>
          <cell r="C213" t="str">
            <v>NORMAN LUBIS</v>
          </cell>
          <cell r="D213">
            <v>27103</v>
          </cell>
          <cell r="E213" t="str">
            <v>L</v>
          </cell>
          <cell r="F213">
            <v>36892</v>
          </cell>
          <cell r="G213">
            <v>36892</v>
          </cell>
          <cell r="O213">
            <v>38107</v>
          </cell>
          <cell r="P213" t="str">
            <v>DE233310</v>
          </cell>
        </row>
        <row r="214">
          <cell r="A214" t="str">
            <v>01W00008816</v>
          </cell>
          <cell r="B214" t="str">
            <v>2000120029</v>
          </cell>
          <cell r="C214" t="str">
            <v>NURCHOLIS</v>
          </cell>
          <cell r="D214">
            <v>28676</v>
          </cell>
          <cell r="E214" t="str">
            <v>L</v>
          </cell>
          <cell r="F214">
            <v>36892</v>
          </cell>
          <cell r="G214">
            <v>36892</v>
          </cell>
          <cell r="O214">
            <v>38107</v>
          </cell>
          <cell r="P214" t="str">
            <v>DE233310</v>
          </cell>
        </row>
        <row r="215">
          <cell r="A215" t="str">
            <v>01W00008824</v>
          </cell>
          <cell r="B215" t="str">
            <v>20010127011</v>
          </cell>
          <cell r="C215" t="str">
            <v>OJI NUR SOMTA</v>
          </cell>
          <cell r="D215">
            <v>24658</v>
          </cell>
          <cell r="E215" t="str">
            <v>L</v>
          </cell>
          <cell r="F215">
            <v>36892</v>
          </cell>
          <cell r="G215">
            <v>36892</v>
          </cell>
          <cell r="O215">
            <v>38107</v>
          </cell>
          <cell r="P215" t="str">
            <v>DE233310</v>
          </cell>
        </row>
        <row r="216">
          <cell r="A216" t="str">
            <v>01W00008832</v>
          </cell>
          <cell r="B216" t="str">
            <v>20010127020</v>
          </cell>
          <cell r="C216" t="str">
            <v>PRIYANTO</v>
          </cell>
          <cell r="D216">
            <v>26917</v>
          </cell>
          <cell r="E216" t="str">
            <v>L</v>
          </cell>
          <cell r="F216">
            <v>36892</v>
          </cell>
          <cell r="G216">
            <v>36892</v>
          </cell>
          <cell r="O216">
            <v>38107</v>
          </cell>
          <cell r="P216" t="str">
            <v>DE233310</v>
          </cell>
        </row>
        <row r="217">
          <cell r="A217" t="str">
            <v>01W00008840</v>
          </cell>
          <cell r="C217" t="str">
            <v>RUDI HARTONO</v>
          </cell>
          <cell r="D217">
            <v>31062</v>
          </cell>
          <cell r="E217" t="str">
            <v>L</v>
          </cell>
          <cell r="F217">
            <v>36892</v>
          </cell>
          <cell r="G217">
            <v>36892</v>
          </cell>
          <cell r="M217" t="str">
            <v>A</v>
          </cell>
          <cell r="N217">
            <v>37622</v>
          </cell>
          <cell r="O217">
            <v>36949</v>
          </cell>
          <cell r="P217" t="str">
            <v>DWI</v>
          </cell>
        </row>
        <row r="218">
          <cell r="A218" t="str">
            <v>01W00008857</v>
          </cell>
          <cell r="C218" t="str">
            <v>SAEFUDDIN</v>
          </cell>
          <cell r="D218">
            <v>29168</v>
          </cell>
          <cell r="E218" t="str">
            <v>L</v>
          </cell>
          <cell r="F218">
            <v>36892</v>
          </cell>
          <cell r="G218">
            <v>36892</v>
          </cell>
          <cell r="M218" t="str">
            <v>A</v>
          </cell>
          <cell r="N218">
            <v>37408</v>
          </cell>
          <cell r="O218">
            <v>36949</v>
          </cell>
          <cell r="P218" t="str">
            <v>DWI</v>
          </cell>
        </row>
        <row r="219">
          <cell r="A219" t="str">
            <v>01W00008865</v>
          </cell>
          <cell r="B219" t="str">
            <v>20010127022</v>
          </cell>
          <cell r="C219" t="str">
            <v>SANYQ</v>
          </cell>
          <cell r="D219">
            <v>27519</v>
          </cell>
          <cell r="E219" t="str">
            <v>L</v>
          </cell>
          <cell r="F219">
            <v>36892</v>
          </cell>
          <cell r="G219">
            <v>36892</v>
          </cell>
          <cell r="O219">
            <v>38107</v>
          </cell>
          <cell r="P219" t="str">
            <v>DE233310</v>
          </cell>
        </row>
        <row r="220">
          <cell r="A220" t="str">
            <v>01W00008873</v>
          </cell>
          <cell r="B220" t="str">
            <v>20010127017</v>
          </cell>
          <cell r="C220" t="str">
            <v>SARMAN</v>
          </cell>
          <cell r="D220">
            <v>27342</v>
          </cell>
          <cell r="E220" t="str">
            <v>L</v>
          </cell>
          <cell r="F220">
            <v>36892</v>
          </cell>
          <cell r="G220">
            <v>36892</v>
          </cell>
          <cell r="M220" t="str">
            <v>A</v>
          </cell>
          <cell r="N220">
            <v>37653</v>
          </cell>
          <cell r="O220">
            <v>38107</v>
          </cell>
          <cell r="P220" t="str">
            <v>DE233310</v>
          </cell>
        </row>
        <row r="221">
          <cell r="A221" t="str">
            <v>01W00008881</v>
          </cell>
          <cell r="B221" t="str">
            <v>20010127019</v>
          </cell>
          <cell r="C221" t="str">
            <v>SUMIRIN</v>
          </cell>
          <cell r="D221">
            <v>26880</v>
          </cell>
          <cell r="E221" t="str">
            <v>L</v>
          </cell>
          <cell r="F221">
            <v>36892</v>
          </cell>
          <cell r="G221">
            <v>36892</v>
          </cell>
          <cell r="O221">
            <v>38107</v>
          </cell>
          <cell r="P221" t="str">
            <v>DE233310</v>
          </cell>
        </row>
        <row r="222">
          <cell r="A222" t="str">
            <v>01W00008899</v>
          </cell>
          <cell r="B222" t="str">
            <v>2000120032</v>
          </cell>
          <cell r="C222" t="str">
            <v>TAMSIL H</v>
          </cell>
          <cell r="D222">
            <v>27807</v>
          </cell>
          <cell r="E222" t="str">
            <v>L</v>
          </cell>
          <cell r="F222">
            <v>36892</v>
          </cell>
          <cell r="G222">
            <v>36892</v>
          </cell>
          <cell r="O222">
            <v>38107</v>
          </cell>
          <cell r="P222" t="str">
            <v>DE233310</v>
          </cell>
        </row>
        <row r="223">
          <cell r="A223" t="str">
            <v>01W00008907</v>
          </cell>
          <cell r="C223" t="str">
            <v>WAWAN KURNIAWAN</v>
          </cell>
          <cell r="D223">
            <v>30681</v>
          </cell>
          <cell r="E223" t="str">
            <v>L</v>
          </cell>
          <cell r="F223">
            <v>36892</v>
          </cell>
          <cell r="G223">
            <v>36892</v>
          </cell>
          <cell r="M223" t="str">
            <v>A</v>
          </cell>
          <cell r="N223">
            <v>37257</v>
          </cell>
          <cell r="O223">
            <v>36949</v>
          </cell>
          <cell r="P223" t="str">
            <v>DWI</v>
          </cell>
        </row>
        <row r="224">
          <cell r="A224" t="str">
            <v>01W00008915</v>
          </cell>
          <cell r="B224" t="str">
            <v>20010127025</v>
          </cell>
          <cell r="C224" t="str">
            <v>SUKARDI</v>
          </cell>
          <cell r="D224">
            <v>30316</v>
          </cell>
          <cell r="E224" t="str">
            <v>L</v>
          </cell>
          <cell r="F224">
            <v>36892</v>
          </cell>
          <cell r="G224">
            <v>36892</v>
          </cell>
          <cell r="O224">
            <v>38107</v>
          </cell>
          <cell r="P224" t="str">
            <v>DE233310</v>
          </cell>
        </row>
        <row r="225">
          <cell r="A225" t="str">
            <v>01W00014301</v>
          </cell>
          <cell r="C225" t="str">
            <v>IMMU ISEKO</v>
          </cell>
          <cell r="D225">
            <v>25933</v>
          </cell>
          <cell r="E225" t="str">
            <v>L</v>
          </cell>
          <cell r="F225">
            <v>36923</v>
          </cell>
          <cell r="G225">
            <v>36923</v>
          </cell>
          <cell r="M225" t="str">
            <v>AG</v>
          </cell>
          <cell r="N225">
            <v>37500</v>
          </cell>
          <cell r="O225">
            <v>37718.773310185185</v>
          </cell>
          <cell r="P225" t="str">
            <v>ENY</v>
          </cell>
        </row>
        <row r="226">
          <cell r="A226" t="str">
            <v>01W00014319</v>
          </cell>
          <cell r="C226" t="str">
            <v>SHEKE</v>
          </cell>
          <cell r="D226">
            <v>18344</v>
          </cell>
          <cell r="E226" t="str">
            <v>L</v>
          </cell>
          <cell r="F226">
            <v>36892</v>
          </cell>
          <cell r="G226">
            <v>36892</v>
          </cell>
          <cell r="M226" t="str">
            <v>AG</v>
          </cell>
          <cell r="N226">
            <v>37742</v>
          </cell>
          <cell r="O226">
            <v>37816.681319444448</v>
          </cell>
          <cell r="P226" t="str">
            <v>ENY</v>
          </cell>
        </row>
        <row r="227">
          <cell r="A227" t="str">
            <v>01W00014327</v>
          </cell>
          <cell r="B227" t="str">
            <v>2001030221</v>
          </cell>
          <cell r="C227" t="str">
            <v>WAHYU SUPRIYANTO</v>
          </cell>
          <cell r="D227">
            <v>29898</v>
          </cell>
          <cell r="E227" t="str">
            <v>L</v>
          </cell>
          <cell r="F227">
            <v>36892</v>
          </cell>
          <cell r="G227">
            <v>36892</v>
          </cell>
          <cell r="O227">
            <v>38107</v>
          </cell>
          <cell r="P227" t="str">
            <v>DE233310</v>
          </cell>
        </row>
        <row r="228">
          <cell r="A228" t="str">
            <v>01W00027626</v>
          </cell>
          <cell r="C228" t="str">
            <v>ADWAN</v>
          </cell>
          <cell r="D228">
            <v>22622</v>
          </cell>
          <cell r="E228" t="str">
            <v>L</v>
          </cell>
          <cell r="F228">
            <v>36951</v>
          </cell>
          <cell r="G228">
            <v>36951</v>
          </cell>
          <cell r="M228" t="str">
            <v>A</v>
          </cell>
          <cell r="N228">
            <v>37622</v>
          </cell>
          <cell r="O228">
            <v>36999</v>
          </cell>
          <cell r="P228" t="str">
            <v>MINARNI</v>
          </cell>
        </row>
        <row r="229">
          <cell r="A229" t="str">
            <v>01W00027634</v>
          </cell>
          <cell r="B229" t="str">
            <v>2001030214</v>
          </cell>
          <cell r="C229" t="str">
            <v>AHMAD RISTONI</v>
          </cell>
          <cell r="D229">
            <v>24659</v>
          </cell>
          <cell r="E229" t="str">
            <v>L</v>
          </cell>
          <cell r="F229">
            <v>36951</v>
          </cell>
          <cell r="G229">
            <v>36951</v>
          </cell>
          <cell r="O229">
            <v>38107</v>
          </cell>
          <cell r="P229" t="str">
            <v>DE233310</v>
          </cell>
        </row>
        <row r="230">
          <cell r="A230" t="str">
            <v>01W00027642</v>
          </cell>
          <cell r="B230" t="str">
            <v>2001030215</v>
          </cell>
          <cell r="C230" t="str">
            <v>ANWIR</v>
          </cell>
          <cell r="D230">
            <v>27432</v>
          </cell>
          <cell r="E230" t="str">
            <v>L</v>
          </cell>
          <cell r="F230">
            <v>36951</v>
          </cell>
          <cell r="G230">
            <v>36951</v>
          </cell>
          <cell r="M230" t="str">
            <v>A</v>
          </cell>
          <cell r="N230">
            <v>37773</v>
          </cell>
          <cell r="O230">
            <v>38107</v>
          </cell>
          <cell r="P230" t="str">
            <v>DE233310</v>
          </cell>
        </row>
        <row r="231">
          <cell r="A231" t="str">
            <v>01W00027659</v>
          </cell>
          <cell r="B231" t="str">
            <v>2001090210</v>
          </cell>
          <cell r="C231" t="str">
            <v>ARMA SANDI</v>
          </cell>
          <cell r="D231">
            <v>28787</v>
          </cell>
          <cell r="E231" t="str">
            <v>L</v>
          </cell>
          <cell r="F231">
            <v>36951</v>
          </cell>
          <cell r="G231">
            <v>36951</v>
          </cell>
          <cell r="O231">
            <v>38107</v>
          </cell>
          <cell r="P231" t="str">
            <v>DE233310</v>
          </cell>
        </row>
        <row r="232">
          <cell r="A232" t="str">
            <v>01W00027667</v>
          </cell>
          <cell r="C232" t="str">
            <v>BOLA</v>
          </cell>
          <cell r="D232">
            <v>26331</v>
          </cell>
          <cell r="E232" t="str">
            <v>L</v>
          </cell>
          <cell r="F232">
            <v>36951</v>
          </cell>
          <cell r="G232">
            <v>36951</v>
          </cell>
          <cell r="M232" t="str">
            <v>A</v>
          </cell>
          <cell r="N232">
            <v>37622</v>
          </cell>
          <cell r="O232">
            <v>36999</v>
          </cell>
          <cell r="P232" t="str">
            <v>MINARNI</v>
          </cell>
        </row>
        <row r="233">
          <cell r="A233" t="str">
            <v>01W00027675</v>
          </cell>
          <cell r="B233" t="str">
            <v>2001030222</v>
          </cell>
          <cell r="C233" t="str">
            <v>DAHLAN</v>
          </cell>
          <cell r="D233">
            <v>27517</v>
          </cell>
          <cell r="E233" t="str">
            <v>L</v>
          </cell>
          <cell r="F233">
            <v>36951</v>
          </cell>
          <cell r="G233">
            <v>36951</v>
          </cell>
          <cell r="O233">
            <v>38107</v>
          </cell>
          <cell r="P233" t="str">
            <v>DE233310</v>
          </cell>
        </row>
        <row r="234">
          <cell r="A234" t="str">
            <v>01W00027683</v>
          </cell>
          <cell r="C234" t="str">
            <v>ESTERITA M</v>
          </cell>
          <cell r="D234">
            <v>28173</v>
          </cell>
          <cell r="E234" t="str">
            <v>P</v>
          </cell>
          <cell r="F234">
            <v>36951</v>
          </cell>
          <cell r="G234">
            <v>36951</v>
          </cell>
          <cell r="M234" t="str">
            <v>A</v>
          </cell>
          <cell r="N234">
            <v>37288</v>
          </cell>
          <cell r="O234">
            <v>36999</v>
          </cell>
          <cell r="P234" t="str">
            <v>MINARNI</v>
          </cell>
        </row>
        <row r="235">
          <cell r="A235" t="str">
            <v>01W00027691</v>
          </cell>
          <cell r="B235" t="str">
            <v>20010527005</v>
          </cell>
          <cell r="C235" t="str">
            <v>HAMDAN</v>
          </cell>
          <cell r="D235">
            <v>21915</v>
          </cell>
          <cell r="E235" t="str">
            <v>L</v>
          </cell>
          <cell r="F235">
            <v>36951</v>
          </cell>
          <cell r="G235">
            <v>36951</v>
          </cell>
          <cell r="M235" t="str">
            <v>A</v>
          </cell>
          <cell r="N235">
            <v>37681</v>
          </cell>
          <cell r="O235">
            <v>38107</v>
          </cell>
          <cell r="P235" t="str">
            <v>DE233310</v>
          </cell>
        </row>
        <row r="236">
          <cell r="A236" t="str">
            <v>01W00027709</v>
          </cell>
          <cell r="B236" t="str">
            <v>20010227001</v>
          </cell>
          <cell r="C236" t="str">
            <v>I MADE ARYANTO</v>
          </cell>
          <cell r="D236">
            <v>29866</v>
          </cell>
          <cell r="E236" t="str">
            <v>L</v>
          </cell>
          <cell r="F236">
            <v>36951</v>
          </cell>
          <cell r="G236">
            <v>36951</v>
          </cell>
          <cell r="O236">
            <v>38107</v>
          </cell>
          <cell r="P236" t="str">
            <v>DE233310</v>
          </cell>
        </row>
        <row r="237">
          <cell r="A237" t="str">
            <v>01W00027717</v>
          </cell>
          <cell r="B237" t="str">
            <v>2001030212</v>
          </cell>
          <cell r="C237" t="str">
            <v>IDRIS H SIREGAR</v>
          </cell>
          <cell r="D237">
            <v>29148</v>
          </cell>
          <cell r="E237" t="str">
            <v>L</v>
          </cell>
          <cell r="F237">
            <v>36951</v>
          </cell>
          <cell r="G237">
            <v>36951</v>
          </cell>
          <cell r="O237">
            <v>38107</v>
          </cell>
          <cell r="P237" t="str">
            <v>DE233310</v>
          </cell>
        </row>
        <row r="238">
          <cell r="A238" t="str">
            <v>01W00027725</v>
          </cell>
          <cell r="B238" t="str">
            <v>20010527004</v>
          </cell>
          <cell r="C238" t="str">
            <v>ISMAIL</v>
          </cell>
          <cell r="D238">
            <v>22646</v>
          </cell>
          <cell r="E238" t="str">
            <v>L</v>
          </cell>
          <cell r="F238">
            <v>36951</v>
          </cell>
          <cell r="G238">
            <v>36951</v>
          </cell>
          <cell r="O238">
            <v>38099</v>
          </cell>
          <cell r="P238" t="str">
            <v>DE233310</v>
          </cell>
        </row>
        <row r="239">
          <cell r="A239" t="str">
            <v>01W00027733</v>
          </cell>
          <cell r="B239" t="str">
            <v>2001030207</v>
          </cell>
          <cell r="C239" t="str">
            <v>JAMAL</v>
          </cell>
          <cell r="D239">
            <v>26410</v>
          </cell>
          <cell r="E239" t="str">
            <v>L</v>
          </cell>
          <cell r="F239">
            <v>36951</v>
          </cell>
          <cell r="G239">
            <v>36951</v>
          </cell>
          <cell r="O239">
            <v>38107</v>
          </cell>
          <cell r="P239" t="str">
            <v>DE233310</v>
          </cell>
        </row>
        <row r="240">
          <cell r="A240" t="str">
            <v>01W00027741</v>
          </cell>
          <cell r="B240" t="str">
            <v>2001030213</v>
          </cell>
          <cell r="C240" t="str">
            <v>JANNES M SIREGAR</v>
          </cell>
          <cell r="D240">
            <v>29196</v>
          </cell>
          <cell r="E240" t="str">
            <v>L</v>
          </cell>
          <cell r="F240">
            <v>36951</v>
          </cell>
          <cell r="G240">
            <v>36951</v>
          </cell>
          <cell r="O240">
            <v>38107</v>
          </cell>
          <cell r="P240" t="str">
            <v>DE233310</v>
          </cell>
        </row>
        <row r="241">
          <cell r="A241" t="str">
            <v>01W00027758</v>
          </cell>
          <cell r="B241" t="str">
            <v>200103025</v>
          </cell>
          <cell r="C241" t="str">
            <v>JHON ELIT</v>
          </cell>
          <cell r="D241">
            <v>30203</v>
          </cell>
          <cell r="E241" t="str">
            <v>L</v>
          </cell>
          <cell r="F241">
            <v>36951</v>
          </cell>
          <cell r="G241">
            <v>36951</v>
          </cell>
          <cell r="M241" t="str">
            <v>A</v>
          </cell>
          <cell r="N241">
            <v>37653</v>
          </cell>
          <cell r="O241">
            <v>38107</v>
          </cell>
          <cell r="P241" t="str">
            <v>DE233310</v>
          </cell>
        </row>
        <row r="242">
          <cell r="A242" t="str">
            <v>01W00027766</v>
          </cell>
          <cell r="B242" t="str">
            <v>20010527003</v>
          </cell>
          <cell r="C242" t="str">
            <v>KASIM</v>
          </cell>
          <cell r="D242">
            <v>23742</v>
          </cell>
          <cell r="E242" t="str">
            <v>L</v>
          </cell>
          <cell r="F242">
            <v>36951</v>
          </cell>
          <cell r="G242">
            <v>36951</v>
          </cell>
          <cell r="M242" t="str">
            <v>A</v>
          </cell>
          <cell r="N242">
            <v>37712</v>
          </cell>
          <cell r="O242">
            <v>38107</v>
          </cell>
          <cell r="P242" t="str">
            <v>DE233310</v>
          </cell>
        </row>
        <row r="243">
          <cell r="A243" t="str">
            <v>01W00027774</v>
          </cell>
          <cell r="B243" t="str">
            <v>200103028</v>
          </cell>
          <cell r="C243" t="str">
            <v>LAPUNDUNG</v>
          </cell>
          <cell r="D243">
            <v>25546</v>
          </cell>
          <cell r="E243" t="str">
            <v>L</v>
          </cell>
          <cell r="F243">
            <v>36951</v>
          </cell>
          <cell r="G243">
            <v>36951</v>
          </cell>
          <cell r="O243">
            <v>38107</v>
          </cell>
          <cell r="P243" t="str">
            <v>DE233310</v>
          </cell>
        </row>
        <row r="244">
          <cell r="A244" t="str">
            <v>01W00027782</v>
          </cell>
          <cell r="B244" t="str">
            <v>20010527006</v>
          </cell>
          <cell r="C244" t="str">
            <v>RAMLI</v>
          </cell>
          <cell r="D244">
            <v>20454</v>
          </cell>
          <cell r="E244" t="str">
            <v>L</v>
          </cell>
          <cell r="F244">
            <v>36951</v>
          </cell>
          <cell r="G244">
            <v>36951</v>
          </cell>
          <cell r="O244">
            <v>38107</v>
          </cell>
          <cell r="P244" t="str">
            <v>DE233310</v>
          </cell>
        </row>
        <row r="245">
          <cell r="A245" t="str">
            <v>01W00027790</v>
          </cell>
          <cell r="B245" t="str">
            <v>2001030209</v>
          </cell>
          <cell r="C245" t="str">
            <v>RUSDIN</v>
          </cell>
          <cell r="D245">
            <v>29267</v>
          </cell>
          <cell r="E245" t="str">
            <v>L</v>
          </cell>
          <cell r="F245">
            <v>36951</v>
          </cell>
          <cell r="G245">
            <v>36951</v>
          </cell>
          <cell r="O245">
            <v>38107</v>
          </cell>
          <cell r="P245" t="str">
            <v>DE233310</v>
          </cell>
        </row>
        <row r="246">
          <cell r="A246" t="str">
            <v>01W00027808</v>
          </cell>
          <cell r="B246" t="str">
            <v>2001030216</v>
          </cell>
          <cell r="C246" t="str">
            <v>RUSTAM</v>
          </cell>
          <cell r="D246">
            <v>24107</v>
          </cell>
          <cell r="E246" t="str">
            <v>L</v>
          </cell>
          <cell r="F246">
            <v>36951</v>
          </cell>
          <cell r="G246">
            <v>36951</v>
          </cell>
          <cell r="O246">
            <v>38107</v>
          </cell>
          <cell r="P246" t="str">
            <v>DE233310</v>
          </cell>
        </row>
        <row r="247">
          <cell r="A247" t="str">
            <v>01W00027816</v>
          </cell>
          <cell r="B247" t="str">
            <v>20010527001</v>
          </cell>
          <cell r="C247" t="str">
            <v>SAFARUDDIN</v>
          </cell>
          <cell r="D247">
            <v>29920</v>
          </cell>
          <cell r="E247" t="str">
            <v>L</v>
          </cell>
          <cell r="F247">
            <v>36951</v>
          </cell>
          <cell r="G247">
            <v>36951</v>
          </cell>
          <cell r="O247">
            <v>38099</v>
          </cell>
          <cell r="P247" t="str">
            <v>DE233310</v>
          </cell>
        </row>
        <row r="248">
          <cell r="A248" t="str">
            <v>01W00027824</v>
          </cell>
          <cell r="B248" t="str">
            <v>20010527002</v>
          </cell>
          <cell r="C248" t="str">
            <v>SUPARDI</v>
          </cell>
          <cell r="D248">
            <v>28125</v>
          </cell>
          <cell r="E248" t="str">
            <v>L</v>
          </cell>
          <cell r="F248">
            <v>36951</v>
          </cell>
          <cell r="G248">
            <v>36951</v>
          </cell>
          <cell r="O248">
            <v>38099</v>
          </cell>
          <cell r="P248" t="str">
            <v>DE233310</v>
          </cell>
        </row>
        <row r="249">
          <cell r="A249" t="str">
            <v>01W00027832</v>
          </cell>
          <cell r="B249" t="str">
            <v>2001030220</v>
          </cell>
          <cell r="C249" t="str">
            <v>TANDI</v>
          </cell>
          <cell r="D249">
            <v>29593</v>
          </cell>
          <cell r="E249" t="str">
            <v>L</v>
          </cell>
          <cell r="F249">
            <v>36951</v>
          </cell>
          <cell r="G249">
            <v>36951</v>
          </cell>
          <cell r="M249" t="str">
            <v>A</v>
          </cell>
          <cell r="N249">
            <v>37653</v>
          </cell>
          <cell r="O249">
            <v>38107</v>
          </cell>
          <cell r="P249" t="str">
            <v>DE233310</v>
          </cell>
        </row>
        <row r="250">
          <cell r="A250" t="str">
            <v>01W00027840</v>
          </cell>
          <cell r="C250" t="str">
            <v>YUPITER RANNU</v>
          </cell>
          <cell r="D250">
            <v>27309</v>
          </cell>
          <cell r="E250" t="str">
            <v>L</v>
          </cell>
          <cell r="F250">
            <v>36951</v>
          </cell>
          <cell r="G250">
            <v>36951</v>
          </cell>
          <cell r="M250" t="str">
            <v>A</v>
          </cell>
          <cell r="N250">
            <v>37561</v>
          </cell>
          <cell r="O250">
            <v>36999</v>
          </cell>
          <cell r="P250" t="str">
            <v>MINARNI</v>
          </cell>
        </row>
        <row r="251">
          <cell r="A251" t="str">
            <v>01W00027857</v>
          </cell>
          <cell r="B251" t="str">
            <v>20010227002</v>
          </cell>
          <cell r="C251" t="str">
            <v>YUSTAM P</v>
          </cell>
          <cell r="D251">
            <v>29586</v>
          </cell>
          <cell r="E251" t="str">
            <v>L</v>
          </cell>
          <cell r="F251">
            <v>36951</v>
          </cell>
          <cell r="G251">
            <v>36951</v>
          </cell>
          <cell r="O251">
            <v>38107</v>
          </cell>
          <cell r="P251" t="str">
            <v>DE233310</v>
          </cell>
        </row>
        <row r="252">
          <cell r="A252" t="str">
            <v>01W00027865</v>
          </cell>
          <cell r="C252" t="str">
            <v>YUSUF</v>
          </cell>
          <cell r="D252">
            <v>26004</v>
          </cell>
          <cell r="E252" t="str">
            <v>L</v>
          </cell>
          <cell r="F252">
            <v>36951</v>
          </cell>
          <cell r="G252">
            <v>36951</v>
          </cell>
          <cell r="M252" t="str">
            <v>A</v>
          </cell>
          <cell r="N252">
            <v>37377</v>
          </cell>
          <cell r="O252">
            <v>36999</v>
          </cell>
          <cell r="P252" t="str">
            <v>MINARNI</v>
          </cell>
        </row>
        <row r="253">
          <cell r="A253" t="str">
            <v>01W00049620</v>
          </cell>
          <cell r="B253" t="str">
            <v>20010627002</v>
          </cell>
          <cell r="C253" t="str">
            <v>BOBBY FERDIANTO</v>
          </cell>
          <cell r="D253">
            <v>29782</v>
          </cell>
          <cell r="E253" t="str">
            <v>L</v>
          </cell>
          <cell r="F253">
            <v>37012</v>
          </cell>
          <cell r="G253">
            <v>37012</v>
          </cell>
          <cell r="O253">
            <v>38107</v>
          </cell>
          <cell r="P253" t="str">
            <v>DE233310</v>
          </cell>
        </row>
        <row r="254">
          <cell r="A254" t="str">
            <v>01W00049638</v>
          </cell>
          <cell r="B254" t="str">
            <v>20010627011</v>
          </cell>
          <cell r="C254" t="str">
            <v>DAHSAR</v>
          </cell>
          <cell r="D254">
            <v>28623</v>
          </cell>
          <cell r="E254" t="str">
            <v>L</v>
          </cell>
          <cell r="F254">
            <v>37012</v>
          </cell>
          <cell r="G254">
            <v>37012</v>
          </cell>
          <cell r="M254" t="str">
            <v>A</v>
          </cell>
          <cell r="N254">
            <v>38353</v>
          </cell>
          <cell r="O254">
            <v>38107</v>
          </cell>
          <cell r="P254" t="str">
            <v>DE233310</v>
          </cell>
        </row>
        <row r="255">
          <cell r="A255" t="str">
            <v>01W00049646</v>
          </cell>
          <cell r="C255" t="str">
            <v>EKA ATMAJAYA</v>
          </cell>
          <cell r="D255">
            <v>29230</v>
          </cell>
          <cell r="E255" t="str">
            <v>L</v>
          </cell>
          <cell r="F255">
            <v>37012</v>
          </cell>
          <cell r="G255">
            <v>37012</v>
          </cell>
          <cell r="M255" t="str">
            <v>A</v>
          </cell>
          <cell r="N255">
            <v>37288</v>
          </cell>
          <cell r="O255">
            <v>37067</v>
          </cell>
          <cell r="P255" t="str">
            <v>DEWI</v>
          </cell>
        </row>
        <row r="256">
          <cell r="A256" t="str">
            <v>01W00049653</v>
          </cell>
          <cell r="C256" t="str">
            <v>ERWIN</v>
          </cell>
          <cell r="D256">
            <v>28779</v>
          </cell>
          <cell r="E256" t="str">
            <v>L</v>
          </cell>
          <cell r="F256">
            <v>37012</v>
          </cell>
          <cell r="G256">
            <v>37012</v>
          </cell>
          <cell r="M256" t="str">
            <v>A</v>
          </cell>
          <cell r="N256">
            <v>37438</v>
          </cell>
          <cell r="O256">
            <v>37067</v>
          </cell>
          <cell r="P256" t="str">
            <v>DEWI</v>
          </cell>
        </row>
        <row r="257">
          <cell r="A257" t="str">
            <v>01W00049661</v>
          </cell>
          <cell r="B257" t="str">
            <v>20010627003</v>
          </cell>
          <cell r="C257" t="str">
            <v>FRENGKY MORIST</v>
          </cell>
          <cell r="D257">
            <v>28125</v>
          </cell>
          <cell r="E257" t="str">
            <v>L</v>
          </cell>
          <cell r="F257">
            <v>37012</v>
          </cell>
          <cell r="G257">
            <v>37012</v>
          </cell>
          <cell r="M257" t="str">
            <v>A</v>
          </cell>
          <cell r="N257">
            <v>37742</v>
          </cell>
          <cell r="O257">
            <v>38107</v>
          </cell>
          <cell r="P257" t="str">
            <v>DE233310</v>
          </cell>
        </row>
        <row r="258">
          <cell r="A258" t="str">
            <v>01W00049679</v>
          </cell>
          <cell r="B258" t="str">
            <v>20010627010</v>
          </cell>
          <cell r="C258" t="str">
            <v>HADI D</v>
          </cell>
          <cell r="D258">
            <v>18993</v>
          </cell>
          <cell r="E258" t="str">
            <v>L</v>
          </cell>
          <cell r="F258">
            <v>37012</v>
          </cell>
          <cell r="G258">
            <v>37012</v>
          </cell>
          <cell r="O258">
            <v>38107</v>
          </cell>
          <cell r="P258" t="str">
            <v>DE233310</v>
          </cell>
        </row>
        <row r="259">
          <cell r="A259" t="str">
            <v>01W00049687</v>
          </cell>
          <cell r="B259" t="str">
            <v>20010627006</v>
          </cell>
          <cell r="C259" t="str">
            <v>INTER</v>
          </cell>
          <cell r="D259">
            <v>24983</v>
          </cell>
          <cell r="E259" t="str">
            <v>L</v>
          </cell>
          <cell r="F259">
            <v>37012</v>
          </cell>
          <cell r="G259">
            <v>37012</v>
          </cell>
          <cell r="O259">
            <v>38107</v>
          </cell>
          <cell r="P259" t="str">
            <v>DE233310</v>
          </cell>
        </row>
        <row r="260">
          <cell r="A260" t="str">
            <v>01W00049695</v>
          </cell>
          <cell r="B260" t="str">
            <v>20010627009</v>
          </cell>
          <cell r="C260" t="str">
            <v>JUSRIN</v>
          </cell>
          <cell r="D260">
            <v>27218</v>
          </cell>
          <cell r="E260" t="str">
            <v>L</v>
          </cell>
          <cell r="F260">
            <v>37012</v>
          </cell>
          <cell r="G260">
            <v>37012</v>
          </cell>
          <cell r="O260">
            <v>38099</v>
          </cell>
          <cell r="P260" t="str">
            <v>DE233310</v>
          </cell>
        </row>
        <row r="261">
          <cell r="A261" t="str">
            <v>01W00049703</v>
          </cell>
          <cell r="B261" t="str">
            <v>20010627005</v>
          </cell>
          <cell r="C261" t="str">
            <v>LAMAN</v>
          </cell>
          <cell r="D261">
            <v>29649</v>
          </cell>
          <cell r="E261" t="str">
            <v>L</v>
          </cell>
          <cell r="F261">
            <v>37012</v>
          </cell>
          <cell r="G261">
            <v>37012</v>
          </cell>
          <cell r="M261" t="str">
            <v>A</v>
          </cell>
          <cell r="N261">
            <v>37773</v>
          </cell>
          <cell r="O261">
            <v>38107</v>
          </cell>
          <cell r="P261" t="str">
            <v>DE233310</v>
          </cell>
        </row>
        <row r="262">
          <cell r="A262" t="str">
            <v>01W00049711</v>
          </cell>
          <cell r="B262" t="str">
            <v>20010627012</v>
          </cell>
          <cell r="C262" t="str">
            <v>MEDY ASSA</v>
          </cell>
          <cell r="D262">
            <v>26450</v>
          </cell>
          <cell r="E262" t="str">
            <v>L</v>
          </cell>
          <cell r="F262">
            <v>37012</v>
          </cell>
          <cell r="G262">
            <v>37012</v>
          </cell>
          <cell r="M262" t="str">
            <v>A</v>
          </cell>
          <cell r="N262">
            <v>37834</v>
          </cell>
          <cell r="O262">
            <v>38107</v>
          </cell>
          <cell r="P262" t="str">
            <v>DE233310</v>
          </cell>
        </row>
        <row r="263">
          <cell r="A263" t="str">
            <v>01W00049729</v>
          </cell>
          <cell r="C263" t="str">
            <v>RONAL LENGKONG</v>
          </cell>
          <cell r="D263">
            <v>25787</v>
          </cell>
          <cell r="E263" t="str">
            <v>L</v>
          </cell>
          <cell r="F263">
            <v>37012</v>
          </cell>
          <cell r="G263">
            <v>37012</v>
          </cell>
          <cell r="M263" t="str">
            <v>A</v>
          </cell>
          <cell r="N263">
            <v>37043</v>
          </cell>
          <cell r="O263">
            <v>37067</v>
          </cell>
          <cell r="P263" t="str">
            <v>DEWI</v>
          </cell>
        </row>
        <row r="264">
          <cell r="A264" t="str">
            <v>01W00049737</v>
          </cell>
          <cell r="B264" t="str">
            <v>20010627007</v>
          </cell>
          <cell r="C264" t="str">
            <v>SARINTA</v>
          </cell>
          <cell r="D264">
            <v>26645</v>
          </cell>
          <cell r="E264" t="str">
            <v>L</v>
          </cell>
          <cell r="F264">
            <v>37012</v>
          </cell>
          <cell r="G264">
            <v>37012</v>
          </cell>
          <cell r="O264">
            <v>38099</v>
          </cell>
          <cell r="P264" t="str">
            <v>DE233310</v>
          </cell>
        </row>
        <row r="265">
          <cell r="A265" t="str">
            <v>01W00050552</v>
          </cell>
          <cell r="C265" t="str">
            <v>PASKALIS</v>
          </cell>
          <cell r="D265">
            <v>27498</v>
          </cell>
          <cell r="E265" t="str">
            <v>L</v>
          </cell>
          <cell r="F265">
            <v>36892</v>
          </cell>
          <cell r="G265">
            <v>36892</v>
          </cell>
          <cell r="M265" t="str">
            <v>A</v>
          </cell>
          <cell r="N265">
            <v>37012</v>
          </cell>
          <cell r="O265">
            <v>37905</v>
          </cell>
          <cell r="P265" t="str">
            <v>ULI</v>
          </cell>
        </row>
        <row r="266">
          <cell r="A266" t="str">
            <v>01W00055114</v>
          </cell>
          <cell r="C266" t="str">
            <v>BAHARUDDIN</v>
          </cell>
          <cell r="D266">
            <v>26451</v>
          </cell>
          <cell r="E266" t="str">
            <v>L</v>
          </cell>
          <cell r="F266">
            <v>37043</v>
          </cell>
          <cell r="G266">
            <v>37316</v>
          </cell>
          <cell r="M266" t="str">
            <v>A</v>
          </cell>
          <cell r="N266">
            <v>37622</v>
          </cell>
          <cell r="O266">
            <v>37358</v>
          </cell>
          <cell r="P266" t="str">
            <v>DWI</v>
          </cell>
        </row>
        <row r="267">
          <cell r="A267" t="str">
            <v>01W00055122</v>
          </cell>
          <cell r="C267" t="str">
            <v>BAHTIAR</v>
          </cell>
          <cell r="D267">
            <v>27273</v>
          </cell>
          <cell r="E267" t="str">
            <v>L</v>
          </cell>
          <cell r="F267">
            <v>37043</v>
          </cell>
          <cell r="G267">
            <v>37316</v>
          </cell>
          <cell r="M267" t="str">
            <v>A</v>
          </cell>
          <cell r="N267">
            <v>37622</v>
          </cell>
          <cell r="O267">
            <v>37358</v>
          </cell>
          <cell r="P267" t="str">
            <v>DWI</v>
          </cell>
        </row>
        <row r="268">
          <cell r="A268" t="str">
            <v>01W00055189</v>
          </cell>
          <cell r="B268" t="str">
            <v>20010630201</v>
          </cell>
          <cell r="C268" t="str">
            <v>LISA PALENTEK</v>
          </cell>
          <cell r="D268">
            <v>28381</v>
          </cell>
          <cell r="E268" t="str">
            <v>L</v>
          </cell>
          <cell r="F268">
            <v>37043</v>
          </cell>
          <cell r="G268">
            <v>37591</v>
          </cell>
          <cell r="O268">
            <v>38107</v>
          </cell>
          <cell r="P268" t="str">
            <v>DE233310</v>
          </cell>
        </row>
        <row r="269">
          <cell r="A269" t="str">
            <v>01W00057813</v>
          </cell>
          <cell r="B269" t="str">
            <v>20010627018</v>
          </cell>
          <cell r="C269" t="str">
            <v>ABDUL WAHID</v>
          </cell>
          <cell r="D269">
            <v>27593</v>
          </cell>
          <cell r="E269" t="str">
            <v>L</v>
          </cell>
          <cell r="F269">
            <v>37043</v>
          </cell>
          <cell r="G269">
            <v>37043</v>
          </cell>
          <cell r="O269">
            <v>38107</v>
          </cell>
          <cell r="P269" t="str">
            <v>DE233310</v>
          </cell>
        </row>
        <row r="270">
          <cell r="A270" t="str">
            <v>01W00057821</v>
          </cell>
          <cell r="B270" t="str">
            <v>20010627023</v>
          </cell>
          <cell r="C270" t="str">
            <v>ANJAS</v>
          </cell>
          <cell r="D270">
            <v>29440</v>
          </cell>
          <cell r="E270" t="str">
            <v>L</v>
          </cell>
          <cell r="F270">
            <v>37043</v>
          </cell>
          <cell r="G270">
            <v>37043</v>
          </cell>
          <cell r="O270">
            <v>38107</v>
          </cell>
          <cell r="P270" t="str">
            <v>DE233310</v>
          </cell>
        </row>
        <row r="271">
          <cell r="A271" t="str">
            <v>01W00057839</v>
          </cell>
          <cell r="B271" t="str">
            <v>20010627016</v>
          </cell>
          <cell r="C271" t="str">
            <v>ERAWATI</v>
          </cell>
          <cell r="D271">
            <v>29435</v>
          </cell>
          <cell r="E271" t="str">
            <v>P</v>
          </cell>
          <cell r="F271">
            <v>37043</v>
          </cell>
          <cell r="G271">
            <v>37043</v>
          </cell>
          <cell r="O271">
            <v>38107</v>
          </cell>
          <cell r="P271" t="str">
            <v>DE233310</v>
          </cell>
        </row>
        <row r="272">
          <cell r="A272" t="str">
            <v>01W00057847</v>
          </cell>
          <cell r="B272" t="str">
            <v>20010627017</v>
          </cell>
          <cell r="C272" t="str">
            <v>ERNES</v>
          </cell>
          <cell r="D272">
            <v>23692</v>
          </cell>
          <cell r="E272" t="str">
            <v>L</v>
          </cell>
          <cell r="F272">
            <v>37043</v>
          </cell>
          <cell r="G272">
            <v>37043</v>
          </cell>
          <cell r="O272">
            <v>38107</v>
          </cell>
          <cell r="P272" t="str">
            <v>DE233310</v>
          </cell>
        </row>
        <row r="273">
          <cell r="A273" t="str">
            <v>01W00057854</v>
          </cell>
          <cell r="B273" t="str">
            <v>20010627020</v>
          </cell>
          <cell r="C273" t="str">
            <v>FAUSI</v>
          </cell>
          <cell r="D273">
            <v>30371</v>
          </cell>
          <cell r="E273" t="str">
            <v>L</v>
          </cell>
          <cell r="F273">
            <v>37043</v>
          </cell>
          <cell r="G273">
            <v>37043</v>
          </cell>
          <cell r="M273" t="str">
            <v>A</v>
          </cell>
          <cell r="N273">
            <v>37712</v>
          </cell>
          <cell r="O273">
            <v>38107</v>
          </cell>
          <cell r="P273" t="str">
            <v>DE233310</v>
          </cell>
        </row>
        <row r="274">
          <cell r="A274" t="str">
            <v>01W00057862</v>
          </cell>
          <cell r="B274" t="str">
            <v>20010627026</v>
          </cell>
          <cell r="C274" t="str">
            <v>HAIDER</v>
          </cell>
          <cell r="D274">
            <v>26151</v>
          </cell>
          <cell r="E274" t="str">
            <v>L</v>
          </cell>
          <cell r="F274">
            <v>37043</v>
          </cell>
          <cell r="G274">
            <v>37043</v>
          </cell>
          <cell r="O274">
            <v>38098</v>
          </cell>
          <cell r="P274" t="str">
            <v>DE233310</v>
          </cell>
        </row>
        <row r="275">
          <cell r="A275" t="str">
            <v>01W00057870</v>
          </cell>
          <cell r="C275" t="str">
            <v>I PUTU ADNYANA</v>
          </cell>
          <cell r="D275">
            <v>29928</v>
          </cell>
          <cell r="E275" t="str">
            <v>L</v>
          </cell>
          <cell r="F275">
            <v>37043</v>
          </cell>
          <cell r="G275">
            <v>37043</v>
          </cell>
          <cell r="M275" t="str">
            <v>A</v>
          </cell>
          <cell r="N275">
            <v>37469</v>
          </cell>
          <cell r="O275">
            <v>37088</v>
          </cell>
          <cell r="P275" t="str">
            <v>FALDI</v>
          </cell>
        </row>
        <row r="276">
          <cell r="A276" t="str">
            <v>01W00057888</v>
          </cell>
          <cell r="B276" t="str">
            <v>20010627024</v>
          </cell>
          <cell r="C276" t="str">
            <v>RATMAN</v>
          </cell>
          <cell r="D276">
            <v>27857</v>
          </cell>
          <cell r="E276" t="str">
            <v>L</v>
          </cell>
          <cell r="F276">
            <v>37043</v>
          </cell>
          <cell r="G276">
            <v>37043</v>
          </cell>
          <cell r="O276">
            <v>38107</v>
          </cell>
          <cell r="P276" t="str">
            <v>DE233310</v>
          </cell>
        </row>
        <row r="277">
          <cell r="A277" t="str">
            <v>01W00057896</v>
          </cell>
          <cell r="B277" t="str">
            <v>20010627025</v>
          </cell>
          <cell r="C277" t="str">
            <v>SADIM</v>
          </cell>
          <cell r="D277">
            <v>25097</v>
          </cell>
          <cell r="E277" t="str">
            <v>L</v>
          </cell>
          <cell r="F277">
            <v>37043</v>
          </cell>
          <cell r="G277">
            <v>37043</v>
          </cell>
          <cell r="O277">
            <v>38107</v>
          </cell>
          <cell r="P277" t="str">
            <v>DE233310</v>
          </cell>
        </row>
        <row r="278">
          <cell r="A278" t="str">
            <v>01W00057904</v>
          </cell>
          <cell r="B278" t="str">
            <v>20010627021</v>
          </cell>
          <cell r="C278" t="str">
            <v>SURATNO</v>
          </cell>
          <cell r="D278">
            <v>25628</v>
          </cell>
          <cell r="E278" t="str">
            <v>L</v>
          </cell>
          <cell r="F278">
            <v>37043</v>
          </cell>
          <cell r="G278">
            <v>37043</v>
          </cell>
          <cell r="O278">
            <v>38107</v>
          </cell>
          <cell r="P278" t="str">
            <v>DE233310</v>
          </cell>
        </row>
        <row r="279">
          <cell r="A279" t="str">
            <v>01W00057912</v>
          </cell>
          <cell r="C279" t="str">
            <v>TARNO</v>
          </cell>
          <cell r="D279">
            <v>29951</v>
          </cell>
          <cell r="E279" t="str">
            <v>L</v>
          </cell>
          <cell r="F279">
            <v>37043</v>
          </cell>
          <cell r="G279">
            <v>37043</v>
          </cell>
          <cell r="M279" t="str">
            <v>A</v>
          </cell>
          <cell r="N279">
            <v>37622</v>
          </cell>
          <cell r="O279">
            <v>37088</v>
          </cell>
          <cell r="P279" t="str">
            <v>FALDI</v>
          </cell>
        </row>
        <row r="280">
          <cell r="A280" t="str">
            <v>01W00069370</v>
          </cell>
          <cell r="B280" t="str">
            <v>20010027001</v>
          </cell>
          <cell r="C280" t="str">
            <v>AKRAM</v>
          </cell>
          <cell r="D280">
            <v>28326</v>
          </cell>
          <cell r="E280" t="str">
            <v>L</v>
          </cell>
          <cell r="F280">
            <v>37073</v>
          </cell>
          <cell r="G280">
            <v>37073</v>
          </cell>
          <cell r="O280">
            <v>38107</v>
          </cell>
          <cell r="P280" t="str">
            <v>DE233310</v>
          </cell>
        </row>
        <row r="281">
          <cell r="A281" t="str">
            <v>01W00069388</v>
          </cell>
          <cell r="B281" t="str">
            <v>20010727004</v>
          </cell>
          <cell r="C281" t="str">
            <v>BENIDITA SUARDINI</v>
          </cell>
          <cell r="D281">
            <v>26751</v>
          </cell>
          <cell r="E281" t="str">
            <v>P</v>
          </cell>
          <cell r="F281">
            <v>37073</v>
          </cell>
          <cell r="G281">
            <v>37073</v>
          </cell>
          <cell r="O281">
            <v>38107</v>
          </cell>
          <cell r="P281" t="str">
            <v>DE233310</v>
          </cell>
        </row>
        <row r="282">
          <cell r="A282" t="str">
            <v>01W00069396</v>
          </cell>
          <cell r="B282" t="str">
            <v>20010727003</v>
          </cell>
          <cell r="C282" t="str">
            <v>I WAYAN DARIUS</v>
          </cell>
          <cell r="D282">
            <v>29061</v>
          </cell>
          <cell r="E282" t="str">
            <v>L</v>
          </cell>
          <cell r="F282">
            <v>37073</v>
          </cell>
          <cell r="G282">
            <v>37073</v>
          </cell>
          <cell r="O282">
            <v>38107</v>
          </cell>
          <cell r="P282" t="str">
            <v>DE233310</v>
          </cell>
        </row>
        <row r="283">
          <cell r="A283" t="str">
            <v>01W00069404</v>
          </cell>
          <cell r="B283" t="str">
            <v>20010727005</v>
          </cell>
          <cell r="C283" t="str">
            <v>KHOLIL RAHMAN</v>
          </cell>
          <cell r="D283">
            <v>27092</v>
          </cell>
          <cell r="E283" t="str">
            <v>L</v>
          </cell>
          <cell r="F283">
            <v>37073</v>
          </cell>
          <cell r="G283">
            <v>37073</v>
          </cell>
          <cell r="O283">
            <v>38107</v>
          </cell>
          <cell r="P283" t="str">
            <v>DE233310</v>
          </cell>
        </row>
        <row r="284">
          <cell r="A284" t="str">
            <v>01W00069412</v>
          </cell>
          <cell r="B284" t="str">
            <v>20010727002</v>
          </cell>
          <cell r="C284" t="str">
            <v>ROYEN BAKTI SIMANGUNSONG</v>
          </cell>
          <cell r="D284">
            <v>29519</v>
          </cell>
          <cell r="E284" t="str">
            <v>L</v>
          </cell>
          <cell r="F284">
            <v>37073</v>
          </cell>
          <cell r="G284">
            <v>37073</v>
          </cell>
          <cell r="O284">
            <v>38107</v>
          </cell>
          <cell r="P284" t="str">
            <v>DE233310</v>
          </cell>
        </row>
        <row r="285">
          <cell r="A285" t="str">
            <v>01W00078397</v>
          </cell>
          <cell r="B285" t="str">
            <v>20010827007</v>
          </cell>
          <cell r="C285" t="str">
            <v>ADI SUPRATNO</v>
          </cell>
          <cell r="D285">
            <v>25175</v>
          </cell>
          <cell r="E285" t="str">
            <v>L</v>
          </cell>
          <cell r="F285">
            <v>37104</v>
          </cell>
          <cell r="G285">
            <v>37104</v>
          </cell>
          <cell r="O285">
            <v>38107</v>
          </cell>
          <cell r="P285" t="str">
            <v>DE233310</v>
          </cell>
        </row>
        <row r="286">
          <cell r="A286" t="str">
            <v>01W00078405</v>
          </cell>
          <cell r="B286" t="str">
            <v>20010827006</v>
          </cell>
          <cell r="C286" t="str">
            <v>AGUS</v>
          </cell>
          <cell r="D286">
            <v>23935</v>
          </cell>
          <cell r="E286" t="str">
            <v>L</v>
          </cell>
          <cell r="F286">
            <v>37104</v>
          </cell>
          <cell r="G286">
            <v>37104</v>
          </cell>
          <cell r="M286" t="str">
            <v>AG</v>
          </cell>
          <cell r="N286">
            <v>37653</v>
          </cell>
          <cell r="O286">
            <v>38295.402662037035</v>
          </cell>
          <cell r="P286" t="str">
            <v>A230320</v>
          </cell>
        </row>
        <row r="287">
          <cell r="A287" t="str">
            <v>01W00078413</v>
          </cell>
          <cell r="B287" t="str">
            <v>20010827005</v>
          </cell>
          <cell r="C287" t="str">
            <v>BERTARIDA</v>
          </cell>
          <cell r="D287">
            <v>27815</v>
          </cell>
          <cell r="E287" t="str">
            <v>P</v>
          </cell>
          <cell r="F287">
            <v>37104</v>
          </cell>
          <cell r="G287">
            <v>37104</v>
          </cell>
          <cell r="O287">
            <v>38107</v>
          </cell>
          <cell r="P287" t="str">
            <v>DE233310</v>
          </cell>
        </row>
        <row r="288">
          <cell r="A288" t="str">
            <v>01W00078421</v>
          </cell>
          <cell r="C288" t="str">
            <v>HADIYANTO</v>
          </cell>
          <cell r="D288">
            <v>26422</v>
          </cell>
          <cell r="E288" t="str">
            <v>L</v>
          </cell>
          <cell r="F288">
            <v>37104</v>
          </cell>
          <cell r="G288">
            <v>37104</v>
          </cell>
          <cell r="M288" t="str">
            <v>A</v>
          </cell>
          <cell r="N288">
            <v>37622</v>
          </cell>
          <cell r="O288">
            <v>37152</v>
          </cell>
          <cell r="P288" t="str">
            <v>FALDI</v>
          </cell>
        </row>
        <row r="289">
          <cell r="A289" t="str">
            <v>01W00078439</v>
          </cell>
          <cell r="B289" t="str">
            <v>20010827009</v>
          </cell>
          <cell r="C289" t="str">
            <v>RAMSI</v>
          </cell>
          <cell r="D289">
            <v>27923</v>
          </cell>
          <cell r="E289" t="str">
            <v>L</v>
          </cell>
          <cell r="F289">
            <v>37104</v>
          </cell>
          <cell r="G289">
            <v>37104</v>
          </cell>
          <cell r="O289">
            <v>38107</v>
          </cell>
          <cell r="P289" t="str">
            <v>DE233310</v>
          </cell>
        </row>
        <row r="290">
          <cell r="A290" t="str">
            <v>01W00078447</v>
          </cell>
          <cell r="C290" t="str">
            <v>RISNANDAR</v>
          </cell>
          <cell r="D290">
            <v>28141</v>
          </cell>
          <cell r="E290" t="str">
            <v>L</v>
          </cell>
          <cell r="F290">
            <v>37104</v>
          </cell>
          <cell r="G290">
            <v>37104</v>
          </cell>
          <cell r="M290" t="str">
            <v>A</v>
          </cell>
          <cell r="N290">
            <v>37561</v>
          </cell>
          <cell r="O290">
            <v>37152</v>
          </cell>
          <cell r="P290" t="str">
            <v>FALDI</v>
          </cell>
        </row>
        <row r="291">
          <cell r="A291" t="str">
            <v>01W00078454</v>
          </cell>
          <cell r="C291" t="str">
            <v>SOIMAH</v>
          </cell>
          <cell r="D291">
            <v>26347</v>
          </cell>
          <cell r="E291" t="str">
            <v>P</v>
          </cell>
          <cell r="F291">
            <v>37104</v>
          </cell>
          <cell r="G291">
            <v>37104</v>
          </cell>
          <cell r="M291" t="str">
            <v>A</v>
          </cell>
          <cell r="N291">
            <v>37316</v>
          </cell>
          <cell r="O291">
            <v>37152</v>
          </cell>
          <cell r="P291" t="str">
            <v>FALDI</v>
          </cell>
        </row>
        <row r="292">
          <cell r="A292" t="str">
            <v>01W00078462</v>
          </cell>
          <cell r="B292" t="str">
            <v>20010827002</v>
          </cell>
          <cell r="C292" t="str">
            <v>WISEMAN SURA</v>
          </cell>
          <cell r="D292">
            <v>27517</v>
          </cell>
          <cell r="E292" t="str">
            <v>L</v>
          </cell>
          <cell r="F292">
            <v>37104</v>
          </cell>
          <cell r="G292">
            <v>37104</v>
          </cell>
          <cell r="O292">
            <v>38107</v>
          </cell>
          <cell r="P292" t="str">
            <v>DE233310</v>
          </cell>
        </row>
        <row r="293">
          <cell r="A293" t="str">
            <v>01W00078470</v>
          </cell>
          <cell r="C293" t="str">
            <v>YULI SUPRIYANTO</v>
          </cell>
          <cell r="D293">
            <v>30524</v>
          </cell>
          <cell r="E293" t="str">
            <v>L</v>
          </cell>
          <cell r="F293">
            <v>37104</v>
          </cell>
          <cell r="G293">
            <v>37104</v>
          </cell>
          <cell r="M293" t="str">
            <v>A</v>
          </cell>
          <cell r="N293">
            <v>37288</v>
          </cell>
          <cell r="O293">
            <v>37152</v>
          </cell>
          <cell r="P293" t="str">
            <v>FALDI</v>
          </cell>
        </row>
        <row r="294">
          <cell r="A294" t="str">
            <v>01W00091333</v>
          </cell>
          <cell r="B294" t="str">
            <v>2001927002</v>
          </cell>
          <cell r="C294" t="str">
            <v>SAHRUDIN</v>
          </cell>
          <cell r="D294">
            <v>26539</v>
          </cell>
          <cell r="E294" t="str">
            <v>L</v>
          </cell>
          <cell r="F294">
            <v>37135</v>
          </cell>
          <cell r="G294">
            <v>37135</v>
          </cell>
          <cell r="O294">
            <v>38107</v>
          </cell>
          <cell r="P294" t="str">
            <v>DE233310</v>
          </cell>
        </row>
        <row r="295">
          <cell r="A295" t="str">
            <v>01W00091341</v>
          </cell>
          <cell r="C295" t="str">
            <v>SUTARNO</v>
          </cell>
          <cell r="D295">
            <v>23012</v>
          </cell>
          <cell r="E295" t="str">
            <v>L</v>
          </cell>
          <cell r="F295">
            <v>37135</v>
          </cell>
          <cell r="G295">
            <v>37135</v>
          </cell>
          <cell r="M295" t="str">
            <v>A</v>
          </cell>
          <cell r="N295">
            <v>37622</v>
          </cell>
          <cell r="O295">
            <v>37200</v>
          </cell>
          <cell r="P295" t="str">
            <v>FALDI</v>
          </cell>
        </row>
        <row r="296">
          <cell r="A296" t="str">
            <v>01W00091358</v>
          </cell>
          <cell r="B296" t="str">
            <v>20010927003</v>
          </cell>
          <cell r="C296" t="str">
            <v>YOHANIS TANGKE</v>
          </cell>
          <cell r="D296">
            <v>27118</v>
          </cell>
          <cell r="E296" t="str">
            <v>L</v>
          </cell>
          <cell r="F296">
            <v>37135</v>
          </cell>
          <cell r="G296">
            <v>37135</v>
          </cell>
          <cell r="O296">
            <v>38107</v>
          </cell>
          <cell r="P296" t="str">
            <v>DE233310</v>
          </cell>
        </row>
        <row r="297">
          <cell r="A297" t="str">
            <v>01W00094741</v>
          </cell>
          <cell r="B297" t="str">
            <v>20011027001</v>
          </cell>
          <cell r="C297" t="str">
            <v>AHMAD ALI</v>
          </cell>
          <cell r="D297">
            <v>28396</v>
          </cell>
          <cell r="E297" t="str">
            <v>L</v>
          </cell>
          <cell r="F297">
            <v>37165</v>
          </cell>
          <cell r="G297">
            <v>37165</v>
          </cell>
          <cell r="O297">
            <v>38107</v>
          </cell>
          <cell r="P297" t="str">
            <v>DE233310</v>
          </cell>
        </row>
        <row r="298">
          <cell r="A298" t="str">
            <v>01W00094758</v>
          </cell>
          <cell r="B298" t="str">
            <v>20011027005</v>
          </cell>
          <cell r="C298" t="str">
            <v>ARMAN</v>
          </cell>
          <cell r="D298">
            <v>27753</v>
          </cell>
          <cell r="E298" t="str">
            <v>L</v>
          </cell>
          <cell r="F298">
            <v>37165</v>
          </cell>
          <cell r="G298">
            <v>37165</v>
          </cell>
          <cell r="O298">
            <v>38099</v>
          </cell>
          <cell r="P298" t="str">
            <v>DE233310</v>
          </cell>
        </row>
        <row r="299">
          <cell r="A299" t="str">
            <v>01W00094766</v>
          </cell>
          <cell r="B299" t="str">
            <v>20011027002</v>
          </cell>
          <cell r="C299" t="str">
            <v>ESTER DAMAYANTI</v>
          </cell>
          <cell r="D299">
            <v>29614</v>
          </cell>
          <cell r="E299" t="str">
            <v>P</v>
          </cell>
          <cell r="F299">
            <v>37165</v>
          </cell>
          <cell r="G299">
            <v>37165</v>
          </cell>
          <cell r="O299">
            <v>38107</v>
          </cell>
          <cell r="P299" t="str">
            <v>DE233310</v>
          </cell>
        </row>
        <row r="300">
          <cell r="A300" t="str">
            <v>01W00094774</v>
          </cell>
          <cell r="B300" t="str">
            <v>20011027006</v>
          </cell>
          <cell r="C300" t="str">
            <v>IKSHAN KHAN</v>
          </cell>
          <cell r="D300">
            <v>28219</v>
          </cell>
          <cell r="E300" t="str">
            <v>L</v>
          </cell>
          <cell r="F300">
            <v>37165</v>
          </cell>
          <cell r="G300">
            <v>37165</v>
          </cell>
          <cell r="M300" t="str">
            <v>A</v>
          </cell>
          <cell r="N300">
            <v>38353</v>
          </cell>
          <cell r="O300">
            <v>38107</v>
          </cell>
          <cell r="P300" t="str">
            <v>DE233310</v>
          </cell>
        </row>
        <row r="301">
          <cell r="A301" t="str">
            <v>01W00094782</v>
          </cell>
          <cell r="B301" t="str">
            <v>20011027007</v>
          </cell>
          <cell r="C301" t="str">
            <v>KAMIL</v>
          </cell>
          <cell r="D301">
            <v>26710</v>
          </cell>
          <cell r="E301" t="str">
            <v>L</v>
          </cell>
          <cell r="F301">
            <v>37165</v>
          </cell>
          <cell r="G301">
            <v>37165</v>
          </cell>
          <cell r="O301">
            <v>38107</v>
          </cell>
          <cell r="P301" t="str">
            <v>DE233310</v>
          </cell>
        </row>
        <row r="302">
          <cell r="A302" t="str">
            <v>01W00094790</v>
          </cell>
          <cell r="B302" t="str">
            <v>SRL04950751</v>
          </cell>
          <cell r="C302" t="str">
            <v>SATRIYO ADIANDONO</v>
          </cell>
          <cell r="D302">
            <v>25499</v>
          </cell>
          <cell r="E302" t="str">
            <v>L</v>
          </cell>
          <cell r="F302">
            <v>37165</v>
          </cell>
          <cell r="G302">
            <v>37165</v>
          </cell>
          <cell r="M302" t="str">
            <v>A</v>
          </cell>
          <cell r="N302">
            <v>37803</v>
          </cell>
          <cell r="O302">
            <v>37215</v>
          </cell>
          <cell r="P302" t="str">
            <v>MINARNI</v>
          </cell>
        </row>
        <row r="303">
          <cell r="A303" t="str">
            <v>01W00094808</v>
          </cell>
          <cell r="B303" t="str">
            <v>20011027004</v>
          </cell>
          <cell r="C303" t="str">
            <v>SIRUN</v>
          </cell>
          <cell r="D303">
            <v>26980</v>
          </cell>
          <cell r="E303" t="str">
            <v>L</v>
          </cell>
          <cell r="F303">
            <v>37165</v>
          </cell>
          <cell r="G303">
            <v>37165</v>
          </cell>
          <cell r="O303">
            <v>38107</v>
          </cell>
          <cell r="P303" t="str">
            <v>DE233310</v>
          </cell>
        </row>
        <row r="304">
          <cell r="A304" t="str">
            <v>01W00094816</v>
          </cell>
          <cell r="B304" t="str">
            <v>20011027003</v>
          </cell>
          <cell r="C304" t="str">
            <v>SURYANTO</v>
          </cell>
          <cell r="D304">
            <v>22802</v>
          </cell>
          <cell r="E304" t="str">
            <v>L</v>
          </cell>
          <cell r="F304">
            <v>37165</v>
          </cell>
          <cell r="G304">
            <v>37165</v>
          </cell>
          <cell r="O304">
            <v>38107</v>
          </cell>
          <cell r="P304" t="str">
            <v>DE233310</v>
          </cell>
        </row>
        <row r="305">
          <cell r="A305" t="str">
            <v>01W00100282</v>
          </cell>
          <cell r="B305" t="str">
            <v>20011127002</v>
          </cell>
          <cell r="C305" t="str">
            <v>BURHAN</v>
          </cell>
          <cell r="D305">
            <v>26872</v>
          </cell>
          <cell r="E305" t="str">
            <v>L</v>
          </cell>
          <cell r="F305">
            <v>37196</v>
          </cell>
          <cell r="G305">
            <v>37196</v>
          </cell>
          <cell r="O305">
            <v>38107</v>
          </cell>
          <cell r="P305" t="str">
            <v>DE233310</v>
          </cell>
        </row>
        <row r="306">
          <cell r="A306" t="str">
            <v>01W00100290</v>
          </cell>
          <cell r="B306" t="str">
            <v>20011127001</v>
          </cell>
          <cell r="C306" t="str">
            <v>KARSIN</v>
          </cell>
          <cell r="D306">
            <v>21916</v>
          </cell>
          <cell r="E306" t="str">
            <v>L</v>
          </cell>
          <cell r="F306">
            <v>37196</v>
          </cell>
          <cell r="G306">
            <v>37196</v>
          </cell>
          <cell r="M306" t="str">
            <v>A</v>
          </cell>
          <cell r="N306">
            <v>37653</v>
          </cell>
          <cell r="O306">
            <v>38107</v>
          </cell>
          <cell r="P306" t="str">
            <v>DE233310</v>
          </cell>
        </row>
        <row r="307">
          <cell r="A307" t="str">
            <v>01W00100480</v>
          </cell>
          <cell r="C307" t="str">
            <v>DODIK SUPRAPTO</v>
          </cell>
          <cell r="D307">
            <v>28296</v>
          </cell>
          <cell r="E307" t="str">
            <v>L</v>
          </cell>
          <cell r="F307">
            <v>37196</v>
          </cell>
          <cell r="G307">
            <v>37196</v>
          </cell>
          <cell r="M307" t="str">
            <v>A</v>
          </cell>
          <cell r="N307">
            <v>37257</v>
          </cell>
          <cell r="O307">
            <v>37252</v>
          </cell>
          <cell r="P307" t="str">
            <v>DWI</v>
          </cell>
        </row>
        <row r="308">
          <cell r="A308" t="str">
            <v>01W00104854</v>
          </cell>
          <cell r="C308" t="str">
            <v>KOLBERT F SIMAMORA</v>
          </cell>
          <cell r="D308">
            <v>27198</v>
          </cell>
          <cell r="E308" t="str">
            <v>L</v>
          </cell>
          <cell r="F308">
            <v>37226</v>
          </cell>
          <cell r="G308">
            <v>37226</v>
          </cell>
          <cell r="M308" t="str">
            <v>A</v>
          </cell>
          <cell r="N308">
            <v>37408</v>
          </cell>
          <cell r="O308">
            <v>37278</v>
          </cell>
          <cell r="P308" t="str">
            <v>FALDI</v>
          </cell>
        </row>
        <row r="309">
          <cell r="A309" t="str">
            <v>01W00106610</v>
          </cell>
          <cell r="B309" t="str">
            <v>2000040361</v>
          </cell>
          <cell r="C309" t="str">
            <v>YORIS L</v>
          </cell>
          <cell r="D309">
            <v>28118</v>
          </cell>
          <cell r="E309" t="str">
            <v>L</v>
          </cell>
          <cell r="F309">
            <v>36892</v>
          </cell>
          <cell r="G309">
            <v>36892</v>
          </cell>
          <cell r="L309" t="str">
            <v>L</v>
          </cell>
          <cell r="O309">
            <v>38107</v>
          </cell>
          <cell r="P309" t="str">
            <v>DE233310</v>
          </cell>
        </row>
        <row r="310">
          <cell r="A310" t="str">
            <v>01W00106628</v>
          </cell>
          <cell r="B310" t="str">
            <v>2000070037</v>
          </cell>
          <cell r="C310" t="str">
            <v>MAGFUR</v>
          </cell>
          <cell r="D310">
            <v>25993</v>
          </cell>
          <cell r="E310" t="str">
            <v>L</v>
          </cell>
          <cell r="F310">
            <v>36892</v>
          </cell>
          <cell r="G310">
            <v>36892</v>
          </cell>
          <cell r="L310" t="str">
            <v>L</v>
          </cell>
          <cell r="O310">
            <v>37293</v>
          </cell>
          <cell r="P310" t="str">
            <v>NUR</v>
          </cell>
        </row>
        <row r="311">
          <cell r="A311" t="str">
            <v>01W00106636</v>
          </cell>
          <cell r="B311" t="str">
            <v>2000070041</v>
          </cell>
          <cell r="C311" t="str">
            <v>ANTON</v>
          </cell>
          <cell r="D311">
            <v>28946</v>
          </cell>
          <cell r="E311" t="str">
            <v>L</v>
          </cell>
          <cell r="F311">
            <v>36892</v>
          </cell>
          <cell r="G311">
            <v>36892</v>
          </cell>
          <cell r="L311" t="str">
            <v>L</v>
          </cell>
          <cell r="M311" t="str">
            <v>A</v>
          </cell>
          <cell r="N311">
            <v>37653</v>
          </cell>
          <cell r="O311">
            <v>37293</v>
          </cell>
          <cell r="P311" t="str">
            <v>NUR</v>
          </cell>
        </row>
        <row r="312">
          <cell r="A312" t="str">
            <v>01W00106644</v>
          </cell>
          <cell r="B312" t="str">
            <v>200070042</v>
          </cell>
          <cell r="C312" t="str">
            <v>HERMAN</v>
          </cell>
          <cell r="D312">
            <v>25609</v>
          </cell>
          <cell r="E312" t="str">
            <v>L</v>
          </cell>
          <cell r="F312">
            <v>36892</v>
          </cell>
          <cell r="G312">
            <v>36892</v>
          </cell>
          <cell r="L312" t="str">
            <v>L</v>
          </cell>
          <cell r="O312">
            <v>37293</v>
          </cell>
          <cell r="P312" t="str">
            <v>NUR</v>
          </cell>
        </row>
        <row r="313">
          <cell r="A313" t="str">
            <v>01W00106651</v>
          </cell>
          <cell r="B313" t="str">
            <v>2000070043</v>
          </cell>
          <cell r="C313" t="str">
            <v>MASTUN</v>
          </cell>
          <cell r="D313">
            <v>29726</v>
          </cell>
          <cell r="E313" t="str">
            <v>L</v>
          </cell>
          <cell r="F313">
            <v>36892</v>
          </cell>
          <cell r="G313">
            <v>36892</v>
          </cell>
          <cell r="K313">
            <v>37866</v>
          </cell>
          <cell r="O313">
            <v>37293</v>
          </cell>
          <cell r="P313" t="str">
            <v>NUR</v>
          </cell>
        </row>
        <row r="314">
          <cell r="A314" t="str">
            <v>01W00106669</v>
          </cell>
          <cell r="B314" t="str">
            <v>2000070045</v>
          </cell>
          <cell r="C314" t="str">
            <v>SIPRIANUS MENI</v>
          </cell>
          <cell r="D314">
            <v>22027</v>
          </cell>
          <cell r="E314" t="str">
            <v>L</v>
          </cell>
          <cell r="F314">
            <v>36892</v>
          </cell>
          <cell r="G314">
            <v>36892</v>
          </cell>
          <cell r="L314" t="str">
            <v>L</v>
          </cell>
          <cell r="O314">
            <v>37293</v>
          </cell>
          <cell r="P314" t="str">
            <v>NUR</v>
          </cell>
        </row>
        <row r="315">
          <cell r="A315" t="str">
            <v>01W00106677</v>
          </cell>
          <cell r="B315" t="str">
            <v>971300585</v>
          </cell>
          <cell r="C315" t="str">
            <v>HASAN</v>
          </cell>
          <cell r="D315">
            <v>26648</v>
          </cell>
          <cell r="E315" t="str">
            <v>L</v>
          </cell>
          <cell r="F315">
            <v>36892</v>
          </cell>
          <cell r="G315">
            <v>36892</v>
          </cell>
          <cell r="L315" t="str">
            <v>L</v>
          </cell>
          <cell r="O315">
            <v>37293</v>
          </cell>
          <cell r="P315" t="str">
            <v>NUR</v>
          </cell>
        </row>
        <row r="316">
          <cell r="A316" t="str">
            <v>01W00106685</v>
          </cell>
          <cell r="B316" t="str">
            <v>981300630</v>
          </cell>
          <cell r="C316" t="str">
            <v>MARYONO</v>
          </cell>
          <cell r="D316">
            <v>24673</v>
          </cell>
          <cell r="E316" t="str">
            <v>L</v>
          </cell>
          <cell r="F316">
            <v>36892</v>
          </cell>
          <cell r="G316">
            <v>36892</v>
          </cell>
          <cell r="L316" t="str">
            <v>L</v>
          </cell>
          <cell r="M316" t="str">
            <v>D</v>
          </cell>
          <cell r="N316">
            <v>36892</v>
          </cell>
          <cell r="O316">
            <v>37293</v>
          </cell>
          <cell r="P316" t="str">
            <v>NUR</v>
          </cell>
        </row>
        <row r="317">
          <cell r="A317" t="str">
            <v>01W00106693</v>
          </cell>
          <cell r="B317" t="str">
            <v>981300680</v>
          </cell>
          <cell r="C317" t="str">
            <v>ERWIN</v>
          </cell>
          <cell r="D317">
            <v>28292</v>
          </cell>
          <cell r="E317" t="str">
            <v>L</v>
          </cell>
          <cell r="F317">
            <v>36892</v>
          </cell>
          <cell r="G317">
            <v>36892</v>
          </cell>
          <cell r="L317" t="str">
            <v>L</v>
          </cell>
          <cell r="M317" t="str">
            <v>D</v>
          </cell>
          <cell r="N317">
            <v>36892</v>
          </cell>
          <cell r="O317">
            <v>37293</v>
          </cell>
          <cell r="P317" t="str">
            <v>NUR</v>
          </cell>
        </row>
        <row r="318">
          <cell r="A318" t="str">
            <v>01W00106701</v>
          </cell>
          <cell r="B318" t="str">
            <v>20010427001</v>
          </cell>
          <cell r="C318" t="str">
            <v>AMIR TANDI LAJUK</v>
          </cell>
          <cell r="D318">
            <v>23474</v>
          </cell>
          <cell r="E318" t="str">
            <v>L</v>
          </cell>
          <cell r="F318">
            <v>36951</v>
          </cell>
          <cell r="G318">
            <v>36951</v>
          </cell>
          <cell r="K318">
            <v>37866</v>
          </cell>
          <cell r="M318" t="str">
            <v>A</v>
          </cell>
          <cell r="N318">
            <v>37681</v>
          </cell>
          <cell r="O318">
            <v>37293</v>
          </cell>
          <cell r="P318" t="str">
            <v>NUR</v>
          </cell>
        </row>
        <row r="319">
          <cell r="A319" t="str">
            <v>01W00106719</v>
          </cell>
          <cell r="B319" t="str">
            <v>20010427002</v>
          </cell>
          <cell r="C319" t="str">
            <v>ROBERT</v>
          </cell>
          <cell r="D319">
            <v>23468</v>
          </cell>
          <cell r="E319" t="str">
            <v>L</v>
          </cell>
          <cell r="F319">
            <v>36951</v>
          </cell>
          <cell r="G319">
            <v>36951</v>
          </cell>
          <cell r="L319" t="str">
            <v>L</v>
          </cell>
          <cell r="M319" t="str">
            <v>A</v>
          </cell>
          <cell r="N319">
            <v>37681</v>
          </cell>
          <cell r="O319">
            <v>37293</v>
          </cell>
          <cell r="P319" t="str">
            <v>NUR</v>
          </cell>
        </row>
        <row r="320">
          <cell r="A320" t="str">
            <v>02W00008624</v>
          </cell>
          <cell r="B320" t="str">
            <v>001931063</v>
          </cell>
          <cell r="C320" t="str">
            <v>SOEPALI HARRY SOESANTO</v>
          </cell>
          <cell r="D320">
            <v>21214</v>
          </cell>
          <cell r="E320" t="str">
            <v>L</v>
          </cell>
          <cell r="F320">
            <v>37257</v>
          </cell>
          <cell r="G320">
            <v>37257</v>
          </cell>
          <cell r="M320" t="str">
            <v>A</v>
          </cell>
          <cell r="N320">
            <v>37288</v>
          </cell>
          <cell r="O320">
            <v>37306</v>
          </cell>
          <cell r="P320" t="str">
            <v>FALDI</v>
          </cell>
        </row>
        <row r="321">
          <cell r="A321" t="str">
            <v>02W00013996</v>
          </cell>
          <cell r="B321" t="str">
            <v>20020327001</v>
          </cell>
          <cell r="C321" t="str">
            <v>ARMAN</v>
          </cell>
          <cell r="D321">
            <v>26398</v>
          </cell>
          <cell r="E321" t="str">
            <v>L</v>
          </cell>
          <cell r="F321">
            <v>37288</v>
          </cell>
          <cell r="G321">
            <v>37288</v>
          </cell>
          <cell r="K321">
            <v>37866</v>
          </cell>
          <cell r="O321">
            <v>37333</v>
          </cell>
          <cell r="P321" t="str">
            <v>DWI</v>
          </cell>
        </row>
        <row r="322">
          <cell r="A322" t="str">
            <v>02W00014002</v>
          </cell>
          <cell r="B322" t="str">
            <v>20020327002</v>
          </cell>
          <cell r="C322" t="str">
            <v>HADIJAH</v>
          </cell>
          <cell r="D322">
            <v>29253</v>
          </cell>
          <cell r="E322" t="str">
            <v>P</v>
          </cell>
          <cell r="F322">
            <v>37288</v>
          </cell>
          <cell r="G322">
            <v>37288</v>
          </cell>
          <cell r="O322">
            <v>37333</v>
          </cell>
          <cell r="P322" t="str">
            <v>DWI</v>
          </cell>
        </row>
        <row r="323">
          <cell r="A323" t="str">
            <v>02W00014010</v>
          </cell>
          <cell r="B323" t="str">
            <v>20020327003</v>
          </cell>
          <cell r="C323" t="str">
            <v>SAYUDI</v>
          </cell>
          <cell r="D323">
            <v>22895</v>
          </cell>
          <cell r="E323" t="str">
            <v>L</v>
          </cell>
          <cell r="F323">
            <v>37288</v>
          </cell>
          <cell r="G323">
            <v>37288</v>
          </cell>
          <cell r="O323">
            <v>37333</v>
          </cell>
          <cell r="P323" t="str">
            <v>DWI</v>
          </cell>
        </row>
        <row r="324">
          <cell r="A324" t="str">
            <v>02W00022948</v>
          </cell>
          <cell r="B324" t="str">
            <v>20030327009</v>
          </cell>
          <cell r="C324" t="str">
            <v>ABDIR</v>
          </cell>
          <cell r="D324">
            <v>26029</v>
          </cell>
          <cell r="E324" t="str">
            <v>L</v>
          </cell>
          <cell r="F324">
            <v>37316</v>
          </cell>
          <cell r="G324">
            <v>37316</v>
          </cell>
          <cell r="O324">
            <v>38107</v>
          </cell>
          <cell r="P324" t="str">
            <v>DE233310</v>
          </cell>
        </row>
        <row r="325">
          <cell r="A325" t="str">
            <v>02W00022955</v>
          </cell>
          <cell r="B325" t="str">
            <v>20030327006</v>
          </cell>
          <cell r="C325" t="str">
            <v>HERMAWAN</v>
          </cell>
          <cell r="D325">
            <v>28656</v>
          </cell>
          <cell r="E325" t="str">
            <v>L</v>
          </cell>
          <cell r="F325">
            <v>37316</v>
          </cell>
          <cell r="G325">
            <v>37316</v>
          </cell>
          <cell r="O325">
            <v>38107</v>
          </cell>
          <cell r="P325" t="str">
            <v>DE233310</v>
          </cell>
        </row>
        <row r="326">
          <cell r="A326" t="str">
            <v>02W00024050</v>
          </cell>
          <cell r="B326" t="str">
            <v>20030327013</v>
          </cell>
          <cell r="C326" t="str">
            <v>ABDUL RAHMAN</v>
          </cell>
          <cell r="D326">
            <v>29013</v>
          </cell>
          <cell r="E326" t="str">
            <v>L</v>
          </cell>
          <cell r="F326">
            <v>37316</v>
          </cell>
          <cell r="G326">
            <v>37316</v>
          </cell>
          <cell r="O326">
            <v>38107</v>
          </cell>
          <cell r="P326" t="str">
            <v>DE233310</v>
          </cell>
        </row>
        <row r="327">
          <cell r="A327" t="str">
            <v>02W00024068</v>
          </cell>
          <cell r="B327" t="str">
            <v>20030327012</v>
          </cell>
          <cell r="C327" t="str">
            <v>ANUAR HAMSI</v>
          </cell>
          <cell r="D327">
            <v>23166</v>
          </cell>
          <cell r="E327" t="str">
            <v>L</v>
          </cell>
          <cell r="F327">
            <v>37316</v>
          </cell>
          <cell r="G327">
            <v>37316</v>
          </cell>
          <cell r="O327">
            <v>38107</v>
          </cell>
          <cell r="P327" t="str">
            <v>DE233310</v>
          </cell>
        </row>
        <row r="328">
          <cell r="A328" t="str">
            <v>02W00024076</v>
          </cell>
          <cell r="B328" t="str">
            <v>20030327001</v>
          </cell>
          <cell r="C328" t="str">
            <v>ARDI</v>
          </cell>
          <cell r="D328">
            <v>23534</v>
          </cell>
          <cell r="E328" t="str">
            <v>L</v>
          </cell>
          <cell r="F328">
            <v>37316</v>
          </cell>
          <cell r="G328">
            <v>37316</v>
          </cell>
          <cell r="O328">
            <v>38098</v>
          </cell>
          <cell r="P328" t="str">
            <v>DE233310</v>
          </cell>
        </row>
        <row r="329">
          <cell r="A329" t="str">
            <v>02W00024084</v>
          </cell>
          <cell r="B329" t="str">
            <v>20030327010</v>
          </cell>
          <cell r="C329" t="str">
            <v>ARI MONGGESANG</v>
          </cell>
          <cell r="D329">
            <v>27843</v>
          </cell>
          <cell r="E329" t="str">
            <v>L</v>
          </cell>
          <cell r="F329">
            <v>37316</v>
          </cell>
          <cell r="G329">
            <v>37316</v>
          </cell>
          <cell r="O329">
            <v>38107</v>
          </cell>
          <cell r="P329" t="str">
            <v>DE233310</v>
          </cell>
        </row>
        <row r="330">
          <cell r="A330" t="str">
            <v>02W00024092</v>
          </cell>
          <cell r="C330" t="str">
            <v>AZIS</v>
          </cell>
          <cell r="D330">
            <v>30531</v>
          </cell>
          <cell r="E330" t="str">
            <v>L</v>
          </cell>
          <cell r="F330">
            <v>37316</v>
          </cell>
          <cell r="G330">
            <v>37316</v>
          </cell>
          <cell r="M330" t="str">
            <v>A</v>
          </cell>
          <cell r="N330">
            <v>37622</v>
          </cell>
          <cell r="O330">
            <v>37365</v>
          </cell>
          <cell r="P330" t="str">
            <v>DWI</v>
          </cell>
        </row>
        <row r="331">
          <cell r="A331" t="str">
            <v>02W00024100</v>
          </cell>
          <cell r="B331" t="str">
            <v>20030327003</v>
          </cell>
          <cell r="C331" t="str">
            <v>DANANG JAYA</v>
          </cell>
          <cell r="D331">
            <v>28415</v>
          </cell>
          <cell r="E331" t="str">
            <v>L</v>
          </cell>
          <cell r="F331">
            <v>37316</v>
          </cell>
          <cell r="G331">
            <v>37316</v>
          </cell>
          <cell r="O331">
            <v>38107</v>
          </cell>
          <cell r="P331" t="str">
            <v>DE233310</v>
          </cell>
        </row>
        <row r="332">
          <cell r="A332" t="str">
            <v>02W00024118</v>
          </cell>
          <cell r="B332" t="str">
            <v>20030327004</v>
          </cell>
          <cell r="C332" t="str">
            <v>KAMRAN KABIR</v>
          </cell>
          <cell r="D332">
            <v>28281</v>
          </cell>
          <cell r="E332" t="str">
            <v>L</v>
          </cell>
          <cell r="F332">
            <v>37316</v>
          </cell>
          <cell r="G332">
            <v>37316</v>
          </cell>
          <cell r="O332">
            <v>38107</v>
          </cell>
          <cell r="P332" t="str">
            <v>DE233310</v>
          </cell>
        </row>
        <row r="333">
          <cell r="A333" t="str">
            <v>02W00024126</v>
          </cell>
          <cell r="B333" t="str">
            <v>20030327011</v>
          </cell>
          <cell r="C333" t="str">
            <v>MUHIDI P</v>
          </cell>
          <cell r="D333">
            <v>26936</v>
          </cell>
          <cell r="E333" t="str">
            <v>L</v>
          </cell>
          <cell r="F333">
            <v>37316</v>
          </cell>
          <cell r="G333">
            <v>37316</v>
          </cell>
          <cell r="O333">
            <v>38107</v>
          </cell>
          <cell r="P333" t="str">
            <v>DE233310</v>
          </cell>
        </row>
        <row r="334">
          <cell r="A334" t="str">
            <v>02W00024134</v>
          </cell>
          <cell r="B334" t="str">
            <v>20030327007</v>
          </cell>
          <cell r="C334" t="str">
            <v>NARIS</v>
          </cell>
          <cell r="D334">
            <v>25941</v>
          </cell>
          <cell r="E334" t="str">
            <v>L</v>
          </cell>
          <cell r="F334">
            <v>37288</v>
          </cell>
          <cell r="G334">
            <v>37288</v>
          </cell>
          <cell r="O334">
            <v>38107</v>
          </cell>
          <cell r="P334" t="str">
            <v>DE233310</v>
          </cell>
        </row>
        <row r="335">
          <cell r="A335" t="str">
            <v>02W00024142</v>
          </cell>
          <cell r="B335" t="str">
            <v>02W00013996</v>
          </cell>
          <cell r="C335" t="str">
            <v>PONIRAN</v>
          </cell>
          <cell r="D335">
            <v>28333</v>
          </cell>
          <cell r="E335" t="str">
            <v>L</v>
          </cell>
          <cell r="F335">
            <v>37288</v>
          </cell>
          <cell r="G335">
            <v>37288</v>
          </cell>
          <cell r="O335">
            <v>38098</v>
          </cell>
          <cell r="P335" t="str">
            <v>DE233310</v>
          </cell>
        </row>
        <row r="336">
          <cell r="A336" t="str">
            <v>02W00024159</v>
          </cell>
          <cell r="B336" t="str">
            <v>20030327002</v>
          </cell>
          <cell r="C336" t="str">
            <v>ROSMAN</v>
          </cell>
          <cell r="D336">
            <v>24729</v>
          </cell>
          <cell r="E336" t="str">
            <v>L</v>
          </cell>
          <cell r="F336">
            <v>37288</v>
          </cell>
          <cell r="G336">
            <v>37288</v>
          </cell>
          <cell r="O336">
            <v>38107</v>
          </cell>
          <cell r="P336" t="str">
            <v>DE233310</v>
          </cell>
        </row>
        <row r="337">
          <cell r="A337" t="str">
            <v>02W00024167</v>
          </cell>
          <cell r="B337" t="str">
            <v>20030327005</v>
          </cell>
          <cell r="C337" t="str">
            <v>SAMSUDDIN</v>
          </cell>
          <cell r="D337">
            <v>22444</v>
          </cell>
          <cell r="E337" t="str">
            <v>L</v>
          </cell>
          <cell r="F337">
            <v>37347</v>
          </cell>
          <cell r="G337">
            <v>37347</v>
          </cell>
          <cell r="O337">
            <v>38099</v>
          </cell>
          <cell r="P337" t="str">
            <v>DE233310</v>
          </cell>
        </row>
        <row r="338">
          <cell r="A338" t="str">
            <v>02W00029083</v>
          </cell>
          <cell r="B338" t="str">
            <v>20020427008</v>
          </cell>
          <cell r="C338" t="str">
            <v>ABDUL AZIS</v>
          </cell>
          <cell r="D338">
            <v>27152</v>
          </cell>
          <cell r="E338" t="str">
            <v>L</v>
          </cell>
          <cell r="F338">
            <v>37347</v>
          </cell>
          <cell r="G338">
            <v>37347</v>
          </cell>
          <cell r="O338">
            <v>38099</v>
          </cell>
          <cell r="P338" t="str">
            <v>DE233310</v>
          </cell>
        </row>
        <row r="339">
          <cell r="A339" t="str">
            <v>02W00029091</v>
          </cell>
          <cell r="B339" t="str">
            <v>20020427009</v>
          </cell>
          <cell r="C339" t="str">
            <v>AGUS SALIM</v>
          </cell>
          <cell r="D339">
            <v>26528</v>
          </cell>
          <cell r="E339" t="str">
            <v>L</v>
          </cell>
          <cell r="F339">
            <v>37347</v>
          </cell>
          <cell r="G339">
            <v>37347</v>
          </cell>
          <cell r="O339">
            <v>38107</v>
          </cell>
          <cell r="P339" t="str">
            <v>DE233310</v>
          </cell>
        </row>
        <row r="340">
          <cell r="A340" t="str">
            <v>02W00029109</v>
          </cell>
          <cell r="B340" t="str">
            <v>20020427009</v>
          </cell>
          <cell r="C340" t="str">
            <v>ASWAN MH</v>
          </cell>
          <cell r="D340">
            <v>22753</v>
          </cell>
          <cell r="E340" t="str">
            <v>L</v>
          </cell>
          <cell r="F340">
            <v>37347</v>
          </cell>
          <cell r="G340">
            <v>37347</v>
          </cell>
          <cell r="O340">
            <v>38107</v>
          </cell>
          <cell r="P340" t="str">
            <v>DE233310</v>
          </cell>
        </row>
        <row r="341">
          <cell r="A341" t="str">
            <v>02W00029117</v>
          </cell>
          <cell r="B341" t="str">
            <v>20020427007</v>
          </cell>
          <cell r="C341" t="str">
            <v>HADI PRAYITNO</v>
          </cell>
          <cell r="D341">
            <v>30509</v>
          </cell>
          <cell r="E341" t="str">
            <v>L</v>
          </cell>
          <cell r="F341">
            <v>37347</v>
          </cell>
          <cell r="G341">
            <v>37347</v>
          </cell>
          <cell r="O341">
            <v>38099</v>
          </cell>
          <cell r="P341" t="str">
            <v>DE233310</v>
          </cell>
        </row>
        <row r="342">
          <cell r="A342" t="str">
            <v>02W00029125</v>
          </cell>
          <cell r="B342" t="str">
            <v>20020427003</v>
          </cell>
          <cell r="C342" t="str">
            <v>HERMAN HETI</v>
          </cell>
          <cell r="D342">
            <v>28043</v>
          </cell>
          <cell r="E342" t="str">
            <v>L</v>
          </cell>
          <cell r="F342">
            <v>37347</v>
          </cell>
          <cell r="G342">
            <v>37347</v>
          </cell>
          <cell r="O342">
            <v>38107</v>
          </cell>
          <cell r="P342" t="str">
            <v>DE233310</v>
          </cell>
        </row>
        <row r="343">
          <cell r="A343" t="str">
            <v>02W00029133</v>
          </cell>
          <cell r="B343" t="str">
            <v>20020427001</v>
          </cell>
          <cell r="C343" t="str">
            <v>IWAN SETIAWAN</v>
          </cell>
          <cell r="D343">
            <v>29586</v>
          </cell>
          <cell r="E343" t="str">
            <v>L</v>
          </cell>
          <cell r="F343">
            <v>37347</v>
          </cell>
          <cell r="G343">
            <v>37347</v>
          </cell>
          <cell r="O343">
            <v>38107</v>
          </cell>
          <cell r="P343" t="str">
            <v>DE233310</v>
          </cell>
        </row>
        <row r="344">
          <cell r="A344" t="str">
            <v>02W00029141</v>
          </cell>
          <cell r="B344" t="str">
            <v>20020427004</v>
          </cell>
          <cell r="C344" t="str">
            <v>NASIR</v>
          </cell>
          <cell r="D344">
            <v>30081</v>
          </cell>
          <cell r="E344" t="str">
            <v>L</v>
          </cell>
          <cell r="F344">
            <v>37347</v>
          </cell>
          <cell r="G344">
            <v>37347</v>
          </cell>
          <cell r="O344">
            <v>38107</v>
          </cell>
          <cell r="P344" t="str">
            <v>DE233310</v>
          </cell>
        </row>
        <row r="345">
          <cell r="A345" t="str">
            <v>02W00029158</v>
          </cell>
          <cell r="B345" t="str">
            <v>20020427006</v>
          </cell>
          <cell r="C345" t="str">
            <v>SARMAN</v>
          </cell>
          <cell r="D345">
            <v>28383</v>
          </cell>
          <cell r="E345" t="str">
            <v>L</v>
          </cell>
          <cell r="F345">
            <v>37347</v>
          </cell>
          <cell r="G345">
            <v>37347</v>
          </cell>
          <cell r="O345">
            <v>38107</v>
          </cell>
          <cell r="P345" t="str">
            <v>DE233310</v>
          </cell>
        </row>
        <row r="346">
          <cell r="A346" t="str">
            <v>02W00029166</v>
          </cell>
          <cell r="B346" t="str">
            <v>20020427002</v>
          </cell>
          <cell r="C346" t="str">
            <v>THOMAS TEDI</v>
          </cell>
          <cell r="D346">
            <v>27046</v>
          </cell>
          <cell r="E346" t="str">
            <v>L</v>
          </cell>
          <cell r="F346">
            <v>37347</v>
          </cell>
          <cell r="G346">
            <v>37347</v>
          </cell>
          <cell r="O346">
            <v>38107</v>
          </cell>
          <cell r="P346" t="str">
            <v>DE233310</v>
          </cell>
        </row>
        <row r="347">
          <cell r="A347" t="str">
            <v>02W00051129</v>
          </cell>
          <cell r="C347" t="str">
            <v>NANANG S</v>
          </cell>
          <cell r="D347">
            <v>28439</v>
          </cell>
          <cell r="E347" t="str">
            <v>L</v>
          </cell>
          <cell r="F347">
            <v>37408</v>
          </cell>
          <cell r="G347">
            <v>37408</v>
          </cell>
          <cell r="M347" t="str">
            <v>A</v>
          </cell>
          <cell r="N347">
            <v>37591</v>
          </cell>
          <cell r="O347">
            <v>37455</v>
          </cell>
          <cell r="P347" t="str">
            <v>INA</v>
          </cell>
        </row>
        <row r="348">
          <cell r="A348" t="str">
            <v>02W00051137</v>
          </cell>
          <cell r="B348" t="str">
            <v>20020127002</v>
          </cell>
          <cell r="C348" t="str">
            <v>TASRIPAN</v>
          </cell>
          <cell r="D348">
            <v>27235</v>
          </cell>
          <cell r="E348" t="str">
            <v>L</v>
          </cell>
          <cell r="F348">
            <v>37408</v>
          </cell>
          <cell r="G348">
            <v>37408</v>
          </cell>
          <cell r="O348">
            <v>38107</v>
          </cell>
          <cell r="P348" t="str">
            <v>DE233310</v>
          </cell>
        </row>
        <row r="349">
          <cell r="A349" t="str">
            <v>02W00051145</v>
          </cell>
          <cell r="B349" t="str">
            <v>20020127003</v>
          </cell>
          <cell r="C349" t="str">
            <v>MUGIANTO</v>
          </cell>
          <cell r="D349">
            <v>22095</v>
          </cell>
          <cell r="E349" t="str">
            <v>L</v>
          </cell>
          <cell r="F349">
            <v>37408</v>
          </cell>
          <cell r="G349">
            <v>37408</v>
          </cell>
          <cell r="O349">
            <v>38107</v>
          </cell>
          <cell r="P349" t="str">
            <v>DE233310</v>
          </cell>
        </row>
        <row r="350">
          <cell r="A350" t="str">
            <v>02W00051152</v>
          </cell>
          <cell r="C350" t="str">
            <v>FASRIMIN D REPA</v>
          </cell>
          <cell r="D350">
            <v>29217</v>
          </cell>
          <cell r="E350" t="str">
            <v>L</v>
          </cell>
          <cell r="F350">
            <v>37408</v>
          </cell>
          <cell r="G350">
            <v>37408</v>
          </cell>
          <cell r="M350" t="str">
            <v>A</v>
          </cell>
          <cell r="N350">
            <v>37622</v>
          </cell>
          <cell r="O350">
            <v>37455</v>
          </cell>
          <cell r="P350" t="str">
            <v>INA</v>
          </cell>
        </row>
        <row r="351">
          <cell r="A351" t="str">
            <v>02W00051160</v>
          </cell>
          <cell r="B351" t="str">
            <v>20020127005</v>
          </cell>
          <cell r="C351" t="str">
            <v>MOH RAMLI LATABE</v>
          </cell>
          <cell r="D351">
            <v>28333</v>
          </cell>
          <cell r="E351" t="str">
            <v>L</v>
          </cell>
          <cell r="F351">
            <v>37408</v>
          </cell>
          <cell r="G351">
            <v>37408</v>
          </cell>
          <cell r="O351">
            <v>38098</v>
          </cell>
          <cell r="P351" t="str">
            <v>DE233310</v>
          </cell>
        </row>
        <row r="352">
          <cell r="A352" t="str">
            <v>02W00051178</v>
          </cell>
          <cell r="B352" t="str">
            <v>20020127006</v>
          </cell>
          <cell r="C352" t="str">
            <v>MARWAN</v>
          </cell>
          <cell r="D352">
            <v>24472</v>
          </cell>
          <cell r="E352" t="str">
            <v>L</v>
          </cell>
          <cell r="F352">
            <v>37408</v>
          </cell>
          <cell r="G352">
            <v>37408</v>
          </cell>
          <cell r="O352">
            <v>38107</v>
          </cell>
          <cell r="P352" t="str">
            <v>DE233310</v>
          </cell>
        </row>
        <row r="353">
          <cell r="A353" t="str">
            <v>02W00051186</v>
          </cell>
          <cell r="B353" t="str">
            <v>20020127007</v>
          </cell>
          <cell r="C353" t="str">
            <v>ARHAM</v>
          </cell>
          <cell r="D353">
            <v>28667</v>
          </cell>
          <cell r="E353" t="str">
            <v>L</v>
          </cell>
          <cell r="F353">
            <v>37408</v>
          </cell>
          <cell r="G353">
            <v>37408</v>
          </cell>
          <cell r="M353" t="str">
            <v>A</v>
          </cell>
          <cell r="N353">
            <v>37773</v>
          </cell>
          <cell r="O353">
            <v>38107</v>
          </cell>
          <cell r="P353" t="str">
            <v>DE233310</v>
          </cell>
        </row>
        <row r="354">
          <cell r="A354" t="str">
            <v>02W00051194</v>
          </cell>
          <cell r="B354" t="str">
            <v>20020127008</v>
          </cell>
          <cell r="C354" t="str">
            <v>BAHARUDDIN</v>
          </cell>
          <cell r="D354">
            <v>26945</v>
          </cell>
          <cell r="E354" t="str">
            <v>L</v>
          </cell>
          <cell r="F354">
            <v>37408</v>
          </cell>
          <cell r="G354">
            <v>37408</v>
          </cell>
          <cell r="O354">
            <v>38098</v>
          </cell>
          <cell r="P354" t="str">
            <v>DE233310</v>
          </cell>
        </row>
        <row r="355">
          <cell r="A355" t="str">
            <v>02W00051202</v>
          </cell>
          <cell r="B355" t="str">
            <v>20020127011</v>
          </cell>
          <cell r="C355" t="str">
            <v>SAHRUL TANJUNG</v>
          </cell>
          <cell r="D355">
            <v>24057</v>
          </cell>
          <cell r="E355" t="str">
            <v>L</v>
          </cell>
          <cell r="F355">
            <v>37408</v>
          </cell>
          <cell r="G355">
            <v>37408</v>
          </cell>
          <cell r="O355">
            <v>38107</v>
          </cell>
          <cell r="P355" t="str">
            <v>DE233310</v>
          </cell>
        </row>
        <row r="356">
          <cell r="A356" t="str">
            <v>02W00051210</v>
          </cell>
          <cell r="B356" t="str">
            <v>20020127018</v>
          </cell>
          <cell r="C356" t="str">
            <v>RIDWAN</v>
          </cell>
          <cell r="D356">
            <v>30263</v>
          </cell>
          <cell r="E356" t="str">
            <v>L</v>
          </cell>
          <cell r="F356">
            <v>37408</v>
          </cell>
          <cell r="G356">
            <v>37408</v>
          </cell>
          <cell r="O356">
            <v>38107</v>
          </cell>
          <cell r="P356" t="str">
            <v>DE233310</v>
          </cell>
        </row>
        <row r="357">
          <cell r="A357" t="str">
            <v>02W00051228</v>
          </cell>
          <cell r="B357" t="str">
            <v>20020127009</v>
          </cell>
          <cell r="C357" t="str">
            <v>ABDULLAH</v>
          </cell>
          <cell r="D357">
            <v>28980</v>
          </cell>
          <cell r="E357" t="str">
            <v>L</v>
          </cell>
          <cell r="F357">
            <v>37408</v>
          </cell>
          <cell r="G357">
            <v>37408</v>
          </cell>
          <cell r="K357">
            <v>37866</v>
          </cell>
          <cell r="O357">
            <v>37455</v>
          </cell>
          <cell r="P357" t="str">
            <v>INA</v>
          </cell>
        </row>
        <row r="358">
          <cell r="A358" t="str">
            <v>02W00051236</v>
          </cell>
          <cell r="B358" t="str">
            <v>20020127010</v>
          </cell>
          <cell r="C358" t="str">
            <v>MATTOIB</v>
          </cell>
          <cell r="D358">
            <v>26344</v>
          </cell>
          <cell r="E358" t="str">
            <v>L</v>
          </cell>
          <cell r="F358">
            <v>37408</v>
          </cell>
          <cell r="G358">
            <v>37408</v>
          </cell>
          <cell r="K358">
            <v>37866</v>
          </cell>
          <cell r="M358" t="str">
            <v>A</v>
          </cell>
          <cell r="N358">
            <v>37895</v>
          </cell>
          <cell r="O358">
            <v>37455</v>
          </cell>
          <cell r="P358" t="str">
            <v>INA</v>
          </cell>
        </row>
        <row r="359">
          <cell r="A359" t="str">
            <v>02W00051244</v>
          </cell>
          <cell r="B359" t="str">
            <v>20020127010</v>
          </cell>
          <cell r="C359" t="str">
            <v>ADE MUHAERI</v>
          </cell>
          <cell r="D359">
            <v>26225</v>
          </cell>
          <cell r="E359" t="str">
            <v>L</v>
          </cell>
          <cell r="F359">
            <v>37408</v>
          </cell>
          <cell r="G359">
            <v>37408</v>
          </cell>
          <cell r="O359">
            <v>38107</v>
          </cell>
          <cell r="P359" t="str">
            <v>DE233310</v>
          </cell>
        </row>
        <row r="360">
          <cell r="A360" t="str">
            <v>02W00067877</v>
          </cell>
          <cell r="B360" t="str">
            <v>20020227001</v>
          </cell>
          <cell r="C360" t="str">
            <v>AEP SAEPUDIN</v>
          </cell>
          <cell r="D360">
            <v>28850</v>
          </cell>
          <cell r="E360" t="str">
            <v>L</v>
          </cell>
          <cell r="F360">
            <v>37438</v>
          </cell>
          <cell r="G360">
            <v>37438</v>
          </cell>
          <cell r="O360">
            <v>37490</v>
          </cell>
          <cell r="P360" t="str">
            <v>INA</v>
          </cell>
        </row>
        <row r="361">
          <cell r="A361" t="str">
            <v>02W00067885</v>
          </cell>
          <cell r="B361" t="str">
            <v>20020227002</v>
          </cell>
          <cell r="C361" t="str">
            <v>ANJALI NUR ALIFAH</v>
          </cell>
          <cell r="D361">
            <v>28819</v>
          </cell>
          <cell r="E361" t="str">
            <v>L</v>
          </cell>
          <cell r="F361">
            <v>37438</v>
          </cell>
          <cell r="G361">
            <v>37438</v>
          </cell>
          <cell r="O361">
            <v>37490</v>
          </cell>
          <cell r="P361" t="str">
            <v>INA</v>
          </cell>
        </row>
        <row r="362">
          <cell r="A362" t="str">
            <v>02W00067893</v>
          </cell>
          <cell r="B362" t="str">
            <v>20020227003</v>
          </cell>
          <cell r="C362" t="str">
            <v>ABDUL MUTHOLIB</v>
          </cell>
          <cell r="D362">
            <v>29433</v>
          </cell>
          <cell r="E362" t="str">
            <v>L</v>
          </cell>
          <cell r="F362">
            <v>37438</v>
          </cell>
          <cell r="G362">
            <v>37438</v>
          </cell>
          <cell r="O362">
            <v>37490</v>
          </cell>
          <cell r="P362" t="str">
            <v>INA</v>
          </cell>
        </row>
        <row r="363">
          <cell r="A363" t="str">
            <v>02W00068149</v>
          </cell>
          <cell r="B363" t="str">
            <v>20020527001</v>
          </cell>
          <cell r="C363" t="str">
            <v>EBEN</v>
          </cell>
          <cell r="D363">
            <v>25522</v>
          </cell>
          <cell r="E363" t="str">
            <v>L</v>
          </cell>
          <cell r="F363">
            <v>37377</v>
          </cell>
          <cell r="G363">
            <v>37377</v>
          </cell>
          <cell r="M363" t="str">
            <v>A</v>
          </cell>
          <cell r="N363">
            <v>37742</v>
          </cell>
          <cell r="O363">
            <v>38107</v>
          </cell>
          <cell r="P363" t="str">
            <v>DE233310</v>
          </cell>
        </row>
        <row r="364">
          <cell r="A364" t="str">
            <v>02W00068156</v>
          </cell>
          <cell r="B364" t="str">
            <v>20020527002</v>
          </cell>
          <cell r="C364" t="str">
            <v>MATNUR</v>
          </cell>
          <cell r="D364">
            <v>28740</v>
          </cell>
          <cell r="E364" t="str">
            <v>L</v>
          </cell>
          <cell r="F364">
            <v>37377</v>
          </cell>
          <cell r="G364">
            <v>37377</v>
          </cell>
          <cell r="M364" t="str">
            <v>A</v>
          </cell>
          <cell r="N364">
            <v>37653</v>
          </cell>
          <cell r="O364">
            <v>38107</v>
          </cell>
          <cell r="P364" t="str">
            <v>DE233310</v>
          </cell>
        </row>
        <row r="365">
          <cell r="A365" t="str">
            <v>02W00068164</v>
          </cell>
          <cell r="B365" t="str">
            <v>20020527003</v>
          </cell>
          <cell r="C365" t="str">
            <v>KASNO</v>
          </cell>
          <cell r="D365">
            <v>24263</v>
          </cell>
          <cell r="E365" t="str">
            <v>L</v>
          </cell>
          <cell r="F365">
            <v>37377</v>
          </cell>
          <cell r="G365">
            <v>37377</v>
          </cell>
          <cell r="O365">
            <v>38107</v>
          </cell>
          <cell r="P365" t="str">
            <v>DE233310</v>
          </cell>
        </row>
        <row r="366">
          <cell r="A366" t="str">
            <v>02W00068172</v>
          </cell>
          <cell r="B366" t="str">
            <v>20020527004</v>
          </cell>
          <cell r="C366" t="str">
            <v>ZAENUDDIN</v>
          </cell>
          <cell r="D366">
            <v>30965</v>
          </cell>
          <cell r="E366" t="str">
            <v>L</v>
          </cell>
          <cell r="F366">
            <v>37377</v>
          </cell>
          <cell r="G366">
            <v>37377</v>
          </cell>
          <cell r="O366">
            <v>38107</v>
          </cell>
          <cell r="P366" t="str">
            <v>DE233310</v>
          </cell>
        </row>
        <row r="367">
          <cell r="A367" t="str">
            <v>02W00068180</v>
          </cell>
          <cell r="C367" t="str">
            <v>NURUL SOLEH</v>
          </cell>
          <cell r="D367">
            <v>30682</v>
          </cell>
          <cell r="E367" t="str">
            <v>L</v>
          </cell>
          <cell r="F367">
            <v>37377</v>
          </cell>
          <cell r="G367">
            <v>37377</v>
          </cell>
          <cell r="M367" t="str">
            <v>A</v>
          </cell>
          <cell r="N367">
            <v>37622</v>
          </cell>
          <cell r="O367">
            <v>37497</v>
          </cell>
          <cell r="P367" t="str">
            <v>INA</v>
          </cell>
        </row>
        <row r="368">
          <cell r="A368" t="str">
            <v>02W00068198</v>
          </cell>
          <cell r="B368" t="str">
            <v>20020527006</v>
          </cell>
          <cell r="C368" t="str">
            <v>SUDINO</v>
          </cell>
          <cell r="D368">
            <v>29575</v>
          </cell>
          <cell r="E368" t="str">
            <v>L</v>
          </cell>
          <cell r="F368">
            <v>37377</v>
          </cell>
          <cell r="G368">
            <v>37377</v>
          </cell>
          <cell r="O368">
            <v>38107</v>
          </cell>
          <cell r="P368" t="str">
            <v>DE233310</v>
          </cell>
        </row>
        <row r="369">
          <cell r="A369" t="str">
            <v>02W00068206</v>
          </cell>
          <cell r="B369" t="str">
            <v>20020527007</v>
          </cell>
          <cell r="C369" t="str">
            <v>MUALLIM</v>
          </cell>
          <cell r="D369">
            <v>31417</v>
          </cell>
          <cell r="E369" t="str">
            <v>L</v>
          </cell>
          <cell r="F369">
            <v>37377</v>
          </cell>
          <cell r="G369">
            <v>37377</v>
          </cell>
          <cell r="O369">
            <v>38107</v>
          </cell>
          <cell r="P369" t="str">
            <v>DE233310</v>
          </cell>
        </row>
        <row r="370">
          <cell r="A370" t="str">
            <v>02W00068214</v>
          </cell>
          <cell r="B370" t="str">
            <v>20020527008</v>
          </cell>
          <cell r="C370" t="str">
            <v>DIRMAN</v>
          </cell>
          <cell r="D370">
            <v>26292</v>
          </cell>
          <cell r="E370" t="str">
            <v>L</v>
          </cell>
          <cell r="F370">
            <v>37377</v>
          </cell>
          <cell r="G370">
            <v>37377</v>
          </cell>
          <cell r="O370">
            <v>38107</v>
          </cell>
          <cell r="P370" t="str">
            <v>DE233310</v>
          </cell>
        </row>
        <row r="371">
          <cell r="A371" t="str">
            <v>02W00068222</v>
          </cell>
          <cell r="B371" t="str">
            <v>20020527009</v>
          </cell>
          <cell r="C371" t="str">
            <v>SAFRUDIN</v>
          </cell>
          <cell r="D371">
            <v>26921</v>
          </cell>
          <cell r="E371" t="str">
            <v>L</v>
          </cell>
          <cell r="F371">
            <v>37377</v>
          </cell>
          <cell r="G371">
            <v>37377</v>
          </cell>
          <cell r="M371" t="str">
            <v>A</v>
          </cell>
          <cell r="N371">
            <v>37742</v>
          </cell>
          <cell r="O371">
            <v>38107</v>
          </cell>
          <cell r="P371" t="str">
            <v>DE233310</v>
          </cell>
        </row>
        <row r="372">
          <cell r="A372" t="str">
            <v>02W00068230</v>
          </cell>
          <cell r="C372" t="str">
            <v>MARYONO</v>
          </cell>
          <cell r="D372">
            <v>29945</v>
          </cell>
          <cell r="E372" t="str">
            <v>L</v>
          </cell>
          <cell r="F372">
            <v>37377</v>
          </cell>
          <cell r="G372">
            <v>37377</v>
          </cell>
          <cell r="M372" t="str">
            <v>A</v>
          </cell>
          <cell r="N372">
            <v>37622</v>
          </cell>
          <cell r="O372">
            <v>37497</v>
          </cell>
          <cell r="P372" t="str">
            <v>INA</v>
          </cell>
        </row>
        <row r="373">
          <cell r="A373" t="str">
            <v>02W00068248</v>
          </cell>
          <cell r="B373" t="str">
            <v>20020527011</v>
          </cell>
          <cell r="C373" t="str">
            <v>SULAEMAN</v>
          </cell>
          <cell r="D373">
            <v>25724</v>
          </cell>
          <cell r="E373" t="str">
            <v>L</v>
          </cell>
          <cell r="F373">
            <v>37408</v>
          </cell>
          <cell r="G373">
            <v>37408</v>
          </cell>
          <cell r="O373">
            <v>38099</v>
          </cell>
          <cell r="P373" t="str">
            <v>DE233310</v>
          </cell>
        </row>
        <row r="374">
          <cell r="A374" t="str">
            <v>02W00068255</v>
          </cell>
          <cell r="B374" t="str">
            <v>20020527012</v>
          </cell>
          <cell r="C374" t="str">
            <v>MUHAMMAD BAHRI</v>
          </cell>
          <cell r="D374">
            <v>22281</v>
          </cell>
          <cell r="E374" t="str">
            <v>L</v>
          </cell>
          <cell r="F374">
            <v>37408</v>
          </cell>
          <cell r="G374">
            <v>37408</v>
          </cell>
          <cell r="O374">
            <v>38099</v>
          </cell>
          <cell r="P374" t="str">
            <v>DE233310</v>
          </cell>
        </row>
        <row r="375">
          <cell r="A375" t="str">
            <v>02W00068263</v>
          </cell>
          <cell r="B375" t="str">
            <v>20020127014</v>
          </cell>
          <cell r="C375" t="str">
            <v>DEDE SUWARTO</v>
          </cell>
          <cell r="D375">
            <v>29098</v>
          </cell>
          <cell r="E375" t="str">
            <v>L</v>
          </cell>
          <cell r="F375">
            <v>37408</v>
          </cell>
          <cell r="G375">
            <v>37408</v>
          </cell>
          <cell r="O375">
            <v>38107</v>
          </cell>
          <cell r="P375" t="str">
            <v>DE233310</v>
          </cell>
        </row>
        <row r="376">
          <cell r="A376" t="str">
            <v>02W00068271</v>
          </cell>
          <cell r="B376" t="str">
            <v>20020127013</v>
          </cell>
          <cell r="C376" t="str">
            <v>PASKALIS</v>
          </cell>
          <cell r="D376">
            <v>23375</v>
          </cell>
          <cell r="E376" t="str">
            <v>L</v>
          </cell>
          <cell r="F376">
            <v>37408</v>
          </cell>
          <cell r="G376">
            <v>37408</v>
          </cell>
          <cell r="O376">
            <v>38107</v>
          </cell>
          <cell r="P376" t="str">
            <v>DE233310</v>
          </cell>
        </row>
        <row r="377">
          <cell r="A377" t="str">
            <v>02W00068289</v>
          </cell>
          <cell r="B377" t="str">
            <v>20020127017</v>
          </cell>
          <cell r="C377" t="str">
            <v>PARLAN</v>
          </cell>
          <cell r="D377">
            <v>24618</v>
          </cell>
          <cell r="E377" t="str">
            <v>L</v>
          </cell>
          <cell r="F377">
            <v>37408</v>
          </cell>
          <cell r="G377">
            <v>37408</v>
          </cell>
          <cell r="O377">
            <v>38107</v>
          </cell>
          <cell r="P377" t="str">
            <v>DE233310</v>
          </cell>
        </row>
        <row r="378">
          <cell r="A378" t="str">
            <v>02W00068297</v>
          </cell>
          <cell r="B378" t="str">
            <v>20020127012</v>
          </cell>
          <cell r="C378" t="str">
            <v>YUSUF DEDY</v>
          </cell>
          <cell r="D378">
            <v>27851</v>
          </cell>
          <cell r="E378" t="str">
            <v>L</v>
          </cell>
          <cell r="F378">
            <v>37408</v>
          </cell>
          <cell r="G378">
            <v>37408</v>
          </cell>
          <cell r="O378">
            <v>38107</v>
          </cell>
          <cell r="P378" t="str">
            <v>DE233310</v>
          </cell>
        </row>
        <row r="379">
          <cell r="A379" t="str">
            <v>02W00068305</v>
          </cell>
          <cell r="B379" t="str">
            <v>20020127019</v>
          </cell>
          <cell r="C379" t="str">
            <v>DADI ARIAWAN</v>
          </cell>
          <cell r="D379">
            <v>28679</v>
          </cell>
          <cell r="E379" t="str">
            <v>L</v>
          </cell>
          <cell r="F379">
            <v>37408</v>
          </cell>
          <cell r="G379">
            <v>37408</v>
          </cell>
          <cell r="M379" t="str">
            <v>A</v>
          </cell>
          <cell r="N379">
            <v>37803</v>
          </cell>
          <cell r="O379">
            <v>38107</v>
          </cell>
          <cell r="P379" t="str">
            <v>DE233310</v>
          </cell>
        </row>
        <row r="380">
          <cell r="A380" t="str">
            <v>02W00102351</v>
          </cell>
          <cell r="B380" t="str">
            <v>20020327007</v>
          </cell>
          <cell r="C380" t="str">
            <v>AKHYAR</v>
          </cell>
          <cell r="D380">
            <v>22740</v>
          </cell>
          <cell r="E380" t="str">
            <v>L</v>
          </cell>
          <cell r="F380">
            <v>37500</v>
          </cell>
          <cell r="G380">
            <v>37500</v>
          </cell>
          <cell r="O380">
            <v>37553</v>
          </cell>
          <cell r="P380" t="str">
            <v>INA</v>
          </cell>
        </row>
        <row r="381">
          <cell r="A381" t="str">
            <v>02W00102369</v>
          </cell>
          <cell r="B381" t="str">
            <v>20020327004</v>
          </cell>
          <cell r="C381" t="str">
            <v>DORKAS PADIDI</v>
          </cell>
          <cell r="D381">
            <v>30113</v>
          </cell>
          <cell r="E381" t="str">
            <v>P</v>
          </cell>
          <cell r="F381">
            <v>37500</v>
          </cell>
          <cell r="G381">
            <v>37500</v>
          </cell>
          <cell r="O381">
            <v>37553</v>
          </cell>
          <cell r="P381" t="str">
            <v>INA</v>
          </cell>
        </row>
        <row r="382">
          <cell r="A382" t="str">
            <v>02W00102377</v>
          </cell>
          <cell r="B382" t="str">
            <v>20020327009</v>
          </cell>
          <cell r="C382" t="str">
            <v>IWAN</v>
          </cell>
          <cell r="D382">
            <v>29586</v>
          </cell>
          <cell r="E382" t="str">
            <v>L</v>
          </cell>
          <cell r="F382">
            <v>37500</v>
          </cell>
          <cell r="G382">
            <v>37500</v>
          </cell>
          <cell r="O382">
            <v>37553</v>
          </cell>
          <cell r="P382" t="str">
            <v>INA</v>
          </cell>
        </row>
        <row r="383">
          <cell r="A383" t="str">
            <v>02W00102385</v>
          </cell>
          <cell r="B383" t="str">
            <v>20020327005</v>
          </cell>
          <cell r="C383" t="str">
            <v>MULYADI</v>
          </cell>
          <cell r="D383">
            <v>28767</v>
          </cell>
          <cell r="E383" t="str">
            <v>L</v>
          </cell>
          <cell r="F383">
            <v>37500</v>
          </cell>
          <cell r="G383">
            <v>37500</v>
          </cell>
          <cell r="K383">
            <v>37866</v>
          </cell>
          <cell r="M383" t="str">
            <v>A</v>
          </cell>
          <cell r="N383">
            <v>37895</v>
          </cell>
          <cell r="O383">
            <v>37553</v>
          </cell>
          <cell r="P383" t="str">
            <v>INA</v>
          </cell>
        </row>
        <row r="384">
          <cell r="A384" t="str">
            <v>02W00102393</v>
          </cell>
          <cell r="B384" t="str">
            <v>20020327010</v>
          </cell>
          <cell r="C384" t="str">
            <v>RIDWANSYAH</v>
          </cell>
          <cell r="D384">
            <v>29749</v>
          </cell>
          <cell r="E384" t="str">
            <v>L</v>
          </cell>
          <cell r="F384">
            <v>37500</v>
          </cell>
          <cell r="G384">
            <v>37500</v>
          </cell>
          <cell r="M384" t="str">
            <v>A</v>
          </cell>
          <cell r="N384">
            <v>37834</v>
          </cell>
          <cell r="O384">
            <v>37553</v>
          </cell>
          <cell r="P384" t="str">
            <v>INA</v>
          </cell>
        </row>
        <row r="385">
          <cell r="A385" t="str">
            <v>02W00102401</v>
          </cell>
          <cell r="B385" t="str">
            <v>20020327006</v>
          </cell>
          <cell r="C385" t="str">
            <v>RUHLAN</v>
          </cell>
          <cell r="D385">
            <v>27101</v>
          </cell>
          <cell r="E385" t="str">
            <v>L</v>
          </cell>
          <cell r="F385">
            <v>37500</v>
          </cell>
          <cell r="G385">
            <v>37500</v>
          </cell>
          <cell r="O385">
            <v>37553</v>
          </cell>
          <cell r="P385" t="str">
            <v>INA</v>
          </cell>
        </row>
        <row r="386">
          <cell r="A386" t="str">
            <v>02W00102419</v>
          </cell>
          <cell r="B386" t="str">
            <v>20020327008</v>
          </cell>
          <cell r="C386" t="str">
            <v>SYAHDAN</v>
          </cell>
          <cell r="D386">
            <v>23376</v>
          </cell>
          <cell r="E386" t="str">
            <v>L</v>
          </cell>
          <cell r="F386">
            <v>37500</v>
          </cell>
          <cell r="G386">
            <v>37500</v>
          </cell>
          <cell r="M386" t="str">
            <v>A</v>
          </cell>
          <cell r="N386">
            <v>38200</v>
          </cell>
          <cell r="O386">
            <v>37553</v>
          </cell>
          <cell r="P386" t="str">
            <v>INA</v>
          </cell>
        </row>
        <row r="387">
          <cell r="A387" t="str">
            <v>02W00111337</v>
          </cell>
          <cell r="B387" t="str">
            <v>MM100998134</v>
          </cell>
          <cell r="C387" t="str">
            <v>AGUS DARSANTO ARDIONO</v>
          </cell>
          <cell r="D387">
            <v>24714</v>
          </cell>
          <cell r="E387" t="str">
            <v>L</v>
          </cell>
          <cell r="F387">
            <v>37530</v>
          </cell>
          <cell r="G387">
            <v>37530</v>
          </cell>
          <cell r="O387">
            <v>38107</v>
          </cell>
          <cell r="P387" t="str">
            <v>DE233310</v>
          </cell>
        </row>
        <row r="388">
          <cell r="A388" t="str">
            <v>02W00111345</v>
          </cell>
          <cell r="B388" t="str">
            <v>20020427017</v>
          </cell>
          <cell r="C388" t="str">
            <v>ALIMO</v>
          </cell>
          <cell r="D388">
            <v>23506</v>
          </cell>
          <cell r="E388" t="str">
            <v>L</v>
          </cell>
          <cell r="F388">
            <v>37530</v>
          </cell>
          <cell r="G388">
            <v>37530</v>
          </cell>
          <cell r="O388">
            <v>37579</v>
          </cell>
          <cell r="P388" t="str">
            <v>INA</v>
          </cell>
        </row>
        <row r="389">
          <cell r="A389" t="str">
            <v>02W00111352</v>
          </cell>
          <cell r="B389" t="str">
            <v>20020427013</v>
          </cell>
          <cell r="C389" t="str">
            <v>ARJAD</v>
          </cell>
          <cell r="D389">
            <v>26949</v>
          </cell>
          <cell r="E389" t="str">
            <v>L</v>
          </cell>
          <cell r="F389">
            <v>37530</v>
          </cell>
          <cell r="G389">
            <v>37530</v>
          </cell>
          <cell r="O389">
            <v>37579</v>
          </cell>
          <cell r="P389" t="str">
            <v>INA</v>
          </cell>
        </row>
        <row r="390">
          <cell r="A390" t="str">
            <v>02W00111360</v>
          </cell>
          <cell r="B390" t="str">
            <v>20020427014</v>
          </cell>
          <cell r="C390" t="str">
            <v>BRONTO</v>
          </cell>
          <cell r="D390">
            <v>28171</v>
          </cell>
          <cell r="E390" t="str">
            <v>L</v>
          </cell>
          <cell r="F390">
            <v>37530</v>
          </cell>
          <cell r="G390">
            <v>37530</v>
          </cell>
          <cell r="O390">
            <v>37579</v>
          </cell>
          <cell r="P390" t="str">
            <v>INA</v>
          </cell>
        </row>
        <row r="391">
          <cell r="A391" t="str">
            <v>02W00111378</v>
          </cell>
          <cell r="B391" t="str">
            <v>20020427010</v>
          </cell>
          <cell r="C391" t="str">
            <v>BUNANDIR</v>
          </cell>
          <cell r="D391">
            <v>24270</v>
          </cell>
          <cell r="E391" t="str">
            <v>L</v>
          </cell>
          <cell r="F391">
            <v>37530</v>
          </cell>
          <cell r="G391">
            <v>37530</v>
          </cell>
          <cell r="O391">
            <v>37579</v>
          </cell>
          <cell r="P391" t="str">
            <v>INA</v>
          </cell>
        </row>
        <row r="392">
          <cell r="A392" t="str">
            <v>02W00111386</v>
          </cell>
          <cell r="B392" t="str">
            <v>20020427011</v>
          </cell>
          <cell r="C392" t="str">
            <v>RASMIN</v>
          </cell>
          <cell r="D392">
            <v>29220</v>
          </cell>
          <cell r="E392" t="str">
            <v>L</v>
          </cell>
          <cell r="F392">
            <v>37530</v>
          </cell>
          <cell r="G392">
            <v>37530</v>
          </cell>
          <cell r="M392" t="str">
            <v>A</v>
          </cell>
          <cell r="N392">
            <v>37742</v>
          </cell>
          <cell r="O392">
            <v>37579</v>
          </cell>
          <cell r="P392" t="str">
            <v>INA</v>
          </cell>
        </row>
        <row r="393">
          <cell r="A393" t="str">
            <v>02W00111394</v>
          </cell>
          <cell r="B393" t="str">
            <v>20020427015</v>
          </cell>
          <cell r="C393" t="str">
            <v>SUDARSONO</v>
          </cell>
          <cell r="D393">
            <v>30495</v>
          </cell>
          <cell r="E393" t="str">
            <v>L</v>
          </cell>
          <cell r="F393">
            <v>37530</v>
          </cell>
          <cell r="G393">
            <v>37530</v>
          </cell>
          <cell r="O393">
            <v>37579</v>
          </cell>
          <cell r="P393" t="str">
            <v>INA</v>
          </cell>
        </row>
        <row r="394">
          <cell r="A394" t="str">
            <v>02W00111402</v>
          </cell>
          <cell r="B394" t="str">
            <v>20020427016</v>
          </cell>
          <cell r="C394" t="str">
            <v>YUDI SADINO</v>
          </cell>
          <cell r="D394">
            <v>30083</v>
          </cell>
          <cell r="E394" t="str">
            <v>L</v>
          </cell>
          <cell r="F394">
            <v>37530</v>
          </cell>
          <cell r="G394">
            <v>37530</v>
          </cell>
          <cell r="O394">
            <v>37579</v>
          </cell>
          <cell r="P394" t="str">
            <v>INA</v>
          </cell>
        </row>
        <row r="395">
          <cell r="A395" t="str">
            <v>02W00111907</v>
          </cell>
          <cell r="B395" t="str">
            <v>20020427012</v>
          </cell>
          <cell r="C395" t="str">
            <v>MARIUS</v>
          </cell>
          <cell r="D395">
            <v>29220</v>
          </cell>
          <cell r="E395" t="str">
            <v>L</v>
          </cell>
          <cell r="F395">
            <v>37530</v>
          </cell>
          <cell r="G395">
            <v>37530</v>
          </cell>
          <cell r="O395">
            <v>37585</v>
          </cell>
          <cell r="P395" t="str">
            <v>INA</v>
          </cell>
        </row>
        <row r="396">
          <cell r="A396" t="str">
            <v>02W00116534</v>
          </cell>
          <cell r="B396" t="str">
            <v>20021127001</v>
          </cell>
          <cell r="C396" t="str">
            <v>NURLAILA AMIR</v>
          </cell>
          <cell r="D396">
            <v>30793</v>
          </cell>
          <cell r="E396" t="str">
            <v>P</v>
          </cell>
          <cell r="F396">
            <v>37561</v>
          </cell>
          <cell r="G396">
            <v>37561</v>
          </cell>
          <cell r="O396">
            <v>37613</v>
          </cell>
          <cell r="P396" t="str">
            <v>INA</v>
          </cell>
        </row>
        <row r="397">
          <cell r="A397" t="str">
            <v>02W00116542</v>
          </cell>
          <cell r="B397" t="str">
            <v>LTT00496092</v>
          </cell>
          <cell r="C397" t="str">
            <v>SLAMAT IR</v>
          </cell>
          <cell r="D397">
            <v>25489</v>
          </cell>
          <cell r="E397" t="str">
            <v>L</v>
          </cell>
          <cell r="F397">
            <v>37561</v>
          </cell>
          <cell r="G397">
            <v>37561</v>
          </cell>
          <cell r="O397">
            <v>38107</v>
          </cell>
          <cell r="P397" t="str">
            <v>DE233310</v>
          </cell>
        </row>
        <row r="398">
          <cell r="A398" t="str">
            <v>02W00121070</v>
          </cell>
          <cell r="B398" t="str">
            <v>2001080004</v>
          </cell>
          <cell r="C398" t="str">
            <v>APEMANUEL</v>
          </cell>
          <cell r="D398">
            <v>27544</v>
          </cell>
          <cell r="E398" t="str">
            <v>L</v>
          </cell>
          <cell r="F398">
            <v>37591</v>
          </cell>
          <cell r="G398">
            <v>37591</v>
          </cell>
          <cell r="O398">
            <v>38107</v>
          </cell>
          <cell r="P398" t="str">
            <v>DE233310</v>
          </cell>
        </row>
        <row r="399">
          <cell r="A399" t="str">
            <v>02W00121088</v>
          </cell>
          <cell r="B399" t="str">
            <v>20011132004</v>
          </cell>
          <cell r="C399" t="str">
            <v>ARMAN</v>
          </cell>
          <cell r="D399">
            <v>27483</v>
          </cell>
          <cell r="E399" t="str">
            <v>L</v>
          </cell>
          <cell r="F399">
            <v>37591</v>
          </cell>
          <cell r="G399">
            <v>37591</v>
          </cell>
          <cell r="O399">
            <v>38098</v>
          </cell>
          <cell r="P399" t="str">
            <v>DE233310</v>
          </cell>
        </row>
        <row r="400">
          <cell r="A400" t="str">
            <v>02W00121096</v>
          </cell>
          <cell r="B400" t="str">
            <v>SR210299136</v>
          </cell>
          <cell r="C400" t="str">
            <v>BAMBANG WINARDI</v>
          </cell>
          <cell r="D400">
            <v>26031</v>
          </cell>
          <cell r="E400" t="str">
            <v>L</v>
          </cell>
          <cell r="F400">
            <v>37591</v>
          </cell>
          <cell r="G400">
            <v>37591</v>
          </cell>
          <cell r="O400">
            <v>38107</v>
          </cell>
          <cell r="P400" t="str">
            <v>DE233310</v>
          </cell>
        </row>
        <row r="401">
          <cell r="A401" t="str">
            <v>02W00121104</v>
          </cell>
          <cell r="B401" t="str">
            <v>SR200499137</v>
          </cell>
          <cell r="C401" t="str">
            <v>DANIEL MULYONO</v>
          </cell>
          <cell r="D401">
            <v>25367</v>
          </cell>
          <cell r="E401" t="str">
            <v>L</v>
          </cell>
          <cell r="F401">
            <v>37591</v>
          </cell>
          <cell r="G401">
            <v>37591</v>
          </cell>
          <cell r="O401">
            <v>38107</v>
          </cell>
          <cell r="P401" t="str">
            <v>DE233310</v>
          </cell>
        </row>
        <row r="402">
          <cell r="A402" t="str">
            <v>02W00121112</v>
          </cell>
          <cell r="B402" t="str">
            <v>2001090026</v>
          </cell>
          <cell r="C402" t="str">
            <v>DOMINGGUS</v>
          </cell>
          <cell r="D402">
            <v>26784</v>
          </cell>
          <cell r="E402" t="str">
            <v>L</v>
          </cell>
          <cell r="F402">
            <v>37591</v>
          </cell>
          <cell r="G402">
            <v>37591</v>
          </cell>
          <cell r="M402" t="str">
            <v>AG</v>
          </cell>
          <cell r="N402">
            <v>38078</v>
          </cell>
          <cell r="O402">
            <v>38119.363668981481</v>
          </cell>
          <cell r="P402" t="str">
            <v>HA236290</v>
          </cell>
        </row>
        <row r="403">
          <cell r="A403" t="str">
            <v>02W00121120</v>
          </cell>
          <cell r="C403" t="str">
            <v>HARIYO PUJIBAROTO</v>
          </cell>
          <cell r="D403">
            <v>27815</v>
          </cell>
          <cell r="E403" t="str">
            <v>L</v>
          </cell>
          <cell r="F403">
            <v>37591</v>
          </cell>
          <cell r="G403">
            <v>37591</v>
          </cell>
          <cell r="M403" t="str">
            <v>A</v>
          </cell>
          <cell r="N403">
            <v>37622</v>
          </cell>
          <cell r="O403">
            <v>37641</v>
          </cell>
          <cell r="P403" t="str">
            <v>INA</v>
          </cell>
        </row>
        <row r="404">
          <cell r="A404" t="str">
            <v>02W00121138</v>
          </cell>
          <cell r="C404" t="str">
            <v>HASIHOLAN GANDATUA GULTOM</v>
          </cell>
          <cell r="D404">
            <v>26614</v>
          </cell>
          <cell r="E404" t="str">
            <v>L</v>
          </cell>
          <cell r="F404">
            <v>37591</v>
          </cell>
          <cell r="G404">
            <v>37591</v>
          </cell>
          <cell r="M404" t="str">
            <v>D</v>
          </cell>
          <cell r="N404">
            <v>37591</v>
          </cell>
          <cell r="O404">
            <v>37641</v>
          </cell>
          <cell r="P404" t="str">
            <v>INA</v>
          </cell>
        </row>
        <row r="405">
          <cell r="A405" t="str">
            <v>02W00121146</v>
          </cell>
          <cell r="C405" t="str">
            <v>I WAYAN GOTRA</v>
          </cell>
          <cell r="D405">
            <v>23692</v>
          </cell>
          <cell r="E405" t="str">
            <v>L</v>
          </cell>
          <cell r="F405">
            <v>37591</v>
          </cell>
          <cell r="G405">
            <v>37591</v>
          </cell>
          <cell r="M405" t="str">
            <v>A</v>
          </cell>
          <cell r="N405">
            <v>37622</v>
          </cell>
          <cell r="O405">
            <v>37641</v>
          </cell>
          <cell r="P405" t="str">
            <v>INA</v>
          </cell>
        </row>
        <row r="406">
          <cell r="A406" t="str">
            <v>02W00121153</v>
          </cell>
          <cell r="B406" t="str">
            <v>991600076</v>
          </cell>
          <cell r="C406" t="str">
            <v>NURYANTO</v>
          </cell>
          <cell r="D406">
            <v>28337</v>
          </cell>
          <cell r="E406" t="str">
            <v>L</v>
          </cell>
          <cell r="F406">
            <v>37591</v>
          </cell>
          <cell r="G406">
            <v>37591</v>
          </cell>
          <cell r="O406">
            <v>38099</v>
          </cell>
          <cell r="P406" t="str">
            <v>DE233310</v>
          </cell>
        </row>
        <row r="407">
          <cell r="A407" t="str">
            <v>02W00121161</v>
          </cell>
          <cell r="B407" t="str">
            <v>9716000023</v>
          </cell>
          <cell r="C407" t="str">
            <v>RUSMAN</v>
          </cell>
          <cell r="D407">
            <v>26299</v>
          </cell>
          <cell r="E407" t="str">
            <v>L</v>
          </cell>
          <cell r="F407">
            <v>37591</v>
          </cell>
          <cell r="G407">
            <v>37591</v>
          </cell>
          <cell r="O407">
            <v>38107</v>
          </cell>
          <cell r="P407" t="str">
            <v>DE233310</v>
          </cell>
        </row>
        <row r="408">
          <cell r="A408" t="str">
            <v>02W00121179</v>
          </cell>
          <cell r="B408" t="str">
            <v>20010532004</v>
          </cell>
          <cell r="C408" t="str">
            <v>SUKIMIN</v>
          </cell>
          <cell r="D408">
            <v>26030</v>
          </cell>
          <cell r="E408" t="str">
            <v>L</v>
          </cell>
          <cell r="F408">
            <v>37591</v>
          </cell>
          <cell r="G408">
            <v>37591</v>
          </cell>
          <cell r="O408">
            <v>38107</v>
          </cell>
          <cell r="P408" t="str">
            <v>DE233310</v>
          </cell>
        </row>
        <row r="409">
          <cell r="A409" t="str">
            <v>02W00121187</v>
          </cell>
          <cell r="B409" t="str">
            <v>2001020025</v>
          </cell>
          <cell r="C409" t="str">
            <v>SURYADINTO HUTAURUK</v>
          </cell>
          <cell r="D409">
            <v>25401</v>
          </cell>
          <cell r="E409" t="str">
            <v>L</v>
          </cell>
          <cell r="F409">
            <v>37591</v>
          </cell>
          <cell r="G409">
            <v>37591</v>
          </cell>
          <cell r="O409">
            <v>38107</v>
          </cell>
          <cell r="P409" t="str">
            <v>DE233310</v>
          </cell>
        </row>
        <row r="410">
          <cell r="A410" t="str">
            <v>02W00121195</v>
          </cell>
          <cell r="B410" t="str">
            <v>96161023</v>
          </cell>
          <cell r="C410" t="str">
            <v>SUTRISNO</v>
          </cell>
          <cell r="D410">
            <v>25614</v>
          </cell>
          <cell r="E410" t="str">
            <v>L</v>
          </cell>
          <cell r="F410">
            <v>37591</v>
          </cell>
          <cell r="G410">
            <v>37591</v>
          </cell>
          <cell r="O410">
            <v>38107</v>
          </cell>
          <cell r="P410" t="str">
            <v>DE233310</v>
          </cell>
        </row>
        <row r="411">
          <cell r="A411" t="str">
            <v>03W00007806</v>
          </cell>
          <cell r="B411" t="str">
            <v>LTT00298137</v>
          </cell>
          <cell r="C411" t="str">
            <v>SUGENG KUSTIYANTO</v>
          </cell>
          <cell r="D411">
            <v>26812</v>
          </cell>
          <cell r="E411" t="str">
            <v>L</v>
          </cell>
          <cell r="F411">
            <v>37622</v>
          </cell>
          <cell r="G411">
            <v>37622</v>
          </cell>
          <cell r="O411">
            <v>38107</v>
          </cell>
          <cell r="P411" t="str">
            <v>DE233310</v>
          </cell>
        </row>
        <row r="412">
          <cell r="A412" t="str">
            <v>03W00007814</v>
          </cell>
          <cell r="B412" t="str">
            <v>SLT10996092</v>
          </cell>
          <cell r="C412" t="str">
            <v>SUYAMTO</v>
          </cell>
          <cell r="D412">
            <v>24546</v>
          </cell>
          <cell r="E412" t="str">
            <v>L</v>
          </cell>
          <cell r="F412">
            <v>37622</v>
          </cell>
          <cell r="G412">
            <v>37622</v>
          </cell>
          <cell r="O412">
            <v>38107</v>
          </cell>
          <cell r="P412" t="str">
            <v>DE233310</v>
          </cell>
        </row>
        <row r="413">
          <cell r="A413" t="str">
            <v>03W00018589</v>
          </cell>
          <cell r="B413" t="str">
            <v>SPP00288027</v>
          </cell>
          <cell r="C413" t="str">
            <v>DWIYONO</v>
          </cell>
          <cell r="D413">
            <v>24958</v>
          </cell>
          <cell r="E413" t="str">
            <v>L</v>
          </cell>
          <cell r="F413">
            <v>37653</v>
          </cell>
          <cell r="G413">
            <v>37653</v>
          </cell>
          <cell r="O413">
            <v>38107</v>
          </cell>
          <cell r="P413" t="str">
            <v>DE233310</v>
          </cell>
        </row>
        <row r="414">
          <cell r="A414" t="str">
            <v>03W00018597</v>
          </cell>
          <cell r="B414" t="str">
            <v>MMG11098138</v>
          </cell>
          <cell r="C414" t="str">
            <v>SILMI NATHAR</v>
          </cell>
          <cell r="D414">
            <v>25335</v>
          </cell>
          <cell r="E414" t="str">
            <v>L</v>
          </cell>
          <cell r="F414">
            <v>37653</v>
          </cell>
          <cell r="G414">
            <v>37653</v>
          </cell>
          <cell r="O414">
            <v>38107</v>
          </cell>
          <cell r="P414" t="str">
            <v>DE233310</v>
          </cell>
        </row>
        <row r="415">
          <cell r="A415" t="str">
            <v>03W00025345</v>
          </cell>
          <cell r="B415" t="str">
            <v>20030327015</v>
          </cell>
          <cell r="C415" t="str">
            <v>DARMA SETIAWAN</v>
          </cell>
          <cell r="D415">
            <v>25215</v>
          </cell>
          <cell r="E415" t="str">
            <v>L</v>
          </cell>
          <cell r="F415">
            <v>37653</v>
          </cell>
          <cell r="G415">
            <v>37653</v>
          </cell>
          <cell r="O415">
            <v>38107</v>
          </cell>
          <cell r="P415" t="str">
            <v>DE233310</v>
          </cell>
        </row>
        <row r="416">
          <cell r="A416" t="str">
            <v>03W00025352</v>
          </cell>
          <cell r="B416" t="str">
            <v>20030127001</v>
          </cell>
          <cell r="C416" t="str">
            <v>ISMAIL</v>
          </cell>
          <cell r="D416">
            <v>28694</v>
          </cell>
          <cell r="E416" t="str">
            <v>L</v>
          </cell>
          <cell r="F416">
            <v>37622</v>
          </cell>
          <cell r="G416">
            <v>37622</v>
          </cell>
          <cell r="O416">
            <v>38098</v>
          </cell>
          <cell r="P416" t="str">
            <v>DE233310</v>
          </cell>
        </row>
        <row r="417">
          <cell r="A417" t="str">
            <v>03W00025360</v>
          </cell>
          <cell r="B417" t="str">
            <v>20030127002</v>
          </cell>
          <cell r="C417" t="str">
            <v>MIZAN</v>
          </cell>
          <cell r="D417">
            <v>29993</v>
          </cell>
          <cell r="E417" t="str">
            <v>L</v>
          </cell>
          <cell r="F417">
            <v>37622</v>
          </cell>
          <cell r="G417">
            <v>37622</v>
          </cell>
          <cell r="O417">
            <v>38098</v>
          </cell>
          <cell r="P417" t="str">
            <v>DE233310</v>
          </cell>
        </row>
        <row r="418">
          <cell r="A418" t="str">
            <v>03W00025378</v>
          </cell>
          <cell r="B418" t="str">
            <v>20030127003</v>
          </cell>
          <cell r="C418" t="str">
            <v>SUNYOTO</v>
          </cell>
          <cell r="D418">
            <v>30078</v>
          </cell>
          <cell r="E418" t="str">
            <v>L</v>
          </cell>
          <cell r="F418">
            <v>37622</v>
          </cell>
          <cell r="G418">
            <v>37622</v>
          </cell>
          <cell r="O418">
            <v>38107</v>
          </cell>
          <cell r="P418" t="str">
            <v>DE233310</v>
          </cell>
        </row>
        <row r="419">
          <cell r="A419" t="str">
            <v>03W00025386</v>
          </cell>
          <cell r="B419" t="str">
            <v>20030327016</v>
          </cell>
          <cell r="C419" t="str">
            <v>YAHYA</v>
          </cell>
          <cell r="D419">
            <v>29043</v>
          </cell>
          <cell r="E419" t="str">
            <v>L</v>
          </cell>
          <cell r="F419">
            <v>37681</v>
          </cell>
          <cell r="G419">
            <v>37681</v>
          </cell>
          <cell r="O419">
            <v>38107</v>
          </cell>
          <cell r="P419" t="str">
            <v>DE233310</v>
          </cell>
        </row>
        <row r="420">
          <cell r="A420" t="str">
            <v>03W00025790</v>
          </cell>
          <cell r="C420" t="str">
            <v>ARIF L</v>
          </cell>
          <cell r="D420">
            <v>29043</v>
          </cell>
          <cell r="E420" t="str">
            <v>L</v>
          </cell>
          <cell r="F420">
            <v>37681</v>
          </cell>
          <cell r="G420">
            <v>37681</v>
          </cell>
          <cell r="M420" t="str">
            <v>D</v>
          </cell>
          <cell r="N420">
            <v>37681</v>
          </cell>
          <cell r="O420">
            <v>37746</v>
          </cell>
          <cell r="P420" t="str">
            <v>INA</v>
          </cell>
        </row>
        <row r="421">
          <cell r="A421" t="str">
            <v>03W00026194</v>
          </cell>
          <cell r="B421" t="str">
            <v>2000080189</v>
          </cell>
          <cell r="C421" t="str">
            <v>ARIF LUMOTO</v>
          </cell>
          <cell r="D421">
            <v>27914</v>
          </cell>
          <cell r="E421" t="str">
            <v>L</v>
          </cell>
          <cell r="F421">
            <v>37653</v>
          </cell>
          <cell r="G421">
            <v>37681</v>
          </cell>
          <cell r="L421" t="str">
            <v>L</v>
          </cell>
          <cell r="O421">
            <v>38099</v>
          </cell>
          <cell r="P421" t="str">
            <v>DE233310</v>
          </cell>
        </row>
        <row r="422">
          <cell r="A422" t="str">
            <v>03W00104421</v>
          </cell>
          <cell r="B422" t="str">
            <v>20030627013</v>
          </cell>
          <cell r="C422" t="str">
            <v>ARISTIDES</v>
          </cell>
          <cell r="D422">
            <v>30650</v>
          </cell>
          <cell r="E422" t="str">
            <v>L</v>
          </cell>
          <cell r="F422">
            <v>37773</v>
          </cell>
          <cell r="G422">
            <v>37773</v>
          </cell>
          <cell r="L422" t="str">
            <v>L</v>
          </cell>
          <cell r="O422">
            <v>38098</v>
          </cell>
          <cell r="P422" t="str">
            <v>DE233310</v>
          </cell>
        </row>
        <row r="423">
          <cell r="A423" t="str">
            <v>03W00104439</v>
          </cell>
          <cell r="B423" t="str">
            <v>20030627012</v>
          </cell>
          <cell r="C423" t="str">
            <v>DASI</v>
          </cell>
          <cell r="D423">
            <v>29221</v>
          </cell>
          <cell r="E423" t="str">
            <v>L</v>
          </cell>
          <cell r="F423">
            <v>37773</v>
          </cell>
          <cell r="G423">
            <v>37773</v>
          </cell>
          <cell r="L423" t="str">
            <v>L</v>
          </cell>
          <cell r="O423">
            <v>38098</v>
          </cell>
          <cell r="P423" t="str">
            <v>DE233310</v>
          </cell>
        </row>
        <row r="424">
          <cell r="A424" t="str">
            <v>03W00104447</v>
          </cell>
          <cell r="B424" t="str">
            <v>20031027001</v>
          </cell>
          <cell r="C424" t="str">
            <v>MUHAMMAD KABUL</v>
          </cell>
          <cell r="D424">
            <v>27795</v>
          </cell>
          <cell r="E424" t="str">
            <v>L</v>
          </cell>
          <cell r="F424">
            <v>37865</v>
          </cell>
          <cell r="G424">
            <v>37865</v>
          </cell>
          <cell r="L424" t="str">
            <v>L</v>
          </cell>
          <cell r="O424">
            <v>38098</v>
          </cell>
          <cell r="P424" t="str">
            <v>DE233310</v>
          </cell>
        </row>
        <row r="425">
          <cell r="A425" t="str">
            <v>03W00104454</v>
          </cell>
          <cell r="B425" t="str">
            <v>20030627005</v>
          </cell>
          <cell r="C425" t="str">
            <v>RIBUT MARGONO</v>
          </cell>
          <cell r="D425">
            <v>28832</v>
          </cell>
          <cell r="E425" t="str">
            <v>L</v>
          </cell>
          <cell r="F425">
            <v>37742</v>
          </cell>
          <cell r="G425">
            <v>37742</v>
          </cell>
          <cell r="L425" t="str">
            <v>L</v>
          </cell>
          <cell r="O425">
            <v>38098</v>
          </cell>
          <cell r="P425" t="str">
            <v>DE233310</v>
          </cell>
        </row>
        <row r="426">
          <cell r="A426" t="str">
            <v>03W00104462</v>
          </cell>
          <cell r="B426" t="str">
            <v>20030627006</v>
          </cell>
          <cell r="C426" t="str">
            <v>AHMAD MUZAMIL T</v>
          </cell>
          <cell r="D426">
            <v>28310</v>
          </cell>
          <cell r="E426" t="str">
            <v>L</v>
          </cell>
          <cell r="F426">
            <v>37742</v>
          </cell>
          <cell r="G426">
            <v>37742</v>
          </cell>
          <cell r="L426" t="str">
            <v>L</v>
          </cell>
          <cell r="O426">
            <v>38098</v>
          </cell>
          <cell r="P426" t="str">
            <v>DE233310</v>
          </cell>
        </row>
        <row r="427">
          <cell r="A427" t="str">
            <v>03W00104470</v>
          </cell>
          <cell r="B427" t="str">
            <v>20030627007</v>
          </cell>
          <cell r="C427" t="str">
            <v>MURTADO</v>
          </cell>
          <cell r="D427">
            <v>24600</v>
          </cell>
          <cell r="E427" t="str">
            <v>L</v>
          </cell>
          <cell r="F427">
            <v>37742</v>
          </cell>
          <cell r="G427">
            <v>37742</v>
          </cell>
          <cell r="L427" t="str">
            <v>L</v>
          </cell>
          <cell r="O427">
            <v>38098</v>
          </cell>
          <cell r="P427" t="str">
            <v>DE233310</v>
          </cell>
        </row>
        <row r="428">
          <cell r="A428" t="str">
            <v>03W00104488</v>
          </cell>
          <cell r="B428" t="str">
            <v>20030627008</v>
          </cell>
          <cell r="C428" t="str">
            <v>UJANG EFENDI YUSUF</v>
          </cell>
          <cell r="D428">
            <v>30085</v>
          </cell>
          <cell r="E428" t="str">
            <v>L</v>
          </cell>
          <cell r="F428">
            <v>37742</v>
          </cell>
          <cell r="G428">
            <v>37742</v>
          </cell>
          <cell r="L428" t="str">
            <v>L</v>
          </cell>
          <cell r="O428">
            <v>38098</v>
          </cell>
          <cell r="P428" t="str">
            <v>DE233310</v>
          </cell>
        </row>
        <row r="429">
          <cell r="A429" t="str">
            <v>03W00104496</v>
          </cell>
          <cell r="B429" t="str">
            <v>20030427002</v>
          </cell>
          <cell r="C429" t="str">
            <v>SUGIONO</v>
          </cell>
          <cell r="D429">
            <v>28411</v>
          </cell>
          <cell r="E429" t="str">
            <v>L</v>
          </cell>
          <cell r="F429">
            <v>37712</v>
          </cell>
          <cell r="G429">
            <v>37712</v>
          </cell>
          <cell r="L429" t="str">
            <v>L</v>
          </cell>
          <cell r="O429">
            <v>38099</v>
          </cell>
          <cell r="P429" t="str">
            <v>DE233310</v>
          </cell>
        </row>
        <row r="430">
          <cell r="A430" t="str">
            <v>03W00104504</v>
          </cell>
          <cell r="B430" t="str">
            <v>20030427018</v>
          </cell>
          <cell r="C430" t="str">
            <v>MUSKIN</v>
          </cell>
          <cell r="D430">
            <v>29587</v>
          </cell>
          <cell r="E430" t="str">
            <v>L</v>
          </cell>
          <cell r="F430">
            <v>37712</v>
          </cell>
          <cell r="G430">
            <v>37712</v>
          </cell>
          <cell r="L430" t="str">
            <v>L</v>
          </cell>
          <cell r="O430">
            <v>38098</v>
          </cell>
          <cell r="P430" t="str">
            <v>DE233310</v>
          </cell>
        </row>
        <row r="431">
          <cell r="A431" t="str">
            <v>03W00104512</v>
          </cell>
          <cell r="B431" t="str">
            <v>2003042719</v>
          </cell>
          <cell r="C431" t="str">
            <v>BESAR PURWANTO</v>
          </cell>
          <cell r="D431">
            <v>28929</v>
          </cell>
          <cell r="E431" t="str">
            <v>L</v>
          </cell>
          <cell r="F431">
            <v>37712</v>
          </cell>
          <cell r="G431">
            <v>37712</v>
          </cell>
          <cell r="L431" t="str">
            <v>L</v>
          </cell>
          <cell r="O431">
            <v>38098</v>
          </cell>
          <cell r="P431" t="str">
            <v>DE233310</v>
          </cell>
        </row>
        <row r="432">
          <cell r="A432" t="str">
            <v>03W00104520</v>
          </cell>
          <cell r="B432" t="str">
            <v>20031027008</v>
          </cell>
          <cell r="C432" t="str">
            <v>SONI BELA</v>
          </cell>
          <cell r="D432">
            <v>29014</v>
          </cell>
          <cell r="E432" t="str">
            <v>L</v>
          </cell>
          <cell r="F432">
            <v>37895</v>
          </cell>
          <cell r="G432">
            <v>37895</v>
          </cell>
          <cell r="L432" t="str">
            <v>L</v>
          </cell>
          <cell r="O432">
            <v>38098</v>
          </cell>
          <cell r="P432" t="str">
            <v>DE233310</v>
          </cell>
        </row>
        <row r="433">
          <cell r="A433" t="str">
            <v>03W00104538</v>
          </cell>
          <cell r="B433" t="str">
            <v>20031027009</v>
          </cell>
          <cell r="C433" t="str">
            <v>NATAN</v>
          </cell>
          <cell r="D433">
            <v>32137</v>
          </cell>
          <cell r="E433" t="str">
            <v>L</v>
          </cell>
          <cell r="F433">
            <v>37895</v>
          </cell>
          <cell r="G433">
            <v>37895</v>
          </cell>
          <cell r="L433" t="str">
            <v>L</v>
          </cell>
          <cell r="O433">
            <v>38098</v>
          </cell>
          <cell r="P433" t="str">
            <v>DE233310</v>
          </cell>
        </row>
        <row r="434">
          <cell r="A434" t="str">
            <v>03W00104546</v>
          </cell>
          <cell r="B434" t="str">
            <v>20031027010</v>
          </cell>
          <cell r="C434" t="str">
            <v>TULLU</v>
          </cell>
          <cell r="D434">
            <v>30006</v>
          </cell>
          <cell r="E434" t="str">
            <v>L</v>
          </cell>
          <cell r="F434">
            <v>37895</v>
          </cell>
          <cell r="G434">
            <v>37895</v>
          </cell>
          <cell r="L434" t="str">
            <v>L</v>
          </cell>
          <cell r="O434">
            <v>38098</v>
          </cell>
          <cell r="P434" t="str">
            <v>DE233310</v>
          </cell>
        </row>
        <row r="435">
          <cell r="A435" t="str">
            <v>03W00104553</v>
          </cell>
          <cell r="B435" t="str">
            <v>20030427020</v>
          </cell>
          <cell r="C435" t="str">
            <v>HARNIA</v>
          </cell>
          <cell r="D435">
            <v>23108</v>
          </cell>
          <cell r="E435" t="str">
            <v>P</v>
          </cell>
          <cell r="F435">
            <v>37712</v>
          </cell>
          <cell r="G435">
            <v>37712</v>
          </cell>
          <cell r="L435" t="str">
            <v>L</v>
          </cell>
          <cell r="O435">
            <v>38098</v>
          </cell>
          <cell r="P435" t="str">
            <v>DE233310</v>
          </cell>
        </row>
        <row r="436">
          <cell r="A436" t="str">
            <v>03W00104561</v>
          </cell>
          <cell r="B436" t="str">
            <v>20030427021</v>
          </cell>
          <cell r="C436" t="str">
            <v>WAHYU</v>
          </cell>
          <cell r="D436">
            <v>24254</v>
          </cell>
          <cell r="E436" t="str">
            <v>L</v>
          </cell>
          <cell r="F436">
            <v>37712</v>
          </cell>
          <cell r="G436">
            <v>37712</v>
          </cell>
          <cell r="L436" t="str">
            <v>L</v>
          </cell>
          <cell r="O436">
            <v>38098</v>
          </cell>
          <cell r="P436" t="str">
            <v>DE233310</v>
          </cell>
        </row>
        <row r="437">
          <cell r="A437" t="str">
            <v>03W00104579</v>
          </cell>
          <cell r="B437" t="str">
            <v>20030427022</v>
          </cell>
          <cell r="C437" t="str">
            <v>SUMINA</v>
          </cell>
          <cell r="D437">
            <v>22061</v>
          </cell>
          <cell r="E437" t="str">
            <v>P</v>
          </cell>
          <cell r="F437">
            <v>37712</v>
          </cell>
          <cell r="G437">
            <v>37712</v>
          </cell>
          <cell r="L437" t="str">
            <v>L</v>
          </cell>
          <cell r="O437">
            <v>38098</v>
          </cell>
          <cell r="P437" t="str">
            <v>DE233310</v>
          </cell>
        </row>
        <row r="438">
          <cell r="A438" t="str">
            <v>03W00104587</v>
          </cell>
          <cell r="B438" t="str">
            <v>20030427023</v>
          </cell>
          <cell r="C438" t="str">
            <v>BAWON</v>
          </cell>
          <cell r="D438">
            <v>25966</v>
          </cell>
          <cell r="E438" t="str">
            <v>L</v>
          </cell>
          <cell r="F438">
            <v>37712</v>
          </cell>
          <cell r="G438">
            <v>37712</v>
          </cell>
          <cell r="L438" t="str">
            <v>L</v>
          </cell>
          <cell r="O438">
            <v>38098</v>
          </cell>
          <cell r="P438" t="str">
            <v>DE233310</v>
          </cell>
        </row>
        <row r="439">
          <cell r="A439" t="str">
            <v>03W00104595</v>
          </cell>
          <cell r="B439" t="str">
            <v>20030427024</v>
          </cell>
          <cell r="C439" t="str">
            <v>TINI</v>
          </cell>
          <cell r="D439">
            <v>24021</v>
          </cell>
          <cell r="E439" t="str">
            <v>P</v>
          </cell>
          <cell r="F439">
            <v>37712</v>
          </cell>
          <cell r="G439">
            <v>37712</v>
          </cell>
          <cell r="L439" t="str">
            <v>L</v>
          </cell>
          <cell r="O439">
            <v>38098</v>
          </cell>
          <cell r="P439" t="str">
            <v>DE233310</v>
          </cell>
        </row>
        <row r="440">
          <cell r="A440" t="str">
            <v>03W00104603</v>
          </cell>
          <cell r="B440" t="str">
            <v>20030627001</v>
          </cell>
          <cell r="C440" t="str">
            <v>IDRIS</v>
          </cell>
          <cell r="D440">
            <v>24842</v>
          </cell>
          <cell r="E440" t="str">
            <v>L</v>
          </cell>
          <cell r="F440">
            <v>37742</v>
          </cell>
          <cell r="G440">
            <v>37742</v>
          </cell>
          <cell r="L440" t="str">
            <v>L</v>
          </cell>
          <cell r="O440">
            <v>38098</v>
          </cell>
          <cell r="P440" t="str">
            <v>DE233310</v>
          </cell>
        </row>
        <row r="441">
          <cell r="A441" t="str">
            <v>03W00104611</v>
          </cell>
          <cell r="B441" t="str">
            <v>20030627002</v>
          </cell>
          <cell r="C441" t="str">
            <v>BUDI PRIYANTO</v>
          </cell>
          <cell r="D441">
            <v>30312</v>
          </cell>
          <cell r="E441" t="str">
            <v>L</v>
          </cell>
          <cell r="F441">
            <v>37742</v>
          </cell>
          <cell r="G441">
            <v>37742</v>
          </cell>
          <cell r="L441" t="str">
            <v>L</v>
          </cell>
          <cell r="O441">
            <v>38098</v>
          </cell>
          <cell r="P441" t="str">
            <v>DE233310</v>
          </cell>
        </row>
        <row r="442">
          <cell r="A442" t="str">
            <v>03W00104629</v>
          </cell>
          <cell r="B442" t="str">
            <v>20030627003</v>
          </cell>
          <cell r="C442" t="str">
            <v>BASARUDDIN</v>
          </cell>
          <cell r="D442">
            <v>21414</v>
          </cell>
          <cell r="E442" t="str">
            <v>L</v>
          </cell>
          <cell r="F442">
            <v>37742</v>
          </cell>
          <cell r="G442">
            <v>37742</v>
          </cell>
          <cell r="L442" t="str">
            <v>L</v>
          </cell>
          <cell r="O442">
            <v>38098</v>
          </cell>
          <cell r="P442" t="str">
            <v>DE233310</v>
          </cell>
        </row>
        <row r="443">
          <cell r="A443" t="str">
            <v>03W00104637</v>
          </cell>
          <cell r="B443" t="str">
            <v>20030627004</v>
          </cell>
          <cell r="C443" t="str">
            <v>HAMZAH</v>
          </cell>
          <cell r="D443">
            <v>24837</v>
          </cell>
          <cell r="E443" t="str">
            <v>L</v>
          </cell>
          <cell r="F443">
            <v>37742</v>
          </cell>
          <cell r="G443">
            <v>37742</v>
          </cell>
          <cell r="L443" t="str">
            <v>L</v>
          </cell>
          <cell r="O443">
            <v>38098</v>
          </cell>
          <cell r="P443" t="str">
            <v>DE233310</v>
          </cell>
        </row>
        <row r="444">
          <cell r="A444" t="str">
            <v>03W00104645</v>
          </cell>
          <cell r="B444" t="str">
            <v>20030727001</v>
          </cell>
          <cell r="C444" t="str">
            <v>ALIRINDO GIONO</v>
          </cell>
          <cell r="D444">
            <v>21372</v>
          </cell>
          <cell r="E444" t="str">
            <v>L</v>
          </cell>
          <cell r="F444">
            <v>37773</v>
          </cell>
          <cell r="G444">
            <v>37773</v>
          </cell>
          <cell r="L444" t="str">
            <v>L</v>
          </cell>
          <cell r="O444">
            <v>38098</v>
          </cell>
          <cell r="P444" t="str">
            <v>DE233310</v>
          </cell>
        </row>
        <row r="445">
          <cell r="A445" t="str">
            <v>03W00104652</v>
          </cell>
          <cell r="B445" t="str">
            <v>20030827001</v>
          </cell>
          <cell r="C445" t="str">
            <v>SURYANTO</v>
          </cell>
          <cell r="D445">
            <v>25956</v>
          </cell>
          <cell r="E445" t="str">
            <v>L</v>
          </cell>
          <cell r="F445">
            <v>37834</v>
          </cell>
          <cell r="G445">
            <v>37834</v>
          </cell>
          <cell r="L445" t="str">
            <v>L</v>
          </cell>
          <cell r="O445">
            <v>38098</v>
          </cell>
          <cell r="P445" t="str">
            <v>DE233310</v>
          </cell>
        </row>
        <row r="446">
          <cell r="A446" t="str">
            <v>03W00104660</v>
          </cell>
          <cell r="B446" t="str">
            <v>20030827002</v>
          </cell>
          <cell r="C446" t="str">
            <v>MS HANAFI</v>
          </cell>
          <cell r="D446">
            <v>25934</v>
          </cell>
          <cell r="E446" t="str">
            <v>L</v>
          </cell>
          <cell r="F446">
            <v>37834</v>
          </cell>
          <cell r="G446">
            <v>37834</v>
          </cell>
          <cell r="L446" t="str">
            <v>L</v>
          </cell>
          <cell r="O446">
            <v>38098</v>
          </cell>
          <cell r="P446" t="str">
            <v>DE233310</v>
          </cell>
        </row>
        <row r="447">
          <cell r="A447" t="str">
            <v>03W00104678</v>
          </cell>
          <cell r="B447" t="str">
            <v>20030827003</v>
          </cell>
          <cell r="C447" t="str">
            <v>ANGEL</v>
          </cell>
          <cell r="D447">
            <v>28293</v>
          </cell>
          <cell r="E447" t="str">
            <v>P</v>
          </cell>
          <cell r="F447">
            <v>37834</v>
          </cell>
          <cell r="G447">
            <v>37834</v>
          </cell>
          <cell r="L447" t="str">
            <v>L</v>
          </cell>
          <cell r="O447">
            <v>38098</v>
          </cell>
          <cell r="P447" t="str">
            <v>DE233310</v>
          </cell>
        </row>
        <row r="448">
          <cell r="A448" t="str">
            <v>03W00104686</v>
          </cell>
          <cell r="B448" t="str">
            <v>20031027002</v>
          </cell>
          <cell r="C448" t="str">
            <v>MISRAN</v>
          </cell>
          <cell r="D448">
            <v>24472</v>
          </cell>
          <cell r="E448" t="str">
            <v>L</v>
          </cell>
          <cell r="F448">
            <v>37895</v>
          </cell>
          <cell r="G448">
            <v>37895</v>
          </cell>
          <cell r="L448" t="str">
            <v>L</v>
          </cell>
          <cell r="O448">
            <v>38098</v>
          </cell>
          <cell r="P448" t="str">
            <v>DE233310</v>
          </cell>
        </row>
        <row r="449">
          <cell r="A449" t="str">
            <v>03W00104694</v>
          </cell>
          <cell r="B449" t="str">
            <v>20031027003</v>
          </cell>
          <cell r="C449" t="str">
            <v>ARDI T</v>
          </cell>
          <cell r="D449">
            <v>27029</v>
          </cell>
          <cell r="E449" t="str">
            <v>L</v>
          </cell>
          <cell r="F449">
            <v>37895</v>
          </cell>
          <cell r="G449">
            <v>37895</v>
          </cell>
          <cell r="L449" t="str">
            <v>L</v>
          </cell>
          <cell r="O449">
            <v>38098</v>
          </cell>
          <cell r="P449" t="str">
            <v>DE233310</v>
          </cell>
        </row>
        <row r="450">
          <cell r="A450" t="str">
            <v>03W00104702</v>
          </cell>
          <cell r="B450" t="str">
            <v>20031027004</v>
          </cell>
          <cell r="C450" t="str">
            <v>YONAS TR</v>
          </cell>
          <cell r="D450">
            <v>29654</v>
          </cell>
          <cell r="E450" t="str">
            <v>L</v>
          </cell>
          <cell r="F450">
            <v>37895</v>
          </cell>
          <cell r="G450">
            <v>37895</v>
          </cell>
          <cell r="L450" t="str">
            <v>L</v>
          </cell>
          <cell r="O450">
            <v>38098</v>
          </cell>
          <cell r="P450" t="str">
            <v>DE233310</v>
          </cell>
        </row>
        <row r="451">
          <cell r="A451" t="str">
            <v>03W00104710</v>
          </cell>
          <cell r="B451" t="str">
            <v>20031027005</v>
          </cell>
          <cell r="C451" t="str">
            <v>SETYO SUHARTOYO</v>
          </cell>
          <cell r="D451">
            <v>30796</v>
          </cell>
          <cell r="E451" t="str">
            <v>L</v>
          </cell>
          <cell r="F451">
            <v>37895</v>
          </cell>
          <cell r="G451">
            <v>37895</v>
          </cell>
          <cell r="L451" t="str">
            <v>L</v>
          </cell>
          <cell r="O451">
            <v>38098</v>
          </cell>
          <cell r="P451" t="str">
            <v>DE233310</v>
          </cell>
        </row>
        <row r="452">
          <cell r="A452" t="str">
            <v>03W00104728</v>
          </cell>
          <cell r="B452" t="str">
            <v>20031027006</v>
          </cell>
          <cell r="C452" t="str">
            <v>MUSTAFA</v>
          </cell>
          <cell r="D452">
            <v>28043</v>
          </cell>
          <cell r="E452" t="str">
            <v>L</v>
          </cell>
          <cell r="F452">
            <v>37895</v>
          </cell>
          <cell r="G452">
            <v>37895</v>
          </cell>
          <cell r="L452" t="str">
            <v>L</v>
          </cell>
          <cell r="O452">
            <v>38098</v>
          </cell>
          <cell r="P452" t="str">
            <v>DE233310</v>
          </cell>
        </row>
        <row r="453">
          <cell r="A453" t="str">
            <v>03W00104736</v>
          </cell>
          <cell r="B453" t="str">
            <v>20030627021</v>
          </cell>
          <cell r="C453" t="str">
            <v>SUGENG</v>
          </cell>
          <cell r="D453">
            <v>27395</v>
          </cell>
          <cell r="E453" t="str">
            <v>L</v>
          </cell>
          <cell r="F453">
            <v>37773</v>
          </cell>
          <cell r="G453">
            <v>37773</v>
          </cell>
          <cell r="L453" t="str">
            <v>L</v>
          </cell>
          <cell r="M453" t="str">
            <v>A</v>
          </cell>
          <cell r="N453">
            <v>37895</v>
          </cell>
          <cell r="O453">
            <v>38098</v>
          </cell>
          <cell r="P453" t="str">
            <v>DE233310</v>
          </cell>
        </row>
        <row r="454">
          <cell r="A454" t="str">
            <v>03W00104744</v>
          </cell>
          <cell r="B454" t="str">
            <v>20030627022</v>
          </cell>
          <cell r="C454" t="str">
            <v>SUKIRIN</v>
          </cell>
          <cell r="D454">
            <v>22833</v>
          </cell>
          <cell r="E454" t="str">
            <v>L</v>
          </cell>
          <cell r="F454">
            <v>37773</v>
          </cell>
          <cell r="G454">
            <v>37773</v>
          </cell>
          <cell r="L454" t="str">
            <v>L</v>
          </cell>
          <cell r="O454">
            <v>38098</v>
          </cell>
          <cell r="P454" t="str">
            <v>DE233310</v>
          </cell>
        </row>
        <row r="455">
          <cell r="A455" t="str">
            <v>03W00104751</v>
          </cell>
          <cell r="B455" t="str">
            <v>20030727005</v>
          </cell>
          <cell r="C455" t="str">
            <v>SAMSUL ARIFIN</v>
          </cell>
          <cell r="D455">
            <v>29361</v>
          </cell>
          <cell r="E455" t="str">
            <v>L</v>
          </cell>
          <cell r="F455">
            <v>37803</v>
          </cell>
          <cell r="G455">
            <v>37803</v>
          </cell>
          <cell r="L455" t="str">
            <v>L</v>
          </cell>
          <cell r="O455">
            <v>38098</v>
          </cell>
          <cell r="P455" t="str">
            <v>DE233310</v>
          </cell>
        </row>
        <row r="456">
          <cell r="A456" t="str">
            <v>03W00104769</v>
          </cell>
          <cell r="B456" t="str">
            <v>20030727006</v>
          </cell>
          <cell r="C456" t="str">
            <v>SAEFUDIN</v>
          </cell>
          <cell r="D456">
            <v>29168</v>
          </cell>
          <cell r="E456" t="str">
            <v>L</v>
          </cell>
          <cell r="F456">
            <v>37803</v>
          </cell>
          <cell r="G456">
            <v>37803</v>
          </cell>
          <cell r="L456" t="str">
            <v>L</v>
          </cell>
          <cell r="O456">
            <v>38098</v>
          </cell>
          <cell r="P456" t="str">
            <v>DE233310</v>
          </cell>
        </row>
        <row r="457">
          <cell r="A457" t="str">
            <v>03W00104777</v>
          </cell>
          <cell r="B457" t="str">
            <v>20030627010</v>
          </cell>
          <cell r="C457" t="str">
            <v>AHMAD MUSTAFA</v>
          </cell>
          <cell r="D457">
            <v>28125</v>
          </cell>
          <cell r="E457" t="str">
            <v>L</v>
          </cell>
          <cell r="F457">
            <v>37773</v>
          </cell>
          <cell r="G457">
            <v>37773</v>
          </cell>
          <cell r="L457" t="str">
            <v>L</v>
          </cell>
          <cell r="O457">
            <v>38098</v>
          </cell>
          <cell r="P457" t="str">
            <v>DE233310</v>
          </cell>
        </row>
        <row r="458">
          <cell r="A458" t="str">
            <v>03W00104785</v>
          </cell>
          <cell r="B458" t="str">
            <v>20030627011</v>
          </cell>
          <cell r="C458" t="str">
            <v>SUGIARTO</v>
          </cell>
          <cell r="D458">
            <v>25203</v>
          </cell>
          <cell r="E458" t="str">
            <v>L</v>
          </cell>
          <cell r="F458">
            <v>37773</v>
          </cell>
          <cell r="G458">
            <v>37773</v>
          </cell>
          <cell r="L458" t="str">
            <v>L</v>
          </cell>
          <cell r="O458">
            <v>38098</v>
          </cell>
          <cell r="P458" t="str">
            <v>DE233310</v>
          </cell>
        </row>
        <row r="459">
          <cell r="A459" t="str">
            <v>03W00104793</v>
          </cell>
          <cell r="B459" t="str">
            <v>20030627014</v>
          </cell>
          <cell r="C459" t="str">
            <v>KHOLIL</v>
          </cell>
          <cell r="D459">
            <v>25758</v>
          </cell>
          <cell r="E459" t="str">
            <v>L</v>
          </cell>
          <cell r="F459">
            <v>37773</v>
          </cell>
          <cell r="G459">
            <v>37773</v>
          </cell>
          <cell r="L459" t="str">
            <v>L</v>
          </cell>
          <cell r="O459">
            <v>38098</v>
          </cell>
          <cell r="P459" t="str">
            <v>DE233310</v>
          </cell>
        </row>
        <row r="460">
          <cell r="A460" t="str">
            <v>03W00104801</v>
          </cell>
          <cell r="B460" t="str">
            <v>20030627015</v>
          </cell>
          <cell r="C460" t="str">
            <v>ALO</v>
          </cell>
          <cell r="D460">
            <v>29729</v>
          </cell>
          <cell r="E460" t="str">
            <v>L</v>
          </cell>
          <cell r="F460">
            <v>37773</v>
          </cell>
          <cell r="G460">
            <v>37773</v>
          </cell>
          <cell r="L460" t="str">
            <v>L</v>
          </cell>
          <cell r="O460">
            <v>38098</v>
          </cell>
          <cell r="P460" t="str">
            <v>DE233310</v>
          </cell>
        </row>
        <row r="461">
          <cell r="A461" t="str">
            <v>03W00104819</v>
          </cell>
          <cell r="B461" t="str">
            <v>20030627016</v>
          </cell>
          <cell r="C461" t="str">
            <v>PARNO</v>
          </cell>
          <cell r="D461">
            <v>27028</v>
          </cell>
          <cell r="E461" t="str">
            <v>L</v>
          </cell>
          <cell r="F461">
            <v>37773</v>
          </cell>
          <cell r="G461">
            <v>37773</v>
          </cell>
          <cell r="L461" t="str">
            <v>L</v>
          </cell>
          <cell r="O461">
            <v>38098</v>
          </cell>
          <cell r="P461" t="str">
            <v>DE233310</v>
          </cell>
        </row>
        <row r="462">
          <cell r="A462" t="str">
            <v>03W00104827</v>
          </cell>
          <cell r="B462" t="str">
            <v>20030627017</v>
          </cell>
          <cell r="C462" t="str">
            <v>PARNO R</v>
          </cell>
          <cell r="D462">
            <v>25069</v>
          </cell>
          <cell r="E462" t="str">
            <v>L</v>
          </cell>
          <cell r="F462">
            <v>37773</v>
          </cell>
          <cell r="G462">
            <v>37773</v>
          </cell>
          <cell r="L462" t="str">
            <v>L</v>
          </cell>
          <cell r="O462">
            <v>38098</v>
          </cell>
          <cell r="P462" t="str">
            <v>DE233310</v>
          </cell>
        </row>
        <row r="463">
          <cell r="A463" t="str">
            <v>03W00104835</v>
          </cell>
          <cell r="B463" t="str">
            <v>20030627018</v>
          </cell>
          <cell r="C463" t="str">
            <v>SUPARNO</v>
          </cell>
          <cell r="D463">
            <v>23783</v>
          </cell>
          <cell r="E463" t="str">
            <v>L</v>
          </cell>
          <cell r="F463">
            <v>37773</v>
          </cell>
          <cell r="G463">
            <v>37773</v>
          </cell>
          <cell r="L463" t="str">
            <v>L</v>
          </cell>
          <cell r="O463">
            <v>38098</v>
          </cell>
          <cell r="P463" t="str">
            <v>DE233310</v>
          </cell>
        </row>
        <row r="464">
          <cell r="A464" t="str">
            <v>03W00104843</v>
          </cell>
          <cell r="B464" t="str">
            <v>20030627020</v>
          </cell>
          <cell r="C464" t="str">
            <v>LATAMBA</v>
          </cell>
          <cell r="D464">
            <v>25933</v>
          </cell>
          <cell r="E464" t="str">
            <v>L</v>
          </cell>
          <cell r="F464">
            <v>37773</v>
          </cell>
          <cell r="G464">
            <v>37773</v>
          </cell>
          <cell r="L464" t="str">
            <v>L</v>
          </cell>
          <cell r="O464">
            <v>38098</v>
          </cell>
          <cell r="P464" t="str">
            <v>DE233310</v>
          </cell>
        </row>
        <row r="465">
          <cell r="A465" t="str">
            <v>03W00104850</v>
          </cell>
          <cell r="B465" t="str">
            <v>20030427003</v>
          </cell>
          <cell r="C465" t="str">
            <v>JUMADIL MC</v>
          </cell>
          <cell r="D465">
            <v>28317</v>
          </cell>
          <cell r="E465" t="str">
            <v>L</v>
          </cell>
          <cell r="F465">
            <v>37712</v>
          </cell>
          <cell r="G465">
            <v>37712</v>
          </cell>
          <cell r="L465" t="str">
            <v>L</v>
          </cell>
          <cell r="O465">
            <v>38099</v>
          </cell>
          <cell r="P465" t="str">
            <v>DE233310</v>
          </cell>
        </row>
        <row r="466">
          <cell r="A466" t="str">
            <v>03W00104868</v>
          </cell>
          <cell r="B466" t="str">
            <v>20030427004</v>
          </cell>
          <cell r="C466" t="str">
            <v>HASNAWI</v>
          </cell>
          <cell r="D466">
            <v>29346</v>
          </cell>
          <cell r="E466" t="str">
            <v>L</v>
          </cell>
          <cell r="F466">
            <v>37712</v>
          </cell>
          <cell r="G466">
            <v>37712</v>
          </cell>
          <cell r="L466" t="str">
            <v>L</v>
          </cell>
          <cell r="O466">
            <v>38099</v>
          </cell>
          <cell r="P466" t="str">
            <v>DE233310</v>
          </cell>
        </row>
        <row r="467">
          <cell r="A467" t="str">
            <v>03W00104876</v>
          </cell>
          <cell r="B467" t="str">
            <v>20030427005</v>
          </cell>
          <cell r="C467" t="str">
            <v>SULIANTO</v>
          </cell>
          <cell r="D467">
            <v>30682</v>
          </cell>
          <cell r="E467" t="str">
            <v>L</v>
          </cell>
          <cell r="F467">
            <v>37712</v>
          </cell>
          <cell r="G467">
            <v>37712</v>
          </cell>
          <cell r="L467" t="str">
            <v>L</v>
          </cell>
          <cell r="O467">
            <v>38099</v>
          </cell>
          <cell r="P467" t="str">
            <v>DE233310</v>
          </cell>
        </row>
        <row r="468">
          <cell r="A468" t="str">
            <v>03W00104884</v>
          </cell>
          <cell r="B468" t="str">
            <v>20030427006</v>
          </cell>
          <cell r="C468" t="str">
            <v>ILFAR</v>
          </cell>
          <cell r="D468">
            <v>30681</v>
          </cell>
          <cell r="E468" t="str">
            <v>L</v>
          </cell>
          <cell r="F468">
            <v>37712</v>
          </cell>
          <cell r="G468">
            <v>37712</v>
          </cell>
          <cell r="L468" t="str">
            <v>L</v>
          </cell>
          <cell r="O468">
            <v>38099</v>
          </cell>
          <cell r="P468" t="str">
            <v>DE233310</v>
          </cell>
        </row>
        <row r="469">
          <cell r="A469" t="str">
            <v>03W00104892</v>
          </cell>
          <cell r="B469" t="str">
            <v>20030427007</v>
          </cell>
          <cell r="C469" t="str">
            <v>DARWIS</v>
          </cell>
          <cell r="D469">
            <v>28400</v>
          </cell>
          <cell r="E469" t="str">
            <v>L</v>
          </cell>
          <cell r="F469">
            <v>37712</v>
          </cell>
          <cell r="G469">
            <v>37712</v>
          </cell>
          <cell r="L469" t="str">
            <v>L</v>
          </cell>
          <cell r="O469">
            <v>38099</v>
          </cell>
          <cell r="P469" t="str">
            <v>DE233310</v>
          </cell>
        </row>
        <row r="470">
          <cell r="A470" t="str">
            <v>03W00104900</v>
          </cell>
          <cell r="B470" t="str">
            <v>20030427008</v>
          </cell>
          <cell r="C470" t="str">
            <v>TAUFIK</v>
          </cell>
          <cell r="D470">
            <v>30359</v>
          </cell>
          <cell r="E470" t="str">
            <v>L</v>
          </cell>
          <cell r="F470">
            <v>37712</v>
          </cell>
          <cell r="G470">
            <v>37712</v>
          </cell>
          <cell r="L470" t="str">
            <v>L</v>
          </cell>
          <cell r="O470">
            <v>38099</v>
          </cell>
          <cell r="P470" t="str">
            <v>DE233310</v>
          </cell>
        </row>
        <row r="471">
          <cell r="A471" t="str">
            <v>03W00104918</v>
          </cell>
          <cell r="B471" t="str">
            <v>20030427009</v>
          </cell>
          <cell r="C471" t="str">
            <v>SYAMSUL RIZAL</v>
          </cell>
          <cell r="D471">
            <v>26977</v>
          </cell>
          <cell r="E471" t="str">
            <v>L</v>
          </cell>
          <cell r="F471">
            <v>37712</v>
          </cell>
          <cell r="G471">
            <v>37712</v>
          </cell>
          <cell r="L471" t="str">
            <v>L</v>
          </cell>
          <cell r="O471">
            <v>38099</v>
          </cell>
          <cell r="P471" t="str">
            <v>DE233310</v>
          </cell>
        </row>
        <row r="472">
          <cell r="A472" t="str">
            <v>03W00104926</v>
          </cell>
          <cell r="B472" t="str">
            <v>20030427010</v>
          </cell>
          <cell r="C472" t="str">
            <v>BENIDIKTUS PASKALIS</v>
          </cell>
          <cell r="D472">
            <v>27133</v>
          </cell>
          <cell r="E472" t="str">
            <v>L</v>
          </cell>
          <cell r="F472">
            <v>37712</v>
          </cell>
          <cell r="G472">
            <v>37712</v>
          </cell>
          <cell r="L472" t="str">
            <v>L</v>
          </cell>
          <cell r="O472">
            <v>38099</v>
          </cell>
          <cell r="P472" t="str">
            <v>DE233310</v>
          </cell>
        </row>
        <row r="473">
          <cell r="A473" t="str">
            <v>03W00104934</v>
          </cell>
          <cell r="B473" t="str">
            <v>20030427011</v>
          </cell>
          <cell r="C473" t="str">
            <v>MUHAMMAD TAQWA</v>
          </cell>
          <cell r="D473">
            <v>29958</v>
          </cell>
          <cell r="E473" t="str">
            <v>L</v>
          </cell>
          <cell r="F473">
            <v>37712</v>
          </cell>
          <cell r="G473">
            <v>37712</v>
          </cell>
          <cell r="L473" t="str">
            <v>L</v>
          </cell>
          <cell r="O473">
            <v>38099</v>
          </cell>
          <cell r="P473" t="str">
            <v>DE233310</v>
          </cell>
        </row>
        <row r="474">
          <cell r="A474" t="str">
            <v>03W00104942</v>
          </cell>
          <cell r="B474" t="str">
            <v>20030427012</v>
          </cell>
          <cell r="C474" t="str">
            <v>MALIK</v>
          </cell>
          <cell r="D474">
            <v>27025</v>
          </cell>
          <cell r="E474" t="str">
            <v>L</v>
          </cell>
          <cell r="F474">
            <v>37712</v>
          </cell>
          <cell r="G474">
            <v>37712</v>
          </cell>
          <cell r="L474" t="str">
            <v>L</v>
          </cell>
          <cell r="O474">
            <v>38099</v>
          </cell>
          <cell r="P474" t="str">
            <v>DE233310</v>
          </cell>
        </row>
        <row r="475">
          <cell r="A475" t="str">
            <v>03W00104959</v>
          </cell>
          <cell r="B475" t="str">
            <v>20030427013</v>
          </cell>
          <cell r="C475" t="str">
            <v>AMIRUDDIN</v>
          </cell>
          <cell r="D475">
            <v>28255</v>
          </cell>
          <cell r="E475" t="str">
            <v>L</v>
          </cell>
          <cell r="F475">
            <v>37712</v>
          </cell>
          <cell r="G475">
            <v>37712</v>
          </cell>
          <cell r="L475" t="str">
            <v>L</v>
          </cell>
          <cell r="O475">
            <v>38099</v>
          </cell>
          <cell r="P475" t="str">
            <v>DE233310</v>
          </cell>
        </row>
        <row r="476">
          <cell r="A476" t="str">
            <v>03W00104967</v>
          </cell>
          <cell r="B476" t="str">
            <v>20030427014</v>
          </cell>
          <cell r="C476" t="str">
            <v>FRANCHESKO</v>
          </cell>
          <cell r="D476">
            <v>28648</v>
          </cell>
          <cell r="E476" t="str">
            <v>L</v>
          </cell>
          <cell r="F476">
            <v>37712</v>
          </cell>
          <cell r="G476">
            <v>37712</v>
          </cell>
          <cell r="L476" t="str">
            <v>L</v>
          </cell>
          <cell r="O476">
            <v>38099</v>
          </cell>
          <cell r="P476" t="str">
            <v>DE233310</v>
          </cell>
        </row>
        <row r="477">
          <cell r="A477" t="str">
            <v>03W00104975</v>
          </cell>
          <cell r="B477" t="str">
            <v>20030427015</v>
          </cell>
          <cell r="C477" t="str">
            <v>HERIANTO</v>
          </cell>
          <cell r="D477">
            <v>30080</v>
          </cell>
          <cell r="E477" t="str">
            <v>L</v>
          </cell>
          <cell r="F477">
            <v>37712</v>
          </cell>
          <cell r="G477">
            <v>37712</v>
          </cell>
          <cell r="L477" t="str">
            <v>L</v>
          </cell>
          <cell r="O477">
            <v>38099</v>
          </cell>
          <cell r="P477" t="str">
            <v>DE233310</v>
          </cell>
        </row>
        <row r="478">
          <cell r="A478" t="str">
            <v>03W00104983</v>
          </cell>
          <cell r="B478" t="str">
            <v>20030427016</v>
          </cell>
          <cell r="C478" t="str">
            <v>RISMAN ISMAIL</v>
          </cell>
          <cell r="D478">
            <v>31183</v>
          </cell>
          <cell r="E478" t="str">
            <v>L</v>
          </cell>
          <cell r="F478">
            <v>37712</v>
          </cell>
          <cell r="G478">
            <v>37712</v>
          </cell>
          <cell r="L478" t="str">
            <v>L</v>
          </cell>
          <cell r="O478">
            <v>38099</v>
          </cell>
          <cell r="P478" t="str">
            <v>DE233310</v>
          </cell>
        </row>
        <row r="479">
          <cell r="A479" t="str">
            <v>03W00104991</v>
          </cell>
          <cell r="B479" t="str">
            <v>20030427017</v>
          </cell>
          <cell r="C479" t="str">
            <v>SUKARDI</v>
          </cell>
          <cell r="D479">
            <v>26673</v>
          </cell>
          <cell r="E479" t="str">
            <v>L</v>
          </cell>
          <cell r="F479">
            <v>37712</v>
          </cell>
          <cell r="G479">
            <v>37712</v>
          </cell>
          <cell r="L479" t="str">
            <v>L</v>
          </cell>
          <cell r="O479">
            <v>38099</v>
          </cell>
          <cell r="P479" t="str">
            <v>DE233310</v>
          </cell>
        </row>
        <row r="480">
          <cell r="A480" t="str">
            <v>03W00105006</v>
          </cell>
          <cell r="B480" t="str">
            <v>20030427001</v>
          </cell>
          <cell r="C480" t="str">
            <v>YUDIN OINTO</v>
          </cell>
          <cell r="D480">
            <v>29152</v>
          </cell>
          <cell r="E480" t="str">
            <v>L</v>
          </cell>
          <cell r="F480">
            <v>37712</v>
          </cell>
          <cell r="G480">
            <v>37712</v>
          </cell>
          <cell r="L480" t="str">
            <v>L</v>
          </cell>
          <cell r="O480">
            <v>38099</v>
          </cell>
          <cell r="P480" t="str">
            <v>DE233310</v>
          </cell>
        </row>
        <row r="481">
          <cell r="A481" t="str">
            <v>03W00105014</v>
          </cell>
          <cell r="B481" t="str">
            <v>20030627009</v>
          </cell>
          <cell r="C481" t="str">
            <v>SUGIONO</v>
          </cell>
          <cell r="D481">
            <v>27395</v>
          </cell>
          <cell r="E481" t="str">
            <v>L</v>
          </cell>
          <cell r="F481">
            <v>37742</v>
          </cell>
          <cell r="G481">
            <v>37742</v>
          </cell>
          <cell r="L481" t="str">
            <v>L</v>
          </cell>
          <cell r="O481">
            <v>38099</v>
          </cell>
          <cell r="P481" t="str">
            <v>DE233310</v>
          </cell>
        </row>
        <row r="482">
          <cell r="A482" t="str">
            <v>03W00105022</v>
          </cell>
          <cell r="B482" t="str">
            <v>MOE2950733</v>
          </cell>
          <cell r="C482" t="str">
            <v>ENDRO SASONO</v>
          </cell>
          <cell r="D482">
            <v>24458</v>
          </cell>
          <cell r="E482" t="str">
            <v>L</v>
          </cell>
          <cell r="F482">
            <v>37803</v>
          </cell>
          <cell r="G482">
            <v>37803</v>
          </cell>
          <cell r="K482">
            <v>38279</v>
          </cell>
          <cell r="O482">
            <v>38107</v>
          </cell>
          <cell r="P482" t="str">
            <v>DE233310</v>
          </cell>
        </row>
        <row r="483">
          <cell r="A483" t="str">
            <v>03W00105030</v>
          </cell>
          <cell r="B483" t="str">
            <v>TPS10891029</v>
          </cell>
          <cell r="C483" t="str">
            <v>BUDIYONO</v>
          </cell>
          <cell r="D483">
            <v>27030</v>
          </cell>
          <cell r="E483" t="str">
            <v>L</v>
          </cell>
          <cell r="F483">
            <v>37622</v>
          </cell>
          <cell r="G483">
            <v>37622</v>
          </cell>
          <cell r="L483" t="str">
            <v>L</v>
          </cell>
          <cell r="O483">
            <v>38107</v>
          </cell>
          <cell r="P483" t="str">
            <v>DE233310</v>
          </cell>
        </row>
        <row r="484">
          <cell r="A484" t="str">
            <v>03W00105048</v>
          </cell>
          <cell r="B484" t="str">
            <v>SLT01092047</v>
          </cell>
          <cell r="C484" t="str">
            <v>SUDIRYO</v>
          </cell>
          <cell r="D484">
            <v>24167</v>
          </cell>
          <cell r="E484" t="str">
            <v>L</v>
          </cell>
          <cell r="F484">
            <v>37834</v>
          </cell>
          <cell r="G484">
            <v>37834</v>
          </cell>
          <cell r="L484" t="str">
            <v>L</v>
          </cell>
          <cell r="O484">
            <v>38107</v>
          </cell>
          <cell r="P484" t="str">
            <v>DE233310</v>
          </cell>
        </row>
        <row r="485">
          <cell r="A485" t="str">
            <v>03W00105055</v>
          </cell>
          <cell r="B485" t="str">
            <v>2001090026</v>
          </cell>
          <cell r="C485" t="str">
            <v>BAYU MUSTIKA</v>
          </cell>
          <cell r="D485">
            <v>27395</v>
          </cell>
          <cell r="E485" t="str">
            <v>L</v>
          </cell>
          <cell r="F485">
            <v>37895</v>
          </cell>
          <cell r="G485">
            <v>37895</v>
          </cell>
          <cell r="L485" t="str">
            <v>L</v>
          </cell>
          <cell r="O485">
            <v>38107</v>
          </cell>
          <cell r="P485" t="str">
            <v>DE233310</v>
          </cell>
        </row>
        <row r="486">
          <cell r="A486" t="str">
            <v>03W00105063</v>
          </cell>
          <cell r="C486" t="str">
            <v>DAIMAN</v>
          </cell>
          <cell r="D486">
            <v>25258</v>
          </cell>
          <cell r="E486" t="str">
            <v>L</v>
          </cell>
          <cell r="F486">
            <v>37681</v>
          </cell>
          <cell r="G486">
            <v>37681</v>
          </cell>
          <cell r="L486" t="str">
            <v>L</v>
          </cell>
          <cell r="M486" t="str">
            <v>A</v>
          </cell>
          <cell r="N486">
            <v>37834</v>
          </cell>
          <cell r="O486">
            <v>38101</v>
          </cell>
          <cell r="P486" t="str">
            <v>DE233310</v>
          </cell>
        </row>
        <row r="487">
          <cell r="A487" t="str">
            <v>03W00105071</v>
          </cell>
          <cell r="B487" t="str">
            <v>961300350</v>
          </cell>
          <cell r="C487" t="str">
            <v>TURYANTO</v>
          </cell>
          <cell r="D487">
            <v>20089</v>
          </cell>
          <cell r="E487" t="str">
            <v>L</v>
          </cell>
          <cell r="F487">
            <v>37622</v>
          </cell>
          <cell r="G487">
            <v>37622</v>
          </cell>
          <cell r="L487" t="str">
            <v>L</v>
          </cell>
          <cell r="M487" t="str">
            <v>A</v>
          </cell>
          <cell r="N487">
            <v>37895</v>
          </cell>
          <cell r="O487">
            <v>38101</v>
          </cell>
          <cell r="P487" t="str">
            <v>DE233310</v>
          </cell>
        </row>
        <row r="488">
          <cell r="A488" t="str">
            <v>03W00105089</v>
          </cell>
          <cell r="C488" t="str">
            <v>NANANG SUPARMAN</v>
          </cell>
          <cell r="D488">
            <v>20431</v>
          </cell>
          <cell r="E488" t="str">
            <v>L</v>
          </cell>
          <cell r="F488">
            <v>37834</v>
          </cell>
          <cell r="G488">
            <v>37834</v>
          </cell>
          <cell r="L488" t="str">
            <v>L</v>
          </cell>
          <cell r="M488" t="str">
            <v>A</v>
          </cell>
          <cell r="N488">
            <v>37895</v>
          </cell>
          <cell r="O488">
            <v>38101</v>
          </cell>
          <cell r="P488" t="str">
            <v>DE233310</v>
          </cell>
        </row>
        <row r="489">
          <cell r="A489" t="str">
            <v>03W00105113</v>
          </cell>
          <cell r="C489" t="str">
            <v>DJARDIN</v>
          </cell>
          <cell r="D489">
            <v>23776</v>
          </cell>
          <cell r="E489" t="str">
            <v>L</v>
          </cell>
          <cell r="F489">
            <v>37834</v>
          </cell>
          <cell r="G489">
            <v>37834</v>
          </cell>
          <cell r="L489" t="str">
            <v>L</v>
          </cell>
          <cell r="O489">
            <v>38106</v>
          </cell>
          <cell r="P489" t="str">
            <v>DE233310</v>
          </cell>
        </row>
        <row r="490">
          <cell r="A490" t="str">
            <v>03W00105121</v>
          </cell>
          <cell r="B490" t="str">
            <v>PS110497134</v>
          </cell>
          <cell r="C490" t="str">
            <v>AZHARI</v>
          </cell>
          <cell r="D490">
            <v>25569</v>
          </cell>
          <cell r="E490" t="str">
            <v>L</v>
          </cell>
          <cell r="F490">
            <v>37622</v>
          </cell>
          <cell r="G490">
            <v>37622</v>
          </cell>
          <cell r="L490" t="str">
            <v>L</v>
          </cell>
          <cell r="O490">
            <v>38106</v>
          </cell>
          <cell r="P490" t="str">
            <v>DE233310</v>
          </cell>
        </row>
        <row r="491">
          <cell r="A491" t="str">
            <v>03W00105139</v>
          </cell>
          <cell r="B491" t="str">
            <v>20010532005</v>
          </cell>
          <cell r="C491" t="str">
            <v>JASRUL</v>
          </cell>
          <cell r="D491">
            <v>28491</v>
          </cell>
          <cell r="E491" t="str">
            <v>L</v>
          </cell>
          <cell r="F491">
            <v>37622</v>
          </cell>
          <cell r="G491">
            <v>37622</v>
          </cell>
          <cell r="L491" t="str">
            <v>L</v>
          </cell>
          <cell r="O491">
            <v>38106</v>
          </cell>
          <cell r="P491" t="str">
            <v>DE233310</v>
          </cell>
        </row>
        <row r="492">
          <cell r="A492" t="str">
            <v>03W00105147</v>
          </cell>
          <cell r="B492" t="str">
            <v>2000060031</v>
          </cell>
          <cell r="C492" t="str">
            <v>SUKIRNO</v>
          </cell>
          <cell r="D492">
            <v>25204</v>
          </cell>
          <cell r="E492" t="str">
            <v>L</v>
          </cell>
          <cell r="F492">
            <v>37622</v>
          </cell>
          <cell r="G492">
            <v>37622</v>
          </cell>
          <cell r="L492" t="str">
            <v>L</v>
          </cell>
          <cell r="O492">
            <v>38106</v>
          </cell>
          <cell r="P492" t="str">
            <v>DE233310</v>
          </cell>
        </row>
        <row r="493">
          <cell r="A493" t="str">
            <v>04W00028222</v>
          </cell>
          <cell r="B493" t="str">
            <v>20040327057</v>
          </cell>
          <cell r="C493" t="str">
            <v>AGUSTINUS JAJI LALONGAN</v>
          </cell>
          <cell r="D493">
            <v>24472</v>
          </cell>
          <cell r="E493" t="str">
            <v>L</v>
          </cell>
          <cell r="F493">
            <v>38018</v>
          </cell>
          <cell r="G493">
            <v>38018</v>
          </cell>
          <cell r="O493">
            <v>38105</v>
          </cell>
          <cell r="P493" t="str">
            <v>LU391400</v>
          </cell>
        </row>
        <row r="494">
          <cell r="A494" t="str">
            <v>04W00028230</v>
          </cell>
          <cell r="B494" t="str">
            <v>20040327082</v>
          </cell>
          <cell r="C494" t="str">
            <v>AHMAD MUJAHIDIN</v>
          </cell>
          <cell r="D494">
            <v>30363</v>
          </cell>
          <cell r="E494" t="str">
            <v>L</v>
          </cell>
          <cell r="F494">
            <v>38018</v>
          </cell>
          <cell r="G494">
            <v>38018</v>
          </cell>
          <cell r="O494">
            <v>38105</v>
          </cell>
          <cell r="P494" t="str">
            <v>LU391400</v>
          </cell>
        </row>
        <row r="495">
          <cell r="A495" t="str">
            <v>04W00028248</v>
          </cell>
          <cell r="B495" t="str">
            <v>20040327084</v>
          </cell>
          <cell r="C495" t="str">
            <v>AM TONGAT</v>
          </cell>
          <cell r="D495">
            <v>26726</v>
          </cell>
          <cell r="E495" t="str">
            <v>L</v>
          </cell>
          <cell r="F495">
            <v>38018</v>
          </cell>
          <cell r="G495">
            <v>38018</v>
          </cell>
          <cell r="O495">
            <v>38105</v>
          </cell>
          <cell r="P495" t="str">
            <v>LU391400</v>
          </cell>
        </row>
        <row r="496">
          <cell r="A496" t="str">
            <v>04W00028255</v>
          </cell>
          <cell r="B496" t="str">
            <v>20040327039</v>
          </cell>
          <cell r="C496" t="str">
            <v>AMIN</v>
          </cell>
          <cell r="D496">
            <v>30593</v>
          </cell>
          <cell r="E496" t="str">
            <v>L</v>
          </cell>
          <cell r="F496">
            <v>38018</v>
          </cell>
          <cell r="G496">
            <v>38018</v>
          </cell>
          <cell r="O496">
            <v>38105</v>
          </cell>
          <cell r="P496" t="str">
            <v>LU391400</v>
          </cell>
        </row>
        <row r="497">
          <cell r="A497" t="str">
            <v>04W00028263</v>
          </cell>
          <cell r="B497" t="str">
            <v>20040327019</v>
          </cell>
          <cell r="C497" t="str">
            <v>ANDARIAS</v>
          </cell>
          <cell r="D497">
            <v>24757</v>
          </cell>
          <cell r="E497" t="str">
            <v>L</v>
          </cell>
          <cell r="F497">
            <v>38018</v>
          </cell>
          <cell r="G497">
            <v>38018</v>
          </cell>
          <cell r="O497">
            <v>38105</v>
          </cell>
          <cell r="P497" t="str">
            <v>LU391400</v>
          </cell>
        </row>
        <row r="498">
          <cell r="A498" t="str">
            <v>04W00028271</v>
          </cell>
          <cell r="B498" t="str">
            <v>20040327071</v>
          </cell>
          <cell r="C498" t="str">
            <v>ANDARIAS</v>
          </cell>
          <cell r="D498">
            <v>30512</v>
          </cell>
          <cell r="E498" t="str">
            <v>L</v>
          </cell>
          <cell r="F498">
            <v>38018</v>
          </cell>
          <cell r="G498">
            <v>38018</v>
          </cell>
          <cell r="O498">
            <v>38105</v>
          </cell>
          <cell r="P498" t="str">
            <v>LU391400</v>
          </cell>
        </row>
        <row r="499">
          <cell r="A499" t="str">
            <v>04W00028289</v>
          </cell>
          <cell r="B499" t="str">
            <v>20040327101</v>
          </cell>
          <cell r="C499" t="str">
            <v>ANIS</v>
          </cell>
          <cell r="D499">
            <v>29356</v>
          </cell>
          <cell r="E499" t="str">
            <v>L</v>
          </cell>
          <cell r="F499">
            <v>38018</v>
          </cell>
          <cell r="G499">
            <v>38018</v>
          </cell>
          <cell r="O499">
            <v>38105</v>
          </cell>
          <cell r="P499" t="str">
            <v>LU391400</v>
          </cell>
        </row>
        <row r="500">
          <cell r="A500" t="str">
            <v>04W00028297</v>
          </cell>
          <cell r="B500" t="str">
            <v>20040327086</v>
          </cell>
          <cell r="C500" t="str">
            <v>ANTON MANE</v>
          </cell>
          <cell r="D500">
            <v>22052</v>
          </cell>
          <cell r="E500" t="str">
            <v>L</v>
          </cell>
          <cell r="F500">
            <v>38018</v>
          </cell>
          <cell r="G500">
            <v>38018</v>
          </cell>
          <cell r="O500">
            <v>38105</v>
          </cell>
          <cell r="P500" t="str">
            <v>LU391400</v>
          </cell>
        </row>
        <row r="501">
          <cell r="A501" t="str">
            <v>04W00028305</v>
          </cell>
          <cell r="B501" t="str">
            <v>20040327008</v>
          </cell>
          <cell r="C501" t="str">
            <v>ARKIS D</v>
          </cell>
          <cell r="D501">
            <v>27502</v>
          </cell>
          <cell r="E501" t="str">
            <v>L</v>
          </cell>
          <cell r="F501">
            <v>38018</v>
          </cell>
          <cell r="G501">
            <v>38018</v>
          </cell>
          <cell r="O501">
            <v>38104</v>
          </cell>
          <cell r="P501" t="str">
            <v>LU391400</v>
          </cell>
        </row>
        <row r="502">
          <cell r="A502" t="str">
            <v>04W00028313</v>
          </cell>
          <cell r="B502" t="str">
            <v>20040327055</v>
          </cell>
          <cell r="C502" t="str">
            <v>ASTOR</v>
          </cell>
          <cell r="D502">
            <v>31182</v>
          </cell>
          <cell r="E502" t="str">
            <v>L</v>
          </cell>
          <cell r="F502">
            <v>38018</v>
          </cell>
          <cell r="G502">
            <v>38018</v>
          </cell>
          <cell r="O502">
            <v>38105</v>
          </cell>
          <cell r="P502" t="str">
            <v>LU391400</v>
          </cell>
        </row>
        <row r="503">
          <cell r="A503" t="str">
            <v>04W00028321</v>
          </cell>
          <cell r="B503" t="str">
            <v>20040327026</v>
          </cell>
          <cell r="C503" t="str">
            <v>BASRI</v>
          </cell>
          <cell r="D503">
            <v>31996</v>
          </cell>
          <cell r="E503" t="str">
            <v>L</v>
          </cell>
          <cell r="F503">
            <v>38018</v>
          </cell>
          <cell r="G503">
            <v>38018</v>
          </cell>
          <cell r="O503">
            <v>38105</v>
          </cell>
          <cell r="P503" t="str">
            <v>LU391400</v>
          </cell>
        </row>
        <row r="504">
          <cell r="A504" t="str">
            <v>04W00028339</v>
          </cell>
          <cell r="B504" t="str">
            <v>20040327092</v>
          </cell>
          <cell r="C504" t="str">
            <v>BIYO TODIK</v>
          </cell>
          <cell r="D504">
            <v>25429</v>
          </cell>
          <cell r="E504" t="str">
            <v>L</v>
          </cell>
          <cell r="F504">
            <v>38018</v>
          </cell>
          <cell r="G504">
            <v>38018</v>
          </cell>
          <cell r="O504">
            <v>38105</v>
          </cell>
          <cell r="P504" t="str">
            <v>LU391400</v>
          </cell>
        </row>
        <row r="505">
          <cell r="A505" t="str">
            <v>04W00028347</v>
          </cell>
          <cell r="B505" t="str">
            <v>20040227004</v>
          </cell>
          <cell r="C505" t="str">
            <v>BONE P</v>
          </cell>
          <cell r="D505">
            <v>27760</v>
          </cell>
          <cell r="E505" t="str">
            <v>L</v>
          </cell>
          <cell r="F505">
            <v>37987</v>
          </cell>
          <cell r="G505">
            <v>38018</v>
          </cell>
          <cell r="O505">
            <v>38104</v>
          </cell>
          <cell r="P505" t="str">
            <v>LU391400</v>
          </cell>
        </row>
        <row r="506">
          <cell r="A506" t="str">
            <v>04W00028354</v>
          </cell>
          <cell r="B506" t="str">
            <v>20040327054</v>
          </cell>
          <cell r="C506" t="str">
            <v>BRENDI</v>
          </cell>
          <cell r="D506">
            <v>30377</v>
          </cell>
          <cell r="E506" t="str">
            <v>L</v>
          </cell>
          <cell r="F506">
            <v>38018</v>
          </cell>
          <cell r="G506">
            <v>38018</v>
          </cell>
          <cell r="O506">
            <v>38105</v>
          </cell>
          <cell r="P506" t="str">
            <v>LU391400</v>
          </cell>
        </row>
        <row r="507">
          <cell r="A507" t="str">
            <v>04W00028362</v>
          </cell>
          <cell r="B507" t="str">
            <v>20040327074</v>
          </cell>
          <cell r="C507" t="str">
            <v>BUNYAMIN</v>
          </cell>
          <cell r="D507">
            <v>26664</v>
          </cell>
          <cell r="E507" t="str">
            <v>L</v>
          </cell>
          <cell r="F507">
            <v>38018</v>
          </cell>
          <cell r="G507">
            <v>38018</v>
          </cell>
          <cell r="O507">
            <v>38105</v>
          </cell>
          <cell r="P507" t="str">
            <v>LU391400</v>
          </cell>
        </row>
        <row r="508">
          <cell r="A508" t="str">
            <v>04W00028370</v>
          </cell>
          <cell r="B508" t="str">
            <v>20040327096</v>
          </cell>
          <cell r="C508" t="str">
            <v>DAUD MELANG</v>
          </cell>
          <cell r="D508">
            <v>27394</v>
          </cell>
          <cell r="E508" t="str">
            <v>L</v>
          </cell>
          <cell r="F508">
            <v>38018</v>
          </cell>
          <cell r="G508">
            <v>38018</v>
          </cell>
          <cell r="O508">
            <v>38105</v>
          </cell>
          <cell r="P508" t="str">
            <v>LU391400</v>
          </cell>
        </row>
        <row r="509">
          <cell r="A509" t="str">
            <v>04W00028388</v>
          </cell>
          <cell r="B509" t="str">
            <v>20040327022</v>
          </cell>
          <cell r="C509" t="str">
            <v>DISON</v>
          </cell>
          <cell r="D509">
            <v>29220</v>
          </cell>
          <cell r="E509" t="str">
            <v>L</v>
          </cell>
          <cell r="F509">
            <v>38018</v>
          </cell>
          <cell r="G509">
            <v>38018</v>
          </cell>
          <cell r="O509">
            <v>38105</v>
          </cell>
          <cell r="P509" t="str">
            <v>LU391400</v>
          </cell>
        </row>
        <row r="510">
          <cell r="A510" t="str">
            <v>04W00028396</v>
          </cell>
          <cell r="B510" t="str">
            <v>20040327005</v>
          </cell>
          <cell r="C510" t="str">
            <v>DIYANTO</v>
          </cell>
          <cell r="D510">
            <v>27674</v>
          </cell>
          <cell r="E510" t="str">
            <v>L</v>
          </cell>
          <cell r="F510">
            <v>38018</v>
          </cell>
          <cell r="G510">
            <v>38018</v>
          </cell>
          <cell r="O510">
            <v>38104</v>
          </cell>
          <cell r="P510" t="str">
            <v>LU391400</v>
          </cell>
        </row>
        <row r="511">
          <cell r="A511" t="str">
            <v>04W00028404</v>
          </cell>
          <cell r="B511" t="str">
            <v>20040327075</v>
          </cell>
          <cell r="C511" t="str">
            <v>EFENDI</v>
          </cell>
          <cell r="D511">
            <v>29220</v>
          </cell>
          <cell r="E511" t="str">
            <v>L</v>
          </cell>
          <cell r="F511">
            <v>38018</v>
          </cell>
          <cell r="G511">
            <v>38018</v>
          </cell>
          <cell r="O511">
            <v>38105</v>
          </cell>
          <cell r="P511" t="str">
            <v>LU391400</v>
          </cell>
        </row>
        <row r="512">
          <cell r="A512" t="str">
            <v>04W00028412</v>
          </cell>
          <cell r="B512" t="str">
            <v>20040327021</v>
          </cell>
          <cell r="C512" t="str">
            <v>ERIK</v>
          </cell>
          <cell r="D512">
            <v>30484</v>
          </cell>
          <cell r="E512" t="str">
            <v>L</v>
          </cell>
          <cell r="F512">
            <v>38018</v>
          </cell>
          <cell r="G512">
            <v>38018</v>
          </cell>
          <cell r="O512">
            <v>38105</v>
          </cell>
          <cell r="P512" t="str">
            <v>LU391400</v>
          </cell>
        </row>
        <row r="513">
          <cell r="A513" t="str">
            <v>04W00028420</v>
          </cell>
          <cell r="B513" t="str">
            <v>20040327059</v>
          </cell>
          <cell r="C513" t="str">
            <v>ESSA</v>
          </cell>
          <cell r="D513">
            <v>30973</v>
          </cell>
          <cell r="E513" t="str">
            <v>L</v>
          </cell>
          <cell r="F513">
            <v>38018</v>
          </cell>
          <cell r="G513">
            <v>38018</v>
          </cell>
          <cell r="O513">
            <v>38105</v>
          </cell>
          <cell r="P513" t="str">
            <v>LU391400</v>
          </cell>
        </row>
        <row r="514">
          <cell r="A514" t="str">
            <v>04W00028438</v>
          </cell>
          <cell r="B514" t="str">
            <v>20040327016</v>
          </cell>
          <cell r="C514" t="str">
            <v>GANTI</v>
          </cell>
          <cell r="D514">
            <v>29324</v>
          </cell>
          <cell r="E514" t="str">
            <v>L</v>
          </cell>
          <cell r="F514">
            <v>38018</v>
          </cell>
          <cell r="G514">
            <v>38018</v>
          </cell>
          <cell r="O514">
            <v>38105</v>
          </cell>
          <cell r="P514" t="str">
            <v>LU391400</v>
          </cell>
        </row>
        <row r="515">
          <cell r="A515" t="str">
            <v>04W00028446</v>
          </cell>
          <cell r="B515" t="str">
            <v>20040327018</v>
          </cell>
          <cell r="C515" t="str">
            <v>GIDION</v>
          </cell>
          <cell r="D515">
            <v>32036</v>
          </cell>
          <cell r="E515" t="str">
            <v>L</v>
          </cell>
          <cell r="F515">
            <v>38018</v>
          </cell>
          <cell r="G515">
            <v>38018</v>
          </cell>
          <cell r="O515">
            <v>38105</v>
          </cell>
          <cell r="P515" t="str">
            <v>LU391400</v>
          </cell>
        </row>
        <row r="516">
          <cell r="A516" t="str">
            <v>04W00028453</v>
          </cell>
          <cell r="B516" t="str">
            <v>20040327004</v>
          </cell>
          <cell r="C516" t="str">
            <v>GIYATNO</v>
          </cell>
          <cell r="D516">
            <v>28985</v>
          </cell>
          <cell r="E516" t="str">
            <v>L</v>
          </cell>
          <cell r="F516">
            <v>38018</v>
          </cell>
          <cell r="G516">
            <v>38018</v>
          </cell>
          <cell r="O516">
            <v>38104</v>
          </cell>
          <cell r="P516" t="str">
            <v>LU391400</v>
          </cell>
        </row>
        <row r="517">
          <cell r="A517" t="str">
            <v>04W00028461</v>
          </cell>
          <cell r="B517" t="str">
            <v>20040327012</v>
          </cell>
          <cell r="C517" t="str">
            <v>HADI NURAENI</v>
          </cell>
          <cell r="D517">
            <v>23350</v>
          </cell>
          <cell r="E517" t="str">
            <v>L</v>
          </cell>
          <cell r="F517">
            <v>38018</v>
          </cell>
          <cell r="G517">
            <v>38018</v>
          </cell>
          <cell r="O517">
            <v>38105</v>
          </cell>
          <cell r="P517" t="str">
            <v>LU391400</v>
          </cell>
        </row>
        <row r="518">
          <cell r="A518" t="str">
            <v>04W00028479</v>
          </cell>
          <cell r="B518" t="str">
            <v>20040327087</v>
          </cell>
          <cell r="C518" t="str">
            <v>IRFAN N</v>
          </cell>
          <cell r="D518">
            <v>29662</v>
          </cell>
          <cell r="E518" t="str">
            <v>L</v>
          </cell>
          <cell r="F518">
            <v>38018</v>
          </cell>
          <cell r="G518">
            <v>38018</v>
          </cell>
          <cell r="O518">
            <v>38105</v>
          </cell>
          <cell r="P518" t="str">
            <v>LU391400</v>
          </cell>
        </row>
        <row r="519">
          <cell r="A519" t="str">
            <v>04W00028487</v>
          </cell>
          <cell r="B519" t="str">
            <v>20040327064</v>
          </cell>
          <cell r="C519" t="str">
            <v>ISTIYANTO PRIYO SUSILO</v>
          </cell>
          <cell r="D519">
            <v>30429</v>
          </cell>
          <cell r="E519" t="str">
            <v>L</v>
          </cell>
          <cell r="F519">
            <v>38018</v>
          </cell>
          <cell r="G519">
            <v>38018</v>
          </cell>
          <cell r="O519">
            <v>38105</v>
          </cell>
          <cell r="P519" t="str">
            <v>LU391400</v>
          </cell>
        </row>
        <row r="520">
          <cell r="A520" t="str">
            <v>04W00028495</v>
          </cell>
          <cell r="B520" t="str">
            <v>20040327098</v>
          </cell>
          <cell r="C520" t="str">
            <v>IWAN</v>
          </cell>
          <cell r="D520">
            <v>30733</v>
          </cell>
          <cell r="E520" t="str">
            <v>L</v>
          </cell>
          <cell r="F520">
            <v>38018</v>
          </cell>
          <cell r="G520">
            <v>38018</v>
          </cell>
          <cell r="O520">
            <v>38105</v>
          </cell>
          <cell r="P520" t="str">
            <v>LU391400</v>
          </cell>
        </row>
        <row r="521">
          <cell r="A521" t="str">
            <v>04W00028503</v>
          </cell>
          <cell r="B521" t="str">
            <v>20040327088</v>
          </cell>
          <cell r="C521" t="str">
            <v>JAFAR</v>
          </cell>
          <cell r="D521">
            <v>27249</v>
          </cell>
          <cell r="E521" t="str">
            <v>L</v>
          </cell>
          <cell r="F521">
            <v>38018</v>
          </cell>
          <cell r="G521">
            <v>38018</v>
          </cell>
          <cell r="O521">
            <v>38105</v>
          </cell>
          <cell r="P521" t="str">
            <v>LU391400</v>
          </cell>
        </row>
        <row r="522">
          <cell r="A522" t="str">
            <v>04W00028511</v>
          </cell>
          <cell r="B522" t="str">
            <v>20040327052</v>
          </cell>
          <cell r="C522" t="str">
            <v>KLIWON</v>
          </cell>
          <cell r="D522">
            <v>25045</v>
          </cell>
          <cell r="E522" t="str">
            <v>L</v>
          </cell>
          <cell r="F522">
            <v>38018</v>
          </cell>
          <cell r="G522">
            <v>38018</v>
          </cell>
          <cell r="O522">
            <v>38105</v>
          </cell>
          <cell r="P522" t="str">
            <v>LU391400</v>
          </cell>
        </row>
        <row r="523">
          <cell r="A523" t="str">
            <v>04W00028529</v>
          </cell>
          <cell r="B523" t="str">
            <v>20040327041</v>
          </cell>
          <cell r="C523" t="str">
            <v>KUWAT ANDONO</v>
          </cell>
          <cell r="D523">
            <v>27882</v>
          </cell>
          <cell r="E523" t="str">
            <v>L</v>
          </cell>
          <cell r="F523">
            <v>38018</v>
          </cell>
          <cell r="G523">
            <v>38018</v>
          </cell>
          <cell r="O523">
            <v>38105</v>
          </cell>
          <cell r="P523" t="str">
            <v>LU391400</v>
          </cell>
        </row>
        <row r="524">
          <cell r="A524" t="str">
            <v>04W00028537</v>
          </cell>
          <cell r="B524" t="str">
            <v>20040327067</v>
          </cell>
          <cell r="C524" t="str">
            <v>LEPPANG</v>
          </cell>
          <cell r="D524">
            <v>27765</v>
          </cell>
          <cell r="E524" t="str">
            <v>L</v>
          </cell>
          <cell r="F524">
            <v>38018</v>
          </cell>
          <cell r="G524">
            <v>38018</v>
          </cell>
          <cell r="O524">
            <v>38105</v>
          </cell>
          <cell r="P524" t="str">
            <v>LU391400</v>
          </cell>
        </row>
        <row r="525">
          <cell r="A525" t="str">
            <v>04W00028545</v>
          </cell>
          <cell r="B525" t="str">
            <v>20040327020</v>
          </cell>
          <cell r="C525" t="str">
            <v>LUTHER</v>
          </cell>
          <cell r="D525">
            <v>30117</v>
          </cell>
          <cell r="E525" t="str">
            <v>L</v>
          </cell>
          <cell r="F525">
            <v>38018</v>
          </cell>
          <cell r="G525">
            <v>38018</v>
          </cell>
          <cell r="O525">
            <v>38105</v>
          </cell>
          <cell r="P525" t="str">
            <v>LU391400</v>
          </cell>
        </row>
        <row r="526">
          <cell r="A526" t="str">
            <v>04W00028552</v>
          </cell>
          <cell r="B526" t="str">
            <v>20040327043</v>
          </cell>
          <cell r="C526" t="str">
            <v>MAKSI</v>
          </cell>
          <cell r="D526">
            <v>31047</v>
          </cell>
          <cell r="E526" t="str">
            <v>L</v>
          </cell>
          <cell r="F526">
            <v>38018</v>
          </cell>
          <cell r="G526">
            <v>38018</v>
          </cell>
          <cell r="O526">
            <v>38105</v>
          </cell>
          <cell r="P526" t="str">
            <v>LU391400</v>
          </cell>
        </row>
        <row r="527">
          <cell r="A527" t="str">
            <v>04W00028560</v>
          </cell>
          <cell r="B527" t="str">
            <v>20040327017</v>
          </cell>
          <cell r="C527" t="str">
            <v>MARKUS RANDE</v>
          </cell>
          <cell r="D527">
            <v>30881</v>
          </cell>
          <cell r="E527" t="str">
            <v>L</v>
          </cell>
          <cell r="F527">
            <v>38018</v>
          </cell>
          <cell r="G527">
            <v>38018</v>
          </cell>
          <cell r="O527">
            <v>38105</v>
          </cell>
          <cell r="P527" t="str">
            <v>LU391400</v>
          </cell>
        </row>
        <row r="528">
          <cell r="A528" t="str">
            <v>04W00028578</v>
          </cell>
          <cell r="B528" t="str">
            <v>20040327007</v>
          </cell>
          <cell r="C528" t="str">
            <v>MARTHEN</v>
          </cell>
          <cell r="D528">
            <v>24098</v>
          </cell>
          <cell r="E528" t="str">
            <v>L</v>
          </cell>
          <cell r="F528">
            <v>38018</v>
          </cell>
          <cell r="G528">
            <v>38018</v>
          </cell>
          <cell r="O528">
            <v>38104</v>
          </cell>
          <cell r="P528" t="str">
            <v>LU391400</v>
          </cell>
        </row>
        <row r="529">
          <cell r="A529" t="str">
            <v>04W00028586</v>
          </cell>
          <cell r="B529" t="str">
            <v>20040327066</v>
          </cell>
          <cell r="C529" t="str">
            <v>MARTHEN YUDES</v>
          </cell>
          <cell r="D529">
            <v>28490</v>
          </cell>
          <cell r="E529" t="str">
            <v>L</v>
          </cell>
          <cell r="F529">
            <v>38018</v>
          </cell>
          <cell r="G529">
            <v>38018</v>
          </cell>
          <cell r="O529">
            <v>38105</v>
          </cell>
          <cell r="P529" t="str">
            <v>LU391400</v>
          </cell>
        </row>
        <row r="530">
          <cell r="A530" t="str">
            <v>04W00028594</v>
          </cell>
          <cell r="B530" t="str">
            <v>20040327089</v>
          </cell>
          <cell r="C530" t="str">
            <v>MEDI</v>
          </cell>
          <cell r="D530">
            <v>27075</v>
          </cell>
          <cell r="E530" t="str">
            <v>L</v>
          </cell>
          <cell r="F530">
            <v>38018</v>
          </cell>
          <cell r="G530">
            <v>38018</v>
          </cell>
          <cell r="O530">
            <v>38105</v>
          </cell>
          <cell r="P530" t="str">
            <v>LU391400</v>
          </cell>
        </row>
        <row r="531">
          <cell r="A531" t="str">
            <v>04W00028602</v>
          </cell>
          <cell r="B531" t="str">
            <v>20040227002</v>
          </cell>
          <cell r="C531" t="str">
            <v>MONO</v>
          </cell>
          <cell r="D531">
            <v>28218</v>
          </cell>
          <cell r="E531" t="str">
            <v>L</v>
          </cell>
          <cell r="F531">
            <v>37987</v>
          </cell>
          <cell r="G531">
            <v>37987</v>
          </cell>
          <cell r="O531">
            <v>38104</v>
          </cell>
          <cell r="P531" t="str">
            <v>LU391400</v>
          </cell>
        </row>
        <row r="532">
          <cell r="A532" t="str">
            <v>04W00028610</v>
          </cell>
          <cell r="B532" t="str">
            <v>20040327077</v>
          </cell>
          <cell r="C532" t="str">
            <v>MUHAIMIN</v>
          </cell>
          <cell r="D532">
            <v>29586</v>
          </cell>
          <cell r="E532" t="str">
            <v>L</v>
          </cell>
          <cell r="F532">
            <v>38018</v>
          </cell>
          <cell r="G532">
            <v>38018</v>
          </cell>
          <cell r="O532">
            <v>38105</v>
          </cell>
          <cell r="P532" t="str">
            <v>LU391400</v>
          </cell>
        </row>
        <row r="533">
          <cell r="A533" t="str">
            <v>04W00028628</v>
          </cell>
          <cell r="B533" t="str">
            <v>20040327002</v>
          </cell>
          <cell r="C533" t="str">
            <v>MUHYONO</v>
          </cell>
          <cell r="D533">
            <v>26047</v>
          </cell>
          <cell r="E533" t="str">
            <v>L</v>
          </cell>
          <cell r="F533">
            <v>38018</v>
          </cell>
          <cell r="G533">
            <v>38018</v>
          </cell>
          <cell r="O533">
            <v>38104</v>
          </cell>
          <cell r="P533" t="str">
            <v>LU391400</v>
          </cell>
        </row>
        <row r="534">
          <cell r="A534" t="str">
            <v>04W00028636</v>
          </cell>
          <cell r="B534" t="str">
            <v>20040327078</v>
          </cell>
          <cell r="C534" t="str">
            <v>MUNADIYANTORO</v>
          </cell>
          <cell r="D534">
            <v>27480</v>
          </cell>
          <cell r="E534" t="str">
            <v>L</v>
          </cell>
          <cell r="F534">
            <v>38018</v>
          </cell>
          <cell r="G534">
            <v>38018</v>
          </cell>
          <cell r="O534">
            <v>38105</v>
          </cell>
          <cell r="P534" t="str">
            <v>LU391400</v>
          </cell>
        </row>
        <row r="535">
          <cell r="A535" t="str">
            <v>04W00028644</v>
          </cell>
          <cell r="B535" t="str">
            <v>20040327030</v>
          </cell>
          <cell r="C535" t="str">
            <v>MUNARYO</v>
          </cell>
          <cell r="D535">
            <v>30307</v>
          </cell>
          <cell r="E535" t="str">
            <v>L</v>
          </cell>
          <cell r="F535">
            <v>38018</v>
          </cell>
          <cell r="G535">
            <v>38018</v>
          </cell>
          <cell r="O535">
            <v>38105</v>
          </cell>
          <cell r="P535" t="str">
            <v>LU391400</v>
          </cell>
        </row>
        <row r="536">
          <cell r="A536" t="str">
            <v>04W00028651</v>
          </cell>
          <cell r="B536" t="str">
            <v>20040327079</v>
          </cell>
          <cell r="C536" t="str">
            <v>MUNTOHAR</v>
          </cell>
          <cell r="D536">
            <v>30912</v>
          </cell>
          <cell r="E536" t="str">
            <v>L</v>
          </cell>
          <cell r="F536">
            <v>38018</v>
          </cell>
          <cell r="G536">
            <v>38018</v>
          </cell>
          <cell r="O536">
            <v>38105</v>
          </cell>
          <cell r="P536" t="str">
            <v>LU391400</v>
          </cell>
        </row>
        <row r="537">
          <cell r="A537" t="str">
            <v>04W00028669</v>
          </cell>
          <cell r="B537" t="str">
            <v>20040327006</v>
          </cell>
          <cell r="C537" t="str">
            <v>NARKI</v>
          </cell>
          <cell r="D537">
            <v>28904</v>
          </cell>
          <cell r="E537" t="str">
            <v>L</v>
          </cell>
          <cell r="F537">
            <v>38018</v>
          </cell>
          <cell r="G537">
            <v>38018</v>
          </cell>
          <cell r="O537">
            <v>38104</v>
          </cell>
          <cell r="P537" t="str">
            <v>LU391400</v>
          </cell>
        </row>
        <row r="538">
          <cell r="A538" t="str">
            <v>04W00028677</v>
          </cell>
          <cell r="B538" t="str">
            <v>20040327100</v>
          </cell>
          <cell r="C538" t="str">
            <v>NASA</v>
          </cell>
          <cell r="D538">
            <v>29326</v>
          </cell>
          <cell r="E538" t="str">
            <v>L</v>
          </cell>
          <cell r="F538">
            <v>38018</v>
          </cell>
          <cell r="G538">
            <v>38018</v>
          </cell>
          <cell r="O538">
            <v>38105</v>
          </cell>
          <cell r="P538" t="str">
            <v>LU391400</v>
          </cell>
        </row>
        <row r="539">
          <cell r="A539" t="str">
            <v>04W00028685</v>
          </cell>
          <cell r="B539" t="str">
            <v>20040327090</v>
          </cell>
          <cell r="C539" t="str">
            <v>NUJU</v>
          </cell>
          <cell r="D539">
            <v>23968</v>
          </cell>
          <cell r="E539" t="str">
            <v>L</v>
          </cell>
          <cell r="F539">
            <v>38018</v>
          </cell>
          <cell r="G539">
            <v>38018</v>
          </cell>
          <cell r="O539">
            <v>38105</v>
          </cell>
          <cell r="P539" t="str">
            <v>LU391400</v>
          </cell>
        </row>
        <row r="540">
          <cell r="A540" t="str">
            <v>04W00028693</v>
          </cell>
          <cell r="B540" t="str">
            <v>20040327011</v>
          </cell>
          <cell r="C540" t="str">
            <v>NUROHIM</v>
          </cell>
          <cell r="D540">
            <v>23742</v>
          </cell>
          <cell r="E540" t="str">
            <v>L</v>
          </cell>
          <cell r="F540">
            <v>38018</v>
          </cell>
          <cell r="G540">
            <v>38018</v>
          </cell>
          <cell r="O540">
            <v>38105</v>
          </cell>
          <cell r="P540" t="str">
            <v>LU391400</v>
          </cell>
        </row>
        <row r="541">
          <cell r="A541" t="str">
            <v>04W00028701</v>
          </cell>
          <cell r="B541" t="str">
            <v>20040327023</v>
          </cell>
          <cell r="C541" t="str">
            <v>OYONG SLAMET</v>
          </cell>
          <cell r="D541">
            <v>32426</v>
          </cell>
          <cell r="E541" t="str">
            <v>L</v>
          </cell>
          <cell r="F541">
            <v>38018</v>
          </cell>
          <cell r="G541">
            <v>38018</v>
          </cell>
          <cell r="O541">
            <v>38105</v>
          </cell>
          <cell r="P541" t="str">
            <v>LU391400</v>
          </cell>
        </row>
        <row r="542">
          <cell r="A542" t="str">
            <v>04W00028719</v>
          </cell>
          <cell r="B542" t="str">
            <v>20040327099</v>
          </cell>
          <cell r="C542" t="str">
            <v>PADA</v>
          </cell>
          <cell r="D542">
            <v>28523</v>
          </cell>
          <cell r="E542" t="str">
            <v>L</v>
          </cell>
          <cell r="F542">
            <v>38018</v>
          </cell>
          <cell r="G542">
            <v>38018</v>
          </cell>
          <cell r="O542">
            <v>38105</v>
          </cell>
          <cell r="P542" t="str">
            <v>LU391400</v>
          </cell>
        </row>
        <row r="543">
          <cell r="A543" t="str">
            <v>04W00028727</v>
          </cell>
          <cell r="B543" t="str">
            <v>20040327049</v>
          </cell>
          <cell r="C543" t="str">
            <v>PAIKUN</v>
          </cell>
          <cell r="D543">
            <v>22133</v>
          </cell>
          <cell r="E543" t="str">
            <v>L</v>
          </cell>
          <cell r="F543">
            <v>38018</v>
          </cell>
          <cell r="G543">
            <v>38018</v>
          </cell>
          <cell r="O543">
            <v>38105</v>
          </cell>
          <cell r="P543" t="str">
            <v>LU391400</v>
          </cell>
        </row>
        <row r="544">
          <cell r="A544" t="str">
            <v>04W00028735</v>
          </cell>
          <cell r="B544" t="str">
            <v>20040327051</v>
          </cell>
          <cell r="C544" t="str">
            <v>PARMO</v>
          </cell>
          <cell r="D544">
            <v>27759</v>
          </cell>
          <cell r="E544" t="str">
            <v>L</v>
          </cell>
          <cell r="F544">
            <v>38018</v>
          </cell>
          <cell r="G544">
            <v>38018</v>
          </cell>
          <cell r="O544">
            <v>38105</v>
          </cell>
          <cell r="P544" t="str">
            <v>LU391400</v>
          </cell>
        </row>
        <row r="545">
          <cell r="A545" t="str">
            <v>04W00028743</v>
          </cell>
          <cell r="B545" t="str">
            <v>20040327093</v>
          </cell>
          <cell r="C545" t="str">
            <v>PARWITO</v>
          </cell>
          <cell r="D545">
            <v>21885</v>
          </cell>
          <cell r="E545" t="str">
            <v>L</v>
          </cell>
          <cell r="F545">
            <v>38018</v>
          </cell>
          <cell r="G545">
            <v>38018</v>
          </cell>
          <cell r="O545">
            <v>38105</v>
          </cell>
          <cell r="P545" t="str">
            <v>LU391400</v>
          </cell>
        </row>
        <row r="546">
          <cell r="A546" t="str">
            <v>04W00028750</v>
          </cell>
          <cell r="B546" t="str">
            <v>20040327047</v>
          </cell>
          <cell r="C546" t="str">
            <v>PAWIT</v>
          </cell>
          <cell r="D546">
            <v>23376</v>
          </cell>
          <cell r="E546" t="str">
            <v>L</v>
          </cell>
          <cell r="F546">
            <v>38018</v>
          </cell>
          <cell r="G546">
            <v>38018</v>
          </cell>
          <cell r="O546">
            <v>38105</v>
          </cell>
          <cell r="P546" t="str">
            <v>LU391400</v>
          </cell>
        </row>
        <row r="547">
          <cell r="A547" t="str">
            <v>04W00028768</v>
          </cell>
          <cell r="B547" t="str">
            <v>20040327015</v>
          </cell>
          <cell r="C547" t="str">
            <v>PENDI</v>
          </cell>
          <cell r="D547">
            <v>30777</v>
          </cell>
          <cell r="E547" t="str">
            <v>L</v>
          </cell>
          <cell r="F547">
            <v>38018</v>
          </cell>
          <cell r="G547">
            <v>38018</v>
          </cell>
          <cell r="O547">
            <v>38105</v>
          </cell>
          <cell r="P547" t="str">
            <v>LU391400</v>
          </cell>
        </row>
        <row r="548">
          <cell r="A548" t="str">
            <v>04W00028776</v>
          </cell>
          <cell r="B548" t="str">
            <v>20040327070</v>
          </cell>
          <cell r="C548" t="str">
            <v>PINGI</v>
          </cell>
          <cell r="D548">
            <v>29220</v>
          </cell>
          <cell r="E548" t="str">
            <v>L</v>
          </cell>
          <cell r="F548">
            <v>38018</v>
          </cell>
          <cell r="G548">
            <v>38018</v>
          </cell>
          <cell r="O548">
            <v>38105</v>
          </cell>
          <cell r="P548" t="str">
            <v>LU391400</v>
          </cell>
        </row>
        <row r="549">
          <cell r="A549" t="str">
            <v>04W00028784</v>
          </cell>
          <cell r="B549" t="str">
            <v>20040327094</v>
          </cell>
          <cell r="C549" t="str">
            <v>PONIYAT</v>
          </cell>
          <cell r="D549">
            <v>29629</v>
          </cell>
          <cell r="E549" t="str">
            <v>L</v>
          </cell>
          <cell r="F549">
            <v>38018</v>
          </cell>
          <cell r="G549">
            <v>38018</v>
          </cell>
          <cell r="O549">
            <v>38105</v>
          </cell>
          <cell r="P549" t="str">
            <v>LU391400</v>
          </cell>
        </row>
        <row r="550">
          <cell r="A550" t="str">
            <v>04W00028792</v>
          </cell>
          <cell r="B550" t="str">
            <v>20040327076</v>
          </cell>
          <cell r="C550" t="str">
            <v>PURWANTO</v>
          </cell>
          <cell r="D550">
            <v>28125</v>
          </cell>
          <cell r="E550" t="str">
            <v>L</v>
          </cell>
          <cell r="F550">
            <v>38018</v>
          </cell>
          <cell r="G550">
            <v>38018</v>
          </cell>
          <cell r="O550">
            <v>38105</v>
          </cell>
          <cell r="P550" t="str">
            <v>LU391400</v>
          </cell>
        </row>
        <row r="551">
          <cell r="A551" t="str">
            <v>04W00028800</v>
          </cell>
          <cell r="B551" t="str">
            <v>20040327061</v>
          </cell>
          <cell r="C551" t="str">
            <v>RASMAN</v>
          </cell>
          <cell r="D551">
            <v>31113</v>
          </cell>
          <cell r="E551" t="str">
            <v>L</v>
          </cell>
          <cell r="F551">
            <v>38018</v>
          </cell>
          <cell r="G551">
            <v>38018</v>
          </cell>
          <cell r="O551">
            <v>38105</v>
          </cell>
          <cell r="P551" t="str">
            <v>LU391400</v>
          </cell>
        </row>
        <row r="552">
          <cell r="A552" t="str">
            <v>04W00028818</v>
          </cell>
          <cell r="B552" t="str">
            <v>20040327036</v>
          </cell>
          <cell r="C552" t="str">
            <v>RIYANTO</v>
          </cell>
          <cell r="D552">
            <v>27457</v>
          </cell>
          <cell r="E552" t="str">
            <v>L</v>
          </cell>
          <cell r="F552">
            <v>38018</v>
          </cell>
          <cell r="G552">
            <v>38018</v>
          </cell>
          <cell r="O552">
            <v>38105</v>
          </cell>
          <cell r="P552" t="str">
            <v>LU391400</v>
          </cell>
        </row>
        <row r="553">
          <cell r="A553" t="str">
            <v>04W00028826</v>
          </cell>
          <cell r="B553" t="str">
            <v>20040327044</v>
          </cell>
          <cell r="C553" t="str">
            <v>ROBINSON</v>
          </cell>
          <cell r="D553">
            <v>31356</v>
          </cell>
          <cell r="E553" t="str">
            <v>L</v>
          </cell>
          <cell r="F553">
            <v>38018</v>
          </cell>
          <cell r="G553">
            <v>38018</v>
          </cell>
          <cell r="O553">
            <v>38105</v>
          </cell>
          <cell r="P553" t="str">
            <v>LU391400</v>
          </cell>
        </row>
        <row r="554">
          <cell r="A554" t="str">
            <v>04W00028834</v>
          </cell>
          <cell r="B554" t="str">
            <v>20040327081</v>
          </cell>
          <cell r="C554" t="str">
            <v>ROHMIL</v>
          </cell>
          <cell r="D554">
            <v>30292</v>
          </cell>
          <cell r="E554" t="str">
            <v>L</v>
          </cell>
          <cell r="F554">
            <v>38018</v>
          </cell>
          <cell r="G554">
            <v>38018</v>
          </cell>
          <cell r="O554">
            <v>38105</v>
          </cell>
          <cell r="P554" t="str">
            <v>LU391400</v>
          </cell>
        </row>
        <row r="555">
          <cell r="A555" t="str">
            <v>04W00028842</v>
          </cell>
          <cell r="B555" t="str">
            <v>20040327024</v>
          </cell>
          <cell r="C555" t="str">
            <v>RUBEDO</v>
          </cell>
          <cell r="D555">
            <v>32264</v>
          </cell>
          <cell r="E555" t="str">
            <v>L</v>
          </cell>
          <cell r="F555">
            <v>38018</v>
          </cell>
          <cell r="G555">
            <v>38018</v>
          </cell>
          <cell r="O555">
            <v>38105</v>
          </cell>
          <cell r="P555" t="str">
            <v>LU391400</v>
          </cell>
        </row>
        <row r="556">
          <cell r="A556" t="str">
            <v>04W00028859</v>
          </cell>
          <cell r="B556" t="str">
            <v>20040327033</v>
          </cell>
          <cell r="C556" t="str">
            <v>RUSDI</v>
          </cell>
          <cell r="D556">
            <v>26902</v>
          </cell>
          <cell r="E556" t="str">
            <v>L</v>
          </cell>
          <cell r="F556">
            <v>38018</v>
          </cell>
          <cell r="G556">
            <v>38018</v>
          </cell>
          <cell r="O556">
            <v>38105</v>
          </cell>
          <cell r="P556" t="str">
            <v>LU391400</v>
          </cell>
        </row>
        <row r="557">
          <cell r="A557" t="str">
            <v>04W00028867</v>
          </cell>
          <cell r="B557" t="str">
            <v>20040227001</v>
          </cell>
          <cell r="C557" t="str">
            <v>SAMIN</v>
          </cell>
          <cell r="D557">
            <v>23894</v>
          </cell>
          <cell r="E557" t="str">
            <v>L</v>
          </cell>
          <cell r="F557">
            <v>37987</v>
          </cell>
          <cell r="G557">
            <v>37987</v>
          </cell>
          <cell r="O557">
            <v>38104</v>
          </cell>
          <cell r="P557" t="str">
            <v>LU391400</v>
          </cell>
        </row>
        <row r="558">
          <cell r="A558" t="str">
            <v>04W00028875</v>
          </cell>
          <cell r="B558" t="str">
            <v>20040327028</v>
          </cell>
          <cell r="C558" t="str">
            <v>SAPRI</v>
          </cell>
          <cell r="D558">
            <v>31507</v>
          </cell>
          <cell r="E558" t="str">
            <v>L</v>
          </cell>
          <cell r="F558">
            <v>38018</v>
          </cell>
          <cell r="G558">
            <v>38018</v>
          </cell>
          <cell r="O558">
            <v>38105</v>
          </cell>
          <cell r="P558" t="str">
            <v>LU391400</v>
          </cell>
        </row>
        <row r="559">
          <cell r="A559" t="str">
            <v>04W00028883</v>
          </cell>
          <cell r="B559" t="str">
            <v>20040327037</v>
          </cell>
          <cell r="C559" t="str">
            <v>SARDI</v>
          </cell>
          <cell r="D559">
            <v>25786</v>
          </cell>
          <cell r="E559" t="str">
            <v>L</v>
          </cell>
          <cell r="F559">
            <v>38018</v>
          </cell>
          <cell r="G559">
            <v>38018</v>
          </cell>
          <cell r="O559">
            <v>38105</v>
          </cell>
          <cell r="P559" t="str">
            <v>LU391400</v>
          </cell>
        </row>
        <row r="560">
          <cell r="A560" t="str">
            <v>04W00028891</v>
          </cell>
          <cell r="B560" t="str">
            <v>20040327040</v>
          </cell>
          <cell r="C560" t="str">
            <v>SARIKUN</v>
          </cell>
          <cell r="D560">
            <v>30569</v>
          </cell>
          <cell r="E560" t="str">
            <v>L</v>
          </cell>
          <cell r="F560">
            <v>38018</v>
          </cell>
          <cell r="G560">
            <v>38018</v>
          </cell>
          <cell r="O560">
            <v>38105</v>
          </cell>
          <cell r="P560" t="str">
            <v>LU391400</v>
          </cell>
        </row>
        <row r="561">
          <cell r="A561" t="str">
            <v>04W00028909</v>
          </cell>
          <cell r="B561" t="str">
            <v>20040327025</v>
          </cell>
          <cell r="C561" t="str">
            <v>SARTONO</v>
          </cell>
          <cell r="D561">
            <v>23773</v>
          </cell>
          <cell r="E561" t="str">
            <v>L</v>
          </cell>
          <cell r="F561">
            <v>38018</v>
          </cell>
          <cell r="G561">
            <v>38018</v>
          </cell>
          <cell r="O561">
            <v>38105</v>
          </cell>
          <cell r="P561" t="str">
            <v>LU391400</v>
          </cell>
        </row>
        <row r="562">
          <cell r="A562" t="str">
            <v>04W00028917</v>
          </cell>
          <cell r="B562" t="str">
            <v>20040327068</v>
          </cell>
          <cell r="C562" t="str">
            <v>SIMON SL</v>
          </cell>
          <cell r="D562">
            <v>29283</v>
          </cell>
          <cell r="E562" t="str">
            <v>L</v>
          </cell>
          <cell r="F562">
            <v>38018</v>
          </cell>
          <cell r="G562">
            <v>38018</v>
          </cell>
          <cell r="O562">
            <v>38105</v>
          </cell>
          <cell r="P562" t="str">
            <v>LU391400</v>
          </cell>
        </row>
        <row r="563">
          <cell r="A563" t="str">
            <v>04W00028925</v>
          </cell>
          <cell r="B563" t="str">
            <v>20040327085</v>
          </cell>
          <cell r="C563" t="str">
            <v>SINTU</v>
          </cell>
          <cell r="D563">
            <v>29074</v>
          </cell>
          <cell r="E563" t="str">
            <v>L</v>
          </cell>
          <cell r="F563">
            <v>38018</v>
          </cell>
          <cell r="G563">
            <v>38018</v>
          </cell>
          <cell r="O563">
            <v>38105</v>
          </cell>
          <cell r="P563" t="str">
            <v>LU391400</v>
          </cell>
        </row>
        <row r="564">
          <cell r="A564" t="str">
            <v>04W00028933</v>
          </cell>
          <cell r="B564" t="str">
            <v>20040327009</v>
          </cell>
          <cell r="C564" t="str">
            <v>SLAMET NURWANTO</v>
          </cell>
          <cell r="D564">
            <v>26912</v>
          </cell>
          <cell r="E564" t="str">
            <v>L</v>
          </cell>
          <cell r="F564">
            <v>38018</v>
          </cell>
          <cell r="G564">
            <v>38018</v>
          </cell>
          <cell r="O564">
            <v>38105</v>
          </cell>
          <cell r="P564" t="str">
            <v>LU391400</v>
          </cell>
        </row>
        <row r="565">
          <cell r="A565" t="str">
            <v>04W00028941</v>
          </cell>
          <cell r="B565" t="str">
            <v>20040327062</v>
          </cell>
          <cell r="C565" t="str">
            <v>SLAMET SARYANA</v>
          </cell>
          <cell r="D565">
            <v>23923</v>
          </cell>
          <cell r="E565" t="str">
            <v>L</v>
          </cell>
          <cell r="F565">
            <v>38018</v>
          </cell>
          <cell r="G565">
            <v>38018</v>
          </cell>
          <cell r="O565">
            <v>38105</v>
          </cell>
          <cell r="P565" t="str">
            <v>LU391400</v>
          </cell>
        </row>
        <row r="566">
          <cell r="A566" t="str">
            <v>04W00028958</v>
          </cell>
          <cell r="B566" t="str">
            <v>20040327010</v>
          </cell>
          <cell r="C566" t="str">
            <v>SUHERI</v>
          </cell>
          <cell r="D566">
            <v>23163</v>
          </cell>
          <cell r="E566" t="str">
            <v>L</v>
          </cell>
          <cell r="F566">
            <v>38018</v>
          </cell>
          <cell r="G566">
            <v>38018</v>
          </cell>
          <cell r="O566">
            <v>38105</v>
          </cell>
          <cell r="P566" t="str">
            <v>LU391400</v>
          </cell>
        </row>
        <row r="567">
          <cell r="A567" t="str">
            <v>04W00028966</v>
          </cell>
          <cell r="B567" t="str">
            <v>20040327031</v>
          </cell>
          <cell r="C567" t="str">
            <v>SUKIRNO</v>
          </cell>
          <cell r="D567">
            <v>28325</v>
          </cell>
          <cell r="E567" t="str">
            <v>L</v>
          </cell>
          <cell r="F567">
            <v>38018</v>
          </cell>
          <cell r="G567">
            <v>38018</v>
          </cell>
          <cell r="O567">
            <v>38105</v>
          </cell>
          <cell r="P567" t="str">
            <v>LU391400</v>
          </cell>
        </row>
        <row r="568">
          <cell r="A568" t="str">
            <v>04W00028974</v>
          </cell>
          <cell r="B568" t="str">
            <v>20040327080</v>
          </cell>
          <cell r="C568" t="str">
            <v>SUNARDI</v>
          </cell>
          <cell r="D568">
            <v>30404</v>
          </cell>
          <cell r="E568" t="str">
            <v>L</v>
          </cell>
          <cell r="F568">
            <v>38018</v>
          </cell>
          <cell r="G568">
            <v>38018</v>
          </cell>
          <cell r="O568">
            <v>38105</v>
          </cell>
          <cell r="P568" t="str">
            <v>LU391400</v>
          </cell>
        </row>
        <row r="569">
          <cell r="A569" t="str">
            <v>04W00028982</v>
          </cell>
          <cell r="B569" t="str">
            <v>20040327048</v>
          </cell>
          <cell r="C569" t="str">
            <v>SUNARYO</v>
          </cell>
          <cell r="D569">
            <v>24723</v>
          </cell>
          <cell r="E569" t="str">
            <v>L</v>
          </cell>
          <cell r="F569">
            <v>38018</v>
          </cell>
          <cell r="G569">
            <v>38018</v>
          </cell>
          <cell r="O569">
            <v>38105</v>
          </cell>
          <cell r="P569" t="str">
            <v>LU391400</v>
          </cell>
        </row>
        <row r="570">
          <cell r="A570" t="str">
            <v>04W00028990</v>
          </cell>
          <cell r="B570" t="str">
            <v>20040327073</v>
          </cell>
          <cell r="C570" t="str">
            <v>SUNDAYANI</v>
          </cell>
          <cell r="D570">
            <v>27010</v>
          </cell>
          <cell r="E570" t="str">
            <v>P</v>
          </cell>
          <cell r="F570">
            <v>38018</v>
          </cell>
          <cell r="G570">
            <v>38018</v>
          </cell>
          <cell r="O570">
            <v>38105</v>
          </cell>
          <cell r="P570" t="str">
            <v>LU391400</v>
          </cell>
        </row>
        <row r="571">
          <cell r="A571" t="str">
            <v>04W00029006</v>
          </cell>
          <cell r="B571" t="str">
            <v>20040327042</v>
          </cell>
          <cell r="C571" t="str">
            <v>SUNIMAN</v>
          </cell>
          <cell r="D571">
            <v>30911</v>
          </cell>
          <cell r="E571" t="str">
            <v>L</v>
          </cell>
          <cell r="F571">
            <v>38018</v>
          </cell>
          <cell r="G571">
            <v>38018</v>
          </cell>
          <cell r="O571">
            <v>38105</v>
          </cell>
          <cell r="P571" t="str">
            <v>LU391400</v>
          </cell>
        </row>
        <row r="572">
          <cell r="A572" t="str">
            <v>04W00029014</v>
          </cell>
          <cell r="B572" t="str">
            <v>20040327001</v>
          </cell>
          <cell r="C572" t="str">
            <v>SUPANGAT</v>
          </cell>
          <cell r="D572">
            <v>23841</v>
          </cell>
          <cell r="E572" t="str">
            <v>L</v>
          </cell>
          <cell r="F572">
            <v>38018</v>
          </cell>
          <cell r="G572">
            <v>38018</v>
          </cell>
          <cell r="O572">
            <v>38104</v>
          </cell>
          <cell r="P572" t="str">
            <v>LU391400</v>
          </cell>
        </row>
        <row r="573">
          <cell r="A573" t="str">
            <v>04W00029022</v>
          </cell>
          <cell r="B573" t="str">
            <v>20040327034</v>
          </cell>
          <cell r="C573" t="str">
            <v>SUPARJO</v>
          </cell>
          <cell r="D573">
            <v>28865</v>
          </cell>
          <cell r="E573" t="str">
            <v>L</v>
          </cell>
          <cell r="F573">
            <v>38018</v>
          </cell>
          <cell r="G573">
            <v>38018</v>
          </cell>
          <cell r="O573">
            <v>38105</v>
          </cell>
          <cell r="P573" t="str">
            <v>LU391400</v>
          </cell>
        </row>
        <row r="574">
          <cell r="A574" t="str">
            <v>04W00029030</v>
          </cell>
          <cell r="B574" t="str">
            <v>20040327003</v>
          </cell>
          <cell r="C574" t="str">
            <v>SUPARNO</v>
          </cell>
          <cell r="D574">
            <v>25172</v>
          </cell>
          <cell r="E574" t="str">
            <v>L</v>
          </cell>
          <cell r="F574">
            <v>38018</v>
          </cell>
          <cell r="G574">
            <v>38018</v>
          </cell>
          <cell r="O574">
            <v>38104</v>
          </cell>
          <cell r="P574" t="str">
            <v>LU391400</v>
          </cell>
        </row>
        <row r="575">
          <cell r="A575" t="str">
            <v>04W00029048</v>
          </cell>
          <cell r="B575" t="str">
            <v>20040327053</v>
          </cell>
          <cell r="C575" t="str">
            <v>SURIP</v>
          </cell>
          <cell r="D575">
            <v>27884</v>
          </cell>
          <cell r="E575" t="str">
            <v>L</v>
          </cell>
          <cell r="F575">
            <v>38018</v>
          </cell>
          <cell r="G575">
            <v>38018</v>
          </cell>
          <cell r="O575">
            <v>38105</v>
          </cell>
          <cell r="P575" t="str">
            <v>LU391400</v>
          </cell>
        </row>
        <row r="576">
          <cell r="A576" t="str">
            <v>04W00029055</v>
          </cell>
          <cell r="B576" t="str">
            <v>20040327091</v>
          </cell>
          <cell r="C576" t="str">
            <v>SUROSO</v>
          </cell>
          <cell r="D576">
            <v>30373</v>
          </cell>
          <cell r="E576" t="str">
            <v>L</v>
          </cell>
          <cell r="F576">
            <v>38018</v>
          </cell>
          <cell r="G576">
            <v>38018</v>
          </cell>
          <cell r="O576">
            <v>38105</v>
          </cell>
          <cell r="P576" t="str">
            <v>LU391400</v>
          </cell>
        </row>
        <row r="577">
          <cell r="A577" t="str">
            <v>04W00029063</v>
          </cell>
          <cell r="B577" t="str">
            <v>20040327097</v>
          </cell>
          <cell r="C577" t="str">
            <v>SYAHRUL</v>
          </cell>
          <cell r="D577">
            <v>27010</v>
          </cell>
          <cell r="E577" t="str">
            <v>L</v>
          </cell>
          <cell r="F577">
            <v>38018</v>
          </cell>
          <cell r="G577">
            <v>38018</v>
          </cell>
          <cell r="O577">
            <v>38105</v>
          </cell>
          <cell r="P577" t="str">
            <v>LU391400</v>
          </cell>
        </row>
        <row r="578">
          <cell r="A578" t="str">
            <v>04W00029071</v>
          </cell>
          <cell r="B578" t="str">
            <v>20040327050</v>
          </cell>
          <cell r="C578" t="str">
            <v>SYAHRUL</v>
          </cell>
          <cell r="D578">
            <v>30713</v>
          </cell>
          <cell r="E578" t="str">
            <v>L</v>
          </cell>
          <cell r="F578">
            <v>38018</v>
          </cell>
          <cell r="G578">
            <v>38018</v>
          </cell>
          <cell r="O578">
            <v>38105</v>
          </cell>
          <cell r="P578" t="str">
            <v>LU391400</v>
          </cell>
        </row>
        <row r="579">
          <cell r="A579" t="str">
            <v>04W00029089</v>
          </cell>
          <cell r="B579" t="str">
            <v>20040327038</v>
          </cell>
          <cell r="C579" t="str">
            <v>TARNO</v>
          </cell>
          <cell r="D579">
            <v>29683</v>
          </cell>
          <cell r="E579" t="str">
            <v>L</v>
          </cell>
          <cell r="F579">
            <v>38018</v>
          </cell>
          <cell r="G579">
            <v>38018</v>
          </cell>
          <cell r="O579">
            <v>38105</v>
          </cell>
          <cell r="P579" t="str">
            <v>LU391400</v>
          </cell>
        </row>
        <row r="580">
          <cell r="A580" t="str">
            <v>04W00029097</v>
          </cell>
          <cell r="B580" t="str">
            <v>20040327058</v>
          </cell>
          <cell r="C580" t="str">
            <v>TATO</v>
          </cell>
          <cell r="D580">
            <v>31664</v>
          </cell>
          <cell r="E580" t="str">
            <v>L</v>
          </cell>
          <cell r="F580">
            <v>38018</v>
          </cell>
          <cell r="G580">
            <v>38018</v>
          </cell>
          <cell r="O580">
            <v>38105</v>
          </cell>
          <cell r="P580" t="str">
            <v>LU391400</v>
          </cell>
        </row>
        <row r="581">
          <cell r="A581" t="str">
            <v>04W00029105</v>
          </cell>
          <cell r="B581" t="str">
            <v>20040327046</v>
          </cell>
          <cell r="C581" t="str">
            <v>TITO</v>
          </cell>
          <cell r="D581">
            <v>30810</v>
          </cell>
          <cell r="E581" t="str">
            <v>L</v>
          </cell>
          <cell r="F581">
            <v>38018</v>
          </cell>
          <cell r="G581">
            <v>38018</v>
          </cell>
          <cell r="O581">
            <v>38105</v>
          </cell>
          <cell r="P581" t="str">
            <v>LU391400</v>
          </cell>
        </row>
        <row r="582">
          <cell r="A582" t="str">
            <v>04W00029113</v>
          </cell>
          <cell r="B582" t="str">
            <v>20040327065</v>
          </cell>
          <cell r="C582" t="str">
            <v>TOBER</v>
          </cell>
          <cell r="D582">
            <v>27029</v>
          </cell>
          <cell r="E582" t="str">
            <v>L</v>
          </cell>
          <cell r="F582">
            <v>38018</v>
          </cell>
          <cell r="G582">
            <v>38018</v>
          </cell>
          <cell r="O582">
            <v>38105</v>
          </cell>
          <cell r="P582" t="str">
            <v>LU391400</v>
          </cell>
        </row>
        <row r="583">
          <cell r="A583" t="str">
            <v>04W00029121</v>
          </cell>
          <cell r="B583" t="str">
            <v>20040327060</v>
          </cell>
          <cell r="C583" t="str">
            <v>TUKUL</v>
          </cell>
          <cell r="D583">
            <v>23479</v>
          </cell>
          <cell r="E583" t="str">
            <v>L</v>
          </cell>
          <cell r="F583">
            <v>38018</v>
          </cell>
          <cell r="G583">
            <v>38018</v>
          </cell>
          <cell r="O583">
            <v>38105</v>
          </cell>
          <cell r="P583" t="str">
            <v>LU391400</v>
          </cell>
        </row>
        <row r="584">
          <cell r="A584" t="str">
            <v>04W00029139</v>
          </cell>
          <cell r="B584" t="str">
            <v>20040327095</v>
          </cell>
          <cell r="C584" t="str">
            <v>TULAR</v>
          </cell>
          <cell r="D584">
            <v>30458</v>
          </cell>
          <cell r="E584" t="str">
            <v>L</v>
          </cell>
          <cell r="F584">
            <v>38018</v>
          </cell>
          <cell r="G584">
            <v>38018</v>
          </cell>
          <cell r="O584">
            <v>38105</v>
          </cell>
          <cell r="P584" t="str">
            <v>LU391400</v>
          </cell>
        </row>
        <row r="585">
          <cell r="A585" t="str">
            <v>04W00029147</v>
          </cell>
          <cell r="B585" t="str">
            <v>20040327072</v>
          </cell>
          <cell r="C585" t="str">
            <v>TUPAR</v>
          </cell>
          <cell r="D585">
            <v>29589</v>
          </cell>
          <cell r="E585" t="str">
            <v>L</v>
          </cell>
          <cell r="F585">
            <v>38018</v>
          </cell>
          <cell r="G585">
            <v>38018</v>
          </cell>
          <cell r="O585">
            <v>38105</v>
          </cell>
          <cell r="P585" t="str">
            <v>LU391400</v>
          </cell>
        </row>
        <row r="586">
          <cell r="A586" t="str">
            <v>04W00029154</v>
          </cell>
          <cell r="B586" t="str">
            <v>20040327063</v>
          </cell>
          <cell r="C586" t="str">
            <v>UMAR</v>
          </cell>
          <cell r="D586">
            <v>22012</v>
          </cell>
          <cell r="E586" t="str">
            <v>L</v>
          </cell>
          <cell r="F586">
            <v>38018</v>
          </cell>
          <cell r="G586">
            <v>38018</v>
          </cell>
          <cell r="O586">
            <v>38105</v>
          </cell>
          <cell r="P586" t="str">
            <v>LU391400</v>
          </cell>
        </row>
        <row r="587">
          <cell r="A587" t="str">
            <v>04W00029162</v>
          </cell>
          <cell r="B587" t="str">
            <v>20040327035</v>
          </cell>
          <cell r="C587" t="str">
            <v>UREPNO</v>
          </cell>
          <cell r="D587">
            <v>28407</v>
          </cell>
          <cell r="E587" t="str">
            <v>L</v>
          </cell>
          <cell r="F587">
            <v>38018</v>
          </cell>
          <cell r="G587">
            <v>38018</v>
          </cell>
          <cell r="O587">
            <v>38105</v>
          </cell>
          <cell r="P587" t="str">
            <v>LU391400</v>
          </cell>
        </row>
        <row r="588">
          <cell r="A588" t="str">
            <v>04W00029170</v>
          </cell>
          <cell r="B588" t="str">
            <v>20040227003</v>
          </cell>
          <cell r="C588" t="str">
            <v>WAHID KARJONO</v>
          </cell>
          <cell r="D588">
            <v>23012</v>
          </cell>
          <cell r="E588" t="str">
            <v>L</v>
          </cell>
          <cell r="F588">
            <v>37987</v>
          </cell>
          <cell r="G588">
            <v>38018</v>
          </cell>
          <cell r="O588">
            <v>38104</v>
          </cell>
          <cell r="P588" t="str">
            <v>LU391400</v>
          </cell>
        </row>
        <row r="589">
          <cell r="A589" t="str">
            <v>04W00029188</v>
          </cell>
          <cell r="B589" t="str">
            <v>20040327032</v>
          </cell>
          <cell r="C589" t="str">
            <v>WAHONO</v>
          </cell>
          <cell r="D589">
            <v>28656</v>
          </cell>
          <cell r="E589" t="str">
            <v>L</v>
          </cell>
          <cell r="F589">
            <v>38018</v>
          </cell>
          <cell r="G589">
            <v>38018</v>
          </cell>
          <cell r="O589">
            <v>38105</v>
          </cell>
          <cell r="P589" t="str">
            <v>LU391400</v>
          </cell>
        </row>
        <row r="590">
          <cell r="A590" t="str">
            <v>04W00029196</v>
          </cell>
          <cell r="B590" t="str">
            <v>20040327083</v>
          </cell>
          <cell r="C590" t="str">
            <v>WAHRI</v>
          </cell>
          <cell r="D590">
            <v>32185</v>
          </cell>
          <cell r="E590" t="str">
            <v>L</v>
          </cell>
          <cell r="F590">
            <v>38018</v>
          </cell>
          <cell r="G590">
            <v>38018</v>
          </cell>
          <cell r="O590">
            <v>38105</v>
          </cell>
          <cell r="P590" t="str">
            <v>LU391400</v>
          </cell>
        </row>
        <row r="591">
          <cell r="A591" t="str">
            <v>04W00029204</v>
          </cell>
          <cell r="B591" t="str">
            <v>20040327029</v>
          </cell>
          <cell r="C591" t="str">
            <v>WALYADI</v>
          </cell>
          <cell r="D591">
            <v>28938</v>
          </cell>
          <cell r="E591" t="str">
            <v>L</v>
          </cell>
          <cell r="F591">
            <v>38018</v>
          </cell>
          <cell r="G591">
            <v>38018</v>
          </cell>
          <cell r="O591">
            <v>38105</v>
          </cell>
          <cell r="P591" t="str">
            <v>LU391400</v>
          </cell>
        </row>
        <row r="592">
          <cell r="A592" t="str">
            <v>04W00029212</v>
          </cell>
          <cell r="B592" t="str">
            <v>20040327069</v>
          </cell>
          <cell r="C592" t="str">
            <v>YAKUB</v>
          </cell>
          <cell r="D592">
            <v>30321</v>
          </cell>
          <cell r="E592" t="str">
            <v>L</v>
          </cell>
          <cell r="F592">
            <v>38018</v>
          </cell>
          <cell r="G592">
            <v>38018</v>
          </cell>
          <cell r="O592">
            <v>38105</v>
          </cell>
          <cell r="P592" t="str">
            <v>LU391400</v>
          </cell>
        </row>
        <row r="593">
          <cell r="A593" t="str">
            <v>04W00029220</v>
          </cell>
          <cell r="B593" t="str">
            <v>20040327027</v>
          </cell>
          <cell r="C593" t="str">
            <v>YAPET R</v>
          </cell>
          <cell r="D593">
            <v>30900</v>
          </cell>
          <cell r="E593" t="str">
            <v>L</v>
          </cell>
          <cell r="F593">
            <v>38018</v>
          </cell>
          <cell r="G593">
            <v>38018</v>
          </cell>
          <cell r="O593">
            <v>38105</v>
          </cell>
          <cell r="P593" t="str">
            <v>LU391400</v>
          </cell>
        </row>
        <row r="594">
          <cell r="A594" t="str">
            <v>04W00029238</v>
          </cell>
          <cell r="B594" t="str">
            <v>20040327045</v>
          </cell>
          <cell r="C594" t="str">
            <v>YOHANIS LANDA</v>
          </cell>
          <cell r="D594">
            <v>28247</v>
          </cell>
          <cell r="E594" t="str">
            <v>L</v>
          </cell>
          <cell r="F594">
            <v>38018</v>
          </cell>
          <cell r="G594">
            <v>38018</v>
          </cell>
          <cell r="O594">
            <v>38105</v>
          </cell>
          <cell r="P594" t="str">
            <v>LU391400</v>
          </cell>
        </row>
        <row r="595">
          <cell r="A595" t="str">
            <v>04W00029246</v>
          </cell>
          <cell r="B595" t="str">
            <v>20040327014</v>
          </cell>
          <cell r="C595" t="str">
            <v>YULIUS</v>
          </cell>
          <cell r="D595">
            <v>29409</v>
          </cell>
          <cell r="E595" t="str">
            <v>L</v>
          </cell>
          <cell r="F595">
            <v>38018</v>
          </cell>
          <cell r="G595">
            <v>38018</v>
          </cell>
          <cell r="O595">
            <v>38105</v>
          </cell>
          <cell r="P595" t="str">
            <v>LU391400</v>
          </cell>
        </row>
        <row r="596">
          <cell r="A596" t="str">
            <v>04W00029253</v>
          </cell>
          <cell r="B596" t="str">
            <v>20040327056</v>
          </cell>
          <cell r="C596" t="str">
            <v>YULIUS B</v>
          </cell>
          <cell r="D596">
            <v>31693</v>
          </cell>
          <cell r="E596" t="str">
            <v>L</v>
          </cell>
          <cell r="F596">
            <v>38018</v>
          </cell>
          <cell r="G596">
            <v>38018</v>
          </cell>
          <cell r="O596">
            <v>38105</v>
          </cell>
          <cell r="P596" t="str">
            <v>LU391400</v>
          </cell>
        </row>
        <row r="597">
          <cell r="A597" t="str">
            <v>04W00029261</v>
          </cell>
          <cell r="B597" t="str">
            <v>20040327013</v>
          </cell>
          <cell r="C597" t="str">
            <v>YUSAK</v>
          </cell>
          <cell r="D597">
            <v>32066</v>
          </cell>
          <cell r="E597" t="str">
            <v>L</v>
          </cell>
          <cell r="F597">
            <v>38018</v>
          </cell>
          <cell r="G597">
            <v>38018</v>
          </cell>
          <cell r="O597">
            <v>38105</v>
          </cell>
          <cell r="P597" t="str">
            <v>LU391400</v>
          </cell>
        </row>
        <row r="598">
          <cell r="A598" t="str">
            <v>04W00083219</v>
          </cell>
          <cell r="C598" t="str">
            <v>SUPARMAN</v>
          </cell>
          <cell r="D598">
            <v>24637</v>
          </cell>
          <cell r="E598" t="str">
            <v>L</v>
          </cell>
          <cell r="F598">
            <v>38200</v>
          </cell>
          <cell r="G598">
            <v>38200</v>
          </cell>
          <cell r="O598">
            <v>38253</v>
          </cell>
          <cell r="P598" t="str">
            <v>HA236290</v>
          </cell>
        </row>
        <row r="599">
          <cell r="A599" t="str">
            <v>85D40005149</v>
          </cell>
          <cell r="B599" t="str">
            <v>SLT00495075</v>
          </cell>
          <cell r="C599" t="str">
            <v>BAMBANG S</v>
          </cell>
          <cell r="D599">
            <v>23691</v>
          </cell>
          <cell r="E599" t="str">
            <v>L</v>
          </cell>
          <cell r="F599">
            <v>31138</v>
          </cell>
          <cell r="G599">
            <v>36892</v>
          </cell>
          <cell r="O599">
            <v>38107</v>
          </cell>
          <cell r="P599" t="str">
            <v>DE233310</v>
          </cell>
        </row>
        <row r="600">
          <cell r="A600" t="str">
            <v>87S11036693</v>
          </cell>
          <cell r="C600" t="str">
            <v>ADI SUJARWO</v>
          </cell>
          <cell r="D600">
            <v>23159</v>
          </cell>
          <cell r="E600" t="str">
            <v>L</v>
          </cell>
          <cell r="F600">
            <v>31778</v>
          </cell>
          <cell r="G600">
            <v>34151</v>
          </cell>
          <cell r="L600" t="str">
            <v>K0</v>
          </cell>
          <cell r="M600" t="str">
            <v>AG</v>
          </cell>
          <cell r="N600">
            <v>35827</v>
          </cell>
          <cell r="O600">
            <v>37371.362534722219</v>
          </cell>
          <cell r="P600" t="str">
            <v>ENY</v>
          </cell>
          <cell r="Q600">
            <v>36405.102743055555</v>
          </cell>
        </row>
        <row r="601">
          <cell r="A601" t="str">
            <v>89K00139445</v>
          </cell>
          <cell r="C601" t="str">
            <v>R TRIYOGA B</v>
          </cell>
          <cell r="D601">
            <v>22864</v>
          </cell>
          <cell r="E601" t="str">
            <v>L</v>
          </cell>
          <cell r="F601">
            <v>34182</v>
          </cell>
          <cell r="G601">
            <v>35551</v>
          </cell>
          <cell r="I601">
            <v>35644</v>
          </cell>
          <cell r="J601">
            <v>35238</v>
          </cell>
          <cell r="L601" t="str">
            <v>L</v>
          </cell>
          <cell r="M601" t="str">
            <v>AG</v>
          </cell>
          <cell r="N601">
            <v>35796</v>
          </cell>
          <cell r="O601">
            <v>38203</v>
          </cell>
          <cell r="P601" t="str">
            <v>HA233330</v>
          </cell>
        </row>
        <row r="602">
          <cell r="A602" t="str">
            <v>89S00009277</v>
          </cell>
          <cell r="C602" t="str">
            <v>PURWANTO</v>
          </cell>
          <cell r="D602">
            <v>23635</v>
          </cell>
          <cell r="E602" t="str">
            <v>L</v>
          </cell>
          <cell r="F602">
            <v>34182</v>
          </cell>
          <cell r="G602">
            <v>35217</v>
          </cell>
          <cell r="I602">
            <v>35644</v>
          </cell>
          <cell r="J602">
            <v>35770</v>
          </cell>
          <cell r="L602" t="str">
            <v>L</v>
          </cell>
          <cell r="M602" t="str">
            <v>AG</v>
          </cell>
          <cell r="N602">
            <v>36069</v>
          </cell>
          <cell r="O602">
            <v>37662.689421296294</v>
          </cell>
          <cell r="P602" t="str">
            <v>ENY</v>
          </cell>
        </row>
        <row r="603">
          <cell r="A603" t="str">
            <v>90L00335120</v>
          </cell>
          <cell r="C603" t="str">
            <v>SUNANDAR</v>
          </cell>
          <cell r="D603">
            <v>24389</v>
          </cell>
          <cell r="E603" t="str">
            <v>L</v>
          </cell>
          <cell r="F603">
            <v>33208</v>
          </cell>
          <cell r="G603">
            <v>34335</v>
          </cell>
          <cell r="I603">
            <v>35752</v>
          </cell>
          <cell r="J603">
            <v>35770</v>
          </cell>
          <cell r="L603" t="str">
            <v>L</v>
          </cell>
          <cell r="M603" t="str">
            <v>P</v>
          </cell>
          <cell r="N603">
            <v>35704</v>
          </cell>
          <cell r="O603">
            <v>36405.860243055555</v>
          </cell>
          <cell r="P603" t="str">
            <v>ADMIN</v>
          </cell>
        </row>
        <row r="604">
          <cell r="A604" t="str">
            <v>91G10008631</v>
          </cell>
          <cell r="C604" t="str">
            <v>JOHN KARYA BHAKTI IR</v>
          </cell>
          <cell r="D604">
            <v>23094</v>
          </cell>
          <cell r="E604" t="str">
            <v>L</v>
          </cell>
          <cell r="F604">
            <v>33239</v>
          </cell>
          <cell r="G604">
            <v>34151</v>
          </cell>
          <cell r="L604" t="str">
            <v>K0</v>
          </cell>
          <cell r="M604" t="str">
            <v>AF</v>
          </cell>
          <cell r="N604">
            <v>36342</v>
          </cell>
          <cell r="O604">
            <v>37371.37809027778</v>
          </cell>
          <cell r="P604" t="str">
            <v>ENY</v>
          </cell>
          <cell r="Q604">
            <v>36405.102743055555</v>
          </cell>
        </row>
        <row r="605">
          <cell r="A605" t="str">
            <v>91K52056758</v>
          </cell>
          <cell r="C605" t="str">
            <v>KUNDORI</v>
          </cell>
          <cell r="D605">
            <v>23510</v>
          </cell>
          <cell r="E605" t="str">
            <v>L</v>
          </cell>
          <cell r="F605">
            <v>34151</v>
          </cell>
          <cell r="G605">
            <v>34151</v>
          </cell>
          <cell r="I605">
            <v>35157</v>
          </cell>
          <cell r="L605" t="str">
            <v>L</v>
          </cell>
          <cell r="M605" t="str">
            <v>A</v>
          </cell>
          <cell r="N605">
            <v>34669</v>
          </cell>
          <cell r="O605">
            <v>36405.860243055555</v>
          </cell>
          <cell r="P605" t="str">
            <v>ADMIN</v>
          </cell>
        </row>
        <row r="606">
          <cell r="A606" t="str">
            <v>91L12041410</v>
          </cell>
          <cell r="B606" t="str">
            <v>RK101096099</v>
          </cell>
          <cell r="C606" t="str">
            <v>HASUDUNGAN SIMANJUNTAK</v>
          </cell>
          <cell r="D606">
            <v>24548</v>
          </cell>
          <cell r="E606" t="str">
            <v>L</v>
          </cell>
          <cell r="F606">
            <v>37591</v>
          </cell>
          <cell r="G606">
            <v>37591</v>
          </cell>
          <cell r="O606">
            <v>38107</v>
          </cell>
          <cell r="P606" t="str">
            <v>DE233310</v>
          </cell>
        </row>
        <row r="607">
          <cell r="A607" t="str">
            <v>91S02015096</v>
          </cell>
          <cell r="B607" t="str">
            <v>MOE10390012</v>
          </cell>
          <cell r="C607" t="str">
            <v>YAYAT RUHIYAT</v>
          </cell>
          <cell r="D607">
            <v>24602</v>
          </cell>
          <cell r="E607" t="str">
            <v>L</v>
          </cell>
          <cell r="F607">
            <v>33239</v>
          </cell>
          <cell r="G607">
            <v>37257</v>
          </cell>
          <cell r="O607">
            <v>38107</v>
          </cell>
          <cell r="P607" t="str">
            <v>DE233310</v>
          </cell>
        </row>
        <row r="608">
          <cell r="A608" t="str">
            <v>91S12190194</v>
          </cell>
          <cell r="C608" t="str">
            <v>NYOMAN WIDIARSA  IR</v>
          </cell>
          <cell r="D608">
            <v>24482</v>
          </cell>
          <cell r="E608" t="str">
            <v>L</v>
          </cell>
          <cell r="F608">
            <v>33239</v>
          </cell>
          <cell r="G608">
            <v>34151</v>
          </cell>
          <cell r="L608" t="str">
            <v>K0</v>
          </cell>
          <cell r="M608" t="str">
            <v>AG</v>
          </cell>
          <cell r="N608">
            <v>37653</v>
          </cell>
          <cell r="O608">
            <v>37635.53565972222</v>
          </cell>
          <cell r="P608" t="str">
            <v>ENY</v>
          </cell>
          <cell r="Q608">
            <v>36405.102743055555</v>
          </cell>
        </row>
        <row r="609">
          <cell r="A609" t="str">
            <v>92K52056758</v>
          </cell>
          <cell r="C609" t="str">
            <v>KUNDORI</v>
          </cell>
          <cell r="D609">
            <v>23510</v>
          </cell>
          <cell r="E609" t="str">
            <v>L</v>
          </cell>
          <cell r="F609">
            <v>34151</v>
          </cell>
          <cell r="G609">
            <v>34151</v>
          </cell>
          <cell r="I609">
            <v>35402</v>
          </cell>
          <cell r="J609">
            <v>35770</v>
          </cell>
          <cell r="L609" t="str">
            <v>L</v>
          </cell>
          <cell r="M609" t="str">
            <v>D</v>
          </cell>
          <cell r="N609">
            <v>34151</v>
          </cell>
          <cell r="O609">
            <v>37893</v>
          </cell>
          <cell r="P609" t="str">
            <v>ADMIN</v>
          </cell>
        </row>
        <row r="610">
          <cell r="A610" t="str">
            <v>92L20019778</v>
          </cell>
          <cell r="C610" t="str">
            <v>PANONDANG DS</v>
          </cell>
          <cell r="D610">
            <v>25117</v>
          </cell>
          <cell r="E610" t="str">
            <v>L</v>
          </cell>
          <cell r="F610">
            <v>34151</v>
          </cell>
          <cell r="G610">
            <v>34151</v>
          </cell>
          <cell r="I610">
            <v>35157</v>
          </cell>
          <cell r="L610" t="str">
            <v>L</v>
          </cell>
          <cell r="M610" t="str">
            <v>A</v>
          </cell>
          <cell r="N610">
            <v>34455</v>
          </cell>
          <cell r="O610">
            <v>36405.860231481478</v>
          </cell>
          <cell r="P610" t="str">
            <v>ADMIN</v>
          </cell>
        </row>
        <row r="611">
          <cell r="A611" t="str">
            <v>92W02051953</v>
          </cell>
          <cell r="B611" t="str">
            <v>MM107910463</v>
          </cell>
          <cell r="C611" t="str">
            <v>PULUNG IMAN SANTOSO</v>
          </cell>
          <cell r="D611">
            <v>26297</v>
          </cell>
          <cell r="E611" t="str">
            <v>L</v>
          </cell>
          <cell r="F611">
            <v>33817</v>
          </cell>
          <cell r="G611">
            <v>34151</v>
          </cell>
          <cell r="L611" t="str">
            <v>K0</v>
          </cell>
          <cell r="O611">
            <v>38107</v>
          </cell>
          <cell r="P611" t="str">
            <v>DE233310</v>
          </cell>
          <cell r="Q611">
            <v>36405.102743055555</v>
          </cell>
        </row>
        <row r="612">
          <cell r="A612" t="str">
            <v>92W02051987</v>
          </cell>
          <cell r="B612" t="str">
            <v>MM109920438</v>
          </cell>
          <cell r="C612" t="str">
            <v>SUTARNO</v>
          </cell>
          <cell r="D612">
            <v>26704</v>
          </cell>
          <cell r="E612" t="str">
            <v>L</v>
          </cell>
          <cell r="F612">
            <v>33817</v>
          </cell>
          <cell r="G612">
            <v>37773</v>
          </cell>
          <cell r="L612" t="str">
            <v>L</v>
          </cell>
          <cell r="O612">
            <v>38107</v>
          </cell>
          <cell r="P612" t="str">
            <v>DE233310</v>
          </cell>
        </row>
        <row r="613">
          <cell r="A613" t="str">
            <v>92W02052001</v>
          </cell>
          <cell r="B613" t="str">
            <v>MM200391014</v>
          </cell>
          <cell r="C613" t="str">
            <v>TANGNGARAN TANAN</v>
          </cell>
          <cell r="D613">
            <v>21944</v>
          </cell>
          <cell r="E613" t="str">
            <v>L</v>
          </cell>
          <cell r="F613">
            <v>33909</v>
          </cell>
          <cell r="G613">
            <v>34151</v>
          </cell>
          <cell r="L613" t="str">
            <v>K0</v>
          </cell>
          <cell r="O613">
            <v>38107</v>
          </cell>
          <cell r="P613" t="str">
            <v>DE233310</v>
          </cell>
          <cell r="Q613">
            <v>36405.102743055555</v>
          </cell>
        </row>
        <row r="614">
          <cell r="A614" t="str">
            <v>92W02052017</v>
          </cell>
          <cell r="C614" t="str">
            <v>SUYATI</v>
          </cell>
          <cell r="D614">
            <v>25570</v>
          </cell>
          <cell r="E614" t="str">
            <v>P</v>
          </cell>
          <cell r="F614">
            <v>33970</v>
          </cell>
          <cell r="G614">
            <v>34151</v>
          </cell>
          <cell r="I614">
            <v>35131</v>
          </cell>
          <cell r="L614" t="str">
            <v>L</v>
          </cell>
          <cell r="M614" t="str">
            <v>A</v>
          </cell>
          <cell r="N614">
            <v>34243</v>
          </cell>
          <cell r="O614">
            <v>36405.860231481478</v>
          </cell>
          <cell r="P614" t="str">
            <v>ADMIN</v>
          </cell>
        </row>
        <row r="615">
          <cell r="A615" t="str">
            <v>92W02052035</v>
          </cell>
          <cell r="C615" t="str">
            <v>SUYATNO</v>
          </cell>
          <cell r="D615">
            <v>21708</v>
          </cell>
          <cell r="E615" t="str">
            <v>L</v>
          </cell>
          <cell r="F615">
            <v>33817</v>
          </cell>
          <cell r="G615">
            <v>34151</v>
          </cell>
          <cell r="I615">
            <v>35753</v>
          </cell>
          <cell r="J615">
            <v>35238</v>
          </cell>
          <cell r="L615" t="str">
            <v>L</v>
          </cell>
          <cell r="M615" t="str">
            <v>AG</v>
          </cell>
          <cell r="N615">
            <v>35704</v>
          </cell>
          <cell r="O615">
            <v>36405.859722222223</v>
          </cell>
          <cell r="P615" t="str">
            <v>ADMIN</v>
          </cell>
        </row>
        <row r="616">
          <cell r="A616" t="str">
            <v>92W02052043</v>
          </cell>
          <cell r="C616" t="str">
            <v>SIPONIYAH</v>
          </cell>
          <cell r="D616">
            <v>22437</v>
          </cell>
          <cell r="E616" t="str">
            <v>L</v>
          </cell>
          <cell r="F616">
            <v>33817</v>
          </cell>
          <cell r="G616">
            <v>34151</v>
          </cell>
          <cell r="I616">
            <v>35753</v>
          </cell>
          <cell r="J616">
            <v>35238</v>
          </cell>
          <cell r="L616" t="str">
            <v>L</v>
          </cell>
          <cell r="M616" t="str">
            <v>AG</v>
          </cell>
          <cell r="N616">
            <v>35704</v>
          </cell>
          <cell r="O616">
            <v>36405.859722222223</v>
          </cell>
          <cell r="P616" t="str">
            <v>ADMIN</v>
          </cell>
        </row>
        <row r="617">
          <cell r="A617" t="str">
            <v>92W02052050</v>
          </cell>
          <cell r="C617" t="str">
            <v>SUPRAPTO</v>
          </cell>
          <cell r="D617">
            <v>23153</v>
          </cell>
          <cell r="E617" t="str">
            <v>L</v>
          </cell>
          <cell r="F617">
            <v>33817</v>
          </cell>
          <cell r="G617">
            <v>34151</v>
          </cell>
          <cell r="I617">
            <v>35753</v>
          </cell>
          <cell r="J617">
            <v>35238</v>
          </cell>
          <cell r="L617" t="str">
            <v>L</v>
          </cell>
          <cell r="M617" t="str">
            <v>P</v>
          </cell>
          <cell r="N617">
            <v>35949</v>
          </cell>
          <cell r="O617">
            <v>36405.859722222223</v>
          </cell>
          <cell r="P617" t="str">
            <v>ADMIN</v>
          </cell>
        </row>
        <row r="618">
          <cell r="A618" t="str">
            <v>92W02052066</v>
          </cell>
          <cell r="C618" t="str">
            <v>YULI SUPRIHASTUTI</v>
          </cell>
          <cell r="D618">
            <v>21736</v>
          </cell>
          <cell r="E618" t="str">
            <v>P</v>
          </cell>
          <cell r="F618">
            <v>33970</v>
          </cell>
          <cell r="G618">
            <v>34151</v>
          </cell>
          <cell r="I618">
            <v>35753</v>
          </cell>
          <cell r="J618">
            <v>35770</v>
          </cell>
          <cell r="L618" t="str">
            <v>L</v>
          </cell>
          <cell r="M618" t="str">
            <v>A</v>
          </cell>
          <cell r="N618">
            <v>35704</v>
          </cell>
          <cell r="O618">
            <v>36405.860231481478</v>
          </cell>
          <cell r="P618" t="str">
            <v>ADMIN</v>
          </cell>
        </row>
        <row r="619">
          <cell r="A619" t="str">
            <v>92W02052068</v>
          </cell>
          <cell r="C619" t="str">
            <v>KATMINAH</v>
          </cell>
          <cell r="D619">
            <v>23555</v>
          </cell>
          <cell r="E619" t="str">
            <v>L</v>
          </cell>
          <cell r="F619">
            <v>33817</v>
          </cell>
          <cell r="G619">
            <v>34151</v>
          </cell>
          <cell r="I619">
            <v>35753</v>
          </cell>
          <cell r="J619">
            <v>35238</v>
          </cell>
          <cell r="L619" t="str">
            <v>L</v>
          </cell>
          <cell r="M619" t="str">
            <v>P</v>
          </cell>
          <cell r="N619">
            <v>35949</v>
          </cell>
          <cell r="O619">
            <v>36405.859722222223</v>
          </cell>
          <cell r="P619" t="str">
            <v>ADMIN</v>
          </cell>
        </row>
        <row r="620">
          <cell r="A620" t="str">
            <v>92W02052076</v>
          </cell>
          <cell r="C620" t="str">
            <v>WAHADI</v>
          </cell>
          <cell r="D620">
            <v>25514</v>
          </cell>
          <cell r="E620" t="str">
            <v>L</v>
          </cell>
          <cell r="F620">
            <v>33817</v>
          </cell>
          <cell r="G620">
            <v>34151</v>
          </cell>
          <cell r="I620">
            <v>35753</v>
          </cell>
          <cell r="J620">
            <v>35238</v>
          </cell>
          <cell r="L620" t="str">
            <v>L</v>
          </cell>
          <cell r="M620" t="str">
            <v>P</v>
          </cell>
          <cell r="N620">
            <v>35949</v>
          </cell>
          <cell r="O620">
            <v>36405.859722222223</v>
          </cell>
          <cell r="P620" t="str">
            <v>ADMIN</v>
          </cell>
        </row>
        <row r="621">
          <cell r="A621" t="str">
            <v>92W02052084</v>
          </cell>
          <cell r="C621" t="str">
            <v>SULASTRI</v>
          </cell>
          <cell r="D621">
            <v>26601</v>
          </cell>
          <cell r="E621" t="str">
            <v>P</v>
          </cell>
          <cell r="F621">
            <v>33817</v>
          </cell>
          <cell r="G621">
            <v>34151</v>
          </cell>
          <cell r="I621">
            <v>35753</v>
          </cell>
          <cell r="J621">
            <v>35238</v>
          </cell>
          <cell r="L621" t="str">
            <v>L</v>
          </cell>
          <cell r="M621" t="str">
            <v>P</v>
          </cell>
          <cell r="N621">
            <v>35949</v>
          </cell>
          <cell r="O621">
            <v>36405.859722222223</v>
          </cell>
          <cell r="P621" t="str">
            <v>ADMIN</v>
          </cell>
        </row>
        <row r="622">
          <cell r="A622" t="str">
            <v>92W02052092</v>
          </cell>
          <cell r="C622" t="str">
            <v>PARMONO</v>
          </cell>
          <cell r="D622">
            <v>25387</v>
          </cell>
          <cell r="E622" t="str">
            <v>L</v>
          </cell>
          <cell r="F622">
            <v>33817</v>
          </cell>
          <cell r="G622">
            <v>34151</v>
          </cell>
          <cell r="I622">
            <v>35157</v>
          </cell>
          <cell r="L622" t="str">
            <v>L</v>
          </cell>
          <cell r="M622" t="str">
            <v>A</v>
          </cell>
          <cell r="N622">
            <v>34578</v>
          </cell>
          <cell r="O622">
            <v>36405.859722222223</v>
          </cell>
          <cell r="P622" t="str">
            <v>ADMIN</v>
          </cell>
        </row>
        <row r="623">
          <cell r="A623" t="str">
            <v>92W02052100</v>
          </cell>
          <cell r="C623" t="str">
            <v>TEGA</v>
          </cell>
          <cell r="D623">
            <v>25785</v>
          </cell>
          <cell r="E623" t="str">
            <v>P</v>
          </cell>
          <cell r="F623">
            <v>33817</v>
          </cell>
          <cell r="G623">
            <v>34151</v>
          </cell>
          <cell r="I623">
            <v>35157</v>
          </cell>
          <cell r="L623" t="str">
            <v>L</v>
          </cell>
          <cell r="M623" t="str">
            <v>A</v>
          </cell>
          <cell r="N623">
            <v>34578</v>
          </cell>
          <cell r="O623">
            <v>36405.859722222223</v>
          </cell>
          <cell r="P623" t="str">
            <v>ADMIN</v>
          </cell>
        </row>
        <row r="624">
          <cell r="A624" t="str">
            <v>92W02052118</v>
          </cell>
          <cell r="C624" t="str">
            <v>NURYANTO</v>
          </cell>
          <cell r="D624">
            <v>24472</v>
          </cell>
          <cell r="E624" t="str">
            <v>L</v>
          </cell>
          <cell r="F624">
            <v>33817</v>
          </cell>
          <cell r="G624">
            <v>34151</v>
          </cell>
          <cell r="I624">
            <v>35753</v>
          </cell>
          <cell r="J624">
            <v>35238</v>
          </cell>
          <cell r="L624" t="str">
            <v>L</v>
          </cell>
          <cell r="M624" t="str">
            <v>AG</v>
          </cell>
          <cell r="N624">
            <v>35704</v>
          </cell>
          <cell r="O624">
            <v>36405.859722222223</v>
          </cell>
          <cell r="P624" t="str">
            <v>ADMIN</v>
          </cell>
        </row>
        <row r="625">
          <cell r="A625" t="str">
            <v>92W02052126</v>
          </cell>
          <cell r="C625" t="str">
            <v>PAIKEM</v>
          </cell>
          <cell r="D625">
            <v>24837</v>
          </cell>
          <cell r="E625" t="str">
            <v>P</v>
          </cell>
          <cell r="F625">
            <v>33817</v>
          </cell>
          <cell r="G625">
            <v>34151</v>
          </cell>
          <cell r="I625">
            <v>35753</v>
          </cell>
          <cell r="J625">
            <v>35238</v>
          </cell>
          <cell r="L625" t="str">
            <v>L</v>
          </cell>
          <cell r="M625" t="str">
            <v>AG</v>
          </cell>
          <cell r="N625">
            <v>35704</v>
          </cell>
          <cell r="O625">
            <v>36405.859722222223</v>
          </cell>
          <cell r="P625" t="str">
            <v>ADMIN</v>
          </cell>
        </row>
        <row r="626">
          <cell r="A626" t="str">
            <v>92W02052134</v>
          </cell>
          <cell r="C626" t="str">
            <v>RIANTO</v>
          </cell>
          <cell r="D626">
            <v>23537</v>
          </cell>
          <cell r="E626" t="str">
            <v>L</v>
          </cell>
          <cell r="F626">
            <v>33817</v>
          </cell>
          <cell r="G626">
            <v>34151</v>
          </cell>
          <cell r="I626">
            <v>35753</v>
          </cell>
          <cell r="J626">
            <v>35238</v>
          </cell>
          <cell r="L626" t="str">
            <v>L</v>
          </cell>
          <cell r="M626" t="str">
            <v>P</v>
          </cell>
          <cell r="N626">
            <v>35949</v>
          </cell>
          <cell r="O626">
            <v>36405.859722222223</v>
          </cell>
          <cell r="P626" t="str">
            <v>ADMIN</v>
          </cell>
        </row>
        <row r="627">
          <cell r="A627" t="str">
            <v>92W02052142</v>
          </cell>
          <cell r="C627" t="str">
            <v>MARIYAH</v>
          </cell>
          <cell r="D627">
            <v>25773</v>
          </cell>
          <cell r="E627" t="str">
            <v>P</v>
          </cell>
          <cell r="F627">
            <v>33817</v>
          </cell>
          <cell r="G627">
            <v>34151</v>
          </cell>
          <cell r="I627">
            <v>35753</v>
          </cell>
          <cell r="J627">
            <v>35238</v>
          </cell>
          <cell r="L627" t="str">
            <v>L</v>
          </cell>
          <cell r="M627" t="str">
            <v>P</v>
          </cell>
          <cell r="N627">
            <v>35949</v>
          </cell>
          <cell r="O627">
            <v>36405.859722222223</v>
          </cell>
          <cell r="P627" t="str">
            <v>ADMIN</v>
          </cell>
        </row>
        <row r="628">
          <cell r="A628" t="str">
            <v>92W02052159</v>
          </cell>
          <cell r="C628" t="str">
            <v>ISYANTO</v>
          </cell>
          <cell r="D628">
            <v>23217</v>
          </cell>
          <cell r="E628" t="str">
            <v>L</v>
          </cell>
          <cell r="F628">
            <v>33817</v>
          </cell>
          <cell r="G628">
            <v>34151</v>
          </cell>
          <cell r="I628">
            <v>35753</v>
          </cell>
          <cell r="J628">
            <v>35238</v>
          </cell>
          <cell r="L628" t="str">
            <v>L</v>
          </cell>
          <cell r="M628" t="str">
            <v>P</v>
          </cell>
          <cell r="N628">
            <v>35949</v>
          </cell>
          <cell r="O628">
            <v>36405.859722222223</v>
          </cell>
          <cell r="P628" t="str">
            <v>ADMIN</v>
          </cell>
        </row>
        <row r="629">
          <cell r="A629" t="str">
            <v>92W02052167</v>
          </cell>
          <cell r="C629" t="str">
            <v>MUSHOLIAH</v>
          </cell>
          <cell r="D629">
            <v>25629</v>
          </cell>
          <cell r="E629" t="str">
            <v>L</v>
          </cell>
          <cell r="F629">
            <v>33817</v>
          </cell>
          <cell r="G629">
            <v>34151</v>
          </cell>
          <cell r="I629">
            <v>35753</v>
          </cell>
          <cell r="J629">
            <v>35238</v>
          </cell>
          <cell r="L629" t="str">
            <v>L</v>
          </cell>
          <cell r="M629" t="str">
            <v>P</v>
          </cell>
          <cell r="N629">
            <v>35949</v>
          </cell>
          <cell r="O629">
            <v>36405.859722222223</v>
          </cell>
          <cell r="P629" t="str">
            <v>ADMIN</v>
          </cell>
        </row>
        <row r="630">
          <cell r="A630" t="str">
            <v>92W02052266</v>
          </cell>
          <cell r="C630" t="str">
            <v>SANIYAH</v>
          </cell>
          <cell r="D630">
            <v>22737</v>
          </cell>
          <cell r="E630" t="str">
            <v>P</v>
          </cell>
          <cell r="F630">
            <v>33817</v>
          </cell>
          <cell r="G630">
            <v>34151</v>
          </cell>
          <cell r="I630">
            <v>35136</v>
          </cell>
          <cell r="J630">
            <v>35238</v>
          </cell>
          <cell r="L630" t="str">
            <v>L</v>
          </cell>
          <cell r="M630" t="str">
            <v>A</v>
          </cell>
          <cell r="N630">
            <v>36161</v>
          </cell>
          <cell r="O630">
            <v>37594</v>
          </cell>
          <cell r="P630" t="str">
            <v>DWI</v>
          </cell>
        </row>
        <row r="631">
          <cell r="A631" t="str">
            <v>92W02052281</v>
          </cell>
          <cell r="C631" t="str">
            <v>NGATIMIN</v>
          </cell>
          <cell r="D631">
            <v>23575</v>
          </cell>
          <cell r="E631" t="str">
            <v>L</v>
          </cell>
          <cell r="F631">
            <v>33817</v>
          </cell>
          <cell r="G631">
            <v>34151</v>
          </cell>
          <cell r="I631">
            <v>35402</v>
          </cell>
          <cell r="J631">
            <v>35770</v>
          </cell>
          <cell r="L631" t="str">
            <v>L</v>
          </cell>
          <cell r="M631" t="str">
            <v>A</v>
          </cell>
          <cell r="N631">
            <v>35065</v>
          </cell>
          <cell r="O631">
            <v>36405.860289351855</v>
          </cell>
          <cell r="P631" t="str">
            <v>ADMIN</v>
          </cell>
        </row>
        <row r="632">
          <cell r="A632" t="str">
            <v>92W02052324</v>
          </cell>
          <cell r="C632" t="str">
            <v>SARIYEM</v>
          </cell>
          <cell r="D632">
            <v>20310</v>
          </cell>
          <cell r="E632" t="str">
            <v>P</v>
          </cell>
          <cell r="F632">
            <v>33817</v>
          </cell>
          <cell r="G632">
            <v>34151</v>
          </cell>
          <cell r="I632">
            <v>36159</v>
          </cell>
          <cell r="J632">
            <v>35238</v>
          </cell>
          <cell r="L632" t="str">
            <v>L</v>
          </cell>
          <cell r="M632" t="str">
            <v>P</v>
          </cell>
          <cell r="N632">
            <v>35947</v>
          </cell>
          <cell r="O632">
            <v>36405.859722222223</v>
          </cell>
          <cell r="P632" t="str">
            <v>ADMIN</v>
          </cell>
        </row>
        <row r="633">
          <cell r="A633" t="str">
            <v>92W02052420</v>
          </cell>
          <cell r="C633" t="str">
            <v>AGUS SETIAWADI</v>
          </cell>
          <cell r="D633">
            <v>25030</v>
          </cell>
          <cell r="E633" t="str">
            <v>L</v>
          </cell>
          <cell r="F633">
            <v>33939</v>
          </cell>
          <cell r="G633">
            <v>34151</v>
          </cell>
          <cell r="I633">
            <v>35753</v>
          </cell>
          <cell r="L633" t="str">
            <v>L</v>
          </cell>
          <cell r="M633" t="str">
            <v>A</v>
          </cell>
          <cell r="N633">
            <v>35704</v>
          </cell>
          <cell r="O633">
            <v>36405.860300925924</v>
          </cell>
          <cell r="P633" t="str">
            <v>ADMIN</v>
          </cell>
        </row>
        <row r="634">
          <cell r="A634" t="str">
            <v>92W02052472</v>
          </cell>
          <cell r="C634" t="str">
            <v>AHMAD YASIN</v>
          </cell>
          <cell r="D634">
            <v>23303</v>
          </cell>
          <cell r="E634" t="str">
            <v>L</v>
          </cell>
          <cell r="F634">
            <v>33817</v>
          </cell>
          <cell r="G634">
            <v>34151</v>
          </cell>
          <cell r="I634">
            <v>35157</v>
          </cell>
          <cell r="L634" t="str">
            <v>L</v>
          </cell>
          <cell r="M634" t="str">
            <v>AG</v>
          </cell>
          <cell r="N634">
            <v>34578</v>
          </cell>
          <cell r="O634">
            <v>37261.498229166667</v>
          </cell>
          <cell r="P634" t="str">
            <v>ENY</v>
          </cell>
        </row>
        <row r="635">
          <cell r="A635" t="str">
            <v>92W02052480</v>
          </cell>
          <cell r="C635" t="str">
            <v>AGUS SETIAWADI</v>
          </cell>
          <cell r="D635">
            <v>25030</v>
          </cell>
          <cell r="E635" t="str">
            <v>L</v>
          </cell>
          <cell r="F635">
            <v>33817</v>
          </cell>
          <cell r="G635">
            <v>34151</v>
          </cell>
          <cell r="I635">
            <v>35136</v>
          </cell>
          <cell r="J635">
            <v>35238</v>
          </cell>
          <cell r="L635" t="str">
            <v>L</v>
          </cell>
          <cell r="M635" t="str">
            <v>P</v>
          </cell>
          <cell r="N635">
            <v>35887</v>
          </cell>
          <cell r="O635">
            <v>36405.859722222223</v>
          </cell>
          <cell r="P635" t="str">
            <v>ADMIN</v>
          </cell>
        </row>
        <row r="636">
          <cell r="A636" t="str">
            <v>92W02052498</v>
          </cell>
          <cell r="C636" t="str">
            <v>BASIRAN</v>
          </cell>
          <cell r="D636">
            <v>22767</v>
          </cell>
          <cell r="E636" t="str">
            <v>L</v>
          </cell>
          <cell r="F636">
            <v>33817</v>
          </cell>
          <cell r="G636">
            <v>34151</v>
          </cell>
          <cell r="I636">
            <v>35598</v>
          </cell>
          <cell r="L636" t="str">
            <v>L</v>
          </cell>
          <cell r="M636" t="str">
            <v>AG</v>
          </cell>
          <cell r="N636">
            <v>34486</v>
          </cell>
          <cell r="O636">
            <v>37259.684849537036</v>
          </cell>
          <cell r="P636" t="str">
            <v>ENY</v>
          </cell>
        </row>
        <row r="637">
          <cell r="A637" t="str">
            <v>92W02052506</v>
          </cell>
          <cell r="B637" t="str">
            <v>96130970</v>
          </cell>
          <cell r="C637" t="str">
            <v>BRAMAJI DW</v>
          </cell>
          <cell r="D637">
            <v>24576</v>
          </cell>
          <cell r="E637" t="str">
            <v>L</v>
          </cell>
          <cell r="F637">
            <v>33817</v>
          </cell>
          <cell r="G637">
            <v>34151</v>
          </cell>
          <cell r="L637" t="str">
            <v>K0</v>
          </cell>
          <cell r="O637">
            <v>38107</v>
          </cell>
          <cell r="P637" t="str">
            <v>DE233310</v>
          </cell>
          <cell r="Q637">
            <v>36405.102743055555</v>
          </cell>
        </row>
        <row r="638">
          <cell r="A638" t="str">
            <v>92W02052522</v>
          </cell>
          <cell r="C638" t="str">
            <v>KARNOTO</v>
          </cell>
          <cell r="D638">
            <v>22402</v>
          </cell>
          <cell r="E638" t="str">
            <v>L</v>
          </cell>
          <cell r="F638">
            <v>33817</v>
          </cell>
          <cell r="G638">
            <v>34151</v>
          </cell>
          <cell r="I638">
            <v>35136</v>
          </cell>
          <cell r="L638" t="str">
            <v>L</v>
          </cell>
          <cell r="M638" t="str">
            <v>A</v>
          </cell>
          <cell r="N638">
            <v>34243</v>
          </cell>
          <cell r="O638">
            <v>36405.859722222223</v>
          </cell>
          <cell r="P638" t="str">
            <v>ADMIN</v>
          </cell>
        </row>
        <row r="639">
          <cell r="A639" t="str">
            <v>92W02052530</v>
          </cell>
          <cell r="C639" t="str">
            <v>KLIWON SUGIARTO</v>
          </cell>
          <cell r="D639">
            <v>23261</v>
          </cell>
          <cell r="E639" t="str">
            <v>L</v>
          </cell>
          <cell r="F639">
            <v>33817</v>
          </cell>
          <cell r="G639">
            <v>34151</v>
          </cell>
          <cell r="I639">
            <v>35157</v>
          </cell>
          <cell r="L639" t="str">
            <v>L</v>
          </cell>
          <cell r="M639" t="str">
            <v>AG</v>
          </cell>
          <cell r="N639">
            <v>34455</v>
          </cell>
          <cell r="O639">
            <v>37540.668969907405</v>
          </cell>
          <cell r="P639" t="str">
            <v>ENY</v>
          </cell>
        </row>
        <row r="640">
          <cell r="A640" t="str">
            <v>92W02052541</v>
          </cell>
          <cell r="C640" t="str">
            <v>JUMIRIN</v>
          </cell>
          <cell r="D640">
            <v>24133</v>
          </cell>
          <cell r="E640" t="str">
            <v>P</v>
          </cell>
          <cell r="F640">
            <v>33817</v>
          </cell>
          <cell r="G640">
            <v>34151</v>
          </cell>
          <cell r="I640">
            <v>35131</v>
          </cell>
          <cell r="L640" t="str">
            <v>L</v>
          </cell>
          <cell r="M640" t="str">
            <v>A</v>
          </cell>
          <cell r="N640">
            <v>34243</v>
          </cell>
          <cell r="O640">
            <v>36405.860231481478</v>
          </cell>
          <cell r="P640" t="str">
            <v>ADMIN</v>
          </cell>
        </row>
        <row r="641">
          <cell r="A641" t="str">
            <v>92W02052548</v>
          </cell>
          <cell r="B641" t="str">
            <v>921300106</v>
          </cell>
          <cell r="C641" t="str">
            <v>MUSTAMIL</v>
          </cell>
          <cell r="D641">
            <v>19154</v>
          </cell>
          <cell r="E641" t="str">
            <v>L</v>
          </cell>
          <cell r="F641">
            <v>33817</v>
          </cell>
          <cell r="G641">
            <v>34151</v>
          </cell>
          <cell r="L641" t="str">
            <v>K0</v>
          </cell>
          <cell r="M641" t="str">
            <v>AG</v>
          </cell>
          <cell r="N641">
            <v>38261</v>
          </cell>
          <cell r="O641">
            <v>38295.462858796294</v>
          </cell>
          <cell r="P641" t="str">
            <v>A230320</v>
          </cell>
          <cell r="Q641">
            <v>36405.102743055555</v>
          </cell>
        </row>
        <row r="642">
          <cell r="A642" t="str">
            <v>92W02052555</v>
          </cell>
          <cell r="C642" t="str">
            <v>MUCHAROM</v>
          </cell>
          <cell r="D642">
            <v>22869</v>
          </cell>
          <cell r="E642" t="str">
            <v>L</v>
          </cell>
          <cell r="F642">
            <v>33817</v>
          </cell>
          <cell r="G642">
            <v>34151</v>
          </cell>
          <cell r="L642" t="str">
            <v>K0</v>
          </cell>
          <cell r="M642" t="str">
            <v>D</v>
          </cell>
          <cell r="N642">
            <v>34151</v>
          </cell>
          <cell r="O642">
            <v>36405.104629629626</v>
          </cell>
          <cell r="P642" t="str">
            <v>ADMIN</v>
          </cell>
          <cell r="Q642">
            <v>36405.102743055555</v>
          </cell>
        </row>
        <row r="643">
          <cell r="A643" t="str">
            <v>92W02052563</v>
          </cell>
          <cell r="C643" t="str">
            <v>MISBAH</v>
          </cell>
          <cell r="D643">
            <v>22852</v>
          </cell>
          <cell r="E643" t="str">
            <v>L</v>
          </cell>
          <cell r="F643">
            <v>33817</v>
          </cell>
          <cell r="G643">
            <v>34151</v>
          </cell>
          <cell r="I643">
            <v>35136</v>
          </cell>
          <cell r="J643">
            <v>35238</v>
          </cell>
          <cell r="L643" t="str">
            <v>L</v>
          </cell>
          <cell r="M643" t="str">
            <v>A</v>
          </cell>
          <cell r="N643">
            <v>35065</v>
          </cell>
          <cell r="O643">
            <v>36405.859733796293</v>
          </cell>
          <cell r="P643" t="str">
            <v>ADMIN</v>
          </cell>
        </row>
        <row r="644">
          <cell r="A644" t="str">
            <v>92W02052571</v>
          </cell>
          <cell r="C644" t="str">
            <v>NGATIMIN</v>
          </cell>
          <cell r="D644">
            <v>23575</v>
          </cell>
          <cell r="E644" t="str">
            <v>L</v>
          </cell>
          <cell r="F644">
            <v>33817</v>
          </cell>
          <cell r="G644">
            <v>34151</v>
          </cell>
          <cell r="L644" t="str">
            <v>K0</v>
          </cell>
          <cell r="M644" t="str">
            <v>P</v>
          </cell>
          <cell r="N644">
            <v>36192</v>
          </cell>
          <cell r="O644">
            <v>36405.104629629626</v>
          </cell>
          <cell r="P644" t="str">
            <v>ADMIN</v>
          </cell>
          <cell r="Q644">
            <v>36405.102743055555</v>
          </cell>
        </row>
        <row r="645">
          <cell r="A645" t="str">
            <v>92W02052589</v>
          </cell>
          <cell r="C645" t="str">
            <v>NGADAT</v>
          </cell>
          <cell r="D645">
            <v>24841</v>
          </cell>
          <cell r="E645" t="str">
            <v>L</v>
          </cell>
          <cell r="F645">
            <v>33817</v>
          </cell>
          <cell r="G645">
            <v>34151</v>
          </cell>
          <cell r="I645">
            <v>35136</v>
          </cell>
          <cell r="L645" t="str">
            <v>L</v>
          </cell>
          <cell r="M645" t="str">
            <v>A</v>
          </cell>
          <cell r="N645">
            <v>34243</v>
          </cell>
          <cell r="O645">
            <v>36405.859733796293</v>
          </cell>
          <cell r="P645" t="str">
            <v>ADMIN</v>
          </cell>
        </row>
        <row r="646">
          <cell r="A646" t="str">
            <v>92W02052597</v>
          </cell>
          <cell r="C646" t="str">
            <v>NGADI</v>
          </cell>
          <cell r="D646">
            <v>25211</v>
          </cell>
          <cell r="E646" t="str">
            <v>L</v>
          </cell>
          <cell r="F646">
            <v>33817</v>
          </cell>
          <cell r="G646">
            <v>34151</v>
          </cell>
          <cell r="I646">
            <v>35136</v>
          </cell>
          <cell r="L646" t="str">
            <v>L</v>
          </cell>
          <cell r="M646" t="str">
            <v>A</v>
          </cell>
          <cell r="N646">
            <v>34213</v>
          </cell>
          <cell r="O646">
            <v>36405.859733796293</v>
          </cell>
          <cell r="P646" t="str">
            <v>ADMIN</v>
          </cell>
        </row>
        <row r="647">
          <cell r="A647" t="str">
            <v>92W02052605</v>
          </cell>
          <cell r="C647" t="str">
            <v>PAIJAN</v>
          </cell>
          <cell r="D647">
            <v>24655</v>
          </cell>
          <cell r="E647" t="str">
            <v>L</v>
          </cell>
          <cell r="F647">
            <v>33817</v>
          </cell>
          <cell r="G647">
            <v>34151</v>
          </cell>
          <cell r="L647" t="str">
            <v>K0</v>
          </cell>
          <cell r="M647" t="str">
            <v>P</v>
          </cell>
          <cell r="N647">
            <v>36373</v>
          </cell>
          <cell r="O647">
            <v>36405.104629629626</v>
          </cell>
          <cell r="P647" t="str">
            <v>ADMIN</v>
          </cell>
          <cell r="Q647">
            <v>36405.102743055555</v>
          </cell>
        </row>
        <row r="648">
          <cell r="A648" t="str">
            <v>92W02052613</v>
          </cell>
          <cell r="C648" t="str">
            <v>RIYONO</v>
          </cell>
          <cell r="D648">
            <v>23406</v>
          </cell>
          <cell r="E648" t="str">
            <v>L</v>
          </cell>
          <cell r="F648">
            <v>33817</v>
          </cell>
          <cell r="G648">
            <v>34151</v>
          </cell>
          <cell r="I648">
            <v>35136</v>
          </cell>
          <cell r="J648">
            <v>35238</v>
          </cell>
          <cell r="L648" t="str">
            <v>L</v>
          </cell>
          <cell r="M648" t="str">
            <v>A</v>
          </cell>
          <cell r="N648">
            <v>35186</v>
          </cell>
          <cell r="O648">
            <v>36405.859733796293</v>
          </cell>
          <cell r="P648" t="str">
            <v>ADMIN</v>
          </cell>
        </row>
        <row r="649">
          <cell r="A649" t="str">
            <v>92W02052621</v>
          </cell>
          <cell r="C649" t="str">
            <v>RAHAYU SLAMET</v>
          </cell>
          <cell r="D649">
            <v>25764</v>
          </cell>
          <cell r="E649" t="str">
            <v>L</v>
          </cell>
          <cell r="F649">
            <v>33817</v>
          </cell>
          <cell r="G649">
            <v>34151</v>
          </cell>
          <cell r="I649">
            <v>35136</v>
          </cell>
          <cell r="J649">
            <v>35238</v>
          </cell>
          <cell r="L649" t="str">
            <v>L</v>
          </cell>
          <cell r="M649" t="str">
            <v>A</v>
          </cell>
          <cell r="N649">
            <v>35156</v>
          </cell>
          <cell r="O649">
            <v>36405.859733796293</v>
          </cell>
          <cell r="P649" t="str">
            <v>ADMIN</v>
          </cell>
        </row>
        <row r="650">
          <cell r="A650" t="str">
            <v>92W02052639</v>
          </cell>
          <cell r="B650" t="str">
            <v>921300130</v>
          </cell>
          <cell r="C650" t="str">
            <v>SUPARMONO</v>
          </cell>
          <cell r="D650">
            <v>24502</v>
          </cell>
          <cell r="E650" t="str">
            <v>L</v>
          </cell>
          <cell r="F650">
            <v>33817</v>
          </cell>
          <cell r="G650">
            <v>34151</v>
          </cell>
          <cell r="L650" t="str">
            <v>K0</v>
          </cell>
          <cell r="M650" t="str">
            <v>AG</v>
          </cell>
          <cell r="N650">
            <v>38261</v>
          </cell>
          <cell r="O650">
            <v>38295.267199074071</v>
          </cell>
          <cell r="P650" t="str">
            <v>A230320</v>
          </cell>
          <cell r="Q650">
            <v>36405.102743055555</v>
          </cell>
        </row>
        <row r="651">
          <cell r="A651" t="str">
            <v>92W02052647</v>
          </cell>
          <cell r="C651" t="str">
            <v>SUGITO</v>
          </cell>
          <cell r="D651">
            <v>20342</v>
          </cell>
          <cell r="E651" t="str">
            <v>L</v>
          </cell>
          <cell r="F651">
            <v>33817</v>
          </cell>
          <cell r="G651">
            <v>34151</v>
          </cell>
          <cell r="I651">
            <v>35136</v>
          </cell>
          <cell r="L651" t="str">
            <v>L</v>
          </cell>
          <cell r="M651" t="str">
            <v>AG</v>
          </cell>
          <cell r="N651">
            <v>34243</v>
          </cell>
          <cell r="O651">
            <v>36405.859733796293</v>
          </cell>
          <cell r="P651" t="str">
            <v>ADMIN</v>
          </cell>
        </row>
        <row r="652">
          <cell r="A652" t="str">
            <v>92W02052654</v>
          </cell>
          <cell r="C652" t="str">
            <v>SARNO</v>
          </cell>
          <cell r="D652">
            <v>23152</v>
          </cell>
          <cell r="E652" t="str">
            <v>L</v>
          </cell>
          <cell r="F652">
            <v>33817</v>
          </cell>
          <cell r="G652">
            <v>34151</v>
          </cell>
          <cell r="I652">
            <v>35136</v>
          </cell>
          <cell r="J652">
            <v>35238</v>
          </cell>
          <cell r="L652" t="str">
            <v>L</v>
          </cell>
          <cell r="M652" t="str">
            <v>A</v>
          </cell>
          <cell r="N652">
            <v>34759</v>
          </cell>
          <cell r="O652">
            <v>36405.859733796293</v>
          </cell>
          <cell r="P652" t="str">
            <v>ADMIN</v>
          </cell>
        </row>
        <row r="653">
          <cell r="A653" t="str">
            <v>92W02052662</v>
          </cell>
          <cell r="C653" t="str">
            <v>SUGIMAN</v>
          </cell>
          <cell r="D653">
            <v>23930</v>
          </cell>
          <cell r="E653" t="str">
            <v>L</v>
          </cell>
          <cell r="F653">
            <v>33817</v>
          </cell>
          <cell r="G653">
            <v>34151</v>
          </cell>
          <cell r="I653">
            <v>35157</v>
          </cell>
          <cell r="L653" t="str">
            <v>L</v>
          </cell>
          <cell r="M653" t="str">
            <v>AG</v>
          </cell>
          <cell r="N653">
            <v>34516</v>
          </cell>
          <cell r="O653">
            <v>38121.665949074071</v>
          </cell>
          <cell r="P653" t="str">
            <v>DE232170</v>
          </cell>
        </row>
        <row r="654">
          <cell r="A654" t="str">
            <v>92W02052670</v>
          </cell>
          <cell r="C654" t="str">
            <v>SUKIMAN</v>
          </cell>
          <cell r="D654">
            <v>23376</v>
          </cell>
          <cell r="E654" t="str">
            <v>L</v>
          </cell>
          <cell r="F654">
            <v>33817</v>
          </cell>
          <cell r="G654">
            <v>34151</v>
          </cell>
          <cell r="I654">
            <v>35136</v>
          </cell>
          <cell r="L654" t="str">
            <v>L</v>
          </cell>
          <cell r="M654" t="str">
            <v>A</v>
          </cell>
          <cell r="N654">
            <v>34213</v>
          </cell>
          <cell r="O654">
            <v>36405.859733796293</v>
          </cell>
          <cell r="P654" t="str">
            <v>ADMIN</v>
          </cell>
        </row>
        <row r="655">
          <cell r="A655" t="str">
            <v>92W02052688</v>
          </cell>
          <cell r="C655" t="str">
            <v>SAEFUL</v>
          </cell>
          <cell r="D655">
            <v>24781</v>
          </cell>
          <cell r="E655" t="str">
            <v>L</v>
          </cell>
          <cell r="F655">
            <v>33817</v>
          </cell>
          <cell r="G655">
            <v>34151</v>
          </cell>
          <cell r="I655">
            <v>35136</v>
          </cell>
          <cell r="J655">
            <v>35238</v>
          </cell>
          <cell r="L655" t="str">
            <v>L</v>
          </cell>
          <cell r="M655" t="str">
            <v>A</v>
          </cell>
          <cell r="N655">
            <v>35065</v>
          </cell>
          <cell r="O655">
            <v>36405.859733796293</v>
          </cell>
          <cell r="P655" t="str">
            <v>ADMIN</v>
          </cell>
        </row>
        <row r="656">
          <cell r="A656" t="str">
            <v>92W02052696</v>
          </cell>
          <cell r="C656" t="str">
            <v>SAMINO</v>
          </cell>
          <cell r="D656">
            <v>26346</v>
          </cell>
          <cell r="E656" t="str">
            <v>L</v>
          </cell>
          <cell r="F656">
            <v>33817</v>
          </cell>
          <cell r="G656">
            <v>34151</v>
          </cell>
          <cell r="I656">
            <v>35136</v>
          </cell>
          <cell r="L656" t="str">
            <v>L</v>
          </cell>
          <cell r="M656" t="str">
            <v>A</v>
          </cell>
          <cell r="N656">
            <v>34243</v>
          </cell>
          <cell r="O656">
            <v>36405.859733796293</v>
          </cell>
          <cell r="P656" t="str">
            <v>ADMIN</v>
          </cell>
        </row>
        <row r="657">
          <cell r="A657" t="str">
            <v>92W02052704</v>
          </cell>
          <cell r="C657" t="str">
            <v>SURAHMAN</v>
          </cell>
          <cell r="D657">
            <v>23227</v>
          </cell>
          <cell r="E657" t="str">
            <v>L</v>
          </cell>
          <cell r="F657">
            <v>33817</v>
          </cell>
          <cell r="G657">
            <v>34151</v>
          </cell>
          <cell r="I657">
            <v>35157</v>
          </cell>
          <cell r="L657" t="str">
            <v>L</v>
          </cell>
          <cell r="M657" t="str">
            <v>A</v>
          </cell>
          <cell r="N657">
            <v>34516</v>
          </cell>
          <cell r="O657">
            <v>36405.859733796293</v>
          </cell>
          <cell r="P657" t="str">
            <v>ADMIN</v>
          </cell>
        </row>
        <row r="658">
          <cell r="A658" t="str">
            <v>92W02052712</v>
          </cell>
          <cell r="C658" t="str">
            <v>SARIJAN</v>
          </cell>
          <cell r="D658">
            <v>19878</v>
          </cell>
          <cell r="E658" t="str">
            <v>L</v>
          </cell>
          <cell r="F658">
            <v>33817</v>
          </cell>
          <cell r="G658">
            <v>34151</v>
          </cell>
          <cell r="I658">
            <v>35157</v>
          </cell>
          <cell r="L658" t="str">
            <v>L</v>
          </cell>
          <cell r="M658" t="str">
            <v>A</v>
          </cell>
          <cell r="N658">
            <v>34578</v>
          </cell>
          <cell r="O658">
            <v>36405.859733796293</v>
          </cell>
          <cell r="P658" t="str">
            <v>ADMIN</v>
          </cell>
        </row>
        <row r="659">
          <cell r="A659" t="str">
            <v>92W02052720</v>
          </cell>
          <cell r="C659" t="str">
            <v>TAHYIN</v>
          </cell>
          <cell r="D659">
            <v>25150</v>
          </cell>
          <cell r="E659" t="str">
            <v>L</v>
          </cell>
          <cell r="F659">
            <v>33817</v>
          </cell>
          <cell r="G659">
            <v>34151</v>
          </cell>
          <cell r="I659">
            <v>35136</v>
          </cell>
          <cell r="L659" t="str">
            <v>L</v>
          </cell>
          <cell r="M659" t="str">
            <v>A</v>
          </cell>
          <cell r="N659">
            <v>34213</v>
          </cell>
          <cell r="O659">
            <v>36405.859733796293</v>
          </cell>
          <cell r="P659" t="str">
            <v>ADMIN</v>
          </cell>
        </row>
        <row r="660">
          <cell r="A660" t="str">
            <v>92W02052738</v>
          </cell>
          <cell r="C660" t="str">
            <v>TUKIJO</v>
          </cell>
          <cell r="D660">
            <v>24241</v>
          </cell>
          <cell r="E660" t="str">
            <v>L</v>
          </cell>
          <cell r="F660">
            <v>33817</v>
          </cell>
          <cell r="G660">
            <v>34151</v>
          </cell>
          <cell r="I660">
            <v>35157</v>
          </cell>
          <cell r="L660" t="str">
            <v>L</v>
          </cell>
          <cell r="M660" t="str">
            <v>A</v>
          </cell>
          <cell r="N660">
            <v>34486</v>
          </cell>
          <cell r="O660">
            <v>36405.859733796293</v>
          </cell>
          <cell r="P660" t="str">
            <v>ADMIN</v>
          </cell>
        </row>
        <row r="661">
          <cell r="A661" t="str">
            <v>92W02052746</v>
          </cell>
          <cell r="C661" t="str">
            <v>TUMINO</v>
          </cell>
          <cell r="D661">
            <v>24242</v>
          </cell>
          <cell r="E661" t="str">
            <v>L</v>
          </cell>
          <cell r="F661">
            <v>33817</v>
          </cell>
          <cell r="G661">
            <v>34151</v>
          </cell>
          <cell r="I661">
            <v>35157</v>
          </cell>
          <cell r="J661">
            <v>35238</v>
          </cell>
          <cell r="L661" t="str">
            <v>L</v>
          </cell>
          <cell r="M661" t="str">
            <v>AG</v>
          </cell>
          <cell r="N661">
            <v>35065</v>
          </cell>
          <cell r="O661">
            <v>36405.859733796293</v>
          </cell>
          <cell r="P661" t="str">
            <v>ADMIN</v>
          </cell>
        </row>
        <row r="662">
          <cell r="A662" t="str">
            <v>92W02052753</v>
          </cell>
          <cell r="C662" t="str">
            <v>TULUS PM</v>
          </cell>
          <cell r="D662">
            <v>23453</v>
          </cell>
          <cell r="E662" t="str">
            <v>L</v>
          </cell>
          <cell r="F662">
            <v>33817</v>
          </cell>
          <cell r="G662">
            <v>34151</v>
          </cell>
          <cell r="I662">
            <v>35157</v>
          </cell>
          <cell r="L662" t="str">
            <v>L</v>
          </cell>
          <cell r="M662" t="str">
            <v>A</v>
          </cell>
          <cell r="N662">
            <v>34486</v>
          </cell>
          <cell r="O662">
            <v>36405.859733796293</v>
          </cell>
          <cell r="P662" t="str">
            <v>ADMIN</v>
          </cell>
        </row>
        <row r="663">
          <cell r="A663" t="str">
            <v>92W02052761</v>
          </cell>
          <cell r="C663" t="str">
            <v>YADIN</v>
          </cell>
          <cell r="D663">
            <v>25608</v>
          </cell>
          <cell r="E663" t="str">
            <v>L</v>
          </cell>
          <cell r="F663">
            <v>33817</v>
          </cell>
          <cell r="G663">
            <v>34151</v>
          </cell>
          <cell r="I663">
            <v>35157</v>
          </cell>
          <cell r="L663" t="str">
            <v>L</v>
          </cell>
          <cell r="M663" t="str">
            <v>AG</v>
          </cell>
          <cell r="N663">
            <v>34455</v>
          </cell>
          <cell r="O663">
            <v>38318.351388888892</v>
          </cell>
          <cell r="P663" t="str">
            <v>A230320</v>
          </cell>
        </row>
        <row r="664">
          <cell r="A664" t="str">
            <v>92W02052779</v>
          </cell>
          <cell r="C664" t="str">
            <v>AMINAH</v>
          </cell>
          <cell r="D664">
            <v>26858</v>
          </cell>
          <cell r="E664" t="str">
            <v>P</v>
          </cell>
          <cell r="F664">
            <v>33817</v>
          </cell>
          <cell r="G664">
            <v>34151</v>
          </cell>
          <cell r="I664">
            <v>35136</v>
          </cell>
          <cell r="J664">
            <v>35238</v>
          </cell>
          <cell r="L664" t="str">
            <v>L</v>
          </cell>
          <cell r="M664" t="str">
            <v>A</v>
          </cell>
          <cell r="N664">
            <v>34759</v>
          </cell>
          <cell r="O664">
            <v>36405.859733796293</v>
          </cell>
          <cell r="P664" t="str">
            <v>ADMIN</v>
          </cell>
        </row>
        <row r="665">
          <cell r="A665" t="str">
            <v>92W02052787</v>
          </cell>
          <cell r="C665" t="str">
            <v>BURIYAH</v>
          </cell>
          <cell r="D665">
            <v>23810</v>
          </cell>
          <cell r="E665" t="str">
            <v>P</v>
          </cell>
          <cell r="F665">
            <v>33817</v>
          </cell>
          <cell r="G665">
            <v>34151</v>
          </cell>
          <cell r="L665" t="str">
            <v>K0</v>
          </cell>
          <cell r="M665" t="str">
            <v>P</v>
          </cell>
          <cell r="N665">
            <v>36192</v>
          </cell>
          <cell r="O665">
            <v>36405.104629629626</v>
          </cell>
          <cell r="P665" t="str">
            <v>ADMIN</v>
          </cell>
          <cell r="Q665">
            <v>36405.102743055555</v>
          </cell>
        </row>
        <row r="666">
          <cell r="A666" t="str">
            <v>92W02052795</v>
          </cell>
          <cell r="C666" t="str">
            <v>BURENG JARIYAH</v>
          </cell>
          <cell r="D666">
            <v>20212</v>
          </cell>
          <cell r="E666" t="str">
            <v>P</v>
          </cell>
          <cell r="F666">
            <v>33817</v>
          </cell>
          <cell r="G666">
            <v>34151</v>
          </cell>
          <cell r="L666" t="str">
            <v>K0</v>
          </cell>
          <cell r="M666" t="str">
            <v>AG</v>
          </cell>
          <cell r="N666">
            <v>37500</v>
          </cell>
          <cell r="O666">
            <v>37998.716666666667</v>
          </cell>
          <cell r="P666" t="str">
            <v>A230320</v>
          </cell>
          <cell r="Q666">
            <v>36405.102743055555</v>
          </cell>
        </row>
        <row r="667">
          <cell r="A667" t="str">
            <v>92W02052803</v>
          </cell>
          <cell r="C667" t="str">
            <v>DWI PRIHATINI</v>
          </cell>
          <cell r="D667">
            <v>26131</v>
          </cell>
          <cell r="E667" t="str">
            <v>P</v>
          </cell>
          <cell r="F667">
            <v>33817</v>
          </cell>
          <cell r="G667">
            <v>34151</v>
          </cell>
          <cell r="I667">
            <v>35753</v>
          </cell>
          <cell r="J667">
            <v>35238</v>
          </cell>
          <cell r="L667" t="str">
            <v>L</v>
          </cell>
          <cell r="M667" t="str">
            <v>P</v>
          </cell>
          <cell r="N667">
            <v>35887</v>
          </cell>
          <cell r="O667">
            <v>36405.859733796293</v>
          </cell>
          <cell r="P667" t="str">
            <v>ADMIN</v>
          </cell>
        </row>
        <row r="668">
          <cell r="A668" t="str">
            <v>92W02052811</v>
          </cell>
          <cell r="C668" t="str">
            <v>ERMIYATI</v>
          </cell>
          <cell r="D668">
            <v>22860</v>
          </cell>
          <cell r="E668" t="str">
            <v>P</v>
          </cell>
          <cell r="F668">
            <v>33817</v>
          </cell>
          <cell r="G668">
            <v>34151</v>
          </cell>
          <cell r="I668">
            <v>35157</v>
          </cell>
          <cell r="L668" t="str">
            <v>L</v>
          </cell>
          <cell r="M668" t="str">
            <v>AG</v>
          </cell>
          <cell r="N668">
            <v>34578</v>
          </cell>
          <cell r="O668">
            <v>37259.678680555553</v>
          </cell>
          <cell r="P668" t="str">
            <v>ENY</v>
          </cell>
        </row>
        <row r="669">
          <cell r="A669" t="str">
            <v>92W02052829</v>
          </cell>
          <cell r="C669" t="str">
            <v>K SUTIRAH</v>
          </cell>
          <cell r="D669">
            <v>22201</v>
          </cell>
          <cell r="E669" t="str">
            <v>P</v>
          </cell>
          <cell r="F669">
            <v>33817</v>
          </cell>
          <cell r="G669">
            <v>34151</v>
          </cell>
          <cell r="I669">
            <v>35136</v>
          </cell>
          <cell r="J669">
            <v>35238</v>
          </cell>
          <cell r="L669" t="str">
            <v>L</v>
          </cell>
          <cell r="M669" t="str">
            <v>AG</v>
          </cell>
          <cell r="N669">
            <v>35065</v>
          </cell>
          <cell r="O669">
            <v>36405.859733796293</v>
          </cell>
          <cell r="P669" t="str">
            <v>ADMIN</v>
          </cell>
        </row>
        <row r="670">
          <cell r="A670" t="str">
            <v>92W02052837</v>
          </cell>
          <cell r="C670" t="str">
            <v>KUSMIATI</v>
          </cell>
          <cell r="D670">
            <v>24380</v>
          </cell>
          <cell r="E670" t="str">
            <v>P</v>
          </cell>
          <cell r="F670">
            <v>33817</v>
          </cell>
          <cell r="G670">
            <v>34151</v>
          </cell>
          <cell r="I670">
            <v>35136</v>
          </cell>
          <cell r="L670" t="str">
            <v>L</v>
          </cell>
          <cell r="M670" t="str">
            <v>A</v>
          </cell>
          <cell r="N670">
            <v>34213</v>
          </cell>
          <cell r="O670">
            <v>36405.859733796293</v>
          </cell>
          <cell r="P670" t="str">
            <v>ADMIN</v>
          </cell>
        </row>
        <row r="671">
          <cell r="A671" t="str">
            <v>92W02052845</v>
          </cell>
          <cell r="C671" t="str">
            <v>MUTMAINAH</v>
          </cell>
          <cell r="D671">
            <v>27164</v>
          </cell>
          <cell r="E671" t="str">
            <v>P</v>
          </cell>
          <cell r="F671">
            <v>33817</v>
          </cell>
          <cell r="G671">
            <v>34151</v>
          </cell>
          <cell r="I671">
            <v>35753</v>
          </cell>
          <cell r="J671">
            <v>35238</v>
          </cell>
          <cell r="L671" t="str">
            <v>L</v>
          </cell>
          <cell r="M671" t="str">
            <v>A</v>
          </cell>
          <cell r="N671">
            <v>35704</v>
          </cell>
          <cell r="O671">
            <v>36405.859733796293</v>
          </cell>
          <cell r="P671" t="str">
            <v>ADMIN</v>
          </cell>
        </row>
        <row r="672">
          <cell r="A672" t="str">
            <v>92W02052860</v>
          </cell>
          <cell r="C672" t="str">
            <v>MARWIYAH</v>
          </cell>
          <cell r="D672">
            <v>26402</v>
          </cell>
          <cell r="E672" t="str">
            <v>P</v>
          </cell>
          <cell r="F672">
            <v>33817</v>
          </cell>
          <cell r="G672">
            <v>34151</v>
          </cell>
          <cell r="I672">
            <v>35157</v>
          </cell>
          <cell r="L672" t="str">
            <v>L</v>
          </cell>
          <cell r="M672" t="str">
            <v>A</v>
          </cell>
          <cell r="N672">
            <v>34516</v>
          </cell>
          <cell r="O672">
            <v>36405.85974537037</v>
          </cell>
          <cell r="P672" t="str">
            <v>ADMIN</v>
          </cell>
        </row>
        <row r="673">
          <cell r="A673" t="str">
            <v>92W02052878</v>
          </cell>
          <cell r="C673" t="str">
            <v>MARMAH</v>
          </cell>
          <cell r="D673">
            <v>21653</v>
          </cell>
          <cell r="E673" t="str">
            <v>P</v>
          </cell>
          <cell r="F673">
            <v>33817</v>
          </cell>
          <cell r="G673">
            <v>34151</v>
          </cell>
          <cell r="I673">
            <v>35157</v>
          </cell>
          <cell r="L673" t="str">
            <v>L</v>
          </cell>
          <cell r="M673" t="str">
            <v>A</v>
          </cell>
          <cell r="N673">
            <v>34578</v>
          </cell>
          <cell r="O673">
            <v>36405.85974537037</v>
          </cell>
          <cell r="P673" t="str">
            <v>ADMIN</v>
          </cell>
        </row>
        <row r="674">
          <cell r="A674" t="str">
            <v>92W02052886</v>
          </cell>
          <cell r="C674" t="str">
            <v>MURSIDA</v>
          </cell>
          <cell r="D674">
            <v>25443</v>
          </cell>
          <cell r="E674" t="str">
            <v>P</v>
          </cell>
          <cell r="F674">
            <v>33817</v>
          </cell>
          <cell r="G674">
            <v>34151</v>
          </cell>
          <cell r="I674">
            <v>35136</v>
          </cell>
          <cell r="L674" t="str">
            <v>L</v>
          </cell>
          <cell r="M674" t="str">
            <v>P</v>
          </cell>
          <cell r="N674">
            <v>34243</v>
          </cell>
          <cell r="O674">
            <v>36405.85974537037</v>
          </cell>
          <cell r="P674" t="str">
            <v>ADMIN</v>
          </cell>
        </row>
        <row r="675">
          <cell r="A675" t="str">
            <v>92W02052894</v>
          </cell>
          <cell r="C675" t="str">
            <v>MARYATI</v>
          </cell>
          <cell r="D675">
            <v>26790</v>
          </cell>
          <cell r="E675" t="str">
            <v>P</v>
          </cell>
          <cell r="F675">
            <v>33817</v>
          </cell>
          <cell r="G675">
            <v>34151</v>
          </cell>
          <cell r="I675">
            <v>35157</v>
          </cell>
          <cell r="L675" t="str">
            <v>L</v>
          </cell>
          <cell r="M675" t="str">
            <v>A</v>
          </cell>
          <cell r="N675">
            <v>34516</v>
          </cell>
          <cell r="O675">
            <v>36405.85974537037</v>
          </cell>
          <cell r="P675" t="str">
            <v>ADMIN</v>
          </cell>
        </row>
        <row r="676">
          <cell r="A676" t="str">
            <v>92W02052902</v>
          </cell>
          <cell r="C676" t="str">
            <v>MISINAH</v>
          </cell>
          <cell r="D676">
            <v>24931</v>
          </cell>
          <cell r="E676" t="str">
            <v>P</v>
          </cell>
          <cell r="F676">
            <v>33817</v>
          </cell>
          <cell r="G676">
            <v>34151</v>
          </cell>
          <cell r="L676" t="str">
            <v>K0</v>
          </cell>
          <cell r="M676" t="str">
            <v>P</v>
          </cell>
          <cell r="N676">
            <v>36373</v>
          </cell>
          <cell r="O676">
            <v>36405.104618055557</v>
          </cell>
          <cell r="P676" t="str">
            <v>ADMIN</v>
          </cell>
          <cell r="Q676">
            <v>36405.102743055555</v>
          </cell>
        </row>
        <row r="677">
          <cell r="A677" t="str">
            <v>92W02052910</v>
          </cell>
          <cell r="C677" t="str">
            <v>PUJIATI</v>
          </cell>
          <cell r="D677">
            <v>23742</v>
          </cell>
          <cell r="E677" t="str">
            <v>P</v>
          </cell>
          <cell r="F677">
            <v>33817</v>
          </cell>
          <cell r="G677">
            <v>34151</v>
          </cell>
          <cell r="I677">
            <v>35136</v>
          </cell>
          <cell r="L677" t="str">
            <v>L</v>
          </cell>
          <cell r="M677" t="str">
            <v>A</v>
          </cell>
          <cell r="N677">
            <v>34243</v>
          </cell>
          <cell r="O677">
            <v>36405.85974537037</v>
          </cell>
          <cell r="P677" t="str">
            <v>ADMIN</v>
          </cell>
        </row>
        <row r="678">
          <cell r="A678" t="str">
            <v>92W02052928</v>
          </cell>
          <cell r="C678" t="str">
            <v>ROCHIMA SPL</v>
          </cell>
          <cell r="D678">
            <v>25991</v>
          </cell>
          <cell r="E678" t="str">
            <v>P</v>
          </cell>
          <cell r="F678">
            <v>33817</v>
          </cell>
          <cell r="G678">
            <v>34151</v>
          </cell>
          <cell r="I678">
            <v>35136</v>
          </cell>
          <cell r="J678">
            <v>35238</v>
          </cell>
          <cell r="L678" t="str">
            <v>L</v>
          </cell>
          <cell r="M678" t="str">
            <v>A</v>
          </cell>
          <cell r="N678">
            <v>35065</v>
          </cell>
          <cell r="O678">
            <v>36405.85974537037</v>
          </cell>
          <cell r="P678" t="str">
            <v>ADMIN</v>
          </cell>
        </row>
        <row r="679">
          <cell r="A679" t="str">
            <v>92W02052930</v>
          </cell>
          <cell r="B679" t="str">
            <v>921300468</v>
          </cell>
          <cell r="C679" t="str">
            <v>MOCHAROM FM</v>
          </cell>
          <cell r="D679">
            <v>22869</v>
          </cell>
          <cell r="E679" t="str">
            <v>L</v>
          </cell>
          <cell r="F679">
            <v>33817</v>
          </cell>
          <cell r="G679">
            <v>34151</v>
          </cell>
          <cell r="I679">
            <v>35402</v>
          </cell>
          <cell r="J679">
            <v>35770</v>
          </cell>
          <cell r="L679" t="str">
            <v>L</v>
          </cell>
          <cell r="O679">
            <v>38098</v>
          </cell>
          <cell r="P679" t="str">
            <v>DE233310</v>
          </cell>
        </row>
        <row r="680">
          <cell r="A680" t="str">
            <v>92W02052936</v>
          </cell>
          <cell r="C680" t="str">
            <v>ROCHIMA</v>
          </cell>
          <cell r="D680">
            <v>25251</v>
          </cell>
          <cell r="E680" t="str">
            <v>P</v>
          </cell>
          <cell r="F680">
            <v>33817</v>
          </cell>
          <cell r="G680">
            <v>34151</v>
          </cell>
          <cell r="I680">
            <v>35136</v>
          </cell>
          <cell r="J680">
            <v>35238</v>
          </cell>
          <cell r="L680" t="str">
            <v>L</v>
          </cell>
          <cell r="M680" t="str">
            <v>AG</v>
          </cell>
          <cell r="N680">
            <v>37561</v>
          </cell>
          <cell r="O680">
            <v>37781.570208333331</v>
          </cell>
          <cell r="P680" t="str">
            <v>ITA</v>
          </cell>
        </row>
        <row r="681">
          <cell r="A681" t="str">
            <v>92W02052944</v>
          </cell>
          <cell r="C681" t="str">
            <v>ROSIYAH</v>
          </cell>
          <cell r="D681">
            <v>22201</v>
          </cell>
          <cell r="E681" t="str">
            <v>P</v>
          </cell>
          <cell r="F681">
            <v>33817</v>
          </cell>
          <cell r="G681">
            <v>34151</v>
          </cell>
          <cell r="I681">
            <v>35157</v>
          </cell>
          <cell r="L681" t="str">
            <v>L</v>
          </cell>
          <cell r="M681" t="str">
            <v>A</v>
          </cell>
          <cell r="N681">
            <v>34486</v>
          </cell>
          <cell r="O681">
            <v>36405.85974537037</v>
          </cell>
          <cell r="P681" t="str">
            <v>ADMIN</v>
          </cell>
        </row>
        <row r="682">
          <cell r="A682" t="str">
            <v>92W02052951</v>
          </cell>
          <cell r="C682" t="str">
            <v>ROCHIMA SMN</v>
          </cell>
          <cell r="D682">
            <v>22869</v>
          </cell>
          <cell r="E682" t="str">
            <v>P</v>
          </cell>
          <cell r="F682">
            <v>33817</v>
          </cell>
          <cell r="G682">
            <v>34151</v>
          </cell>
          <cell r="L682" t="str">
            <v>K0</v>
          </cell>
          <cell r="M682" t="str">
            <v>A</v>
          </cell>
          <cell r="N682">
            <v>34151</v>
          </cell>
          <cell r="O682">
            <v>36405.104618055557</v>
          </cell>
          <cell r="P682" t="str">
            <v>ADMIN</v>
          </cell>
          <cell r="Q682">
            <v>36405.102743055555</v>
          </cell>
        </row>
        <row r="683">
          <cell r="A683" t="str">
            <v>92W02052969</v>
          </cell>
          <cell r="C683" t="str">
            <v>SUSI YANTIYAH</v>
          </cell>
          <cell r="D683">
            <v>25197</v>
          </cell>
          <cell r="E683" t="str">
            <v>P</v>
          </cell>
          <cell r="F683">
            <v>33817</v>
          </cell>
          <cell r="G683">
            <v>34151</v>
          </cell>
          <cell r="I683">
            <v>35157</v>
          </cell>
          <cell r="L683" t="str">
            <v>L</v>
          </cell>
          <cell r="M683" t="str">
            <v>AG</v>
          </cell>
          <cell r="N683">
            <v>34455</v>
          </cell>
          <cell r="O683">
            <v>37540.668275462966</v>
          </cell>
          <cell r="P683" t="str">
            <v>ENY</v>
          </cell>
        </row>
        <row r="684">
          <cell r="A684" t="str">
            <v>92W02052985</v>
          </cell>
          <cell r="C684" t="str">
            <v>SITI PURWANINGSIH</v>
          </cell>
          <cell r="D684">
            <v>26815</v>
          </cell>
          <cell r="E684" t="str">
            <v>P</v>
          </cell>
          <cell r="F684">
            <v>33817</v>
          </cell>
          <cell r="G684">
            <v>34151</v>
          </cell>
          <cell r="I684">
            <v>35136</v>
          </cell>
          <cell r="L684" t="str">
            <v>L</v>
          </cell>
          <cell r="M684" t="str">
            <v>A</v>
          </cell>
          <cell r="N684">
            <v>34213</v>
          </cell>
          <cell r="O684">
            <v>36405.85974537037</v>
          </cell>
          <cell r="P684" t="str">
            <v>ADMIN</v>
          </cell>
        </row>
        <row r="685">
          <cell r="A685" t="str">
            <v>92W02052993</v>
          </cell>
          <cell r="C685" t="str">
            <v>SUHARTINI</v>
          </cell>
          <cell r="D685">
            <v>24619</v>
          </cell>
          <cell r="E685" t="str">
            <v>P</v>
          </cell>
          <cell r="F685">
            <v>33817</v>
          </cell>
          <cell r="G685">
            <v>34151</v>
          </cell>
          <cell r="I685">
            <v>35136</v>
          </cell>
          <cell r="L685" t="str">
            <v>L</v>
          </cell>
          <cell r="M685" t="str">
            <v>A</v>
          </cell>
          <cell r="N685">
            <v>34243</v>
          </cell>
          <cell r="O685">
            <v>36405.85974537037</v>
          </cell>
          <cell r="P685" t="str">
            <v>ADMIN</v>
          </cell>
        </row>
        <row r="686">
          <cell r="A686" t="str">
            <v>92W02052999</v>
          </cell>
          <cell r="C686" t="str">
            <v>SOBERUN</v>
          </cell>
          <cell r="D686">
            <v>25439</v>
          </cell>
          <cell r="E686" t="str">
            <v>L</v>
          </cell>
          <cell r="F686">
            <v>33848</v>
          </cell>
          <cell r="G686">
            <v>34151</v>
          </cell>
          <cell r="I686">
            <v>35131</v>
          </cell>
          <cell r="J686">
            <v>35770</v>
          </cell>
          <cell r="L686" t="str">
            <v>L</v>
          </cell>
          <cell r="M686" t="str">
            <v>A</v>
          </cell>
          <cell r="N686">
            <v>35704</v>
          </cell>
          <cell r="O686">
            <v>36405.860243055555</v>
          </cell>
          <cell r="P686" t="str">
            <v>ADMIN</v>
          </cell>
        </row>
        <row r="687">
          <cell r="A687" t="str">
            <v>92W02053009</v>
          </cell>
          <cell r="C687" t="str">
            <v>SUPINA</v>
          </cell>
          <cell r="D687">
            <v>22129</v>
          </cell>
          <cell r="E687" t="str">
            <v>P</v>
          </cell>
          <cell r="F687">
            <v>33817</v>
          </cell>
          <cell r="G687">
            <v>34151</v>
          </cell>
          <cell r="I687">
            <v>35136</v>
          </cell>
          <cell r="L687" t="str">
            <v>L</v>
          </cell>
          <cell r="M687" t="str">
            <v>A</v>
          </cell>
          <cell r="N687">
            <v>34243</v>
          </cell>
          <cell r="O687">
            <v>36405.85974537037</v>
          </cell>
          <cell r="P687" t="str">
            <v>ADMIN</v>
          </cell>
        </row>
        <row r="688">
          <cell r="A688" t="str">
            <v>92W02053033</v>
          </cell>
          <cell r="C688" t="str">
            <v>SUGIARTI</v>
          </cell>
          <cell r="D688">
            <v>26456</v>
          </cell>
          <cell r="E688" t="str">
            <v>P</v>
          </cell>
          <cell r="F688">
            <v>33817</v>
          </cell>
          <cell r="G688">
            <v>34151</v>
          </cell>
          <cell r="I688">
            <v>35157</v>
          </cell>
          <cell r="L688" t="str">
            <v>L</v>
          </cell>
          <cell r="M688" t="str">
            <v>A</v>
          </cell>
          <cell r="N688">
            <v>34486</v>
          </cell>
          <cell r="O688">
            <v>36405.85974537037</v>
          </cell>
          <cell r="P688" t="str">
            <v>ADMIN</v>
          </cell>
        </row>
        <row r="689">
          <cell r="A689" t="str">
            <v>92W02053041</v>
          </cell>
          <cell r="C689" t="str">
            <v>SRI RAHAYU</v>
          </cell>
          <cell r="D689">
            <v>26189</v>
          </cell>
          <cell r="E689" t="str">
            <v>P</v>
          </cell>
          <cell r="F689">
            <v>33817</v>
          </cell>
          <cell r="G689">
            <v>34151</v>
          </cell>
          <cell r="I689">
            <v>35136</v>
          </cell>
          <cell r="J689">
            <v>35238</v>
          </cell>
          <cell r="L689" t="str">
            <v>L</v>
          </cell>
          <cell r="M689" t="str">
            <v>AG</v>
          </cell>
          <cell r="N689">
            <v>35065</v>
          </cell>
          <cell r="O689">
            <v>36405.85974537037</v>
          </cell>
          <cell r="P689" t="str">
            <v>ADMIN</v>
          </cell>
        </row>
        <row r="690">
          <cell r="A690" t="str">
            <v>92W02053058</v>
          </cell>
          <cell r="C690" t="str">
            <v>WAGINEM</v>
          </cell>
          <cell r="D690">
            <v>26320</v>
          </cell>
          <cell r="E690" t="str">
            <v>P</v>
          </cell>
          <cell r="F690">
            <v>33817</v>
          </cell>
          <cell r="G690">
            <v>34151</v>
          </cell>
          <cell r="I690">
            <v>35136</v>
          </cell>
          <cell r="L690" t="str">
            <v>L</v>
          </cell>
          <cell r="M690" t="str">
            <v>A</v>
          </cell>
          <cell r="N690">
            <v>34213</v>
          </cell>
          <cell r="O690">
            <v>36405.85974537037</v>
          </cell>
          <cell r="P690" t="str">
            <v>ADMIN</v>
          </cell>
        </row>
        <row r="691">
          <cell r="A691" t="str">
            <v>92W02053066</v>
          </cell>
          <cell r="C691" t="str">
            <v>YULI SUPRIHASTUTI</v>
          </cell>
          <cell r="D691">
            <v>21006</v>
          </cell>
          <cell r="E691" t="str">
            <v>P</v>
          </cell>
          <cell r="F691">
            <v>33817</v>
          </cell>
          <cell r="G691">
            <v>34151</v>
          </cell>
          <cell r="I691">
            <v>35157</v>
          </cell>
          <cell r="J691">
            <v>35238</v>
          </cell>
          <cell r="L691" t="str">
            <v>L</v>
          </cell>
          <cell r="M691" t="str">
            <v>AF</v>
          </cell>
          <cell r="N691">
            <v>35704</v>
          </cell>
          <cell r="O691">
            <v>36405.85974537037</v>
          </cell>
          <cell r="P691" t="str">
            <v>ADMIN</v>
          </cell>
        </row>
        <row r="692">
          <cell r="A692" t="str">
            <v>92W02053236</v>
          </cell>
          <cell r="C692" t="str">
            <v>NURWANTO</v>
          </cell>
          <cell r="D692">
            <v>24594</v>
          </cell>
          <cell r="E692" t="str">
            <v>L</v>
          </cell>
          <cell r="F692">
            <v>33817</v>
          </cell>
          <cell r="G692">
            <v>34151</v>
          </cell>
          <cell r="I692">
            <v>35402</v>
          </cell>
          <cell r="J692">
            <v>35770</v>
          </cell>
          <cell r="L692" t="str">
            <v>L</v>
          </cell>
          <cell r="M692" t="str">
            <v>A</v>
          </cell>
          <cell r="N692">
            <v>35125</v>
          </cell>
          <cell r="O692">
            <v>36405.860289351855</v>
          </cell>
          <cell r="P692" t="str">
            <v>ADMIN</v>
          </cell>
        </row>
        <row r="693">
          <cell r="A693" t="str">
            <v>92W02053470</v>
          </cell>
          <cell r="C693" t="str">
            <v>JOID</v>
          </cell>
          <cell r="D693">
            <v>23806</v>
          </cell>
          <cell r="E693" t="str">
            <v>L</v>
          </cell>
          <cell r="F693">
            <v>33848</v>
          </cell>
          <cell r="G693">
            <v>34151</v>
          </cell>
          <cell r="I693">
            <v>35136</v>
          </cell>
          <cell r="J693">
            <v>35238</v>
          </cell>
          <cell r="L693" t="str">
            <v>L</v>
          </cell>
          <cell r="M693" t="str">
            <v>A</v>
          </cell>
          <cell r="N693">
            <v>34759</v>
          </cell>
          <cell r="O693">
            <v>36405.85974537037</v>
          </cell>
          <cell r="P693" t="str">
            <v>ADMIN</v>
          </cell>
        </row>
        <row r="694">
          <cell r="A694" t="str">
            <v>92W02053488</v>
          </cell>
          <cell r="C694" t="str">
            <v>RAMINAH</v>
          </cell>
          <cell r="D694">
            <v>26576</v>
          </cell>
          <cell r="E694" t="str">
            <v>P</v>
          </cell>
          <cell r="F694">
            <v>33848</v>
          </cell>
          <cell r="G694">
            <v>34151</v>
          </cell>
          <cell r="I694">
            <v>35136</v>
          </cell>
          <cell r="J694">
            <v>35238</v>
          </cell>
          <cell r="L694" t="str">
            <v>L</v>
          </cell>
          <cell r="M694" t="str">
            <v>A</v>
          </cell>
          <cell r="N694">
            <v>34759</v>
          </cell>
          <cell r="O694">
            <v>36405.85974537037</v>
          </cell>
          <cell r="P694" t="str">
            <v>ADMIN</v>
          </cell>
        </row>
        <row r="695">
          <cell r="A695" t="str">
            <v>92W02053512</v>
          </cell>
          <cell r="C695" t="str">
            <v>AMINUDIN</v>
          </cell>
          <cell r="D695">
            <v>23593</v>
          </cell>
          <cell r="E695" t="str">
            <v>L</v>
          </cell>
          <cell r="F695">
            <v>33848</v>
          </cell>
          <cell r="G695">
            <v>34151</v>
          </cell>
          <cell r="I695">
            <v>35157</v>
          </cell>
          <cell r="L695" t="str">
            <v>L</v>
          </cell>
          <cell r="M695" t="str">
            <v>AG</v>
          </cell>
          <cell r="N695">
            <v>34578</v>
          </cell>
          <cell r="O695">
            <v>37210.661412037036</v>
          </cell>
          <cell r="P695" t="str">
            <v>ENY</v>
          </cell>
        </row>
        <row r="696">
          <cell r="A696" t="str">
            <v>92W02053520</v>
          </cell>
          <cell r="C696" t="str">
            <v>WASILAH</v>
          </cell>
          <cell r="D696">
            <v>23994</v>
          </cell>
          <cell r="E696" t="str">
            <v>P</v>
          </cell>
          <cell r="F696">
            <v>33848</v>
          </cell>
          <cell r="G696">
            <v>34151</v>
          </cell>
          <cell r="I696">
            <v>35157</v>
          </cell>
          <cell r="L696" t="str">
            <v>L</v>
          </cell>
          <cell r="M696" t="str">
            <v>AG</v>
          </cell>
          <cell r="N696">
            <v>34578</v>
          </cell>
          <cell r="O696">
            <v>37210.74391203704</v>
          </cell>
          <cell r="P696" t="str">
            <v>ENY</v>
          </cell>
        </row>
        <row r="697">
          <cell r="A697" t="str">
            <v>92W02053538</v>
          </cell>
          <cell r="C697" t="str">
            <v>SLAMET RAHMAN</v>
          </cell>
          <cell r="D697">
            <v>26396</v>
          </cell>
          <cell r="E697" t="str">
            <v>L</v>
          </cell>
          <cell r="F697">
            <v>33848</v>
          </cell>
          <cell r="G697">
            <v>34151</v>
          </cell>
          <cell r="I697">
            <v>35598</v>
          </cell>
          <cell r="L697" t="str">
            <v>L</v>
          </cell>
          <cell r="M697" t="str">
            <v>P</v>
          </cell>
          <cell r="N697">
            <v>34486</v>
          </cell>
          <cell r="O697">
            <v>36405.85974537037</v>
          </cell>
          <cell r="P697" t="str">
            <v>ADMIN</v>
          </cell>
        </row>
        <row r="698">
          <cell r="A698" t="str">
            <v>92W02053546</v>
          </cell>
          <cell r="C698" t="str">
            <v>NGADIAH</v>
          </cell>
          <cell r="D698">
            <v>27514</v>
          </cell>
          <cell r="E698" t="str">
            <v>P</v>
          </cell>
          <cell r="F698">
            <v>33848</v>
          </cell>
          <cell r="G698">
            <v>34151</v>
          </cell>
          <cell r="I698">
            <v>35136</v>
          </cell>
          <cell r="L698" t="str">
            <v>L</v>
          </cell>
          <cell r="M698" t="str">
            <v>A</v>
          </cell>
          <cell r="N698">
            <v>34486</v>
          </cell>
          <cell r="O698">
            <v>36405.85974537037</v>
          </cell>
          <cell r="P698" t="str">
            <v>ADMIN</v>
          </cell>
        </row>
        <row r="699">
          <cell r="A699" t="str">
            <v>92W02053553</v>
          </cell>
          <cell r="C699" t="str">
            <v>WAHAD</v>
          </cell>
          <cell r="D699">
            <v>24655</v>
          </cell>
          <cell r="E699" t="str">
            <v>L</v>
          </cell>
          <cell r="F699">
            <v>33848</v>
          </cell>
          <cell r="G699">
            <v>34151</v>
          </cell>
          <cell r="I699">
            <v>35136</v>
          </cell>
          <cell r="L699" t="str">
            <v>L</v>
          </cell>
          <cell r="M699" t="str">
            <v>A</v>
          </cell>
          <cell r="N699">
            <v>34486</v>
          </cell>
          <cell r="O699">
            <v>36405.85974537037</v>
          </cell>
          <cell r="P699" t="str">
            <v>ADMIN</v>
          </cell>
        </row>
        <row r="700">
          <cell r="A700" t="str">
            <v>92W02053561</v>
          </cell>
          <cell r="C700" t="str">
            <v>SAKINI</v>
          </cell>
          <cell r="D700">
            <v>25914</v>
          </cell>
          <cell r="E700" t="str">
            <v>P</v>
          </cell>
          <cell r="F700">
            <v>33848</v>
          </cell>
          <cell r="G700">
            <v>34151</v>
          </cell>
          <cell r="I700">
            <v>35136</v>
          </cell>
          <cell r="L700" t="str">
            <v>L</v>
          </cell>
          <cell r="M700" t="str">
            <v>A</v>
          </cell>
          <cell r="N700">
            <v>34486</v>
          </cell>
          <cell r="O700">
            <v>36405.85974537037</v>
          </cell>
          <cell r="P700" t="str">
            <v>ADMIN</v>
          </cell>
        </row>
        <row r="701">
          <cell r="A701" t="str">
            <v>92W02053579</v>
          </cell>
          <cell r="C701" t="str">
            <v>MAHMUDIN</v>
          </cell>
          <cell r="D701">
            <v>24106</v>
          </cell>
          <cell r="E701" t="str">
            <v>P</v>
          </cell>
          <cell r="F701">
            <v>33848</v>
          </cell>
          <cell r="G701">
            <v>34151</v>
          </cell>
          <cell r="I701">
            <v>35157</v>
          </cell>
          <cell r="L701" t="str">
            <v>L</v>
          </cell>
          <cell r="M701" t="str">
            <v>A</v>
          </cell>
          <cell r="N701">
            <v>34578</v>
          </cell>
          <cell r="O701">
            <v>36405.85974537037</v>
          </cell>
          <cell r="P701" t="str">
            <v>ADMIN</v>
          </cell>
        </row>
        <row r="702">
          <cell r="A702" t="str">
            <v>92W02053587</v>
          </cell>
          <cell r="C702" t="str">
            <v>ADMI</v>
          </cell>
          <cell r="D702">
            <v>25349</v>
          </cell>
          <cell r="E702" t="str">
            <v>P</v>
          </cell>
          <cell r="F702">
            <v>33848</v>
          </cell>
          <cell r="G702">
            <v>34151</v>
          </cell>
          <cell r="I702">
            <v>35157</v>
          </cell>
          <cell r="L702" t="str">
            <v>L</v>
          </cell>
          <cell r="M702" t="str">
            <v>A</v>
          </cell>
          <cell r="N702">
            <v>34578</v>
          </cell>
          <cell r="O702">
            <v>36405.85974537037</v>
          </cell>
          <cell r="P702" t="str">
            <v>ADMIN</v>
          </cell>
        </row>
        <row r="703">
          <cell r="A703" t="str">
            <v>92W02053595</v>
          </cell>
          <cell r="C703" t="str">
            <v>SLAMET WIONO</v>
          </cell>
          <cell r="D703">
            <v>22952</v>
          </cell>
          <cell r="E703" t="str">
            <v>L</v>
          </cell>
          <cell r="F703">
            <v>33848</v>
          </cell>
          <cell r="G703">
            <v>34151</v>
          </cell>
          <cell r="L703" t="str">
            <v>K0</v>
          </cell>
          <cell r="M703" t="str">
            <v>A</v>
          </cell>
          <cell r="N703">
            <v>36008</v>
          </cell>
          <cell r="O703">
            <v>36405.104618055557</v>
          </cell>
          <cell r="P703" t="str">
            <v>ADMIN</v>
          </cell>
          <cell r="Q703">
            <v>36405.102743055555</v>
          </cell>
        </row>
        <row r="704">
          <cell r="A704" t="str">
            <v>92W02053629</v>
          </cell>
          <cell r="C704" t="str">
            <v>BINEM</v>
          </cell>
          <cell r="D704">
            <v>24594</v>
          </cell>
          <cell r="E704" t="str">
            <v>P</v>
          </cell>
          <cell r="F704">
            <v>33848</v>
          </cell>
          <cell r="G704">
            <v>34151</v>
          </cell>
          <cell r="I704">
            <v>35136</v>
          </cell>
          <cell r="J704">
            <v>35238</v>
          </cell>
          <cell r="L704" t="str">
            <v>L</v>
          </cell>
          <cell r="M704" t="str">
            <v>A</v>
          </cell>
          <cell r="N704">
            <v>35096</v>
          </cell>
          <cell r="O704">
            <v>36405.85974537037</v>
          </cell>
          <cell r="P704" t="str">
            <v>ADMIN</v>
          </cell>
        </row>
        <row r="705">
          <cell r="A705" t="str">
            <v>92W02053637</v>
          </cell>
          <cell r="C705" t="str">
            <v>KASPAN</v>
          </cell>
          <cell r="D705">
            <v>24594</v>
          </cell>
          <cell r="E705" t="str">
            <v>L</v>
          </cell>
          <cell r="F705">
            <v>33848</v>
          </cell>
          <cell r="G705">
            <v>34151</v>
          </cell>
          <cell r="I705">
            <v>35136</v>
          </cell>
          <cell r="L705" t="str">
            <v>L</v>
          </cell>
          <cell r="M705" t="str">
            <v>A</v>
          </cell>
          <cell r="N705">
            <v>34243</v>
          </cell>
          <cell r="O705">
            <v>36405.859756944446</v>
          </cell>
          <cell r="P705" t="str">
            <v>ADMIN</v>
          </cell>
        </row>
        <row r="706">
          <cell r="A706" t="str">
            <v>92W02053645</v>
          </cell>
          <cell r="C706" t="str">
            <v>SUTINEM</v>
          </cell>
          <cell r="D706">
            <v>27221</v>
          </cell>
          <cell r="E706" t="str">
            <v>P</v>
          </cell>
          <cell r="F706">
            <v>33848</v>
          </cell>
          <cell r="G706">
            <v>34151</v>
          </cell>
          <cell r="I706">
            <v>35136</v>
          </cell>
          <cell r="L706" t="str">
            <v>L</v>
          </cell>
          <cell r="M706" t="str">
            <v>A</v>
          </cell>
          <cell r="N706">
            <v>34486</v>
          </cell>
          <cell r="O706">
            <v>36405.859756944446</v>
          </cell>
          <cell r="P706" t="str">
            <v>ADMIN</v>
          </cell>
        </row>
        <row r="707">
          <cell r="A707" t="str">
            <v>92W02053652</v>
          </cell>
          <cell r="C707" t="str">
            <v>KASMIN</v>
          </cell>
          <cell r="D707">
            <v>25724</v>
          </cell>
          <cell r="E707" t="str">
            <v>L</v>
          </cell>
          <cell r="F707">
            <v>33848</v>
          </cell>
          <cell r="G707">
            <v>34151</v>
          </cell>
          <cell r="I707">
            <v>35157</v>
          </cell>
          <cell r="L707" t="str">
            <v>L</v>
          </cell>
          <cell r="M707" t="str">
            <v>A</v>
          </cell>
          <cell r="N707">
            <v>34578</v>
          </cell>
          <cell r="O707">
            <v>36405.859756944446</v>
          </cell>
          <cell r="P707" t="str">
            <v>ADMIN</v>
          </cell>
        </row>
        <row r="708">
          <cell r="A708" t="str">
            <v>92W02053660</v>
          </cell>
          <cell r="C708" t="str">
            <v>PARYATI</v>
          </cell>
          <cell r="D708">
            <v>27159</v>
          </cell>
          <cell r="E708" t="str">
            <v>P</v>
          </cell>
          <cell r="F708">
            <v>33848</v>
          </cell>
          <cell r="G708">
            <v>34151</v>
          </cell>
          <cell r="I708">
            <v>35157</v>
          </cell>
          <cell r="L708" t="str">
            <v>L</v>
          </cell>
          <cell r="M708" t="str">
            <v>A</v>
          </cell>
          <cell r="N708">
            <v>35004</v>
          </cell>
          <cell r="O708">
            <v>36405.859756944446</v>
          </cell>
          <cell r="P708" t="str">
            <v>ADMIN</v>
          </cell>
        </row>
        <row r="709">
          <cell r="A709" t="str">
            <v>92W02053678</v>
          </cell>
          <cell r="C709" t="str">
            <v>SABAR</v>
          </cell>
          <cell r="D709">
            <v>24819</v>
          </cell>
          <cell r="E709" t="str">
            <v>L</v>
          </cell>
          <cell r="F709">
            <v>33848</v>
          </cell>
          <cell r="G709">
            <v>34151</v>
          </cell>
          <cell r="I709">
            <v>35157</v>
          </cell>
          <cell r="L709" t="str">
            <v>L</v>
          </cell>
          <cell r="M709" t="str">
            <v>A</v>
          </cell>
          <cell r="N709">
            <v>34578</v>
          </cell>
          <cell r="O709">
            <v>36405.859756944446</v>
          </cell>
          <cell r="P709" t="str">
            <v>ADMIN</v>
          </cell>
        </row>
        <row r="710">
          <cell r="A710" t="str">
            <v>92W02053686</v>
          </cell>
          <cell r="C710" t="str">
            <v>KATIEM</v>
          </cell>
          <cell r="D710">
            <v>22690</v>
          </cell>
          <cell r="E710" t="str">
            <v>P</v>
          </cell>
          <cell r="F710">
            <v>33848</v>
          </cell>
          <cell r="G710">
            <v>34151</v>
          </cell>
          <cell r="I710">
            <v>35157</v>
          </cell>
          <cell r="L710" t="str">
            <v>L</v>
          </cell>
          <cell r="M710" t="str">
            <v>A</v>
          </cell>
          <cell r="N710">
            <v>34578</v>
          </cell>
          <cell r="O710">
            <v>36405.859756944446</v>
          </cell>
          <cell r="P710" t="str">
            <v>ADMIN</v>
          </cell>
        </row>
        <row r="711">
          <cell r="A711" t="str">
            <v>92W02053694</v>
          </cell>
          <cell r="C711" t="str">
            <v>TUTUR USWANTO</v>
          </cell>
          <cell r="D711">
            <v>23084</v>
          </cell>
          <cell r="E711" t="str">
            <v>L</v>
          </cell>
          <cell r="F711">
            <v>33848</v>
          </cell>
          <cell r="G711">
            <v>34151</v>
          </cell>
          <cell r="I711">
            <v>35136</v>
          </cell>
          <cell r="J711">
            <v>35238</v>
          </cell>
          <cell r="L711" t="str">
            <v>L</v>
          </cell>
          <cell r="M711" t="str">
            <v>A</v>
          </cell>
          <cell r="N711">
            <v>35004</v>
          </cell>
          <cell r="O711">
            <v>36405.859756944446</v>
          </cell>
          <cell r="P711" t="str">
            <v>ADMIN</v>
          </cell>
        </row>
        <row r="712">
          <cell r="A712" t="str">
            <v>92W02053702</v>
          </cell>
          <cell r="C712" t="str">
            <v>PAINAH</v>
          </cell>
          <cell r="D712">
            <v>20799</v>
          </cell>
          <cell r="E712" t="str">
            <v>P</v>
          </cell>
          <cell r="F712">
            <v>33848</v>
          </cell>
          <cell r="G712">
            <v>34151</v>
          </cell>
          <cell r="I712">
            <v>35136</v>
          </cell>
          <cell r="J712">
            <v>35238</v>
          </cell>
          <cell r="L712" t="str">
            <v>L</v>
          </cell>
          <cell r="M712" t="str">
            <v>A</v>
          </cell>
          <cell r="N712">
            <v>35004</v>
          </cell>
          <cell r="O712">
            <v>36405.859756944446</v>
          </cell>
          <cell r="P712" t="str">
            <v>ADMIN</v>
          </cell>
        </row>
        <row r="713">
          <cell r="A713" t="str">
            <v>92W02053710</v>
          </cell>
          <cell r="C713" t="str">
            <v>BAWON KISWANTO</v>
          </cell>
          <cell r="D713">
            <v>24701</v>
          </cell>
          <cell r="E713" t="str">
            <v>L</v>
          </cell>
          <cell r="F713">
            <v>33848</v>
          </cell>
          <cell r="G713">
            <v>34151</v>
          </cell>
          <cell r="I713">
            <v>35136</v>
          </cell>
          <cell r="L713" t="str">
            <v>L</v>
          </cell>
          <cell r="M713" t="str">
            <v>A</v>
          </cell>
          <cell r="N713">
            <v>34213</v>
          </cell>
          <cell r="O713">
            <v>36405.859756944446</v>
          </cell>
          <cell r="P713" t="str">
            <v>ADMIN</v>
          </cell>
        </row>
        <row r="714">
          <cell r="A714" t="str">
            <v>92W02053728</v>
          </cell>
          <cell r="C714" t="str">
            <v>PAINEM</v>
          </cell>
          <cell r="D714">
            <v>26509</v>
          </cell>
          <cell r="E714" t="str">
            <v>P</v>
          </cell>
          <cell r="F714">
            <v>33848</v>
          </cell>
          <cell r="G714">
            <v>34151</v>
          </cell>
          <cell r="I714">
            <v>35136</v>
          </cell>
          <cell r="L714" t="str">
            <v>L</v>
          </cell>
          <cell r="M714" t="str">
            <v>A</v>
          </cell>
          <cell r="N714">
            <v>34151</v>
          </cell>
          <cell r="O714">
            <v>36405.859756944446</v>
          </cell>
          <cell r="P714" t="str">
            <v>ADMIN</v>
          </cell>
        </row>
        <row r="715">
          <cell r="A715" t="str">
            <v>92W02053736</v>
          </cell>
          <cell r="C715" t="str">
            <v>KASWAN NURWANTO</v>
          </cell>
          <cell r="D715">
            <v>24770</v>
          </cell>
          <cell r="E715" t="str">
            <v>L</v>
          </cell>
          <cell r="F715">
            <v>33848</v>
          </cell>
          <cell r="G715">
            <v>34151</v>
          </cell>
          <cell r="I715">
            <v>35136</v>
          </cell>
          <cell r="J715">
            <v>35238</v>
          </cell>
          <cell r="L715" t="str">
            <v>L</v>
          </cell>
          <cell r="M715" t="str">
            <v>A</v>
          </cell>
          <cell r="N715">
            <v>35431</v>
          </cell>
          <cell r="O715">
            <v>36405.859756944446</v>
          </cell>
          <cell r="P715" t="str">
            <v>ADMIN</v>
          </cell>
        </row>
        <row r="716">
          <cell r="A716" t="str">
            <v>92W02053744</v>
          </cell>
          <cell r="C716" t="str">
            <v>MINI</v>
          </cell>
          <cell r="D716">
            <v>26099</v>
          </cell>
          <cell r="E716" t="str">
            <v>P</v>
          </cell>
          <cell r="F716">
            <v>33848</v>
          </cell>
          <cell r="G716">
            <v>34151</v>
          </cell>
          <cell r="I716">
            <v>35136</v>
          </cell>
          <cell r="J716">
            <v>35238</v>
          </cell>
          <cell r="L716" t="str">
            <v>L</v>
          </cell>
          <cell r="M716" t="str">
            <v>A</v>
          </cell>
          <cell r="N716">
            <v>35125</v>
          </cell>
          <cell r="O716">
            <v>36405.859756944446</v>
          </cell>
          <cell r="P716" t="str">
            <v>ADMIN</v>
          </cell>
        </row>
        <row r="717">
          <cell r="A717" t="str">
            <v>92W02053751</v>
          </cell>
          <cell r="C717" t="str">
            <v>PAHAD</v>
          </cell>
          <cell r="D717">
            <v>24602</v>
          </cell>
          <cell r="E717" t="str">
            <v>L</v>
          </cell>
          <cell r="F717">
            <v>33848</v>
          </cell>
          <cell r="G717">
            <v>34151</v>
          </cell>
          <cell r="I717">
            <v>35752</v>
          </cell>
          <cell r="J717">
            <v>35238</v>
          </cell>
          <cell r="L717" t="str">
            <v>L</v>
          </cell>
          <cell r="M717" t="str">
            <v>AG</v>
          </cell>
          <cell r="N717">
            <v>35704</v>
          </cell>
          <cell r="O717">
            <v>38322.648368055554</v>
          </cell>
          <cell r="P717" t="str">
            <v>A230320</v>
          </cell>
        </row>
        <row r="718">
          <cell r="A718" t="str">
            <v>92W02053769</v>
          </cell>
          <cell r="C718" t="str">
            <v>KAMIRAH</v>
          </cell>
          <cell r="D718">
            <v>27495</v>
          </cell>
          <cell r="E718" t="str">
            <v>P</v>
          </cell>
          <cell r="F718">
            <v>33848</v>
          </cell>
          <cell r="G718">
            <v>34151</v>
          </cell>
          <cell r="I718">
            <v>35752</v>
          </cell>
          <cell r="J718">
            <v>35238</v>
          </cell>
          <cell r="L718" t="str">
            <v>L</v>
          </cell>
          <cell r="M718" t="str">
            <v>AG</v>
          </cell>
          <cell r="N718">
            <v>35704</v>
          </cell>
          <cell r="O718">
            <v>38322.648854166669</v>
          </cell>
          <cell r="P718" t="str">
            <v>A230320</v>
          </cell>
        </row>
        <row r="719">
          <cell r="A719" t="str">
            <v>92W02053785</v>
          </cell>
          <cell r="C719" t="str">
            <v>SAINAH</v>
          </cell>
          <cell r="D719">
            <v>26608</v>
          </cell>
          <cell r="E719" t="str">
            <v>P</v>
          </cell>
          <cell r="F719">
            <v>33848</v>
          </cell>
          <cell r="G719">
            <v>34151</v>
          </cell>
          <cell r="I719">
            <v>35136</v>
          </cell>
          <cell r="J719">
            <v>35238</v>
          </cell>
          <cell r="L719" t="str">
            <v>L</v>
          </cell>
          <cell r="M719" t="str">
            <v>AG</v>
          </cell>
          <cell r="N719">
            <v>35065</v>
          </cell>
          <cell r="O719">
            <v>37879.484375</v>
          </cell>
          <cell r="P719" t="str">
            <v>ENY</v>
          </cell>
        </row>
        <row r="720">
          <cell r="A720" t="str">
            <v>92W02053801</v>
          </cell>
          <cell r="C720" t="str">
            <v>SRI SUNARTI</v>
          </cell>
          <cell r="D720">
            <v>25039</v>
          </cell>
          <cell r="E720" t="str">
            <v>P</v>
          </cell>
          <cell r="F720">
            <v>33848</v>
          </cell>
          <cell r="G720">
            <v>34151</v>
          </cell>
          <cell r="I720">
            <v>35752</v>
          </cell>
          <cell r="J720">
            <v>35238</v>
          </cell>
          <cell r="L720" t="str">
            <v>L</v>
          </cell>
          <cell r="M720" t="str">
            <v>P</v>
          </cell>
          <cell r="N720">
            <v>35949</v>
          </cell>
          <cell r="O720">
            <v>36405.859756944446</v>
          </cell>
          <cell r="P720" t="str">
            <v>ADMIN</v>
          </cell>
        </row>
        <row r="721">
          <cell r="A721" t="str">
            <v>92W02053819</v>
          </cell>
          <cell r="C721" t="str">
            <v>KUSYATNO</v>
          </cell>
          <cell r="D721">
            <v>24902</v>
          </cell>
          <cell r="E721" t="str">
            <v>L</v>
          </cell>
          <cell r="F721">
            <v>33848</v>
          </cell>
          <cell r="G721">
            <v>34151</v>
          </cell>
          <cell r="I721">
            <v>35136</v>
          </cell>
          <cell r="J721">
            <v>35238</v>
          </cell>
          <cell r="L721" t="str">
            <v>L</v>
          </cell>
          <cell r="M721" t="str">
            <v>A</v>
          </cell>
          <cell r="N721">
            <v>35004</v>
          </cell>
          <cell r="O721">
            <v>36405.859756944446</v>
          </cell>
          <cell r="P721" t="str">
            <v>ADMIN</v>
          </cell>
        </row>
        <row r="722">
          <cell r="A722" t="str">
            <v>92W02053827</v>
          </cell>
          <cell r="C722" t="str">
            <v>MISKIAH</v>
          </cell>
          <cell r="D722">
            <v>26499</v>
          </cell>
          <cell r="E722" t="str">
            <v>P</v>
          </cell>
          <cell r="F722">
            <v>33848</v>
          </cell>
          <cell r="G722">
            <v>34151</v>
          </cell>
          <cell r="I722">
            <v>35136</v>
          </cell>
          <cell r="J722">
            <v>35238</v>
          </cell>
          <cell r="L722" t="str">
            <v>L</v>
          </cell>
          <cell r="M722" t="str">
            <v>A</v>
          </cell>
          <cell r="N722">
            <v>35065</v>
          </cell>
          <cell r="O722">
            <v>36405.859756944446</v>
          </cell>
          <cell r="P722" t="str">
            <v>ADMIN</v>
          </cell>
        </row>
        <row r="723">
          <cell r="A723" t="str">
            <v>92W02053835</v>
          </cell>
          <cell r="C723" t="str">
            <v>ISMANTO</v>
          </cell>
          <cell r="D723">
            <v>24593</v>
          </cell>
          <cell r="E723" t="str">
            <v>L</v>
          </cell>
          <cell r="F723">
            <v>33817</v>
          </cell>
          <cell r="G723">
            <v>34151</v>
          </cell>
          <cell r="L723" t="str">
            <v>K0</v>
          </cell>
          <cell r="M723" t="str">
            <v>AG</v>
          </cell>
          <cell r="N723">
            <v>36892</v>
          </cell>
          <cell r="O723">
            <v>36405.104618055557</v>
          </cell>
          <cell r="P723" t="str">
            <v>ADMIN</v>
          </cell>
          <cell r="Q723">
            <v>36405.102743055555</v>
          </cell>
        </row>
        <row r="724">
          <cell r="A724" t="str">
            <v>92W02053843</v>
          </cell>
          <cell r="C724" t="str">
            <v>TORAH</v>
          </cell>
          <cell r="D724">
            <v>25689</v>
          </cell>
          <cell r="E724" t="str">
            <v>L</v>
          </cell>
          <cell r="F724">
            <v>33817</v>
          </cell>
          <cell r="G724">
            <v>34151</v>
          </cell>
          <cell r="L724" t="str">
            <v>K0</v>
          </cell>
          <cell r="M724" t="str">
            <v>AG</v>
          </cell>
          <cell r="N724">
            <v>36526</v>
          </cell>
          <cell r="O724">
            <v>36405.104618055557</v>
          </cell>
          <cell r="P724" t="str">
            <v>ADMIN</v>
          </cell>
          <cell r="Q724">
            <v>36405.102743055555</v>
          </cell>
        </row>
        <row r="725">
          <cell r="A725" t="str">
            <v>92W02054080</v>
          </cell>
          <cell r="C725" t="str">
            <v>SUMINAH</v>
          </cell>
          <cell r="D725">
            <v>22901</v>
          </cell>
          <cell r="E725" t="str">
            <v>P</v>
          </cell>
          <cell r="F725">
            <v>33848</v>
          </cell>
          <cell r="G725">
            <v>34151</v>
          </cell>
          <cell r="I725">
            <v>35404</v>
          </cell>
          <cell r="J725">
            <v>35238</v>
          </cell>
          <cell r="L725" t="str">
            <v>L</v>
          </cell>
          <cell r="M725" t="str">
            <v>A</v>
          </cell>
          <cell r="N725">
            <v>35065</v>
          </cell>
          <cell r="O725">
            <v>36405.859756944446</v>
          </cell>
          <cell r="P725" t="str">
            <v>ADMIN</v>
          </cell>
        </row>
        <row r="726">
          <cell r="A726" t="str">
            <v>92W02054288</v>
          </cell>
          <cell r="C726" t="str">
            <v>MINEM</v>
          </cell>
          <cell r="D726">
            <v>26239</v>
          </cell>
          <cell r="E726" t="str">
            <v>P</v>
          </cell>
          <cell r="F726">
            <v>33848</v>
          </cell>
          <cell r="G726">
            <v>34151</v>
          </cell>
          <cell r="I726">
            <v>35753</v>
          </cell>
          <cell r="J726">
            <v>35238</v>
          </cell>
          <cell r="L726" t="str">
            <v>L</v>
          </cell>
          <cell r="M726" t="str">
            <v>P</v>
          </cell>
          <cell r="N726">
            <v>35949</v>
          </cell>
          <cell r="O726">
            <v>36405.859756944446</v>
          </cell>
          <cell r="P726" t="str">
            <v>ADMIN</v>
          </cell>
        </row>
        <row r="727">
          <cell r="A727" t="str">
            <v>92W02054544</v>
          </cell>
          <cell r="C727" t="str">
            <v>SAMINI</v>
          </cell>
          <cell r="D727">
            <v>24837</v>
          </cell>
          <cell r="E727" t="str">
            <v>P</v>
          </cell>
          <cell r="F727">
            <v>33848</v>
          </cell>
          <cell r="G727">
            <v>34151</v>
          </cell>
          <cell r="L727" t="str">
            <v>K0</v>
          </cell>
          <cell r="M727" t="str">
            <v>P</v>
          </cell>
          <cell r="N727">
            <v>36145</v>
          </cell>
          <cell r="O727">
            <v>36405.10460648148</v>
          </cell>
          <cell r="P727" t="str">
            <v>ADMIN</v>
          </cell>
          <cell r="Q727">
            <v>36405.102743055555</v>
          </cell>
        </row>
        <row r="728">
          <cell r="A728" t="str">
            <v>92W02054874</v>
          </cell>
          <cell r="C728" t="str">
            <v>NITAM</v>
          </cell>
          <cell r="D728">
            <v>24423</v>
          </cell>
          <cell r="E728" t="str">
            <v>L</v>
          </cell>
          <cell r="F728">
            <v>33848</v>
          </cell>
          <cell r="G728">
            <v>34151</v>
          </cell>
          <cell r="I728">
            <v>35136</v>
          </cell>
          <cell r="J728">
            <v>35238</v>
          </cell>
          <cell r="L728" t="str">
            <v>L</v>
          </cell>
          <cell r="M728" t="str">
            <v>A</v>
          </cell>
          <cell r="N728">
            <v>35065</v>
          </cell>
          <cell r="O728">
            <v>36405.859756944446</v>
          </cell>
          <cell r="P728" t="str">
            <v>ADMIN</v>
          </cell>
        </row>
        <row r="729">
          <cell r="A729" t="str">
            <v>92W02054882</v>
          </cell>
          <cell r="C729" t="str">
            <v>NINGSIH</v>
          </cell>
          <cell r="D729">
            <v>25883</v>
          </cell>
          <cell r="E729" t="str">
            <v>P</v>
          </cell>
          <cell r="F729">
            <v>33848</v>
          </cell>
          <cell r="G729">
            <v>34151</v>
          </cell>
          <cell r="I729">
            <v>35136</v>
          </cell>
          <cell r="J729">
            <v>35238</v>
          </cell>
          <cell r="L729" t="str">
            <v>L</v>
          </cell>
          <cell r="M729" t="str">
            <v>A</v>
          </cell>
          <cell r="N729">
            <v>35065</v>
          </cell>
          <cell r="O729">
            <v>36405.859768518516</v>
          </cell>
          <cell r="P729" t="str">
            <v>ADMIN</v>
          </cell>
        </row>
        <row r="730">
          <cell r="A730" t="str">
            <v>92W02054890</v>
          </cell>
          <cell r="C730" t="str">
            <v>NGADIONO</v>
          </cell>
          <cell r="D730">
            <v>25433</v>
          </cell>
          <cell r="E730" t="str">
            <v>L</v>
          </cell>
          <cell r="F730">
            <v>33848</v>
          </cell>
          <cell r="G730">
            <v>34151</v>
          </cell>
          <cell r="I730">
            <v>35753</v>
          </cell>
          <cell r="J730">
            <v>35238</v>
          </cell>
          <cell r="L730" t="str">
            <v>L</v>
          </cell>
          <cell r="M730" t="str">
            <v>P</v>
          </cell>
          <cell r="N730">
            <v>35949</v>
          </cell>
          <cell r="O730">
            <v>36405.859768518516</v>
          </cell>
          <cell r="P730" t="str">
            <v>ADMIN</v>
          </cell>
        </row>
        <row r="731">
          <cell r="A731" t="str">
            <v>92W02054908</v>
          </cell>
          <cell r="C731" t="str">
            <v>PARIAH</v>
          </cell>
          <cell r="D731">
            <v>25740</v>
          </cell>
          <cell r="E731" t="str">
            <v>P</v>
          </cell>
          <cell r="F731">
            <v>33848</v>
          </cell>
          <cell r="G731">
            <v>34151</v>
          </cell>
          <cell r="I731">
            <v>35753</v>
          </cell>
          <cell r="J731">
            <v>35238</v>
          </cell>
          <cell r="L731" t="str">
            <v>L</v>
          </cell>
          <cell r="M731" t="str">
            <v>P</v>
          </cell>
          <cell r="N731">
            <v>35949</v>
          </cell>
          <cell r="O731">
            <v>36405.859768518516</v>
          </cell>
          <cell r="P731" t="str">
            <v>ADMIN</v>
          </cell>
        </row>
        <row r="732">
          <cell r="A732" t="str">
            <v>92W02054916</v>
          </cell>
          <cell r="C732" t="str">
            <v>WARISIL</v>
          </cell>
          <cell r="D732">
            <v>21754</v>
          </cell>
          <cell r="E732" t="str">
            <v>L</v>
          </cell>
          <cell r="F732">
            <v>33848</v>
          </cell>
          <cell r="G732">
            <v>34151</v>
          </cell>
          <cell r="I732">
            <v>35753</v>
          </cell>
          <cell r="J732">
            <v>35238</v>
          </cell>
          <cell r="L732" t="str">
            <v>L</v>
          </cell>
          <cell r="M732" t="str">
            <v>P</v>
          </cell>
          <cell r="N732">
            <v>35949</v>
          </cell>
          <cell r="O732">
            <v>36405.859768518516</v>
          </cell>
          <cell r="P732" t="str">
            <v>ADMIN</v>
          </cell>
        </row>
        <row r="733">
          <cell r="A733" t="str">
            <v>92W02054924</v>
          </cell>
          <cell r="C733" t="str">
            <v>SUTINAH</v>
          </cell>
          <cell r="D733">
            <v>23135</v>
          </cell>
          <cell r="E733" t="str">
            <v>L</v>
          </cell>
          <cell r="F733">
            <v>33848</v>
          </cell>
          <cell r="G733">
            <v>34151</v>
          </cell>
          <cell r="I733">
            <v>35753</v>
          </cell>
          <cell r="J733">
            <v>35238</v>
          </cell>
          <cell r="L733" t="str">
            <v>L</v>
          </cell>
          <cell r="M733" t="str">
            <v>P</v>
          </cell>
          <cell r="N733">
            <v>35949</v>
          </cell>
          <cell r="O733">
            <v>36405.859768518516</v>
          </cell>
          <cell r="P733" t="str">
            <v>ADMIN</v>
          </cell>
        </row>
        <row r="734">
          <cell r="A734" t="str">
            <v>92W02054932</v>
          </cell>
          <cell r="C734" t="str">
            <v>KIJO</v>
          </cell>
          <cell r="D734">
            <v>23186</v>
          </cell>
          <cell r="E734" t="str">
            <v>L</v>
          </cell>
          <cell r="F734">
            <v>33848</v>
          </cell>
          <cell r="G734">
            <v>34151</v>
          </cell>
          <cell r="I734">
            <v>35136</v>
          </cell>
          <cell r="L734" t="str">
            <v>L</v>
          </cell>
          <cell r="M734" t="str">
            <v>A</v>
          </cell>
          <cell r="N734">
            <v>34243</v>
          </cell>
          <cell r="O734">
            <v>36405.859768518516</v>
          </cell>
          <cell r="P734" t="str">
            <v>ADMIN</v>
          </cell>
        </row>
        <row r="735">
          <cell r="A735" t="str">
            <v>92W02054940</v>
          </cell>
          <cell r="C735" t="str">
            <v>SITI CHOLIFAH</v>
          </cell>
          <cell r="D735">
            <v>26203</v>
          </cell>
          <cell r="E735" t="str">
            <v>P</v>
          </cell>
          <cell r="F735">
            <v>33848</v>
          </cell>
          <cell r="G735">
            <v>34151</v>
          </cell>
          <cell r="I735">
            <v>35136</v>
          </cell>
          <cell r="L735" t="str">
            <v>L</v>
          </cell>
          <cell r="M735" t="str">
            <v>A</v>
          </cell>
          <cell r="N735">
            <v>34243</v>
          </cell>
          <cell r="O735">
            <v>36405.859768518516</v>
          </cell>
          <cell r="P735" t="str">
            <v>ADMIN</v>
          </cell>
        </row>
        <row r="736">
          <cell r="A736" t="str">
            <v>92W02054973</v>
          </cell>
          <cell r="C736" t="str">
            <v>MUCHTARUDIN</v>
          </cell>
          <cell r="D736">
            <v>22082</v>
          </cell>
          <cell r="E736" t="str">
            <v>L</v>
          </cell>
          <cell r="F736">
            <v>33848</v>
          </cell>
          <cell r="G736">
            <v>34151</v>
          </cell>
          <cell r="I736">
            <v>35753</v>
          </cell>
          <cell r="J736">
            <v>35238</v>
          </cell>
          <cell r="L736" t="str">
            <v>L</v>
          </cell>
          <cell r="M736" t="str">
            <v>P</v>
          </cell>
          <cell r="N736">
            <v>35949</v>
          </cell>
          <cell r="O736">
            <v>36405.859768518516</v>
          </cell>
          <cell r="P736" t="str">
            <v>ADMIN</v>
          </cell>
        </row>
        <row r="737">
          <cell r="A737" t="str">
            <v>92W02054999</v>
          </cell>
          <cell r="C737" t="str">
            <v>SOBERUN</v>
          </cell>
          <cell r="D737">
            <v>25440</v>
          </cell>
          <cell r="E737" t="str">
            <v>P</v>
          </cell>
          <cell r="F737">
            <v>33848</v>
          </cell>
          <cell r="G737">
            <v>34151</v>
          </cell>
          <cell r="I737">
            <v>35753</v>
          </cell>
          <cell r="J737">
            <v>35238</v>
          </cell>
          <cell r="L737" t="str">
            <v>L</v>
          </cell>
          <cell r="M737" t="str">
            <v>A</v>
          </cell>
          <cell r="N737">
            <v>35704</v>
          </cell>
          <cell r="O737">
            <v>36405.859768518516</v>
          </cell>
          <cell r="P737" t="str">
            <v>ADMIN</v>
          </cell>
        </row>
        <row r="738">
          <cell r="A738" t="str">
            <v>92W02055004</v>
          </cell>
          <cell r="C738" t="str">
            <v>SUTARWIYAH</v>
          </cell>
          <cell r="D738">
            <v>24744</v>
          </cell>
          <cell r="E738" t="str">
            <v>P</v>
          </cell>
          <cell r="F738">
            <v>33848</v>
          </cell>
          <cell r="G738">
            <v>34151</v>
          </cell>
          <cell r="I738">
            <v>35753</v>
          </cell>
          <cell r="J738">
            <v>35238</v>
          </cell>
          <cell r="L738" t="str">
            <v>L</v>
          </cell>
          <cell r="M738" t="str">
            <v>A</v>
          </cell>
          <cell r="N738">
            <v>35704</v>
          </cell>
          <cell r="O738">
            <v>36405.859768518516</v>
          </cell>
          <cell r="P738" t="str">
            <v>ADMIN</v>
          </cell>
        </row>
        <row r="739">
          <cell r="A739" t="str">
            <v>92W02055012</v>
          </cell>
          <cell r="C739" t="str">
            <v>SULAEMAN</v>
          </cell>
          <cell r="D739">
            <v>24497</v>
          </cell>
          <cell r="E739" t="str">
            <v>L</v>
          </cell>
          <cell r="F739">
            <v>33848</v>
          </cell>
          <cell r="G739">
            <v>34151</v>
          </cell>
          <cell r="I739">
            <v>35157</v>
          </cell>
          <cell r="L739" t="str">
            <v>L</v>
          </cell>
          <cell r="M739" t="str">
            <v>A</v>
          </cell>
          <cell r="N739">
            <v>34608</v>
          </cell>
          <cell r="O739">
            <v>36405.859768518516</v>
          </cell>
          <cell r="P739" t="str">
            <v>ADMIN</v>
          </cell>
        </row>
        <row r="740">
          <cell r="A740" t="str">
            <v>92W02055020</v>
          </cell>
          <cell r="C740" t="str">
            <v>NGATIRAH</v>
          </cell>
          <cell r="D740">
            <v>26021</v>
          </cell>
          <cell r="E740" t="str">
            <v>P</v>
          </cell>
          <cell r="F740">
            <v>33848</v>
          </cell>
          <cell r="G740">
            <v>34151</v>
          </cell>
          <cell r="I740">
            <v>35136</v>
          </cell>
          <cell r="J740">
            <v>35238</v>
          </cell>
          <cell r="L740" t="str">
            <v>L</v>
          </cell>
          <cell r="M740" t="str">
            <v>AG</v>
          </cell>
          <cell r="N740">
            <v>35065</v>
          </cell>
          <cell r="O740">
            <v>36405.859768518516</v>
          </cell>
          <cell r="P740" t="str">
            <v>ADMIN</v>
          </cell>
        </row>
        <row r="741">
          <cell r="A741" t="str">
            <v>92W02055038</v>
          </cell>
          <cell r="C741" t="str">
            <v>PARMAN</v>
          </cell>
          <cell r="D741">
            <v>21778</v>
          </cell>
          <cell r="E741" t="str">
            <v>L</v>
          </cell>
          <cell r="F741">
            <v>33848</v>
          </cell>
          <cell r="G741">
            <v>34151</v>
          </cell>
          <cell r="I741">
            <v>35136</v>
          </cell>
          <cell r="L741" t="str">
            <v>L</v>
          </cell>
          <cell r="M741" t="str">
            <v>A</v>
          </cell>
          <cell r="N741">
            <v>34243</v>
          </cell>
          <cell r="O741">
            <v>36405.859768518516</v>
          </cell>
          <cell r="P741" t="str">
            <v>ADMIN</v>
          </cell>
        </row>
        <row r="742">
          <cell r="A742" t="str">
            <v>92W02055046</v>
          </cell>
          <cell r="C742" t="str">
            <v>SRIWAHYUTI</v>
          </cell>
          <cell r="D742">
            <v>23443</v>
          </cell>
          <cell r="E742" t="str">
            <v>P</v>
          </cell>
          <cell r="F742">
            <v>33848</v>
          </cell>
          <cell r="G742">
            <v>34151</v>
          </cell>
          <cell r="I742">
            <v>35136</v>
          </cell>
          <cell r="L742" t="str">
            <v>L</v>
          </cell>
          <cell r="M742" t="str">
            <v>A</v>
          </cell>
          <cell r="N742">
            <v>34243</v>
          </cell>
          <cell r="O742">
            <v>36405.859768518516</v>
          </cell>
          <cell r="P742" t="str">
            <v>ADMIN</v>
          </cell>
        </row>
        <row r="743">
          <cell r="A743" t="str">
            <v>92W02055053</v>
          </cell>
          <cell r="C743" t="str">
            <v>SODIK</v>
          </cell>
          <cell r="D743">
            <v>24726</v>
          </cell>
          <cell r="E743" t="str">
            <v>L</v>
          </cell>
          <cell r="F743">
            <v>33848</v>
          </cell>
          <cell r="G743">
            <v>34151</v>
          </cell>
          <cell r="I743">
            <v>35136</v>
          </cell>
          <cell r="L743" t="str">
            <v>L</v>
          </cell>
          <cell r="M743" t="str">
            <v>A</v>
          </cell>
          <cell r="N743">
            <v>34243</v>
          </cell>
          <cell r="O743">
            <v>36405.859768518516</v>
          </cell>
          <cell r="P743" t="str">
            <v>ADMIN</v>
          </cell>
        </row>
        <row r="744">
          <cell r="A744" t="str">
            <v>92W02055061</v>
          </cell>
          <cell r="C744" t="str">
            <v>UMI FATILAH</v>
          </cell>
          <cell r="D744">
            <v>25946</v>
          </cell>
          <cell r="E744" t="str">
            <v>P</v>
          </cell>
          <cell r="F744">
            <v>33848</v>
          </cell>
          <cell r="G744">
            <v>34151</v>
          </cell>
          <cell r="I744">
            <v>35136</v>
          </cell>
          <cell r="L744" t="str">
            <v>L</v>
          </cell>
          <cell r="M744" t="str">
            <v>A</v>
          </cell>
          <cell r="N744">
            <v>34243</v>
          </cell>
          <cell r="O744">
            <v>36405.859768518516</v>
          </cell>
          <cell r="P744" t="str">
            <v>ADMIN</v>
          </cell>
        </row>
        <row r="745">
          <cell r="A745" t="str">
            <v>92W02055838</v>
          </cell>
          <cell r="C745" t="str">
            <v>SUPARMAN</v>
          </cell>
          <cell r="D745">
            <v>22344</v>
          </cell>
          <cell r="E745" t="str">
            <v>L</v>
          </cell>
          <cell r="F745">
            <v>33878</v>
          </cell>
          <cell r="G745">
            <v>34151</v>
          </cell>
          <cell r="I745">
            <v>35402</v>
          </cell>
          <cell r="J745">
            <v>35770</v>
          </cell>
          <cell r="L745" t="str">
            <v>L</v>
          </cell>
          <cell r="M745" t="str">
            <v>A</v>
          </cell>
          <cell r="N745">
            <v>35065</v>
          </cell>
          <cell r="O745">
            <v>36405.860289351855</v>
          </cell>
          <cell r="P745" t="str">
            <v>ADMIN</v>
          </cell>
        </row>
        <row r="746">
          <cell r="A746" t="str">
            <v>92W02057504</v>
          </cell>
          <cell r="C746" t="str">
            <v>SUMINAH</v>
          </cell>
          <cell r="D746">
            <v>24206</v>
          </cell>
          <cell r="E746" t="str">
            <v>P</v>
          </cell>
          <cell r="F746">
            <v>33939</v>
          </cell>
          <cell r="G746">
            <v>34151</v>
          </cell>
          <cell r="I746">
            <v>35131</v>
          </cell>
          <cell r="L746" t="str">
            <v>L</v>
          </cell>
          <cell r="M746" t="str">
            <v>A</v>
          </cell>
          <cell r="N746">
            <v>34243</v>
          </cell>
          <cell r="O746">
            <v>36405.860231481478</v>
          </cell>
          <cell r="P746" t="str">
            <v>ADMIN</v>
          </cell>
        </row>
        <row r="747">
          <cell r="A747" t="str">
            <v>92W02058378</v>
          </cell>
          <cell r="C747" t="str">
            <v>WAHYAT</v>
          </cell>
          <cell r="D747">
            <v>23731</v>
          </cell>
          <cell r="E747" t="str">
            <v>L</v>
          </cell>
          <cell r="F747">
            <v>33939</v>
          </cell>
          <cell r="G747">
            <v>34151</v>
          </cell>
          <cell r="I747">
            <v>35402</v>
          </cell>
          <cell r="J747">
            <v>35770</v>
          </cell>
          <cell r="L747" t="str">
            <v>L</v>
          </cell>
          <cell r="M747" t="str">
            <v>A</v>
          </cell>
          <cell r="N747">
            <v>35704</v>
          </cell>
          <cell r="O747">
            <v>36405.860289351855</v>
          </cell>
          <cell r="P747" t="str">
            <v>ADMIN</v>
          </cell>
        </row>
        <row r="748">
          <cell r="A748" t="str">
            <v>92W02058386</v>
          </cell>
          <cell r="C748" t="str">
            <v>MISNEM</v>
          </cell>
          <cell r="D748">
            <v>25626</v>
          </cell>
          <cell r="E748" t="str">
            <v>P</v>
          </cell>
          <cell r="F748">
            <v>33939</v>
          </cell>
          <cell r="G748">
            <v>34151</v>
          </cell>
          <cell r="I748">
            <v>35131</v>
          </cell>
          <cell r="J748">
            <v>35770</v>
          </cell>
          <cell r="L748" t="str">
            <v>L</v>
          </cell>
          <cell r="M748" t="str">
            <v>A</v>
          </cell>
          <cell r="N748">
            <v>35065</v>
          </cell>
          <cell r="O748">
            <v>36405.860231481478</v>
          </cell>
          <cell r="P748" t="str">
            <v>ADMIN</v>
          </cell>
        </row>
        <row r="749">
          <cell r="A749" t="str">
            <v>92W02058394</v>
          </cell>
          <cell r="C749" t="str">
            <v>NURHASIM</v>
          </cell>
          <cell r="D749">
            <v>25568</v>
          </cell>
          <cell r="E749" t="str">
            <v>L</v>
          </cell>
          <cell r="F749">
            <v>33939</v>
          </cell>
          <cell r="G749">
            <v>34151</v>
          </cell>
          <cell r="I749">
            <v>35402</v>
          </cell>
          <cell r="J749">
            <v>35770</v>
          </cell>
          <cell r="L749" t="str">
            <v>L</v>
          </cell>
          <cell r="M749" t="str">
            <v>A</v>
          </cell>
          <cell r="N749">
            <v>35065</v>
          </cell>
          <cell r="O749">
            <v>36405.860289351855</v>
          </cell>
          <cell r="P749" t="str">
            <v>ADMIN</v>
          </cell>
        </row>
        <row r="750">
          <cell r="A750" t="str">
            <v>92W02058410</v>
          </cell>
          <cell r="C750" t="str">
            <v>KATIYEM</v>
          </cell>
          <cell r="D750">
            <v>21959</v>
          </cell>
          <cell r="E750" t="str">
            <v>P</v>
          </cell>
          <cell r="F750">
            <v>33848</v>
          </cell>
          <cell r="G750">
            <v>34151</v>
          </cell>
          <cell r="I750">
            <v>35131</v>
          </cell>
          <cell r="J750">
            <v>35770</v>
          </cell>
          <cell r="L750" t="str">
            <v>L</v>
          </cell>
          <cell r="M750" t="str">
            <v>A</v>
          </cell>
          <cell r="N750">
            <v>35065</v>
          </cell>
          <cell r="O750">
            <v>36405.860231481478</v>
          </cell>
          <cell r="P750" t="str">
            <v>ADMIN</v>
          </cell>
        </row>
        <row r="751">
          <cell r="A751" t="str">
            <v>92W02060152</v>
          </cell>
          <cell r="B751" t="str">
            <v>SLT10989004</v>
          </cell>
          <cell r="C751" t="str">
            <v>BAMBANG HARTOYO</v>
          </cell>
          <cell r="D751">
            <v>23524</v>
          </cell>
          <cell r="E751" t="str">
            <v>L</v>
          </cell>
          <cell r="F751">
            <v>33817</v>
          </cell>
          <cell r="G751">
            <v>37288</v>
          </cell>
          <cell r="O751">
            <v>38107</v>
          </cell>
          <cell r="P751" t="str">
            <v>DE233310</v>
          </cell>
        </row>
        <row r="752">
          <cell r="A752" t="str">
            <v>92W02060244</v>
          </cell>
          <cell r="C752" t="str">
            <v>EDY SUTRISNO</v>
          </cell>
          <cell r="D752">
            <v>24327</v>
          </cell>
          <cell r="E752" t="str">
            <v>L</v>
          </cell>
          <cell r="F752">
            <v>33817</v>
          </cell>
          <cell r="G752">
            <v>34151</v>
          </cell>
          <cell r="L752" t="str">
            <v>K0</v>
          </cell>
          <cell r="M752" t="str">
            <v>AG</v>
          </cell>
          <cell r="N752">
            <v>37257</v>
          </cell>
          <cell r="O752">
            <v>37371.608703703707</v>
          </cell>
          <cell r="P752" t="str">
            <v>ENY</v>
          </cell>
          <cell r="Q752">
            <v>36405.102743055555</v>
          </cell>
        </row>
        <row r="753">
          <cell r="A753" t="str">
            <v>92W02060350</v>
          </cell>
          <cell r="B753" t="str">
            <v>SLT10989005</v>
          </cell>
          <cell r="C753" t="str">
            <v>SUPRIYANTO</v>
          </cell>
          <cell r="D753">
            <v>24734</v>
          </cell>
          <cell r="E753" t="str">
            <v>L</v>
          </cell>
          <cell r="F753">
            <v>33817</v>
          </cell>
          <cell r="G753">
            <v>34151</v>
          </cell>
          <cell r="L753" t="str">
            <v>K0</v>
          </cell>
          <cell r="O753">
            <v>38107</v>
          </cell>
          <cell r="P753" t="str">
            <v>DE233310</v>
          </cell>
          <cell r="Q753">
            <v>36405.102743055555</v>
          </cell>
        </row>
        <row r="754">
          <cell r="A754" t="str">
            <v>92W02060384</v>
          </cell>
          <cell r="C754" t="str">
            <v>PUJI ARIANTO</v>
          </cell>
          <cell r="D754">
            <v>25609</v>
          </cell>
          <cell r="E754" t="str">
            <v>L</v>
          </cell>
          <cell r="F754">
            <v>33817</v>
          </cell>
          <cell r="G754">
            <v>36708</v>
          </cell>
          <cell r="M754" t="str">
            <v>AG</v>
          </cell>
          <cell r="N754">
            <v>35796</v>
          </cell>
          <cell r="O754">
            <v>36761</v>
          </cell>
          <cell r="P754" t="str">
            <v>DWI</v>
          </cell>
        </row>
        <row r="755">
          <cell r="A755" t="str">
            <v>92W02060426</v>
          </cell>
          <cell r="C755" t="str">
            <v>SUPRIYANTO</v>
          </cell>
          <cell r="D755">
            <v>27302</v>
          </cell>
          <cell r="E755" t="str">
            <v>L</v>
          </cell>
          <cell r="F755">
            <v>33848</v>
          </cell>
          <cell r="G755">
            <v>34151</v>
          </cell>
          <cell r="L755" t="str">
            <v>K0</v>
          </cell>
          <cell r="M755" t="str">
            <v>G</v>
          </cell>
          <cell r="N755">
            <v>36647</v>
          </cell>
          <cell r="O755">
            <v>37337.374212962961</v>
          </cell>
          <cell r="P755" t="str">
            <v>DWI</v>
          </cell>
          <cell r="Q755">
            <v>36405.102743055555</v>
          </cell>
        </row>
        <row r="756">
          <cell r="A756" t="str">
            <v>92W02060434</v>
          </cell>
          <cell r="C756" t="str">
            <v>SANTOSO</v>
          </cell>
          <cell r="D756">
            <v>26063</v>
          </cell>
          <cell r="E756" t="str">
            <v>L</v>
          </cell>
          <cell r="F756">
            <v>33848</v>
          </cell>
          <cell r="G756">
            <v>34151</v>
          </cell>
          <cell r="L756" t="str">
            <v>K0</v>
          </cell>
          <cell r="M756" t="str">
            <v>AG</v>
          </cell>
          <cell r="N756">
            <v>37742</v>
          </cell>
          <cell r="O756">
            <v>37754.457141203704</v>
          </cell>
          <cell r="P756" t="str">
            <v>ENY</v>
          </cell>
          <cell r="Q756">
            <v>36405.102743055555</v>
          </cell>
        </row>
        <row r="757">
          <cell r="A757" t="str">
            <v>92W02063607</v>
          </cell>
          <cell r="C757" t="str">
            <v>MUJIONO</v>
          </cell>
          <cell r="D757">
            <v>19867</v>
          </cell>
          <cell r="E757" t="str">
            <v>L</v>
          </cell>
          <cell r="F757">
            <v>33848</v>
          </cell>
          <cell r="G757">
            <v>34851</v>
          </cell>
          <cell r="I757">
            <v>35644</v>
          </cell>
          <cell r="J757">
            <v>35770</v>
          </cell>
          <cell r="L757" t="str">
            <v>L</v>
          </cell>
          <cell r="M757" t="str">
            <v>A</v>
          </cell>
          <cell r="N757">
            <v>35065</v>
          </cell>
          <cell r="O757">
            <v>36405.860289351855</v>
          </cell>
          <cell r="P757" t="str">
            <v>ADMIN</v>
          </cell>
        </row>
        <row r="758">
          <cell r="A758" t="str">
            <v>92W02065904</v>
          </cell>
          <cell r="C758" t="str">
            <v>MUHAMAD MAS UD</v>
          </cell>
          <cell r="D758">
            <v>25116</v>
          </cell>
          <cell r="E758" t="str">
            <v>L</v>
          </cell>
          <cell r="F758">
            <v>33848</v>
          </cell>
          <cell r="G758">
            <v>34151</v>
          </cell>
          <cell r="I758">
            <v>35644</v>
          </cell>
          <cell r="J758">
            <v>34515</v>
          </cell>
          <cell r="L758" t="str">
            <v>L</v>
          </cell>
          <cell r="M758" t="str">
            <v>A</v>
          </cell>
          <cell r="N758">
            <v>35065</v>
          </cell>
          <cell r="O758">
            <v>36405.859768518516</v>
          </cell>
          <cell r="P758" t="str">
            <v>ADMIN</v>
          </cell>
        </row>
        <row r="759">
          <cell r="A759" t="str">
            <v>92W02066316</v>
          </cell>
          <cell r="C759" t="str">
            <v>PRATISTO  IR</v>
          </cell>
          <cell r="D759">
            <v>23937</v>
          </cell>
          <cell r="E759" t="str">
            <v>L</v>
          </cell>
          <cell r="F759">
            <v>33817</v>
          </cell>
          <cell r="G759">
            <v>34151</v>
          </cell>
          <cell r="I759">
            <v>35136</v>
          </cell>
          <cell r="J759">
            <v>34515</v>
          </cell>
          <cell r="L759" t="str">
            <v>L</v>
          </cell>
          <cell r="M759" t="str">
            <v>A</v>
          </cell>
          <cell r="N759">
            <v>34759</v>
          </cell>
          <cell r="O759">
            <v>36405.859768518516</v>
          </cell>
          <cell r="P759" t="str">
            <v>ADMIN</v>
          </cell>
        </row>
        <row r="760">
          <cell r="A760" t="str">
            <v>92W02066357</v>
          </cell>
          <cell r="C760" t="str">
            <v>DARSONO</v>
          </cell>
          <cell r="D760">
            <v>25093</v>
          </cell>
          <cell r="E760" t="str">
            <v>L</v>
          </cell>
          <cell r="F760">
            <v>33878</v>
          </cell>
          <cell r="G760">
            <v>34151</v>
          </cell>
          <cell r="I760">
            <v>35136</v>
          </cell>
          <cell r="J760">
            <v>35238</v>
          </cell>
          <cell r="L760" t="str">
            <v>L</v>
          </cell>
          <cell r="M760" t="str">
            <v>A</v>
          </cell>
          <cell r="N760">
            <v>35065</v>
          </cell>
          <cell r="O760">
            <v>36405.859768518516</v>
          </cell>
          <cell r="P760" t="str">
            <v>ADMIN</v>
          </cell>
        </row>
        <row r="761">
          <cell r="A761" t="str">
            <v>92W02066365</v>
          </cell>
          <cell r="C761" t="str">
            <v>GIRAH</v>
          </cell>
          <cell r="D761">
            <v>25910</v>
          </cell>
          <cell r="E761" t="str">
            <v>P</v>
          </cell>
          <cell r="F761">
            <v>33878</v>
          </cell>
          <cell r="G761">
            <v>34151</v>
          </cell>
          <cell r="L761" t="str">
            <v>K0</v>
          </cell>
          <cell r="M761" t="str">
            <v>P</v>
          </cell>
          <cell r="N761">
            <v>35949</v>
          </cell>
          <cell r="O761">
            <v>36405.10460648148</v>
          </cell>
          <cell r="P761" t="str">
            <v>ADMIN</v>
          </cell>
          <cell r="Q761">
            <v>36405.102743055555</v>
          </cell>
        </row>
        <row r="762">
          <cell r="A762" t="str">
            <v>92W02066373</v>
          </cell>
          <cell r="C762" t="str">
            <v>JUMADI</v>
          </cell>
          <cell r="D762">
            <v>22666</v>
          </cell>
          <cell r="E762" t="str">
            <v>L</v>
          </cell>
          <cell r="F762">
            <v>33878</v>
          </cell>
          <cell r="G762">
            <v>34151</v>
          </cell>
          <cell r="I762">
            <v>35136</v>
          </cell>
          <cell r="J762">
            <v>35238</v>
          </cell>
          <cell r="L762" t="str">
            <v>L</v>
          </cell>
          <cell r="M762" t="str">
            <v>A</v>
          </cell>
          <cell r="N762">
            <v>35065</v>
          </cell>
          <cell r="O762">
            <v>36405.859849537039</v>
          </cell>
          <cell r="P762" t="str">
            <v>ADMIN</v>
          </cell>
        </row>
        <row r="763">
          <cell r="A763" t="str">
            <v>92W02066381</v>
          </cell>
          <cell r="C763" t="str">
            <v>KASIYATUN</v>
          </cell>
          <cell r="D763">
            <v>24612</v>
          </cell>
          <cell r="E763" t="str">
            <v>P</v>
          </cell>
          <cell r="F763">
            <v>33878</v>
          </cell>
          <cell r="G763">
            <v>34151</v>
          </cell>
          <cell r="I763">
            <v>35404</v>
          </cell>
          <cell r="J763">
            <v>35238</v>
          </cell>
          <cell r="L763" t="str">
            <v>L</v>
          </cell>
          <cell r="M763" t="str">
            <v>A</v>
          </cell>
          <cell r="N763">
            <v>35065</v>
          </cell>
          <cell r="O763">
            <v>36405.859849537039</v>
          </cell>
          <cell r="P763" t="str">
            <v>ADMIN</v>
          </cell>
        </row>
        <row r="764">
          <cell r="A764" t="str">
            <v>92W02066399</v>
          </cell>
          <cell r="C764" t="str">
            <v>MARYONO</v>
          </cell>
          <cell r="D764">
            <v>26554</v>
          </cell>
          <cell r="E764" t="str">
            <v>L</v>
          </cell>
          <cell r="F764">
            <v>33878</v>
          </cell>
          <cell r="G764">
            <v>34151</v>
          </cell>
          <cell r="I764">
            <v>35404</v>
          </cell>
          <cell r="J764">
            <v>35238</v>
          </cell>
          <cell r="L764" t="str">
            <v>L</v>
          </cell>
          <cell r="M764" t="str">
            <v>A</v>
          </cell>
          <cell r="N764">
            <v>35065</v>
          </cell>
          <cell r="O764">
            <v>36405.859849537039</v>
          </cell>
          <cell r="P764" t="str">
            <v>ADMIN</v>
          </cell>
        </row>
        <row r="765">
          <cell r="A765" t="str">
            <v>92W02066407</v>
          </cell>
          <cell r="C765" t="str">
            <v>KAMIRAH</v>
          </cell>
          <cell r="D765">
            <v>21954</v>
          </cell>
          <cell r="E765" t="str">
            <v>P</v>
          </cell>
          <cell r="F765">
            <v>33878</v>
          </cell>
          <cell r="G765">
            <v>34151</v>
          </cell>
          <cell r="I765">
            <v>35157</v>
          </cell>
          <cell r="L765" t="str">
            <v>L</v>
          </cell>
          <cell r="M765" t="str">
            <v>AG</v>
          </cell>
          <cell r="N765">
            <v>34820</v>
          </cell>
          <cell r="O765">
            <v>37561.626423611109</v>
          </cell>
          <cell r="P765" t="str">
            <v>ENY</v>
          </cell>
        </row>
        <row r="766">
          <cell r="A766" t="str">
            <v>92W02066415</v>
          </cell>
          <cell r="C766" t="str">
            <v>MAMUT</v>
          </cell>
          <cell r="D766">
            <v>20156</v>
          </cell>
          <cell r="E766" t="str">
            <v>L</v>
          </cell>
          <cell r="F766">
            <v>33878</v>
          </cell>
          <cell r="G766">
            <v>34151</v>
          </cell>
          <cell r="I766">
            <v>35157</v>
          </cell>
          <cell r="L766" t="str">
            <v>L</v>
          </cell>
          <cell r="M766" t="str">
            <v>AG</v>
          </cell>
          <cell r="N766">
            <v>34516</v>
          </cell>
          <cell r="O766">
            <v>37561.622986111113</v>
          </cell>
          <cell r="P766" t="str">
            <v>ENY</v>
          </cell>
        </row>
        <row r="767">
          <cell r="A767" t="str">
            <v>92W02066423</v>
          </cell>
          <cell r="C767" t="str">
            <v>KISROWIYAH</v>
          </cell>
          <cell r="D767">
            <v>25759</v>
          </cell>
          <cell r="E767" t="str">
            <v>P</v>
          </cell>
          <cell r="F767">
            <v>33878</v>
          </cell>
          <cell r="G767">
            <v>34151</v>
          </cell>
          <cell r="I767">
            <v>35136</v>
          </cell>
          <cell r="J767">
            <v>35238</v>
          </cell>
          <cell r="L767" t="str">
            <v>L</v>
          </cell>
          <cell r="M767" t="str">
            <v>A</v>
          </cell>
          <cell r="N767">
            <v>35186</v>
          </cell>
          <cell r="O767">
            <v>36405.859849537039</v>
          </cell>
          <cell r="P767" t="str">
            <v>ADMIN</v>
          </cell>
        </row>
        <row r="768">
          <cell r="A768" t="str">
            <v>92W02066431</v>
          </cell>
          <cell r="C768" t="str">
            <v>MINI</v>
          </cell>
          <cell r="D768">
            <v>25850</v>
          </cell>
          <cell r="E768" t="str">
            <v>P</v>
          </cell>
          <cell r="F768">
            <v>33878</v>
          </cell>
          <cell r="G768">
            <v>34151</v>
          </cell>
          <cell r="I768">
            <v>35404</v>
          </cell>
          <cell r="J768">
            <v>35238</v>
          </cell>
          <cell r="L768" t="str">
            <v>L</v>
          </cell>
          <cell r="M768" t="str">
            <v>A</v>
          </cell>
          <cell r="N768">
            <v>35065</v>
          </cell>
          <cell r="O768">
            <v>36405.859849537039</v>
          </cell>
          <cell r="P768" t="str">
            <v>ADMIN</v>
          </cell>
        </row>
        <row r="769">
          <cell r="A769" t="str">
            <v>92W02066449</v>
          </cell>
          <cell r="C769" t="str">
            <v>PAIJAN</v>
          </cell>
          <cell r="D769">
            <v>24209</v>
          </cell>
          <cell r="E769" t="str">
            <v>L</v>
          </cell>
          <cell r="F769">
            <v>33878</v>
          </cell>
          <cell r="G769">
            <v>34151</v>
          </cell>
          <cell r="I769">
            <v>35157</v>
          </cell>
          <cell r="J769">
            <v>35238</v>
          </cell>
          <cell r="L769" t="str">
            <v>L</v>
          </cell>
          <cell r="M769" t="str">
            <v>A</v>
          </cell>
          <cell r="N769">
            <v>34790</v>
          </cell>
          <cell r="O769">
            <v>36405.859849537039</v>
          </cell>
          <cell r="P769" t="str">
            <v>ADMIN</v>
          </cell>
        </row>
        <row r="770">
          <cell r="A770" t="str">
            <v>92W02066456</v>
          </cell>
          <cell r="C770" t="str">
            <v>MARTINI</v>
          </cell>
          <cell r="D770">
            <v>24602</v>
          </cell>
          <cell r="E770" t="str">
            <v>P</v>
          </cell>
          <cell r="F770">
            <v>33878</v>
          </cell>
          <cell r="G770">
            <v>34151</v>
          </cell>
          <cell r="I770">
            <v>35136</v>
          </cell>
          <cell r="J770">
            <v>35238</v>
          </cell>
          <cell r="L770" t="str">
            <v>L</v>
          </cell>
          <cell r="M770" t="str">
            <v>A</v>
          </cell>
          <cell r="N770">
            <v>35065</v>
          </cell>
          <cell r="O770">
            <v>36405.859849537039</v>
          </cell>
          <cell r="P770" t="str">
            <v>ADMIN</v>
          </cell>
        </row>
        <row r="771">
          <cell r="A771" t="str">
            <v>92W02066464</v>
          </cell>
          <cell r="C771" t="str">
            <v>PAIMANTO</v>
          </cell>
          <cell r="D771">
            <v>24205</v>
          </cell>
          <cell r="E771" t="str">
            <v>L</v>
          </cell>
          <cell r="F771">
            <v>33878</v>
          </cell>
          <cell r="G771">
            <v>34151</v>
          </cell>
          <cell r="I771">
            <v>35157</v>
          </cell>
          <cell r="L771" t="str">
            <v>L</v>
          </cell>
          <cell r="M771" t="str">
            <v>A</v>
          </cell>
          <cell r="N771">
            <v>34516</v>
          </cell>
          <cell r="O771">
            <v>36405.859849537039</v>
          </cell>
          <cell r="P771" t="str">
            <v>ADMIN</v>
          </cell>
        </row>
        <row r="772">
          <cell r="A772" t="str">
            <v>92W02066472</v>
          </cell>
          <cell r="C772" t="str">
            <v>NGATIYAH</v>
          </cell>
          <cell r="D772">
            <v>26474</v>
          </cell>
          <cell r="E772" t="str">
            <v>P</v>
          </cell>
          <cell r="F772">
            <v>33878</v>
          </cell>
          <cell r="G772">
            <v>34151</v>
          </cell>
          <cell r="I772">
            <v>35157</v>
          </cell>
          <cell r="J772">
            <v>35238</v>
          </cell>
          <cell r="L772" t="str">
            <v>L</v>
          </cell>
          <cell r="M772" t="str">
            <v>AG</v>
          </cell>
          <cell r="N772">
            <v>35065</v>
          </cell>
          <cell r="O772">
            <v>37718.78052083333</v>
          </cell>
          <cell r="P772" t="str">
            <v>ENY</v>
          </cell>
        </row>
        <row r="773">
          <cell r="A773" t="str">
            <v>92W02066480</v>
          </cell>
          <cell r="C773" t="str">
            <v>SUGIANTO</v>
          </cell>
          <cell r="D773">
            <v>24026</v>
          </cell>
          <cell r="E773" t="str">
            <v>L</v>
          </cell>
          <cell r="F773">
            <v>33878</v>
          </cell>
          <cell r="G773">
            <v>34151</v>
          </cell>
          <cell r="I773">
            <v>35404</v>
          </cell>
          <cell r="J773">
            <v>35238</v>
          </cell>
          <cell r="L773" t="str">
            <v>L</v>
          </cell>
          <cell r="M773" t="str">
            <v>A</v>
          </cell>
          <cell r="N773">
            <v>35065</v>
          </cell>
          <cell r="O773">
            <v>36405.859849537039</v>
          </cell>
          <cell r="P773" t="str">
            <v>ADMIN</v>
          </cell>
        </row>
        <row r="774">
          <cell r="A774" t="str">
            <v>92W02066498</v>
          </cell>
          <cell r="C774" t="str">
            <v>NUMIRAH</v>
          </cell>
          <cell r="D774">
            <v>24702</v>
          </cell>
          <cell r="E774" t="str">
            <v>P</v>
          </cell>
          <cell r="F774">
            <v>33878</v>
          </cell>
          <cell r="G774">
            <v>34151</v>
          </cell>
          <cell r="I774">
            <v>35157</v>
          </cell>
          <cell r="J774">
            <v>35238</v>
          </cell>
          <cell r="L774" t="str">
            <v>L</v>
          </cell>
          <cell r="M774" t="str">
            <v>A</v>
          </cell>
          <cell r="N774">
            <v>34790</v>
          </cell>
          <cell r="O774">
            <v>36405.859849537039</v>
          </cell>
          <cell r="P774" t="str">
            <v>ADMIN</v>
          </cell>
        </row>
        <row r="775">
          <cell r="A775" t="str">
            <v>92W02066506</v>
          </cell>
          <cell r="C775" t="str">
            <v>SALIM</v>
          </cell>
          <cell r="D775">
            <v>20434</v>
          </cell>
          <cell r="E775" t="str">
            <v>L</v>
          </cell>
          <cell r="F775">
            <v>33878</v>
          </cell>
          <cell r="G775">
            <v>34151</v>
          </cell>
          <cell r="I775">
            <v>35157</v>
          </cell>
          <cell r="L775" t="str">
            <v>L</v>
          </cell>
          <cell r="M775" t="str">
            <v>A</v>
          </cell>
          <cell r="N775">
            <v>34547</v>
          </cell>
          <cell r="O775">
            <v>36405.859849537039</v>
          </cell>
          <cell r="P775" t="str">
            <v>ADMIN</v>
          </cell>
        </row>
        <row r="776">
          <cell r="A776" t="str">
            <v>92W02066514</v>
          </cell>
          <cell r="C776" t="str">
            <v>PONIAH</v>
          </cell>
          <cell r="D776">
            <v>27025</v>
          </cell>
          <cell r="E776" t="str">
            <v>P</v>
          </cell>
          <cell r="F776">
            <v>33848</v>
          </cell>
          <cell r="G776">
            <v>34151</v>
          </cell>
          <cell r="L776" t="str">
            <v>K0</v>
          </cell>
          <cell r="M776" t="str">
            <v>AG</v>
          </cell>
          <cell r="N776">
            <v>36161</v>
          </cell>
          <cell r="O776">
            <v>37326.632256944446</v>
          </cell>
          <cell r="P776" t="str">
            <v>ENY</v>
          </cell>
          <cell r="Q776">
            <v>36405.102743055555</v>
          </cell>
        </row>
        <row r="777">
          <cell r="A777" t="str">
            <v>92W02066522</v>
          </cell>
          <cell r="C777" t="str">
            <v>SUKIRMAN</v>
          </cell>
          <cell r="D777">
            <v>25204</v>
          </cell>
          <cell r="E777" t="str">
            <v>L</v>
          </cell>
          <cell r="F777">
            <v>33878</v>
          </cell>
          <cell r="G777">
            <v>34151</v>
          </cell>
          <cell r="L777" t="str">
            <v>K0</v>
          </cell>
          <cell r="M777" t="str">
            <v>P</v>
          </cell>
          <cell r="N777">
            <v>35947</v>
          </cell>
          <cell r="O777">
            <v>36405.10460648148</v>
          </cell>
          <cell r="P777" t="str">
            <v>ADMIN</v>
          </cell>
          <cell r="Q777">
            <v>36405.102743055555</v>
          </cell>
        </row>
        <row r="778">
          <cell r="A778" t="str">
            <v>92W02066530</v>
          </cell>
          <cell r="C778" t="str">
            <v>SUKIRAH</v>
          </cell>
          <cell r="D778">
            <v>22844</v>
          </cell>
          <cell r="E778" t="str">
            <v>P</v>
          </cell>
          <cell r="F778">
            <v>33878</v>
          </cell>
          <cell r="G778">
            <v>34151</v>
          </cell>
          <cell r="I778">
            <v>35157</v>
          </cell>
          <cell r="L778" t="str">
            <v>L</v>
          </cell>
          <cell r="M778" t="str">
            <v>A</v>
          </cell>
          <cell r="N778">
            <v>34516</v>
          </cell>
          <cell r="O778">
            <v>36405.859849537039</v>
          </cell>
          <cell r="P778" t="str">
            <v>ADMIN</v>
          </cell>
        </row>
        <row r="779">
          <cell r="A779" t="str">
            <v>92W02066548</v>
          </cell>
          <cell r="C779" t="str">
            <v>SARMIDI</v>
          </cell>
          <cell r="D779">
            <v>23494</v>
          </cell>
          <cell r="E779" t="str">
            <v>L</v>
          </cell>
          <cell r="F779">
            <v>33878</v>
          </cell>
          <cell r="G779">
            <v>34151</v>
          </cell>
          <cell r="I779">
            <v>35136</v>
          </cell>
          <cell r="J779">
            <v>35238</v>
          </cell>
          <cell r="L779" t="str">
            <v>L</v>
          </cell>
          <cell r="M779" t="str">
            <v>A</v>
          </cell>
          <cell r="N779">
            <v>35065</v>
          </cell>
          <cell r="O779">
            <v>36405.859849537039</v>
          </cell>
          <cell r="P779" t="str">
            <v>ADMIN</v>
          </cell>
        </row>
        <row r="780">
          <cell r="A780" t="str">
            <v>92W02066555</v>
          </cell>
          <cell r="C780" t="str">
            <v>SABAR</v>
          </cell>
          <cell r="D780">
            <v>25181</v>
          </cell>
          <cell r="E780" t="str">
            <v>L</v>
          </cell>
          <cell r="F780">
            <v>33878</v>
          </cell>
          <cell r="G780">
            <v>34151</v>
          </cell>
          <cell r="I780">
            <v>35404</v>
          </cell>
          <cell r="J780">
            <v>35238</v>
          </cell>
          <cell r="L780" t="str">
            <v>L</v>
          </cell>
          <cell r="M780" t="str">
            <v>A</v>
          </cell>
          <cell r="N780">
            <v>35065</v>
          </cell>
          <cell r="O780">
            <v>36405.859849537039</v>
          </cell>
          <cell r="P780" t="str">
            <v>ADMIN</v>
          </cell>
        </row>
        <row r="781">
          <cell r="A781" t="str">
            <v>92W02066563</v>
          </cell>
          <cell r="C781" t="str">
            <v>SRI SUPARTINI</v>
          </cell>
          <cell r="D781">
            <v>27196</v>
          </cell>
          <cell r="E781" t="str">
            <v>P</v>
          </cell>
          <cell r="F781">
            <v>33878</v>
          </cell>
          <cell r="G781">
            <v>34151</v>
          </cell>
          <cell r="I781">
            <v>35136</v>
          </cell>
          <cell r="J781">
            <v>35238</v>
          </cell>
          <cell r="L781" t="str">
            <v>L</v>
          </cell>
          <cell r="M781" t="str">
            <v>A</v>
          </cell>
          <cell r="N781">
            <v>35309</v>
          </cell>
          <cell r="O781">
            <v>36405.859849537039</v>
          </cell>
          <cell r="P781" t="str">
            <v>ADMIN</v>
          </cell>
        </row>
        <row r="782">
          <cell r="A782" t="str">
            <v>92W02066571</v>
          </cell>
          <cell r="C782" t="str">
            <v>SUPARNO</v>
          </cell>
          <cell r="D782">
            <v>24142</v>
          </cell>
          <cell r="E782" t="str">
            <v>L</v>
          </cell>
          <cell r="F782">
            <v>33878</v>
          </cell>
          <cell r="G782">
            <v>34151</v>
          </cell>
          <cell r="I782">
            <v>35404</v>
          </cell>
          <cell r="J782">
            <v>35238</v>
          </cell>
          <cell r="L782" t="str">
            <v>L</v>
          </cell>
          <cell r="M782" t="str">
            <v>A</v>
          </cell>
          <cell r="N782">
            <v>35065</v>
          </cell>
          <cell r="O782">
            <v>36405.859861111108</v>
          </cell>
          <cell r="P782" t="str">
            <v>ADMIN</v>
          </cell>
        </row>
        <row r="783">
          <cell r="A783" t="str">
            <v>92W02066589</v>
          </cell>
          <cell r="C783" t="str">
            <v>SITI ROHANAH</v>
          </cell>
          <cell r="D783">
            <v>26885</v>
          </cell>
          <cell r="E783" t="str">
            <v>P</v>
          </cell>
          <cell r="F783">
            <v>33878</v>
          </cell>
          <cell r="G783">
            <v>34151</v>
          </cell>
          <cell r="I783">
            <v>35404</v>
          </cell>
          <cell r="J783">
            <v>35238</v>
          </cell>
          <cell r="L783" t="str">
            <v>L</v>
          </cell>
          <cell r="M783" t="str">
            <v>AG</v>
          </cell>
          <cell r="N783">
            <v>35065</v>
          </cell>
          <cell r="O783">
            <v>37370.643368055556</v>
          </cell>
          <cell r="P783" t="str">
            <v>ENY</v>
          </cell>
        </row>
        <row r="784">
          <cell r="A784" t="str">
            <v>92W02066597</v>
          </cell>
          <cell r="C784" t="str">
            <v>TUKIRIN</v>
          </cell>
          <cell r="D784">
            <v>23548</v>
          </cell>
          <cell r="E784" t="str">
            <v>L</v>
          </cell>
          <cell r="F784">
            <v>33878</v>
          </cell>
          <cell r="G784">
            <v>34151</v>
          </cell>
          <cell r="I784">
            <v>35136</v>
          </cell>
          <cell r="J784">
            <v>35238</v>
          </cell>
          <cell r="L784" t="str">
            <v>L</v>
          </cell>
          <cell r="M784" t="str">
            <v>A</v>
          </cell>
          <cell r="N784">
            <v>35186</v>
          </cell>
          <cell r="O784">
            <v>36405.859861111108</v>
          </cell>
          <cell r="P784" t="str">
            <v>ADMIN</v>
          </cell>
        </row>
        <row r="785">
          <cell r="A785" t="str">
            <v>92W02066605</v>
          </cell>
          <cell r="C785" t="str">
            <v>SUMARIMAH</v>
          </cell>
          <cell r="D785">
            <v>23306</v>
          </cell>
          <cell r="E785" t="str">
            <v>P</v>
          </cell>
          <cell r="F785">
            <v>33878</v>
          </cell>
          <cell r="G785">
            <v>34151</v>
          </cell>
          <cell r="I785">
            <v>35404</v>
          </cell>
          <cell r="J785">
            <v>35238</v>
          </cell>
          <cell r="L785" t="str">
            <v>L</v>
          </cell>
          <cell r="M785" t="str">
            <v>A</v>
          </cell>
          <cell r="N785">
            <v>35065</v>
          </cell>
          <cell r="O785">
            <v>36405.859861111108</v>
          </cell>
          <cell r="P785" t="str">
            <v>ADMIN</v>
          </cell>
        </row>
        <row r="786">
          <cell r="A786" t="str">
            <v>92W02066613</v>
          </cell>
          <cell r="C786" t="str">
            <v>WAHIDIN</v>
          </cell>
          <cell r="D786">
            <v>25062</v>
          </cell>
          <cell r="E786" t="str">
            <v>L</v>
          </cell>
          <cell r="F786">
            <v>33878</v>
          </cell>
          <cell r="G786">
            <v>34151</v>
          </cell>
          <cell r="I786">
            <v>35157</v>
          </cell>
          <cell r="L786" t="str">
            <v>L</v>
          </cell>
          <cell r="M786" t="str">
            <v>A</v>
          </cell>
          <cell r="N786">
            <v>34486</v>
          </cell>
          <cell r="O786">
            <v>36405.859861111108</v>
          </cell>
          <cell r="P786" t="str">
            <v>ADMIN</v>
          </cell>
        </row>
        <row r="787">
          <cell r="A787" t="str">
            <v>92W02066621</v>
          </cell>
          <cell r="C787" t="str">
            <v>WAKINGAH</v>
          </cell>
          <cell r="D787">
            <v>26458</v>
          </cell>
          <cell r="E787" t="str">
            <v>P</v>
          </cell>
          <cell r="F787">
            <v>33878</v>
          </cell>
          <cell r="G787">
            <v>34151</v>
          </cell>
          <cell r="I787">
            <v>35136</v>
          </cell>
          <cell r="J787">
            <v>35238</v>
          </cell>
          <cell r="L787" t="str">
            <v>L</v>
          </cell>
          <cell r="M787" t="str">
            <v>A</v>
          </cell>
          <cell r="N787">
            <v>35065</v>
          </cell>
          <cell r="O787">
            <v>36405.859861111108</v>
          </cell>
          <cell r="P787" t="str">
            <v>ADMIN</v>
          </cell>
        </row>
        <row r="788">
          <cell r="A788" t="str">
            <v>92W02066639</v>
          </cell>
          <cell r="C788" t="str">
            <v>ATMOREJO</v>
          </cell>
          <cell r="D788">
            <v>19614</v>
          </cell>
          <cell r="E788" t="str">
            <v>L</v>
          </cell>
          <cell r="F788">
            <v>33878</v>
          </cell>
          <cell r="G788">
            <v>34151</v>
          </cell>
          <cell r="I788">
            <v>35157</v>
          </cell>
          <cell r="L788" t="str">
            <v>L</v>
          </cell>
          <cell r="M788" t="str">
            <v>A</v>
          </cell>
          <cell r="N788">
            <v>34455</v>
          </cell>
          <cell r="O788">
            <v>36405.859861111108</v>
          </cell>
          <cell r="P788" t="str">
            <v>ADMIN</v>
          </cell>
        </row>
        <row r="789">
          <cell r="A789" t="str">
            <v>92W02066647</v>
          </cell>
          <cell r="C789" t="str">
            <v>ANY SUSTIAR R</v>
          </cell>
          <cell r="D789">
            <v>26613</v>
          </cell>
          <cell r="E789" t="str">
            <v>P</v>
          </cell>
          <cell r="F789">
            <v>33878</v>
          </cell>
          <cell r="G789">
            <v>34151</v>
          </cell>
          <cell r="I789">
            <v>35136</v>
          </cell>
          <cell r="L789" t="str">
            <v>L</v>
          </cell>
          <cell r="M789" t="str">
            <v>A</v>
          </cell>
          <cell r="N789">
            <v>34243</v>
          </cell>
          <cell r="O789">
            <v>36405.859861111108</v>
          </cell>
          <cell r="P789" t="str">
            <v>ADMIN</v>
          </cell>
        </row>
        <row r="790">
          <cell r="A790" t="str">
            <v>92W02066662</v>
          </cell>
          <cell r="C790" t="str">
            <v>MARYATI</v>
          </cell>
          <cell r="D790">
            <v>24420</v>
          </cell>
          <cell r="E790" t="str">
            <v>P</v>
          </cell>
          <cell r="F790">
            <v>33878</v>
          </cell>
          <cell r="G790">
            <v>34151</v>
          </cell>
          <cell r="I790">
            <v>35404</v>
          </cell>
          <cell r="J790">
            <v>35238</v>
          </cell>
          <cell r="L790" t="str">
            <v>L</v>
          </cell>
          <cell r="M790" t="str">
            <v>A</v>
          </cell>
          <cell r="N790">
            <v>35065</v>
          </cell>
          <cell r="O790">
            <v>36405.859861111108</v>
          </cell>
          <cell r="P790" t="str">
            <v>ADMIN</v>
          </cell>
        </row>
        <row r="791">
          <cell r="A791" t="str">
            <v>92W02066670</v>
          </cell>
          <cell r="C791" t="str">
            <v>JEMIKUN</v>
          </cell>
          <cell r="D791">
            <v>25569</v>
          </cell>
          <cell r="E791" t="str">
            <v>L</v>
          </cell>
          <cell r="F791">
            <v>33878</v>
          </cell>
          <cell r="G791">
            <v>34151</v>
          </cell>
          <cell r="I791">
            <v>35752</v>
          </cell>
          <cell r="J791">
            <v>35238</v>
          </cell>
          <cell r="L791" t="str">
            <v>L</v>
          </cell>
          <cell r="M791" t="str">
            <v>AG</v>
          </cell>
          <cell r="N791">
            <v>35704</v>
          </cell>
          <cell r="O791">
            <v>37390.725127314814</v>
          </cell>
          <cell r="P791" t="str">
            <v>ENY</v>
          </cell>
        </row>
        <row r="792">
          <cell r="A792" t="str">
            <v>92W02066688</v>
          </cell>
          <cell r="C792" t="str">
            <v>JEMANEM</v>
          </cell>
          <cell r="D792">
            <v>27302</v>
          </cell>
          <cell r="E792" t="str">
            <v>P</v>
          </cell>
          <cell r="F792">
            <v>33878</v>
          </cell>
          <cell r="G792">
            <v>34151</v>
          </cell>
          <cell r="I792">
            <v>35136</v>
          </cell>
          <cell r="J792">
            <v>35238</v>
          </cell>
          <cell r="L792" t="str">
            <v>L</v>
          </cell>
          <cell r="M792" t="str">
            <v>A</v>
          </cell>
          <cell r="N792">
            <v>34790</v>
          </cell>
          <cell r="O792">
            <v>36405.859861111108</v>
          </cell>
          <cell r="P792" t="str">
            <v>ADMIN</v>
          </cell>
        </row>
        <row r="793">
          <cell r="A793" t="str">
            <v>92W02066696</v>
          </cell>
          <cell r="C793" t="str">
            <v>JUMARI</v>
          </cell>
          <cell r="D793">
            <v>24150</v>
          </cell>
          <cell r="E793" t="str">
            <v>L</v>
          </cell>
          <cell r="F793">
            <v>33878</v>
          </cell>
          <cell r="G793">
            <v>34151</v>
          </cell>
          <cell r="I793">
            <v>35136</v>
          </cell>
          <cell r="L793" t="str">
            <v>L</v>
          </cell>
          <cell r="M793" t="str">
            <v>A</v>
          </cell>
          <cell r="N793">
            <v>34243</v>
          </cell>
          <cell r="O793">
            <v>36405.859861111108</v>
          </cell>
          <cell r="P793" t="str">
            <v>ADMIN</v>
          </cell>
        </row>
        <row r="794">
          <cell r="A794" t="str">
            <v>92W02066704</v>
          </cell>
          <cell r="C794" t="str">
            <v>MANIRAH</v>
          </cell>
          <cell r="D794">
            <v>25632</v>
          </cell>
          <cell r="E794" t="str">
            <v>P</v>
          </cell>
          <cell r="F794">
            <v>33878</v>
          </cell>
          <cell r="G794">
            <v>34151</v>
          </cell>
          <cell r="I794">
            <v>35752</v>
          </cell>
          <cell r="J794">
            <v>35238</v>
          </cell>
          <cell r="L794" t="str">
            <v>L</v>
          </cell>
          <cell r="M794" t="str">
            <v xml:space="preserve"> AG</v>
          </cell>
          <cell r="N794">
            <v>35765</v>
          </cell>
          <cell r="O794">
            <v>37420.6096412037</v>
          </cell>
          <cell r="P794" t="str">
            <v>ENY</v>
          </cell>
        </row>
        <row r="795">
          <cell r="A795" t="str">
            <v>92W02066712</v>
          </cell>
          <cell r="C795" t="str">
            <v>KEMINO</v>
          </cell>
          <cell r="D795">
            <v>25701</v>
          </cell>
          <cell r="E795" t="str">
            <v>L</v>
          </cell>
          <cell r="F795">
            <v>33878</v>
          </cell>
          <cell r="G795">
            <v>34151</v>
          </cell>
          <cell r="I795">
            <v>35136</v>
          </cell>
          <cell r="J795">
            <v>35238</v>
          </cell>
          <cell r="L795" t="str">
            <v>L</v>
          </cell>
          <cell r="M795" t="str">
            <v>A</v>
          </cell>
          <cell r="N795">
            <v>34790</v>
          </cell>
          <cell r="O795">
            <v>36405.859861111108</v>
          </cell>
          <cell r="P795" t="str">
            <v>ADMIN</v>
          </cell>
        </row>
        <row r="796">
          <cell r="A796" t="str">
            <v>92W02066720</v>
          </cell>
          <cell r="C796" t="str">
            <v>MUFANGATUN</v>
          </cell>
          <cell r="D796">
            <v>26478</v>
          </cell>
          <cell r="E796" t="str">
            <v>P</v>
          </cell>
          <cell r="F796">
            <v>33878</v>
          </cell>
          <cell r="G796">
            <v>34151</v>
          </cell>
          <cell r="I796">
            <v>35136</v>
          </cell>
          <cell r="L796" t="str">
            <v>L</v>
          </cell>
          <cell r="M796" t="str">
            <v>A</v>
          </cell>
          <cell r="N796">
            <v>34243</v>
          </cell>
          <cell r="O796">
            <v>36405.859861111108</v>
          </cell>
          <cell r="P796" t="str">
            <v>ADMIN</v>
          </cell>
        </row>
        <row r="797">
          <cell r="A797" t="str">
            <v>92W02066746</v>
          </cell>
          <cell r="C797" t="str">
            <v>NGADIRAH</v>
          </cell>
          <cell r="D797">
            <v>27050</v>
          </cell>
          <cell r="E797" t="str">
            <v>P</v>
          </cell>
          <cell r="F797">
            <v>33878</v>
          </cell>
          <cell r="G797">
            <v>34151</v>
          </cell>
          <cell r="I797">
            <v>35136</v>
          </cell>
          <cell r="L797" t="str">
            <v>L</v>
          </cell>
          <cell r="M797" t="str">
            <v>AG</v>
          </cell>
          <cell r="N797">
            <v>34243</v>
          </cell>
          <cell r="O797">
            <v>37496.607604166667</v>
          </cell>
          <cell r="P797" t="str">
            <v>ENY</v>
          </cell>
        </row>
        <row r="798">
          <cell r="A798" t="str">
            <v>92W02066753</v>
          </cell>
          <cell r="C798" t="str">
            <v>MARWARDI</v>
          </cell>
          <cell r="D798">
            <v>22008</v>
          </cell>
          <cell r="E798" t="str">
            <v>L</v>
          </cell>
          <cell r="F798">
            <v>33878</v>
          </cell>
          <cell r="G798">
            <v>34151</v>
          </cell>
          <cell r="I798">
            <v>35136</v>
          </cell>
          <cell r="L798" t="str">
            <v>L</v>
          </cell>
          <cell r="M798" t="str">
            <v>A</v>
          </cell>
          <cell r="N798">
            <v>34243</v>
          </cell>
          <cell r="O798">
            <v>36405.859861111108</v>
          </cell>
          <cell r="P798" t="str">
            <v>ADMIN</v>
          </cell>
        </row>
        <row r="799">
          <cell r="A799" t="str">
            <v>92W02066772</v>
          </cell>
          <cell r="C799" t="str">
            <v>KEMINO</v>
          </cell>
          <cell r="D799">
            <v>25701</v>
          </cell>
          <cell r="E799" t="str">
            <v>L</v>
          </cell>
          <cell r="F799">
            <v>33939</v>
          </cell>
          <cell r="G799">
            <v>34151</v>
          </cell>
          <cell r="I799">
            <v>35402</v>
          </cell>
          <cell r="L799" t="str">
            <v>L</v>
          </cell>
          <cell r="M799" t="str">
            <v>A</v>
          </cell>
          <cell r="N799">
            <v>34790</v>
          </cell>
          <cell r="O799">
            <v>36405.860289351855</v>
          </cell>
          <cell r="P799" t="str">
            <v>ADMIN</v>
          </cell>
        </row>
        <row r="800">
          <cell r="A800" t="str">
            <v>92W02066779</v>
          </cell>
          <cell r="C800" t="str">
            <v>NURTADI</v>
          </cell>
          <cell r="D800">
            <v>25663</v>
          </cell>
          <cell r="E800" t="str">
            <v>L</v>
          </cell>
          <cell r="F800">
            <v>33878</v>
          </cell>
          <cell r="G800">
            <v>34151</v>
          </cell>
          <cell r="I800">
            <v>35136</v>
          </cell>
          <cell r="L800" t="str">
            <v>L</v>
          </cell>
          <cell r="M800" t="str">
            <v>A</v>
          </cell>
          <cell r="N800">
            <v>34243</v>
          </cell>
          <cell r="O800">
            <v>36405.859861111108</v>
          </cell>
          <cell r="P800" t="str">
            <v>ADMIN</v>
          </cell>
        </row>
        <row r="801">
          <cell r="A801" t="str">
            <v>92W02066787</v>
          </cell>
          <cell r="C801" t="str">
            <v>PARSININGSIH</v>
          </cell>
          <cell r="D801">
            <v>25546</v>
          </cell>
          <cell r="E801" t="str">
            <v>P</v>
          </cell>
          <cell r="F801">
            <v>33878</v>
          </cell>
          <cell r="G801">
            <v>34151</v>
          </cell>
          <cell r="I801">
            <v>35136</v>
          </cell>
          <cell r="L801" t="str">
            <v>L</v>
          </cell>
          <cell r="M801" t="str">
            <v>A</v>
          </cell>
          <cell r="N801">
            <v>34243</v>
          </cell>
          <cell r="O801">
            <v>36405.859861111108</v>
          </cell>
          <cell r="P801" t="str">
            <v>ADMIN</v>
          </cell>
        </row>
        <row r="802">
          <cell r="A802" t="str">
            <v>92W02066795</v>
          </cell>
          <cell r="C802" t="str">
            <v>NGATIYO</v>
          </cell>
          <cell r="D802">
            <v>26222</v>
          </cell>
          <cell r="E802" t="str">
            <v>L</v>
          </cell>
          <cell r="F802">
            <v>33878</v>
          </cell>
          <cell r="G802">
            <v>34151</v>
          </cell>
          <cell r="I802">
            <v>35404</v>
          </cell>
          <cell r="J802">
            <v>35238</v>
          </cell>
          <cell r="L802" t="str">
            <v>L</v>
          </cell>
          <cell r="M802" t="str">
            <v>A</v>
          </cell>
          <cell r="N802">
            <v>35065</v>
          </cell>
          <cell r="O802">
            <v>36405.859861111108</v>
          </cell>
          <cell r="P802" t="str">
            <v>ADMIN</v>
          </cell>
        </row>
        <row r="803">
          <cell r="A803" t="str">
            <v>92W02066803</v>
          </cell>
          <cell r="C803" t="str">
            <v>ROBINGATUN</v>
          </cell>
          <cell r="D803">
            <v>26368</v>
          </cell>
          <cell r="E803" t="str">
            <v>P</v>
          </cell>
          <cell r="F803">
            <v>33878</v>
          </cell>
          <cell r="G803">
            <v>34151</v>
          </cell>
          <cell r="I803">
            <v>35136</v>
          </cell>
          <cell r="L803" t="str">
            <v>L</v>
          </cell>
          <cell r="M803" t="str">
            <v>A</v>
          </cell>
          <cell r="N803">
            <v>34243</v>
          </cell>
          <cell r="O803">
            <v>36405.859861111108</v>
          </cell>
          <cell r="P803" t="str">
            <v>ADMIN</v>
          </cell>
        </row>
        <row r="804">
          <cell r="A804" t="str">
            <v>92W02066811</v>
          </cell>
          <cell r="C804" t="str">
            <v>PURWANTO</v>
          </cell>
          <cell r="D804">
            <v>22335</v>
          </cell>
          <cell r="E804" t="str">
            <v>L</v>
          </cell>
          <cell r="F804">
            <v>33878</v>
          </cell>
          <cell r="G804">
            <v>34151</v>
          </cell>
          <cell r="I804">
            <v>35157</v>
          </cell>
          <cell r="L804" t="str">
            <v>L</v>
          </cell>
          <cell r="M804" t="str">
            <v>A</v>
          </cell>
          <cell r="N804">
            <v>34516</v>
          </cell>
          <cell r="O804">
            <v>36405.859861111108</v>
          </cell>
          <cell r="P804" t="str">
            <v>ADMIN</v>
          </cell>
        </row>
        <row r="805">
          <cell r="A805" t="str">
            <v>92W02066829</v>
          </cell>
          <cell r="C805" t="str">
            <v>SALJUMI</v>
          </cell>
          <cell r="D805">
            <v>24721</v>
          </cell>
          <cell r="E805" t="str">
            <v>P</v>
          </cell>
          <cell r="F805">
            <v>33878</v>
          </cell>
          <cell r="G805">
            <v>34151</v>
          </cell>
          <cell r="I805">
            <v>35404</v>
          </cell>
          <cell r="J805">
            <v>35238</v>
          </cell>
          <cell r="L805" t="str">
            <v>L</v>
          </cell>
          <cell r="M805" t="str">
            <v>A</v>
          </cell>
          <cell r="N805">
            <v>35065</v>
          </cell>
          <cell r="O805">
            <v>36405.859861111108</v>
          </cell>
          <cell r="P805" t="str">
            <v>ADMIN</v>
          </cell>
        </row>
        <row r="806">
          <cell r="A806" t="str">
            <v>92W02066837</v>
          </cell>
          <cell r="C806" t="str">
            <v>PAERAN</v>
          </cell>
          <cell r="D806">
            <v>24382</v>
          </cell>
          <cell r="E806" t="str">
            <v>L</v>
          </cell>
          <cell r="F806">
            <v>33878</v>
          </cell>
          <cell r="G806">
            <v>34151</v>
          </cell>
          <cell r="I806">
            <v>35136</v>
          </cell>
          <cell r="L806" t="str">
            <v>L</v>
          </cell>
          <cell r="M806" t="str">
            <v>A</v>
          </cell>
          <cell r="N806">
            <v>34243</v>
          </cell>
          <cell r="O806">
            <v>36405.859861111108</v>
          </cell>
          <cell r="P806" t="str">
            <v>ADMIN</v>
          </cell>
        </row>
        <row r="807">
          <cell r="A807" t="str">
            <v>92W02066845</v>
          </cell>
          <cell r="C807" t="str">
            <v>SAMSIAH</v>
          </cell>
          <cell r="D807">
            <v>26558</v>
          </cell>
          <cell r="E807" t="str">
            <v>P</v>
          </cell>
          <cell r="F807">
            <v>33878</v>
          </cell>
          <cell r="G807">
            <v>34151</v>
          </cell>
          <cell r="I807">
            <v>36053</v>
          </cell>
          <cell r="L807" t="str">
            <v>L</v>
          </cell>
          <cell r="M807" t="str">
            <v>AG</v>
          </cell>
          <cell r="N807">
            <v>34243</v>
          </cell>
          <cell r="O807">
            <v>36405.859861111108</v>
          </cell>
          <cell r="P807" t="str">
            <v>ADMIN</v>
          </cell>
        </row>
        <row r="808">
          <cell r="A808" t="str">
            <v>92W02066852</v>
          </cell>
          <cell r="C808" t="str">
            <v>RIBUT SYAM</v>
          </cell>
          <cell r="D808">
            <v>25179</v>
          </cell>
          <cell r="E808" t="str">
            <v>L</v>
          </cell>
          <cell r="F808">
            <v>33878</v>
          </cell>
          <cell r="G808">
            <v>34151</v>
          </cell>
          <cell r="I808">
            <v>35793</v>
          </cell>
          <cell r="J808">
            <v>36048</v>
          </cell>
          <cell r="L808" t="str">
            <v>L</v>
          </cell>
          <cell r="M808" t="str">
            <v>AG</v>
          </cell>
          <cell r="N808">
            <v>34486</v>
          </cell>
          <cell r="O808">
            <v>36405.859861111108</v>
          </cell>
          <cell r="P808" t="str">
            <v>ADMIN</v>
          </cell>
        </row>
        <row r="809">
          <cell r="A809" t="str">
            <v>92W02066860</v>
          </cell>
          <cell r="C809" t="str">
            <v>SUTIYEM</v>
          </cell>
          <cell r="D809">
            <v>24010</v>
          </cell>
          <cell r="E809" t="str">
            <v>P</v>
          </cell>
          <cell r="F809">
            <v>33878</v>
          </cell>
          <cell r="G809">
            <v>34151</v>
          </cell>
          <cell r="I809">
            <v>35157</v>
          </cell>
          <cell r="L809" t="str">
            <v>L</v>
          </cell>
          <cell r="M809" t="str">
            <v>A</v>
          </cell>
          <cell r="N809">
            <v>34516</v>
          </cell>
          <cell r="O809">
            <v>36405.859861111108</v>
          </cell>
          <cell r="P809" t="str">
            <v>ADMIN</v>
          </cell>
        </row>
        <row r="810">
          <cell r="A810" t="str">
            <v>92W02066878</v>
          </cell>
          <cell r="C810" t="str">
            <v>RUBINO</v>
          </cell>
          <cell r="D810">
            <v>25970</v>
          </cell>
          <cell r="E810" t="str">
            <v>L</v>
          </cell>
          <cell r="F810">
            <v>33878</v>
          </cell>
          <cell r="G810">
            <v>34151</v>
          </cell>
          <cell r="I810">
            <v>35404</v>
          </cell>
          <cell r="J810">
            <v>35238</v>
          </cell>
          <cell r="L810" t="str">
            <v>L</v>
          </cell>
          <cell r="M810" t="str">
            <v>A</v>
          </cell>
          <cell r="N810">
            <v>35065</v>
          </cell>
          <cell r="O810">
            <v>36405.859861111108</v>
          </cell>
          <cell r="P810" t="str">
            <v>ADMIN</v>
          </cell>
        </row>
        <row r="811">
          <cell r="A811" t="str">
            <v>92W02066886</v>
          </cell>
          <cell r="C811" t="str">
            <v>SULASTRI</v>
          </cell>
          <cell r="D811">
            <v>26971</v>
          </cell>
          <cell r="E811" t="str">
            <v>P</v>
          </cell>
          <cell r="F811">
            <v>33878</v>
          </cell>
          <cell r="G811">
            <v>34151</v>
          </cell>
          <cell r="I811">
            <v>35404</v>
          </cell>
          <cell r="J811">
            <v>35238</v>
          </cell>
          <cell r="L811" t="str">
            <v>L</v>
          </cell>
          <cell r="M811" t="str">
            <v>A</v>
          </cell>
          <cell r="N811">
            <v>35065</v>
          </cell>
          <cell r="O811">
            <v>36405.859861111108</v>
          </cell>
          <cell r="P811" t="str">
            <v>ADMIN</v>
          </cell>
        </row>
        <row r="812">
          <cell r="A812" t="str">
            <v>92W02066894</v>
          </cell>
          <cell r="C812" t="str">
            <v>SLAMET W T</v>
          </cell>
          <cell r="D812">
            <v>25024</v>
          </cell>
          <cell r="E812" t="str">
            <v>L</v>
          </cell>
          <cell r="F812">
            <v>33878</v>
          </cell>
          <cell r="G812">
            <v>34151</v>
          </cell>
          <cell r="I812">
            <v>35753</v>
          </cell>
          <cell r="J812">
            <v>35238</v>
          </cell>
          <cell r="L812" t="str">
            <v>L</v>
          </cell>
          <cell r="M812" t="str">
            <v>AG</v>
          </cell>
          <cell r="N812">
            <v>35065</v>
          </cell>
          <cell r="O812">
            <v>37655.642685185187</v>
          </cell>
          <cell r="P812" t="str">
            <v>ENY</v>
          </cell>
        </row>
        <row r="813">
          <cell r="A813" t="str">
            <v>92W02066902</v>
          </cell>
          <cell r="C813" t="str">
            <v>TUWIYAH</v>
          </cell>
          <cell r="D813">
            <v>27040</v>
          </cell>
          <cell r="E813" t="str">
            <v>P</v>
          </cell>
          <cell r="F813">
            <v>33878</v>
          </cell>
          <cell r="G813">
            <v>34151</v>
          </cell>
          <cell r="I813">
            <v>35136</v>
          </cell>
          <cell r="J813">
            <v>35238</v>
          </cell>
          <cell r="L813" t="str">
            <v>L</v>
          </cell>
          <cell r="M813" t="str">
            <v>AG</v>
          </cell>
          <cell r="N813">
            <v>34790</v>
          </cell>
          <cell r="O813">
            <v>36405.859861111108</v>
          </cell>
          <cell r="P813" t="str">
            <v>ADMIN</v>
          </cell>
        </row>
        <row r="814">
          <cell r="A814" t="str">
            <v>92W02066910</v>
          </cell>
          <cell r="C814" t="str">
            <v>SUMAR</v>
          </cell>
          <cell r="D814">
            <v>27029</v>
          </cell>
          <cell r="E814" t="str">
            <v>L</v>
          </cell>
          <cell r="F814">
            <v>33878</v>
          </cell>
          <cell r="G814">
            <v>34151</v>
          </cell>
          <cell r="I814">
            <v>35136</v>
          </cell>
          <cell r="J814">
            <v>35238</v>
          </cell>
          <cell r="L814" t="str">
            <v>L</v>
          </cell>
          <cell r="M814" t="str">
            <v>AG</v>
          </cell>
          <cell r="N814">
            <v>34790</v>
          </cell>
          <cell r="O814">
            <v>36405.859861111108</v>
          </cell>
          <cell r="P814" t="str">
            <v>ADMIN</v>
          </cell>
        </row>
        <row r="815">
          <cell r="A815" t="str">
            <v>92W02066928</v>
          </cell>
          <cell r="C815" t="str">
            <v>TURINAH</v>
          </cell>
          <cell r="D815">
            <v>26634</v>
          </cell>
          <cell r="E815" t="str">
            <v>L</v>
          </cell>
          <cell r="F815">
            <v>33878</v>
          </cell>
          <cell r="G815">
            <v>34151</v>
          </cell>
          <cell r="I815">
            <v>35753</v>
          </cell>
          <cell r="J815">
            <v>35238</v>
          </cell>
          <cell r="L815" t="str">
            <v>L</v>
          </cell>
          <cell r="M815" t="str">
            <v>AG</v>
          </cell>
          <cell r="N815">
            <v>35704</v>
          </cell>
          <cell r="O815">
            <v>37655.622731481482</v>
          </cell>
          <cell r="P815" t="str">
            <v>ENY</v>
          </cell>
        </row>
        <row r="816">
          <cell r="A816" t="str">
            <v>92W02066936</v>
          </cell>
          <cell r="C816" t="str">
            <v>TARJOYO</v>
          </cell>
          <cell r="D816">
            <v>25784</v>
          </cell>
          <cell r="E816" t="str">
            <v>L</v>
          </cell>
          <cell r="F816">
            <v>33878</v>
          </cell>
          <cell r="G816">
            <v>34151</v>
          </cell>
          <cell r="I816">
            <v>35136</v>
          </cell>
          <cell r="L816" t="str">
            <v>L</v>
          </cell>
          <cell r="M816" t="str">
            <v>A</v>
          </cell>
          <cell r="N816">
            <v>34274</v>
          </cell>
          <cell r="O816">
            <v>36405.859872685185</v>
          </cell>
          <cell r="P816" t="str">
            <v>ADMIN</v>
          </cell>
        </row>
        <row r="817">
          <cell r="A817" t="str">
            <v>92W02066944</v>
          </cell>
          <cell r="C817" t="str">
            <v>HARIYATI</v>
          </cell>
          <cell r="D817">
            <v>24244</v>
          </cell>
          <cell r="E817" t="str">
            <v>P</v>
          </cell>
          <cell r="F817">
            <v>33878</v>
          </cell>
          <cell r="G817">
            <v>34151</v>
          </cell>
          <cell r="I817">
            <v>35136</v>
          </cell>
          <cell r="L817" t="str">
            <v>L</v>
          </cell>
          <cell r="M817" t="str">
            <v>A</v>
          </cell>
          <cell r="N817">
            <v>34274</v>
          </cell>
          <cell r="O817">
            <v>36405.859872685185</v>
          </cell>
          <cell r="P817" t="str">
            <v>ADMIN</v>
          </cell>
        </row>
        <row r="818">
          <cell r="A818" t="str">
            <v>92W02066951</v>
          </cell>
          <cell r="C818" t="str">
            <v>DARIMAN</v>
          </cell>
          <cell r="D818">
            <v>25034</v>
          </cell>
          <cell r="E818" t="str">
            <v>L</v>
          </cell>
          <cell r="F818">
            <v>33878</v>
          </cell>
          <cell r="G818">
            <v>34151</v>
          </cell>
          <cell r="I818">
            <v>35136</v>
          </cell>
          <cell r="L818" t="str">
            <v>L</v>
          </cell>
          <cell r="M818" t="str">
            <v>A</v>
          </cell>
          <cell r="N818">
            <v>34243</v>
          </cell>
          <cell r="O818">
            <v>36405.859872685185</v>
          </cell>
          <cell r="P818" t="str">
            <v>ADMIN</v>
          </cell>
        </row>
        <row r="819">
          <cell r="A819" t="str">
            <v>92W02066969</v>
          </cell>
          <cell r="C819" t="str">
            <v>DARINAH</v>
          </cell>
          <cell r="D819">
            <v>25933</v>
          </cell>
          <cell r="E819" t="str">
            <v>P</v>
          </cell>
          <cell r="F819">
            <v>33878</v>
          </cell>
          <cell r="G819">
            <v>34151</v>
          </cell>
          <cell r="I819">
            <v>35136</v>
          </cell>
          <cell r="L819" t="str">
            <v>L</v>
          </cell>
          <cell r="M819" t="str">
            <v>A</v>
          </cell>
          <cell r="N819">
            <v>34486</v>
          </cell>
          <cell r="O819">
            <v>36405.859872685185</v>
          </cell>
          <cell r="P819" t="str">
            <v>ADMIN</v>
          </cell>
        </row>
        <row r="820">
          <cell r="A820" t="str">
            <v>92W02066977</v>
          </cell>
          <cell r="C820" t="str">
            <v>GINO</v>
          </cell>
          <cell r="D820">
            <v>22255</v>
          </cell>
          <cell r="E820" t="str">
            <v>L</v>
          </cell>
          <cell r="F820">
            <v>33878</v>
          </cell>
          <cell r="G820">
            <v>34151</v>
          </cell>
          <cell r="I820">
            <v>35136</v>
          </cell>
          <cell r="L820" t="str">
            <v>L</v>
          </cell>
          <cell r="M820" t="str">
            <v>A</v>
          </cell>
          <cell r="N820">
            <v>34243</v>
          </cell>
          <cell r="O820">
            <v>36405.859872685185</v>
          </cell>
          <cell r="P820" t="str">
            <v>ADMIN</v>
          </cell>
        </row>
        <row r="821">
          <cell r="A821" t="str">
            <v>92W02066985</v>
          </cell>
          <cell r="C821" t="str">
            <v>GINI</v>
          </cell>
          <cell r="D821">
            <v>25027</v>
          </cell>
          <cell r="E821" t="str">
            <v>P</v>
          </cell>
          <cell r="F821">
            <v>33878</v>
          </cell>
          <cell r="G821">
            <v>34151</v>
          </cell>
          <cell r="I821">
            <v>35404</v>
          </cell>
          <cell r="J821">
            <v>35238</v>
          </cell>
          <cell r="L821" t="str">
            <v>L</v>
          </cell>
          <cell r="M821" t="str">
            <v>A</v>
          </cell>
          <cell r="N821">
            <v>35065</v>
          </cell>
          <cell r="O821">
            <v>36405.859872685185</v>
          </cell>
          <cell r="P821" t="str">
            <v>ADMIN</v>
          </cell>
        </row>
        <row r="822">
          <cell r="A822" t="str">
            <v>92W02066993</v>
          </cell>
          <cell r="C822" t="str">
            <v>HARTONO</v>
          </cell>
          <cell r="D822">
            <v>25639</v>
          </cell>
          <cell r="E822" t="str">
            <v>L</v>
          </cell>
          <cell r="F822">
            <v>33878</v>
          </cell>
          <cell r="G822">
            <v>34151</v>
          </cell>
          <cell r="I822">
            <v>35404</v>
          </cell>
          <cell r="J822">
            <v>35238</v>
          </cell>
          <cell r="L822" t="str">
            <v>L</v>
          </cell>
          <cell r="M822" t="str">
            <v>A</v>
          </cell>
          <cell r="N822">
            <v>35065</v>
          </cell>
          <cell r="O822">
            <v>36405.859872685185</v>
          </cell>
          <cell r="P822" t="str">
            <v>ADMIN</v>
          </cell>
        </row>
        <row r="823">
          <cell r="A823" t="str">
            <v>92W02067009</v>
          </cell>
          <cell r="C823" t="str">
            <v>LEMBUT</v>
          </cell>
          <cell r="D823">
            <v>26334</v>
          </cell>
          <cell r="E823" t="str">
            <v>P</v>
          </cell>
          <cell r="F823">
            <v>33878</v>
          </cell>
          <cell r="G823">
            <v>34151</v>
          </cell>
          <cell r="I823">
            <v>35136</v>
          </cell>
          <cell r="L823" t="str">
            <v>L</v>
          </cell>
          <cell r="M823" t="str">
            <v>AG</v>
          </cell>
          <cell r="N823">
            <v>34243</v>
          </cell>
          <cell r="O823">
            <v>37889.398344907408</v>
          </cell>
          <cell r="P823" t="str">
            <v>ENY</v>
          </cell>
        </row>
        <row r="824">
          <cell r="A824" t="str">
            <v>92W02067017</v>
          </cell>
          <cell r="C824" t="str">
            <v>KARSIDO</v>
          </cell>
          <cell r="D824">
            <v>21925</v>
          </cell>
          <cell r="E824" t="str">
            <v>L</v>
          </cell>
          <cell r="F824">
            <v>33878</v>
          </cell>
          <cell r="G824">
            <v>34151</v>
          </cell>
          <cell r="I824">
            <v>35404</v>
          </cell>
          <cell r="J824">
            <v>35238</v>
          </cell>
          <cell r="L824" t="str">
            <v>L</v>
          </cell>
          <cell r="M824" t="str">
            <v>A</v>
          </cell>
          <cell r="N824">
            <v>35065</v>
          </cell>
          <cell r="O824">
            <v>36405.859872685185</v>
          </cell>
          <cell r="P824" t="str">
            <v>ADMIN</v>
          </cell>
        </row>
        <row r="825">
          <cell r="A825" t="str">
            <v>92W02067025</v>
          </cell>
          <cell r="C825" t="str">
            <v>MARDIAH</v>
          </cell>
          <cell r="D825">
            <v>22995</v>
          </cell>
          <cell r="E825" t="str">
            <v>P</v>
          </cell>
          <cell r="F825">
            <v>33878</v>
          </cell>
          <cell r="G825">
            <v>34151</v>
          </cell>
          <cell r="I825">
            <v>35404</v>
          </cell>
          <cell r="J825">
            <v>35238</v>
          </cell>
          <cell r="L825" t="str">
            <v>L</v>
          </cell>
          <cell r="M825" t="str">
            <v>A</v>
          </cell>
          <cell r="N825">
            <v>35065</v>
          </cell>
          <cell r="O825">
            <v>36405.859872685185</v>
          </cell>
          <cell r="P825" t="str">
            <v>ADMIN</v>
          </cell>
        </row>
        <row r="826">
          <cell r="A826" t="str">
            <v>92W02067033</v>
          </cell>
          <cell r="C826" t="str">
            <v>KARINO</v>
          </cell>
          <cell r="D826">
            <v>24600</v>
          </cell>
          <cell r="E826" t="str">
            <v>L</v>
          </cell>
          <cell r="F826">
            <v>33878</v>
          </cell>
          <cell r="G826">
            <v>34151</v>
          </cell>
          <cell r="I826">
            <v>35136</v>
          </cell>
          <cell r="L826" t="str">
            <v>L</v>
          </cell>
          <cell r="M826" t="str">
            <v>A</v>
          </cell>
          <cell r="N826">
            <v>34486</v>
          </cell>
          <cell r="O826">
            <v>36405.859872685185</v>
          </cell>
          <cell r="P826" t="str">
            <v>ADMIN</v>
          </cell>
        </row>
        <row r="827">
          <cell r="A827" t="str">
            <v>92W02067041</v>
          </cell>
          <cell r="C827" t="str">
            <v>NOJALINAH</v>
          </cell>
          <cell r="D827">
            <v>26432</v>
          </cell>
          <cell r="E827" t="str">
            <v>P</v>
          </cell>
          <cell r="F827">
            <v>33878</v>
          </cell>
          <cell r="G827">
            <v>34151</v>
          </cell>
          <cell r="I827">
            <v>35404</v>
          </cell>
          <cell r="J827">
            <v>35238</v>
          </cell>
          <cell r="L827" t="str">
            <v>L</v>
          </cell>
          <cell r="M827" t="str">
            <v>A</v>
          </cell>
          <cell r="N827">
            <v>35065</v>
          </cell>
          <cell r="O827">
            <v>36405.859872685185</v>
          </cell>
          <cell r="P827" t="str">
            <v>ADMIN</v>
          </cell>
        </row>
        <row r="828">
          <cell r="A828" t="str">
            <v>92W02067058</v>
          </cell>
          <cell r="B828" t="str">
            <v>921300046</v>
          </cell>
          <cell r="C828" t="str">
            <v>KUSRAN</v>
          </cell>
          <cell r="D828">
            <v>23070</v>
          </cell>
          <cell r="E828" t="str">
            <v>L</v>
          </cell>
          <cell r="F828">
            <v>33878</v>
          </cell>
          <cell r="G828">
            <v>34151</v>
          </cell>
          <cell r="L828" t="str">
            <v>K0</v>
          </cell>
          <cell r="O828">
            <v>38107</v>
          </cell>
          <cell r="P828" t="str">
            <v>DE233310</v>
          </cell>
          <cell r="Q828">
            <v>36405.102743055555</v>
          </cell>
        </row>
        <row r="829">
          <cell r="A829" t="str">
            <v>92W02067066</v>
          </cell>
          <cell r="C829" t="str">
            <v>NGATIM</v>
          </cell>
          <cell r="D829">
            <v>23813</v>
          </cell>
          <cell r="E829" t="str">
            <v>P</v>
          </cell>
          <cell r="F829">
            <v>33878</v>
          </cell>
          <cell r="G829">
            <v>34151</v>
          </cell>
          <cell r="I829">
            <v>35136</v>
          </cell>
          <cell r="L829" t="str">
            <v>L</v>
          </cell>
          <cell r="M829" t="str">
            <v>A</v>
          </cell>
          <cell r="N829">
            <v>34243</v>
          </cell>
          <cell r="O829">
            <v>36405.859872685185</v>
          </cell>
          <cell r="P829" t="str">
            <v>ADMIN</v>
          </cell>
        </row>
        <row r="830">
          <cell r="A830" t="str">
            <v>92W02067074</v>
          </cell>
          <cell r="C830" t="str">
            <v>LAMINO</v>
          </cell>
          <cell r="D830">
            <v>26057</v>
          </cell>
          <cell r="E830" t="str">
            <v>L</v>
          </cell>
          <cell r="F830">
            <v>33878</v>
          </cell>
          <cell r="G830">
            <v>34151</v>
          </cell>
          <cell r="I830">
            <v>35136</v>
          </cell>
          <cell r="L830" t="str">
            <v>L</v>
          </cell>
          <cell r="M830" t="str">
            <v>A</v>
          </cell>
          <cell r="N830">
            <v>34243</v>
          </cell>
          <cell r="O830">
            <v>36405.859872685185</v>
          </cell>
          <cell r="P830" t="str">
            <v>ADMIN</v>
          </cell>
        </row>
        <row r="831">
          <cell r="A831" t="str">
            <v>92W02067082</v>
          </cell>
          <cell r="C831" t="str">
            <v>PARIAH</v>
          </cell>
          <cell r="D831">
            <v>27273</v>
          </cell>
          <cell r="E831" t="str">
            <v>P</v>
          </cell>
          <cell r="F831">
            <v>33878</v>
          </cell>
          <cell r="G831">
            <v>34151</v>
          </cell>
          <cell r="I831">
            <v>35157</v>
          </cell>
          <cell r="L831" t="str">
            <v>L</v>
          </cell>
          <cell r="M831" t="str">
            <v>AG</v>
          </cell>
          <cell r="N831">
            <v>34547</v>
          </cell>
          <cell r="O831">
            <v>37488.693749999999</v>
          </cell>
          <cell r="P831" t="str">
            <v>ENY</v>
          </cell>
        </row>
        <row r="832">
          <cell r="A832" t="str">
            <v>92W02067090</v>
          </cell>
          <cell r="C832" t="str">
            <v>MARGONO</v>
          </cell>
          <cell r="D832">
            <v>25788</v>
          </cell>
          <cell r="E832" t="str">
            <v>L</v>
          </cell>
          <cell r="F832">
            <v>33878</v>
          </cell>
          <cell r="G832">
            <v>34151</v>
          </cell>
          <cell r="I832">
            <v>35136</v>
          </cell>
          <cell r="L832" t="str">
            <v>L</v>
          </cell>
          <cell r="M832" t="str">
            <v>A</v>
          </cell>
          <cell r="N832">
            <v>34243</v>
          </cell>
          <cell r="O832">
            <v>36405.859872685185</v>
          </cell>
          <cell r="P832" t="str">
            <v>ADMIN</v>
          </cell>
        </row>
        <row r="833">
          <cell r="A833" t="str">
            <v>92W02067108</v>
          </cell>
          <cell r="C833" t="str">
            <v>PONIAH</v>
          </cell>
          <cell r="D833">
            <v>26866</v>
          </cell>
          <cell r="E833" t="str">
            <v>P</v>
          </cell>
          <cell r="F833">
            <v>33878</v>
          </cell>
          <cell r="G833">
            <v>34151</v>
          </cell>
          <cell r="I833">
            <v>35404</v>
          </cell>
          <cell r="J833">
            <v>35238</v>
          </cell>
          <cell r="L833" t="str">
            <v>L</v>
          </cell>
          <cell r="M833" t="str">
            <v>A</v>
          </cell>
          <cell r="N833">
            <v>35065</v>
          </cell>
          <cell r="O833">
            <v>36405.859872685185</v>
          </cell>
          <cell r="P833" t="str">
            <v>ADMIN</v>
          </cell>
        </row>
        <row r="834">
          <cell r="A834" t="str">
            <v>92W02067116</v>
          </cell>
          <cell r="C834" t="str">
            <v>MULIYADI</v>
          </cell>
          <cell r="D834">
            <v>24212</v>
          </cell>
          <cell r="E834" t="str">
            <v>L</v>
          </cell>
          <cell r="F834">
            <v>33878</v>
          </cell>
          <cell r="G834">
            <v>34151</v>
          </cell>
          <cell r="I834">
            <v>35136</v>
          </cell>
          <cell r="J834">
            <v>35238</v>
          </cell>
          <cell r="L834" t="str">
            <v>L</v>
          </cell>
          <cell r="M834" t="str">
            <v>A</v>
          </cell>
          <cell r="N834">
            <v>35551</v>
          </cell>
          <cell r="O834">
            <v>36405.859872685185</v>
          </cell>
          <cell r="P834" t="str">
            <v>ADMIN</v>
          </cell>
        </row>
        <row r="835">
          <cell r="A835" t="str">
            <v>92W02067124</v>
          </cell>
          <cell r="C835" t="str">
            <v>PATAHATI</v>
          </cell>
          <cell r="D835">
            <v>26344</v>
          </cell>
          <cell r="E835" t="str">
            <v>P</v>
          </cell>
          <cell r="F835">
            <v>33878</v>
          </cell>
          <cell r="G835">
            <v>34151</v>
          </cell>
          <cell r="I835">
            <v>35136</v>
          </cell>
          <cell r="J835">
            <v>35238</v>
          </cell>
          <cell r="L835" t="str">
            <v>L</v>
          </cell>
          <cell r="M835" t="str">
            <v>A</v>
          </cell>
          <cell r="N835">
            <v>35156</v>
          </cell>
          <cell r="O835">
            <v>36405.859872685185</v>
          </cell>
          <cell r="P835" t="str">
            <v>ADMIN</v>
          </cell>
        </row>
        <row r="836">
          <cell r="A836" t="str">
            <v>92W02067125</v>
          </cell>
          <cell r="C836" t="str">
            <v>SUDIMAN</v>
          </cell>
          <cell r="D836">
            <v>24839</v>
          </cell>
          <cell r="E836" t="str">
            <v>L</v>
          </cell>
          <cell r="F836">
            <v>33878</v>
          </cell>
          <cell r="G836">
            <v>34151</v>
          </cell>
          <cell r="I836">
            <v>35695</v>
          </cell>
          <cell r="J836">
            <v>36048</v>
          </cell>
          <cell r="L836" t="str">
            <v>L</v>
          </cell>
          <cell r="M836" t="str">
            <v>A</v>
          </cell>
          <cell r="N836">
            <v>34243</v>
          </cell>
          <cell r="O836">
            <v>36405.860243055555</v>
          </cell>
          <cell r="P836" t="str">
            <v>ADMIN</v>
          </cell>
        </row>
        <row r="837">
          <cell r="A837" t="str">
            <v>92W02067132</v>
          </cell>
          <cell r="C837" t="str">
            <v>NGADIRAN</v>
          </cell>
          <cell r="D837">
            <v>25935</v>
          </cell>
          <cell r="E837" t="str">
            <v>L</v>
          </cell>
          <cell r="F837">
            <v>33878</v>
          </cell>
          <cell r="G837">
            <v>34151</v>
          </cell>
          <cell r="I837">
            <v>35136</v>
          </cell>
          <cell r="L837" t="str">
            <v>L</v>
          </cell>
          <cell r="M837" t="str">
            <v>A</v>
          </cell>
          <cell r="N837">
            <v>34243</v>
          </cell>
          <cell r="O837">
            <v>36405.859872685185</v>
          </cell>
          <cell r="P837" t="str">
            <v>ADMIN</v>
          </cell>
        </row>
        <row r="838">
          <cell r="A838" t="str">
            <v>92W02067140</v>
          </cell>
          <cell r="C838" t="str">
            <v>LEGINI</v>
          </cell>
          <cell r="D838">
            <v>24996</v>
          </cell>
          <cell r="E838" t="str">
            <v>P</v>
          </cell>
          <cell r="F838">
            <v>33878</v>
          </cell>
          <cell r="G838">
            <v>34151</v>
          </cell>
          <cell r="I838">
            <v>35136</v>
          </cell>
          <cell r="L838" t="str">
            <v>L</v>
          </cell>
          <cell r="M838" t="str">
            <v>A</v>
          </cell>
          <cell r="N838">
            <v>34243</v>
          </cell>
          <cell r="O838">
            <v>36405.859872685185</v>
          </cell>
          <cell r="P838" t="str">
            <v>ADMIN</v>
          </cell>
        </row>
        <row r="839">
          <cell r="A839" t="str">
            <v>92W02067157</v>
          </cell>
          <cell r="C839" t="str">
            <v>PONIMAN</v>
          </cell>
          <cell r="D839">
            <v>26027</v>
          </cell>
          <cell r="E839" t="str">
            <v>L</v>
          </cell>
          <cell r="F839">
            <v>33878</v>
          </cell>
          <cell r="G839">
            <v>34151</v>
          </cell>
          <cell r="L839" t="str">
            <v>K0</v>
          </cell>
          <cell r="M839" t="str">
            <v>P</v>
          </cell>
          <cell r="N839">
            <v>35949</v>
          </cell>
          <cell r="O839">
            <v>36405.104594907411</v>
          </cell>
          <cell r="P839" t="str">
            <v>ADMIN</v>
          </cell>
          <cell r="Q839">
            <v>36405.102743055555</v>
          </cell>
        </row>
        <row r="840">
          <cell r="A840" t="str">
            <v>92W02067165</v>
          </cell>
          <cell r="C840" t="str">
            <v>SUTINNAH</v>
          </cell>
          <cell r="D840">
            <v>25936</v>
          </cell>
          <cell r="E840" t="str">
            <v>P</v>
          </cell>
          <cell r="F840">
            <v>33878</v>
          </cell>
          <cell r="G840">
            <v>34151</v>
          </cell>
          <cell r="L840" t="str">
            <v>K0</v>
          </cell>
          <cell r="M840" t="str">
            <v>P</v>
          </cell>
          <cell r="N840">
            <v>35949</v>
          </cell>
          <cell r="O840">
            <v>36405.104594907411</v>
          </cell>
          <cell r="P840" t="str">
            <v>ADMIN</v>
          </cell>
          <cell r="Q840">
            <v>36405.102743055555</v>
          </cell>
        </row>
        <row r="841">
          <cell r="A841" t="str">
            <v>92W02067173</v>
          </cell>
          <cell r="C841" t="str">
            <v>REPON</v>
          </cell>
          <cell r="D841">
            <v>24951</v>
          </cell>
          <cell r="E841" t="str">
            <v>L</v>
          </cell>
          <cell r="F841">
            <v>33878</v>
          </cell>
          <cell r="G841">
            <v>34151</v>
          </cell>
          <cell r="I841">
            <v>35136</v>
          </cell>
          <cell r="L841" t="str">
            <v>L</v>
          </cell>
          <cell r="M841" t="str">
            <v>A</v>
          </cell>
          <cell r="N841">
            <v>34243</v>
          </cell>
          <cell r="O841">
            <v>36405.859872685185</v>
          </cell>
          <cell r="P841" t="str">
            <v>ADMIN</v>
          </cell>
        </row>
        <row r="842">
          <cell r="A842" t="str">
            <v>92W02067181</v>
          </cell>
          <cell r="C842" t="str">
            <v>SIYAM</v>
          </cell>
          <cell r="D842">
            <v>26804</v>
          </cell>
          <cell r="E842" t="str">
            <v>P</v>
          </cell>
          <cell r="F842">
            <v>33878</v>
          </cell>
          <cell r="G842">
            <v>34151</v>
          </cell>
          <cell r="I842">
            <v>35598</v>
          </cell>
          <cell r="L842" t="str">
            <v>L</v>
          </cell>
          <cell r="M842" t="str">
            <v>A</v>
          </cell>
          <cell r="N842">
            <v>34243</v>
          </cell>
          <cell r="O842">
            <v>36405.859872685185</v>
          </cell>
          <cell r="P842" t="str">
            <v>ADMIN</v>
          </cell>
        </row>
        <row r="843">
          <cell r="A843" t="str">
            <v>92W02067199</v>
          </cell>
          <cell r="C843" t="str">
            <v>RADI</v>
          </cell>
          <cell r="D843">
            <v>24450</v>
          </cell>
          <cell r="E843" t="str">
            <v>L</v>
          </cell>
          <cell r="F843">
            <v>33878</v>
          </cell>
          <cell r="G843">
            <v>34151</v>
          </cell>
          <cell r="I843">
            <v>35136</v>
          </cell>
          <cell r="J843">
            <v>35238</v>
          </cell>
          <cell r="L843" t="str">
            <v>L</v>
          </cell>
          <cell r="M843" t="str">
            <v>AG</v>
          </cell>
          <cell r="N843">
            <v>34790</v>
          </cell>
          <cell r="O843">
            <v>36405.859872685185</v>
          </cell>
          <cell r="P843" t="str">
            <v>ADMIN</v>
          </cell>
        </row>
        <row r="844">
          <cell r="A844" t="str">
            <v>92W02067207</v>
          </cell>
          <cell r="C844" t="str">
            <v>SUMIRAH</v>
          </cell>
          <cell r="D844">
            <v>26003</v>
          </cell>
          <cell r="E844" t="str">
            <v>P</v>
          </cell>
          <cell r="F844">
            <v>33878</v>
          </cell>
          <cell r="G844">
            <v>34151</v>
          </cell>
          <cell r="I844">
            <v>35136</v>
          </cell>
          <cell r="J844">
            <v>35238</v>
          </cell>
          <cell r="L844" t="str">
            <v>L</v>
          </cell>
          <cell r="M844" t="str">
            <v>AG</v>
          </cell>
          <cell r="N844">
            <v>34790</v>
          </cell>
          <cell r="O844">
            <v>36405.859884259262</v>
          </cell>
          <cell r="P844" t="str">
            <v>ADMIN</v>
          </cell>
        </row>
        <row r="845">
          <cell r="A845" t="str">
            <v>92W02067215</v>
          </cell>
          <cell r="C845" t="str">
            <v>DIRMAN</v>
          </cell>
          <cell r="D845">
            <v>24991</v>
          </cell>
          <cell r="E845" t="str">
            <v>L</v>
          </cell>
          <cell r="F845">
            <v>33878</v>
          </cell>
          <cell r="G845">
            <v>34151</v>
          </cell>
          <cell r="I845">
            <v>35404</v>
          </cell>
          <cell r="J845">
            <v>35238</v>
          </cell>
          <cell r="L845" t="str">
            <v>L</v>
          </cell>
          <cell r="M845" t="str">
            <v>AG</v>
          </cell>
          <cell r="N845">
            <v>35065</v>
          </cell>
          <cell r="O845">
            <v>38268.572916666664</v>
          </cell>
          <cell r="P845" t="str">
            <v>A230320</v>
          </cell>
        </row>
        <row r="846">
          <cell r="A846" t="str">
            <v>92W02067223</v>
          </cell>
          <cell r="C846" t="str">
            <v>SUTIYAWATI</v>
          </cell>
          <cell r="D846">
            <v>26281</v>
          </cell>
          <cell r="E846" t="str">
            <v>P</v>
          </cell>
          <cell r="F846">
            <v>33878</v>
          </cell>
          <cell r="G846">
            <v>34151</v>
          </cell>
          <cell r="I846">
            <v>35404</v>
          </cell>
          <cell r="J846">
            <v>35238</v>
          </cell>
          <cell r="L846" t="str">
            <v>L</v>
          </cell>
          <cell r="M846" t="str">
            <v>A</v>
          </cell>
          <cell r="N846">
            <v>35065</v>
          </cell>
          <cell r="O846">
            <v>36405.859884259262</v>
          </cell>
          <cell r="P846" t="str">
            <v>ADMIN</v>
          </cell>
        </row>
        <row r="847">
          <cell r="A847" t="str">
            <v>92W02067231</v>
          </cell>
          <cell r="C847" t="str">
            <v>SUPARMAN</v>
          </cell>
          <cell r="D847">
            <v>24473</v>
          </cell>
          <cell r="E847" t="str">
            <v>L</v>
          </cell>
          <cell r="F847">
            <v>33878</v>
          </cell>
          <cell r="G847">
            <v>34151</v>
          </cell>
          <cell r="I847">
            <v>35157</v>
          </cell>
          <cell r="L847" t="str">
            <v>L</v>
          </cell>
          <cell r="M847" t="str">
            <v>AG</v>
          </cell>
          <cell r="N847">
            <v>34547</v>
          </cell>
          <cell r="O847">
            <v>37488.692731481482</v>
          </cell>
          <cell r="P847" t="str">
            <v>ENY</v>
          </cell>
        </row>
        <row r="848">
          <cell r="A848" t="str">
            <v>92W02067249</v>
          </cell>
          <cell r="C848" t="str">
            <v>SUPARSIH</v>
          </cell>
          <cell r="D848">
            <v>26086</v>
          </cell>
          <cell r="E848" t="str">
            <v>P</v>
          </cell>
          <cell r="F848">
            <v>33878</v>
          </cell>
          <cell r="G848">
            <v>34151</v>
          </cell>
          <cell r="I848">
            <v>35136</v>
          </cell>
          <cell r="L848" t="str">
            <v>L</v>
          </cell>
          <cell r="M848" t="str">
            <v>A</v>
          </cell>
          <cell r="N848">
            <v>34243</v>
          </cell>
          <cell r="O848">
            <v>36405.859884259262</v>
          </cell>
          <cell r="P848" t="str">
            <v>ADMIN</v>
          </cell>
        </row>
        <row r="849">
          <cell r="A849" t="str">
            <v>92W02067256</v>
          </cell>
          <cell r="C849" t="str">
            <v>SLAMET RYONO</v>
          </cell>
          <cell r="D849">
            <v>24933</v>
          </cell>
          <cell r="E849" t="str">
            <v>L</v>
          </cell>
          <cell r="F849">
            <v>33878</v>
          </cell>
          <cell r="G849">
            <v>34151</v>
          </cell>
          <cell r="I849">
            <v>35136</v>
          </cell>
          <cell r="J849">
            <v>35238</v>
          </cell>
          <cell r="L849" t="str">
            <v>L</v>
          </cell>
          <cell r="M849" t="str">
            <v>A</v>
          </cell>
          <cell r="N849">
            <v>35156</v>
          </cell>
          <cell r="O849">
            <v>36405.859884259262</v>
          </cell>
          <cell r="P849" t="str">
            <v>ADMIN</v>
          </cell>
        </row>
        <row r="850">
          <cell r="A850" t="str">
            <v>92W02067264</v>
          </cell>
          <cell r="C850" t="str">
            <v>SUTYNA</v>
          </cell>
          <cell r="D850">
            <v>25385</v>
          </cell>
          <cell r="E850" t="str">
            <v>P</v>
          </cell>
          <cell r="F850">
            <v>33878</v>
          </cell>
          <cell r="G850">
            <v>34151</v>
          </cell>
          <cell r="I850">
            <v>35404</v>
          </cell>
          <cell r="J850">
            <v>35238</v>
          </cell>
          <cell r="L850" t="str">
            <v>L</v>
          </cell>
          <cell r="M850" t="str">
            <v>A</v>
          </cell>
          <cell r="N850">
            <v>35065</v>
          </cell>
          <cell r="O850">
            <v>36405.859884259262</v>
          </cell>
          <cell r="P850" t="str">
            <v>ADMIN</v>
          </cell>
        </row>
        <row r="851">
          <cell r="A851" t="str">
            <v>92W02067280</v>
          </cell>
          <cell r="C851" t="str">
            <v>TUTUT WINARNI</v>
          </cell>
          <cell r="D851">
            <v>23634</v>
          </cell>
          <cell r="E851" t="str">
            <v>P</v>
          </cell>
          <cell r="F851">
            <v>33878</v>
          </cell>
          <cell r="G851">
            <v>34151</v>
          </cell>
          <cell r="I851">
            <v>35404</v>
          </cell>
          <cell r="J851">
            <v>35238</v>
          </cell>
          <cell r="L851" t="str">
            <v>L</v>
          </cell>
          <cell r="M851" t="str">
            <v>A</v>
          </cell>
          <cell r="N851">
            <v>35065</v>
          </cell>
          <cell r="O851">
            <v>36405.859884259262</v>
          </cell>
          <cell r="P851" t="str">
            <v>ADMIN</v>
          </cell>
        </row>
        <row r="852">
          <cell r="A852" t="str">
            <v>92W02067298</v>
          </cell>
          <cell r="C852" t="str">
            <v>TUKINO</v>
          </cell>
          <cell r="D852">
            <v>24574</v>
          </cell>
          <cell r="E852" t="str">
            <v>L</v>
          </cell>
          <cell r="F852">
            <v>33878</v>
          </cell>
          <cell r="G852">
            <v>34151</v>
          </cell>
          <cell r="I852">
            <v>35136</v>
          </cell>
          <cell r="L852" t="str">
            <v>L</v>
          </cell>
          <cell r="M852" t="str">
            <v>A</v>
          </cell>
          <cell r="N852">
            <v>34243</v>
          </cell>
          <cell r="O852">
            <v>36405.859884259262</v>
          </cell>
          <cell r="P852" t="str">
            <v>ADMIN</v>
          </cell>
        </row>
        <row r="853">
          <cell r="A853" t="str">
            <v>92W02067306</v>
          </cell>
          <cell r="C853" t="str">
            <v>YANI</v>
          </cell>
          <cell r="D853">
            <v>25024</v>
          </cell>
          <cell r="E853" t="str">
            <v>P</v>
          </cell>
          <cell r="F853">
            <v>33878</v>
          </cell>
          <cell r="G853">
            <v>34151</v>
          </cell>
          <cell r="I853">
            <v>35136</v>
          </cell>
          <cell r="J853">
            <v>35238</v>
          </cell>
          <cell r="L853" t="str">
            <v>L</v>
          </cell>
          <cell r="M853" t="str">
            <v>A</v>
          </cell>
          <cell r="N853">
            <v>35065</v>
          </cell>
          <cell r="O853">
            <v>36405.859884259262</v>
          </cell>
          <cell r="P853" t="str">
            <v>ADMIN</v>
          </cell>
        </row>
        <row r="854">
          <cell r="A854" t="str">
            <v>92W02067314</v>
          </cell>
          <cell r="C854" t="str">
            <v>HARJO UTOMO</v>
          </cell>
          <cell r="D854">
            <v>20891</v>
          </cell>
          <cell r="E854" t="str">
            <v>L</v>
          </cell>
          <cell r="F854">
            <v>33878</v>
          </cell>
          <cell r="G854">
            <v>34151</v>
          </cell>
          <cell r="I854">
            <v>35157</v>
          </cell>
          <cell r="L854" t="str">
            <v>L</v>
          </cell>
          <cell r="M854" t="str">
            <v>A</v>
          </cell>
          <cell r="N854">
            <v>34547</v>
          </cell>
          <cell r="O854">
            <v>36405.859884259262</v>
          </cell>
          <cell r="P854" t="str">
            <v>ADMIN</v>
          </cell>
        </row>
        <row r="855">
          <cell r="A855" t="str">
            <v>92W02067322</v>
          </cell>
          <cell r="C855" t="str">
            <v>WASIYAH</v>
          </cell>
          <cell r="D855">
            <v>25173</v>
          </cell>
          <cell r="E855" t="str">
            <v>P</v>
          </cell>
          <cell r="F855">
            <v>33878</v>
          </cell>
          <cell r="G855">
            <v>34151</v>
          </cell>
          <cell r="I855">
            <v>35157</v>
          </cell>
          <cell r="L855" t="str">
            <v>L</v>
          </cell>
          <cell r="M855" t="str">
            <v>A</v>
          </cell>
          <cell r="N855">
            <v>34547</v>
          </cell>
          <cell r="O855">
            <v>36405.859884259262</v>
          </cell>
          <cell r="P855" t="str">
            <v>ADMIN</v>
          </cell>
        </row>
        <row r="856">
          <cell r="A856" t="str">
            <v>92W02067330</v>
          </cell>
          <cell r="C856" t="str">
            <v>SUDIHARJO</v>
          </cell>
          <cell r="D856">
            <v>22411</v>
          </cell>
          <cell r="E856" t="str">
            <v>L</v>
          </cell>
          <cell r="F856">
            <v>33878</v>
          </cell>
          <cell r="G856">
            <v>34151</v>
          </cell>
          <cell r="I856">
            <v>35136</v>
          </cell>
          <cell r="L856" t="str">
            <v>L</v>
          </cell>
          <cell r="M856" t="str">
            <v>AG</v>
          </cell>
          <cell r="N856">
            <v>34243</v>
          </cell>
          <cell r="O856">
            <v>38055.726388888892</v>
          </cell>
          <cell r="P856" t="str">
            <v>A230320</v>
          </cell>
        </row>
        <row r="857">
          <cell r="A857" t="str">
            <v>92W02067348</v>
          </cell>
          <cell r="C857" t="str">
            <v>UMIYATI</v>
          </cell>
          <cell r="D857">
            <v>24784</v>
          </cell>
          <cell r="E857" t="str">
            <v>P</v>
          </cell>
          <cell r="F857">
            <v>33878</v>
          </cell>
          <cell r="G857">
            <v>34151</v>
          </cell>
          <cell r="I857">
            <v>35136</v>
          </cell>
          <cell r="L857" t="str">
            <v>L</v>
          </cell>
          <cell r="M857" t="str">
            <v>AG</v>
          </cell>
          <cell r="N857">
            <v>34486</v>
          </cell>
          <cell r="O857">
            <v>38055.725740740738</v>
          </cell>
          <cell r="P857" t="str">
            <v>A230320</v>
          </cell>
        </row>
        <row r="858">
          <cell r="A858" t="str">
            <v>92W02067355</v>
          </cell>
          <cell r="C858" t="str">
            <v>SUPRIADI KLUMPUK</v>
          </cell>
          <cell r="D858">
            <v>21349</v>
          </cell>
          <cell r="E858" t="str">
            <v>L</v>
          </cell>
          <cell r="F858">
            <v>33878</v>
          </cell>
          <cell r="G858">
            <v>34151</v>
          </cell>
          <cell r="I858">
            <v>35752</v>
          </cell>
          <cell r="J858">
            <v>35238</v>
          </cell>
          <cell r="L858" t="str">
            <v>L</v>
          </cell>
          <cell r="M858" t="str">
            <v>A</v>
          </cell>
          <cell r="N858">
            <v>35704</v>
          </cell>
          <cell r="O858">
            <v>36405.859884259262</v>
          </cell>
          <cell r="P858" t="str">
            <v>ADMIN</v>
          </cell>
        </row>
        <row r="859">
          <cell r="A859" t="str">
            <v>92W02067363</v>
          </cell>
          <cell r="C859" t="str">
            <v>WAHIDAH</v>
          </cell>
          <cell r="D859">
            <v>24858</v>
          </cell>
          <cell r="E859" t="str">
            <v>P</v>
          </cell>
          <cell r="F859">
            <v>33878</v>
          </cell>
          <cell r="G859">
            <v>34151</v>
          </cell>
          <cell r="I859">
            <v>35136</v>
          </cell>
          <cell r="J859">
            <v>35238</v>
          </cell>
          <cell r="L859" t="str">
            <v>L</v>
          </cell>
          <cell r="M859" t="str">
            <v>A</v>
          </cell>
          <cell r="N859">
            <v>35704</v>
          </cell>
          <cell r="O859">
            <v>36405.859884259262</v>
          </cell>
          <cell r="P859" t="str">
            <v>ADMIN</v>
          </cell>
        </row>
        <row r="860">
          <cell r="A860" t="str">
            <v>92W02067389</v>
          </cell>
          <cell r="C860" t="str">
            <v>NISEM</v>
          </cell>
          <cell r="D860">
            <v>24607</v>
          </cell>
          <cell r="E860" t="str">
            <v>P</v>
          </cell>
          <cell r="F860">
            <v>33878</v>
          </cell>
          <cell r="G860">
            <v>34151</v>
          </cell>
          <cell r="I860">
            <v>35404</v>
          </cell>
          <cell r="J860">
            <v>35238</v>
          </cell>
          <cell r="L860" t="str">
            <v>L</v>
          </cell>
          <cell r="M860" t="str">
            <v>A</v>
          </cell>
          <cell r="N860">
            <v>35065</v>
          </cell>
          <cell r="O860">
            <v>36405.859884259262</v>
          </cell>
          <cell r="P860" t="str">
            <v>ADMIN</v>
          </cell>
        </row>
        <row r="861">
          <cell r="A861" t="str">
            <v>92W02067397</v>
          </cell>
          <cell r="C861" t="str">
            <v>HARTONO</v>
          </cell>
          <cell r="D861">
            <v>20721</v>
          </cell>
          <cell r="E861" t="str">
            <v>L</v>
          </cell>
          <cell r="F861">
            <v>33878</v>
          </cell>
          <cell r="G861">
            <v>34151</v>
          </cell>
          <cell r="I861">
            <v>35136</v>
          </cell>
          <cell r="J861">
            <v>35238</v>
          </cell>
          <cell r="L861" t="str">
            <v>L</v>
          </cell>
          <cell r="M861" t="str">
            <v>A</v>
          </cell>
          <cell r="N861">
            <v>35156</v>
          </cell>
          <cell r="O861">
            <v>36405.859884259262</v>
          </cell>
          <cell r="P861" t="str">
            <v>ADMIN</v>
          </cell>
        </row>
        <row r="862">
          <cell r="A862" t="str">
            <v>92W02067405</v>
          </cell>
          <cell r="C862" t="str">
            <v>WARTI</v>
          </cell>
          <cell r="D862">
            <v>22437</v>
          </cell>
          <cell r="E862" t="str">
            <v>P</v>
          </cell>
          <cell r="F862">
            <v>33878</v>
          </cell>
          <cell r="G862">
            <v>34151</v>
          </cell>
          <cell r="I862">
            <v>35404</v>
          </cell>
          <cell r="J862">
            <v>35238</v>
          </cell>
          <cell r="L862" t="str">
            <v>L</v>
          </cell>
          <cell r="M862" t="str">
            <v>A</v>
          </cell>
          <cell r="N862">
            <v>35065</v>
          </cell>
          <cell r="O862">
            <v>36405.859884259262</v>
          </cell>
          <cell r="P862" t="str">
            <v>ADMIN</v>
          </cell>
        </row>
        <row r="863">
          <cell r="A863" t="str">
            <v>92W02067413</v>
          </cell>
          <cell r="C863" t="str">
            <v>KIMIN SUNARTO</v>
          </cell>
          <cell r="D863">
            <v>23181</v>
          </cell>
          <cell r="E863" t="str">
            <v>L</v>
          </cell>
          <cell r="F863">
            <v>33878</v>
          </cell>
          <cell r="G863">
            <v>34151</v>
          </cell>
          <cell r="I863">
            <v>35404</v>
          </cell>
          <cell r="J863">
            <v>35238</v>
          </cell>
          <cell r="L863" t="str">
            <v>L</v>
          </cell>
          <cell r="M863" t="str">
            <v>A</v>
          </cell>
          <cell r="N863">
            <v>35065</v>
          </cell>
          <cell r="O863">
            <v>36405.859884259262</v>
          </cell>
          <cell r="P863" t="str">
            <v>ADMIN</v>
          </cell>
        </row>
        <row r="864">
          <cell r="A864" t="str">
            <v>92W02067421</v>
          </cell>
          <cell r="C864" t="str">
            <v>MISKIYAH</v>
          </cell>
          <cell r="D864">
            <v>25039</v>
          </cell>
          <cell r="E864" t="str">
            <v>P</v>
          </cell>
          <cell r="F864">
            <v>33878</v>
          </cell>
          <cell r="G864">
            <v>34151</v>
          </cell>
          <cell r="I864">
            <v>35136</v>
          </cell>
          <cell r="J864">
            <v>35238</v>
          </cell>
          <cell r="L864" t="str">
            <v>L</v>
          </cell>
          <cell r="M864" t="str">
            <v>AG</v>
          </cell>
          <cell r="N864">
            <v>35309</v>
          </cell>
          <cell r="O864">
            <v>37582.605127314811</v>
          </cell>
          <cell r="P864" t="str">
            <v>ENY</v>
          </cell>
        </row>
        <row r="865">
          <cell r="A865" t="str">
            <v>92W02067439</v>
          </cell>
          <cell r="C865" t="str">
            <v>TARYONO</v>
          </cell>
          <cell r="D865">
            <v>22005</v>
          </cell>
          <cell r="E865" t="str">
            <v>L</v>
          </cell>
          <cell r="F865">
            <v>33878</v>
          </cell>
          <cell r="G865">
            <v>34151</v>
          </cell>
          <cell r="I865">
            <v>35404</v>
          </cell>
          <cell r="J865">
            <v>35238</v>
          </cell>
          <cell r="L865" t="str">
            <v>L</v>
          </cell>
          <cell r="M865" t="str">
            <v>A</v>
          </cell>
          <cell r="N865">
            <v>35065</v>
          </cell>
          <cell r="O865">
            <v>36405.859884259262</v>
          </cell>
          <cell r="P865" t="str">
            <v>ADMIN</v>
          </cell>
        </row>
        <row r="866">
          <cell r="A866" t="str">
            <v>92W02067447</v>
          </cell>
          <cell r="C866" t="str">
            <v>SARIATUN</v>
          </cell>
          <cell r="D866">
            <v>21159</v>
          </cell>
          <cell r="E866" t="str">
            <v>P</v>
          </cell>
          <cell r="F866">
            <v>33878</v>
          </cell>
          <cell r="G866">
            <v>34151</v>
          </cell>
          <cell r="I866">
            <v>35404</v>
          </cell>
          <cell r="J866">
            <v>35238</v>
          </cell>
          <cell r="L866" t="str">
            <v>L</v>
          </cell>
          <cell r="M866" t="str">
            <v>A</v>
          </cell>
          <cell r="N866">
            <v>35065</v>
          </cell>
          <cell r="O866">
            <v>36405.859884259262</v>
          </cell>
          <cell r="P866" t="str">
            <v>ADMIN</v>
          </cell>
        </row>
        <row r="867">
          <cell r="A867" t="str">
            <v>92W02067454</v>
          </cell>
          <cell r="C867" t="str">
            <v>SIPUR</v>
          </cell>
          <cell r="D867">
            <v>22470</v>
          </cell>
          <cell r="E867" t="str">
            <v>L</v>
          </cell>
          <cell r="F867">
            <v>33878</v>
          </cell>
          <cell r="G867">
            <v>34151</v>
          </cell>
          <cell r="I867">
            <v>35404</v>
          </cell>
          <cell r="J867">
            <v>35238</v>
          </cell>
          <cell r="L867" t="str">
            <v>L</v>
          </cell>
          <cell r="M867" t="str">
            <v>A</v>
          </cell>
          <cell r="N867">
            <v>35065</v>
          </cell>
          <cell r="O867">
            <v>36405.859884259262</v>
          </cell>
          <cell r="P867" t="str">
            <v>ADMIN</v>
          </cell>
        </row>
        <row r="868">
          <cell r="A868" t="str">
            <v>92W02067462</v>
          </cell>
          <cell r="C868" t="str">
            <v>SANIYEM</v>
          </cell>
          <cell r="D868">
            <v>22811</v>
          </cell>
          <cell r="E868" t="str">
            <v>P</v>
          </cell>
          <cell r="F868">
            <v>33878</v>
          </cell>
          <cell r="G868">
            <v>34151</v>
          </cell>
          <cell r="I868">
            <v>35404</v>
          </cell>
          <cell r="J868">
            <v>35238</v>
          </cell>
          <cell r="L868" t="str">
            <v>L</v>
          </cell>
          <cell r="M868" t="str">
            <v>A</v>
          </cell>
          <cell r="N868">
            <v>35065</v>
          </cell>
          <cell r="O868">
            <v>36405.859884259262</v>
          </cell>
          <cell r="P868" t="str">
            <v>ADMIN</v>
          </cell>
        </row>
        <row r="869">
          <cell r="A869" t="str">
            <v>92W02067470</v>
          </cell>
          <cell r="C869" t="str">
            <v>YATIN AL SARWONO</v>
          </cell>
          <cell r="D869">
            <v>19724</v>
          </cell>
          <cell r="E869" t="str">
            <v>L</v>
          </cell>
          <cell r="F869">
            <v>33878</v>
          </cell>
          <cell r="G869">
            <v>34151</v>
          </cell>
          <cell r="I869">
            <v>35136</v>
          </cell>
          <cell r="J869">
            <v>35238</v>
          </cell>
          <cell r="L869" t="str">
            <v>L</v>
          </cell>
          <cell r="M869" t="str">
            <v>AG</v>
          </cell>
          <cell r="N869">
            <v>35065</v>
          </cell>
          <cell r="O869">
            <v>37867.60119212963</v>
          </cell>
          <cell r="P869" t="str">
            <v>ENY</v>
          </cell>
        </row>
        <row r="870">
          <cell r="A870" t="str">
            <v>92W02067488</v>
          </cell>
          <cell r="C870" t="str">
            <v>SMINEM</v>
          </cell>
          <cell r="D870">
            <v>24383</v>
          </cell>
          <cell r="E870" t="str">
            <v>P</v>
          </cell>
          <cell r="F870">
            <v>33878</v>
          </cell>
          <cell r="G870">
            <v>34151</v>
          </cell>
          <cell r="I870">
            <v>35157</v>
          </cell>
          <cell r="L870" t="str">
            <v>L</v>
          </cell>
          <cell r="M870" t="str">
            <v>AG</v>
          </cell>
          <cell r="N870">
            <v>34578</v>
          </cell>
          <cell r="O870">
            <v>37867.600486111114</v>
          </cell>
          <cell r="P870" t="str">
            <v>ENY</v>
          </cell>
        </row>
        <row r="871">
          <cell r="A871" t="str">
            <v>92W02067496</v>
          </cell>
          <cell r="C871" t="str">
            <v>NGAHADI WIYOTO</v>
          </cell>
          <cell r="D871">
            <v>24471</v>
          </cell>
          <cell r="E871" t="str">
            <v>L</v>
          </cell>
          <cell r="F871">
            <v>33878</v>
          </cell>
          <cell r="G871">
            <v>34151</v>
          </cell>
          <cell r="I871">
            <v>35136</v>
          </cell>
          <cell r="J871">
            <v>35238</v>
          </cell>
          <cell r="L871" t="str">
            <v>L</v>
          </cell>
          <cell r="M871" t="str">
            <v>A</v>
          </cell>
          <cell r="N871">
            <v>35186</v>
          </cell>
          <cell r="O871">
            <v>36405.859884259262</v>
          </cell>
          <cell r="P871" t="str">
            <v>ADMIN</v>
          </cell>
        </row>
        <row r="872">
          <cell r="A872" t="str">
            <v>92W02067504</v>
          </cell>
          <cell r="C872" t="str">
            <v>SUMINAH</v>
          </cell>
          <cell r="D872">
            <v>24206</v>
          </cell>
          <cell r="E872" t="str">
            <v>P</v>
          </cell>
          <cell r="F872">
            <v>33878</v>
          </cell>
          <cell r="G872">
            <v>34151</v>
          </cell>
          <cell r="L872" t="str">
            <v>K0</v>
          </cell>
          <cell r="M872" t="str">
            <v>AG</v>
          </cell>
          <cell r="N872">
            <v>37561</v>
          </cell>
          <cell r="O872">
            <v>37965.572696759256</v>
          </cell>
          <cell r="P872" t="str">
            <v>ITA</v>
          </cell>
          <cell r="Q872">
            <v>36405.102743055555</v>
          </cell>
        </row>
        <row r="873">
          <cell r="A873" t="str">
            <v>92W02067512</v>
          </cell>
          <cell r="C873" t="str">
            <v>S MISDAL</v>
          </cell>
          <cell r="D873">
            <v>26150</v>
          </cell>
          <cell r="E873" t="str">
            <v>L</v>
          </cell>
          <cell r="F873">
            <v>33878</v>
          </cell>
          <cell r="G873">
            <v>34151</v>
          </cell>
          <cell r="I873">
            <v>35404</v>
          </cell>
          <cell r="J873">
            <v>35238</v>
          </cell>
          <cell r="L873" t="str">
            <v>L</v>
          </cell>
          <cell r="M873" t="str">
            <v>A</v>
          </cell>
          <cell r="N873">
            <v>35065</v>
          </cell>
          <cell r="O873">
            <v>36405.859884259262</v>
          </cell>
          <cell r="P873" t="str">
            <v>ADMIN</v>
          </cell>
        </row>
        <row r="874">
          <cell r="A874" t="str">
            <v>92W02067520</v>
          </cell>
          <cell r="C874" t="str">
            <v>SUJARNI</v>
          </cell>
          <cell r="D874">
            <v>24283</v>
          </cell>
          <cell r="E874" t="str">
            <v>P</v>
          </cell>
          <cell r="F874">
            <v>33878</v>
          </cell>
          <cell r="G874">
            <v>34151</v>
          </cell>
          <cell r="I874">
            <v>35404</v>
          </cell>
          <cell r="J874">
            <v>35238</v>
          </cell>
          <cell r="L874" t="str">
            <v>L</v>
          </cell>
          <cell r="M874" t="str">
            <v>A</v>
          </cell>
          <cell r="N874">
            <v>35065</v>
          </cell>
          <cell r="O874">
            <v>36405.859895833331</v>
          </cell>
          <cell r="P874" t="str">
            <v>ADMIN</v>
          </cell>
        </row>
        <row r="875">
          <cell r="A875" t="str">
            <v>92W02067538</v>
          </cell>
          <cell r="C875" t="str">
            <v>PUJIONO</v>
          </cell>
          <cell r="D875">
            <v>25917</v>
          </cell>
          <cell r="E875" t="str">
            <v>L</v>
          </cell>
          <cell r="F875">
            <v>33878</v>
          </cell>
          <cell r="G875">
            <v>34151</v>
          </cell>
          <cell r="I875">
            <v>35157</v>
          </cell>
          <cell r="L875" t="str">
            <v>L</v>
          </cell>
          <cell r="M875" t="str">
            <v>A</v>
          </cell>
          <cell r="N875">
            <v>34455</v>
          </cell>
          <cell r="O875">
            <v>36405.859895833331</v>
          </cell>
          <cell r="P875" t="str">
            <v>ADMIN</v>
          </cell>
        </row>
        <row r="876">
          <cell r="A876" t="str">
            <v>92W02067546</v>
          </cell>
          <cell r="C876" t="str">
            <v>ASIH</v>
          </cell>
          <cell r="D876">
            <v>27160</v>
          </cell>
          <cell r="E876" t="str">
            <v>P</v>
          </cell>
          <cell r="F876">
            <v>33878</v>
          </cell>
          <cell r="G876">
            <v>34151</v>
          </cell>
          <cell r="I876">
            <v>35157</v>
          </cell>
          <cell r="L876" t="str">
            <v>L</v>
          </cell>
          <cell r="M876" t="str">
            <v>A</v>
          </cell>
          <cell r="N876">
            <v>34455</v>
          </cell>
          <cell r="O876">
            <v>36405.859895833331</v>
          </cell>
          <cell r="P876" t="str">
            <v>ADMIN</v>
          </cell>
        </row>
        <row r="877">
          <cell r="A877" t="str">
            <v>92W02067553</v>
          </cell>
          <cell r="C877" t="str">
            <v>RIBUT</v>
          </cell>
          <cell r="D877">
            <v>22920</v>
          </cell>
          <cell r="E877" t="str">
            <v>L</v>
          </cell>
          <cell r="F877">
            <v>33878</v>
          </cell>
          <cell r="G877">
            <v>34151</v>
          </cell>
          <cell r="I877">
            <v>35136</v>
          </cell>
          <cell r="J877">
            <v>35238</v>
          </cell>
          <cell r="L877" t="str">
            <v>L</v>
          </cell>
          <cell r="M877" t="str">
            <v>P</v>
          </cell>
          <cell r="N877">
            <v>35949</v>
          </cell>
          <cell r="O877">
            <v>36405.859895833331</v>
          </cell>
          <cell r="P877" t="str">
            <v>ADMIN</v>
          </cell>
        </row>
        <row r="878">
          <cell r="A878" t="str">
            <v>92W02067561</v>
          </cell>
          <cell r="C878" t="str">
            <v>ROKIYAH</v>
          </cell>
          <cell r="D878">
            <v>24141</v>
          </cell>
          <cell r="E878" t="str">
            <v>P</v>
          </cell>
          <cell r="F878">
            <v>33878</v>
          </cell>
          <cell r="G878">
            <v>34151</v>
          </cell>
          <cell r="I878">
            <v>35136</v>
          </cell>
          <cell r="J878">
            <v>35238</v>
          </cell>
          <cell r="L878" t="str">
            <v>L</v>
          </cell>
          <cell r="M878" t="str">
            <v>A</v>
          </cell>
          <cell r="N878">
            <v>35065</v>
          </cell>
          <cell r="O878">
            <v>36405.859895833331</v>
          </cell>
          <cell r="P878" t="str">
            <v>ADMIN</v>
          </cell>
        </row>
        <row r="879">
          <cell r="A879" t="str">
            <v>92W02067579</v>
          </cell>
          <cell r="C879" t="str">
            <v>NUR RAHMAT</v>
          </cell>
          <cell r="D879">
            <v>23409</v>
          </cell>
          <cell r="E879" t="str">
            <v>L</v>
          </cell>
          <cell r="F879">
            <v>33878</v>
          </cell>
          <cell r="G879">
            <v>34151</v>
          </cell>
          <cell r="I879">
            <v>35136</v>
          </cell>
          <cell r="L879" t="str">
            <v>L</v>
          </cell>
          <cell r="M879" t="str">
            <v>A</v>
          </cell>
          <cell r="N879">
            <v>34243</v>
          </cell>
          <cell r="O879">
            <v>36405.859895833331</v>
          </cell>
          <cell r="P879" t="str">
            <v>ADMIN</v>
          </cell>
        </row>
        <row r="880">
          <cell r="A880" t="str">
            <v>92W02067587</v>
          </cell>
          <cell r="C880" t="str">
            <v>SANAH BIN K</v>
          </cell>
          <cell r="D880">
            <v>26076</v>
          </cell>
          <cell r="E880" t="str">
            <v>L</v>
          </cell>
          <cell r="F880">
            <v>33878</v>
          </cell>
          <cell r="G880">
            <v>34151</v>
          </cell>
          <cell r="I880">
            <v>35404</v>
          </cell>
          <cell r="J880">
            <v>35238</v>
          </cell>
          <cell r="L880" t="str">
            <v>L</v>
          </cell>
          <cell r="M880" t="str">
            <v>A</v>
          </cell>
          <cell r="N880">
            <v>35065</v>
          </cell>
          <cell r="O880">
            <v>36405.859895833331</v>
          </cell>
          <cell r="P880" t="str">
            <v>ADMIN</v>
          </cell>
        </row>
        <row r="881">
          <cell r="A881" t="str">
            <v>92W02067595</v>
          </cell>
          <cell r="C881" t="str">
            <v>AMIN MUSIH</v>
          </cell>
          <cell r="D881">
            <v>25568</v>
          </cell>
          <cell r="E881" t="str">
            <v>L</v>
          </cell>
          <cell r="F881">
            <v>33878</v>
          </cell>
          <cell r="G881">
            <v>34151</v>
          </cell>
          <cell r="I881">
            <v>35404</v>
          </cell>
          <cell r="J881">
            <v>35238</v>
          </cell>
          <cell r="L881" t="str">
            <v>L</v>
          </cell>
          <cell r="M881" t="str">
            <v>A</v>
          </cell>
          <cell r="N881">
            <v>35065</v>
          </cell>
          <cell r="O881">
            <v>36405.859895833331</v>
          </cell>
          <cell r="P881" t="str">
            <v>ADMIN</v>
          </cell>
        </row>
        <row r="882">
          <cell r="A882" t="str">
            <v>92W02067603</v>
          </cell>
          <cell r="C882" t="str">
            <v>SAQDAH</v>
          </cell>
          <cell r="D882">
            <v>26858</v>
          </cell>
          <cell r="E882" t="str">
            <v>P</v>
          </cell>
          <cell r="F882">
            <v>33878</v>
          </cell>
          <cell r="G882">
            <v>34151</v>
          </cell>
          <cell r="I882">
            <v>35404</v>
          </cell>
          <cell r="J882">
            <v>35238</v>
          </cell>
          <cell r="L882" t="str">
            <v>L</v>
          </cell>
          <cell r="M882" t="str">
            <v>A</v>
          </cell>
          <cell r="N882">
            <v>35065</v>
          </cell>
          <cell r="O882">
            <v>36405.859895833331</v>
          </cell>
          <cell r="P882" t="str">
            <v>ADMIN</v>
          </cell>
        </row>
        <row r="883">
          <cell r="A883" t="str">
            <v>92W02067611</v>
          </cell>
          <cell r="C883" t="str">
            <v>ARIP TONO</v>
          </cell>
          <cell r="D883">
            <v>24837</v>
          </cell>
          <cell r="E883" t="str">
            <v>L</v>
          </cell>
          <cell r="F883">
            <v>33878</v>
          </cell>
          <cell r="G883">
            <v>34151</v>
          </cell>
          <cell r="I883">
            <v>35404</v>
          </cell>
          <cell r="J883">
            <v>35238</v>
          </cell>
          <cell r="L883" t="str">
            <v>L</v>
          </cell>
          <cell r="M883" t="str">
            <v>A</v>
          </cell>
          <cell r="N883">
            <v>35065</v>
          </cell>
          <cell r="O883">
            <v>36405.859895833331</v>
          </cell>
          <cell r="P883" t="str">
            <v>ADMIN</v>
          </cell>
        </row>
        <row r="884">
          <cell r="A884" t="str">
            <v>92W02067629</v>
          </cell>
          <cell r="C884" t="str">
            <v>ISMIYATUN</v>
          </cell>
          <cell r="D884">
            <v>26928</v>
          </cell>
          <cell r="E884" t="str">
            <v>P</v>
          </cell>
          <cell r="F884">
            <v>33878</v>
          </cell>
          <cell r="G884">
            <v>34151</v>
          </cell>
          <cell r="I884">
            <v>35404</v>
          </cell>
          <cell r="J884">
            <v>35238</v>
          </cell>
          <cell r="L884" t="str">
            <v>L</v>
          </cell>
          <cell r="M884" t="str">
            <v>A</v>
          </cell>
          <cell r="N884">
            <v>35065</v>
          </cell>
          <cell r="O884">
            <v>36405.859895833331</v>
          </cell>
          <cell r="P884" t="str">
            <v>ADMIN</v>
          </cell>
        </row>
        <row r="885">
          <cell r="A885" t="str">
            <v>92W02067637</v>
          </cell>
          <cell r="C885" t="str">
            <v>WARSONI</v>
          </cell>
          <cell r="D885">
            <v>21586</v>
          </cell>
          <cell r="E885" t="str">
            <v>L</v>
          </cell>
          <cell r="F885">
            <v>33878</v>
          </cell>
          <cell r="G885">
            <v>34151</v>
          </cell>
          <cell r="I885">
            <v>35598</v>
          </cell>
          <cell r="L885" t="str">
            <v>L</v>
          </cell>
          <cell r="M885" t="str">
            <v>G</v>
          </cell>
          <cell r="N885">
            <v>34243</v>
          </cell>
          <cell r="O885">
            <v>36405.859895833331</v>
          </cell>
          <cell r="P885" t="str">
            <v>ADMIN</v>
          </cell>
        </row>
        <row r="886">
          <cell r="A886" t="str">
            <v>92W02067652</v>
          </cell>
          <cell r="C886" t="str">
            <v>SUM HADI</v>
          </cell>
          <cell r="D886">
            <v>22147</v>
          </cell>
          <cell r="E886" t="str">
            <v>L</v>
          </cell>
          <cell r="F886">
            <v>33878</v>
          </cell>
          <cell r="G886">
            <v>34151</v>
          </cell>
          <cell r="I886">
            <v>35136</v>
          </cell>
          <cell r="J886">
            <v>35238</v>
          </cell>
          <cell r="L886" t="str">
            <v>L</v>
          </cell>
          <cell r="M886" t="str">
            <v>A</v>
          </cell>
          <cell r="N886">
            <v>35065</v>
          </cell>
          <cell r="O886">
            <v>36405.859895833331</v>
          </cell>
          <cell r="P886" t="str">
            <v>ADMIN</v>
          </cell>
        </row>
        <row r="887">
          <cell r="A887" t="str">
            <v>92W02067660</v>
          </cell>
          <cell r="C887" t="str">
            <v>WAKIYEM</v>
          </cell>
          <cell r="D887">
            <v>23548</v>
          </cell>
          <cell r="E887" t="str">
            <v>P</v>
          </cell>
          <cell r="F887">
            <v>33878</v>
          </cell>
          <cell r="G887">
            <v>34151</v>
          </cell>
          <cell r="I887">
            <v>35157</v>
          </cell>
          <cell r="J887">
            <v>35770</v>
          </cell>
          <cell r="L887" t="str">
            <v>L</v>
          </cell>
          <cell r="M887" t="str">
            <v>A</v>
          </cell>
          <cell r="N887">
            <v>35065</v>
          </cell>
          <cell r="O887">
            <v>36405.859895833331</v>
          </cell>
          <cell r="P887" t="str">
            <v>ADMIN</v>
          </cell>
        </row>
        <row r="888">
          <cell r="A888" t="str">
            <v>92W02067678</v>
          </cell>
          <cell r="C888" t="str">
            <v>SUPRIANTO</v>
          </cell>
          <cell r="D888">
            <v>22892</v>
          </cell>
          <cell r="E888" t="str">
            <v>L</v>
          </cell>
          <cell r="F888">
            <v>33878</v>
          </cell>
          <cell r="G888">
            <v>34151</v>
          </cell>
          <cell r="I888">
            <v>35157</v>
          </cell>
          <cell r="L888" t="str">
            <v>L</v>
          </cell>
          <cell r="M888" t="str">
            <v>P</v>
          </cell>
          <cell r="N888">
            <v>34547</v>
          </cell>
          <cell r="O888">
            <v>36405.859895833331</v>
          </cell>
          <cell r="P888" t="str">
            <v>ADMIN</v>
          </cell>
        </row>
        <row r="889">
          <cell r="A889" t="str">
            <v>92W02067686</v>
          </cell>
          <cell r="C889" t="str">
            <v>SIRIN</v>
          </cell>
          <cell r="D889">
            <v>23378</v>
          </cell>
          <cell r="E889" t="str">
            <v>P</v>
          </cell>
          <cell r="F889">
            <v>33878</v>
          </cell>
          <cell r="G889">
            <v>34151</v>
          </cell>
          <cell r="I889">
            <v>35157</v>
          </cell>
          <cell r="L889" t="str">
            <v>L</v>
          </cell>
          <cell r="M889" t="str">
            <v>P</v>
          </cell>
          <cell r="N889">
            <v>34547</v>
          </cell>
          <cell r="O889">
            <v>36405.859895833331</v>
          </cell>
          <cell r="P889" t="str">
            <v>ADMIN</v>
          </cell>
        </row>
        <row r="890">
          <cell r="A890" t="str">
            <v>92W02067694</v>
          </cell>
          <cell r="C890" t="str">
            <v>PARYOTO SUTARYOTO</v>
          </cell>
          <cell r="D890">
            <v>22929</v>
          </cell>
          <cell r="E890" t="str">
            <v>L</v>
          </cell>
          <cell r="F890">
            <v>33878</v>
          </cell>
          <cell r="G890">
            <v>34151</v>
          </cell>
          <cell r="L890" t="str">
            <v>K0</v>
          </cell>
          <cell r="M890" t="str">
            <v>AG</v>
          </cell>
          <cell r="N890">
            <v>36892</v>
          </cell>
          <cell r="O890">
            <v>37879.620717592596</v>
          </cell>
          <cell r="P890" t="str">
            <v>ENY</v>
          </cell>
          <cell r="Q890">
            <v>36405.102743055555</v>
          </cell>
        </row>
        <row r="891">
          <cell r="A891" t="str">
            <v>92W02067702</v>
          </cell>
          <cell r="C891" t="str">
            <v>ALMIAH</v>
          </cell>
          <cell r="D891">
            <v>25141</v>
          </cell>
          <cell r="E891" t="str">
            <v>P</v>
          </cell>
          <cell r="F891">
            <v>33878</v>
          </cell>
          <cell r="G891">
            <v>34151</v>
          </cell>
          <cell r="L891" t="str">
            <v>K0</v>
          </cell>
          <cell r="M891" t="str">
            <v>AG</v>
          </cell>
          <cell r="N891">
            <v>36161</v>
          </cell>
          <cell r="O891">
            <v>37879.621435185189</v>
          </cell>
          <cell r="P891" t="str">
            <v>ENY</v>
          </cell>
          <cell r="Q891">
            <v>36405.102743055555</v>
          </cell>
        </row>
        <row r="892">
          <cell r="A892" t="str">
            <v>92W02067710</v>
          </cell>
          <cell r="C892" t="str">
            <v>TASLIM</v>
          </cell>
          <cell r="D892">
            <v>23011</v>
          </cell>
          <cell r="E892" t="str">
            <v>L</v>
          </cell>
          <cell r="F892">
            <v>33878</v>
          </cell>
          <cell r="G892">
            <v>34151</v>
          </cell>
          <cell r="I892">
            <v>35753</v>
          </cell>
          <cell r="J892">
            <v>35238</v>
          </cell>
          <cell r="L892" t="str">
            <v>L</v>
          </cell>
          <cell r="M892" t="str">
            <v>A</v>
          </cell>
          <cell r="N892">
            <v>35704</v>
          </cell>
          <cell r="O892">
            <v>36405.859895833331</v>
          </cell>
          <cell r="P892" t="str">
            <v>ADMIN</v>
          </cell>
        </row>
        <row r="893">
          <cell r="A893" t="str">
            <v>92W02067728</v>
          </cell>
          <cell r="C893" t="str">
            <v>NGADINI</v>
          </cell>
          <cell r="D893">
            <v>23742</v>
          </cell>
          <cell r="E893" t="str">
            <v>P</v>
          </cell>
          <cell r="F893">
            <v>33878</v>
          </cell>
          <cell r="G893">
            <v>34151</v>
          </cell>
          <cell r="I893">
            <v>35753</v>
          </cell>
          <cell r="J893">
            <v>35238</v>
          </cell>
          <cell r="L893" t="str">
            <v>L</v>
          </cell>
          <cell r="M893" t="str">
            <v>A</v>
          </cell>
          <cell r="N893">
            <v>35704</v>
          </cell>
          <cell r="O893">
            <v>36405.859895833331</v>
          </cell>
          <cell r="P893" t="str">
            <v>ADMIN</v>
          </cell>
        </row>
        <row r="894">
          <cell r="A894" t="str">
            <v>92W02067736</v>
          </cell>
          <cell r="C894" t="str">
            <v>SAMSUDDIN</v>
          </cell>
          <cell r="D894">
            <v>23780</v>
          </cell>
          <cell r="E894" t="str">
            <v>L</v>
          </cell>
          <cell r="F894">
            <v>33878</v>
          </cell>
          <cell r="G894">
            <v>34151</v>
          </cell>
          <cell r="I894">
            <v>35157</v>
          </cell>
          <cell r="L894" t="str">
            <v>L</v>
          </cell>
          <cell r="M894" t="str">
            <v>A</v>
          </cell>
          <cell r="N894">
            <v>34516</v>
          </cell>
          <cell r="O894">
            <v>36405.859895833331</v>
          </cell>
          <cell r="P894" t="str">
            <v>ADMIN</v>
          </cell>
        </row>
        <row r="895">
          <cell r="A895" t="str">
            <v>92W02067744</v>
          </cell>
          <cell r="C895" t="str">
            <v>MISKEM</v>
          </cell>
          <cell r="D895">
            <v>24587</v>
          </cell>
          <cell r="E895" t="str">
            <v>P</v>
          </cell>
          <cell r="F895">
            <v>33878</v>
          </cell>
          <cell r="G895">
            <v>34151</v>
          </cell>
          <cell r="I895">
            <v>35136</v>
          </cell>
          <cell r="J895">
            <v>35238</v>
          </cell>
          <cell r="L895" t="str">
            <v>L</v>
          </cell>
          <cell r="M895" t="str">
            <v>A</v>
          </cell>
          <cell r="N895">
            <v>35065</v>
          </cell>
          <cell r="O895">
            <v>36405.859895833331</v>
          </cell>
          <cell r="P895" t="str">
            <v>ADMIN</v>
          </cell>
        </row>
        <row r="896">
          <cell r="A896" t="str">
            <v>92W02067751</v>
          </cell>
          <cell r="B896" t="str">
            <v>921300042</v>
          </cell>
          <cell r="C896" t="str">
            <v>SLAMET</v>
          </cell>
          <cell r="D896">
            <v>25824</v>
          </cell>
          <cell r="E896" t="str">
            <v>L</v>
          </cell>
          <cell r="F896">
            <v>33878</v>
          </cell>
          <cell r="G896">
            <v>34151</v>
          </cell>
          <cell r="L896" t="str">
            <v>K0</v>
          </cell>
          <cell r="M896" t="str">
            <v>AG</v>
          </cell>
          <cell r="N896">
            <v>38139</v>
          </cell>
          <cell r="O896">
            <v>38175.305312500001</v>
          </cell>
          <cell r="P896" t="str">
            <v>A230320</v>
          </cell>
          <cell r="Q896">
            <v>36405.102743055555</v>
          </cell>
        </row>
        <row r="897">
          <cell r="A897" t="str">
            <v>92W02067769</v>
          </cell>
          <cell r="C897" t="str">
            <v>NGATIYAH</v>
          </cell>
          <cell r="D897">
            <v>24701</v>
          </cell>
          <cell r="E897" t="str">
            <v>P</v>
          </cell>
          <cell r="F897">
            <v>33878</v>
          </cell>
          <cell r="G897">
            <v>34151</v>
          </cell>
          <cell r="L897" t="str">
            <v>K0</v>
          </cell>
          <cell r="M897" t="str">
            <v>AG</v>
          </cell>
          <cell r="N897">
            <v>37530</v>
          </cell>
          <cell r="O897">
            <v>38145.663171296299</v>
          </cell>
          <cell r="P897" t="str">
            <v>A230320</v>
          </cell>
          <cell r="Q897">
            <v>36405.102743055555</v>
          </cell>
        </row>
        <row r="898">
          <cell r="A898" t="str">
            <v>92W02067777</v>
          </cell>
          <cell r="C898" t="str">
            <v>MARDIYO</v>
          </cell>
          <cell r="D898">
            <v>21341</v>
          </cell>
          <cell r="E898" t="str">
            <v>L</v>
          </cell>
          <cell r="F898">
            <v>33878</v>
          </cell>
          <cell r="G898">
            <v>34151</v>
          </cell>
          <cell r="I898">
            <v>35157</v>
          </cell>
          <cell r="L898" t="str">
            <v>L</v>
          </cell>
          <cell r="M898" t="str">
            <v>A</v>
          </cell>
          <cell r="N898">
            <v>34516</v>
          </cell>
          <cell r="O898">
            <v>36405.859895833331</v>
          </cell>
          <cell r="P898" t="str">
            <v>ADMIN</v>
          </cell>
        </row>
        <row r="899">
          <cell r="A899" t="str">
            <v>92W02067785</v>
          </cell>
          <cell r="C899" t="str">
            <v>TUMINAH</v>
          </cell>
          <cell r="D899">
            <v>22171</v>
          </cell>
          <cell r="E899" t="str">
            <v>P</v>
          </cell>
          <cell r="F899">
            <v>33878</v>
          </cell>
          <cell r="G899">
            <v>34151</v>
          </cell>
          <cell r="I899">
            <v>35157</v>
          </cell>
          <cell r="L899" t="str">
            <v>L</v>
          </cell>
          <cell r="M899" t="str">
            <v>A</v>
          </cell>
          <cell r="N899">
            <v>34516</v>
          </cell>
          <cell r="O899">
            <v>36405.859895833331</v>
          </cell>
          <cell r="P899" t="str">
            <v>ADMIN</v>
          </cell>
        </row>
        <row r="900">
          <cell r="A900" t="str">
            <v>92W02067793</v>
          </cell>
          <cell r="C900" t="str">
            <v>SALAM</v>
          </cell>
          <cell r="D900">
            <v>23151</v>
          </cell>
          <cell r="E900" t="str">
            <v>L</v>
          </cell>
          <cell r="F900">
            <v>33878</v>
          </cell>
          <cell r="G900">
            <v>34151</v>
          </cell>
          <cell r="L900" t="str">
            <v>K0</v>
          </cell>
          <cell r="M900" t="str">
            <v>AG</v>
          </cell>
          <cell r="N900">
            <v>37288</v>
          </cell>
          <cell r="O900">
            <v>37340.359791666669</v>
          </cell>
          <cell r="P900" t="str">
            <v>ENY</v>
          </cell>
          <cell r="Q900">
            <v>36405.102743055555</v>
          </cell>
        </row>
        <row r="901">
          <cell r="A901" t="str">
            <v>92W02067801</v>
          </cell>
          <cell r="C901" t="str">
            <v>PARSIYAH</v>
          </cell>
          <cell r="D901">
            <v>25304</v>
          </cell>
          <cell r="E901" t="str">
            <v>P</v>
          </cell>
          <cell r="F901">
            <v>33878</v>
          </cell>
          <cell r="G901">
            <v>34151</v>
          </cell>
          <cell r="L901" t="str">
            <v>K0</v>
          </cell>
          <cell r="M901" t="str">
            <v>AG</v>
          </cell>
          <cell r="N901">
            <v>37288</v>
          </cell>
          <cell r="O901">
            <v>37340.358668981484</v>
          </cell>
          <cell r="P901" t="str">
            <v>ENY</v>
          </cell>
          <cell r="Q901">
            <v>36405.102743055555</v>
          </cell>
        </row>
        <row r="902">
          <cell r="A902" t="str">
            <v>92W02067819</v>
          </cell>
          <cell r="C902" t="str">
            <v>NIMAN</v>
          </cell>
          <cell r="D902">
            <v>22719</v>
          </cell>
          <cell r="E902" t="str">
            <v>L</v>
          </cell>
          <cell r="F902">
            <v>33848</v>
          </cell>
          <cell r="G902">
            <v>34151</v>
          </cell>
          <cell r="L902" t="str">
            <v>K0</v>
          </cell>
          <cell r="M902" t="str">
            <v>AG</v>
          </cell>
          <cell r="N902">
            <v>36495</v>
          </cell>
          <cell r="O902">
            <v>36405.104583333334</v>
          </cell>
          <cell r="P902" t="str">
            <v>ADMIN</v>
          </cell>
          <cell r="Q902">
            <v>36405.102743055555</v>
          </cell>
        </row>
        <row r="903">
          <cell r="A903" t="str">
            <v>92W02067827</v>
          </cell>
          <cell r="C903" t="str">
            <v>TURSIH</v>
          </cell>
          <cell r="D903">
            <v>23781</v>
          </cell>
          <cell r="E903" t="str">
            <v>P</v>
          </cell>
          <cell r="F903">
            <v>33878</v>
          </cell>
          <cell r="G903">
            <v>34151</v>
          </cell>
          <cell r="L903" t="str">
            <v>K0</v>
          </cell>
          <cell r="M903" t="str">
            <v>AG</v>
          </cell>
          <cell r="N903">
            <v>36434</v>
          </cell>
          <cell r="O903">
            <v>36405.104583333334</v>
          </cell>
          <cell r="P903" t="str">
            <v>ADMIN</v>
          </cell>
          <cell r="Q903">
            <v>36405.102743055555</v>
          </cell>
        </row>
        <row r="904">
          <cell r="A904" t="str">
            <v>92W02067835</v>
          </cell>
          <cell r="C904" t="str">
            <v>RIBUT WARSONI</v>
          </cell>
          <cell r="D904">
            <v>22200</v>
          </cell>
          <cell r="E904" t="str">
            <v>L</v>
          </cell>
          <cell r="F904">
            <v>33878</v>
          </cell>
          <cell r="G904">
            <v>34151</v>
          </cell>
          <cell r="I904">
            <v>36033</v>
          </cell>
          <cell r="J904">
            <v>36048</v>
          </cell>
          <cell r="L904" t="str">
            <v>L</v>
          </cell>
          <cell r="M904" t="str">
            <v>AG</v>
          </cell>
          <cell r="N904">
            <v>34608</v>
          </cell>
          <cell r="O904">
            <v>36405.859907407408</v>
          </cell>
          <cell r="P904" t="str">
            <v>ADMIN</v>
          </cell>
        </row>
        <row r="905">
          <cell r="A905" t="str">
            <v>92W02067843</v>
          </cell>
          <cell r="C905" t="str">
            <v>KASMINAH</v>
          </cell>
          <cell r="D905">
            <v>23987</v>
          </cell>
          <cell r="E905" t="str">
            <v>P</v>
          </cell>
          <cell r="F905">
            <v>33878</v>
          </cell>
          <cell r="G905">
            <v>34151</v>
          </cell>
          <cell r="I905">
            <v>35404</v>
          </cell>
          <cell r="J905">
            <v>35238</v>
          </cell>
          <cell r="L905" t="str">
            <v>L</v>
          </cell>
          <cell r="M905" t="str">
            <v>A</v>
          </cell>
          <cell r="N905">
            <v>35065</v>
          </cell>
          <cell r="O905">
            <v>36405.859907407408</v>
          </cell>
          <cell r="P905" t="str">
            <v>ADMIN</v>
          </cell>
        </row>
        <row r="906">
          <cell r="A906" t="str">
            <v>92W02067850</v>
          </cell>
          <cell r="C906" t="str">
            <v>ISWANDI SLAMET</v>
          </cell>
          <cell r="D906">
            <v>24472</v>
          </cell>
          <cell r="E906" t="str">
            <v>L</v>
          </cell>
          <cell r="F906">
            <v>33878</v>
          </cell>
          <cell r="G906">
            <v>34151</v>
          </cell>
          <cell r="I906">
            <v>35136</v>
          </cell>
          <cell r="J906">
            <v>35238</v>
          </cell>
          <cell r="L906" t="str">
            <v>L</v>
          </cell>
          <cell r="M906" t="str">
            <v>A</v>
          </cell>
          <cell r="N906">
            <v>35704</v>
          </cell>
          <cell r="O906">
            <v>36405.859907407408</v>
          </cell>
          <cell r="P906" t="str">
            <v>ADMIN</v>
          </cell>
        </row>
        <row r="907">
          <cell r="A907" t="str">
            <v>92W02067868</v>
          </cell>
          <cell r="C907" t="str">
            <v>TUGIRAH</v>
          </cell>
          <cell r="D907">
            <v>22281</v>
          </cell>
          <cell r="E907" t="str">
            <v>P</v>
          </cell>
          <cell r="F907">
            <v>33878</v>
          </cell>
          <cell r="G907">
            <v>34151</v>
          </cell>
          <cell r="I907">
            <v>35752</v>
          </cell>
          <cell r="J907">
            <v>35238</v>
          </cell>
          <cell r="L907" t="str">
            <v>L</v>
          </cell>
          <cell r="M907" t="str">
            <v>A</v>
          </cell>
          <cell r="N907">
            <v>35704</v>
          </cell>
          <cell r="O907">
            <v>36405.859907407408</v>
          </cell>
          <cell r="P907" t="str">
            <v>ADMIN</v>
          </cell>
        </row>
        <row r="908">
          <cell r="A908" t="str">
            <v>92W02067876</v>
          </cell>
          <cell r="C908" t="str">
            <v>SAIMIN</v>
          </cell>
          <cell r="D908">
            <v>22060</v>
          </cell>
          <cell r="E908" t="str">
            <v>L</v>
          </cell>
          <cell r="F908">
            <v>33878</v>
          </cell>
          <cell r="G908">
            <v>34151</v>
          </cell>
          <cell r="I908">
            <v>35404</v>
          </cell>
          <cell r="J908">
            <v>35238</v>
          </cell>
          <cell r="L908" t="str">
            <v>L</v>
          </cell>
          <cell r="M908" t="str">
            <v>A</v>
          </cell>
          <cell r="N908">
            <v>35065</v>
          </cell>
          <cell r="O908">
            <v>36405.859907407408</v>
          </cell>
          <cell r="P908" t="str">
            <v>ADMIN</v>
          </cell>
        </row>
        <row r="909">
          <cell r="A909" t="str">
            <v>92W02067884</v>
          </cell>
          <cell r="C909" t="str">
            <v>KASINAH</v>
          </cell>
          <cell r="D909">
            <v>23777</v>
          </cell>
          <cell r="E909" t="str">
            <v>P</v>
          </cell>
          <cell r="F909">
            <v>33848</v>
          </cell>
          <cell r="G909">
            <v>34151</v>
          </cell>
          <cell r="L909" t="str">
            <v>K0</v>
          </cell>
          <cell r="M909" t="str">
            <v>AG</v>
          </cell>
          <cell r="N909">
            <v>37561</v>
          </cell>
          <cell r="O909">
            <v>37718.782997685186</v>
          </cell>
          <cell r="P909" t="str">
            <v>ENY</v>
          </cell>
          <cell r="Q909">
            <v>36405.102743055555</v>
          </cell>
        </row>
        <row r="910">
          <cell r="A910" t="str">
            <v>92W02067892</v>
          </cell>
          <cell r="C910" t="str">
            <v>KASMAN</v>
          </cell>
          <cell r="D910">
            <v>23293</v>
          </cell>
          <cell r="E910" t="str">
            <v>L</v>
          </cell>
          <cell r="F910">
            <v>33878</v>
          </cell>
          <cell r="G910">
            <v>34151</v>
          </cell>
          <cell r="I910">
            <v>35752</v>
          </cell>
          <cell r="J910">
            <v>35238</v>
          </cell>
          <cell r="L910" t="str">
            <v>L</v>
          </cell>
          <cell r="M910" t="str">
            <v>AG</v>
          </cell>
          <cell r="N910">
            <v>35704</v>
          </cell>
          <cell r="O910">
            <v>37208.576365740744</v>
          </cell>
          <cell r="P910" t="str">
            <v>ENY</v>
          </cell>
        </row>
        <row r="911">
          <cell r="A911" t="str">
            <v>92W02067900</v>
          </cell>
          <cell r="C911" t="str">
            <v>KAMSIYAH</v>
          </cell>
          <cell r="D911">
            <v>23961</v>
          </cell>
          <cell r="E911" t="str">
            <v>P</v>
          </cell>
          <cell r="F911">
            <v>33878</v>
          </cell>
          <cell r="G911">
            <v>34151</v>
          </cell>
          <cell r="I911">
            <v>35752</v>
          </cell>
          <cell r="J911">
            <v>35238</v>
          </cell>
          <cell r="L911" t="str">
            <v>L</v>
          </cell>
          <cell r="M911" t="str">
            <v>AG</v>
          </cell>
          <cell r="N911">
            <v>35704</v>
          </cell>
          <cell r="O911">
            <v>37208.578761574077</v>
          </cell>
          <cell r="P911" t="str">
            <v>ENY</v>
          </cell>
        </row>
        <row r="912">
          <cell r="A912" t="str">
            <v>92W02067918</v>
          </cell>
          <cell r="C912" t="str">
            <v>SOLEMAN</v>
          </cell>
          <cell r="D912">
            <v>24007</v>
          </cell>
          <cell r="E912" t="str">
            <v>L</v>
          </cell>
          <cell r="F912">
            <v>33878</v>
          </cell>
          <cell r="G912">
            <v>34151</v>
          </cell>
          <cell r="I912">
            <v>35404</v>
          </cell>
          <cell r="J912">
            <v>35238</v>
          </cell>
          <cell r="L912" t="str">
            <v>L</v>
          </cell>
          <cell r="M912" t="str">
            <v>A</v>
          </cell>
          <cell r="N912">
            <v>35065</v>
          </cell>
          <cell r="O912">
            <v>36405.859907407408</v>
          </cell>
          <cell r="P912" t="str">
            <v>ADMIN</v>
          </cell>
        </row>
        <row r="913">
          <cell r="A913" t="str">
            <v>92W02067926</v>
          </cell>
          <cell r="C913" t="str">
            <v>JUMILAH</v>
          </cell>
          <cell r="D913">
            <v>26556</v>
          </cell>
          <cell r="E913" t="str">
            <v>P</v>
          </cell>
          <cell r="F913">
            <v>33878</v>
          </cell>
          <cell r="G913">
            <v>34151</v>
          </cell>
          <cell r="I913">
            <v>35157</v>
          </cell>
          <cell r="L913" t="str">
            <v>L</v>
          </cell>
          <cell r="M913" t="str">
            <v>A</v>
          </cell>
          <cell r="N913">
            <v>34516</v>
          </cell>
          <cell r="O913">
            <v>36405.859907407408</v>
          </cell>
          <cell r="P913" t="str">
            <v>ADMIN</v>
          </cell>
        </row>
        <row r="914">
          <cell r="A914" t="str">
            <v>92W02067934</v>
          </cell>
          <cell r="C914" t="str">
            <v>DAWUD SUPENO</v>
          </cell>
          <cell r="D914">
            <v>24810</v>
          </cell>
          <cell r="E914" t="str">
            <v>L</v>
          </cell>
          <cell r="F914">
            <v>33878</v>
          </cell>
          <cell r="G914">
            <v>34151</v>
          </cell>
          <cell r="I914">
            <v>35753</v>
          </cell>
          <cell r="J914">
            <v>35238</v>
          </cell>
          <cell r="L914" t="str">
            <v>L</v>
          </cell>
          <cell r="M914" t="str">
            <v>A</v>
          </cell>
          <cell r="N914">
            <v>35704</v>
          </cell>
          <cell r="O914">
            <v>36405.859907407408</v>
          </cell>
          <cell r="P914" t="str">
            <v>ADMIN</v>
          </cell>
        </row>
        <row r="915">
          <cell r="A915" t="str">
            <v>92W02067942</v>
          </cell>
          <cell r="C915" t="str">
            <v>TUMIRAH</v>
          </cell>
          <cell r="D915">
            <v>27034</v>
          </cell>
          <cell r="E915" t="str">
            <v>P</v>
          </cell>
          <cell r="F915">
            <v>33878</v>
          </cell>
          <cell r="G915">
            <v>34151</v>
          </cell>
          <cell r="I915">
            <v>35753</v>
          </cell>
          <cell r="J915">
            <v>35238</v>
          </cell>
          <cell r="L915" t="str">
            <v>L</v>
          </cell>
          <cell r="M915" t="str">
            <v>A</v>
          </cell>
          <cell r="N915">
            <v>35704</v>
          </cell>
          <cell r="O915">
            <v>36405.859907407408</v>
          </cell>
          <cell r="P915" t="str">
            <v>ADMIN</v>
          </cell>
        </row>
        <row r="916">
          <cell r="A916" t="str">
            <v>92W02067959</v>
          </cell>
          <cell r="C916" t="str">
            <v>SUPARMAN</v>
          </cell>
          <cell r="D916">
            <v>20883</v>
          </cell>
          <cell r="E916" t="str">
            <v>L</v>
          </cell>
          <cell r="F916">
            <v>33878</v>
          </cell>
          <cell r="G916">
            <v>34151</v>
          </cell>
          <cell r="I916">
            <v>35157</v>
          </cell>
          <cell r="L916" t="str">
            <v>L</v>
          </cell>
          <cell r="M916" t="str">
            <v>A</v>
          </cell>
          <cell r="N916">
            <v>34547</v>
          </cell>
          <cell r="O916">
            <v>36405.859907407408</v>
          </cell>
          <cell r="P916" t="str">
            <v>ADMIN</v>
          </cell>
        </row>
        <row r="917">
          <cell r="A917" t="str">
            <v>92W02067967</v>
          </cell>
          <cell r="C917" t="str">
            <v>BAWON</v>
          </cell>
          <cell r="D917">
            <v>25966</v>
          </cell>
          <cell r="E917" t="str">
            <v>P</v>
          </cell>
          <cell r="F917">
            <v>33878</v>
          </cell>
          <cell r="G917">
            <v>34151</v>
          </cell>
          <cell r="L917" t="str">
            <v>K0</v>
          </cell>
          <cell r="M917" t="str">
            <v>AG</v>
          </cell>
          <cell r="N917">
            <v>37561</v>
          </cell>
          <cell r="O917">
            <v>37965.572175925925</v>
          </cell>
          <cell r="P917" t="str">
            <v>ITA</v>
          </cell>
          <cell r="Q917">
            <v>36405.102743055555</v>
          </cell>
        </row>
        <row r="918">
          <cell r="A918" t="str">
            <v>92W02067975</v>
          </cell>
          <cell r="C918" t="str">
            <v>MANUT</v>
          </cell>
          <cell r="D918">
            <v>25495</v>
          </cell>
          <cell r="E918" t="str">
            <v>L</v>
          </cell>
          <cell r="F918">
            <v>33878</v>
          </cell>
          <cell r="G918">
            <v>34151</v>
          </cell>
          <cell r="I918">
            <v>35136</v>
          </cell>
          <cell r="J918">
            <v>35238</v>
          </cell>
          <cell r="L918" t="str">
            <v>L</v>
          </cell>
          <cell r="M918" t="str">
            <v>AG</v>
          </cell>
          <cell r="N918">
            <v>34820</v>
          </cell>
          <cell r="O918">
            <v>37852.637303240743</v>
          </cell>
          <cell r="P918" t="str">
            <v>ENY</v>
          </cell>
        </row>
        <row r="919">
          <cell r="A919" t="str">
            <v>92W02067983</v>
          </cell>
          <cell r="C919" t="str">
            <v>MARLIYAH</v>
          </cell>
          <cell r="D919">
            <v>26462</v>
          </cell>
          <cell r="E919" t="str">
            <v>P</v>
          </cell>
          <cell r="F919">
            <v>33878</v>
          </cell>
          <cell r="G919">
            <v>34151</v>
          </cell>
          <cell r="I919">
            <v>35136</v>
          </cell>
          <cell r="J919">
            <v>35238</v>
          </cell>
          <cell r="L919" t="str">
            <v>L</v>
          </cell>
          <cell r="M919" t="str">
            <v>AG</v>
          </cell>
          <cell r="N919">
            <v>35065</v>
          </cell>
          <cell r="O919">
            <v>37852.633437500001</v>
          </cell>
          <cell r="P919" t="str">
            <v>ENY</v>
          </cell>
        </row>
        <row r="920">
          <cell r="A920" t="str">
            <v>92W02067991</v>
          </cell>
          <cell r="C920" t="str">
            <v>NAKIYO AKMAD S</v>
          </cell>
          <cell r="D920">
            <v>21377</v>
          </cell>
          <cell r="E920" t="str">
            <v>L</v>
          </cell>
          <cell r="F920">
            <v>33878</v>
          </cell>
          <cell r="G920">
            <v>34151</v>
          </cell>
          <cell r="I920">
            <v>35157</v>
          </cell>
          <cell r="L920" t="str">
            <v>L</v>
          </cell>
          <cell r="M920" t="str">
            <v>A</v>
          </cell>
          <cell r="N920">
            <v>34547</v>
          </cell>
          <cell r="O920">
            <v>36405.859907407408</v>
          </cell>
          <cell r="P920" t="str">
            <v>ADMIN</v>
          </cell>
        </row>
        <row r="921">
          <cell r="A921" t="str">
            <v>92W02068007</v>
          </cell>
          <cell r="C921" t="str">
            <v>SINAH</v>
          </cell>
          <cell r="D921">
            <v>23507</v>
          </cell>
          <cell r="E921" t="str">
            <v>P</v>
          </cell>
          <cell r="F921">
            <v>33878</v>
          </cell>
          <cell r="G921">
            <v>34151</v>
          </cell>
          <cell r="I921">
            <v>35157</v>
          </cell>
          <cell r="L921" t="str">
            <v>L</v>
          </cell>
          <cell r="M921" t="str">
            <v>A</v>
          </cell>
          <cell r="N921">
            <v>34516</v>
          </cell>
          <cell r="O921">
            <v>36405.859907407408</v>
          </cell>
          <cell r="P921" t="str">
            <v>ADMIN</v>
          </cell>
        </row>
        <row r="922">
          <cell r="A922" t="str">
            <v>92W02068015</v>
          </cell>
          <cell r="C922" t="str">
            <v>SUYONO</v>
          </cell>
          <cell r="D922">
            <v>24837</v>
          </cell>
          <cell r="E922" t="str">
            <v>L</v>
          </cell>
          <cell r="F922">
            <v>33878</v>
          </cell>
          <cell r="G922">
            <v>34151</v>
          </cell>
          <cell r="I922">
            <v>35404</v>
          </cell>
          <cell r="J922">
            <v>35238</v>
          </cell>
          <cell r="L922" t="str">
            <v>L</v>
          </cell>
          <cell r="M922" t="str">
            <v>A</v>
          </cell>
          <cell r="N922">
            <v>35065</v>
          </cell>
          <cell r="O922">
            <v>36405.859907407408</v>
          </cell>
          <cell r="P922" t="str">
            <v>ADMIN</v>
          </cell>
        </row>
        <row r="923">
          <cell r="A923" t="str">
            <v>92W02068023</v>
          </cell>
          <cell r="C923" t="str">
            <v>KHALIMAH</v>
          </cell>
          <cell r="D923">
            <v>25389</v>
          </cell>
          <cell r="E923" t="str">
            <v>P</v>
          </cell>
          <cell r="F923">
            <v>33878</v>
          </cell>
          <cell r="G923">
            <v>34151</v>
          </cell>
          <cell r="I923">
            <v>35404</v>
          </cell>
          <cell r="J923">
            <v>35238</v>
          </cell>
          <cell r="L923" t="str">
            <v>L</v>
          </cell>
          <cell r="M923" t="str">
            <v>A</v>
          </cell>
          <cell r="N923">
            <v>35065</v>
          </cell>
          <cell r="O923">
            <v>36405.859907407408</v>
          </cell>
          <cell r="P923" t="str">
            <v>ADMIN</v>
          </cell>
        </row>
        <row r="924">
          <cell r="A924" t="str">
            <v>92W02068031</v>
          </cell>
          <cell r="C924" t="str">
            <v>HADI SUKIRMAN</v>
          </cell>
          <cell r="D924">
            <v>22129</v>
          </cell>
          <cell r="E924" t="str">
            <v>L</v>
          </cell>
          <cell r="F924">
            <v>33878</v>
          </cell>
          <cell r="G924">
            <v>34151</v>
          </cell>
          <cell r="L924" t="str">
            <v>K0</v>
          </cell>
          <cell r="M924" t="str">
            <v>AG</v>
          </cell>
          <cell r="N924">
            <v>36982</v>
          </cell>
          <cell r="O924">
            <v>36405.104583333334</v>
          </cell>
          <cell r="P924" t="str">
            <v>ADMIN</v>
          </cell>
          <cell r="Q924">
            <v>36405.102743055555</v>
          </cell>
        </row>
        <row r="925">
          <cell r="A925" t="str">
            <v>92W02068049</v>
          </cell>
          <cell r="C925" t="str">
            <v>PARMINAH</v>
          </cell>
          <cell r="D925">
            <v>23822</v>
          </cell>
          <cell r="E925" t="str">
            <v>P</v>
          </cell>
          <cell r="F925">
            <v>33878</v>
          </cell>
          <cell r="G925">
            <v>34151</v>
          </cell>
          <cell r="L925" t="str">
            <v>K0</v>
          </cell>
          <cell r="M925" t="str">
            <v>AG</v>
          </cell>
          <cell r="N925">
            <v>36982</v>
          </cell>
          <cell r="O925">
            <v>36405.104583333334</v>
          </cell>
          <cell r="P925" t="str">
            <v>ADMIN</v>
          </cell>
          <cell r="Q925">
            <v>36405.102743055555</v>
          </cell>
        </row>
        <row r="926">
          <cell r="A926" t="str">
            <v>92W02068056</v>
          </cell>
          <cell r="B926" t="str">
            <v>9013050</v>
          </cell>
          <cell r="C926" t="str">
            <v>MARITO</v>
          </cell>
          <cell r="D926">
            <v>22550</v>
          </cell>
          <cell r="E926" t="str">
            <v>L</v>
          </cell>
          <cell r="F926">
            <v>33878</v>
          </cell>
          <cell r="G926">
            <v>34151</v>
          </cell>
          <cell r="L926" t="str">
            <v>K0</v>
          </cell>
          <cell r="O926">
            <v>38107</v>
          </cell>
          <cell r="P926" t="str">
            <v>DE233310</v>
          </cell>
          <cell r="Q926">
            <v>36405.102743055555</v>
          </cell>
        </row>
        <row r="927">
          <cell r="A927" t="str">
            <v>92W02068064</v>
          </cell>
          <cell r="C927" t="str">
            <v>SUPARMI</v>
          </cell>
          <cell r="D927">
            <v>26900</v>
          </cell>
          <cell r="E927" t="str">
            <v>P</v>
          </cell>
          <cell r="F927">
            <v>33878</v>
          </cell>
          <cell r="G927">
            <v>34151</v>
          </cell>
          <cell r="I927">
            <v>35753</v>
          </cell>
          <cell r="J927">
            <v>35238</v>
          </cell>
          <cell r="L927" t="str">
            <v>L</v>
          </cell>
          <cell r="M927" t="str">
            <v>P</v>
          </cell>
          <cell r="N927">
            <v>35704</v>
          </cell>
          <cell r="O927">
            <v>36405.859907407408</v>
          </cell>
          <cell r="P927" t="str">
            <v>ADMIN</v>
          </cell>
        </row>
        <row r="928">
          <cell r="A928" t="str">
            <v>92W02068072</v>
          </cell>
          <cell r="B928" t="str">
            <v>921300031</v>
          </cell>
          <cell r="C928" t="str">
            <v>SAMINTO</v>
          </cell>
          <cell r="D928">
            <v>22929</v>
          </cell>
          <cell r="E928" t="str">
            <v>L</v>
          </cell>
          <cell r="F928">
            <v>33878</v>
          </cell>
          <cell r="G928">
            <v>34151</v>
          </cell>
          <cell r="L928" t="str">
            <v>K0</v>
          </cell>
          <cell r="O928">
            <v>38107</v>
          </cell>
          <cell r="P928" t="str">
            <v>DE233310</v>
          </cell>
          <cell r="Q928">
            <v>36405.102743055555</v>
          </cell>
        </row>
        <row r="929">
          <cell r="A929" t="str">
            <v>92W02068080</v>
          </cell>
          <cell r="C929" t="str">
            <v>TINI</v>
          </cell>
          <cell r="D929">
            <v>22195</v>
          </cell>
          <cell r="E929" t="str">
            <v>P</v>
          </cell>
          <cell r="F929">
            <v>33878</v>
          </cell>
          <cell r="G929">
            <v>34151</v>
          </cell>
          <cell r="L929" t="str">
            <v>K0</v>
          </cell>
          <cell r="M929" t="str">
            <v>AG</v>
          </cell>
          <cell r="N929">
            <v>37561</v>
          </cell>
          <cell r="O929">
            <v>37965.571516203701</v>
          </cell>
          <cell r="P929" t="str">
            <v>ITA</v>
          </cell>
          <cell r="Q929">
            <v>36405.102743055555</v>
          </cell>
        </row>
        <row r="930">
          <cell r="A930" t="str">
            <v>92W02068098</v>
          </cell>
          <cell r="C930" t="str">
            <v>SABAR NURWAHID</v>
          </cell>
          <cell r="D930">
            <v>25568</v>
          </cell>
          <cell r="E930" t="str">
            <v>L</v>
          </cell>
          <cell r="F930">
            <v>33878</v>
          </cell>
          <cell r="G930">
            <v>34151</v>
          </cell>
          <cell r="I930">
            <v>35136</v>
          </cell>
          <cell r="J930">
            <v>35238</v>
          </cell>
          <cell r="L930" t="str">
            <v>L</v>
          </cell>
          <cell r="M930" t="str">
            <v>A</v>
          </cell>
          <cell r="N930">
            <v>35156</v>
          </cell>
          <cell r="O930">
            <v>36405.859907407408</v>
          </cell>
          <cell r="P930" t="str">
            <v>ADMIN</v>
          </cell>
        </row>
        <row r="931">
          <cell r="A931" t="str">
            <v>92W02068106</v>
          </cell>
          <cell r="C931" t="str">
            <v>SARIYAH</v>
          </cell>
          <cell r="D931">
            <v>26483</v>
          </cell>
          <cell r="E931" t="str">
            <v>P</v>
          </cell>
          <cell r="F931">
            <v>33878</v>
          </cell>
          <cell r="G931">
            <v>34151</v>
          </cell>
          <cell r="I931">
            <v>35404</v>
          </cell>
          <cell r="J931">
            <v>35238</v>
          </cell>
          <cell r="L931" t="str">
            <v>L</v>
          </cell>
          <cell r="M931" t="str">
            <v>A</v>
          </cell>
          <cell r="N931">
            <v>35156</v>
          </cell>
          <cell r="O931">
            <v>36405.859907407408</v>
          </cell>
          <cell r="P931" t="str">
            <v>ADMIN</v>
          </cell>
        </row>
        <row r="932">
          <cell r="A932" t="str">
            <v>92W02068114</v>
          </cell>
          <cell r="C932" t="str">
            <v>SURYONO</v>
          </cell>
          <cell r="D932">
            <v>25093</v>
          </cell>
          <cell r="E932" t="str">
            <v>L</v>
          </cell>
          <cell r="F932">
            <v>33878</v>
          </cell>
          <cell r="G932">
            <v>34151</v>
          </cell>
          <cell r="I932">
            <v>35136</v>
          </cell>
          <cell r="L932" t="str">
            <v>L</v>
          </cell>
          <cell r="M932" t="str">
            <v>A</v>
          </cell>
          <cell r="N932">
            <v>34243</v>
          </cell>
          <cell r="O932">
            <v>36405.859918981485</v>
          </cell>
          <cell r="P932" t="str">
            <v>ADMIN</v>
          </cell>
        </row>
        <row r="933">
          <cell r="A933" t="str">
            <v>92W02068122</v>
          </cell>
          <cell r="C933" t="str">
            <v>SANIAH</v>
          </cell>
          <cell r="D933">
            <v>22358</v>
          </cell>
          <cell r="E933" t="str">
            <v>P</v>
          </cell>
          <cell r="F933">
            <v>33878</v>
          </cell>
          <cell r="G933">
            <v>34151</v>
          </cell>
          <cell r="I933">
            <v>35136</v>
          </cell>
          <cell r="L933" t="str">
            <v>L</v>
          </cell>
          <cell r="M933" t="str">
            <v>A</v>
          </cell>
          <cell r="N933">
            <v>34243</v>
          </cell>
          <cell r="O933">
            <v>36405.859918981485</v>
          </cell>
          <cell r="P933" t="str">
            <v>ADMIN</v>
          </cell>
        </row>
        <row r="934">
          <cell r="A934" t="str">
            <v>92W02068130</v>
          </cell>
          <cell r="B934" t="str">
            <v>921388119</v>
          </cell>
          <cell r="C934" t="str">
            <v>TASRI</v>
          </cell>
          <cell r="D934">
            <v>21580</v>
          </cell>
          <cell r="E934" t="str">
            <v>L</v>
          </cell>
          <cell r="F934">
            <v>33878</v>
          </cell>
          <cell r="G934">
            <v>34151</v>
          </cell>
          <cell r="L934" t="str">
            <v>K0</v>
          </cell>
          <cell r="O934">
            <v>38107</v>
          </cell>
          <cell r="P934" t="str">
            <v>DE233310</v>
          </cell>
          <cell r="Q934">
            <v>36405.102743055555</v>
          </cell>
        </row>
        <row r="935">
          <cell r="A935" t="str">
            <v>92W02068148</v>
          </cell>
          <cell r="C935" t="str">
            <v>WAHYU</v>
          </cell>
          <cell r="D935">
            <v>23889</v>
          </cell>
          <cell r="E935" t="str">
            <v>P</v>
          </cell>
          <cell r="F935">
            <v>33878</v>
          </cell>
          <cell r="G935">
            <v>34151</v>
          </cell>
          <cell r="L935" t="str">
            <v>K0</v>
          </cell>
          <cell r="M935" t="str">
            <v>AG</v>
          </cell>
          <cell r="N935">
            <v>37561</v>
          </cell>
          <cell r="O935">
            <v>37965.574930555558</v>
          </cell>
          <cell r="P935" t="str">
            <v>ITA</v>
          </cell>
          <cell r="Q935">
            <v>36405.102743055555</v>
          </cell>
        </row>
        <row r="936">
          <cell r="A936" t="str">
            <v>92W02068155</v>
          </cell>
          <cell r="C936" t="str">
            <v>S SURYADI</v>
          </cell>
          <cell r="D936">
            <v>23416</v>
          </cell>
          <cell r="E936" t="str">
            <v>L</v>
          </cell>
          <cell r="F936">
            <v>33878</v>
          </cell>
          <cell r="G936">
            <v>34151</v>
          </cell>
          <cell r="L936" t="str">
            <v>K0</v>
          </cell>
          <cell r="M936" t="str">
            <v>AG</v>
          </cell>
          <cell r="N936">
            <v>37742</v>
          </cell>
          <cell r="O936">
            <v>37852.638865740744</v>
          </cell>
          <cell r="P936" t="str">
            <v>ENY</v>
          </cell>
          <cell r="Q936">
            <v>36405.102743055555</v>
          </cell>
        </row>
        <row r="937">
          <cell r="A937" t="str">
            <v>92W02068163</v>
          </cell>
          <cell r="C937" t="str">
            <v>WALKIYAH</v>
          </cell>
          <cell r="D937">
            <v>23076</v>
          </cell>
          <cell r="E937" t="str">
            <v>P</v>
          </cell>
          <cell r="F937">
            <v>33878</v>
          </cell>
          <cell r="G937">
            <v>34151</v>
          </cell>
          <cell r="L937" t="str">
            <v>K0</v>
          </cell>
          <cell r="M937" t="str">
            <v>AG</v>
          </cell>
          <cell r="N937">
            <v>37530</v>
          </cell>
          <cell r="O937">
            <v>37718.776863425926</v>
          </cell>
          <cell r="P937" t="str">
            <v>ENY</v>
          </cell>
          <cell r="Q937">
            <v>36405.102743055555</v>
          </cell>
        </row>
        <row r="938">
          <cell r="A938" t="str">
            <v>92W02068171</v>
          </cell>
          <cell r="C938" t="str">
            <v>ARIANTO</v>
          </cell>
          <cell r="D938">
            <v>25303</v>
          </cell>
          <cell r="E938" t="str">
            <v>L</v>
          </cell>
          <cell r="F938">
            <v>33878</v>
          </cell>
          <cell r="G938">
            <v>34151</v>
          </cell>
          <cell r="I938">
            <v>35753</v>
          </cell>
          <cell r="J938">
            <v>35238</v>
          </cell>
          <cell r="L938" t="str">
            <v>L</v>
          </cell>
          <cell r="M938" t="str">
            <v>P</v>
          </cell>
          <cell r="N938">
            <v>35949</v>
          </cell>
          <cell r="O938">
            <v>36405.859918981485</v>
          </cell>
          <cell r="P938" t="str">
            <v>ADMIN</v>
          </cell>
        </row>
        <row r="939">
          <cell r="A939" t="str">
            <v>92W02068189</v>
          </cell>
          <cell r="C939" t="str">
            <v>TUGINEM</v>
          </cell>
          <cell r="D939">
            <v>25281</v>
          </cell>
          <cell r="E939" t="str">
            <v>P</v>
          </cell>
          <cell r="F939">
            <v>33878</v>
          </cell>
          <cell r="G939">
            <v>34151</v>
          </cell>
          <cell r="I939">
            <v>35753</v>
          </cell>
          <cell r="J939">
            <v>35238</v>
          </cell>
          <cell r="L939" t="str">
            <v>L</v>
          </cell>
          <cell r="M939" t="str">
            <v>P</v>
          </cell>
          <cell r="N939">
            <v>35949</v>
          </cell>
          <cell r="O939">
            <v>36405.859918981485</v>
          </cell>
          <cell r="P939" t="str">
            <v>ADMIN</v>
          </cell>
        </row>
        <row r="940">
          <cell r="A940" t="str">
            <v>92W02068197</v>
          </cell>
          <cell r="C940" t="str">
            <v>SEMIN</v>
          </cell>
          <cell r="D940">
            <v>25004</v>
          </cell>
          <cell r="E940" t="str">
            <v>L</v>
          </cell>
          <cell r="F940">
            <v>33878</v>
          </cell>
          <cell r="G940">
            <v>34151</v>
          </cell>
          <cell r="I940">
            <v>35157</v>
          </cell>
          <cell r="L940" t="str">
            <v>L</v>
          </cell>
          <cell r="M940" t="str">
            <v>A</v>
          </cell>
          <cell r="N940">
            <v>34455</v>
          </cell>
          <cell r="O940">
            <v>36405.859918981485</v>
          </cell>
          <cell r="P940" t="str">
            <v>ADMIN</v>
          </cell>
        </row>
        <row r="941">
          <cell r="A941" t="str">
            <v>92W02068205</v>
          </cell>
          <cell r="C941" t="str">
            <v>WALIYAH</v>
          </cell>
          <cell r="D941">
            <v>25004</v>
          </cell>
          <cell r="E941" t="str">
            <v>P</v>
          </cell>
          <cell r="F941">
            <v>33878</v>
          </cell>
          <cell r="G941">
            <v>34151</v>
          </cell>
          <cell r="I941">
            <v>35157</v>
          </cell>
          <cell r="L941" t="str">
            <v>L</v>
          </cell>
          <cell r="M941" t="str">
            <v>A</v>
          </cell>
          <cell r="N941">
            <v>34455</v>
          </cell>
          <cell r="O941">
            <v>36405.859918981485</v>
          </cell>
          <cell r="P941" t="str">
            <v>ADMIN</v>
          </cell>
        </row>
        <row r="942">
          <cell r="A942" t="str">
            <v>92W02068213</v>
          </cell>
          <cell r="C942" t="str">
            <v>BOIMAN</v>
          </cell>
          <cell r="D942">
            <v>23411</v>
          </cell>
          <cell r="E942" t="str">
            <v>L</v>
          </cell>
          <cell r="F942">
            <v>33878</v>
          </cell>
          <cell r="G942">
            <v>34151</v>
          </cell>
          <cell r="I942">
            <v>35752</v>
          </cell>
          <cell r="J942">
            <v>35238</v>
          </cell>
          <cell r="L942" t="str">
            <v>L</v>
          </cell>
          <cell r="M942" t="str">
            <v>P</v>
          </cell>
          <cell r="N942">
            <v>35949</v>
          </cell>
          <cell r="O942">
            <v>36405.859918981485</v>
          </cell>
          <cell r="P942" t="str">
            <v>ADMIN</v>
          </cell>
        </row>
        <row r="943">
          <cell r="A943" t="str">
            <v>92W02068221</v>
          </cell>
          <cell r="C943" t="str">
            <v>SUMINAH</v>
          </cell>
          <cell r="D943">
            <v>22061</v>
          </cell>
          <cell r="E943" t="str">
            <v>P</v>
          </cell>
          <cell r="F943">
            <v>33878</v>
          </cell>
          <cell r="G943">
            <v>34151</v>
          </cell>
          <cell r="I943">
            <v>35752</v>
          </cell>
          <cell r="J943">
            <v>35238</v>
          </cell>
          <cell r="L943" t="str">
            <v>L</v>
          </cell>
          <cell r="M943" t="str">
            <v>P</v>
          </cell>
          <cell r="N943">
            <v>35949</v>
          </cell>
          <cell r="O943">
            <v>36405.859918981485</v>
          </cell>
          <cell r="P943" t="str">
            <v>ADMIN</v>
          </cell>
        </row>
        <row r="944">
          <cell r="A944" t="str">
            <v>92W02068239</v>
          </cell>
          <cell r="C944" t="str">
            <v>PARWAN</v>
          </cell>
          <cell r="D944">
            <v>26041</v>
          </cell>
          <cell r="E944" t="str">
            <v>L</v>
          </cell>
          <cell r="F944">
            <v>33878</v>
          </cell>
          <cell r="G944">
            <v>34151</v>
          </cell>
          <cell r="I944">
            <v>35136</v>
          </cell>
          <cell r="J944">
            <v>35238</v>
          </cell>
          <cell r="L944" t="str">
            <v>L</v>
          </cell>
          <cell r="M944" t="str">
            <v>A</v>
          </cell>
          <cell r="N944">
            <v>35400</v>
          </cell>
          <cell r="O944">
            <v>36405.859918981485</v>
          </cell>
          <cell r="P944" t="str">
            <v>ADMIN</v>
          </cell>
        </row>
        <row r="945">
          <cell r="A945" t="str">
            <v>92W02068247</v>
          </cell>
          <cell r="C945" t="str">
            <v>TUMISIH</v>
          </cell>
          <cell r="D945">
            <v>26285</v>
          </cell>
          <cell r="E945" t="str">
            <v>P</v>
          </cell>
          <cell r="F945">
            <v>33878</v>
          </cell>
          <cell r="G945">
            <v>34151</v>
          </cell>
          <cell r="I945">
            <v>35752</v>
          </cell>
          <cell r="J945">
            <v>35238</v>
          </cell>
          <cell r="L945" t="str">
            <v>L</v>
          </cell>
          <cell r="M945" t="str">
            <v>A</v>
          </cell>
          <cell r="N945">
            <v>35704</v>
          </cell>
          <cell r="O945">
            <v>36405.859918981485</v>
          </cell>
          <cell r="P945" t="str">
            <v>ADMIN</v>
          </cell>
        </row>
        <row r="946">
          <cell r="A946" t="str">
            <v>92W02068254</v>
          </cell>
          <cell r="C946" t="str">
            <v>DAIMAN</v>
          </cell>
          <cell r="D946">
            <v>25258</v>
          </cell>
          <cell r="E946" t="str">
            <v>L</v>
          </cell>
          <cell r="F946">
            <v>33878</v>
          </cell>
          <cell r="G946">
            <v>34151</v>
          </cell>
          <cell r="I946">
            <v>35136</v>
          </cell>
          <cell r="J946">
            <v>35238</v>
          </cell>
          <cell r="L946" t="str">
            <v>L</v>
          </cell>
          <cell r="M946" t="str">
            <v>G</v>
          </cell>
          <cell r="N946">
            <v>35704</v>
          </cell>
          <cell r="O946">
            <v>36405.859918981485</v>
          </cell>
          <cell r="P946" t="str">
            <v>ADMIN</v>
          </cell>
        </row>
        <row r="947">
          <cell r="A947" t="str">
            <v>92W02068262</v>
          </cell>
          <cell r="C947" t="str">
            <v>BAYINAH</v>
          </cell>
          <cell r="D947">
            <v>24918</v>
          </cell>
          <cell r="E947" t="str">
            <v>P</v>
          </cell>
          <cell r="F947">
            <v>33878</v>
          </cell>
          <cell r="G947">
            <v>34151</v>
          </cell>
          <cell r="I947">
            <v>35136</v>
          </cell>
          <cell r="J947">
            <v>35238</v>
          </cell>
          <cell r="L947" t="str">
            <v>L</v>
          </cell>
          <cell r="M947" t="str">
            <v>AG</v>
          </cell>
          <cell r="N947">
            <v>35704</v>
          </cell>
          <cell r="O947">
            <v>37965.570810185185</v>
          </cell>
          <cell r="P947" t="str">
            <v>ITA</v>
          </cell>
        </row>
        <row r="948">
          <cell r="A948" t="str">
            <v>92W02068270</v>
          </cell>
          <cell r="C948" t="str">
            <v>SUYONTO</v>
          </cell>
          <cell r="D948">
            <v>24543</v>
          </cell>
          <cell r="E948" t="str">
            <v>L</v>
          </cell>
          <cell r="F948">
            <v>33878</v>
          </cell>
          <cell r="G948">
            <v>34151</v>
          </cell>
          <cell r="I948">
            <v>35404</v>
          </cell>
          <cell r="J948">
            <v>35238</v>
          </cell>
          <cell r="L948" t="str">
            <v>L</v>
          </cell>
          <cell r="M948" t="str">
            <v>A</v>
          </cell>
          <cell r="N948">
            <v>35065</v>
          </cell>
          <cell r="O948">
            <v>36405.859918981485</v>
          </cell>
          <cell r="P948" t="str">
            <v>ADMIN</v>
          </cell>
        </row>
        <row r="949">
          <cell r="A949" t="str">
            <v>92W02068288</v>
          </cell>
          <cell r="C949" t="str">
            <v>NILLAH</v>
          </cell>
          <cell r="D949">
            <v>25752</v>
          </cell>
          <cell r="E949" t="str">
            <v>P</v>
          </cell>
          <cell r="F949">
            <v>33878</v>
          </cell>
          <cell r="G949">
            <v>34151</v>
          </cell>
          <cell r="I949">
            <v>35404</v>
          </cell>
          <cell r="J949">
            <v>35238</v>
          </cell>
          <cell r="L949" t="str">
            <v>L</v>
          </cell>
          <cell r="M949" t="str">
            <v>A</v>
          </cell>
          <cell r="N949">
            <v>35065</v>
          </cell>
          <cell r="O949">
            <v>36405.859918981485</v>
          </cell>
          <cell r="P949" t="str">
            <v>ADMIN</v>
          </cell>
        </row>
        <row r="950">
          <cell r="A950" t="str">
            <v>92W02068296</v>
          </cell>
          <cell r="C950" t="str">
            <v>SUDIAR</v>
          </cell>
          <cell r="D950">
            <v>23086</v>
          </cell>
          <cell r="E950" t="str">
            <v>L</v>
          </cell>
          <cell r="F950">
            <v>33878</v>
          </cell>
          <cell r="G950">
            <v>34151</v>
          </cell>
          <cell r="I950">
            <v>35404</v>
          </cell>
          <cell r="J950">
            <v>35238</v>
          </cell>
          <cell r="L950" t="str">
            <v>L</v>
          </cell>
          <cell r="M950" t="str">
            <v>A</v>
          </cell>
          <cell r="N950">
            <v>35065</v>
          </cell>
          <cell r="O950">
            <v>36405.859918981485</v>
          </cell>
          <cell r="P950" t="str">
            <v>ADMIN</v>
          </cell>
        </row>
        <row r="951">
          <cell r="A951" t="str">
            <v>92W02068304</v>
          </cell>
          <cell r="C951" t="str">
            <v>NISAH</v>
          </cell>
          <cell r="D951">
            <v>22653</v>
          </cell>
          <cell r="E951" t="str">
            <v>P</v>
          </cell>
          <cell r="F951">
            <v>33878</v>
          </cell>
          <cell r="G951">
            <v>34151</v>
          </cell>
          <cell r="I951">
            <v>35157</v>
          </cell>
          <cell r="L951" t="str">
            <v>L</v>
          </cell>
          <cell r="M951" t="str">
            <v>A</v>
          </cell>
          <cell r="N951">
            <v>34516</v>
          </cell>
          <cell r="O951">
            <v>36405.859918981485</v>
          </cell>
          <cell r="P951" t="str">
            <v>ADMIN</v>
          </cell>
        </row>
        <row r="952">
          <cell r="A952" t="str">
            <v>92W02068312</v>
          </cell>
          <cell r="C952" t="str">
            <v>SRI YANTO</v>
          </cell>
          <cell r="D952">
            <v>21892</v>
          </cell>
          <cell r="E952" t="str">
            <v>L</v>
          </cell>
          <cell r="F952">
            <v>33878</v>
          </cell>
          <cell r="G952">
            <v>34151</v>
          </cell>
          <cell r="I952">
            <v>35404</v>
          </cell>
          <cell r="J952">
            <v>35238</v>
          </cell>
          <cell r="L952" t="str">
            <v>L</v>
          </cell>
          <cell r="M952" t="str">
            <v>A</v>
          </cell>
          <cell r="N952">
            <v>35065</v>
          </cell>
          <cell r="O952">
            <v>36405.859918981485</v>
          </cell>
          <cell r="P952" t="str">
            <v>ADMIN</v>
          </cell>
        </row>
        <row r="953">
          <cell r="A953" t="str">
            <v>92W02068320</v>
          </cell>
          <cell r="C953" t="str">
            <v>SUWARTI</v>
          </cell>
          <cell r="D953">
            <v>24693</v>
          </cell>
          <cell r="E953" t="str">
            <v>P</v>
          </cell>
          <cell r="F953">
            <v>33878</v>
          </cell>
          <cell r="G953">
            <v>34151</v>
          </cell>
          <cell r="I953">
            <v>35404</v>
          </cell>
          <cell r="J953">
            <v>35238</v>
          </cell>
          <cell r="L953" t="str">
            <v>L</v>
          </cell>
          <cell r="M953" t="str">
            <v>A</v>
          </cell>
          <cell r="N953">
            <v>35065</v>
          </cell>
          <cell r="O953">
            <v>36405.859918981485</v>
          </cell>
          <cell r="P953" t="str">
            <v>ADMIN</v>
          </cell>
        </row>
        <row r="954">
          <cell r="A954" t="str">
            <v>92W02068543</v>
          </cell>
          <cell r="C954" t="str">
            <v>NILAH</v>
          </cell>
          <cell r="D954">
            <v>22689</v>
          </cell>
          <cell r="E954" t="str">
            <v>P</v>
          </cell>
          <cell r="F954">
            <v>33909</v>
          </cell>
          <cell r="G954">
            <v>34151</v>
          </cell>
          <cell r="I954">
            <v>35402</v>
          </cell>
          <cell r="L954" t="str">
            <v>L</v>
          </cell>
          <cell r="M954" t="str">
            <v>A</v>
          </cell>
          <cell r="N954">
            <v>34790</v>
          </cell>
          <cell r="O954">
            <v>36405.860300925924</v>
          </cell>
          <cell r="P954" t="str">
            <v>ADMIN</v>
          </cell>
        </row>
        <row r="955">
          <cell r="A955" t="str">
            <v>92W02070002</v>
          </cell>
          <cell r="C955" t="str">
            <v>KLIWON</v>
          </cell>
          <cell r="D955">
            <v>23844</v>
          </cell>
          <cell r="E955" t="str">
            <v>P</v>
          </cell>
          <cell r="F955">
            <v>33939</v>
          </cell>
          <cell r="G955">
            <v>34151</v>
          </cell>
          <cell r="I955">
            <v>35131</v>
          </cell>
          <cell r="L955" t="str">
            <v>L</v>
          </cell>
          <cell r="M955" t="str">
            <v>A</v>
          </cell>
          <cell r="N955">
            <v>34243</v>
          </cell>
          <cell r="O955">
            <v>36405.860231481478</v>
          </cell>
          <cell r="P955" t="str">
            <v>ADMIN</v>
          </cell>
        </row>
        <row r="956">
          <cell r="A956" t="str">
            <v>92W02070540</v>
          </cell>
          <cell r="C956" t="str">
            <v>WALUYO  IR</v>
          </cell>
          <cell r="D956">
            <v>22854</v>
          </cell>
          <cell r="E956" t="str">
            <v>L</v>
          </cell>
          <cell r="F956">
            <v>33909</v>
          </cell>
          <cell r="G956">
            <v>34151</v>
          </cell>
          <cell r="I956">
            <v>35136</v>
          </cell>
          <cell r="J956">
            <v>35238</v>
          </cell>
          <cell r="L956" t="str">
            <v>L</v>
          </cell>
          <cell r="M956" t="str">
            <v>AG</v>
          </cell>
          <cell r="N956">
            <v>34851</v>
          </cell>
          <cell r="O956">
            <v>38041.669259259259</v>
          </cell>
          <cell r="P956" t="str">
            <v>A230320</v>
          </cell>
        </row>
        <row r="957">
          <cell r="A957" t="str">
            <v>92W02070557</v>
          </cell>
          <cell r="C957" t="str">
            <v>ABDUL RACHMAN ABDULAH</v>
          </cell>
          <cell r="D957">
            <v>24243</v>
          </cell>
          <cell r="E957" t="str">
            <v>L</v>
          </cell>
          <cell r="F957">
            <v>33909</v>
          </cell>
          <cell r="G957">
            <v>34151</v>
          </cell>
          <cell r="I957">
            <v>35404</v>
          </cell>
          <cell r="J957">
            <v>35238</v>
          </cell>
          <cell r="L957" t="str">
            <v>L</v>
          </cell>
          <cell r="M957" t="str">
            <v>A</v>
          </cell>
          <cell r="N957">
            <v>35065</v>
          </cell>
          <cell r="O957">
            <v>36405.859918981485</v>
          </cell>
          <cell r="P957" t="str">
            <v>ADMIN</v>
          </cell>
        </row>
        <row r="958">
          <cell r="A958" t="str">
            <v>92W02070565</v>
          </cell>
          <cell r="C958" t="str">
            <v>RADIYANTO  IR</v>
          </cell>
          <cell r="D958">
            <v>22884</v>
          </cell>
          <cell r="E958" t="str">
            <v>L</v>
          </cell>
          <cell r="F958">
            <v>33909</v>
          </cell>
          <cell r="G958">
            <v>34151</v>
          </cell>
          <cell r="I958">
            <v>35136</v>
          </cell>
          <cell r="J958">
            <v>35238</v>
          </cell>
          <cell r="L958" t="str">
            <v>L</v>
          </cell>
          <cell r="M958" t="str">
            <v>AG</v>
          </cell>
          <cell r="N958">
            <v>34790</v>
          </cell>
          <cell r="O958">
            <v>37300.603946759256</v>
          </cell>
          <cell r="P958" t="str">
            <v>ENY</v>
          </cell>
        </row>
        <row r="959">
          <cell r="A959" t="str">
            <v>92W02070581</v>
          </cell>
          <cell r="C959" t="str">
            <v>ASEP EDI</v>
          </cell>
          <cell r="D959">
            <v>23988</v>
          </cell>
          <cell r="E959" t="str">
            <v>L</v>
          </cell>
          <cell r="F959">
            <v>33909</v>
          </cell>
          <cell r="G959">
            <v>34151</v>
          </cell>
          <cell r="I959">
            <v>35136</v>
          </cell>
          <cell r="J959">
            <v>35238</v>
          </cell>
          <cell r="L959" t="str">
            <v>L</v>
          </cell>
          <cell r="M959" t="str">
            <v>A</v>
          </cell>
          <cell r="N959">
            <v>35065</v>
          </cell>
          <cell r="O959">
            <v>36405.859930555554</v>
          </cell>
          <cell r="P959" t="str">
            <v>ADMIN</v>
          </cell>
        </row>
        <row r="960">
          <cell r="A960" t="str">
            <v>92W02070599</v>
          </cell>
          <cell r="C960" t="str">
            <v>TARYANTO</v>
          </cell>
          <cell r="D960">
            <v>25969</v>
          </cell>
          <cell r="E960" t="str">
            <v>L</v>
          </cell>
          <cell r="F960">
            <v>33909</v>
          </cell>
          <cell r="G960">
            <v>34151</v>
          </cell>
          <cell r="I960">
            <v>35136</v>
          </cell>
          <cell r="J960">
            <v>35238</v>
          </cell>
          <cell r="L960" t="str">
            <v>L</v>
          </cell>
          <cell r="M960" t="str">
            <v>A</v>
          </cell>
          <cell r="N960">
            <v>35065</v>
          </cell>
          <cell r="O960">
            <v>36405.859930555554</v>
          </cell>
          <cell r="P960" t="str">
            <v>ADMIN</v>
          </cell>
        </row>
        <row r="961">
          <cell r="A961" t="str">
            <v>92W02070615</v>
          </cell>
          <cell r="C961" t="str">
            <v>AGUS PURWADI</v>
          </cell>
          <cell r="D961">
            <v>25788</v>
          </cell>
          <cell r="E961" t="str">
            <v>L</v>
          </cell>
          <cell r="F961">
            <v>33909</v>
          </cell>
          <cell r="G961">
            <v>34151</v>
          </cell>
          <cell r="I961">
            <v>35136</v>
          </cell>
          <cell r="L961" t="str">
            <v>L</v>
          </cell>
          <cell r="M961" t="str">
            <v>A</v>
          </cell>
          <cell r="N961">
            <v>34151</v>
          </cell>
          <cell r="O961">
            <v>36405.859930555554</v>
          </cell>
          <cell r="P961" t="str">
            <v>ADMIN</v>
          </cell>
        </row>
        <row r="962">
          <cell r="A962" t="str">
            <v>92W02070623</v>
          </cell>
          <cell r="B962" t="str">
            <v>SLT11091035</v>
          </cell>
          <cell r="C962" t="str">
            <v>WARNOTO</v>
          </cell>
          <cell r="D962">
            <v>24924</v>
          </cell>
          <cell r="E962" t="str">
            <v>L</v>
          </cell>
          <cell r="F962">
            <v>33909</v>
          </cell>
          <cell r="G962">
            <v>34151</v>
          </cell>
          <cell r="L962" t="str">
            <v>K0</v>
          </cell>
          <cell r="O962">
            <v>38107</v>
          </cell>
          <cell r="P962" t="str">
            <v>DE233310</v>
          </cell>
          <cell r="Q962">
            <v>36405.102743055555</v>
          </cell>
        </row>
        <row r="963">
          <cell r="A963" t="str">
            <v>92W02070631</v>
          </cell>
          <cell r="C963" t="str">
            <v>SARJIMAN</v>
          </cell>
          <cell r="D963">
            <v>26821</v>
          </cell>
          <cell r="E963" t="str">
            <v>L</v>
          </cell>
          <cell r="F963">
            <v>33909</v>
          </cell>
          <cell r="G963">
            <v>34151</v>
          </cell>
          <cell r="L963" t="str">
            <v>K0</v>
          </cell>
          <cell r="M963" t="str">
            <v>G</v>
          </cell>
          <cell r="N963">
            <v>37196</v>
          </cell>
          <cell r="O963">
            <v>37238.593391203707</v>
          </cell>
          <cell r="P963" t="str">
            <v>DWI</v>
          </cell>
          <cell r="Q963">
            <v>36405.102743055555</v>
          </cell>
        </row>
        <row r="964">
          <cell r="A964" t="str">
            <v>92W02070649</v>
          </cell>
          <cell r="C964" t="str">
            <v>TUMPAK SIRAIT</v>
          </cell>
          <cell r="D964">
            <v>22102</v>
          </cell>
          <cell r="E964" t="str">
            <v>L</v>
          </cell>
          <cell r="F964">
            <v>33909</v>
          </cell>
          <cell r="G964">
            <v>34151</v>
          </cell>
          <cell r="L964" t="str">
            <v>K0</v>
          </cell>
          <cell r="M964" t="str">
            <v>AG</v>
          </cell>
          <cell r="N964">
            <v>37165</v>
          </cell>
          <cell r="O964">
            <v>37236.449976851851</v>
          </cell>
          <cell r="P964" t="str">
            <v>ENY</v>
          </cell>
          <cell r="Q964">
            <v>36405.102743055555</v>
          </cell>
        </row>
        <row r="965">
          <cell r="A965" t="str">
            <v>92W02070656</v>
          </cell>
          <cell r="C965" t="str">
            <v>ROMDHONI</v>
          </cell>
          <cell r="D965">
            <v>23058</v>
          </cell>
          <cell r="E965" t="str">
            <v>L</v>
          </cell>
          <cell r="F965">
            <v>33909</v>
          </cell>
          <cell r="G965">
            <v>34151</v>
          </cell>
          <cell r="I965">
            <v>35136</v>
          </cell>
          <cell r="L965" t="str">
            <v>L</v>
          </cell>
          <cell r="M965" t="str">
            <v>A</v>
          </cell>
          <cell r="N965">
            <v>34151</v>
          </cell>
          <cell r="O965">
            <v>36405.859930555554</v>
          </cell>
          <cell r="P965" t="str">
            <v>ADMIN</v>
          </cell>
        </row>
        <row r="966">
          <cell r="A966" t="str">
            <v>92W02070664</v>
          </cell>
          <cell r="C966" t="str">
            <v>RACHMAN DAYAN</v>
          </cell>
          <cell r="D966">
            <v>24943</v>
          </cell>
          <cell r="E966" t="str">
            <v>L</v>
          </cell>
          <cell r="F966">
            <v>33909</v>
          </cell>
          <cell r="G966">
            <v>34151</v>
          </cell>
          <cell r="I966">
            <v>35136</v>
          </cell>
          <cell r="J966">
            <v>35238</v>
          </cell>
          <cell r="L966" t="str">
            <v>L</v>
          </cell>
          <cell r="M966" t="str">
            <v>F</v>
          </cell>
          <cell r="N966">
            <v>35643</v>
          </cell>
          <cell r="O966">
            <v>36405.859930555554</v>
          </cell>
          <cell r="P966" t="str">
            <v>ADMIN</v>
          </cell>
        </row>
        <row r="967">
          <cell r="A967" t="str">
            <v>92W02070672</v>
          </cell>
          <cell r="C967" t="str">
            <v>MACHURI</v>
          </cell>
          <cell r="D967">
            <v>22663</v>
          </cell>
          <cell r="E967" t="str">
            <v>L</v>
          </cell>
          <cell r="F967">
            <v>33909</v>
          </cell>
          <cell r="G967">
            <v>34151</v>
          </cell>
          <cell r="L967" t="str">
            <v>K0</v>
          </cell>
          <cell r="M967" t="str">
            <v>A</v>
          </cell>
          <cell r="N967">
            <v>36100</v>
          </cell>
          <cell r="O967">
            <v>36405.104571759257</v>
          </cell>
          <cell r="P967" t="str">
            <v>ADMIN</v>
          </cell>
          <cell r="Q967">
            <v>36405.102743055555</v>
          </cell>
        </row>
        <row r="968">
          <cell r="A968" t="str">
            <v>92W02070680</v>
          </cell>
          <cell r="C968" t="str">
            <v>ROIKAN</v>
          </cell>
          <cell r="D968">
            <v>24144</v>
          </cell>
          <cell r="E968" t="str">
            <v>L</v>
          </cell>
          <cell r="F968">
            <v>33909</v>
          </cell>
          <cell r="G968">
            <v>34151</v>
          </cell>
          <cell r="I968">
            <v>35136</v>
          </cell>
          <cell r="L968" t="str">
            <v>L</v>
          </cell>
          <cell r="M968" t="str">
            <v>A</v>
          </cell>
          <cell r="N968">
            <v>34243</v>
          </cell>
          <cell r="O968">
            <v>36405.859930555554</v>
          </cell>
          <cell r="P968" t="str">
            <v>ADMIN</v>
          </cell>
        </row>
        <row r="969">
          <cell r="A969" t="str">
            <v>92W02070696</v>
          </cell>
          <cell r="C969" t="str">
            <v>SUHERTO  IR</v>
          </cell>
          <cell r="D969">
            <v>22752</v>
          </cell>
          <cell r="E969" t="str">
            <v>L</v>
          </cell>
          <cell r="F969">
            <v>33909</v>
          </cell>
          <cell r="G969">
            <v>34151</v>
          </cell>
          <cell r="I969">
            <v>35402</v>
          </cell>
          <cell r="L969" t="str">
            <v>L</v>
          </cell>
          <cell r="M969" t="str">
            <v>A</v>
          </cell>
          <cell r="N969">
            <v>35065</v>
          </cell>
          <cell r="O969">
            <v>36405.860300925924</v>
          </cell>
          <cell r="P969" t="str">
            <v>ADMIN</v>
          </cell>
        </row>
        <row r="970">
          <cell r="A970" t="str">
            <v>92W02070698</v>
          </cell>
          <cell r="C970" t="str">
            <v>SUHERTO  IR</v>
          </cell>
          <cell r="D970">
            <v>22752</v>
          </cell>
          <cell r="E970" t="str">
            <v>L</v>
          </cell>
          <cell r="F970">
            <v>33909</v>
          </cell>
          <cell r="G970">
            <v>34151</v>
          </cell>
          <cell r="L970" t="str">
            <v>K0</v>
          </cell>
          <cell r="M970" t="str">
            <v>AG</v>
          </cell>
          <cell r="N970">
            <v>36312</v>
          </cell>
          <cell r="O970">
            <v>37424.643599537034</v>
          </cell>
          <cell r="P970" t="str">
            <v>ADMIN</v>
          </cell>
          <cell r="Q970">
            <v>36405.102743055555</v>
          </cell>
        </row>
        <row r="971">
          <cell r="A971" t="str">
            <v>92W02070706</v>
          </cell>
          <cell r="C971" t="str">
            <v>MUH AGUS SURAHMANTO</v>
          </cell>
          <cell r="D971">
            <v>26358</v>
          </cell>
          <cell r="E971" t="str">
            <v>L</v>
          </cell>
          <cell r="F971">
            <v>33909</v>
          </cell>
          <cell r="G971">
            <v>34151</v>
          </cell>
          <cell r="I971">
            <v>35136</v>
          </cell>
          <cell r="J971">
            <v>35238</v>
          </cell>
          <cell r="L971" t="str">
            <v>L</v>
          </cell>
          <cell r="M971" t="str">
            <v>A</v>
          </cell>
          <cell r="N971">
            <v>35065</v>
          </cell>
          <cell r="O971">
            <v>36405.859930555554</v>
          </cell>
          <cell r="P971" t="str">
            <v>ADMIN</v>
          </cell>
        </row>
        <row r="972">
          <cell r="A972" t="str">
            <v>92W02070714</v>
          </cell>
          <cell r="B972" t="str">
            <v>92130429</v>
          </cell>
          <cell r="C972" t="str">
            <v>DM DAROJI</v>
          </cell>
          <cell r="D972">
            <v>26667</v>
          </cell>
          <cell r="E972" t="str">
            <v>L</v>
          </cell>
          <cell r="F972">
            <v>33909</v>
          </cell>
          <cell r="G972">
            <v>34151</v>
          </cell>
          <cell r="L972" t="str">
            <v>K0</v>
          </cell>
          <cell r="O972">
            <v>38107</v>
          </cell>
          <cell r="P972" t="str">
            <v>DE233310</v>
          </cell>
          <cell r="Q972">
            <v>36405.102743055555</v>
          </cell>
        </row>
        <row r="973">
          <cell r="A973" t="str">
            <v>92W02070722</v>
          </cell>
          <cell r="C973" t="str">
            <v>JOKO WASKITO</v>
          </cell>
          <cell r="D973">
            <v>26130</v>
          </cell>
          <cell r="E973" t="str">
            <v>L</v>
          </cell>
          <cell r="F973">
            <v>33909</v>
          </cell>
          <cell r="G973">
            <v>34151</v>
          </cell>
          <cell r="L973" t="str">
            <v>K0</v>
          </cell>
          <cell r="M973" t="str">
            <v>AG</v>
          </cell>
          <cell r="N973">
            <v>37622</v>
          </cell>
          <cell r="O973">
            <v>37651.488807870373</v>
          </cell>
          <cell r="P973" t="str">
            <v>ENY</v>
          </cell>
          <cell r="Q973">
            <v>36405.102743055555</v>
          </cell>
        </row>
        <row r="974">
          <cell r="A974" t="str">
            <v>92W02070730</v>
          </cell>
          <cell r="C974" t="str">
            <v>DWI CAHYONO</v>
          </cell>
          <cell r="D974">
            <v>26539</v>
          </cell>
          <cell r="E974" t="str">
            <v>L</v>
          </cell>
          <cell r="F974">
            <v>33909</v>
          </cell>
          <cell r="G974">
            <v>34151</v>
          </cell>
          <cell r="I974">
            <v>35136</v>
          </cell>
          <cell r="J974">
            <v>35238</v>
          </cell>
          <cell r="L974" t="str">
            <v>L</v>
          </cell>
          <cell r="M974" t="str">
            <v>A</v>
          </cell>
          <cell r="N974">
            <v>34759</v>
          </cell>
          <cell r="O974">
            <v>36405.859930555554</v>
          </cell>
          <cell r="P974" t="str">
            <v>ADMIN</v>
          </cell>
        </row>
        <row r="975">
          <cell r="A975" t="str">
            <v>92W02070748</v>
          </cell>
          <cell r="C975" t="str">
            <v>OKTAVIANUS</v>
          </cell>
          <cell r="D975">
            <v>27322</v>
          </cell>
          <cell r="E975" t="str">
            <v>L</v>
          </cell>
          <cell r="F975">
            <v>33909</v>
          </cell>
          <cell r="G975">
            <v>34151</v>
          </cell>
          <cell r="I975">
            <v>35136</v>
          </cell>
          <cell r="L975" t="str">
            <v>L</v>
          </cell>
          <cell r="M975" t="str">
            <v>A</v>
          </cell>
          <cell r="N975">
            <v>34304</v>
          </cell>
          <cell r="O975">
            <v>36405.859930555554</v>
          </cell>
          <cell r="P975" t="str">
            <v>ADMIN</v>
          </cell>
        </row>
        <row r="976">
          <cell r="A976" t="str">
            <v>92W02070755</v>
          </cell>
          <cell r="B976" t="str">
            <v>92130487</v>
          </cell>
          <cell r="C976" t="str">
            <v>MUCH SYAFRIL</v>
          </cell>
          <cell r="D976">
            <v>26044</v>
          </cell>
          <cell r="E976" t="str">
            <v>L</v>
          </cell>
          <cell r="F976">
            <v>33909</v>
          </cell>
          <cell r="G976">
            <v>34151</v>
          </cell>
          <cell r="L976" t="str">
            <v>K0</v>
          </cell>
          <cell r="O976">
            <v>38107</v>
          </cell>
          <cell r="P976" t="str">
            <v>DE233310</v>
          </cell>
          <cell r="Q976">
            <v>36405.102743055555</v>
          </cell>
        </row>
        <row r="977">
          <cell r="A977" t="str">
            <v>92W02070763</v>
          </cell>
          <cell r="C977" t="str">
            <v>I MADE ADI SUADNYA</v>
          </cell>
          <cell r="D977">
            <v>26989</v>
          </cell>
          <cell r="E977" t="str">
            <v>L</v>
          </cell>
          <cell r="F977">
            <v>33909</v>
          </cell>
          <cell r="G977">
            <v>34151</v>
          </cell>
          <cell r="I977">
            <v>35293</v>
          </cell>
          <cell r="J977">
            <v>35238</v>
          </cell>
          <cell r="L977" t="str">
            <v>L</v>
          </cell>
          <cell r="M977" t="str">
            <v>A</v>
          </cell>
          <cell r="N977">
            <v>35278</v>
          </cell>
          <cell r="O977">
            <v>36405.859930555554</v>
          </cell>
          <cell r="P977" t="str">
            <v>ADMIN</v>
          </cell>
        </row>
        <row r="978">
          <cell r="A978" t="str">
            <v>92W02072902</v>
          </cell>
          <cell r="C978" t="str">
            <v>MISINAH</v>
          </cell>
          <cell r="D978">
            <v>22739</v>
          </cell>
          <cell r="E978" t="str">
            <v>P</v>
          </cell>
          <cell r="F978">
            <v>33939</v>
          </cell>
          <cell r="G978">
            <v>34151</v>
          </cell>
          <cell r="I978">
            <v>35402</v>
          </cell>
          <cell r="J978">
            <v>35770</v>
          </cell>
          <cell r="L978" t="str">
            <v>L</v>
          </cell>
          <cell r="M978" t="str">
            <v>A</v>
          </cell>
          <cell r="N978">
            <v>35065</v>
          </cell>
          <cell r="O978">
            <v>36405.860300925924</v>
          </cell>
          <cell r="P978" t="str">
            <v>ADMIN</v>
          </cell>
        </row>
        <row r="979">
          <cell r="A979" t="str">
            <v>92W02076514</v>
          </cell>
          <cell r="C979" t="str">
            <v>PONIYAH</v>
          </cell>
          <cell r="D979">
            <v>26973</v>
          </cell>
          <cell r="E979" t="str">
            <v>P</v>
          </cell>
          <cell r="F979">
            <v>33878</v>
          </cell>
          <cell r="G979">
            <v>34151</v>
          </cell>
          <cell r="I979">
            <v>35402</v>
          </cell>
          <cell r="J979">
            <v>35770</v>
          </cell>
          <cell r="L979" t="str">
            <v>L</v>
          </cell>
          <cell r="M979" t="str">
            <v>A</v>
          </cell>
          <cell r="N979">
            <v>35065</v>
          </cell>
          <cell r="O979">
            <v>36405.860300925924</v>
          </cell>
          <cell r="P979" t="str">
            <v>ADMIN</v>
          </cell>
        </row>
        <row r="980">
          <cell r="A980" t="str">
            <v>92W02077370</v>
          </cell>
          <cell r="C980" t="str">
            <v>SYAFNEDI I IR</v>
          </cell>
          <cell r="D980">
            <v>23654</v>
          </cell>
          <cell r="E980" t="str">
            <v>L</v>
          </cell>
          <cell r="F980">
            <v>33909</v>
          </cell>
          <cell r="G980">
            <v>34151</v>
          </cell>
          <cell r="L980" t="str">
            <v>K0</v>
          </cell>
          <cell r="M980" t="str">
            <v>AG</v>
          </cell>
          <cell r="N980">
            <v>35855</v>
          </cell>
          <cell r="O980">
            <v>36405.104560185187</v>
          </cell>
          <cell r="P980" t="str">
            <v>ADMIN</v>
          </cell>
          <cell r="Q980">
            <v>36405.102743055555</v>
          </cell>
        </row>
        <row r="981">
          <cell r="A981" t="str">
            <v>92W02077875</v>
          </cell>
          <cell r="C981" t="str">
            <v>MULYONO</v>
          </cell>
          <cell r="D981">
            <v>25164</v>
          </cell>
          <cell r="E981" t="str">
            <v>L</v>
          </cell>
          <cell r="F981">
            <v>33970</v>
          </cell>
          <cell r="G981">
            <v>34151</v>
          </cell>
          <cell r="I981">
            <v>34305</v>
          </cell>
          <cell r="L981" t="str">
            <v>L</v>
          </cell>
          <cell r="M981" t="str">
            <v>A</v>
          </cell>
          <cell r="N981">
            <v>34578</v>
          </cell>
          <cell r="O981">
            <v>36405.859930555554</v>
          </cell>
          <cell r="P981" t="str">
            <v>ADMIN</v>
          </cell>
        </row>
        <row r="982">
          <cell r="A982" t="str">
            <v>92W02077883</v>
          </cell>
          <cell r="C982" t="str">
            <v>JEMIRAH</v>
          </cell>
          <cell r="D982">
            <v>26209</v>
          </cell>
          <cell r="E982" t="str">
            <v>P</v>
          </cell>
          <cell r="F982">
            <v>33970</v>
          </cell>
          <cell r="G982">
            <v>34151</v>
          </cell>
          <cell r="I982">
            <v>34305</v>
          </cell>
          <cell r="L982" t="str">
            <v>L</v>
          </cell>
          <cell r="M982" t="str">
            <v>A</v>
          </cell>
          <cell r="N982">
            <v>34578</v>
          </cell>
          <cell r="O982">
            <v>36405.859930555554</v>
          </cell>
          <cell r="P982" t="str">
            <v>ADMIN</v>
          </cell>
        </row>
        <row r="983">
          <cell r="A983" t="str">
            <v>92W02077891</v>
          </cell>
          <cell r="C983" t="str">
            <v>BADRI</v>
          </cell>
          <cell r="D983">
            <v>25690</v>
          </cell>
          <cell r="E983" t="str">
            <v>L</v>
          </cell>
          <cell r="F983">
            <v>33970</v>
          </cell>
          <cell r="G983">
            <v>34151</v>
          </cell>
          <cell r="I983">
            <v>34305</v>
          </cell>
          <cell r="J983">
            <v>35238</v>
          </cell>
          <cell r="L983" t="str">
            <v>L</v>
          </cell>
          <cell r="M983" t="str">
            <v>P</v>
          </cell>
          <cell r="N983">
            <v>35704</v>
          </cell>
          <cell r="O983">
            <v>36405.859930555554</v>
          </cell>
          <cell r="P983" t="str">
            <v>ADMIN</v>
          </cell>
        </row>
        <row r="984">
          <cell r="A984" t="str">
            <v>92W02077909</v>
          </cell>
          <cell r="C984" t="str">
            <v>SITI MARYAM</v>
          </cell>
          <cell r="D984">
            <v>26661</v>
          </cell>
          <cell r="E984" t="str">
            <v>P</v>
          </cell>
          <cell r="F984">
            <v>33970</v>
          </cell>
          <cell r="G984">
            <v>34151</v>
          </cell>
          <cell r="I984">
            <v>34305</v>
          </cell>
          <cell r="J984">
            <v>35238</v>
          </cell>
          <cell r="L984" t="str">
            <v>L</v>
          </cell>
          <cell r="M984" t="str">
            <v>P</v>
          </cell>
          <cell r="N984">
            <v>35704</v>
          </cell>
          <cell r="O984">
            <v>36405.859930555554</v>
          </cell>
          <cell r="P984" t="str">
            <v>ADMIN</v>
          </cell>
        </row>
        <row r="985">
          <cell r="A985" t="str">
            <v>92W02077917</v>
          </cell>
          <cell r="C985" t="str">
            <v>NASRUDIN</v>
          </cell>
          <cell r="D985">
            <v>24946</v>
          </cell>
          <cell r="E985" t="str">
            <v>L</v>
          </cell>
          <cell r="F985">
            <v>33970</v>
          </cell>
          <cell r="G985">
            <v>34151</v>
          </cell>
          <cell r="I985">
            <v>34305</v>
          </cell>
          <cell r="L985" t="str">
            <v>L</v>
          </cell>
          <cell r="M985" t="str">
            <v>A</v>
          </cell>
          <cell r="N985">
            <v>34578</v>
          </cell>
          <cell r="O985">
            <v>36405.859930555554</v>
          </cell>
          <cell r="P985" t="str">
            <v>ADMIN</v>
          </cell>
        </row>
        <row r="986">
          <cell r="A986" t="str">
            <v>92W02077925</v>
          </cell>
          <cell r="C986" t="str">
            <v>YATINI</v>
          </cell>
          <cell r="D986">
            <v>26977</v>
          </cell>
          <cell r="E986" t="str">
            <v>P</v>
          </cell>
          <cell r="F986">
            <v>33939</v>
          </cell>
          <cell r="G986">
            <v>34151</v>
          </cell>
          <cell r="I986">
            <v>34305</v>
          </cell>
          <cell r="L986" t="str">
            <v>L</v>
          </cell>
          <cell r="M986" t="str">
            <v>AG</v>
          </cell>
          <cell r="N986">
            <v>34578</v>
          </cell>
          <cell r="O986">
            <v>38015.579270833332</v>
          </cell>
          <cell r="P986" t="str">
            <v>A230320</v>
          </cell>
        </row>
        <row r="987">
          <cell r="A987" t="str">
            <v>92W02077933</v>
          </cell>
          <cell r="C987" t="str">
            <v>SARMIN</v>
          </cell>
          <cell r="D987">
            <v>23172</v>
          </cell>
          <cell r="E987" t="str">
            <v>L</v>
          </cell>
          <cell r="F987">
            <v>33939</v>
          </cell>
          <cell r="G987">
            <v>34151</v>
          </cell>
          <cell r="I987">
            <v>34305</v>
          </cell>
          <cell r="J987">
            <v>35238</v>
          </cell>
          <cell r="L987" t="str">
            <v>L</v>
          </cell>
          <cell r="M987" t="str">
            <v>AG</v>
          </cell>
          <cell r="N987">
            <v>35704</v>
          </cell>
          <cell r="O987">
            <v>37782.654780092591</v>
          </cell>
          <cell r="P987" t="str">
            <v>ITA</v>
          </cell>
        </row>
        <row r="988">
          <cell r="A988" t="str">
            <v>92W02077941</v>
          </cell>
          <cell r="C988" t="str">
            <v>KAPINAH</v>
          </cell>
          <cell r="D988">
            <v>23566</v>
          </cell>
          <cell r="E988" t="str">
            <v>P</v>
          </cell>
          <cell r="F988">
            <v>33939</v>
          </cell>
          <cell r="G988">
            <v>34151</v>
          </cell>
          <cell r="I988">
            <v>34305</v>
          </cell>
          <cell r="J988">
            <v>35238</v>
          </cell>
          <cell r="L988" t="str">
            <v>L</v>
          </cell>
          <cell r="M988" t="str">
            <v>AG</v>
          </cell>
          <cell r="N988">
            <v>35704</v>
          </cell>
          <cell r="O988">
            <v>37782.653854166667</v>
          </cell>
          <cell r="P988" t="str">
            <v>ITA</v>
          </cell>
        </row>
        <row r="989">
          <cell r="A989" t="str">
            <v>92W02077958</v>
          </cell>
          <cell r="C989" t="str">
            <v>KLIWON KASMUDIN</v>
          </cell>
          <cell r="D989">
            <v>23743</v>
          </cell>
          <cell r="E989" t="str">
            <v>L</v>
          </cell>
          <cell r="F989">
            <v>33939</v>
          </cell>
          <cell r="G989">
            <v>34151</v>
          </cell>
          <cell r="I989">
            <v>34305</v>
          </cell>
          <cell r="L989" t="str">
            <v>L</v>
          </cell>
          <cell r="M989" t="str">
            <v>A</v>
          </cell>
          <cell r="N989">
            <v>34516</v>
          </cell>
          <cell r="O989">
            <v>36405.859930555554</v>
          </cell>
          <cell r="P989" t="str">
            <v>ADMIN</v>
          </cell>
        </row>
        <row r="990">
          <cell r="A990" t="str">
            <v>92W02077966</v>
          </cell>
          <cell r="C990" t="str">
            <v>TORINAH</v>
          </cell>
          <cell r="D990">
            <v>26334</v>
          </cell>
          <cell r="E990" t="str">
            <v>P</v>
          </cell>
          <cell r="F990">
            <v>33939</v>
          </cell>
          <cell r="G990">
            <v>34151</v>
          </cell>
          <cell r="I990">
            <v>34305</v>
          </cell>
          <cell r="L990" t="str">
            <v>L</v>
          </cell>
          <cell r="M990" t="str">
            <v>A</v>
          </cell>
          <cell r="N990">
            <v>34516</v>
          </cell>
          <cell r="O990">
            <v>36405.859930555554</v>
          </cell>
          <cell r="P990" t="str">
            <v>ADMIN</v>
          </cell>
        </row>
        <row r="991">
          <cell r="A991" t="str">
            <v>92W02077974</v>
          </cell>
          <cell r="C991" t="str">
            <v>EKO DIHARJO</v>
          </cell>
          <cell r="D991">
            <v>23597</v>
          </cell>
          <cell r="E991" t="str">
            <v>L</v>
          </cell>
          <cell r="F991">
            <v>33939</v>
          </cell>
          <cell r="G991">
            <v>34151</v>
          </cell>
          <cell r="I991">
            <v>34305</v>
          </cell>
          <cell r="L991" t="str">
            <v>L</v>
          </cell>
          <cell r="M991" t="str">
            <v>A</v>
          </cell>
          <cell r="N991">
            <v>34547</v>
          </cell>
          <cell r="O991">
            <v>36405.859930555554</v>
          </cell>
          <cell r="P991" t="str">
            <v>ADMIN</v>
          </cell>
        </row>
        <row r="992">
          <cell r="A992" t="str">
            <v>92W02077982</v>
          </cell>
          <cell r="C992" t="str">
            <v>LITIK</v>
          </cell>
          <cell r="D992">
            <v>25693</v>
          </cell>
          <cell r="E992" t="str">
            <v>P</v>
          </cell>
          <cell r="F992">
            <v>33939</v>
          </cell>
          <cell r="G992">
            <v>34151</v>
          </cell>
          <cell r="I992">
            <v>34305</v>
          </cell>
          <cell r="L992" t="str">
            <v>L</v>
          </cell>
          <cell r="M992" t="str">
            <v>A</v>
          </cell>
          <cell r="N992">
            <v>34547</v>
          </cell>
          <cell r="O992">
            <v>36405.859930555554</v>
          </cell>
          <cell r="P992" t="str">
            <v>ADMIN</v>
          </cell>
        </row>
        <row r="993">
          <cell r="A993" t="str">
            <v>92W02077990</v>
          </cell>
          <cell r="C993" t="str">
            <v>SUDIYANTO</v>
          </cell>
          <cell r="D993">
            <v>22799</v>
          </cell>
          <cell r="E993" t="str">
            <v>L</v>
          </cell>
          <cell r="F993">
            <v>33939</v>
          </cell>
          <cell r="G993">
            <v>34151</v>
          </cell>
          <cell r="L993" t="str">
            <v>K0</v>
          </cell>
          <cell r="M993" t="str">
            <v>AG</v>
          </cell>
          <cell r="N993">
            <v>36892</v>
          </cell>
          <cell r="O993">
            <v>38078.525509259256</v>
          </cell>
          <cell r="P993" t="str">
            <v>A230320</v>
          </cell>
          <cell r="Q993">
            <v>36405.102743055555</v>
          </cell>
        </row>
        <row r="994">
          <cell r="A994" t="str">
            <v>92W02078004</v>
          </cell>
          <cell r="C994" t="str">
            <v>MANISAH</v>
          </cell>
          <cell r="D994">
            <v>26461</v>
          </cell>
          <cell r="E994" t="str">
            <v>P</v>
          </cell>
          <cell r="F994">
            <v>33939</v>
          </cell>
          <cell r="G994">
            <v>34151</v>
          </cell>
          <cell r="I994">
            <v>35131</v>
          </cell>
          <cell r="L994" t="str">
            <v>L</v>
          </cell>
          <cell r="M994" t="str">
            <v>A</v>
          </cell>
          <cell r="N994">
            <v>34243</v>
          </cell>
          <cell r="O994">
            <v>36405.860243055555</v>
          </cell>
          <cell r="P994" t="str">
            <v>ADMIN</v>
          </cell>
        </row>
        <row r="995">
          <cell r="A995" t="str">
            <v>92W02078006</v>
          </cell>
          <cell r="C995" t="str">
            <v>TUKINI</v>
          </cell>
          <cell r="D995">
            <v>21958</v>
          </cell>
          <cell r="E995" t="str">
            <v>P</v>
          </cell>
          <cell r="F995">
            <v>33939</v>
          </cell>
          <cell r="G995">
            <v>34151</v>
          </cell>
          <cell r="L995" t="str">
            <v>K0</v>
          </cell>
          <cell r="M995" t="str">
            <v>AG</v>
          </cell>
          <cell r="N995">
            <v>35977</v>
          </cell>
          <cell r="O995">
            <v>38078.527002314811</v>
          </cell>
          <cell r="P995" t="str">
            <v>A230320</v>
          </cell>
          <cell r="Q995">
            <v>36405.102743055555</v>
          </cell>
        </row>
        <row r="996">
          <cell r="A996" t="str">
            <v>92W02078014</v>
          </cell>
          <cell r="C996" t="str">
            <v>SAEPUDIN</v>
          </cell>
          <cell r="D996">
            <v>22770</v>
          </cell>
          <cell r="E996" t="str">
            <v>L</v>
          </cell>
          <cell r="F996">
            <v>33939</v>
          </cell>
          <cell r="G996">
            <v>34151</v>
          </cell>
          <cell r="I996">
            <v>34305</v>
          </cell>
          <cell r="J996">
            <v>35238</v>
          </cell>
          <cell r="L996" t="str">
            <v>L</v>
          </cell>
          <cell r="M996" t="str">
            <v>P</v>
          </cell>
          <cell r="N996">
            <v>35704</v>
          </cell>
          <cell r="O996">
            <v>36405.859942129631</v>
          </cell>
          <cell r="P996" t="str">
            <v>ADMIN</v>
          </cell>
        </row>
        <row r="997">
          <cell r="A997" t="str">
            <v>92W02078022</v>
          </cell>
          <cell r="C997" t="str">
            <v>SURGIAH</v>
          </cell>
          <cell r="D997">
            <v>24292</v>
          </cell>
          <cell r="E997" t="str">
            <v>P</v>
          </cell>
          <cell r="F997">
            <v>33939</v>
          </cell>
          <cell r="G997">
            <v>34151</v>
          </cell>
          <cell r="I997">
            <v>34305</v>
          </cell>
          <cell r="J997">
            <v>35238</v>
          </cell>
          <cell r="L997" t="str">
            <v>L</v>
          </cell>
          <cell r="M997" t="str">
            <v>P</v>
          </cell>
          <cell r="N997">
            <v>35704</v>
          </cell>
          <cell r="O997">
            <v>36405.859942129631</v>
          </cell>
          <cell r="P997" t="str">
            <v>ADMIN</v>
          </cell>
        </row>
        <row r="998">
          <cell r="A998" t="str">
            <v>92W02078030</v>
          </cell>
          <cell r="C998" t="str">
            <v>JOYO SUSANTO</v>
          </cell>
          <cell r="D998">
            <v>25569</v>
          </cell>
          <cell r="E998" t="str">
            <v>L</v>
          </cell>
          <cell r="F998">
            <v>33939</v>
          </cell>
          <cell r="G998">
            <v>34151</v>
          </cell>
          <cell r="I998">
            <v>34305</v>
          </cell>
          <cell r="L998" t="str">
            <v>L</v>
          </cell>
          <cell r="M998" t="str">
            <v>A</v>
          </cell>
          <cell r="N998">
            <v>34425</v>
          </cell>
          <cell r="O998">
            <v>36405.859942129631</v>
          </cell>
          <cell r="P998" t="str">
            <v>ADMIN</v>
          </cell>
        </row>
        <row r="999">
          <cell r="A999" t="str">
            <v>92W02078048</v>
          </cell>
          <cell r="C999" t="str">
            <v>SARINEM</v>
          </cell>
          <cell r="D999">
            <v>25968</v>
          </cell>
          <cell r="E999" t="str">
            <v>P</v>
          </cell>
          <cell r="F999">
            <v>33939</v>
          </cell>
          <cell r="G999">
            <v>34151</v>
          </cell>
          <cell r="I999">
            <v>34305</v>
          </cell>
          <cell r="L999" t="str">
            <v>L</v>
          </cell>
          <cell r="M999" t="str">
            <v>A</v>
          </cell>
          <cell r="N999">
            <v>34425</v>
          </cell>
          <cell r="O999">
            <v>36405.859942129631</v>
          </cell>
          <cell r="P999" t="str">
            <v>ADMIN</v>
          </cell>
        </row>
        <row r="1000">
          <cell r="A1000" t="str">
            <v>92W02078055</v>
          </cell>
          <cell r="C1000" t="str">
            <v>RATMAN</v>
          </cell>
          <cell r="D1000">
            <v>24625</v>
          </cell>
          <cell r="E1000" t="str">
            <v>L</v>
          </cell>
          <cell r="F1000">
            <v>33970</v>
          </cell>
          <cell r="G1000">
            <v>34151</v>
          </cell>
          <cell r="I1000">
            <v>34305</v>
          </cell>
          <cell r="J1000">
            <v>35238</v>
          </cell>
          <cell r="L1000" t="str">
            <v>L</v>
          </cell>
          <cell r="M1000" t="str">
            <v>P</v>
          </cell>
          <cell r="N1000">
            <v>35949</v>
          </cell>
          <cell r="O1000">
            <v>36405.859942129631</v>
          </cell>
          <cell r="P1000" t="str">
            <v>ADMIN</v>
          </cell>
        </row>
        <row r="1001">
          <cell r="A1001" t="str">
            <v>92W02078063</v>
          </cell>
          <cell r="C1001" t="str">
            <v>MARLIYAH</v>
          </cell>
          <cell r="D1001">
            <v>27375</v>
          </cell>
          <cell r="E1001" t="str">
            <v>P</v>
          </cell>
          <cell r="F1001">
            <v>33939</v>
          </cell>
          <cell r="G1001">
            <v>34151</v>
          </cell>
          <cell r="I1001">
            <v>34305</v>
          </cell>
          <cell r="J1001">
            <v>35238</v>
          </cell>
          <cell r="L1001" t="str">
            <v>L</v>
          </cell>
          <cell r="M1001" t="str">
            <v>P</v>
          </cell>
          <cell r="N1001">
            <v>35949</v>
          </cell>
          <cell r="O1001">
            <v>36405.859942129631</v>
          </cell>
          <cell r="P1001" t="str">
            <v>ADMIN</v>
          </cell>
        </row>
        <row r="1002">
          <cell r="A1002" t="str">
            <v>92W02078071</v>
          </cell>
          <cell r="C1002" t="str">
            <v>TURYONO</v>
          </cell>
          <cell r="D1002">
            <v>27468</v>
          </cell>
          <cell r="E1002" t="str">
            <v>L</v>
          </cell>
          <cell r="F1002">
            <v>33939</v>
          </cell>
          <cell r="G1002">
            <v>34151</v>
          </cell>
          <cell r="I1002">
            <v>34305</v>
          </cell>
          <cell r="L1002" t="str">
            <v>L</v>
          </cell>
          <cell r="M1002" t="str">
            <v>A</v>
          </cell>
          <cell r="N1002">
            <v>34425</v>
          </cell>
          <cell r="O1002">
            <v>36405.859942129631</v>
          </cell>
          <cell r="P1002" t="str">
            <v>ADMIN</v>
          </cell>
        </row>
        <row r="1003">
          <cell r="A1003" t="str">
            <v>92W02078089</v>
          </cell>
          <cell r="C1003" t="str">
            <v>FATIMAH</v>
          </cell>
          <cell r="D1003">
            <v>24718</v>
          </cell>
          <cell r="E1003" t="str">
            <v>P</v>
          </cell>
          <cell r="F1003">
            <v>33939</v>
          </cell>
          <cell r="G1003">
            <v>34151</v>
          </cell>
          <cell r="I1003">
            <v>34305</v>
          </cell>
          <cell r="L1003" t="str">
            <v>L</v>
          </cell>
          <cell r="M1003" t="str">
            <v>A</v>
          </cell>
          <cell r="N1003">
            <v>34425</v>
          </cell>
          <cell r="O1003">
            <v>36405.859942129631</v>
          </cell>
          <cell r="P1003" t="str">
            <v>ADMIN</v>
          </cell>
        </row>
        <row r="1004">
          <cell r="A1004" t="str">
            <v>92W02078097</v>
          </cell>
          <cell r="C1004" t="str">
            <v>A SUPRIYANTO</v>
          </cell>
          <cell r="D1004">
            <v>24565</v>
          </cell>
          <cell r="E1004" t="str">
            <v>L</v>
          </cell>
          <cell r="F1004">
            <v>33939</v>
          </cell>
          <cell r="G1004">
            <v>34151</v>
          </cell>
          <cell r="I1004">
            <v>34305</v>
          </cell>
          <cell r="J1004">
            <v>35238</v>
          </cell>
          <cell r="L1004" t="str">
            <v>L</v>
          </cell>
          <cell r="M1004" t="str">
            <v>A</v>
          </cell>
          <cell r="N1004">
            <v>35125</v>
          </cell>
          <cell r="O1004">
            <v>36405.859942129631</v>
          </cell>
          <cell r="P1004" t="str">
            <v>ADMIN</v>
          </cell>
        </row>
        <row r="1005">
          <cell r="A1005" t="str">
            <v>92W02078105</v>
          </cell>
          <cell r="C1005" t="str">
            <v>SUMINAH</v>
          </cell>
          <cell r="D1005">
            <v>24837</v>
          </cell>
          <cell r="E1005" t="str">
            <v>P</v>
          </cell>
          <cell r="F1005">
            <v>33939</v>
          </cell>
          <cell r="G1005">
            <v>34151</v>
          </cell>
          <cell r="I1005">
            <v>34305</v>
          </cell>
          <cell r="J1005">
            <v>35238</v>
          </cell>
          <cell r="L1005" t="str">
            <v>L</v>
          </cell>
          <cell r="M1005" t="str">
            <v>A</v>
          </cell>
          <cell r="N1005">
            <v>35156</v>
          </cell>
          <cell r="O1005">
            <v>36405.859942129631</v>
          </cell>
          <cell r="P1005" t="str">
            <v>ADMIN</v>
          </cell>
        </row>
        <row r="1006">
          <cell r="A1006" t="str">
            <v>92W02078113</v>
          </cell>
          <cell r="C1006" t="str">
            <v>SUTARJO</v>
          </cell>
          <cell r="D1006">
            <v>22663</v>
          </cell>
          <cell r="E1006" t="str">
            <v>L</v>
          </cell>
          <cell r="F1006">
            <v>33939</v>
          </cell>
          <cell r="G1006">
            <v>34151</v>
          </cell>
          <cell r="I1006">
            <v>34305</v>
          </cell>
          <cell r="J1006">
            <v>35238</v>
          </cell>
          <cell r="L1006" t="str">
            <v>L</v>
          </cell>
          <cell r="M1006" t="str">
            <v>A</v>
          </cell>
          <cell r="N1006">
            <v>35065</v>
          </cell>
          <cell r="O1006">
            <v>36405.859942129631</v>
          </cell>
          <cell r="P1006" t="str">
            <v>ADMIN</v>
          </cell>
        </row>
        <row r="1007">
          <cell r="A1007" t="str">
            <v>92W02078121</v>
          </cell>
          <cell r="C1007" t="str">
            <v>SAODAH</v>
          </cell>
          <cell r="D1007">
            <v>25254</v>
          </cell>
          <cell r="E1007" t="str">
            <v>P</v>
          </cell>
          <cell r="F1007">
            <v>33939</v>
          </cell>
          <cell r="G1007">
            <v>34151</v>
          </cell>
          <cell r="I1007">
            <v>34305</v>
          </cell>
          <cell r="J1007">
            <v>35238</v>
          </cell>
          <cell r="L1007" t="str">
            <v>L</v>
          </cell>
          <cell r="M1007" t="str">
            <v>A</v>
          </cell>
          <cell r="N1007">
            <v>35065</v>
          </cell>
          <cell r="O1007">
            <v>36405.859942129631</v>
          </cell>
          <cell r="P1007" t="str">
            <v>ADMIN</v>
          </cell>
        </row>
        <row r="1008">
          <cell r="A1008" t="str">
            <v>92W02078139</v>
          </cell>
          <cell r="C1008" t="str">
            <v>KIMAN S</v>
          </cell>
          <cell r="D1008">
            <v>26090</v>
          </cell>
          <cell r="E1008" t="str">
            <v>L</v>
          </cell>
          <cell r="F1008">
            <v>33939</v>
          </cell>
          <cell r="G1008">
            <v>34151</v>
          </cell>
          <cell r="I1008">
            <v>34305</v>
          </cell>
          <cell r="J1008">
            <v>35238</v>
          </cell>
          <cell r="L1008" t="str">
            <v>L</v>
          </cell>
          <cell r="M1008" t="str">
            <v>A</v>
          </cell>
          <cell r="N1008">
            <v>35065</v>
          </cell>
          <cell r="O1008">
            <v>36405.859942129631</v>
          </cell>
          <cell r="P1008" t="str">
            <v>ADMIN</v>
          </cell>
        </row>
        <row r="1009">
          <cell r="A1009" t="str">
            <v>92W02078147</v>
          </cell>
          <cell r="C1009" t="str">
            <v>MANISI</v>
          </cell>
          <cell r="D1009">
            <v>27367</v>
          </cell>
          <cell r="E1009" t="str">
            <v>P</v>
          </cell>
          <cell r="F1009">
            <v>33939</v>
          </cell>
          <cell r="G1009">
            <v>34151</v>
          </cell>
          <cell r="I1009">
            <v>34305</v>
          </cell>
          <cell r="J1009">
            <v>35238</v>
          </cell>
          <cell r="L1009" t="str">
            <v>L</v>
          </cell>
          <cell r="M1009" t="str">
            <v>A</v>
          </cell>
          <cell r="N1009">
            <v>35065</v>
          </cell>
          <cell r="O1009">
            <v>36405.859942129631</v>
          </cell>
          <cell r="P1009" t="str">
            <v>ADMIN</v>
          </cell>
        </row>
        <row r="1010">
          <cell r="A1010" t="str">
            <v>92W02078154</v>
          </cell>
          <cell r="C1010" t="str">
            <v>TUGIMAN</v>
          </cell>
          <cell r="D1010">
            <v>24755</v>
          </cell>
          <cell r="E1010" t="str">
            <v>L</v>
          </cell>
          <cell r="F1010">
            <v>33939</v>
          </cell>
          <cell r="G1010">
            <v>34151</v>
          </cell>
          <cell r="I1010">
            <v>34305</v>
          </cell>
          <cell r="J1010">
            <v>35238</v>
          </cell>
          <cell r="L1010" t="str">
            <v>L</v>
          </cell>
          <cell r="M1010" t="str">
            <v>P</v>
          </cell>
          <cell r="N1010">
            <v>35949</v>
          </cell>
          <cell r="O1010">
            <v>36405.859942129631</v>
          </cell>
          <cell r="P1010" t="str">
            <v>ADMIN</v>
          </cell>
        </row>
        <row r="1011">
          <cell r="A1011" t="str">
            <v>92W02078162</v>
          </cell>
          <cell r="C1011" t="str">
            <v>RIYATI</v>
          </cell>
          <cell r="D1011">
            <v>26690</v>
          </cell>
          <cell r="E1011" t="str">
            <v>P</v>
          </cell>
          <cell r="F1011">
            <v>33970</v>
          </cell>
          <cell r="G1011">
            <v>34151</v>
          </cell>
          <cell r="I1011">
            <v>34305</v>
          </cell>
          <cell r="J1011">
            <v>35238</v>
          </cell>
          <cell r="L1011" t="str">
            <v>L</v>
          </cell>
          <cell r="M1011" t="str">
            <v>P</v>
          </cell>
          <cell r="N1011">
            <v>35949</v>
          </cell>
          <cell r="O1011">
            <v>36405.859942129631</v>
          </cell>
          <cell r="P1011" t="str">
            <v>ADMIN</v>
          </cell>
        </row>
        <row r="1012">
          <cell r="A1012" t="str">
            <v>92W02078163</v>
          </cell>
          <cell r="C1012" t="str">
            <v>MARLIYAH</v>
          </cell>
          <cell r="D1012">
            <v>27375</v>
          </cell>
          <cell r="E1012" t="str">
            <v>P</v>
          </cell>
          <cell r="F1012">
            <v>33939</v>
          </cell>
          <cell r="G1012">
            <v>34151</v>
          </cell>
          <cell r="I1012">
            <v>35402</v>
          </cell>
          <cell r="J1012">
            <v>35770</v>
          </cell>
          <cell r="L1012" t="str">
            <v>L</v>
          </cell>
          <cell r="M1012" t="str">
            <v>A</v>
          </cell>
          <cell r="N1012">
            <v>35065</v>
          </cell>
          <cell r="O1012">
            <v>36405.860289351855</v>
          </cell>
          <cell r="P1012" t="str">
            <v>ADMIN</v>
          </cell>
        </row>
        <row r="1013">
          <cell r="A1013" t="str">
            <v>92W02078170</v>
          </cell>
          <cell r="C1013" t="str">
            <v>SYUKUR</v>
          </cell>
          <cell r="D1013">
            <v>25790</v>
          </cell>
          <cell r="E1013" t="str">
            <v>L</v>
          </cell>
          <cell r="F1013">
            <v>33939</v>
          </cell>
          <cell r="G1013">
            <v>34151</v>
          </cell>
          <cell r="I1013">
            <v>34305</v>
          </cell>
          <cell r="J1013">
            <v>35770</v>
          </cell>
          <cell r="L1013" t="str">
            <v>L</v>
          </cell>
          <cell r="M1013" t="str">
            <v>A</v>
          </cell>
          <cell r="N1013">
            <v>35977</v>
          </cell>
          <cell r="O1013">
            <v>36405.859942129631</v>
          </cell>
          <cell r="P1013" t="str">
            <v>ADMIN</v>
          </cell>
        </row>
        <row r="1014">
          <cell r="A1014" t="str">
            <v>92W02078188</v>
          </cell>
          <cell r="C1014" t="str">
            <v>BUSENG</v>
          </cell>
          <cell r="D1014">
            <v>26853</v>
          </cell>
          <cell r="E1014" t="str">
            <v>P</v>
          </cell>
          <cell r="F1014">
            <v>33939</v>
          </cell>
          <cell r="G1014">
            <v>34151</v>
          </cell>
          <cell r="I1014">
            <v>34305</v>
          </cell>
          <cell r="L1014" t="str">
            <v>L</v>
          </cell>
          <cell r="M1014" t="str">
            <v>A</v>
          </cell>
          <cell r="N1014">
            <v>34547</v>
          </cell>
          <cell r="O1014">
            <v>36405.859942129631</v>
          </cell>
          <cell r="P1014" t="str">
            <v>ADMIN</v>
          </cell>
        </row>
        <row r="1015">
          <cell r="A1015" t="str">
            <v>92W02078196</v>
          </cell>
          <cell r="C1015" t="str">
            <v>A SAINUDDIN</v>
          </cell>
          <cell r="D1015">
            <v>24693</v>
          </cell>
          <cell r="E1015" t="str">
            <v>L</v>
          </cell>
          <cell r="F1015">
            <v>33939</v>
          </cell>
          <cell r="G1015">
            <v>34151</v>
          </cell>
          <cell r="I1015">
            <v>34305</v>
          </cell>
          <cell r="L1015" t="str">
            <v>L</v>
          </cell>
          <cell r="M1015" t="str">
            <v>A</v>
          </cell>
          <cell r="N1015">
            <v>34243</v>
          </cell>
          <cell r="O1015">
            <v>36405.859942129631</v>
          </cell>
          <cell r="P1015" t="str">
            <v>ADMIN</v>
          </cell>
        </row>
        <row r="1016">
          <cell r="A1016" t="str">
            <v>92W02078204</v>
          </cell>
          <cell r="C1016" t="str">
            <v>RUWIYAH</v>
          </cell>
          <cell r="D1016">
            <v>25277</v>
          </cell>
          <cell r="E1016" t="str">
            <v>P</v>
          </cell>
          <cell r="F1016">
            <v>33939</v>
          </cell>
          <cell r="G1016">
            <v>34151</v>
          </cell>
          <cell r="I1016">
            <v>34305</v>
          </cell>
          <cell r="L1016" t="str">
            <v>L</v>
          </cell>
          <cell r="M1016" t="str">
            <v>A</v>
          </cell>
          <cell r="N1016">
            <v>34243</v>
          </cell>
          <cell r="O1016">
            <v>36405.859953703701</v>
          </cell>
          <cell r="P1016" t="str">
            <v>ADMIN</v>
          </cell>
        </row>
        <row r="1017">
          <cell r="A1017" t="str">
            <v>92W02078212</v>
          </cell>
          <cell r="C1017" t="str">
            <v>SURIPTO</v>
          </cell>
          <cell r="D1017">
            <v>24945</v>
          </cell>
          <cell r="E1017" t="str">
            <v>L</v>
          </cell>
          <cell r="F1017">
            <v>33939</v>
          </cell>
          <cell r="G1017">
            <v>34151</v>
          </cell>
          <cell r="I1017">
            <v>34305</v>
          </cell>
          <cell r="L1017" t="str">
            <v>L</v>
          </cell>
          <cell r="M1017" t="str">
            <v>A</v>
          </cell>
          <cell r="N1017">
            <v>34425</v>
          </cell>
          <cell r="O1017">
            <v>36405.859953703701</v>
          </cell>
          <cell r="P1017" t="str">
            <v>ADMIN</v>
          </cell>
        </row>
        <row r="1018">
          <cell r="A1018" t="str">
            <v>92W02078220</v>
          </cell>
          <cell r="C1018" t="str">
            <v>BIYAH</v>
          </cell>
          <cell r="D1018">
            <v>25723</v>
          </cell>
          <cell r="E1018" t="str">
            <v>P</v>
          </cell>
          <cell r="F1018">
            <v>33939</v>
          </cell>
          <cell r="G1018">
            <v>34151</v>
          </cell>
          <cell r="I1018">
            <v>34305</v>
          </cell>
          <cell r="L1018" t="str">
            <v>L</v>
          </cell>
          <cell r="M1018" t="str">
            <v>A</v>
          </cell>
          <cell r="N1018">
            <v>34425</v>
          </cell>
          <cell r="O1018">
            <v>36405.859953703701</v>
          </cell>
          <cell r="P1018" t="str">
            <v>ADMIN</v>
          </cell>
        </row>
        <row r="1019">
          <cell r="A1019" t="str">
            <v>92W02078238</v>
          </cell>
          <cell r="C1019" t="str">
            <v>MUJIONO</v>
          </cell>
          <cell r="D1019">
            <v>25388</v>
          </cell>
          <cell r="E1019" t="str">
            <v>L</v>
          </cell>
          <cell r="F1019">
            <v>33939</v>
          </cell>
          <cell r="G1019">
            <v>34151</v>
          </cell>
          <cell r="I1019">
            <v>34305</v>
          </cell>
          <cell r="J1019">
            <v>35238</v>
          </cell>
          <cell r="L1019" t="str">
            <v>L</v>
          </cell>
          <cell r="M1019" t="str">
            <v>A</v>
          </cell>
          <cell r="N1019">
            <v>35065</v>
          </cell>
          <cell r="O1019">
            <v>36405.859953703701</v>
          </cell>
          <cell r="P1019" t="str">
            <v>ADMIN</v>
          </cell>
        </row>
        <row r="1020">
          <cell r="A1020" t="str">
            <v>92W02078246</v>
          </cell>
          <cell r="C1020" t="str">
            <v>MANISEM</v>
          </cell>
          <cell r="D1020">
            <v>25824</v>
          </cell>
          <cell r="E1020" t="str">
            <v>P</v>
          </cell>
          <cell r="F1020">
            <v>33939</v>
          </cell>
          <cell r="G1020">
            <v>34151</v>
          </cell>
          <cell r="I1020">
            <v>34305</v>
          </cell>
          <cell r="J1020">
            <v>35238</v>
          </cell>
          <cell r="L1020" t="str">
            <v>L</v>
          </cell>
          <cell r="M1020" t="str">
            <v>A</v>
          </cell>
          <cell r="N1020">
            <v>35065</v>
          </cell>
          <cell r="O1020">
            <v>36405.859953703701</v>
          </cell>
          <cell r="P1020" t="str">
            <v>ADMIN</v>
          </cell>
        </row>
        <row r="1021">
          <cell r="A1021" t="str">
            <v>92W02078253</v>
          </cell>
          <cell r="C1021" t="str">
            <v>MISARUDIN</v>
          </cell>
          <cell r="D1021">
            <v>24625</v>
          </cell>
          <cell r="E1021" t="str">
            <v>L</v>
          </cell>
          <cell r="F1021">
            <v>33939</v>
          </cell>
          <cell r="G1021">
            <v>34151</v>
          </cell>
          <cell r="I1021">
            <v>34305</v>
          </cell>
          <cell r="J1021">
            <v>35238</v>
          </cell>
          <cell r="L1021" t="str">
            <v>L</v>
          </cell>
          <cell r="M1021" t="str">
            <v>P</v>
          </cell>
          <cell r="N1021">
            <v>35949</v>
          </cell>
          <cell r="O1021">
            <v>36405.859953703701</v>
          </cell>
          <cell r="P1021" t="str">
            <v>ADMIN</v>
          </cell>
        </row>
        <row r="1022">
          <cell r="A1022" t="str">
            <v>92W02078261</v>
          </cell>
          <cell r="C1022" t="str">
            <v>MARYATI</v>
          </cell>
          <cell r="D1022">
            <v>26173</v>
          </cell>
          <cell r="E1022" t="str">
            <v>P</v>
          </cell>
          <cell r="F1022">
            <v>33939</v>
          </cell>
          <cell r="G1022">
            <v>34151</v>
          </cell>
          <cell r="I1022">
            <v>34305</v>
          </cell>
          <cell r="J1022">
            <v>35238</v>
          </cell>
          <cell r="L1022" t="str">
            <v>L</v>
          </cell>
          <cell r="M1022" t="str">
            <v>P</v>
          </cell>
          <cell r="N1022">
            <v>35949</v>
          </cell>
          <cell r="O1022">
            <v>36405.859953703701</v>
          </cell>
          <cell r="P1022" t="str">
            <v>ADMIN</v>
          </cell>
        </row>
        <row r="1023">
          <cell r="A1023" t="str">
            <v>92W02078279</v>
          </cell>
          <cell r="C1023" t="str">
            <v>SYUKUR</v>
          </cell>
          <cell r="D1023">
            <v>22952</v>
          </cell>
          <cell r="E1023" t="str">
            <v>L</v>
          </cell>
          <cell r="F1023">
            <v>33939</v>
          </cell>
          <cell r="G1023">
            <v>34151</v>
          </cell>
          <cell r="I1023">
            <v>34305</v>
          </cell>
          <cell r="L1023" t="str">
            <v>L</v>
          </cell>
          <cell r="M1023" t="str">
            <v>A</v>
          </cell>
          <cell r="N1023">
            <v>34516</v>
          </cell>
          <cell r="O1023">
            <v>36405.859953703701</v>
          </cell>
          <cell r="P1023" t="str">
            <v>ADMIN</v>
          </cell>
        </row>
        <row r="1024">
          <cell r="A1024" t="str">
            <v>92W02078287</v>
          </cell>
          <cell r="C1024" t="str">
            <v>PARIYAH</v>
          </cell>
          <cell r="D1024">
            <v>24823</v>
          </cell>
          <cell r="E1024" t="str">
            <v>P</v>
          </cell>
          <cell r="F1024">
            <v>33939</v>
          </cell>
          <cell r="G1024">
            <v>34151</v>
          </cell>
          <cell r="I1024">
            <v>34305</v>
          </cell>
          <cell r="L1024" t="str">
            <v>L</v>
          </cell>
          <cell r="M1024" t="str">
            <v>A</v>
          </cell>
          <cell r="N1024">
            <v>34516</v>
          </cell>
          <cell r="O1024">
            <v>36405.859953703701</v>
          </cell>
          <cell r="P1024" t="str">
            <v>ADMIN</v>
          </cell>
        </row>
        <row r="1025">
          <cell r="A1025" t="str">
            <v>92W02078295</v>
          </cell>
          <cell r="C1025" t="str">
            <v>SUMITRO</v>
          </cell>
          <cell r="D1025">
            <v>22200</v>
          </cell>
          <cell r="E1025" t="str">
            <v>L</v>
          </cell>
          <cell r="F1025">
            <v>33939</v>
          </cell>
          <cell r="G1025">
            <v>34151</v>
          </cell>
          <cell r="L1025" t="str">
            <v>K0</v>
          </cell>
          <cell r="M1025" t="str">
            <v>P</v>
          </cell>
          <cell r="N1025">
            <v>36145</v>
          </cell>
          <cell r="O1025">
            <v>36405.104560185187</v>
          </cell>
          <cell r="P1025" t="str">
            <v>ADMIN</v>
          </cell>
          <cell r="Q1025">
            <v>36405.102743055555</v>
          </cell>
        </row>
        <row r="1026">
          <cell r="A1026" t="str">
            <v>92W02078303</v>
          </cell>
          <cell r="C1026" t="str">
            <v>WATINAH</v>
          </cell>
          <cell r="D1026">
            <v>27011</v>
          </cell>
          <cell r="E1026" t="str">
            <v>P</v>
          </cell>
          <cell r="F1026">
            <v>33939</v>
          </cell>
          <cell r="G1026">
            <v>34151</v>
          </cell>
          <cell r="I1026">
            <v>34305</v>
          </cell>
          <cell r="L1026" t="str">
            <v>L</v>
          </cell>
          <cell r="M1026" t="str">
            <v>A</v>
          </cell>
          <cell r="N1026">
            <v>34608</v>
          </cell>
          <cell r="O1026">
            <v>36405.859953703701</v>
          </cell>
          <cell r="P1026" t="str">
            <v>ADMIN</v>
          </cell>
        </row>
        <row r="1027">
          <cell r="A1027" t="str">
            <v>92W02078311</v>
          </cell>
          <cell r="C1027" t="str">
            <v>KIMUNSUDIN</v>
          </cell>
          <cell r="D1027">
            <v>21836</v>
          </cell>
          <cell r="E1027" t="str">
            <v>L</v>
          </cell>
          <cell r="F1027">
            <v>33939</v>
          </cell>
          <cell r="G1027">
            <v>34151</v>
          </cell>
          <cell r="I1027">
            <v>34305</v>
          </cell>
          <cell r="L1027" t="str">
            <v>L</v>
          </cell>
          <cell r="M1027" t="str">
            <v>A</v>
          </cell>
          <cell r="N1027">
            <v>34516</v>
          </cell>
          <cell r="O1027">
            <v>36405.859953703701</v>
          </cell>
          <cell r="P1027" t="str">
            <v>ADMIN</v>
          </cell>
        </row>
        <row r="1028">
          <cell r="A1028" t="str">
            <v>92W02078335</v>
          </cell>
          <cell r="C1028" t="str">
            <v>SARMIN S</v>
          </cell>
          <cell r="D1028">
            <v>24796</v>
          </cell>
          <cell r="E1028" t="str">
            <v>L</v>
          </cell>
          <cell r="F1028">
            <v>33939</v>
          </cell>
          <cell r="G1028">
            <v>34151</v>
          </cell>
          <cell r="I1028">
            <v>35402</v>
          </cell>
          <cell r="J1028">
            <v>35770</v>
          </cell>
          <cell r="L1028" t="str">
            <v>L</v>
          </cell>
          <cell r="M1028" t="str">
            <v>A</v>
          </cell>
          <cell r="N1028">
            <v>35065</v>
          </cell>
          <cell r="O1028">
            <v>36405.860300925924</v>
          </cell>
          <cell r="P1028" t="str">
            <v>ADMIN</v>
          </cell>
        </row>
        <row r="1029">
          <cell r="A1029" t="str">
            <v>92W02078337</v>
          </cell>
          <cell r="C1029" t="str">
            <v>SARMIN SARNITI</v>
          </cell>
          <cell r="D1029">
            <v>24796</v>
          </cell>
          <cell r="E1029" t="str">
            <v>L</v>
          </cell>
          <cell r="F1029">
            <v>33939</v>
          </cell>
          <cell r="G1029">
            <v>34151</v>
          </cell>
          <cell r="I1029">
            <v>34305</v>
          </cell>
          <cell r="J1029">
            <v>35238</v>
          </cell>
          <cell r="L1029" t="str">
            <v>L</v>
          </cell>
          <cell r="M1029" t="str">
            <v>P</v>
          </cell>
          <cell r="N1029">
            <v>36145</v>
          </cell>
          <cell r="O1029">
            <v>36405.859965277778</v>
          </cell>
          <cell r="P1029" t="str">
            <v>ADMIN</v>
          </cell>
        </row>
        <row r="1030">
          <cell r="A1030" t="str">
            <v>92W02078345</v>
          </cell>
          <cell r="C1030" t="str">
            <v>NINGSIH</v>
          </cell>
          <cell r="D1030">
            <v>24366</v>
          </cell>
          <cell r="E1030" t="str">
            <v>P</v>
          </cell>
          <cell r="F1030">
            <v>33939</v>
          </cell>
          <cell r="G1030">
            <v>34151</v>
          </cell>
          <cell r="I1030">
            <v>34305</v>
          </cell>
          <cell r="J1030">
            <v>35238</v>
          </cell>
          <cell r="L1030" t="str">
            <v>L</v>
          </cell>
          <cell r="M1030" t="str">
            <v>P</v>
          </cell>
          <cell r="N1030">
            <v>36145</v>
          </cell>
          <cell r="O1030">
            <v>36405.859965277778</v>
          </cell>
          <cell r="P1030" t="str">
            <v>ADMIN</v>
          </cell>
        </row>
        <row r="1031">
          <cell r="A1031" t="str">
            <v>92W02078352</v>
          </cell>
          <cell r="C1031" t="str">
            <v>MUHILAL</v>
          </cell>
          <cell r="D1031">
            <v>21885</v>
          </cell>
          <cell r="E1031" t="str">
            <v>L</v>
          </cell>
          <cell r="F1031">
            <v>33939</v>
          </cell>
          <cell r="G1031">
            <v>34151</v>
          </cell>
          <cell r="L1031" t="str">
            <v>K0</v>
          </cell>
          <cell r="M1031" t="str">
            <v>P</v>
          </cell>
          <cell r="N1031">
            <v>36161</v>
          </cell>
          <cell r="O1031">
            <v>36405.104560185187</v>
          </cell>
          <cell r="P1031" t="str">
            <v>ADMIN</v>
          </cell>
          <cell r="Q1031">
            <v>36405.102743055555</v>
          </cell>
        </row>
        <row r="1032">
          <cell r="A1032" t="str">
            <v>92W02078360</v>
          </cell>
          <cell r="C1032" t="str">
            <v>SULASTRI</v>
          </cell>
          <cell r="D1032">
            <v>21885</v>
          </cell>
          <cell r="E1032" t="str">
            <v>P</v>
          </cell>
          <cell r="F1032">
            <v>33939</v>
          </cell>
          <cell r="G1032">
            <v>34151</v>
          </cell>
          <cell r="L1032" t="str">
            <v>K0</v>
          </cell>
          <cell r="M1032" t="str">
            <v>P</v>
          </cell>
          <cell r="N1032">
            <v>36069</v>
          </cell>
          <cell r="O1032">
            <v>36405.104560185187</v>
          </cell>
          <cell r="P1032" t="str">
            <v>ADMIN</v>
          </cell>
          <cell r="Q1032">
            <v>36405.102743055555</v>
          </cell>
        </row>
        <row r="1033">
          <cell r="A1033" t="str">
            <v>92W02078378</v>
          </cell>
          <cell r="C1033" t="str">
            <v>WAHYAT</v>
          </cell>
          <cell r="D1033">
            <v>23731</v>
          </cell>
          <cell r="E1033" t="str">
            <v>L</v>
          </cell>
          <cell r="F1033">
            <v>33939</v>
          </cell>
          <cell r="G1033">
            <v>34151</v>
          </cell>
          <cell r="I1033">
            <v>34305</v>
          </cell>
          <cell r="J1033">
            <v>35238</v>
          </cell>
          <cell r="L1033" t="str">
            <v>L</v>
          </cell>
          <cell r="M1033" t="str">
            <v>P</v>
          </cell>
          <cell r="N1033">
            <v>35949</v>
          </cell>
          <cell r="O1033">
            <v>36405.859965277778</v>
          </cell>
          <cell r="P1033" t="str">
            <v>ADMIN</v>
          </cell>
        </row>
        <row r="1034">
          <cell r="A1034" t="str">
            <v>92W02078386</v>
          </cell>
          <cell r="C1034" t="str">
            <v>MISNEM W</v>
          </cell>
          <cell r="D1034">
            <v>25626</v>
          </cell>
          <cell r="E1034" t="str">
            <v>P</v>
          </cell>
          <cell r="F1034">
            <v>33939</v>
          </cell>
          <cell r="G1034">
            <v>34151</v>
          </cell>
          <cell r="I1034">
            <v>34305</v>
          </cell>
          <cell r="J1034">
            <v>35238</v>
          </cell>
          <cell r="L1034" t="str">
            <v>L</v>
          </cell>
          <cell r="M1034" t="str">
            <v>A</v>
          </cell>
          <cell r="N1034">
            <v>34759</v>
          </cell>
          <cell r="O1034">
            <v>36405.859965277778</v>
          </cell>
          <cell r="P1034" t="str">
            <v>ADMIN</v>
          </cell>
        </row>
        <row r="1035">
          <cell r="A1035" t="str">
            <v>92W02078394</v>
          </cell>
          <cell r="C1035" t="str">
            <v>NURHASIM</v>
          </cell>
          <cell r="D1035">
            <v>25568</v>
          </cell>
          <cell r="E1035" t="str">
            <v>L</v>
          </cell>
          <cell r="F1035">
            <v>33939</v>
          </cell>
          <cell r="G1035">
            <v>34151</v>
          </cell>
          <cell r="I1035">
            <v>34305</v>
          </cell>
          <cell r="J1035">
            <v>35238</v>
          </cell>
          <cell r="L1035" t="str">
            <v>L</v>
          </cell>
          <cell r="M1035" t="str">
            <v>AG</v>
          </cell>
          <cell r="N1035">
            <v>35065</v>
          </cell>
          <cell r="O1035">
            <v>37879.486643518518</v>
          </cell>
          <cell r="P1035" t="str">
            <v>ENY</v>
          </cell>
        </row>
        <row r="1036">
          <cell r="A1036" t="str">
            <v>92W02078402</v>
          </cell>
          <cell r="C1036" t="str">
            <v>SLAMET</v>
          </cell>
          <cell r="D1036">
            <v>25752</v>
          </cell>
          <cell r="E1036" t="str">
            <v>L</v>
          </cell>
          <cell r="F1036">
            <v>33939</v>
          </cell>
          <cell r="G1036">
            <v>34151</v>
          </cell>
          <cell r="I1036">
            <v>34305</v>
          </cell>
          <cell r="J1036">
            <v>35238</v>
          </cell>
          <cell r="L1036" t="str">
            <v>L</v>
          </cell>
          <cell r="M1036" t="str">
            <v>A</v>
          </cell>
          <cell r="N1036">
            <v>35065</v>
          </cell>
          <cell r="O1036">
            <v>36405.859965277778</v>
          </cell>
          <cell r="P1036" t="str">
            <v>ADMIN</v>
          </cell>
        </row>
        <row r="1037">
          <cell r="A1037" t="str">
            <v>92W02078410</v>
          </cell>
          <cell r="C1037" t="str">
            <v>KATIYEM S</v>
          </cell>
          <cell r="D1037">
            <v>22281</v>
          </cell>
          <cell r="E1037" t="str">
            <v>P</v>
          </cell>
          <cell r="F1037">
            <v>33939</v>
          </cell>
          <cell r="G1037">
            <v>34151</v>
          </cell>
          <cell r="I1037">
            <v>34305</v>
          </cell>
          <cell r="J1037">
            <v>35238</v>
          </cell>
          <cell r="L1037" t="str">
            <v>L</v>
          </cell>
          <cell r="M1037" t="str">
            <v>A</v>
          </cell>
          <cell r="N1037">
            <v>35065</v>
          </cell>
          <cell r="O1037">
            <v>36405.859965277778</v>
          </cell>
          <cell r="P1037" t="str">
            <v>ADMIN</v>
          </cell>
        </row>
        <row r="1038">
          <cell r="A1038" t="str">
            <v>92W02078428</v>
          </cell>
          <cell r="C1038" t="str">
            <v>YANI</v>
          </cell>
          <cell r="D1038">
            <v>26432</v>
          </cell>
          <cell r="E1038" t="str">
            <v>L</v>
          </cell>
          <cell r="F1038">
            <v>33939</v>
          </cell>
          <cell r="G1038">
            <v>34151</v>
          </cell>
          <cell r="L1038" t="str">
            <v>K0</v>
          </cell>
          <cell r="M1038" t="str">
            <v>AG</v>
          </cell>
          <cell r="N1038">
            <v>37165</v>
          </cell>
          <cell r="O1038">
            <v>37326.625972222224</v>
          </cell>
          <cell r="P1038" t="str">
            <v>ENY</v>
          </cell>
          <cell r="Q1038">
            <v>36405.102743055555</v>
          </cell>
        </row>
        <row r="1039">
          <cell r="A1039" t="str">
            <v>92W02078436</v>
          </cell>
          <cell r="C1039" t="str">
            <v>SUTIYATI</v>
          </cell>
          <cell r="D1039">
            <v>27029</v>
          </cell>
          <cell r="E1039" t="str">
            <v>P</v>
          </cell>
          <cell r="F1039">
            <v>33939</v>
          </cell>
          <cell r="G1039">
            <v>34151</v>
          </cell>
          <cell r="I1039">
            <v>34305</v>
          </cell>
          <cell r="J1039">
            <v>35238</v>
          </cell>
          <cell r="L1039" t="str">
            <v>L</v>
          </cell>
          <cell r="M1039" t="str">
            <v>A</v>
          </cell>
          <cell r="N1039">
            <v>35431</v>
          </cell>
          <cell r="O1039">
            <v>36405.859965277778</v>
          </cell>
          <cell r="P1039" t="str">
            <v>ADMIN</v>
          </cell>
        </row>
        <row r="1040">
          <cell r="A1040" t="str">
            <v>92W02078444</v>
          </cell>
          <cell r="C1040" t="str">
            <v>MARDIYAH</v>
          </cell>
          <cell r="D1040">
            <v>26866</v>
          </cell>
          <cell r="E1040" t="str">
            <v>L</v>
          </cell>
          <cell r="F1040">
            <v>33939</v>
          </cell>
          <cell r="G1040">
            <v>34151</v>
          </cell>
          <cell r="I1040">
            <v>34305</v>
          </cell>
          <cell r="J1040">
            <v>35062</v>
          </cell>
          <cell r="L1040" t="str">
            <v>L</v>
          </cell>
          <cell r="M1040" t="str">
            <v>A</v>
          </cell>
          <cell r="N1040">
            <v>34486</v>
          </cell>
          <cell r="O1040">
            <v>36405.859965277778</v>
          </cell>
          <cell r="P1040" t="str">
            <v>ADMIN</v>
          </cell>
        </row>
        <row r="1041">
          <cell r="A1041" t="str">
            <v>92W02078451</v>
          </cell>
          <cell r="C1041" t="str">
            <v>SULASIH</v>
          </cell>
          <cell r="D1041">
            <v>26281</v>
          </cell>
          <cell r="E1041" t="str">
            <v>P</v>
          </cell>
          <cell r="F1041">
            <v>33939</v>
          </cell>
          <cell r="G1041">
            <v>34151</v>
          </cell>
          <cell r="I1041">
            <v>34305</v>
          </cell>
          <cell r="L1041" t="str">
            <v>L</v>
          </cell>
          <cell r="M1041" t="str">
            <v>AG</v>
          </cell>
          <cell r="N1041">
            <v>34243</v>
          </cell>
          <cell r="O1041">
            <v>38268.55537037037</v>
          </cell>
          <cell r="P1041" t="str">
            <v>A230320</v>
          </cell>
        </row>
        <row r="1042">
          <cell r="A1042" t="str">
            <v>92W02078469</v>
          </cell>
          <cell r="B1042" t="str">
            <v>921300483</v>
          </cell>
          <cell r="C1042" t="str">
            <v>PARMAN</v>
          </cell>
          <cell r="D1042">
            <v>26027</v>
          </cell>
          <cell r="E1042" t="str">
            <v>L</v>
          </cell>
          <cell r="F1042">
            <v>33939</v>
          </cell>
          <cell r="G1042">
            <v>34151</v>
          </cell>
          <cell r="L1042" t="str">
            <v>K0</v>
          </cell>
          <cell r="O1042">
            <v>38107</v>
          </cell>
          <cell r="P1042" t="str">
            <v>DE233310</v>
          </cell>
          <cell r="Q1042">
            <v>36405.102743055555</v>
          </cell>
        </row>
        <row r="1043">
          <cell r="A1043" t="str">
            <v>92W02078477</v>
          </cell>
          <cell r="C1043" t="str">
            <v>NGATIEM</v>
          </cell>
          <cell r="D1043">
            <v>23572</v>
          </cell>
          <cell r="E1043" t="str">
            <v>L</v>
          </cell>
          <cell r="F1043">
            <v>33939</v>
          </cell>
          <cell r="G1043">
            <v>34151</v>
          </cell>
          <cell r="I1043">
            <v>34305</v>
          </cell>
          <cell r="L1043" t="str">
            <v>L</v>
          </cell>
          <cell r="M1043" t="str">
            <v>A</v>
          </cell>
          <cell r="N1043">
            <v>34243</v>
          </cell>
          <cell r="O1043">
            <v>36405.859965277778</v>
          </cell>
          <cell r="P1043" t="str">
            <v>ADMIN</v>
          </cell>
        </row>
        <row r="1044">
          <cell r="A1044" t="str">
            <v>92W02078485</v>
          </cell>
          <cell r="C1044" t="str">
            <v>KAMSIAH</v>
          </cell>
          <cell r="D1044">
            <v>23959</v>
          </cell>
          <cell r="E1044" t="str">
            <v>P</v>
          </cell>
          <cell r="F1044">
            <v>33939</v>
          </cell>
          <cell r="G1044">
            <v>34151</v>
          </cell>
          <cell r="I1044">
            <v>34305</v>
          </cell>
          <cell r="J1044">
            <v>35238</v>
          </cell>
          <cell r="L1044" t="str">
            <v>L</v>
          </cell>
          <cell r="M1044" t="str">
            <v>A</v>
          </cell>
          <cell r="N1044">
            <v>35065</v>
          </cell>
          <cell r="O1044">
            <v>36405.859965277778</v>
          </cell>
          <cell r="P1044" t="str">
            <v>ADMIN</v>
          </cell>
        </row>
        <row r="1045">
          <cell r="A1045" t="str">
            <v>92W02078493</v>
          </cell>
          <cell r="C1045" t="str">
            <v>INO IBRAHIM</v>
          </cell>
          <cell r="D1045">
            <v>23844</v>
          </cell>
          <cell r="E1045" t="str">
            <v>L</v>
          </cell>
          <cell r="F1045">
            <v>33939</v>
          </cell>
          <cell r="G1045">
            <v>34151</v>
          </cell>
          <cell r="I1045">
            <v>34305</v>
          </cell>
          <cell r="L1045" t="str">
            <v>L</v>
          </cell>
          <cell r="M1045" t="str">
            <v>A</v>
          </cell>
          <cell r="N1045">
            <v>34243</v>
          </cell>
          <cell r="O1045">
            <v>36405.859965277778</v>
          </cell>
          <cell r="P1045" t="str">
            <v>ADMIN</v>
          </cell>
        </row>
        <row r="1046">
          <cell r="A1046" t="str">
            <v>92W02078501</v>
          </cell>
          <cell r="C1046" t="str">
            <v>SALJUMI</v>
          </cell>
          <cell r="D1046">
            <v>24585</v>
          </cell>
          <cell r="E1046" t="str">
            <v>P</v>
          </cell>
          <cell r="F1046">
            <v>33939</v>
          </cell>
          <cell r="G1046">
            <v>34151</v>
          </cell>
          <cell r="I1046">
            <v>34305</v>
          </cell>
          <cell r="L1046" t="str">
            <v>L</v>
          </cell>
          <cell r="M1046" t="str">
            <v>A</v>
          </cell>
          <cell r="N1046">
            <v>34243</v>
          </cell>
          <cell r="O1046">
            <v>36405.859965277778</v>
          </cell>
          <cell r="P1046" t="str">
            <v>ADMIN</v>
          </cell>
        </row>
        <row r="1047">
          <cell r="A1047" t="str">
            <v>92W02078519</v>
          </cell>
          <cell r="C1047" t="str">
            <v>NGATIJO</v>
          </cell>
          <cell r="D1047">
            <v>25976</v>
          </cell>
          <cell r="E1047" t="str">
            <v>L</v>
          </cell>
          <cell r="F1047">
            <v>33939</v>
          </cell>
          <cell r="G1047">
            <v>34151</v>
          </cell>
          <cell r="I1047">
            <v>34305</v>
          </cell>
          <cell r="J1047">
            <v>35238</v>
          </cell>
          <cell r="L1047" t="str">
            <v>L</v>
          </cell>
          <cell r="M1047" t="str">
            <v>AG</v>
          </cell>
          <cell r="N1047">
            <v>34790</v>
          </cell>
          <cell r="O1047">
            <v>36405.859965277778</v>
          </cell>
          <cell r="P1047" t="str">
            <v>ADMIN</v>
          </cell>
        </row>
        <row r="1048">
          <cell r="A1048" t="str">
            <v>92W02078527</v>
          </cell>
          <cell r="C1048" t="str">
            <v>WAGIRAH</v>
          </cell>
          <cell r="D1048">
            <v>26399</v>
          </cell>
          <cell r="E1048" t="str">
            <v>P</v>
          </cell>
          <cell r="F1048">
            <v>33939</v>
          </cell>
          <cell r="G1048">
            <v>34151</v>
          </cell>
          <cell r="I1048">
            <v>34305</v>
          </cell>
          <cell r="J1048">
            <v>35238</v>
          </cell>
          <cell r="L1048" t="str">
            <v>L</v>
          </cell>
          <cell r="M1048" t="str">
            <v>AGG</v>
          </cell>
          <cell r="N1048">
            <v>34790</v>
          </cell>
          <cell r="O1048">
            <v>36405.859965277778</v>
          </cell>
          <cell r="P1048" t="str">
            <v>ADMIN</v>
          </cell>
        </row>
        <row r="1049">
          <cell r="A1049" t="str">
            <v>92W02078535</v>
          </cell>
          <cell r="C1049" t="str">
            <v>SUYANTO</v>
          </cell>
          <cell r="D1049">
            <v>23217</v>
          </cell>
          <cell r="E1049" t="str">
            <v>L</v>
          </cell>
          <cell r="F1049">
            <v>33939</v>
          </cell>
          <cell r="G1049">
            <v>34151</v>
          </cell>
          <cell r="I1049">
            <v>34305</v>
          </cell>
          <cell r="J1049">
            <v>35238</v>
          </cell>
          <cell r="L1049" t="str">
            <v>L</v>
          </cell>
          <cell r="M1049" t="str">
            <v>P</v>
          </cell>
          <cell r="N1049">
            <v>34790</v>
          </cell>
          <cell r="O1049">
            <v>36405.859965277778</v>
          </cell>
          <cell r="P1049" t="str">
            <v>ADMIN</v>
          </cell>
        </row>
        <row r="1050">
          <cell r="A1050" t="str">
            <v>92W02078543</v>
          </cell>
          <cell r="C1050" t="str">
            <v>NILLA</v>
          </cell>
          <cell r="D1050">
            <v>22689</v>
          </cell>
          <cell r="E1050" t="str">
            <v>P</v>
          </cell>
          <cell r="F1050">
            <v>33939</v>
          </cell>
          <cell r="G1050">
            <v>34151</v>
          </cell>
          <cell r="I1050">
            <v>34305</v>
          </cell>
          <cell r="J1050">
            <v>35238</v>
          </cell>
          <cell r="L1050" t="str">
            <v>L</v>
          </cell>
          <cell r="M1050" t="str">
            <v>P</v>
          </cell>
          <cell r="N1050">
            <v>34790</v>
          </cell>
          <cell r="O1050">
            <v>36405.859976851854</v>
          </cell>
          <cell r="P1050" t="str">
            <v>ADMIN</v>
          </cell>
        </row>
        <row r="1051">
          <cell r="A1051" t="str">
            <v>92W02078550</v>
          </cell>
          <cell r="C1051" t="str">
            <v>SARJIAH</v>
          </cell>
          <cell r="D1051">
            <v>26483</v>
          </cell>
          <cell r="E1051" t="str">
            <v>P</v>
          </cell>
          <cell r="F1051">
            <v>33939</v>
          </cell>
          <cell r="G1051">
            <v>34151</v>
          </cell>
          <cell r="I1051">
            <v>34305</v>
          </cell>
          <cell r="J1051">
            <v>35238</v>
          </cell>
          <cell r="L1051" t="str">
            <v>L</v>
          </cell>
          <cell r="M1051" t="str">
            <v>A</v>
          </cell>
          <cell r="N1051">
            <v>35156</v>
          </cell>
          <cell r="O1051">
            <v>36405.859976851854</v>
          </cell>
          <cell r="P1051" t="str">
            <v>ADMIN</v>
          </cell>
        </row>
        <row r="1052">
          <cell r="A1052" t="str">
            <v>92W02078568</v>
          </cell>
          <cell r="C1052" t="str">
            <v>REMAN</v>
          </cell>
          <cell r="D1052">
            <v>22787</v>
          </cell>
          <cell r="E1052" t="str">
            <v>L</v>
          </cell>
          <cell r="F1052">
            <v>33939</v>
          </cell>
          <cell r="G1052">
            <v>34151</v>
          </cell>
          <cell r="I1052">
            <v>34305</v>
          </cell>
          <cell r="J1052">
            <v>35238</v>
          </cell>
          <cell r="L1052" t="str">
            <v>L</v>
          </cell>
          <cell r="M1052" t="str">
            <v>A</v>
          </cell>
          <cell r="N1052">
            <v>35156</v>
          </cell>
          <cell r="O1052">
            <v>36405.859976851854</v>
          </cell>
          <cell r="P1052" t="str">
            <v>ADMIN</v>
          </cell>
        </row>
        <row r="1053">
          <cell r="A1053" t="str">
            <v>92W02078576</v>
          </cell>
          <cell r="C1053" t="str">
            <v>SUNARTI</v>
          </cell>
          <cell r="D1053">
            <v>23928</v>
          </cell>
          <cell r="E1053" t="str">
            <v>P</v>
          </cell>
          <cell r="F1053">
            <v>33939</v>
          </cell>
          <cell r="G1053">
            <v>34151</v>
          </cell>
          <cell r="I1053">
            <v>34305</v>
          </cell>
          <cell r="J1053">
            <v>35770</v>
          </cell>
          <cell r="L1053" t="str">
            <v>L</v>
          </cell>
          <cell r="M1053" t="str">
            <v>A</v>
          </cell>
          <cell r="N1053">
            <v>35065</v>
          </cell>
          <cell r="O1053">
            <v>36405.859976851854</v>
          </cell>
          <cell r="P1053" t="str">
            <v>ADMIN</v>
          </cell>
        </row>
        <row r="1054">
          <cell r="A1054" t="str">
            <v>92W02078584</v>
          </cell>
          <cell r="C1054" t="str">
            <v>S MAEMUNAH</v>
          </cell>
          <cell r="D1054">
            <v>26664</v>
          </cell>
          <cell r="E1054" t="str">
            <v>P</v>
          </cell>
          <cell r="F1054">
            <v>33939</v>
          </cell>
          <cell r="G1054">
            <v>34151</v>
          </cell>
          <cell r="I1054">
            <v>34305</v>
          </cell>
          <cell r="L1054" t="str">
            <v>L</v>
          </cell>
          <cell r="M1054" t="str">
            <v>A</v>
          </cell>
          <cell r="N1054">
            <v>34243</v>
          </cell>
          <cell r="O1054">
            <v>36405.859976851854</v>
          </cell>
          <cell r="P1054" t="str">
            <v>ADMIN</v>
          </cell>
        </row>
        <row r="1055">
          <cell r="A1055" t="str">
            <v>92W02078592</v>
          </cell>
          <cell r="C1055" t="str">
            <v>SAMSUDIN</v>
          </cell>
          <cell r="D1055">
            <v>23780</v>
          </cell>
          <cell r="E1055" t="str">
            <v>L</v>
          </cell>
          <cell r="F1055">
            <v>33939</v>
          </cell>
          <cell r="G1055">
            <v>34151</v>
          </cell>
          <cell r="I1055">
            <v>34305</v>
          </cell>
          <cell r="J1055">
            <v>35238</v>
          </cell>
          <cell r="L1055" t="str">
            <v>L</v>
          </cell>
          <cell r="M1055" t="str">
            <v>A</v>
          </cell>
          <cell r="N1055">
            <v>35065</v>
          </cell>
          <cell r="O1055">
            <v>36405.859976851854</v>
          </cell>
          <cell r="P1055" t="str">
            <v>ADMIN</v>
          </cell>
        </row>
        <row r="1056">
          <cell r="A1056" t="str">
            <v>92W02078600</v>
          </cell>
          <cell r="C1056" t="str">
            <v>SUDIR</v>
          </cell>
          <cell r="D1056">
            <v>23086</v>
          </cell>
          <cell r="E1056" t="str">
            <v>L</v>
          </cell>
          <cell r="F1056">
            <v>33939</v>
          </cell>
          <cell r="G1056">
            <v>34151</v>
          </cell>
          <cell r="I1056">
            <v>34305</v>
          </cell>
          <cell r="L1056" t="str">
            <v>L</v>
          </cell>
          <cell r="M1056" t="str">
            <v>A</v>
          </cell>
          <cell r="N1056">
            <v>34516</v>
          </cell>
          <cell r="O1056">
            <v>36405.859976851854</v>
          </cell>
          <cell r="P1056" t="str">
            <v>ADMIN</v>
          </cell>
        </row>
        <row r="1057">
          <cell r="A1057" t="str">
            <v>92W02078618</v>
          </cell>
          <cell r="C1057" t="str">
            <v>SUPRIANTO</v>
          </cell>
          <cell r="D1057">
            <v>22902</v>
          </cell>
          <cell r="E1057" t="str">
            <v>L</v>
          </cell>
          <cell r="F1057">
            <v>33939</v>
          </cell>
          <cell r="G1057">
            <v>34151</v>
          </cell>
          <cell r="I1057">
            <v>34305</v>
          </cell>
          <cell r="L1057" t="str">
            <v>L</v>
          </cell>
          <cell r="M1057" t="str">
            <v>A</v>
          </cell>
          <cell r="N1057">
            <v>34274</v>
          </cell>
          <cell r="O1057">
            <v>36405.859976851854</v>
          </cell>
          <cell r="P1057" t="str">
            <v>ADMIN</v>
          </cell>
        </row>
        <row r="1058">
          <cell r="A1058" t="str">
            <v>92W02078626</v>
          </cell>
          <cell r="C1058" t="str">
            <v>SUTIYATI</v>
          </cell>
          <cell r="D1058">
            <v>27012</v>
          </cell>
          <cell r="E1058" t="str">
            <v>P</v>
          </cell>
          <cell r="F1058">
            <v>33939</v>
          </cell>
          <cell r="G1058">
            <v>34151</v>
          </cell>
          <cell r="I1058">
            <v>34305</v>
          </cell>
          <cell r="J1058">
            <v>35238</v>
          </cell>
          <cell r="L1058" t="str">
            <v>L</v>
          </cell>
          <cell r="M1058" t="str">
            <v>A</v>
          </cell>
          <cell r="N1058">
            <v>35431</v>
          </cell>
          <cell r="O1058">
            <v>36405.859976851854</v>
          </cell>
          <cell r="P1058" t="str">
            <v>ADMIN</v>
          </cell>
        </row>
        <row r="1059">
          <cell r="A1059" t="str">
            <v>92W02078634</v>
          </cell>
          <cell r="C1059" t="str">
            <v>SUWARNO</v>
          </cell>
          <cell r="D1059">
            <v>20820</v>
          </cell>
          <cell r="E1059" t="str">
            <v>L</v>
          </cell>
          <cell r="F1059">
            <v>33939</v>
          </cell>
          <cell r="G1059">
            <v>34151</v>
          </cell>
          <cell r="I1059">
            <v>34305</v>
          </cell>
          <cell r="L1059" t="str">
            <v>L</v>
          </cell>
          <cell r="M1059" t="str">
            <v>A</v>
          </cell>
          <cell r="N1059">
            <v>34274</v>
          </cell>
          <cell r="O1059">
            <v>36405.859976851854</v>
          </cell>
          <cell r="P1059" t="str">
            <v>ADMIN</v>
          </cell>
        </row>
        <row r="1060">
          <cell r="A1060" t="str">
            <v>92W02078642</v>
          </cell>
          <cell r="C1060" t="str">
            <v>JUWITA</v>
          </cell>
          <cell r="D1060">
            <v>26556</v>
          </cell>
          <cell r="E1060" t="str">
            <v>P</v>
          </cell>
          <cell r="F1060">
            <v>33939</v>
          </cell>
          <cell r="G1060">
            <v>34151</v>
          </cell>
          <cell r="I1060">
            <v>34305</v>
          </cell>
          <cell r="L1060" t="str">
            <v>L</v>
          </cell>
          <cell r="M1060" t="str">
            <v>A</v>
          </cell>
          <cell r="N1060">
            <v>34274</v>
          </cell>
          <cell r="O1060">
            <v>36405.859976851854</v>
          </cell>
          <cell r="P1060" t="str">
            <v>ADMIN</v>
          </cell>
        </row>
        <row r="1061">
          <cell r="A1061" t="str">
            <v>92W02078659</v>
          </cell>
          <cell r="C1061" t="str">
            <v>SUNYOTO</v>
          </cell>
          <cell r="D1061">
            <v>21987</v>
          </cell>
          <cell r="E1061" t="str">
            <v>L</v>
          </cell>
          <cell r="F1061">
            <v>33939</v>
          </cell>
          <cell r="G1061">
            <v>34151</v>
          </cell>
          <cell r="I1061">
            <v>34305</v>
          </cell>
          <cell r="L1061" t="str">
            <v>L</v>
          </cell>
          <cell r="M1061" t="str">
            <v>A</v>
          </cell>
          <cell r="N1061">
            <v>34547</v>
          </cell>
          <cell r="O1061">
            <v>36405.859976851854</v>
          </cell>
          <cell r="P1061" t="str">
            <v>ADMIN</v>
          </cell>
        </row>
        <row r="1062">
          <cell r="A1062" t="str">
            <v>92W02078667</v>
          </cell>
          <cell r="C1062" t="str">
            <v>TARWIYAH</v>
          </cell>
          <cell r="D1062">
            <v>27040</v>
          </cell>
          <cell r="E1062" t="str">
            <v>P</v>
          </cell>
          <cell r="F1062">
            <v>33939</v>
          </cell>
          <cell r="G1062">
            <v>34151</v>
          </cell>
          <cell r="I1062">
            <v>34305</v>
          </cell>
          <cell r="L1062" t="str">
            <v>L</v>
          </cell>
          <cell r="M1062" t="str">
            <v>A</v>
          </cell>
          <cell r="N1062">
            <v>34547</v>
          </cell>
          <cell r="O1062">
            <v>36405.859976851854</v>
          </cell>
          <cell r="P1062" t="str">
            <v>ADMIN</v>
          </cell>
        </row>
        <row r="1063">
          <cell r="A1063" t="str">
            <v>92W02078675</v>
          </cell>
          <cell r="B1063" t="str">
            <v>921300027</v>
          </cell>
          <cell r="C1063" t="str">
            <v>PARNO MARMONO</v>
          </cell>
          <cell r="D1063">
            <v>23238</v>
          </cell>
          <cell r="E1063" t="str">
            <v>L</v>
          </cell>
          <cell r="F1063">
            <v>33939</v>
          </cell>
          <cell r="G1063">
            <v>34151</v>
          </cell>
          <cell r="L1063" t="str">
            <v>K0</v>
          </cell>
          <cell r="O1063">
            <v>38098</v>
          </cell>
          <cell r="P1063" t="str">
            <v>DE233310</v>
          </cell>
          <cell r="Q1063">
            <v>36405.102743055555</v>
          </cell>
        </row>
        <row r="1064">
          <cell r="A1064" t="str">
            <v>92W02078683</v>
          </cell>
          <cell r="C1064" t="str">
            <v>PARTIAH</v>
          </cell>
          <cell r="D1064">
            <v>25304</v>
          </cell>
          <cell r="E1064" t="str">
            <v>P</v>
          </cell>
          <cell r="F1064">
            <v>33939</v>
          </cell>
          <cell r="G1064">
            <v>34151</v>
          </cell>
          <cell r="I1064">
            <v>34305</v>
          </cell>
          <cell r="L1064" t="str">
            <v>L</v>
          </cell>
          <cell r="M1064" t="str">
            <v>A</v>
          </cell>
          <cell r="N1064">
            <v>34243</v>
          </cell>
          <cell r="O1064">
            <v>36405.859976851854</v>
          </cell>
          <cell r="P1064" t="str">
            <v>ADMIN</v>
          </cell>
        </row>
        <row r="1065">
          <cell r="A1065" t="str">
            <v>92W02078691</v>
          </cell>
          <cell r="C1065" t="str">
            <v>SARWONO</v>
          </cell>
          <cell r="D1065">
            <v>22281</v>
          </cell>
          <cell r="E1065" t="str">
            <v>L</v>
          </cell>
          <cell r="F1065">
            <v>33939</v>
          </cell>
          <cell r="G1065">
            <v>34151</v>
          </cell>
          <cell r="I1065">
            <v>34305</v>
          </cell>
          <cell r="L1065" t="str">
            <v>L</v>
          </cell>
          <cell r="M1065" t="str">
            <v>AG</v>
          </cell>
          <cell r="N1065">
            <v>34578</v>
          </cell>
          <cell r="O1065">
            <v>37918.62159722222</v>
          </cell>
          <cell r="P1065" t="str">
            <v>ENY</v>
          </cell>
        </row>
        <row r="1066">
          <cell r="A1066" t="str">
            <v>92W02078709</v>
          </cell>
          <cell r="C1066" t="str">
            <v>SLAMET</v>
          </cell>
          <cell r="D1066">
            <v>25611</v>
          </cell>
          <cell r="E1066" t="str">
            <v>L</v>
          </cell>
          <cell r="F1066">
            <v>33939</v>
          </cell>
          <cell r="G1066">
            <v>34151</v>
          </cell>
          <cell r="I1066">
            <v>34305</v>
          </cell>
          <cell r="J1066">
            <v>35238</v>
          </cell>
          <cell r="L1066" t="str">
            <v>L</v>
          </cell>
          <cell r="M1066" t="str">
            <v>A</v>
          </cell>
          <cell r="N1066">
            <v>35431</v>
          </cell>
          <cell r="O1066">
            <v>36405.859976851854</v>
          </cell>
          <cell r="P1066" t="str">
            <v>ADMIN</v>
          </cell>
        </row>
        <row r="1067">
          <cell r="A1067" t="str">
            <v>92W02078717</v>
          </cell>
          <cell r="C1067" t="str">
            <v>SULAIMAN</v>
          </cell>
          <cell r="D1067">
            <v>22281</v>
          </cell>
          <cell r="E1067" t="str">
            <v>L</v>
          </cell>
          <cell r="F1067">
            <v>33939</v>
          </cell>
          <cell r="G1067">
            <v>34151</v>
          </cell>
          <cell r="I1067">
            <v>34305</v>
          </cell>
          <cell r="L1067" t="str">
            <v>L</v>
          </cell>
          <cell r="M1067" t="str">
            <v>A</v>
          </cell>
          <cell r="N1067">
            <v>34516</v>
          </cell>
          <cell r="O1067">
            <v>36405.859976851854</v>
          </cell>
          <cell r="P1067" t="str">
            <v>ADMIN</v>
          </cell>
        </row>
        <row r="1068">
          <cell r="A1068" t="str">
            <v>92W02078725</v>
          </cell>
          <cell r="C1068" t="str">
            <v>NIMAH</v>
          </cell>
          <cell r="D1068">
            <v>22719</v>
          </cell>
          <cell r="E1068" t="str">
            <v>P</v>
          </cell>
          <cell r="F1068">
            <v>33939</v>
          </cell>
          <cell r="G1068">
            <v>34151</v>
          </cell>
          <cell r="I1068">
            <v>34305</v>
          </cell>
          <cell r="L1068" t="str">
            <v>L</v>
          </cell>
          <cell r="M1068" t="str">
            <v>A</v>
          </cell>
          <cell r="N1068">
            <v>34243</v>
          </cell>
          <cell r="O1068">
            <v>36405.859976851854</v>
          </cell>
          <cell r="P1068" t="str">
            <v>ADMIN</v>
          </cell>
        </row>
        <row r="1069">
          <cell r="A1069" t="str">
            <v>92W02078733</v>
          </cell>
          <cell r="C1069" t="str">
            <v>SURYONO</v>
          </cell>
          <cell r="D1069">
            <v>24837</v>
          </cell>
          <cell r="E1069" t="str">
            <v>L</v>
          </cell>
          <cell r="F1069">
            <v>33939</v>
          </cell>
          <cell r="G1069">
            <v>34151</v>
          </cell>
          <cell r="I1069">
            <v>34305</v>
          </cell>
          <cell r="L1069" t="str">
            <v>L</v>
          </cell>
          <cell r="M1069" t="str">
            <v>A</v>
          </cell>
          <cell r="N1069">
            <v>34243</v>
          </cell>
          <cell r="O1069">
            <v>36405.859976851854</v>
          </cell>
          <cell r="P1069" t="str">
            <v>ADMIN</v>
          </cell>
        </row>
        <row r="1070">
          <cell r="A1070" t="str">
            <v>92W02078741</v>
          </cell>
          <cell r="B1070" t="str">
            <v>981300630</v>
          </cell>
          <cell r="C1070" t="str">
            <v>MARYONO</v>
          </cell>
          <cell r="D1070">
            <v>24673</v>
          </cell>
          <cell r="E1070" t="str">
            <v>L</v>
          </cell>
          <cell r="F1070">
            <v>33878</v>
          </cell>
          <cell r="G1070">
            <v>34151</v>
          </cell>
          <cell r="L1070" t="str">
            <v>K0</v>
          </cell>
          <cell r="O1070">
            <v>38107</v>
          </cell>
          <cell r="P1070" t="str">
            <v>DE233310</v>
          </cell>
          <cell r="Q1070">
            <v>36405.102743055555</v>
          </cell>
        </row>
        <row r="1071">
          <cell r="A1071" t="str">
            <v>92W02078758</v>
          </cell>
          <cell r="C1071" t="str">
            <v>SUMARINAH</v>
          </cell>
          <cell r="D1071">
            <v>27959</v>
          </cell>
          <cell r="E1071" t="str">
            <v>P</v>
          </cell>
          <cell r="F1071">
            <v>33939</v>
          </cell>
          <cell r="G1071">
            <v>34151</v>
          </cell>
          <cell r="I1071">
            <v>34305</v>
          </cell>
          <cell r="L1071" t="str">
            <v>L</v>
          </cell>
          <cell r="M1071" t="str">
            <v>A</v>
          </cell>
          <cell r="N1071">
            <v>34455</v>
          </cell>
          <cell r="O1071">
            <v>36405.859976851854</v>
          </cell>
          <cell r="P1071" t="str">
            <v>ADMIN</v>
          </cell>
        </row>
        <row r="1072">
          <cell r="A1072" t="str">
            <v>92W02078766</v>
          </cell>
          <cell r="C1072" t="str">
            <v>SUPARNO</v>
          </cell>
          <cell r="D1072">
            <v>24108</v>
          </cell>
          <cell r="E1072" t="str">
            <v>L</v>
          </cell>
          <cell r="F1072">
            <v>33939</v>
          </cell>
          <cell r="G1072">
            <v>34151</v>
          </cell>
          <cell r="I1072">
            <v>34305</v>
          </cell>
          <cell r="J1072">
            <v>35238</v>
          </cell>
          <cell r="L1072" t="str">
            <v>L</v>
          </cell>
          <cell r="M1072" t="str">
            <v>A</v>
          </cell>
          <cell r="N1072">
            <v>35065</v>
          </cell>
          <cell r="O1072">
            <v>36405.859976851854</v>
          </cell>
          <cell r="P1072" t="str">
            <v>ADMIN</v>
          </cell>
        </row>
        <row r="1073">
          <cell r="A1073" t="str">
            <v>92W02078774</v>
          </cell>
          <cell r="C1073" t="str">
            <v>SABAR</v>
          </cell>
          <cell r="D1073">
            <v>21593</v>
          </cell>
          <cell r="E1073" t="str">
            <v>L</v>
          </cell>
          <cell r="F1073">
            <v>33939</v>
          </cell>
          <cell r="G1073">
            <v>34151</v>
          </cell>
          <cell r="L1073" t="str">
            <v>K0</v>
          </cell>
          <cell r="M1073" t="str">
            <v>P</v>
          </cell>
          <cell r="N1073">
            <v>35949</v>
          </cell>
          <cell r="O1073">
            <v>36405.104548611111</v>
          </cell>
          <cell r="P1073" t="str">
            <v>ADMIN</v>
          </cell>
          <cell r="Q1073">
            <v>36405.102743055555</v>
          </cell>
        </row>
        <row r="1074">
          <cell r="A1074" t="str">
            <v>92W02078782</v>
          </cell>
          <cell r="C1074" t="str">
            <v>SUTIRAH</v>
          </cell>
          <cell r="D1074">
            <v>23240</v>
          </cell>
          <cell r="E1074" t="str">
            <v>P</v>
          </cell>
          <cell r="F1074">
            <v>33939</v>
          </cell>
          <cell r="G1074">
            <v>34151</v>
          </cell>
          <cell r="I1074">
            <v>34305</v>
          </cell>
          <cell r="L1074" t="str">
            <v>L</v>
          </cell>
          <cell r="M1074" t="str">
            <v>A</v>
          </cell>
          <cell r="N1074">
            <v>34547</v>
          </cell>
          <cell r="O1074">
            <v>36405.859976851854</v>
          </cell>
          <cell r="P1074" t="str">
            <v>ADMIN</v>
          </cell>
        </row>
        <row r="1075">
          <cell r="A1075" t="str">
            <v>92W02078790</v>
          </cell>
          <cell r="C1075" t="str">
            <v>SUPANTO</v>
          </cell>
          <cell r="D1075">
            <v>25399</v>
          </cell>
          <cell r="E1075" t="str">
            <v>L</v>
          </cell>
          <cell r="F1075">
            <v>33939</v>
          </cell>
          <cell r="G1075">
            <v>34151</v>
          </cell>
          <cell r="I1075">
            <v>34305</v>
          </cell>
          <cell r="L1075" t="str">
            <v>L</v>
          </cell>
          <cell r="M1075" t="str">
            <v>A</v>
          </cell>
          <cell r="N1075">
            <v>34243</v>
          </cell>
          <cell r="O1075">
            <v>36405.859988425924</v>
          </cell>
          <cell r="P1075" t="str">
            <v>ADMIN</v>
          </cell>
        </row>
        <row r="1076">
          <cell r="A1076" t="str">
            <v>92W02078808</v>
          </cell>
          <cell r="C1076" t="str">
            <v>NISEM</v>
          </cell>
          <cell r="D1076">
            <v>25850</v>
          </cell>
          <cell r="E1076" t="str">
            <v>P</v>
          </cell>
          <cell r="F1076">
            <v>33939</v>
          </cell>
          <cell r="G1076">
            <v>34151</v>
          </cell>
          <cell r="I1076">
            <v>34305</v>
          </cell>
          <cell r="L1076" t="str">
            <v>L</v>
          </cell>
          <cell r="M1076" t="str">
            <v>A</v>
          </cell>
          <cell r="N1076">
            <v>34243</v>
          </cell>
          <cell r="O1076">
            <v>36405.859988425924</v>
          </cell>
          <cell r="P1076" t="str">
            <v>ADMIN</v>
          </cell>
        </row>
        <row r="1077">
          <cell r="A1077" t="str">
            <v>92W02078816</v>
          </cell>
          <cell r="C1077" t="str">
            <v>MUKISNO</v>
          </cell>
          <cell r="D1077">
            <v>22813</v>
          </cell>
          <cell r="E1077" t="str">
            <v>L</v>
          </cell>
          <cell r="F1077">
            <v>33939</v>
          </cell>
          <cell r="G1077">
            <v>34151</v>
          </cell>
          <cell r="I1077">
            <v>34305</v>
          </cell>
          <cell r="J1077">
            <v>35238</v>
          </cell>
          <cell r="L1077" t="str">
            <v>L</v>
          </cell>
          <cell r="M1077" t="str">
            <v>A</v>
          </cell>
          <cell r="N1077">
            <v>35217</v>
          </cell>
          <cell r="O1077">
            <v>36405.859988425924</v>
          </cell>
          <cell r="P1077" t="str">
            <v>ADMIN</v>
          </cell>
        </row>
        <row r="1078">
          <cell r="A1078" t="str">
            <v>92W02078824</v>
          </cell>
          <cell r="C1078" t="str">
            <v>PARTIYEM</v>
          </cell>
          <cell r="D1078">
            <v>24385</v>
          </cell>
          <cell r="E1078" t="str">
            <v>P</v>
          </cell>
          <cell r="F1078">
            <v>33939</v>
          </cell>
          <cell r="G1078">
            <v>34151</v>
          </cell>
          <cell r="I1078">
            <v>34305</v>
          </cell>
          <cell r="J1078">
            <v>35238</v>
          </cell>
          <cell r="L1078" t="str">
            <v>L</v>
          </cell>
          <cell r="M1078" t="str">
            <v>A</v>
          </cell>
          <cell r="N1078">
            <v>35217</v>
          </cell>
          <cell r="O1078">
            <v>36405.859988425924</v>
          </cell>
          <cell r="P1078" t="str">
            <v>ADMIN</v>
          </cell>
        </row>
        <row r="1079">
          <cell r="A1079" t="str">
            <v>92W02078832</v>
          </cell>
          <cell r="C1079" t="str">
            <v>SUYANTO</v>
          </cell>
          <cell r="D1079">
            <v>22842</v>
          </cell>
          <cell r="E1079" t="str">
            <v>L</v>
          </cell>
          <cell r="F1079">
            <v>33939</v>
          </cell>
          <cell r="G1079">
            <v>34151</v>
          </cell>
          <cell r="I1079">
            <v>34305</v>
          </cell>
          <cell r="J1079">
            <v>35238</v>
          </cell>
          <cell r="L1079" t="str">
            <v>L</v>
          </cell>
          <cell r="M1079" t="str">
            <v>A</v>
          </cell>
          <cell r="N1079">
            <v>35065</v>
          </cell>
          <cell r="O1079">
            <v>36405.859988425924</v>
          </cell>
          <cell r="P1079" t="str">
            <v>ADMIN</v>
          </cell>
        </row>
        <row r="1080">
          <cell r="A1080" t="str">
            <v>92W02078840</v>
          </cell>
          <cell r="C1080" t="str">
            <v>SUYATI</v>
          </cell>
          <cell r="D1080">
            <v>23870</v>
          </cell>
          <cell r="E1080" t="str">
            <v>P</v>
          </cell>
          <cell r="F1080">
            <v>33939</v>
          </cell>
          <cell r="G1080">
            <v>34151</v>
          </cell>
          <cell r="I1080">
            <v>34305</v>
          </cell>
          <cell r="J1080">
            <v>35238</v>
          </cell>
          <cell r="L1080" t="str">
            <v>L</v>
          </cell>
          <cell r="M1080" t="str">
            <v>A</v>
          </cell>
          <cell r="N1080">
            <v>35065</v>
          </cell>
          <cell r="O1080">
            <v>36405.859988425924</v>
          </cell>
          <cell r="P1080" t="str">
            <v>ADMIN</v>
          </cell>
        </row>
        <row r="1081">
          <cell r="A1081" t="str">
            <v>92W02078857</v>
          </cell>
          <cell r="C1081" t="str">
            <v>DARMADI</v>
          </cell>
          <cell r="D1081">
            <v>21826</v>
          </cell>
          <cell r="E1081" t="str">
            <v>L</v>
          </cell>
          <cell r="F1081">
            <v>33939</v>
          </cell>
          <cell r="G1081">
            <v>34151</v>
          </cell>
          <cell r="I1081">
            <v>34305</v>
          </cell>
          <cell r="J1081">
            <v>35238</v>
          </cell>
          <cell r="L1081" t="str">
            <v>L</v>
          </cell>
          <cell r="M1081" t="str">
            <v>P</v>
          </cell>
          <cell r="N1081">
            <v>36145</v>
          </cell>
          <cell r="O1081">
            <v>36405.859988425924</v>
          </cell>
          <cell r="P1081" t="str">
            <v>ADMIN</v>
          </cell>
        </row>
        <row r="1082">
          <cell r="A1082" t="str">
            <v>92W02078865</v>
          </cell>
          <cell r="C1082" t="str">
            <v>BISAH</v>
          </cell>
          <cell r="D1082">
            <v>23627</v>
          </cell>
          <cell r="E1082" t="str">
            <v>P</v>
          </cell>
          <cell r="F1082">
            <v>33939</v>
          </cell>
          <cell r="G1082">
            <v>34151</v>
          </cell>
          <cell r="I1082">
            <v>34305</v>
          </cell>
          <cell r="J1082">
            <v>35238</v>
          </cell>
          <cell r="L1082" t="str">
            <v>L</v>
          </cell>
          <cell r="M1082" t="str">
            <v>P</v>
          </cell>
          <cell r="N1082">
            <v>36145</v>
          </cell>
          <cell r="O1082">
            <v>36405.859988425924</v>
          </cell>
          <cell r="P1082" t="str">
            <v>ADMIN</v>
          </cell>
        </row>
        <row r="1083">
          <cell r="A1083" t="str">
            <v>92W02078873</v>
          </cell>
          <cell r="C1083" t="str">
            <v>PURWADI</v>
          </cell>
          <cell r="D1083">
            <v>21834</v>
          </cell>
          <cell r="E1083" t="str">
            <v>L</v>
          </cell>
          <cell r="F1083">
            <v>33939</v>
          </cell>
          <cell r="G1083">
            <v>34151</v>
          </cell>
          <cell r="I1083">
            <v>34305</v>
          </cell>
          <cell r="L1083" t="str">
            <v>L</v>
          </cell>
          <cell r="M1083" t="str">
            <v>A</v>
          </cell>
          <cell r="N1083">
            <v>34455</v>
          </cell>
          <cell r="O1083">
            <v>36405.859988425924</v>
          </cell>
          <cell r="P1083" t="str">
            <v>ADMIN</v>
          </cell>
        </row>
        <row r="1084">
          <cell r="A1084" t="str">
            <v>92W02078881</v>
          </cell>
          <cell r="C1084" t="str">
            <v>NINGSIH</v>
          </cell>
          <cell r="D1084">
            <v>23296</v>
          </cell>
          <cell r="E1084" t="str">
            <v>P</v>
          </cell>
          <cell r="F1084">
            <v>33939</v>
          </cell>
          <cell r="G1084">
            <v>34151</v>
          </cell>
          <cell r="I1084">
            <v>34305</v>
          </cell>
          <cell r="L1084" t="str">
            <v>L</v>
          </cell>
          <cell r="M1084" t="str">
            <v>A</v>
          </cell>
          <cell r="N1084">
            <v>34455</v>
          </cell>
          <cell r="O1084">
            <v>36405.859988425924</v>
          </cell>
          <cell r="P1084" t="str">
            <v>ADMIN</v>
          </cell>
        </row>
        <row r="1085">
          <cell r="A1085" t="str">
            <v>92W02078899</v>
          </cell>
          <cell r="C1085" t="str">
            <v>SUTARTO MAKIM</v>
          </cell>
          <cell r="D1085">
            <v>19181</v>
          </cell>
          <cell r="E1085" t="str">
            <v>L</v>
          </cell>
          <cell r="F1085">
            <v>33939</v>
          </cell>
          <cell r="G1085">
            <v>34151</v>
          </cell>
          <cell r="I1085">
            <v>34305</v>
          </cell>
          <cell r="L1085" t="str">
            <v>L</v>
          </cell>
          <cell r="M1085" t="str">
            <v>AG</v>
          </cell>
          <cell r="N1085">
            <v>34608</v>
          </cell>
          <cell r="O1085">
            <v>36405.859988425924</v>
          </cell>
          <cell r="P1085" t="str">
            <v>ADMIN</v>
          </cell>
        </row>
        <row r="1086">
          <cell r="A1086" t="str">
            <v>92W02078907</v>
          </cell>
          <cell r="C1086" t="str">
            <v>MARYATI</v>
          </cell>
          <cell r="D1086">
            <v>23961</v>
          </cell>
          <cell r="E1086" t="str">
            <v>P</v>
          </cell>
          <cell r="F1086">
            <v>33939</v>
          </cell>
          <cell r="G1086">
            <v>34151</v>
          </cell>
          <cell r="I1086">
            <v>34305</v>
          </cell>
          <cell r="L1086" t="str">
            <v>L</v>
          </cell>
          <cell r="M1086" t="str">
            <v>AG</v>
          </cell>
          <cell r="N1086">
            <v>34608</v>
          </cell>
          <cell r="O1086">
            <v>37488.438171296293</v>
          </cell>
          <cell r="P1086" t="str">
            <v>ENY</v>
          </cell>
        </row>
        <row r="1087">
          <cell r="A1087" t="str">
            <v>92W02078915</v>
          </cell>
          <cell r="C1087" t="str">
            <v>SOLEHAN</v>
          </cell>
          <cell r="D1087">
            <v>25151</v>
          </cell>
          <cell r="E1087" t="str">
            <v>L</v>
          </cell>
          <cell r="F1087">
            <v>33939</v>
          </cell>
          <cell r="G1087">
            <v>34151</v>
          </cell>
          <cell r="I1087">
            <v>34305</v>
          </cell>
          <cell r="L1087" t="str">
            <v>L</v>
          </cell>
          <cell r="M1087" t="str">
            <v>A</v>
          </cell>
          <cell r="N1087">
            <v>34486</v>
          </cell>
          <cell r="O1087">
            <v>36405.859988425924</v>
          </cell>
          <cell r="P1087" t="str">
            <v>ADMIN</v>
          </cell>
        </row>
        <row r="1088">
          <cell r="A1088" t="str">
            <v>92W02078923</v>
          </cell>
          <cell r="C1088" t="str">
            <v>NINGSIH</v>
          </cell>
          <cell r="D1088">
            <v>26183</v>
          </cell>
          <cell r="E1088" t="str">
            <v>P</v>
          </cell>
          <cell r="F1088">
            <v>33939</v>
          </cell>
          <cell r="G1088">
            <v>34151</v>
          </cell>
          <cell r="I1088">
            <v>34305</v>
          </cell>
          <cell r="L1088" t="str">
            <v>L</v>
          </cell>
          <cell r="M1088" t="str">
            <v>A</v>
          </cell>
          <cell r="N1088">
            <v>34486</v>
          </cell>
          <cell r="O1088">
            <v>36405.859988425924</v>
          </cell>
          <cell r="P1088" t="str">
            <v>ADMIN</v>
          </cell>
        </row>
        <row r="1089">
          <cell r="A1089" t="str">
            <v>92W02078931</v>
          </cell>
          <cell r="C1089" t="str">
            <v>NIMAN KUSWANTO</v>
          </cell>
          <cell r="D1089">
            <v>25299</v>
          </cell>
          <cell r="E1089" t="str">
            <v>L</v>
          </cell>
          <cell r="F1089">
            <v>33939</v>
          </cell>
          <cell r="G1089">
            <v>34151</v>
          </cell>
          <cell r="I1089">
            <v>34305</v>
          </cell>
          <cell r="J1089">
            <v>35238</v>
          </cell>
          <cell r="L1089" t="str">
            <v>L</v>
          </cell>
          <cell r="M1089" t="str">
            <v>P</v>
          </cell>
          <cell r="N1089">
            <v>36145</v>
          </cell>
          <cell r="O1089">
            <v>36405.859988425924</v>
          </cell>
          <cell r="P1089" t="str">
            <v>ADMIN</v>
          </cell>
        </row>
        <row r="1090">
          <cell r="A1090" t="str">
            <v>92W02078949</v>
          </cell>
          <cell r="C1090" t="str">
            <v>NGADINEM</v>
          </cell>
          <cell r="D1090">
            <v>25873</v>
          </cell>
          <cell r="E1090" t="str">
            <v>P</v>
          </cell>
          <cell r="F1090">
            <v>33939</v>
          </cell>
          <cell r="G1090">
            <v>34151</v>
          </cell>
          <cell r="I1090">
            <v>34305</v>
          </cell>
          <cell r="J1090">
            <v>35238</v>
          </cell>
          <cell r="L1090" t="str">
            <v>L</v>
          </cell>
          <cell r="M1090" t="str">
            <v>P</v>
          </cell>
          <cell r="N1090">
            <v>36145</v>
          </cell>
          <cell r="O1090">
            <v>36405.859988425924</v>
          </cell>
          <cell r="P1090" t="str">
            <v>ADMIN</v>
          </cell>
        </row>
        <row r="1091">
          <cell r="A1091" t="str">
            <v>92W02078956</v>
          </cell>
          <cell r="C1091" t="str">
            <v>BEJO</v>
          </cell>
          <cell r="D1091">
            <v>23960</v>
          </cell>
          <cell r="E1091" t="str">
            <v>L</v>
          </cell>
          <cell r="F1091">
            <v>33939</v>
          </cell>
          <cell r="G1091">
            <v>34151</v>
          </cell>
          <cell r="I1091">
            <v>34305</v>
          </cell>
          <cell r="L1091" t="str">
            <v>L</v>
          </cell>
          <cell r="M1091" t="str">
            <v>A</v>
          </cell>
          <cell r="N1091">
            <v>34486</v>
          </cell>
          <cell r="O1091">
            <v>36405.859988425924</v>
          </cell>
          <cell r="P1091" t="str">
            <v>ADMIN</v>
          </cell>
        </row>
        <row r="1092">
          <cell r="A1092" t="str">
            <v>92W02078964</v>
          </cell>
          <cell r="C1092" t="str">
            <v>SANI</v>
          </cell>
          <cell r="D1092">
            <v>25848</v>
          </cell>
          <cell r="E1092" t="str">
            <v>P</v>
          </cell>
          <cell r="F1092">
            <v>33939</v>
          </cell>
          <cell r="G1092">
            <v>34151</v>
          </cell>
          <cell r="I1092">
            <v>34305</v>
          </cell>
          <cell r="L1092" t="str">
            <v>L</v>
          </cell>
          <cell r="M1092" t="str">
            <v>A</v>
          </cell>
          <cell r="N1092">
            <v>34486</v>
          </cell>
          <cell r="O1092">
            <v>36405.859988425924</v>
          </cell>
          <cell r="P1092" t="str">
            <v>ADMIN</v>
          </cell>
        </row>
        <row r="1093">
          <cell r="A1093" t="str">
            <v>92W02078972</v>
          </cell>
          <cell r="C1093" t="str">
            <v>SUYATNO</v>
          </cell>
          <cell r="D1093">
            <v>25419</v>
          </cell>
          <cell r="E1093" t="str">
            <v>L</v>
          </cell>
          <cell r="F1093">
            <v>33939</v>
          </cell>
          <cell r="G1093">
            <v>34151</v>
          </cell>
          <cell r="I1093">
            <v>34305</v>
          </cell>
          <cell r="J1093">
            <v>35238</v>
          </cell>
          <cell r="L1093" t="str">
            <v>L</v>
          </cell>
          <cell r="M1093" t="str">
            <v>A</v>
          </cell>
          <cell r="N1093">
            <v>35309</v>
          </cell>
          <cell r="O1093">
            <v>36405.859988425924</v>
          </cell>
          <cell r="P1093" t="str">
            <v>ADMIN</v>
          </cell>
        </row>
        <row r="1094">
          <cell r="A1094" t="str">
            <v>92W02078980</v>
          </cell>
          <cell r="C1094" t="str">
            <v>SAMINAH</v>
          </cell>
          <cell r="D1094">
            <v>26610</v>
          </cell>
          <cell r="E1094" t="str">
            <v>P</v>
          </cell>
          <cell r="F1094">
            <v>33939</v>
          </cell>
          <cell r="G1094">
            <v>34151</v>
          </cell>
          <cell r="I1094">
            <v>34305</v>
          </cell>
          <cell r="J1094">
            <v>35238</v>
          </cell>
          <cell r="L1094" t="str">
            <v>L</v>
          </cell>
          <cell r="M1094" t="str">
            <v>A</v>
          </cell>
          <cell r="N1094">
            <v>34759</v>
          </cell>
          <cell r="O1094">
            <v>36405.859988425924</v>
          </cell>
          <cell r="P1094" t="str">
            <v>ADMIN</v>
          </cell>
        </row>
        <row r="1095">
          <cell r="A1095" t="str">
            <v>92W02078998</v>
          </cell>
          <cell r="C1095" t="str">
            <v>NIPAN NUHPANDI</v>
          </cell>
          <cell r="D1095">
            <v>23865</v>
          </cell>
          <cell r="E1095" t="str">
            <v>L</v>
          </cell>
          <cell r="F1095">
            <v>33939</v>
          </cell>
          <cell r="G1095">
            <v>34151</v>
          </cell>
          <cell r="I1095">
            <v>34305</v>
          </cell>
          <cell r="J1095">
            <v>35062</v>
          </cell>
          <cell r="L1095" t="str">
            <v>L</v>
          </cell>
          <cell r="M1095" t="str">
            <v>AG</v>
          </cell>
          <cell r="N1095">
            <v>34486</v>
          </cell>
          <cell r="O1095">
            <v>36405.859988425924</v>
          </cell>
          <cell r="P1095" t="str">
            <v>ADMIN</v>
          </cell>
        </row>
        <row r="1096">
          <cell r="A1096" t="str">
            <v>92W02079012</v>
          </cell>
          <cell r="C1096" t="str">
            <v>SUKIRMAN</v>
          </cell>
          <cell r="D1096">
            <v>24456</v>
          </cell>
          <cell r="E1096" t="str">
            <v>L</v>
          </cell>
          <cell r="F1096">
            <v>33939</v>
          </cell>
          <cell r="G1096">
            <v>34151</v>
          </cell>
          <cell r="I1096">
            <v>34305</v>
          </cell>
          <cell r="J1096">
            <v>35770</v>
          </cell>
          <cell r="L1096" t="str">
            <v>L</v>
          </cell>
          <cell r="M1096" t="str">
            <v>A</v>
          </cell>
          <cell r="N1096">
            <v>35065</v>
          </cell>
          <cell r="O1096">
            <v>36405.859988425924</v>
          </cell>
          <cell r="P1096" t="str">
            <v>ADMIN</v>
          </cell>
        </row>
        <row r="1097">
          <cell r="A1097" t="str">
            <v>92W02079020</v>
          </cell>
          <cell r="C1097" t="str">
            <v>MISKIYAH</v>
          </cell>
          <cell r="D1097">
            <v>26615</v>
          </cell>
          <cell r="E1097" t="str">
            <v>P</v>
          </cell>
          <cell r="F1097">
            <v>33939</v>
          </cell>
          <cell r="G1097">
            <v>34151</v>
          </cell>
          <cell r="I1097">
            <v>34305</v>
          </cell>
          <cell r="L1097" t="str">
            <v>L</v>
          </cell>
          <cell r="M1097" t="str">
            <v>A</v>
          </cell>
          <cell r="N1097">
            <v>34486</v>
          </cell>
          <cell r="O1097">
            <v>36405.86</v>
          </cell>
          <cell r="P1097" t="str">
            <v>ADMIN</v>
          </cell>
        </row>
        <row r="1098">
          <cell r="A1098" t="str">
            <v>92W02079038</v>
          </cell>
          <cell r="C1098" t="str">
            <v>GUNADI</v>
          </cell>
          <cell r="D1098">
            <v>25483</v>
          </cell>
          <cell r="E1098" t="str">
            <v>L</v>
          </cell>
          <cell r="F1098">
            <v>33939</v>
          </cell>
          <cell r="G1098">
            <v>34151</v>
          </cell>
          <cell r="L1098" t="str">
            <v>K0</v>
          </cell>
          <cell r="M1098" t="str">
            <v>P</v>
          </cell>
          <cell r="N1098">
            <v>36192</v>
          </cell>
          <cell r="O1098">
            <v>36405.104548611111</v>
          </cell>
          <cell r="P1098" t="str">
            <v>ADMIN</v>
          </cell>
          <cell r="Q1098">
            <v>36405.102743055555</v>
          </cell>
        </row>
        <row r="1099">
          <cell r="A1099" t="str">
            <v>92W02079046</v>
          </cell>
          <cell r="C1099" t="str">
            <v>HALIMAH H</v>
          </cell>
          <cell r="D1099">
            <v>26615</v>
          </cell>
          <cell r="E1099" t="str">
            <v>P</v>
          </cell>
          <cell r="F1099">
            <v>33939</v>
          </cell>
          <cell r="G1099">
            <v>34151</v>
          </cell>
          <cell r="L1099" t="str">
            <v>K0</v>
          </cell>
          <cell r="M1099" t="str">
            <v>P</v>
          </cell>
          <cell r="N1099">
            <v>36192</v>
          </cell>
          <cell r="O1099">
            <v>36405.104548611111</v>
          </cell>
          <cell r="P1099" t="str">
            <v>ADMIN</v>
          </cell>
          <cell r="Q1099">
            <v>36405.102743055555</v>
          </cell>
        </row>
        <row r="1100">
          <cell r="A1100" t="str">
            <v>92W02079053</v>
          </cell>
          <cell r="C1100" t="str">
            <v>AMIN MUSLIH</v>
          </cell>
          <cell r="D1100">
            <v>26151</v>
          </cell>
          <cell r="E1100" t="str">
            <v>L</v>
          </cell>
          <cell r="F1100">
            <v>33939</v>
          </cell>
          <cell r="G1100">
            <v>34151</v>
          </cell>
          <cell r="I1100">
            <v>34305</v>
          </cell>
          <cell r="J1100">
            <v>35238</v>
          </cell>
          <cell r="L1100" t="str">
            <v>L</v>
          </cell>
          <cell r="M1100" t="str">
            <v>A</v>
          </cell>
          <cell r="N1100">
            <v>34790</v>
          </cell>
          <cell r="O1100">
            <v>36405.86</v>
          </cell>
          <cell r="P1100" t="str">
            <v>ADMIN</v>
          </cell>
        </row>
        <row r="1101">
          <cell r="A1101" t="str">
            <v>92W02079061</v>
          </cell>
          <cell r="C1101" t="str">
            <v>PONIMAN</v>
          </cell>
          <cell r="D1101">
            <v>23811</v>
          </cell>
          <cell r="E1101" t="str">
            <v>L</v>
          </cell>
          <cell r="F1101">
            <v>33939</v>
          </cell>
          <cell r="G1101">
            <v>34151</v>
          </cell>
          <cell r="I1101">
            <v>34305</v>
          </cell>
          <cell r="L1101" t="str">
            <v>L</v>
          </cell>
          <cell r="M1101" t="str">
            <v>A</v>
          </cell>
          <cell r="N1101">
            <v>34455</v>
          </cell>
          <cell r="O1101">
            <v>36405.86</v>
          </cell>
          <cell r="P1101" t="str">
            <v>ADMIN</v>
          </cell>
        </row>
        <row r="1102">
          <cell r="A1102" t="str">
            <v>92W02079079</v>
          </cell>
          <cell r="C1102" t="str">
            <v>PAINEM</v>
          </cell>
          <cell r="D1102">
            <v>25118</v>
          </cell>
          <cell r="E1102" t="str">
            <v>P</v>
          </cell>
          <cell r="F1102">
            <v>33939</v>
          </cell>
          <cell r="G1102">
            <v>34151</v>
          </cell>
          <cell r="I1102">
            <v>34305</v>
          </cell>
          <cell r="L1102" t="str">
            <v>L</v>
          </cell>
          <cell r="M1102" t="str">
            <v>A</v>
          </cell>
          <cell r="N1102">
            <v>34455</v>
          </cell>
          <cell r="O1102">
            <v>36405.86</v>
          </cell>
          <cell r="P1102" t="str">
            <v>ADMIN</v>
          </cell>
        </row>
        <row r="1103">
          <cell r="A1103" t="str">
            <v>92W02079087</v>
          </cell>
          <cell r="C1103" t="str">
            <v>SAODAH</v>
          </cell>
          <cell r="D1103">
            <v>26505</v>
          </cell>
          <cell r="E1103" t="str">
            <v>P</v>
          </cell>
          <cell r="F1103">
            <v>33939</v>
          </cell>
          <cell r="G1103">
            <v>34151</v>
          </cell>
          <cell r="I1103">
            <v>34305</v>
          </cell>
          <cell r="J1103">
            <v>35238</v>
          </cell>
          <cell r="L1103" t="str">
            <v>L</v>
          </cell>
          <cell r="M1103" t="str">
            <v>A</v>
          </cell>
          <cell r="N1103">
            <v>34790</v>
          </cell>
          <cell r="O1103">
            <v>36405.86</v>
          </cell>
          <cell r="P1103" t="str">
            <v>ADMIN</v>
          </cell>
        </row>
        <row r="1104">
          <cell r="A1104" t="str">
            <v>92W02079095</v>
          </cell>
          <cell r="C1104" t="str">
            <v>NAKIAH</v>
          </cell>
          <cell r="D1104">
            <v>26839</v>
          </cell>
          <cell r="E1104" t="str">
            <v>P</v>
          </cell>
          <cell r="F1104">
            <v>33939</v>
          </cell>
          <cell r="G1104">
            <v>34151</v>
          </cell>
          <cell r="I1104">
            <v>34305</v>
          </cell>
          <cell r="L1104" t="str">
            <v>L</v>
          </cell>
          <cell r="M1104" t="str">
            <v>A</v>
          </cell>
          <cell r="N1104">
            <v>34486</v>
          </cell>
          <cell r="O1104">
            <v>36405.86</v>
          </cell>
          <cell r="P1104" t="str">
            <v>ADMIN</v>
          </cell>
        </row>
        <row r="1105">
          <cell r="A1105" t="str">
            <v>92W02079103</v>
          </cell>
          <cell r="C1105" t="str">
            <v>AHMAD SARTONO</v>
          </cell>
          <cell r="D1105">
            <v>23011</v>
          </cell>
          <cell r="E1105" t="str">
            <v>L</v>
          </cell>
          <cell r="F1105">
            <v>33939</v>
          </cell>
          <cell r="G1105">
            <v>34151</v>
          </cell>
          <cell r="I1105">
            <v>34305</v>
          </cell>
          <cell r="L1105" t="str">
            <v>L</v>
          </cell>
          <cell r="M1105" t="str">
            <v>A</v>
          </cell>
          <cell r="N1105">
            <v>34516</v>
          </cell>
          <cell r="O1105">
            <v>36405.86</v>
          </cell>
          <cell r="P1105" t="str">
            <v>ADMIN</v>
          </cell>
        </row>
        <row r="1106">
          <cell r="A1106" t="str">
            <v>92W02079111</v>
          </cell>
          <cell r="C1106" t="str">
            <v>EDI PRANOTO</v>
          </cell>
          <cell r="D1106">
            <v>24539</v>
          </cell>
          <cell r="E1106" t="str">
            <v>L</v>
          </cell>
          <cell r="F1106">
            <v>33939</v>
          </cell>
          <cell r="G1106">
            <v>34151</v>
          </cell>
          <cell r="I1106">
            <v>34305</v>
          </cell>
          <cell r="L1106" t="str">
            <v>L</v>
          </cell>
          <cell r="M1106" t="str">
            <v>A</v>
          </cell>
          <cell r="N1106">
            <v>34486</v>
          </cell>
          <cell r="O1106">
            <v>36405.86</v>
          </cell>
          <cell r="P1106" t="str">
            <v>ADMIN</v>
          </cell>
        </row>
        <row r="1107">
          <cell r="A1107" t="str">
            <v>92W02079129</v>
          </cell>
          <cell r="C1107" t="str">
            <v>KARTINAH</v>
          </cell>
          <cell r="D1107">
            <v>24625</v>
          </cell>
          <cell r="E1107" t="str">
            <v>P</v>
          </cell>
          <cell r="F1107">
            <v>33939</v>
          </cell>
          <cell r="G1107">
            <v>34151</v>
          </cell>
          <cell r="I1107">
            <v>34305</v>
          </cell>
          <cell r="L1107" t="str">
            <v>L</v>
          </cell>
          <cell r="M1107" t="str">
            <v>A</v>
          </cell>
          <cell r="N1107">
            <v>34486</v>
          </cell>
          <cell r="O1107">
            <v>36405.86</v>
          </cell>
          <cell r="P1107" t="str">
            <v>ADMIN</v>
          </cell>
        </row>
        <row r="1108">
          <cell r="A1108" t="str">
            <v>92W02079137</v>
          </cell>
          <cell r="B1108" t="str">
            <v>921300127</v>
          </cell>
          <cell r="C1108" t="str">
            <v>NURYANTO</v>
          </cell>
          <cell r="D1108">
            <v>21162</v>
          </cell>
          <cell r="E1108" t="str">
            <v>L</v>
          </cell>
          <cell r="F1108">
            <v>33939</v>
          </cell>
          <cell r="G1108">
            <v>34151</v>
          </cell>
          <cell r="L1108" t="str">
            <v>K0</v>
          </cell>
          <cell r="M1108" t="str">
            <v>AG</v>
          </cell>
          <cell r="N1108">
            <v>38047</v>
          </cell>
          <cell r="O1108">
            <v>38159.429120370369</v>
          </cell>
          <cell r="P1108" t="str">
            <v>A230320</v>
          </cell>
          <cell r="Q1108">
            <v>36405.102743055555</v>
          </cell>
        </row>
        <row r="1109">
          <cell r="A1109" t="str">
            <v>92W02079145</v>
          </cell>
          <cell r="C1109" t="str">
            <v>SUARNI</v>
          </cell>
          <cell r="D1109">
            <v>22894</v>
          </cell>
          <cell r="E1109" t="str">
            <v>P</v>
          </cell>
          <cell r="F1109">
            <v>33939</v>
          </cell>
          <cell r="G1109">
            <v>34151</v>
          </cell>
          <cell r="L1109" t="str">
            <v>K0</v>
          </cell>
          <cell r="M1109" t="str">
            <v>AG</v>
          </cell>
          <cell r="N1109">
            <v>37561</v>
          </cell>
          <cell r="O1109">
            <v>37718.781539351854</v>
          </cell>
          <cell r="P1109" t="str">
            <v>ENY</v>
          </cell>
          <cell r="Q1109">
            <v>36405.102743055555</v>
          </cell>
        </row>
        <row r="1110">
          <cell r="A1110" t="str">
            <v>92W02079152</v>
          </cell>
          <cell r="C1110" t="str">
            <v>RUJIANTO</v>
          </cell>
          <cell r="D1110">
            <v>19181</v>
          </cell>
          <cell r="E1110" t="str">
            <v>L</v>
          </cell>
          <cell r="F1110">
            <v>33939</v>
          </cell>
          <cell r="G1110">
            <v>34151</v>
          </cell>
          <cell r="I1110">
            <v>34305</v>
          </cell>
          <cell r="L1110" t="str">
            <v>L</v>
          </cell>
          <cell r="M1110" t="str">
            <v>A</v>
          </cell>
          <cell r="N1110">
            <v>34243</v>
          </cell>
          <cell r="O1110">
            <v>36405.86</v>
          </cell>
          <cell r="P1110" t="str">
            <v>ADMIN</v>
          </cell>
        </row>
        <row r="1111">
          <cell r="A1111" t="str">
            <v>92W02079160</v>
          </cell>
          <cell r="C1111" t="str">
            <v>WARTINI</v>
          </cell>
          <cell r="D1111">
            <v>22055</v>
          </cell>
          <cell r="E1111" t="str">
            <v>P</v>
          </cell>
          <cell r="F1111">
            <v>33939</v>
          </cell>
          <cell r="G1111">
            <v>34151</v>
          </cell>
          <cell r="I1111">
            <v>34305</v>
          </cell>
          <cell r="J1111">
            <v>35062</v>
          </cell>
          <cell r="L1111" t="str">
            <v>L</v>
          </cell>
          <cell r="M1111" t="str">
            <v>A</v>
          </cell>
          <cell r="N1111">
            <v>34486</v>
          </cell>
          <cell r="O1111">
            <v>36405.86</v>
          </cell>
          <cell r="P1111" t="str">
            <v>ADMIN</v>
          </cell>
        </row>
        <row r="1112">
          <cell r="A1112" t="str">
            <v>92W02079178</v>
          </cell>
          <cell r="C1112" t="str">
            <v>WARSUDI</v>
          </cell>
          <cell r="D1112">
            <v>25420</v>
          </cell>
          <cell r="E1112" t="str">
            <v>L</v>
          </cell>
          <cell r="F1112">
            <v>33939</v>
          </cell>
          <cell r="G1112">
            <v>34151</v>
          </cell>
          <cell r="I1112">
            <v>34305</v>
          </cell>
          <cell r="L1112" t="str">
            <v>L</v>
          </cell>
          <cell r="M1112" t="str">
            <v>A</v>
          </cell>
          <cell r="N1112">
            <v>34425</v>
          </cell>
          <cell r="O1112">
            <v>36405.86</v>
          </cell>
          <cell r="P1112" t="str">
            <v>ADMIN</v>
          </cell>
        </row>
        <row r="1113">
          <cell r="A1113" t="str">
            <v>92W02079186</v>
          </cell>
          <cell r="C1113" t="str">
            <v>TUARNI</v>
          </cell>
          <cell r="D1113">
            <v>25086</v>
          </cell>
          <cell r="E1113" t="str">
            <v>P</v>
          </cell>
          <cell r="F1113">
            <v>33939</v>
          </cell>
          <cell r="G1113">
            <v>34151</v>
          </cell>
          <cell r="I1113">
            <v>34305</v>
          </cell>
          <cell r="L1113" t="str">
            <v>L</v>
          </cell>
          <cell r="M1113" t="str">
            <v>A</v>
          </cell>
          <cell r="N1113">
            <v>34425</v>
          </cell>
          <cell r="O1113">
            <v>36405.86</v>
          </cell>
          <cell r="P1113" t="str">
            <v>ADMIN</v>
          </cell>
        </row>
        <row r="1114">
          <cell r="A1114" t="str">
            <v>92W02079194</v>
          </cell>
          <cell r="C1114" t="str">
            <v>SUTIKNO</v>
          </cell>
          <cell r="D1114">
            <v>19244</v>
          </cell>
          <cell r="E1114" t="str">
            <v>L</v>
          </cell>
          <cell r="F1114">
            <v>33939</v>
          </cell>
          <cell r="G1114">
            <v>34151</v>
          </cell>
          <cell r="I1114">
            <v>34305</v>
          </cell>
          <cell r="J1114">
            <v>35238</v>
          </cell>
          <cell r="L1114" t="str">
            <v>L</v>
          </cell>
          <cell r="M1114" t="str">
            <v>AG</v>
          </cell>
          <cell r="N1114">
            <v>34790</v>
          </cell>
          <cell r="O1114">
            <v>36405.86</v>
          </cell>
          <cell r="P1114" t="str">
            <v>ADMIN</v>
          </cell>
        </row>
        <row r="1115">
          <cell r="A1115" t="str">
            <v>92W02079202</v>
          </cell>
          <cell r="C1115" t="str">
            <v>SAMINAH</v>
          </cell>
          <cell r="D1115">
            <v>22832</v>
          </cell>
          <cell r="E1115" t="str">
            <v>P</v>
          </cell>
          <cell r="F1115">
            <v>33939</v>
          </cell>
          <cell r="G1115">
            <v>34151</v>
          </cell>
          <cell r="I1115">
            <v>34305</v>
          </cell>
          <cell r="J1115">
            <v>35238</v>
          </cell>
          <cell r="L1115" t="str">
            <v>L</v>
          </cell>
          <cell r="M1115" t="str">
            <v>AG</v>
          </cell>
          <cell r="N1115">
            <v>34790</v>
          </cell>
          <cell r="O1115">
            <v>36405.86</v>
          </cell>
          <cell r="P1115" t="str">
            <v>ADMIN</v>
          </cell>
        </row>
        <row r="1116">
          <cell r="A1116" t="str">
            <v>92W02079207</v>
          </cell>
          <cell r="C1116" t="str">
            <v>SAMINAH</v>
          </cell>
          <cell r="D1116">
            <v>26610</v>
          </cell>
          <cell r="E1116" t="str">
            <v>P</v>
          </cell>
          <cell r="F1116">
            <v>33939</v>
          </cell>
          <cell r="G1116">
            <v>34151</v>
          </cell>
          <cell r="I1116">
            <v>35402</v>
          </cell>
          <cell r="J1116">
            <v>35770</v>
          </cell>
          <cell r="L1116" t="str">
            <v>L</v>
          </cell>
          <cell r="M1116" t="str">
            <v>A</v>
          </cell>
          <cell r="N1116">
            <v>35431</v>
          </cell>
          <cell r="O1116">
            <v>36405.860300925924</v>
          </cell>
          <cell r="P1116" t="str">
            <v>ADMIN</v>
          </cell>
        </row>
        <row r="1117">
          <cell r="A1117" t="str">
            <v>92W02079210</v>
          </cell>
          <cell r="C1117" t="str">
            <v>SUWARTO</v>
          </cell>
          <cell r="D1117">
            <v>20276</v>
          </cell>
          <cell r="E1117" t="str">
            <v>L</v>
          </cell>
          <cell r="F1117">
            <v>33939</v>
          </cell>
          <cell r="G1117">
            <v>34151</v>
          </cell>
          <cell r="I1117">
            <v>34305</v>
          </cell>
          <cell r="L1117" t="str">
            <v>L</v>
          </cell>
          <cell r="M1117" t="str">
            <v>A</v>
          </cell>
          <cell r="N1117">
            <v>34608</v>
          </cell>
          <cell r="O1117">
            <v>36405.86</v>
          </cell>
          <cell r="P1117" t="str">
            <v>ADMIN</v>
          </cell>
        </row>
        <row r="1118">
          <cell r="A1118" t="str">
            <v>92W02079228</v>
          </cell>
          <cell r="C1118" t="str">
            <v>SUWARTI</v>
          </cell>
          <cell r="D1118">
            <v>22832</v>
          </cell>
          <cell r="E1118" t="str">
            <v>P</v>
          </cell>
          <cell r="F1118">
            <v>33939</v>
          </cell>
          <cell r="G1118">
            <v>34151</v>
          </cell>
          <cell r="I1118">
            <v>34305</v>
          </cell>
          <cell r="L1118" t="str">
            <v>L</v>
          </cell>
          <cell r="M1118" t="str">
            <v>A</v>
          </cell>
          <cell r="N1118">
            <v>34608</v>
          </cell>
          <cell r="O1118">
            <v>36405.86</v>
          </cell>
          <cell r="P1118" t="str">
            <v>ADMIN</v>
          </cell>
        </row>
        <row r="1119">
          <cell r="A1119" t="str">
            <v>92W02079236</v>
          </cell>
          <cell r="C1119" t="str">
            <v>KASMINAH</v>
          </cell>
          <cell r="D1119">
            <v>26467</v>
          </cell>
          <cell r="E1119" t="str">
            <v>P</v>
          </cell>
          <cell r="F1119">
            <v>33939</v>
          </cell>
          <cell r="G1119">
            <v>34151</v>
          </cell>
          <cell r="I1119">
            <v>34305</v>
          </cell>
          <cell r="L1119" t="str">
            <v>L</v>
          </cell>
          <cell r="M1119" t="str">
            <v>AG</v>
          </cell>
          <cell r="N1119">
            <v>34608</v>
          </cell>
          <cell r="O1119">
            <v>36405.86</v>
          </cell>
          <cell r="P1119" t="str">
            <v>ADMIN</v>
          </cell>
        </row>
        <row r="1120">
          <cell r="A1120" t="str">
            <v>92W02079244</v>
          </cell>
          <cell r="C1120" t="str">
            <v>SUYONO</v>
          </cell>
          <cell r="D1120">
            <v>22717</v>
          </cell>
          <cell r="E1120" t="str">
            <v>L</v>
          </cell>
          <cell r="F1120">
            <v>33939</v>
          </cell>
          <cell r="G1120">
            <v>34151</v>
          </cell>
          <cell r="I1120">
            <v>34305</v>
          </cell>
          <cell r="J1120">
            <v>35238</v>
          </cell>
          <cell r="L1120" t="str">
            <v>L</v>
          </cell>
          <cell r="M1120" t="str">
            <v>A</v>
          </cell>
          <cell r="N1120">
            <v>35065</v>
          </cell>
          <cell r="O1120">
            <v>36405.86</v>
          </cell>
          <cell r="P1120" t="str">
            <v>ADMIN</v>
          </cell>
        </row>
        <row r="1121">
          <cell r="A1121" t="str">
            <v>92W02079251</v>
          </cell>
          <cell r="C1121" t="str">
            <v>HALIMAH</v>
          </cell>
          <cell r="D1121">
            <v>25387</v>
          </cell>
          <cell r="E1121" t="str">
            <v>P</v>
          </cell>
          <cell r="F1121">
            <v>33939</v>
          </cell>
          <cell r="G1121">
            <v>34151</v>
          </cell>
          <cell r="I1121">
            <v>34305</v>
          </cell>
          <cell r="L1121" t="str">
            <v>L</v>
          </cell>
          <cell r="M1121" t="str">
            <v>A</v>
          </cell>
          <cell r="N1121">
            <v>34182</v>
          </cell>
          <cell r="O1121">
            <v>36405.86</v>
          </cell>
          <cell r="P1121" t="str">
            <v>ADMIN</v>
          </cell>
        </row>
        <row r="1122">
          <cell r="A1122" t="str">
            <v>92W02079269</v>
          </cell>
          <cell r="C1122" t="str">
            <v>SAIMAN</v>
          </cell>
          <cell r="D1122">
            <v>22347</v>
          </cell>
          <cell r="E1122" t="str">
            <v>L</v>
          </cell>
          <cell r="F1122">
            <v>33848</v>
          </cell>
          <cell r="G1122">
            <v>34151</v>
          </cell>
          <cell r="L1122" t="str">
            <v>K0</v>
          </cell>
          <cell r="M1122" t="str">
            <v>AG</v>
          </cell>
          <cell r="N1122">
            <v>38047</v>
          </cell>
          <cell r="O1122">
            <v>38069.572754629633</v>
          </cell>
          <cell r="P1122" t="str">
            <v>A230320</v>
          </cell>
          <cell r="Q1122">
            <v>36405.102743055555</v>
          </cell>
        </row>
        <row r="1123">
          <cell r="A1123" t="str">
            <v>92W02079277</v>
          </cell>
          <cell r="C1123" t="str">
            <v>SUNARTO</v>
          </cell>
          <cell r="D1123">
            <v>25607</v>
          </cell>
          <cell r="E1123" t="str">
            <v>L</v>
          </cell>
          <cell r="F1123">
            <v>33939</v>
          </cell>
          <cell r="G1123">
            <v>34151</v>
          </cell>
          <cell r="I1123">
            <v>34305</v>
          </cell>
          <cell r="J1123">
            <v>35238</v>
          </cell>
          <cell r="L1123" t="str">
            <v>L</v>
          </cell>
          <cell r="M1123" t="str">
            <v>AG</v>
          </cell>
          <cell r="N1123">
            <v>35462</v>
          </cell>
          <cell r="O1123">
            <v>37582.604432870372</v>
          </cell>
          <cell r="P1123" t="str">
            <v>ENY</v>
          </cell>
        </row>
        <row r="1124">
          <cell r="A1124" t="str">
            <v>92W02079285</v>
          </cell>
          <cell r="C1124" t="str">
            <v>HARTONO</v>
          </cell>
          <cell r="D1124">
            <v>22133</v>
          </cell>
          <cell r="E1124" t="str">
            <v>L</v>
          </cell>
          <cell r="F1124">
            <v>33939</v>
          </cell>
          <cell r="G1124">
            <v>34151</v>
          </cell>
          <cell r="I1124">
            <v>34305</v>
          </cell>
          <cell r="J1124">
            <v>35238</v>
          </cell>
          <cell r="L1124" t="str">
            <v>L</v>
          </cell>
          <cell r="M1124" t="str">
            <v>A</v>
          </cell>
          <cell r="N1124">
            <v>35065</v>
          </cell>
          <cell r="O1124">
            <v>36405.86</v>
          </cell>
          <cell r="P1124" t="str">
            <v>ADMIN</v>
          </cell>
        </row>
        <row r="1125">
          <cell r="A1125" t="str">
            <v>92W02079293</v>
          </cell>
          <cell r="C1125" t="str">
            <v>KIMUN HARTONO</v>
          </cell>
          <cell r="D1125">
            <v>25270</v>
          </cell>
          <cell r="E1125" t="str">
            <v>L</v>
          </cell>
          <cell r="F1125">
            <v>33939</v>
          </cell>
          <cell r="G1125">
            <v>34151</v>
          </cell>
          <cell r="I1125">
            <v>34305</v>
          </cell>
          <cell r="J1125">
            <v>35062</v>
          </cell>
          <cell r="L1125" t="str">
            <v>L</v>
          </cell>
          <cell r="M1125" t="str">
            <v>AG</v>
          </cell>
          <cell r="N1125">
            <v>34486</v>
          </cell>
          <cell r="O1125">
            <v>36405.86</v>
          </cell>
          <cell r="P1125" t="str">
            <v>ADMIN</v>
          </cell>
        </row>
        <row r="1126">
          <cell r="A1126" t="str">
            <v>92W02079301</v>
          </cell>
          <cell r="C1126" t="str">
            <v>RATIAH</v>
          </cell>
          <cell r="D1126">
            <v>26533</v>
          </cell>
          <cell r="E1126" t="str">
            <v>P</v>
          </cell>
          <cell r="F1126">
            <v>33939</v>
          </cell>
          <cell r="G1126">
            <v>34151</v>
          </cell>
          <cell r="I1126">
            <v>34305</v>
          </cell>
          <cell r="J1126">
            <v>35062</v>
          </cell>
          <cell r="L1126" t="str">
            <v>L</v>
          </cell>
          <cell r="M1126" t="str">
            <v>AG</v>
          </cell>
          <cell r="N1126">
            <v>34486</v>
          </cell>
          <cell r="O1126">
            <v>36405.860011574077</v>
          </cell>
          <cell r="P1126" t="str">
            <v>ADMIN</v>
          </cell>
        </row>
        <row r="1127">
          <cell r="A1127" t="str">
            <v>92W02079319</v>
          </cell>
          <cell r="C1127" t="str">
            <v>SUSANTO SUGENG</v>
          </cell>
          <cell r="D1127">
            <v>24107</v>
          </cell>
          <cell r="E1127" t="str">
            <v>L</v>
          </cell>
          <cell r="F1127">
            <v>33939</v>
          </cell>
          <cell r="G1127">
            <v>34151</v>
          </cell>
          <cell r="I1127">
            <v>34305</v>
          </cell>
          <cell r="J1127">
            <v>35238</v>
          </cell>
          <cell r="L1127" t="str">
            <v>L</v>
          </cell>
          <cell r="M1127" t="str">
            <v>P</v>
          </cell>
          <cell r="N1127">
            <v>36092</v>
          </cell>
          <cell r="O1127">
            <v>36405.860011574077</v>
          </cell>
          <cell r="P1127" t="str">
            <v>ADMIN</v>
          </cell>
        </row>
        <row r="1128">
          <cell r="A1128" t="str">
            <v>92W02079327</v>
          </cell>
          <cell r="C1128" t="str">
            <v>KASMIYATI</v>
          </cell>
          <cell r="D1128">
            <v>21408</v>
          </cell>
          <cell r="E1128" t="str">
            <v>P</v>
          </cell>
          <cell r="F1128">
            <v>33939</v>
          </cell>
          <cell r="G1128">
            <v>34151</v>
          </cell>
          <cell r="I1128">
            <v>34305</v>
          </cell>
          <cell r="J1128">
            <v>35238</v>
          </cell>
          <cell r="L1128" t="str">
            <v>L</v>
          </cell>
          <cell r="M1128" t="str">
            <v>P</v>
          </cell>
          <cell r="N1128">
            <v>36092</v>
          </cell>
          <cell r="O1128">
            <v>36405.860011574077</v>
          </cell>
          <cell r="P1128" t="str">
            <v>ADMIN</v>
          </cell>
        </row>
        <row r="1129">
          <cell r="A1129" t="str">
            <v>92W02079335</v>
          </cell>
          <cell r="C1129" t="str">
            <v>SUWARYO</v>
          </cell>
          <cell r="D1129">
            <v>22865</v>
          </cell>
          <cell r="E1129" t="str">
            <v>L</v>
          </cell>
          <cell r="F1129">
            <v>33939</v>
          </cell>
          <cell r="G1129">
            <v>34151</v>
          </cell>
          <cell r="I1129">
            <v>34305</v>
          </cell>
          <cell r="L1129" t="str">
            <v>L</v>
          </cell>
          <cell r="M1129" t="str">
            <v>A</v>
          </cell>
          <cell r="N1129">
            <v>34516</v>
          </cell>
          <cell r="O1129">
            <v>36405.860011574077</v>
          </cell>
          <cell r="P1129" t="str">
            <v>ADMIN</v>
          </cell>
        </row>
        <row r="1130">
          <cell r="A1130" t="str">
            <v>92W02079343</v>
          </cell>
          <cell r="C1130" t="str">
            <v>PARTINAH</v>
          </cell>
          <cell r="D1130">
            <v>25903</v>
          </cell>
          <cell r="E1130" t="str">
            <v>P</v>
          </cell>
          <cell r="F1130">
            <v>33939</v>
          </cell>
          <cell r="G1130">
            <v>34151</v>
          </cell>
          <cell r="I1130">
            <v>34305</v>
          </cell>
          <cell r="L1130" t="str">
            <v>L</v>
          </cell>
          <cell r="M1130" t="str">
            <v>AG</v>
          </cell>
          <cell r="N1130">
            <v>34516</v>
          </cell>
          <cell r="O1130">
            <v>37614.622314814813</v>
          </cell>
          <cell r="P1130" t="str">
            <v>ENY</v>
          </cell>
        </row>
        <row r="1131">
          <cell r="A1131" t="str">
            <v>92W02079350</v>
          </cell>
          <cell r="C1131" t="str">
            <v>MARWITO</v>
          </cell>
          <cell r="D1131">
            <v>21980</v>
          </cell>
          <cell r="E1131" t="str">
            <v>L</v>
          </cell>
          <cell r="F1131">
            <v>33939</v>
          </cell>
          <cell r="G1131">
            <v>34151</v>
          </cell>
          <cell r="I1131">
            <v>34305</v>
          </cell>
          <cell r="L1131" t="str">
            <v>L</v>
          </cell>
          <cell r="M1131" t="str">
            <v>A</v>
          </cell>
          <cell r="N1131">
            <v>34394</v>
          </cell>
          <cell r="O1131">
            <v>36405.860011574077</v>
          </cell>
          <cell r="P1131" t="str">
            <v>ADMIN</v>
          </cell>
        </row>
        <row r="1132">
          <cell r="A1132" t="str">
            <v>92W02079368</v>
          </cell>
          <cell r="C1132" t="str">
            <v>SIMARSINI</v>
          </cell>
          <cell r="D1132">
            <v>25782</v>
          </cell>
          <cell r="E1132" t="str">
            <v>P</v>
          </cell>
          <cell r="F1132">
            <v>33939</v>
          </cell>
          <cell r="G1132">
            <v>34151</v>
          </cell>
          <cell r="I1132">
            <v>34305</v>
          </cell>
          <cell r="L1132" t="str">
            <v>L</v>
          </cell>
          <cell r="M1132" t="str">
            <v>A</v>
          </cell>
          <cell r="N1132">
            <v>34394</v>
          </cell>
          <cell r="O1132">
            <v>36405.860011574077</v>
          </cell>
          <cell r="P1132" t="str">
            <v>ADMIN</v>
          </cell>
        </row>
        <row r="1133">
          <cell r="A1133" t="str">
            <v>92W02079376</v>
          </cell>
          <cell r="C1133" t="str">
            <v>MUFROD</v>
          </cell>
          <cell r="D1133">
            <v>25758</v>
          </cell>
          <cell r="E1133" t="str">
            <v>L</v>
          </cell>
          <cell r="F1133">
            <v>33939</v>
          </cell>
          <cell r="G1133">
            <v>34151</v>
          </cell>
          <cell r="I1133">
            <v>34305</v>
          </cell>
          <cell r="L1133" t="str">
            <v>L</v>
          </cell>
          <cell r="M1133" t="str">
            <v>A</v>
          </cell>
          <cell r="N1133">
            <v>34425</v>
          </cell>
          <cell r="O1133">
            <v>36405.860011574077</v>
          </cell>
          <cell r="P1133" t="str">
            <v>ADMIN</v>
          </cell>
        </row>
        <row r="1134">
          <cell r="A1134" t="str">
            <v>92W02079384</v>
          </cell>
          <cell r="C1134" t="str">
            <v>MARYAM</v>
          </cell>
          <cell r="D1134">
            <v>26244</v>
          </cell>
          <cell r="E1134" t="str">
            <v>P</v>
          </cell>
          <cell r="F1134">
            <v>33939</v>
          </cell>
          <cell r="G1134">
            <v>34151</v>
          </cell>
          <cell r="I1134">
            <v>34305</v>
          </cell>
          <cell r="L1134" t="str">
            <v>L</v>
          </cell>
          <cell r="M1134" t="str">
            <v>A</v>
          </cell>
          <cell r="N1134">
            <v>34425</v>
          </cell>
          <cell r="O1134">
            <v>36405.860011574077</v>
          </cell>
          <cell r="P1134" t="str">
            <v>ADMIN</v>
          </cell>
        </row>
        <row r="1135">
          <cell r="A1135" t="str">
            <v>92W02079392</v>
          </cell>
          <cell r="C1135" t="str">
            <v>NURYONO</v>
          </cell>
          <cell r="D1135">
            <v>23529</v>
          </cell>
          <cell r="E1135" t="str">
            <v>L</v>
          </cell>
          <cell r="F1135">
            <v>33939</v>
          </cell>
          <cell r="G1135">
            <v>34151</v>
          </cell>
          <cell r="I1135">
            <v>34305</v>
          </cell>
          <cell r="L1135" t="str">
            <v>L</v>
          </cell>
          <cell r="M1135" t="str">
            <v>A</v>
          </cell>
          <cell r="N1135">
            <v>34394</v>
          </cell>
          <cell r="O1135">
            <v>36405.860011574077</v>
          </cell>
          <cell r="P1135" t="str">
            <v>ADMIN</v>
          </cell>
        </row>
        <row r="1136">
          <cell r="A1136" t="str">
            <v>92W02079400</v>
          </cell>
          <cell r="C1136" t="str">
            <v>KINEM</v>
          </cell>
          <cell r="D1136">
            <v>25335</v>
          </cell>
          <cell r="E1136" t="str">
            <v>P</v>
          </cell>
          <cell r="F1136">
            <v>33939</v>
          </cell>
          <cell r="G1136">
            <v>34151</v>
          </cell>
          <cell r="I1136">
            <v>34305</v>
          </cell>
          <cell r="L1136" t="str">
            <v>L</v>
          </cell>
          <cell r="M1136" t="str">
            <v>A</v>
          </cell>
          <cell r="N1136">
            <v>36892</v>
          </cell>
          <cell r="O1136">
            <v>36405.860011574077</v>
          </cell>
          <cell r="P1136" t="str">
            <v>ADMIN</v>
          </cell>
        </row>
        <row r="1137">
          <cell r="A1137" t="str">
            <v>92W02079418</v>
          </cell>
          <cell r="C1137" t="str">
            <v>ZAINUDIN</v>
          </cell>
          <cell r="D1137">
            <v>24644</v>
          </cell>
          <cell r="E1137" t="str">
            <v>L</v>
          </cell>
          <cell r="F1137">
            <v>33939</v>
          </cell>
          <cell r="G1137">
            <v>34151</v>
          </cell>
          <cell r="I1137">
            <v>34305</v>
          </cell>
          <cell r="L1137" t="str">
            <v>L</v>
          </cell>
          <cell r="M1137" t="str">
            <v>AG</v>
          </cell>
          <cell r="N1137">
            <v>34516</v>
          </cell>
          <cell r="O1137">
            <v>38257.586354166669</v>
          </cell>
          <cell r="P1137" t="str">
            <v>A230320</v>
          </cell>
        </row>
        <row r="1138">
          <cell r="A1138" t="str">
            <v>92W02079426</v>
          </cell>
          <cell r="C1138" t="str">
            <v>RIBUT</v>
          </cell>
          <cell r="D1138">
            <v>24807</v>
          </cell>
          <cell r="E1138" t="str">
            <v>P</v>
          </cell>
          <cell r="F1138">
            <v>33970</v>
          </cell>
          <cell r="G1138">
            <v>34151</v>
          </cell>
          <cell r="I1138">
            <v>34305</v>
          </cell>
          <cell r="L1138" t="str">
            <v>L</v>
          </cell>
          <cell r="M1138" t="str">
            <v>AG</v>
          </cell>
          <cell r="N1138">
            <v>34516</v>
          </cell>
          <cell r="O1138">
            <v>38257.587951388887</v>
          </cell>
          <cell r="P1138" t="str">
            <v>A230320</v>
          </cell>
        </row>
        <row r="1139">
          <cell r="A1139" t="str">
            <v>92W02079434</v>
          </cell>
          <cell r="C1139" t="str">
            <v>SUTARNO</v>
          </cell>
          <cell r="D1139">
            <v>21307</v>
          </cell>
          <cell r="E1139" t="str">
            <v>L</v>
          </cell>
          <cell r="F1139">
            <v>33939</v>
          </cell>
          <cell r="G1139">
            <v>34151</v>
          </cell>
          <cell r="I1139">
            <v>34305</v>
          </cell>
          <cell r="J1139">
            <v>35238</v>
          </cell>
          <cell r="L1139" t="str">
            <v>L</v>
          </cell>
          <cell r="M1139" t="str">
            <v>P</v>
          </cell>
          <cell r="N1139">
            <v>36092</v>
          </cell>
          <cell r="O1139">
            <v>36405.860011574077</v>
          </cell>
          <cell r="P1139" t="str">
            <v>ADMIN</v>
          </cell>
        </row>
        <row r="1140">
          <cell r="A1140" t="str">
            <v>92W02079442</v>
          </cell>
          <cell r="C1140" t="str">
            <v>MISKIRAH</v>
          </cell>
          <cell r="D1140">
            <v>25665</v>
          </cell>
          <cell r="E1140" t="str">
            <v>P</v>
          </cell>
          <cell r="F1140">
            <v>33939</v>
          </cell>
          <cell r="G1140">
            <v>34151</v>
          </cell>
          <cell r="I1140">
            <v>34305</v>
          </cell>
          <cell r="J1140">
            <v>35238</v>
          </cell>
          <cell r="L1140" t="str">
            <v>L</v>
          </cell>
          <cell r="M1140" t="str">
            <v>P</v>
          </cell>
          <cell r="N1140">
            <v>36092</v>
          </cell>
          <cell r="O1140">
            <v>36405.860011574077</v>
          </cell>
          <cell r="P1140" t="str">
            <v>ADMIN</v>
          </cell>
        </row>
        <row r="1141">
          <cell r="A1141" t="str">
            <v>92W02079459</v>
          </cell>
          <cell r="C1141" t="str">
            <v>SUJIYANTO</v>
          </cell>
          <cell r="D1141">
            <v>22991</v>
          </cell>
          <cell r="E1141" t="str">
            <v>L</v>
          </cell>
          <cell r="F1141">
            <v>33939</v>
          </cell>
          <cell r="G1141">
            <v>34151</v>
          </cell>
          <cell r="I1141">
            <v>34305</v>
          </cell>
          <cell r="J1141">
            <v>35238</v>
          </cell>
          <cell r="L1141" t="str">
            <v>L</v>
          </cell>
          <cell r="M1141" t="str">
            <v>A</v>
          </cell>
          <cell r="N1141">
            <v>35065</v>
          </cell>
          <cell r="O1141">
            <v>36405.860011574077</v>
          </cell>
          <cell r="P1141" t="str">
            <v>ADMIN</v>
          </cell>
        </row>
        <row r="1142">
          <cell r="A1142" t="str">
            <v>92W02079467</v>
          </cell>
          <cell r="C1142" t="str">
            <v>MISNEM</v>
          </cell>
          <cell r="D1142">
            <v>25538</v>
          </cell>
          <cell r="E1142" t="str">
            <v>P</v>
          </cell>
          <cell r="F1142">
            <v>33939</v>
          </cell>
          <cell r="G1142">
            <v>34151</v>
          </cell>
          <cell r="I1142">
            <v>34305</v>
          </cell>
          <cell r="L1142" t="str">
            <v>L</v>
          </cell>
          <cell r="M1142" t="str">
            <v>A</v>
          </cell>
          <cell r="N1142">
            <v>34243</v>
          </cell>
          <cell r="O1142">
            <v>36405.860011574077</v>
          </cell>
          <cell r="P1142" t="str">
            <v>ADMIN</v>
          </cell>
        </row>
        <row r="1143">
          <cell r="A1143" t="str">
            <v>92W02079475</v>
          </cell>
          <cell r="C1143" t="str">
            <v>WAHYONO</v>
          </cell>
          <cell r="D1143">
            <v>22813</v>
          </cell>
          <cell r="E1143" t="str">
            <v>L</v>
          </cell>
          <cell r="F1143">
            <v>33939</v>
          </cell>
          <cell r="G1143">
            <v>34151</v>
          </cell>
          <cell r="I1143">
            <v>34305</v>
          </cell>
          <cell r="J1143">
            <v>35238</v>
          </cell>
          <cell r="L1143" t="str">
            <v>L</v>
          </cell>
          <cell r="M1143" t="str">
            <v>A</v>
          </cell>
          <cell r="N1143">
            <v>34881</v>
          </cell>
          <cell r="O1143">
            <v>36405.860011574077</v>
          </cell>
          <cell r="P1143" t="str">
            <v>ADMIN</v>
          </cell>
        </row>
        <row r="1144">
          <cell r="A1144" t="str">
            <v>92W02079483</v>
          </cell>
          <cell r="C1144" t="str">
            <v>KAMSIYAH</v>
          </cell>
          <cell r="D1144">
            <v>24077</v>
          </cell>
          <cell r="E1144" t="str">
            <v>P</v>
          </cell>
          <cell r="F1144">
            <v>33939</v>
          </cell>
          <cell r="G1144">
            <v>34151</v>
          </cell>
          <cell r="I1144">
            <v>34305</v>
          </cell>
          <cell r="J1144">
            <v>35238</v>
          </cell>
          <cell r="L1144" t="str">
            <v>L</v>
          </cell>
          <cell r="M1144" t="str">
            <v>A</v>
          </cell>
          <cell r="N1144">
            <v>34881</v>
          </cell>
          <cell r="O1144">
            <v>36405.860011574077</v>
          </cell>
          <cell r="P1144" t="str">
            <v>ADMIN</v>
          </cell>
        </row>
        <row r="1145">
          <cell r="A1145" t="str">
            <v>92W02079491</v>
          </cell>
          <cell r="C1145" t="str">
            <v>SUDARMO</v>
          </cell>
          <cell r="D1145">
            <v>23258</v>
          </cell>
          <cell r="E1145" t="str">
            <v>L</v>
          </cell>
          <cell r="F1145">
            <v>33939</v>
          </cell>
          <cell r="G1145">
            <v>34151</v>
          </cell>
          <cell r="I1145">
            <v>34305</v>
          </cell>
          <cell r="L1145" t="str">
            <v>L</v>
          </cell>
          <cell r="M1145" t="str">
            <v>A</v>
          </cell>
          <cell r="N1145">
            <v>34243</v>
          </cell>
          <cell r="O1145">
            <v>36405.860011574077</v>
          </cell>
          <cell r="P1145" t="str">
            <v>ADMIN</v>
          </cell>
        </row>
        <row r="1146">
          <cell r="A1146" t="str">
            <v>92W02079509</v>
          </cell>
          <cell r="C1146" t="str">
            <v>PONIKEM</v>
          </cell>
          <cell r="D1146">
            <v>26999</v>
          </cell>
          <cell r="E1146" t="str">
            <v>P</v>
          </cell>
          <cell r="F1146">
            <v>33939</v>
          </cell>
          <cell r="G1146">
            <v>34151</v>
          </cell>
          <cell r="I1146">
            <v>34305</v>
          </cell>
          <cell r="L1146" t="str">
            <v>L</v>
          </cell>
          <cell r="M1146" t="str">
            <v>A</v>
          </cell>
          <cell r="N1146">
            <v>34243</v>
          </cell>
          <cell r="O1146">
            <v>36405.860011574077</v>
          </cell>
          <cell r="P1146" t="str">
            <v>ADMIN</v>
          </cell>
        </row>
        <row r="1147">
          <cell r="A1147" t="str">
            <v>92W02079517</v>
          </cell>
          <cell r="C1147" t="str">
            <v>HARUN</v>
          </cell>
          <cell r="D1147">
            <v>24472</v>
          </cell>
          <cell r="E1147" t="str">
            <v>L</v>
          </cell>
          <cell r="F1147">
            <v>33939</v>
          </cell>
          <cell r="G1147">
            <v>34151</v>
          </cell>
          <cell r="I1147">
            <v>34305</v>
          </cell>
          <cell r="L1147" t="str">
            <v>L</v>
          </cell>
          <cell r="M1147" t="str">
            <v>A</v>
          </cell>
          <cell r="N1147">
            <v>34243</v>
          </cell>
          <cell r="O1147">
            <v>36405.860011574077</v>
          </cell>
          <cell r="P1147" t="str">
            <v>ADMIN</v>
          </cell>
        </row>
        <row r="1148">
          <cell r="A1148" t="str">
            <v>92W02079525</v>
          </cell>
          <cell r="C1148" t="str">
            <v>PURWANTI</v>
          </cell>
          <cell r="D1148">
            <v>25467</v>
          </cell>
          <cell r="E1148" t="str">
            <v>P</v>
          </cell>
          <cell r="F1148">
            <v>33970</v>
          </cell>
          <cell r="G1148">
            <v>34151</v>
          </cell>
          <cell r="I1148">
            <v>34305</v>
          </cell>
          <cell r="L1148" t="str">
            <v>L</v>
          </cell>
          <cell r="M1148" t="str">
            <v>A</v>
          </cell>
          <cell r="N1148">
            <v>34243</v>
          </cell>
          <cell r="O1148">
            <v>36405.860011574077</v>
          </cell>
          <cell r="P1148" t="str">
            <v>ADMIN</v>
          </cell>
        </row>
        <row r="1149">
          <cell r="A1149" t="str">
            <v>92W02079533</v>
          </cell>
          <cell r="C1149" t="str">
            <v>MUHYONO</v>
          </cell>
          <cell r="D1149">
            <v>22527</v>
          </cell>
          <cell r="E1149" t="str">
            <v>L</v>
          </cell>
          <cell r="F1149">
            <v>33939</v>
          </cell>
          <cell r="G1149">
            <v>34151</v>
          </cell>
          <cell r="I1149">
            <v>34305</v>
          </cell>
          <cell r="L1149" t="str">
            <v>L</v>
          </cell>
          <cell r="M1149" t="str">
            <v>A</v>
          </cell>
          <cell r="N1149">
            <v>34516</v>
          </cell>
          <cell r="O1149">
            <v>36405.860011574077</v>
          </cell>
          <cell r="P1149" t="str">
            <v>ADMIN</v>
          </cell>
        </row>
        <row r="1150">
          <cell r="A1150" t="str">
            <v>92W02079541</v>
          </cell>
          <cell r="C1150" t="str">
            <v>SIROLIYAH</v>
          </cell>
          <cell r="D1150">
            <v>24807</v>
          </cell>
          <cell r="E1150" t="str">
            <v>P</v>
          </cell>
          <cell r="F1150">
            <v>33939</v>
          </cell>
          <cell r="G1150">
            <v>34151</v>
          </cell>
          <cell r="I1150">
            <v>34305</v>
          </cell>
          <cell r="L1150" t="str">
            <v>L</v>
          </cell>
          <cell r="M1150" t="str">
            <v>A</v>
          </cell>
          <cell r="N1150">
            <v>34516</v>
          </cell>
          <cell r="O1150">
            <v>36405.860011574077</v>
          </cell>
          <cell r="P1150" t="str">
            <v>ADMIN</v>
          </cell>
        </row>
        <row r="1151">
          <cell r="A1151" t="str">
            <v>92W02079558</v>
          </cell>
          <cell r="C1151" t="str">
            <v>SUSANTO MUKARDI</v>
          </cell>
          <cell r="D1151">
            <v>23601</v>
          </cell>
          <cell r="E1151" t="str">
            <v>L</v>
          </cell>
          <cell r="F1151">
            <v>33939</v>
          </cell>
          <cell r="G1151">
            <v>34151</v>
          </cell>
          <cell r="I1151">
            <v>34305</v>
          </cell>
          <cell r="L1151" t="str">
            <v>L</v>
          </cell>
          <cell r="M1151" t="str">
            <v>AG</v>
          </cell>
          <cell r="N1151">
            <v>34516</v>
          </cell>
          <cell r="O1151">
            <v>38372.631342592591</v>
          </cell>
          <cell r="P1151" t="str">
            <v>A230320</v>
          </cell>
        </row>
        <row r="1152">
          <cell r="A1152" t="str">
            <v>92W02079566</v>
          </cell>
          <cell r="C1152" t="str">
            <v>MISKINEM</v>
          </cell>
          <cell r="D1152">
            <v>24807</v>
          </cell>
          <cell r="E1152" t="str">
            <v>P</v>
          </cell>
          <cell r="F1152">
            <v>33939</v>
          </cell>
          <cell r="G1152">
            <v>34151</v>
          </cell>
          <cell r="I1152">
            <v>34305</v>
          </cell>
          <cell r="L1152" t="str">
            <v>L</v>
          </cell>
          <cell r="M1152" t="str">
            <v>A</v>
          </cell>
          <cell r="N1152">
            <v>34516</v>
          </cell>
          <cell r="O1152">
            <v>36405.860011574077</v>
          </cell>
          <cell r="P1152" t="str">
            <v>ADMIN</v>
          </cell>
        </row>
        <row r="1153">
          <cell r="A1153" t="str">
            <v>92W02079574</v>
          </cell>
          <cell r="C1153" t="str">
            <v>KUSWANTO</v>
          </cell>
          <cell r="D1153">
            <v>20216</v>
          </cell>
          <cell r="E1153" t="str">
            <v>L</v>
          </cell>
          <cell r="F1153">
            <v>33939</v>
          </cell>
          <cell r="G1153">
            <v>34151</v>
          </cell>
          <cell r="I1153">
            <v>34305</v>
          </cell>
          <cell r="J1153">
            <v>35238</v>
          </cell>
          <cell r="L1153" t="str">
            <v>L</v>
          </cell>
          <cell r="M1153" t="str">
            <v>P</v>
          </cell>
          <cell r="N1153">
            <v>35887</v>
          </cell>
          <cell r="O1153">
            <v>36405.860011574077</v>
          </cell>
          <cell r="P1153" t="str">
            <v>ADMIN</v>
          </cell>
        </row>
        <row r="1154">
          <cell r="A1154" t="str">
            <v>92W02079582</v>
          </cell>
          <cell r="C1154" t="str">
            <v>PONIYEM</v>
          </cell>
          <cell r="D1154">
            <v>22101</v>
          </cell>
          <cell r="E1154" t="str">
            <v>P</v>
          </cell>
          <cell r="F1154">
            <v>33939</v>
          </cell>
          <cell r="G1154">
            <v>34151</v>
          </cell>
          <cell r="I1154">
            <v>34305</v>
          </cell>
          <cell r="J1154">
            <v>35238</v>
          </cell>
          <cell r="L1154" t="str">
            <v>L</v>
          </cell>
          <cell r="M1154" t="str">
            <v>P</v>
          </cell>
          <cell r="N1154">
            <v>35887</v>
          </cell>
          <cell r="O1154">
            <v>36405.860011574077</v>
          </cell>
          <cell r="P1154" t="str">
            <v>ADMIN</v>
          </cell>
        </row>
        <row r="1155">
          <cell r="A1155" t="str">
            <v>92W02079590</v>
          </cell>
          <cell r="C1155" t="str">
            <v>ERIS PUJIANTO</v>
          </cell>
          <cell r="D1155">
            <v>25967</v>
          </cell>
          <cell r="E1155" t="str">
            <v>L</v>
          </cell>
          <cell r="F1155">
            <v>33939</v>
          </cell>
          <cell r="G1155">
            <v>34151</v>
          </cell>
          <cell r="I1155">
            <v>34305</v>
          </cell>
          <cell r="L1155" t="str">
            <v>L</v>
          </cell>
          <cell r="M1155" t="str">
            <v>A</v>
          </cell>
          <cell r="N1155">
            <v>34243</v>
          </cell>
          <cell r="O1155">
            <v>36405.860011574077</v>
          </cell>
          <cell r="P1155" t="str">
            <v>ADMIN</v>
          </cell>
        </row>
        <row r="1156">
          <cell r="A1156" t="str">
            <v>92W02079608</v>
          </cell>
          <cell r="C1156" t="str">
            <v>WALKINI</v>
          </cell>
          <cell r="D1156">
            <v>27677</v>
          </cell>
          <cell r="E1156" t="str">
            <v>P</v>
          </cell>
          <cell r="F1156">
            <v>33939</v>
          </cell>
          <cell r="G1156">
            <v>34151</v>
          </cell>
          <cell r="I1156">
            <v>34305</v>
          </cell>
          <cell r="L1156" t="str">
            <v>L</v>
          </cell>
          <cell r="M1156" t="str">
            <v>A</v>
          </cell>
          <cell r="N1156">
            <v>34243</v>
          </cell>
          <cell r="O1156">
            <v>36405.860011574077</v>
          </cell>
          <cell r="P1156" t="str">
            <v>ADMIN</v>
          </cell>
        </row>
        <row r="1157">
          <cell r="A1157" t="str">
            <v>92W02079616</v>
          </cell>
          <cell r="C1157" t="str">
            <v>KASTONO</v>
          </cell>
          <cell r="D1157">
            <v>21307</v>
          </cell>
          <cell r="E1157" t="str">
            <v>L</v>
          </cell>
          <cell r="F1157">
            <v>33939</v>
          </cell>
          <cell r="G1157">
            <v>34151</v>
          </cell>
          <cell r="I1157">
            <v>34305</v>
          </cell>
          <cell r="L1157" t="str">
            <v>L</v>
          </cell>
          <cell r="M1157" t="str">
            <v>A</v>
          </cell>
          <cell r="N1157">
            <v>34243</v>
          </cell>
          <cell r="O1157">
            <v>36405.860023148147</v>
          </cell>
          <cell r="P1157" t="str">
            <v>ADMIN</v>
          </cell>
        </row>
        <row r="1158">
          <cell r="A1158" t="str">
            <v>92W02079624</v>
          </cell>
          <cell r="C1158" t="str">
            <v>SIRENG</v>
          </cell>
          <cell r="D1158">
            <v>22009</v>
          </cell>
          <cell r="E1158" t="str">
            <v>P</v>
          </cell>
          <cell r="F1158">
            <v>33939</v>
          </cell>
          <cell r="G1158">
            <v>34151</v>
          </cell>
          <cell r="I1158">
            <v>34305</v>
          </cell>
          <cell r="L1158" t="str">
            <v>L</v>
          </cell>
          <cell r="M1158" t="str">
            <v>A</v>
          </cell>
          <cell r="N1158">
            <v>34243</v>
          </cell>
          <cell r="O1158">
            <v>36405.860023148147</v>
          </cell>
          <cell r="P1158" t="str">
            <v>ADMIN</v>
          </cell>
        </row>
        <row r="1159">
          <cell r="A1159" t="str">
            <v>92W02079632</v>
          </cell>
          <cell r="C1159" t="str">
            <v>CHOLIDIN</v>
          </cell>
          <cell r="D1159">
            <v>19938</v>
          </cell>
          <cell r="E1159" t="str">
            <v>L</v>
          </cell>
          <cell r="F1159">
            <v>33939</v>
          </cell>
          <cell r="G1159">
            <v>34151</v>
          </cell>
          <cell r="I1159">
            <v>34305</v>
          </cell>
          <cell r="L1159" t="str">
            <v>L</v>
          </cell>
          <cell r="M1159" t="str">
            <v>AG</v>
          </cell>
          <cell r="N1159">
            <v>34516</v>
          </cell>
          <cell r="O1159">
            <v>36405.860023148147</v>
          </cell>
          <cell r="P1159" t="str">
            <v>ADMIN</v>
          </cell>
        </row>
        <row r="1160">
          <cell r="A1160" t="str">
            <v>92W02079640</v>
          </cell>
          <cell r="C1160" t="str">
            <v>WAGINAH</v>
          </cell>
          <cell r="D1160">
            <v>21071</v>
          </cell>
          <cell r="E1160" t="str">
            <v>P</v>
          </cell>
          <cell r="F1160">
            <v>33939</v>
          </cell>
          <cell r="G1160">
            <v>34151</v>
          </cell>
          <cell r="I1160">
            <v>34305</v>
          </cell>
          <cell r="L1160" t="str">
            <v>L</v>
          </cell>
          <cell r="M1160" t="str">
            <v>AG</v>
          </cell>
          <cell r="N1160">
            <v>34516</v>
          </cell>
          <cell r="O1160">
            <v>36405.860023148147</v>
          </cell>
          <cell r="P1160" t="str">
            <v>ADMIN</v>
          </cell>
        </row>
        <row r="1161">
          <cell r="A1161" t="str">
            <v>92W02079657</v>
          </cell>
          <cell r="C1161" t="str">
            <v>RUSDIONO</v>
          </cell>
          <cell r="D1161">
            <v>22769</v>
          </cell>
          <cell r="E1161" t="str">
            <v>L</v>
          </cell>
          <cell r="F1161">
            <v>33939</v>
          </cell>
          <cell r="G1161">
            <v>34151</v>
          </cell>
          <cell r="I1161">
            <v>34305</v>
          </cell>
          <cell r="J1161">
            <v>35238</v>
          </cell>
          <cell r="L1161" t="str">
            <v>L</v>
          </cell>
          <cell r="M1161" t="str">
            <v>AG</v>
          </cell>
          <cell r="N1161">
            <v>34486</v>
          </cell>
          <cell r="O1161">
            <v>37445.80572916667</v>
          </cell>
          <cell r="P1161" t="str">
            <v>ENY</v>
          </cell>
        </row>
        <row r="1162">
          <cell r="A1162" t="str">
            <v>92W02079665</v>
          </cell>
          <cell r="C1162" t="str">
            <v>REBEN</v>
          </cell>
          <cell r="D1162">
            <v>23748</v>
          </cell>
          <cell r="E1162" t="str">
            <v>P</v>
          </cell>
          <cell r="F1162">
            <v>33939</v>
          </cell>
          <cell r="G1162">
            <v>34151</v>
          </cell>
          <cell r="I1162">
            <v>34305</v>
          </cell>
          <cell r="L1162" t="str">
            <v>L</v>
          </cell>
          <cell r="M1162" t="str">
            <v>AG</v>
          </cell>
          <cell r="N1162">
            <v>34486</v>
          </cell>
          <cell r="O1162">
            <v>37614.637129629627</v>
          </cell>
          <cell r="P1162" t="str">
            <v>ENY</v>
          </cell>
        </row>
        <row r="1163">
          <cell r="A1163" t="str">
            <v>92W02079699</v>
          </cell>
          <cell r="C1163" t="str">
            <v>SUMARDI</v>
          </cell>
          <cell r="D1163">
            <v>20706</v>
          </cell>
          <cell r="E1163" t="str">
            <v>L</v>
          </cell>
          <cell r="F1163">
            <v>33939</v>
          </cell>
          <cell r="G1163">
            <v>34151</v>
          </cell>
          <cell r="I1163">
            <v>34305</v>
          </cell>
          <cell r="L1163" t="str">
            <v>L</v>
          </cell>
          <cell r="M1163" t="str">
            <v>A</v>
          </cell>
          <cell r="N1163">
            <v>34516</v>
          </cell>
          <cell r="O1163">
            <v>36405.860023148147</v>
          </cell>
          <cell r="P1163" t="str">
            <v>ADMIN</v>
          </cell>
        </row>
        <row r="1164">
          <cell r="A1164" t="str">
            <v>92W02079707</v>
          </cell>
          <cell r="C1164" t="str">
            <v>SAETUN</v>
          </cell>
          <cell r="D1164">
            <v>25631</v>
          </cell>
          <cell r="E1164" t="str">
            <v>P</v>
          </cell>
          <cell r="F1164">
            <v>33939</v>
          </cell>
          <cell r="G1164">
            <v>34151</v>
          </cell>
          <cell r="I1164">
            <v>34305</v>
          </cell>
          <cell r="L1164" t="str">
            <v>L</v>
          </cell>
          <cell r="M1164" t="str">
            <v>AG</v>
          </cell>
          <cell r="N1164">
            <v>34516</v>
          </cell>
          <cell r="O1164">
            <v>37322.633252314816</v>
          </cell>
          <cell r="P1164" t="str">
            <v>ENY</v>
          </cell>
        </row>
        <row r="1165">
          <cell r="A1165" t="str">
            <v>92W02079715</v>
          </cell>
          <cell r="C1165" t="str">
            <v>MUHTAR</v>
          </cell>
          <cell r="D1165">
            <v>21075</v>
          </cell>
          <cell r="E1165" t="str">
            <v>L</v>
          </cell>
          <cell r="F1165">
            <v>33939</v>
          </cell>
          <cell r="G1165">
            <v>34151</v>
          </cell>
          <cell r="I1165">
            <v>34305</v>
          </cell>
          <cell r="J1165">
            <v>35238</v>
          </cell>
          <cell r="L1165" t="str">
            <v>L</v>
          </cell>
          <cell r="M1165" t="str">
            <v>AG</v>
          </cell>
          <cell r="N1165">
            <v>34912</v>
          </cell>
          <cell r="O1165">
            <v>37210.741770833331</v>
          </cell>
          <cell r="P1165" t="str">
            <v>ENY</v>
          </cell>
        </row>
        <row r="1166">
          <cell r="A1166" t="str">
            <v>92W02079723</v>
          </cell>
          <cell r="C1166" t="str">
            <v>SANIATUN</v>
          </cell>
          <cell r="D1166">
            <v>22981</v>
          </cell>
          <cell r="E1166" t="str">
            <v>P</v>
          </cell>
          <cell r="F1166">
            <v>33939</v>
          </cell>
          <cell r="G1166">
            <v>34151</v>
          </cell>
          <cell r="I1166">
            <v>34305</v>
          </cell>
          <cell r="J1166">
            <v>35238</v>
          </cell>
          <cell r="L1166" t="str">
            <v>L</v>
          </cell>
          <cell r="M1166" t="str">
            <v>AG</v>
          </cell>
          <cell r="N1166">
            <v>34912</v>
          </cell>
          <cell r="O1166">
            <v>37210.74628472222</v>
          </cell>
          <cell r="P1166" t="str">
            <v>ENY</v>
          </cell>
        </row>
        <row r="1167">
          <cell r="A1167" t="str">
            <v>92W02079731</v>
          </cell>
          <cell r="C1167" t="str">
            <v>RISYANTO</v>
          </cell>
          <cell r="D1167">
            <v>22536</v>
          </cell>
          <cell r="E1167" t="str">
            <v>L</v>
          </cell>
          <cell r="F1167">
            <v>33939</v>
          </cell>
          <cell r="G1167">
            <v>34151</v>
          </cell>
          <cell r="I1167">
            <v>34305</v>
          </cell>
          <cell r="L1167" t="str">
            <v>L</v>
          </cell>
          <cell r="M1167" t="str">
            <v>A</v>
          </cell>
          <cell r="N1167">
            <v>34516</v>
          </cell>
          <cell r="O1167">
            <v>36405.860023148147</v>
          </cell>
          <cell r="P1167" t="str">
            <v>ADMIN</v>
          </cell>
        </row>
        <row r="1168">
          <cell r="A1168" t="str">
            <v>92W02079749</v>
          </cell>
          <cell r="C1168" t="str">
            <v>MINEM</v>
          </cell>
          <cell r="D1168">
            <v>22981</v>
          </cell>
          <cell r="E1168" t="str">
            <v>P</v>
          </cell>
          <cell r="F1168">
            <v>33939</v>
          </cell>
          <cell r="G1168">
            <v>34151</v>
          </cell>
          <cell r="I1168">
            <v>34305</v>
          </cell>
          <cell r="L1168" t="str">
            <v>L</v>
          </cell>
          <cell r="M1168" t="str">
            <v>A</v>
          </cell>
          <cell r="N1168">
            <v>34516</v>
          </cell>
          <cell r="O1168">
            <v>36405.860023148147</v>
          </cell>
          <cell r="P1168" t="str">
            <v>ADMIN</v>
          </cell>
        </row>
        <row r="1169">
          <cell r="A1169" t="str">
            <v>92W02079756</v>
          </cell>
          <cell r="C1169" t="str">
            <v>ADI SUARNO</v>
          </cell>
          <cell r="D1169">
            <v>25824</v>
          </cell>
          <cell r="E1169" t="str">
            <v>L</v>
          </cell>
          <cell r="F1169">
            <v>33939</v>
          </cell>
          <cell r="G1169">
            <v>34151</v>
          </cell>
          <cell r="I1169">
            <v>34305</v>
          </cell>
          <cell r="L1169" t="str">
            <v>L</v>
          </cell>
          <cell r="M1169" t="str">
            <v>A</v>
          </cell>
          <cell r="N1169">
            <v>34516</v>
          </cell>
          <cell r="O1169">
            <v>36405.860023148147</v>
          </cell>
          <cell r="P1169" t="str">
            <v>ADMIN</v>
          </cell>
        </row>
        <row r="1170">
          <cell r="A1170" t="str">
            <v>92W02079764</v>
          </cell>
          <cell r="C1170" t="str">
            <v>PARMI</v>
          </cell>
          <cell r="D1170">
            <v>25903</v>
          </cell>
          <cell r="E1170" t="str">
            <v>P</v>
          </cell>
          <cell r="F1170">
            <v>33939</v>
          </cell>
          <cell r="G1170">
            <v>34151</v>
          </cell>
          <cell r="I1170">
            <v>34305</v>
          </cell>
          <cell r="L1170" t="str">
            <v>L</v>
          </cell>
          <cell r="M1170" t="str">
            <v>A</v>
          </cell>
          <cell r="N1170">
            <v>34516</v>
          </cell>
          <cell r="O1170">
            <v>36405.860023148147</v>
          </cell>
          <cell r="P1170" t="str">
            <v>ADMIN</v>
          </cell>
        </row>
        <row r="1171">
          <cell r="A1171" t="str">
            <v>92W02079772</v>
          </cell>
          <cell r="C1171" t="str">
            <v>MUHAMIN</v>
          </cell>
          <cell r="D1171">
            <v>20891</v>
          </cell>
          <cell r="E1171" t="str">
            <v>L</v>
          </cell>
          <cell r="F1171">
            <v>33939</v>
          </cell>
          <cell r="G1171">
            <v>34151</v>
          </cell>
          <cell r="I1171">
            <v>34305</v>
          </cell>
          <cell r="J1171">
            <v>35238</v>
          </cell>
          <cell r="L1171" t="str">
            <v>L</v>
          </cell>
          <cell r="M1171" t="str">
            <v>A</v>
          </cell>
          <cell r="N1171">
            <v>35065</v>
          </cell>
          <cell r="O1171">
            <v>36405.860023148147</v>
          </cell>
          <cell r="P1171" t="str">
            <v>ADMIN</v>
          </cell>
        </row>
        <row r="1172">
          <cell r="A1172" t="str">
            <v>92W02079780</v>
          </cell>
          <cell r="C1172" t="str">
            <v>PARIJAH</v>
          </cell>
          <cell r="D1172">
            <v>22981</v>
          </cell>
          <cell r="E1172" t="str">
            <v>P</v>
          </cell>
          <cell r="F1172">
            <v>33939</v>
          </cell>
          <cell r="G1172">
            <v>34151</v>
          </cell>
          <cell r="I1172">
            <v>34305</v>
          </cell>
          <cell r="J1172">
            <v>35238</v>
          </cell>
          <cell r="L1172" t="str">
            <v>L</v>
          </cell>
          <cell r="M1172" t="str">
            <v>A</v>
          </cell>
          <cell r="N1172">
            <v>35065</v>
          </cell>
          <cell r="O1172">
            <v>36405.860023148147</v>
          </cell>
          <cell r="P1172" t="str">
            <v>ADMIN</v>
          </cell>
        </row>
        <row r="1173">
          <cell r="A1173" t="str">
            <v>92W02079806</v>
          </cell>
          <cell r="C1173" t="str">
            <v>SUKIRAH</v>
          </cell>
          <cell r="D1173">
            <v>24807</v>
          </cell>
          <cell r="E1173" t="str">
            <v>P</v>
          </cell>
          <cell r="F1173">
            <v>33939</v>
          </cell>
          <cell r="G1173">
            <v>34151</v>
          </cell>
          <cell r="I1173">
            <v>34305</v>
          </cell>
          <cell r="L1173" t="str">
            <v>L</v>
          </cell>
          <cell r="M1173" t="str">
            <v>A</v>
          </cell>
          <cell r="N1173">
            <v>34243</v>
          </cell>
          <cell r="O1173">
            <v>36405.860023148147</v>
          </cell>
          <cell r="P1173" t="str">
            <v>ADMIN</v>
          </cell>
        </row>
        <row r="1174">
          <cell r="A1174" t="str">
            <v>92W02079814</v>
          </cell>
          <cell r="C1174" t="str">
            <v>YUSMAN SLAMET</v>
          </cell>
          <cell r="D1174">
            <v>20371</v>
          </cell>
          <cell r="E1174" t="str">
            <v>L</v>
          </cell>
          <cell r="F1174">
            <v>33939</v>
          </cell>
          <cell r="G1174">
            <v>34151</v>
          </cell>
          <cell r="I1174">
            <v>34305</v>
          </cell>
          <cell r="J1174">
            <v>35238</v>
          </cell>
          <cell r="L1174" t="str">
            <v>L</v>
          </cell>
          <cell r="M1174" t="str">
            <v>P</v>
          </cell>
          <cell r="N1174">
            <v>35674</v>
          </cell>
          <cell r="O1174">
            <v>36405.860023148147</v>
          </cell>
          <cell r="P1174" t="str">
            <v>ADMIN</v>
          </cell>
        </row>
        <row r="1175">
          <cell r="A1175" t="str">
            <v>92W02079822</v>
          </cell>
          <cell r="C1175" t="str">
            <v>MARYAMAH</v>
          </cell>
          <cell r="D1175">
            <v>20336</v>
          </cell>
          <cell r="E1175" t="str">
            <v>P</v>
          </cell>
          <cell r="F1175">
            <v>33939</v>
          </cell>
          <cell r="G1175">
            <v>34151</v>
          </cell>
          <cell r="I1175">
            <v>34305</v>
          </cell>
          <cell r="J1175">
            <v>35238</v>
          </cell>
          <cell r="L1175" t="str">
            <v>L</v>
          </cell>
          <cell r="M1175" t="str">
            <v>P</v>
          </cell>
          <cell r="N1175">
            <v>35674</v>
          </cell>
          <cell r="O1175">
            <v>36405.860023148147</v>
          </cell>
          <cell r="P1175" t="str">
            <v>ADMIN</v>
          </cell>
        </row>
        <row r="1176">
          <cell r="A1176" t="str">
            <v>92W02079830</v>
          </cell>
          <cell r="C1176" t="str">
            <v>DARWITO</v>
          </cell>
          <cell r="D1176">
            <v>24738</v>
          </cell>
          <cell r="E1176" t="str">
            <v>L</v>
          </cell>
          <cell r="F1176">
            <v>33939</v>
          </cell>
          <cell r="G1176">
            <v>34151</v>
          </cell>
          <cell r="I1176">
            <v>34305</v>
          </cell>
          <cell r="J1176">
            <v>35238</v>
          </cell>
          <cell r="L1176" t="str">
            <v>L</v>
          </cell>
          <cell r="M1176" t="str">
            <v>P</v>
          </cell>
          <cell r="N1176">
            <v>35949</v>
          </cell>
          <cell r="O1176">
            <v>36405.860023148147</v>
          </cell>
          <cell r="P1176" t="str">
            <v>ADMIN</v>
          </cell>
        </row>
        <row r="1177">
          <cell r="A1177" t="str">
            <v>92W02079848</v>
          </cell>
          <cell r="C1177" t="str">
            <v>MARSINEM</v>
          </cell>
          <cell r="D1177">
            <v>24807</v>
          </cell>
          <cell r="E1177" t="str">
            <v>P</v>
          </cell>
          <cell r="F1177">
            <v>33939</v>
          </cell>
          <cell r="G1177">
            <v>34151</v>
          </cell>
          <cell r="I1177">
            <v>34305</v>
          </cell>
          <cell r="J1177">
            <v>35238</v>
          </cell>
          <cell r="L1177" t="str">
            <v>L</v>
          </cell>
          <cell r="M1177" t="str">
            <v>P</v>
          </cell>
          <cell r="N1177">
            <v>35949</v>
          </cell>
          <cell r="O1177">
            <v>36405.860023148147</v>
          </cell>
          <cell r="P1177" t="str">
            <v>ADMIN</v>
          </cell>
        </row>
        <row r="1178">
          <cell r="A1178" t="str">
            <v>92W02079855</v>
          </cell>
          <cell r="C1178" t="str">
            <v>ALI MA RUF</v>
          </cell>
          <cell r="D1178">
            <v>22079</v>
          </cell>
          <cell r="E1178" t="str">
            <v>L</v>
          </cell>
          <cell r="F1178">
            <v>33939</v>
          </cell>
          <cell r="G1178">
            <v>34151</v>
          </cell>
          <cell r="I1178">
            <v>34305</v>
          </cell>
          <cell r="L1178" t="str">
            <v>L</v>
          </cell>
          <cell r="M1178" t="str">
            <v>A</v>
          </cell>
          <cell r="N1178">
            <v>34243</v>
          </cell>
          <cell r="O1178">
            <v>36405.860023148147</v>
          </cell>
          <cell r="P1178" t="str">
            <v>ADMIN</v>
          </cell>
        </row>
        <row r="1179">
          <cell r="A1179" t="str">
            <v>92W02079863</v>
          </cell>
          <cell r="C1179" t="str">
            <v>KIMAH</v>
          </cell>
          <cell r="D1179">
            <v>26999</v>
          </cell>
          <cell r="E1179" t="str">
            <v>P</v>
          </cell>
          <cell r="F1179">
            <v>33939</v>
          </cell>
          <cell r="G1179">
            <v>34151</v>
          </cell>
          <cell r="I1179">
            <v>34305</v>
          </cell>
          <cell r="L1179" t="str">
            <v>L</v>
          </cell>
          <cell r="M1179" t="str">
            <v>A</v>
          </cell>
          <cell r="N1179">
            <v>34243</v>
          </cell>
          <cell r="O1179">
            <v>36405.860023148147</v>
          </cell>
          <cell r="P1179" t="str">
            <v>ADMIN</v>
          </cell>
        </row>
        <row r="1180">
          <cell r="A1180" t="str">
            <v>92W02079871</v>
          </cell>
          <cell r="C1180" t="str">
            <v>SUPRODIN</v>
          </cell>
          <cell r="D1180">
            <v>21440</v>
          </cell>
          <cell r="E1180" t="str">
            <v>L</v>
          </cell>
          <cell r="F1180">
            <v>33939</v>
          </cell>
          <cell r="G1180">
            <v>34151</v>
          </cell>
          <cell r="I1180">
            <v>34305</v>
          </cell>
          <cell r="L1180" t="str">
            <v>L</v>
          </cell>
          <cell r="M1180" t="str">
            <v>A</v>
          </cell>
          <cell r="N1180">
            <v>34243</v>
          </cell>
          <cell r="O1180">
            <v>36405.860023148147</v>
          </cell>
          <cell r="P1180" t="str">
            <v>ADMIN</v>
          </cell>
        </row>
        <row r="1181">
          <cell r="A1181" t="str">
            <v>92W02079889</v>
          </cell>
          <cell r="C1181" t="str">
            <v>KINAH</v>
          </cell>
          <cell r="D1181">
            <v>23924</v>
          </cell>
          <cell r="E1181" t="str">
            <v>P</v>
          </cell>
          <cell r="F1181">
            <v>33939</v>
          </cell>
          <cell r="G1181">
            <v>34151</v>
          </cell>
          <cell r="I1181">
            <v>34305</v>
          </cell>
          <cell r="L1181" t="str">
            <v>L</v>
          </cell>
          <cell r="M1181" t="str">
            <v>A</v>
          </cell>
          <cell r="N1181">
            <v>34243</v>
          </cell>
          <cell r="O1181">
            <v>36405.860023148147</v>
          </cell>
          <cell r="P1181" t="str">
            <v>ADMIN</v>
          </cell>
        </row>
        <row r="1182">
          <cell r="A1182" t="str">
            <v>92W02079897</v>
          </cell>
          <cell r="C1182" t="str">
            <v>SUPARDI</v>
          </cell>
          <cell r="D1182">
            <v>23227</v>
          </cell>
          <cell r="E1182" t="str">
            <v>L</v>
          </cell>
          <cell r="F1182">
            <v>33939</v>
          </cell>
          <cell r="G1182">
            <v>34151</v>
          </cell>
          <cell r="I1182">
            <v>34305</v>
          </cell>
          <cell r="L1182" t="str">
            <v>L</v>
          </cell>
          <cell r="M1182" t="str">
            <v>A</v>
          </cell>
          <cell r="N1182">
            <v>34243</v>
          </cell>
          <cell r="O1182">
            <v>36405.860023148147</v>
          </cell>
          <cell r="P1182" t="str">
            <v>ADMIN</v>
          </cell>
        </row>
        <row r="1183">
          <cell r="A1183" t="str">
            <v>92W02079905</v>
          </cell>
          <cell r="C1183" t="str">
            <v>TUMINI</v>
          </cell>
          <cell r="D1183">
            <v>25299</v>
          </cell>
          <cell r="E1183" t="str">
            <v>P</v>
          </cell>
          <cell r="F1183">
            <v>33939</v>
          </cell>
          <cell r="G1183">
            <v>34151</v>
          </cell>
          <cell r="I1183">
            <v>34305</v>
          </cell>
          <cell r="L1183" t="str">
            <v>L</v>
          </cell>
          <cell r="M1183" t="str">
            <v>A</v>
          </cell>
          <cell r="N1183">
            <v>34243</v>
          </cell>
          <cell r="O1183">
            <v>36405.860023148147</v>
          </cell>
          <cell r="P1183" t="str">
            <v>ADMIN</v>
          </cell>
        </row>
        <row r="1184">
          <cell r="A1184" t="str">
            <v>92W02079913</v>
          </cell>
          <cell r="C1184" t="str">
            <v>SURYANTO</v>
          </cell>
          <cell r="D1184">
            <v>25176</v>
          </cell>
          <cell r="E1184" t="str">
            <v>L</v>
          </cell>
          <cell r="F1184">
            <v>33939</v>
          </cell>
          <cell r="G1184">
            <v>34151</v>
          </cell>
          <cell r="I1184">
            <v>34305</v>
          </cell>
          <cell r="L1184" t="str">
            <v>L</v>
          </cell>
          <cell r="M1184" t="str">
            <v>A</v>
          </cell>
          <cell r="N1184">
            <v>34151</v>
          </cell>
          <cell r="O1184">
            <v>36405.860023148147</v>
          </cell>
          <cell r="P1184" t="str">
            <v>ADMIN</v>
          </cell>
        </row>
        <row r="1185">
          <cell r="A1185" t="str">
            <v>92W02079921</v>
          </cell>
          <cell r="C1185" t="str">
            <v>PAYAH</v>
          </cell>
          <cell r="D1185">
            <v>25903</v>
          </cell>
          <cell r="E1185" t="str">
            <v>P</v>
          </cell>
          <cell r="F1185">
            <v>33939</v>
          </cell>
          <cell r="G1185">
            <v>34151</v>
          </cell>
          <cell r="I1185">
            <v>34305</v>
          </cell>
          <cell r="L1185" t="str">
            <v>L</v>
          </cell>
          <cell r="M1185" t="str">
            <v>A</v>
          </cell>
          <cell r="N1185">
            <v>34151</v>
          </cell>
          <cell r="O1185">
            <v>36405.860034722224</v>
          </cell>
          <cell r="P1185" t="str">
            <v>ADMIN</v>
          </cell>
        </row>
        <row r="1186">
          <cell r="A1186" t="str">
            <v>92W02079947</v>
          </cell>
          <cell r="C1186" t="str">
            <v>SARIYEN</v>
          </cell>
          <cell r="D1186">
            <v>20424</v>
          </cell>
          <cell r="E1186" t="str">
            <v>P</v>
          </cell>
          <cell r="F1186">
            <v>33939</v>
          </cell>
          <cell r="G1186">
            <v>34151</v>
          </cell>
          <cell r="I1186">
            <v>34305</v>
          </cell>
          <cell r="L1186" t="str">
            <v>L</v>
          </cell>
          <cell r="M1186" t="str">
            <v>A</v>
          </cell>
          <cell r="N1186">
            <v>34243</v>
          </cell>
          <cell r="O1186">
            <v>36405.860034722224</v>
          </cell>
          <cell r="P1186" t="str">
            <v>ADMIN</v>
          </cell>
        </row>
        <row r="1187">
          <cell r="A1187" t="str">
            <v>92W02079954</v>
          </cell>
          <cell r="C1187" t="str">
            <v>SUWANTO</v>
          </cell>
          <cell r="D1187">
            <v>20975</v>
          </cell>
          <cell r="E1187" t="str">
            <v>L</v>
          </cell>
          <cell r="F1187">
            <v>33939</v>
          </cell>
          <cell r="G1187">
            <v>34151</v>
          </cell>
          <cell r="I1187">
            <v>34305</v>
          </cell>
          <cell r="L1187" t="str">
            <v>L</v>
          </cell>
          <cell r="M1187" t="str">
            <v>A</v>
          </cell>
          <cell r="N1187">
            <v>34243</v>
          </cell>
          <cell r="O1187">
            <v>36405.860034722224</v>
          </cell>
          <cell r="P1187" t="str">
            <v>ADMIN</v>
          </cell>
        </row>
        <row r="1188">
          <cell r="A1188" t="str">
            <v>92W02079962</v>
          </cell>
          <cell r="C1188" t="str">
            <v>KASWANTO</v>
          </cell>
          <cell r="D1188">
            <v>22616</v>
          </cell>
          <cell r="E1188" t="str">
            <v>P</v>
          </cell>
          <cell r="F1188">
            <v>33939</v>
          </cell>
          <cell r="G1188">
            <v>34151</v>
          </cell>
          <cell r="I1188">
            <v>34305</v>
          </cell>
          <cell r="J1188">
            <v>35238</v>
          </cell>
          <cell r="L1188" t="str">
            <v>L</v>
          </cell>
          <cell r="M1188" t="str">
            <v>A</v>
          </cell>
          <cell r="N1188">
            <v>35065</v>
          </cell>
          <cell r="O1188">
            <v>36405.860034722224</v>
          </cell>
          <cell r="P1188" t="str">
            <v>ADMIN</v>
          </cell>
        </row>
        <row r="1189">
          <cell r="A1189" t="str">
            <v>92W02079970</v>
          </cell>
          <cell r="C1189" t="str">
            <v>MARJO</v>
          </cell>
          <cell r="D1189">
            <v>23341</v>
          </cell>
          <cell r="E1189" t="str">
            <v>L</v>
          </cell>
          <cell r="F1189">
            <v>33939</v>
          </cell>
          <cell r="G1189">
            <v>34151</v>
          </cell>
          <cell r="I1189">
            <v>34305</v>
          </cell>
          <cell r="J1189">
            <v>35238</v>
          </cell>
          <cell r="L1189" t="str">
            <v>L</v>
          </cell>
          <cell r="M1189" t="str">
            <v>AG</v>
          </cell>
          <cell r="N1189">
            <v>34759</v>
          </cell>
          <cell r="O1189">
            <v>36405.860034722224</v>
          </cell>
          <cell r="P1189" t="str">
            <v>ADMIN</v>
          </cell>
        </row>
        <row r="1190">
          <cell r="A1190" t="str">
            <v>92W02079988</v>
          </cell>
          <cell r="C1190" t="str">
            <v>UWUN</v>
          </cell>
          <cell r="D1190">
            <v>23089</v>
          </cell>
          <cell r="E1190" t="str">
            <v>P</v>
          </cell>
          <cell r="F1190">
            <v>33939</v>
          </cell>
          <cell r="G1190">
            <v>34151</v>
          </cell>
          <cell r="I1190">
            <v>34305</v>
          </cell>
          <cell r="J1190">
            <v>35238</v>
          </cell>
          <cell r="L1190" t="str">
            <v>L</v>
          </cell>
          <cell r="M1190" t="str">
            <v>AG</v>
          </cell>
          <cell r="N1190">
            <v>34759</v>
          </cell>
          <cell r="O1190">
            <v>36405.860034722224</v>
          </cell>
          <cell r="P1190" t="str">
            <v>ADMIN</v>
          </cell>
        </row>
        <row r="1191">
          <cell r="A1191" t="str">
            <v>92W02079996</v>
          </cell>
          <cell r="C1191" t="str">
            <v>SAGIO</v>
          </cell>
          <cell r="D1191">
            <v>23275</v>
          </cell>
          <cell r="E1191" t="str">
            <v>L</v>
          </cell>
          <cell r="F1191">
            <v>33939</v>
          </cell>
          <cell r="G1191">
            <v>34151</v>
          </cell>
          <cell r="I1191">
            <v>34305</v>
          </cell>
          <cell r="L1191" t="str">
            <v>L</v>
          </cell>
          <cell r="M1191" t="str">
            <v>A</v>
          </cell>
          <cell r="N1191">
            <v>34243</v>
          </cell>
          <cell r="O1191">
            <v>36405.860034722224</v>
          </cell>
          <cell r="P1191" t="str">
            <v>ADMIN</v>
          </cell>
        </row>
        <row r="1192">
          <cell r="A1192" t="str">
            <v>92W02080010</v>
          </cell>
          <cell r="C1192" t="str">
            <v>YANTO</v>
          </cell>
          <cell r="D1192">
            <v>26435</v>
          </cell>
          <cell r="E1192" t="str">
            <v>L</v>
          </cell>
          <cell r="F1192">
            <v>33939</v>
          </cell>
          <cell r="G1192">
            <v>34151</v>
          </cell>
          <cell r="I1192">
            <v>34305</v>
          </cell>
          <cell r="L1192" t="str">
            <v>L</v>
          </cell>
          <cell r="M1192" t="str">
            <v>A</v>
          </cell>
          <cell r="N1192">
            <v>34243</v>
          </cell>
          <cell r="O1192">
            <v>36405.860034722224</v>
          </cell>
          <cell r="P1192" t="str">
            <v>ADMIN</v>
          </cell>
        </row>
        <row r="1193">
          <cell r="A1193" t="str">
            <v>92W02080018</v>
          </cell>
          <cell r="C1193" t="str">
            <v>NISRI</v>
          </cell>
          <cell r="D1193">
            <v>26854</v>
          </cell>
          <cell r="E1193" t="str">
            <v>P</v>
          </cell>
          <cell r="F1193">
            <v>33939</v>
          </cell>
          <cell r="G1193">
            <v>34151</v>
          </cell>
          <cell r="I1193">
            <v>35131</v>
          </cell>
          <cell r="L1193" t="str">
            <v>L</v>
          </cell>
          <cell r="M1193" t="str">
            <v>A</v>
          </cell>
          <cell r="N1193">
            <v>34243</v>
          </cell>
          <cell r="O1193">
            <v>36405.860243055555</v>
          </cell>
          <cell r="P1193" t="str">
            <v>ADMIN</v>
          </cell>
        </row>
        <row r="1194">
          <cell r="A1194" t="str">
            <v>92W02092746</v>
          </cell>
          <cell r="C1194" t="str">
            <v>TUMINO</v>
          </cell>
          <cell r="D1194">
            <v>24340</v>
          </cell>
          <cell r="E1194" t="str">
            <v>L</v>
          </cell>
          <cell r="F1194">
            <v>33817</v>
          </cell>
          <cell r="G1194">
            <v>34151</v>
          </cell>
          <cell r="I1194">
            <v>35131</v>
          </cell>
          <cell r="J1194">
            <v>35770</v>
          </cell>
          <cell r="L1194" t="str">
            <v>L</v>
          </cell>
          <cell r="M1194" t="str">
            <v>A</v>
          </cell>
          <cell r="N1194">
            <v>35065</v>
          </cell>
          <cell r="O1194">
            <v>36405.860231481478</v>
          </cell>
          <cell r="P1194" t="str">
            <v>ADMIN</v>
          </cell>
        </row>
        <row r="1195">
          <cell r="A1195" t="str">
            <v>93G10008470</v>
          </cell>
          <cell r="C1195" t="str">
            <v>NAJANUDDIN</v>
          </cell>
          <cell r="D1195">
            <v>26354</v>
          </cell>
          <cell r="E1195" t="str">
            <v>L</v>
          </cell>
          <cell r="F1195">
            <v>33970</v>
          </cell>
          <cell r="G1195">
            <v>34820</v>
          </cell>
          <cell r="I1195">
            <v>35404</v>
          </cell>
          <cell r="L1195" t="str">
            <v>L</v>
          </cell>
          <cell r="M1195" t="str">
            <v>A</v>
          </cell>
          <cell r="N1195">
            <v>34881</v>
          </cell>
          <cell r="O1195">
            <v>36405.860173611109</v>
          </cell>
          <cell r="P1195" t="str">
            <v>ADMIN</v>
          </cell>
        </row>
        <row r="1196">
          <cell r="A1196" t="str">
            <v>93S00082664</v>
          </cell>
          <cell r="C1196" t="str">
            <v>PANDE NYOMAN S  IR</v>
          </cell>
          <cell r="D1196">
            <v>23997</v>
          </cell>
          <cell r="E1196" t="str">
            <v>L</v>
          </cell>
          <cell r="F1196">
            <v>33970</v>
          </cell>
          <cell r="G1196">
            <v>34151</v>
          </cell>
          <cell r="L1196" t="str">
            <v>K0</v>
          </cell>
          <cell r="M1196" t="str">
            <v>A</v>
          </cell>
          <cell r="N1196">
            <v>35886</v>
          </cell>
          <cell r="O1196">
            <v>36405.104548611111</v>
          </cell>
          <cell r="P1196" t="str">
            <v>ADMIN</v>
          </cell>
          <cell r="Q1196">
            <v>36405.102743055555</v>
          </cell>
        </row>
        <row r="1197">
          <cell r="A1197" t="str">
            <v>93T10028490</v>
          </cell>
          <cell r="B1197" t="str">
            <v>PS100595078</v>
          </cell>
          <cell r="C1197" t="str">
            <v>I PUTU SUKAJAYA  IR</v>
          </cell>
          <cell r="D1197">
            <v>23132</v>
          </cell>
          <cell r="E1197" t="str">
            <v>L</v>
          </cell>
          <cell r="F1197">
            <v>33970</v>
          </cell>
          <cell r="G1197">
            <v>34151</v>
          </cell>
          <cell r="L1197" t="str">
            <v>K0</v>
          </cell>
          <cell r="O1197">
            <v>38107</v>
          </cell>
          <cell r="P1197" t="str">
            <v>DE233310</v>
          </cell>
          <cell r="Q1197">
            <v>36405.102743055555</v>
          </cell>
        </row>
        <row r="1198">
          <cell r="A1198" t="str">
            <v>93T10028516</v>
          </cell>
          <cell r="C1198" t="str">
            <v>HASAN</v>
          </cell>
          <cell r="D1198">
            <v>25477</v>
          </cell>
          <cell r="E1198" t="str">
            <v>L</v>
          </cell>
          <cell r="F1198">
            <v>33970</v>
          </cell>
          <cell r="G1198">
            <v>34151</v>
          </cell>
          <cell r="L1198" t="str">
            <v>K0</v>
          </cell>
          <cell r="M1198" t="str">
            <v>A</v>
          </cell>
          <cell r="N1198">
            <v>36892</v>
          </cell>
          <cell r="O1198">
            <v>36405.104537037034</v>
          </cell>
          <cell r="P1198" t="str">
            <v>ADMIN</v>
          </cell>
          <cell r="Q1198">
            <v>36405.102743055555</v>
          </cell>
        </row>
        <row r="1199">
          <cell r="A1199" t="str">
            <v>93W00065964</v>
          </cell>
          <cell r="C1199" t="str">
            <v>PONODI</v>
          </cell>
          <cell r="D1199">
            <v>23721</v>
          </cell>
          <cell r="E1199" t="str">
            <v>L</v>
          </cell>
          <cell r="F1199">
            <v>34182</v>
          </cell>
          <cell r="G1199">
            <v>34182</v>
          </cell>
          <cell r="I1199">
            <v>36112</v>
          </cell>
          <cell r="J1199">
            <v>35770</v>
          </cell>
          <cell r="L1199" t="str">
            <v>L</v>
          </cell>
          <cell r="M1199" t="str">
            <v>AG</v>
          </cell>
          <cell r="N1199">
            <v>36069</v>
          </cell>
          <cell r="O1199">
            <v>38084.332974537036</v>
          </cell>
          <cell r="P1199" t="str">
            <v>A230320</v>
          </cell>
        </row>
        <row r="1200">
          <cell r="A1200" t="str">
            <v>93W00081109</v>
          </cell>
          <cell r="B1200" t="str">
            <v>93110632</v>
          </cell>
          <cell r="C1200" t="str">
            <v>VITALIS WATRATAN</v>
          </cell>
          <cell r="D1200">
            <v>26967</v>
          </cell>
          <cell r="E1200" t="str">
            <v>L</v>
          </cell>
          <cell r="F1200">
            <v>34274</v>
          </cell>
          <cell r="G1200">
            <v>34274</v>
          </cell>
          <cell r="L1200" t="str">
            <v>K0</v>
          </cell>
          <cell r="O1200">
            <v>38107</v>
          </cell>
          <cell r="P1200" t="str">
            <v>DE233310</v>
          </cell>
          <cell r="Q1200">
            <v>36405.102743055555</v>
          </cell>
        </row>
        <row r="1201">
          <cell r="A1201" t="str">
            <v>93W00095208</v>
          </cell>
          <cell r="C1201" t="str">
            <v>IRWAN SAIDAR</v>
          </cell>
          <cell r="D1201">
            <v>25934</v>
          </cell>
          <cell r="E1201" t="str">
            <v>L</v>
          </cell>
          <cell r="G1201">
            <v>34304</v>
          </cell>
          <cell r="L1201" t="str">
            <v>K0</v>
          </cell>
          <cell r="M1201" t="str">
            <v>AG</v>
          </cell>
          <cell r="N1201">
            <v>37681</v>
          </cell>
          <cell r="O1201">
            <v>37671.599444444444</v>
          </cell>
          <cell r="P1201" t="str">
            <v>ENY</v>
          </cell>
          <cell r="Q1201">
            <v>36405.102743055555</v>
          </cell>
        </row>
        <row r="1202">
          <cell r="A1202" t="str">
            <v>93W00095216</v>
          </cell>
          <cell r="B1202" t="str">
            <v>93130652</v>
          </cell>
          <cell r="C1202" t="str">
            <v>ENDARKO</v>
          </cell>
          <cell r="D1202">
            <v>25433</v>
          </cell>
          <cell r="E1202" t="str">
            <v>L</v>
          </cell>
          <cell r="G1202">
            <v>34304</v>
          </cell>
          <cell r="L1202" t="str">
            <v>K0</v>
          </cell>
          <cell r="O1202">
            <v>38107</v>
          </cell>
          <cell r="P1202" t="str">
            <v>DE233310</v>
          </cell>
          <cell r="Q1202">
            <v>36405.102743055555</v>
          </cell>
        </row>
        <row r="1203">
          <cell r="A1203" t="str">
            <v>93W00095224</v>
          </cell>
          <cell r="C1203" t="str">
            <v>SURMINI</v>
          </cell>
          <cell r="D1203">
            <v>27450</v>
          </cell>
          <cell r="E1203" t="str">
            <v>P</v>
          </cell>
          <cell r="F1203">
            <v>34304</v>
          </cell>
          <cell r="G1203">
            <v>34304</v>
          </cell>
          <cell r="I1203">
            <v>34352</v>
          </cell>
          <cell r="J1203">
            <v>34515</v>
          </cell>
          <cell r="L1203" t="str">
            <v>L</v>
          </cell>
          <cell r="M1203" t="str">
            <v>A</v>
          </cell>
          <cell r="N1203">
            <v>34455</v>
          </cell>
          <cell r="O1203">
            <v>36405.860034722224</v>
          </cell>
          <cell r="P1203" t="str">
            <v>ADMIN</v>
          </cell>
        </row>
        <row r="1204">
          <cell r="A1204" t="str">
            <v>93W00095964</v>
          </cell>
          <cell r="C1204" t="str">
            <v>PONIDI</v>
          </cell>
          <cell r="D1204">
            <v>24499</v>
          </cell>
          <cell r="E1204" t="str">
            <v>L</v>
          </cell>
          <cell r="G1204">
            <v>34151</v>
          </cell>
          <cell r="L1204" t="str">
            <v>K0</v>
          </cell>
          <cell r="M1204" t="str">
            <v>A</v>
          </cell>
          <cell r="N1204">
            <v>36069</v>
          </cell>
          <cell r="O1204">
            <v>36405.104525462964</v>
          </cell>
          <cell r="P1204" t="str">
            <v>ADMIN</v>
          </cell>
          <cell r="Q1204">
            <v>36405.102743055555</v>
          </cell>
        </row>
        <row r="1205">
          <cell r="A1205" t="str">
            <v>93W00112284</v>
          </cell>
          <cell r="C1205" t="str">
            <v>PULUNG SASMITA</v>
          </cell>
          <cell r="D1205">
            <v>25266</v>
          </cell>
          <cell r="E1205" t="str">
            <v>L</v>
          </cell>
          <cell r="F1205">
            <v>34151</v>
          </cell>
          <cell r="G1205">
            <v>34151</v>
          </cell>
          <cell r="I1205">
            <v>35139</v>
          </cell>
          <cell r="J1205">
            <v>35238</v>
          </cell>
          <cell r="L1205" t="str">
            <v>L</v>
          </cell>
          <cell r="M1205" t="str">
            <v>A</v>
          </cell>
          <cell r="N1205">
            <v>34790</v>
          </cell>
          <cell r="O1205">
            <v>36405.860243055555</v>
          </cell>
          <cell r="P1205" t="str">
            <v>ADMIN</v>
          </cell>
        </row>
        <row r="1206">
          <cell r="A1206" t="str">
            <v>93W00112292</v>
          </cell>
          <cell r="C1206" t="str">
            <v>IMMANUEL SITEPU  IR</v>
          </cell>
          <cell r="D1206">
            <v>24945</v>
          </cell>
          <cell r="E1206" t="str">
            <v>L</v>
          </cell>
          <cell r="F1206">
            <v>34151</v>
          </cell>
          <cell r="G1206">
            <v>34151</v>
          </cell>
          <cell r="I1206">
            <v>35139</v>
          </cell>
          <cell r="L1206" t="str">
            <v>L</v>
          </cell>
          <cell r="M1206" t="str">
            <v>A</v>
          </cell>
          <cell r="N1206">
            <v>34516</v>
          </cell>
          <cell r="O1206">
            <v>36405.860243055555</v>
          </cell>
          <cell r="P1206" t="str">
            <v>ADMIN</v>
          </cell>
        </row>
        <row r="1207">
          <cell r="A1207" t="str">
            <v>93W00112300</v>
          </cell>
          <cell r="C1207" t="str">
            <v>AHYAT</v>
          </cell>
          <cell r="D1207">
            <v>25340</v>
          </cell>
          <cell r="E1207" t="str">
            <v>L</v>
          </cell>
          <cell r="F1207">
            <v>34151</v>
          </cell>
          <cell r="G1207">
            <v>34151</v>
          </cell>
          <cell r="I1207">
            <v>35139</v>
          </cell>
          <cell r="J1207">
            <v>35238</v>
          </cell>
          <cell r="L1207" t="str">
            <v>L</v>
          </cell>
          <cell r="M1207" t="str">
            <v>A</v>
          </cell>
          <cell r="N1207">
            <v>35125</v>
          </cell>
          <cell r="O1207">
            <v>36405.860243055555</v>
          </cell>
          <cell r="P1207" t="str">
            <v>ADMIN</v>
          </cell>
        </row>
        <row r="1208">
          <cell r="A1208" t="str">
            <v>93W00112318</v>
          </cell>
          <cell r="C1208" t="str">
            <v>ROFAKAR NUGROHADI</v>
          </cell>
          <cell r="D1208">
            <v>26030</v>
          </cell>
          <cell r="E1208" t="str">
            <v>L</v>
          </cell>
          <cell r="F1208">
            <v>34151</v>
          </cell>
          <cell r="G1208">
            <v>34151</v>
          </cell>
          <cell r="I1208">
            <v>35139</v>
          </cell>
          <cell r="J1208">
            <v>35238</v>
          </cell>
          <cell r="L1208" t="str">
            <v>L</v>
          </cell>
          <cell r="M1208" t="str">
            <v>A</v>
          </cell>
          <cell r="N1208">
            <v>34731</v>
          </cell>
          <cell r="O1208">
            <v>36405.860243055555</v>
          </cell>
          <cell r="P1208" t="str">
            <v>ADMIN</v>
          </cell>
        </row>
        <row r="1209">
          <cell r="A1209" t="str">
            <v>93W00112326</v>
          </cell>
          <cell r="C1209" t="str">
            <v>SARDI</v>
          </cell>
          <cell r="D1209">
            <v>24755</v>
          </cell>
          <cell r="E1209" t="str">
            <v>L</v>
          </cell>
          <cell r="F1209">
            <v>34151</v>
          </cell>
          <cell r="G1209">
            <v>34151</v>
          </cell>
          <cell r="L1209" t="str">
            <v>K0</v>
          </cell>
          <cell r="M1209" t="str">
            <v>P</v>
          </cell>
          <cell r="N1209">
            <v>36069</v>
          </cell>
          <cell r="O1209">
            <v>36405.104525462964</v>
          </cell>
          <cell r="P1209" t="str">
            <v>ADMIN</v>
          </cell>
          <cell r="Q1209">
            <v>36405.102743055555</v>
          </cell>
        </row>
        <row r="1210">
          <cell r="A1210" t="str">
            <v>94A32005995</v>
          </cell>
          <cell r="C1210" t="str">
            <v>HUMALA HUTAGALUNG</v>
          </cell>
          <cell r="D1210">
            <v>24453</v>
          </cell>
          <cell r="E1210" t="str">
            <v>L</v>
          </cell>
          <cell r="F1210">
            <v>36342</v>
          </cell>
          <cell r="G1210">
            <v>36342</v>
          </cell>
          <cell r="M1210" t="str">
            <v>AG</v>
          </cell>
          <cell r="N1210">
            <v>37165</v>
          </cell>
          <cell r="O1210">
            <v>37313.645949074074</v>
          </cell>
          <cell r="P1210" t="str">
            <v>ENY</v>
          </cell>
        </row>
        <row r="1211">
          <cell r="A1211" t="str">
            <v>94S10000373</v>
          </cell>
          <cell r="B1211" t="str">
            <v>9913000766</v>
          </cell>
          <cell r="C1211" t="str">
            <v>DJUMADI</v>
          </cell>
          <cell r="D1211">
            <v>25386</v>
          </cell>
          <cell r="E1211" t="str">
            <v>L</v>
          </cell>
          <cell r="F1211">
            <v>36342</v>
          </cell>
          <cell r="G1211">
            <v>36342</v>
          </cell>
          <cell r="O1211">
            <v>38107</v>
          </cell>
          <cell r="P1211" t="str">
            <v>DE233310</v>
          </cell>
        </row>
        <row r="1212">
          <cell r="A1212" t="str">
            <v>94W00005973</v>
          </cell>
          <cell r="C1212" t="str">
            <v>HARINOTO SUSILO P  IR</v>
          </cell>
          <cell r="D1212">
            <v>23043</v>
          </cell>
          <cell r="E1212" t="str">
            <v>L</v>
          </cell>
          <cell r="F1212">
            <v>34366</v>
          </cell>
          <cell r="G1212">
            <v>36312</v>
          </cell>
          <cell r="M1212" t="str">
            <v>G</v>
          </cell>
          <cell r="N1212">
            <v>36892</v>
          </cell>
          <cell r="O1212">
            <v>36579</v>
          </cell>
          <cell r="P1212" t="str">
            <v>DWI</v>
          </cell>
        </row>
        <row r="1213">
          <cell r="A1213" t="str">
            <v>94W00033504</v>
          </cell>
          <cell r="C1213" t="str">
            <v>SAPAR</v>
          </cell>
          <cell r="D1213">
            <v>26761</v>
          </cell>
          <cell r="E1213" t="str">
            <v>L</v>
          </cell>
          <cell r="F1213">
            <v>34486</v>
          </cell>
          <cell r="G1213">
            <v>34486</v>
          </cell>
          <cell r="I1213">
            <v>34557</v>
          </cell>
          <cell r="J1213">
            <v>35238</v>
          </cell>
          <cell r="L1213" t="str">
            <v>L</v>
          </cell>
          <cell r="M1213" t="str">
            <v>A</v>
          </cell>
          <cell r="N1213">
            <v>35065</v>
          </cell>
          <cell r="O1213">
            <v>36405.860034722224</v>
          </cell>
          <cell r="P1213" t="str">
            <v>ADMIN</v>
          </cell>
        </row>
        <row r="1214">
          <cell r="A1214" t="str">
            <v>94W00033512</v>
          </cell>
          <cell r="B1214" t="str">
            <v>941300154</v>
          </cell>
          <cell r="C1214" t="str">
            <v>TIMIN</v>
          </cell>
          <cell r="D1214">
            <v>27129</v>
          </cell>
          <cell r="E1214" t="str">
            <v>L</v>
          </cell>
          <cell r="G1214">
            <v>34486</v>
          </cell>
          <cell r="L1214" t="str">
            <v>K0</v>
          </cell>
          <cell r="O1214">
            <v>38107</v>
          </cell>
          <cell r="P1214" t="str">
            <v>DE233310</v>
          </cell>
          <cell r="Q1214">
            <v>36405.102743055555</v>
          </cell>
        </row>
        <row r="1215">
          <cell r="A1215" t="str">
            <v>94W00033520</v>
          </cell>
          <cell r="C1215" t="str">
            <v>SAPAWI</v>
          </cell>
          <cell r="D1215">
            <v>19195</v>
          </cell>
          <cell r="E1215" t="str">
            <v>L</v>
          </cell>
          <cell r="G1215">
            <v>34486</v>
          </cell>
          <cell r="L1215" t="str">
            <v>K0</v>
          </cell>
          <cell r="M1215" t="str">
            <v>AG</v>
          </cell>
          <cell r="N1215">
            <v>37653</v>
          </cell>
          <cell r="O1215">
            <v>37777.572962962964</v>
          </cell>
          <cell r="P1215" t="str">
            <v>ITA</v>
          </cell>
          <cell r="Q1215">
            <v>36405.102743055555</v>
          </cell>
        </row>
        <row r="1216">
          <cell r="A1216" t="str">
            <v>94W00033538</v>
          </cell>
          <cell r="C1216" t="str">
            <v>SUPARTIYAH</v>
          </cell>
          <cell r="D1216">
            <v>22994</v>
          </cell>
          <cell r="E1216" t="str">
            <v>P</v>
          </cell>
          <cell r="G1216">
            <v>34486</v>
          </cell>
          <cell r="L1216" t="str">
            <v>K0</v>
          </cell>
          <cell r="M1216" t="str">
            <v>AG</v>
          </cell>
          <cell r="N1216">
            <v>37561</v>
          </cell>
          <cell r="O1216">
            <v>37777.577199074076</v>
          </cell>
          <cell r="P1216" t="str">
            <v>ITA</v>
          </cell>
          <cell r="Q1216">
            <v>36405.102743055555</v>
          </cell>
        </row>
        <row r="1217">
          <cell r="A1217" t="str">
            <v>94W00043859</v>
          </cell>
          <cell r="C1217" t="str">
            <v>SUGENG HARIADI</v>
          </cell>
          <cell r="D1217">
            <v>27672</v>
          </cell>
          <cell r="E1217" t="str">
            <v>L</v>
          </cell>
          <cell r="F1217">
            <v>34547</v>
          </cell>
          <cell r="G1217">
            <v>34547</v>
          </cell>
          <cell r="I1217">
            <v>34604</v>
          </cell>
          <cell r="J1217">
            <v>35238</v>
          </cell>
          <cell r="L1217" t="str">
            <v>L</v>
          </cell>
          <cell r="M1217" t="str">
            <v>A</v>
          </cell>
          <cell r="N1217">
            <v>35004</v>
          </cell>
          <cell r="O1217">
            <v>36405.860034722224</v>
          </cell>
          <cell r="P1217" t="str">
            <v>ADMIN</v>
          </cell>
        </row>
        <row r="1218">
          <cell r="A1218" t="str">
            <v>94W00047876</v>
          </cell>
          <cell r="C1218" t="str">
            <v>SLAMET ISMANTO</v>
          </cell>
          <cell r="D1218">
            <v>24388</v>
          </cell>
          <cell r="E1218" t="str">
            <v>L</v>
          </cell>
          <cell r="F1218">
            <v>34578</v>
          </cell>
          <cell r="G1218">
            <v>34578</v>
          </cell>
          <cell r="I1218">
            <v>34632</v>
          </cell>
          <cell r="J1218">
            <v>35238</v>
          </cell>
          <cell r="L1218" t="str">
            <v>L</v>
          </cell>
          <cell r="M1218" t="str">
            <v>A</v>
          </cell>
          <cell r="N1218">
            <v>34820</v>
          </cell>
          <cell r="O1218">
            <v>36405.860034722224</v>
          </cell>
          <cell r="P1218" t="str">
            <v>ADMIN</v>
          </cell>
        </row>
        <row r="1219">
          <cell r="A1219" t="str">
            <v>94W00047884</v>
          </cell>
          <cell r="C1219" t="str">
            <v>SAMIRAH</v>
          </cell>
          <cell r="D1219">
            <v>25185</v>
          </cell>
          <cell r="E1219" t="str">
            <v>P</v>
          </cell>
          <cell r="F1219">
            <v>34578</v>
          </cell>
          <cell r="G1219">
            <v>34578</v>
          </cell>
          <cell r="I1219">
            <v>34632</v>
          </cell>
          <cell r="J1219">
            <v>35238</v>
          </cell>
          <cell r="L1219" t="str">
            <v>L</v>
          </cell>
          <cell r="M1219" t="str">
            <v>A</v>
          </cell>
          <cell r="N1219">
            <v>34820</v>
          </cell>
          <cell r="O1219">
            <v>36405.860034722224</v>
          </cell>
          <cell r="P1219" t="str">
            <v>ADMIN</v>
          </cell>
        </row>
        <row r="1220">
          <cell r="A1220" t="str">
            <v>94W00047892</v>
          </cell>
          <cell r="C1220" t="str">
            <v>THOYIB NURSIDI S</v>
          </cell>
          <cell r="D1220">
            <v>25088</v>
          </cell>
          <cell r="E1220" t="str">
            <v>L</v>
          </cell>
          <cell r="F1220">
            <v>34578</v>
          </cell>
          <cell r="G1220">
            <v>34578</v>
          </cell>
          <cell r="I1220">
            <v>34632</v>
          </cell>
          <cell r="J1220">
            <v>35238</v>
          </cell>
          <cell r="L1220" t="str">
            <v>L</v>
          </cell>
          <cell r="M1220" t="str">
            <v>A</v>
          </cell>
          <cell r="N1220">
            <v>35186</v>
          </cell>
          <cell r="O1220">
            <v>36405.860034722224</v>
          </cell>
          <cell r="P1220" t="str">
            <v>ADMIN</v>
          </cell>
        </row>
        <row r="1221">
          <cell r="A1221" t="str">
            <v>94W00047900</v>
          </cell>
          <cell r="C1221" t="str">
            <v>KISEM</v>
          </cell>
          <cell r="D1221">
            <v>27105</v>
          </cell>
          <cell r="E1221" t="str">
            <v>P</v>
          </cell>
          <cell r="F1221">
            <v>34578</v>
          </cell>
          <cell r="G1221">
            <v>34578</v>
          </cell>
          <cell r="I1221">
            <v>34632</v>
          </cell>
          <cell r="J1221">
            <v>35238</v>
          </cell>
          <cell r="L1221" t="str">
            <v>L</v>
          </cell>
          <cell r="M1221" t="str">
            <v>A</v>
          </cell>
          <cell r="N1221">
            <v>35186</v>
          </cell>
          <cell r="O1221">
            <v>36405.860034722224</v>
          </cell>
          <cell r="P1221" t="str">
            <v>ADMIN</v>
          </cell>
        </row>
        <row r="1222">
          <cell r="A1222" t="str">
            <v>94W00047918</v>
          </cell>
          <cell r="B1222" t="str">
            <v>941300167</v>
          </cell>
          <cell r="C1222" t="str">
            <v>MARGONO</v>
          </cell>
          <cell r="D1222">
            <v>24869</v>
          </cell>
          <cell r="E1222" t="str">
            <v>L</v>
          </cell>
          <cell r="G1222">
            <v>34578</v>
          </cell>
          <cell r="L1222" t="str">
            <v>K0</v>
          </cell>
          <cell r="O1222">
            <v>38107</v>
          </cell>
          <cell r="P1222" t="str">
            <v>DE233310</v>
          </cell>
          <cell r="Q1222">
            <v>36405.102743055555</v>
          </cell>
        </row>
        <row r="1223">
          <cell r="A1223" t="str">
            <v>94W00047926</v>
          </cell>
          <cell r="C1223" t="str">
            <v>SUTANTI</v>
          </cell>
          <cell r="D1223">
            <v>26150</v>
          </cell>
          <cell r="E1223" t="str">
            <v>P</v>
          </cell>
          <cell r="G1223">
            <v>34578</v>
          </cell>
          <cell r="L1223" t="str">
            <v>K0</v>
          </cell>
          <cell r="M1223" t="str">
            <v>AF</v>
          </cell>
          <cell r="N1223">
            <v>36434</v>
          </cell>
          <cell r="O1223">
            <v>36405.104513888888</v>
          </cell>
          <cell r="P1223" t="str">
            <v>ADMIN</v>
          </cell>
          <cell r="Q1223">
            <v>36405.102743055555</v>
          </cell>
        </row>
        <row r="1224">
          <cell r="A1224" t="str">
            <v>94W00047934</v>
          </cell>
          <cell r="C1224" t="str">
            <v>TEGUH SUPOMO</v>
          </cell>
          <cell r="D1224">
            <v>23666</v>
          </cell>
          <cell r="E1224" t="str">
            <v>L</v>
          </cell>
          <cell r="F1224">
            <v>34578</v>
          </cell>
          <cell r="G1224">
            <v>34578</v>
          </cell>
          <cell r="I1224">
            <v>34632</v>
          </cell>
          <cell r="J1224">
            <v>35238</v>
          </cell>
          <cell r="L1224" t="str">
            <v>L</v>
          </cell>
          <cell r="M1224" t="str">
            <v>A</v>
          </cell>
          <cell r="N1224">
            <v>35186</v>
          </cell>
          <cell r="O1224">
            <v>36405.860046296293</v>
          </cell>
          <cell r="P1224" t="str">
            <v>ADMIN</v>
          </cell>
        </row>
        <row r="1225">
          <cell r="A1225" t="str">
            <v>94W00047942</v>
          </cell>
          <cell r="C1225" t="str">
            <v>YATMI</v>
          </cell>
          <cell r="D1225">
            <v>23621</v>
          </cell>
          <cell r="E1225" t="str">
            <v>P</v>
          </cell>
          <cell r="F1225">
            <v>34578</v>
          </cell>
          <cell r="G1225">
            <v>34578</v>
          </cell>
          <cell r="I1225">
            <v>34632</v>
          </cell>
          <cell r="J1225">
            <v>35238</v>
          </cell>
          <cell r="L1225" t="str">
            <v>L</v>
          </cell>
          <cell r="M1225" t="str">
            <v>A</v>
          </cell>
          <cell r="N1225">
            <v>35186</v>
          </cell>
          <cell r="O1225">
            <v>36405.860046296293</v>
          </cell>
          <cell r="P1225" t="str">
            <v>ADMIN</v>
          </cell>
        </row>
        <row r="1226">
          <cell r="A1226" t="str">
            <v>94W00047959</v>
          </cell>
          <cell r="C1226" t="str">
            <v>YUSUF SARIJUDIN</v>
          </cell>
          <cell r="D1226">
            <v>25583</v>
          </cell>
          <cell r="E1226" t="str">
            <v>L</v>
          </cell>
          <cell r="G1226">
            <v>34578</v>
          </cell>
          <cell r="L1226" t="str">
            <v>K0</v>
          </cell>
          <cell r="M1226" t="str">
            <v>A</v>
          </cell>
          <cell r="N1226">
            <v>35977</v>
          </cell>
          <cell r="O1226">
            <v>36405.104513888888</v>
          </cell>
          <cell r="P1226" t="str">
            <v>ADMIN</v>
          </cell>
          <cell r="Q1226">
            <v>36405.102743055555</v>
          </cell>
        </row>
        <row r="1227">
          <cell r="A1227" t="str">
            <v>94W00047967</v>
          </cell>
          <cell r="C1227" t="str">
            <v>SATIYEM</v>
          </cell>
          <cell r="D1227">
            <v>26773</v>
          </cell>
          <cell r="E1227" t="str">
            <v>P</v>
          </cell>
          <cell r="G1227">
            <v>34578</v>
          </cell>
          <cell r="L1227" t="str">
            <v>K0</v>
          </cell>
          <cell r="M1227" t="str">
            <v>AG</v>
          </cell>
          <cell r="N1227">
            <v>35977</v>
          </cell>
          <cell r="O1227">
            <v>36405.104513888888</v>
          </cell>
          <cell r="P1227" t="str">
            <v>ADMIN</v>
          </cell>
          <cell r="Q1227">
            <v>36405.102743055555</v>
          </cell>
        </row>
        <row r="1228">
          <cell r="A1228" t="str">
            <v>94W00047975</v>
          </cell>
          <cell r="C1228" t="str">
            <v>ROKIMIN</v>
          </cell>
          <cell r="D1228">
            <v>26851</v>
          </cell>
          <cell r="E1228" t="str">
            <v>L</v>
          </cell>
          <cell r="F1228">
            <v>34578</v>
          </cell>
          <cell r="G1228">
            <v>34578</v>
          </cell>
          <cell r="I1228">
            <v>34632</v>
          </cell>
          <cell r="J1228">
            <v>35238</v>
          </cell>
          <cell r="L1228" t="str">
            <v>L</v>
          </cell>
          <cell r="M1228" t="str">
            <v>A</v>
          </cell>
          <cell r="N1228">
            <v>35217</v>
          </cell>
          <cell r="O1228">
            <v>36405.860046296293</v>
          </cell>
          <cell r="P1228" t="str">
            <v>ADMIN</v>
          </cell>
        </row>
        <row r="1229">
          <cell r="A1229" t="str">
            <v>94W00047983</v>
          </cell>
          <cell r="C1229" t="str">
            <v>TURSINI</v>
          </cell>
          <cell r="D1229">
            <v>28289</v>
          </cell>
          <cell r="E1229" t="str">
            <v>P</v>
          </cell>
          <cell r="F1229">
            <v>34578</v>
          </cell>
          <cell r="G1229">
            <v>34578</v>
          </cell>
          <cell r="I1229">
            <v>34632</v>
          </cell>
          <cell r="J1229">
            <v>35238</v>
          </cell>
          <cell r="L1229" t="str">
            <v>L</v>
          </cell>
          <cell r="M1229" t="str">
            <v>A</v>
          </cell>
          <cell r="N1229">
            <v>35217</v>
          </cell>
          <cell r="O1229">
            <v>36405.860046296293</v>
          </cell>
          <cell r="P1229" t="str">
            <v>ADMIN</v>
          </cell>
        </row>
        <row r="1230">
          <cell r="A1230" t="str">
            <v>94W00047991</v>
          </cell>
          <cell r="C1230" t="str">
            <v>SUYATNO</v>
          </cell>
          <cell r="D1230">
            <v>23866</v>
          </cell>
          <cell r="E1230" t="str">
            <v>L</v>
          </cell>
          <cell r="F1230">
            <v>34578</v>
          </cell>
          <cell r="G1230">
            <v>34578</v>
          </cell>
          <cell r="I1230">
            <v>34632</v>
          </cell>
          <cell r="J1230">
            <v>35238</v>
          </cell>
          <cell r="L1230" t="str">
            <v>L</v>
          </cell>
          <cell r="M1230" t="str">
            <v>A</v>
          </cell>
          <cell r="N1230">
            <v>35217</v>
          </cell>
          <cell r="O1230">
            <v>36405.860046296293</v>
          </cell>
          <cell r="P1230" t="str">
            <v>ADMIN</v>
          </cell>
        </row>
        <row r="1231">
          <cell r="A1231" t="str">
            <v>94W00048007</v>
          </cell>
          <cell r="C1231" t="str">
            <v>HAMDANAH</v>
          </cell>
          <cell r="D1231">
            <v>27834</v>
          </cell>
          <cell r="E1231" t="str">
            <v>P</v>
          </cell>
          <cell r="F1231">
            <v>34578</v>
          </cell>
          <cell r="G1231">
            <v>34578</v>
          </cell>
          <cell r="I1231">
            <v>34632</v>
          </cell>
          <cell r="J1231">
            <v>35238</v>
          </cell>
          <cell r="L1231" t="str">
            <v>L</v>
          </cell>
          <cell r="M1231" t="str">
            <v>A</v>
          </cell>
          <cell r="N1231">
            <v>35217</v>
          </cell>
          <cell r="O1231">
            <v>36405.860046296293</v>
          </cell>
          <cell r="P1231" t="str">
            <v>ADMIN</v>
          </cell>
        </row>
        <row r="1232">
          <cell r="A1232" t="str">
            <v>94W00048015</v>
          </cell>
          <cell r="C1232" t="str">
            <v>SISWO PRAYITNO</v>
          </cell>
          <cell r="D1232">
            <v>18601</v>
          </cell>
          <cell r="E1232" t="str">
            <v>L</v>
          </cell>
          <cell r="F1232">
            <v>34578</v>
          </cell>
          <cell r="G1232">
            <v>34578</v>
          </cell>
          <cell r="I1232">
            <v>34632</v>
          </cell>
          <cell r="J1232">
            <v>35238</v>
          </cell>
          <cell r="L1232" t="str">
            <v>L</v>
          </cell>
          <cell r="M1232" t="str">
            <v>A</v>
          </cell>
          <cell r="N1232">
            <v>34912</v>
          </cell>
          <cell r="O1232">
            <v>36405.860046296293</v>
          </cell>
          <cell r="P1232" t="str">
            <v>ADMIN</v>
          </cell>
        </row>
        <row r="1233">
          <cell r="A1233" t="str">
            <v>94W00048023</v>
          </cell>
          <cell r="C1233" t="str">
            <v>SAMIYAH</v>
          </cell>
          <cell r="D1233">
            <v>23376</v>
          </cell>
          <cell r="E1233" t="str">
            <v>P</v>
          </cell>
          <cell r="F1233">
            <v>34578</v>
          </cell>
          <cell r="G1233">
            <v>34578</v>
          </cell>
          <cell r="I1233">
            <v>34632</v>
          </cell>
          <cell r="J1233">
            <v>35238</v>
          </cell>
          <cell r="L1233" t="str">
            <v>L</v>
          </cell>
          <cell r="M1233" t="str">
            <v>A</v>
          </cell>
          <cell r="N1233">
            <v>34912</v>
          </cell>
          <cell r="O1233">
            <v>36405.860046296293</v>
          </cell>
          <cell r="P1233" t="str">
            <v>ADMIN</v>
          </cell>
        </row>
        <row r="1234">
          <cell r="A1234" t="str">
            <v>94W00048031</v>
          </cell>
          <cell r="C1234" t="str">
            <v>SARIKUN</v>
          </cell>
          <cell r="D1234">
            <v>24167</v>
          </cell>
          <cell r="E1234" t="str">
            <v>L</v>
          </cell>
          <cell r="G1234">
            <v>34578</v>
          </cell>
          <cell r="L1234" t="str">
            <v>K0</v>
          </cell>
          <cell r="M1234" t="str">
            <v>AG</v>
          </cell>
          <cell r="N1234">
            <v>36069</v>
          </cell>
          <cell r="O1234">
            <v>36405.104513888888</v>
          </cell>
          <cell r="P1234" t="str">
            <v>ADMIN</v>
          </cell>
          <cell r="Q1234">
            <v>36405.102743055555</v>
          </cell>
        </row>
        <row r="1235">
          <cell r="A1235" t="str">
            <v>94W00048049</v>
          </cell>
          <cell r="C1235" t="str">
            <v>TRI PONIYATI</v>
          </cell>
          <cell r="D1235">
            <v>26429</v>
          </cell>
          <cell r="E1235" t="str">
            <v>P</v>
          </cell>
          <cell r="G1235">
            <v>34578</v>
          </cell>
          <cell r="L1235" t="str">
            <v>K0</v>
          </cell>
          <cell r="M1235" t="str">
            <v>AG</v>
          </cell>
          <cell r="N1235">
            <v>36069</v>
          </cell>
          <cell r="O1235">
            <v>36405.104513888888</v>
          </cell>
          <cell r="P1235" t="str">
            <v>ADMIN</v>
          </cell>
          <cell r="Q1235">
            <v>36405.102743055555</v>
          </cell>
        </row>
        <row r="1236">
          <cell r="A1236" t="str">
            <v>94W00048056</v>
          </cell>
          <cell r="C1236" t="str">
            <v>MUHLANI</v>
          </cell>
          <cell r="D1236">
            <v>21831</v>
          </cell>
          <cell r="E1236" t="str">
            <v>L</v>
          </cell>
          <cell r="F1236">
            <v>34578</v>
          </cell>
          <cell r="G1236">
            <v>34578</v>
          </cell>
          <cell r="I1236">
            <v>34632</v>
          </cell>
          <cell r="J1236">
            <v>35238</v>
          </cell>
          <cell r="L1236" t="str">
            <v>L</v>
          </cell>
          <cell r="M1236" t="str">
            <v>A</v>
          </cell>
          <cell r="N1236">
            <v>35186</v>
          </cell>
          <cell r="O1236">
            <v>36405.860046296293</v>
          </cell>
          <cell r="P1236" t="str">
            <v>ADMIN</v>
          </cell>
        </row>
        <row r="1237">
          <cell r="A1237" t="str">
            <v>94W00048064</v>
          </cell>
          <cell r="C1237" t="str">
            <v>TURASIH</v>
          </cell>
          <cell r="D1237">
            <v>23903</v>
          </cell>
          <cell r="E1237" t="str">
            <v>P</v>
          </cell>
          <cell r="F1237">
            <v>34578</v>
          </cell>
          <cell r="G1237">
            <v>34578</v>
          </cell>
          <cell r="I1237">
            <v>34632</v>
          </cell>
          <cell r="J1237">
            <v>35238</v>
          </cell>
          <cell r="L1237" t="str">
            <v>L</v>
          </cell>
          <cell r="M1237" t="str">
            <v>A</v>
          </cell>
          <cell r="N1237">
            <v>35186</v>
          </cell>
          <cell r="O1237">
            <v>36405.860046296293</v>
          </cell>
          <cell r="P1237" t="str">
            <v>ADMIN</v>
          </cell>
        </row>
        <row r="1238">
          <cell r="A1238" t="str">
            <v>94W00048072</v>
          </cell>
          <cell r="C1238" t="str">
            <v>AGUS BASUKI</v>
          </cell>
          <cell r="D1238">
            <v>24283</v>
          </cell>
          <cell r="E1238" t="str">
            <v>L</v>
          </cell>
          <cell r="F1238">
            <v>34578</v>
          </cell>
          <cell r="G1238">
            <v>34578</v>
          </cell>
          <cell r="I1238">
            <v>34632</v>
          </cell>
          <cell r="J1238">
            <v>35238</v>
          </cell>
          <cell r="L1238" t="str">
            <v>L</v>
          </cell>
          <cell r="M1238" t="str">
            <v>A</v>
          </cell>
          <cell r="N1238">
            <v>35462</v>
          </cell>
          <cell r="O1238">
            <v>36405.860046296293</v>
          </cell>
          <cell r="P1238" t="str">
            <v>ADMIN</v>
          </cell>
        </row>
        <row r="1239">
          <cell r="A1239" t="str">
            <v>94W00048080</v>
          </cell>
          <cell r="C1239" t="str">
            <v>SRI REJEKI</v>
          </cell>
          <cell r="D1239">
            <v>25996</v>
          </cell>
          <cell r="E1239" t="str">
            <v>P</v>
          </cell>
          <cell r="F1239">
            <v>34578</v>
          </cell>
          <cell r="G1239">
            <v>34578</v>
          </cell>
          <cell r="I1239">
            <v>34632</v>
          </cell>
          <cell r="J1239">
            <v>35238</v>
          </cell>
          <cell r="L1239" t="str">
            <v>L</v>
          </cell>
          <cell r="M1239" t="str">
            <v>A</v>
          </cell>
          <cell r="N1239">
            <v>35462</v>
          </cell>
          <cell r="O1239">
            <v>36405.860046296293</v>
          </cell>
          <cell r="P1239" t="str">
            <v>ADMIN</v>
          </cell>
        </row>
        <row r="1240">
          <cell r="A1240" t="str">
            <v>94W00048098</v>
          </cell>
          <cell r="C1240" t="str">
            <v>KASIRIN</v>
          </cell>
          <cell r="D1240">
            <v>24395</v>
          </cell>
          <cell r="E1240" t="str">
            <v>L</v>
          </cell>
          <cell r="G1240">
            <v>34578</v>
          </cell>
          <cell r="L1240" t="str">
            <v>K0</v>
          </cell>
          <cell r="M1240" t="str">
            <v>AG</v>
          </cell>
          <cell r="N1240">
            <v>36161</v>
          </cell>
          <cell r="O1240">
            <v>37380.455000000002</v>
          </cell>
          <cell r="P1240" t="str">
            <v>ENY</v>
          </cell>
          <cell r="Q1240">
            <v>36405.102743055555</v>
          </cell>
        </row>
        <row r="1241">
          <cell r="A1241" t="str">
            <v>94W00048106</v>
          </cell>
          <cell r="C1241" t="str">
            <v>NASIKEM</v>
          </cell>
          <cell r="D1241">
            <v>25486</v>
          </cell>
          <cell r="E1241" t="str">
            <v>P</v>
          </cell>
          <cell r="G1241">
            <v>34578</v>
          </cell>
          <cell r="L1241" t="str">
            <v>K0</v>
          </cell>
          <cell r="M1241" t="str">
            <v>AG</v>
          </cell>
          <cell r="N1241">
            <v>36161</v>
          </cell>
          <cell r="O1241">
            <v>37380.444479166668</v>
          </cell>
          <cell r="P1241" t="str">
            <v>ENY</v>
          </cell>
          <cell r="Q1241">
            <v>36405.102743055555</v>
          </cell>
        </row>
        <row r="1242">
          <cell r="A1242" t="str">
            <v>94W00048114</v>
          </cell>
          <cell r="C1242" t="str">
            <v>HADI SUYITNO</v>
          </cell>
          <cell r="D1242">
            <v>18872</v>
          </cell>
          <cell r="E1242" t="str">
            <v>L</v>
          </cell>
          <cell r="F1242">
            <v>34578</v>
          </cell>
          <cell r="G1242">
            <v>34578</v>
          </cell>
          <cell r="I1242">
            <v>34632</v>
          </cell>
          <cell r="J1242">
            <v>35238</v>
          </cell>
          <cell r="L1242" t="str">
            <v>L</v>
          </cell>
          <cell r="M1242" t="str">
            <v>A</v>
          </cell>
          <cell r="N1242">
            <v>35217</v>
          </cell>
          <cell r="O1242">
            <v>36405.860046296293</v>
          </cell>
          <cell r="P1242" t="str">
            <v>ADMIN</v>
          </cell>
        </row>
        <row r="1243">
          <cell r="A1243" t="str">
            <v>94W00048122</v>
          </cell>
          <cell r="C1243" t="str">
            <v>WASIYEM</v>
          </cell>
          <cell r="D1243">
            <v>22592</v>
          </cell>
          <cell r="E1243" t="str">
            <v>L</v>
          </cell>
          <cell r="F1243">
            <v>34578</v>
          </cell>
          <cell r="G1243">
            <v>34578</v>
          </cell>
          <cell r="I1243">
            <v>34632</v>
          </cell>
          <cell r="J1243">
            <v>35238</v>
          </cell>
          <cell r="L1243" t="str">
            <v>L</v>
          </cell>
          <cell r="M1243" t="str">
            <v>A</v>
          </cell>
          <cell r="N1243">
            <v>35217</v>
          </cell>
          <cell r="O1243">
            <v>36405.860046296293</v>
          </cell>
          <cell r="P1243" t="str">
            <v>ADMIN</v>
          </cell>
        </row>
        <row r="1244">
          <cell r="A1244" t="str">
            <v>94W00048130</v>
          </cell>
          <cell r="C1244" t="str">
            <v>MISI</v>
          </cell>
          <cell r="D1244">
            <v>23927</v>
          </cell>
          <cell r="E1244" t="str">
            <v>P</v>
          </cell>
          <cell r="F1244">
            <v>34578</v>
          </cell>
          <cell r="G1244">
            <v>34578</v>
          </cell>
          <cell r="I1244">
            <v>34632</v>
          </cell>
          <cell r="J1244">
            <v>35238</v>
          </cell>
          <cell r="L1244" t="str">
            <v>L</v>
          </cell>
          <cell r="M1244" t="str">
            <v>A</v>
          </cell>
          <cell r="N1244">
            <v>35186</v>
          </cell>
          <cell r="O1244">
            <v>36405.860046296293</v>
          </cell>
          <cell r="P1244" t="str">
            <v>ADMIN</v>
          </cell>
        </row>
        <row r="1245">
          <cell r="A1245" t="str">
            <v>94W00048148</v>
          </cell>
          <cell r="C1245" t="str">
            <v>NURYATI</v>
          </cell>
          <cell r="D1245">
            <v>27186</v>
          </cell>
          <cell r="E1245" t="str">
            <v>L</v>
          </cell>
          <cell r="F1245">
            <v>34578</v>
          </cell>
          <cell r="G1245">
            <v>34578</v>
          </cell>
          <cell r="I1245">
            <v>34632</v>
          </cell>
          <cell r="J1245">
            <v>35238</v>
          </cell>
          <cell r="L1245" t="str">
            <v>L</v>
          </cell>
          <cell r="M1245" t="str">
            <v>A</v>
          </cell>
          <cell r="N1245">
            <v>35186</v>
          </cell>
          <cell r="O1245">
            <v>36405.860046296293</v>
          </cell>
          <cell r="P1245" t="str">
            <v>ADMIN</v>
          </cell>
        </row>
        <row r="1246">
          <cell r="A1246" t="str">
            <v>94W00048155</v>
          </cell>
          <cell r="C1246" t="str">
            <v>MARKIM</v>
          </cell>
          <cell r="D1246">
            <v>28564</v>
          </cell>
          <cell r="E1246" t="str">
            <v>P</v>
          </cell>
          <cell r="F1246">
            <v>34578</v>
          </cell>
          <cell r="G1246">
            <v>34578</v>
          </cell>
          <cell r="I1246">
            <v>34632</v>
          </cell>
          <cell r="J1246">
            <v>35238</v>
          </cell>
          <cell r="L1246" t="str">
            <v>L</v>
          </cell>
          <cell r="M1246" t="str">
            <v>A</v>
          </cell>
          <cell r="N1246">
            <v>35309</v>
          </cell>
          <cell r="O1246">
            <v>36405.860046296293</v>
          </cell>
          <cell r="P1246" t="str">
            <v>ADMIN</v>
          </cell>
        </row>
        <row r="1247">
          <cell r="A1247" t="str">
            <v>94W00048163</v>
          </cell>
          <cell r="C1247" t="str">
            <v>YASINUM</v>
          </cell>
          <cell r="D1247">
            <v>24063</v>
          </cell>
          <cell r="E1247" t="str">
            <v>L</v>
          </cell>
          <cell r="F1247">
            <v>34578</v>
          </cell>
          <cell r="G1247">
            <v>34578</v>
          </cell>
          <cell r="I1247">
            <v>34632</v>
          </cell>
          <cell r="J1247">
            <v>35238</v>
          </cell>
          <cell r="L1247" t="str">
            <v>L</v>
          </cell>
          <cell r="M1247" t="str">
            <v>A</v>
          </cell>
          <cell r="N1247">
            <v>35217</v>
          </cell>
          <cell r="O1247">
            <v>36405.860046296293</v>
          </cell>
          <cell r="P1247" t="str">
            <v>ADMIN</v>
          </cell>
        </row>
        <row r="1248">
          <cell r="A1248" t="str">
            <v>94W00048171</v>
          </cell>
          <cell r="C1248" t="str">
            <v>SAKIWEN</v>
          </cell>
          <cell r="D1248">
            <v>22646</v>
          </cell>
          <cell r="E1248" t="str">
            <v>P</v>
          </cell>
          <cell r="F1248">
            <v>34578</v>
          </cell>
          <cell r="G1248">
            <v>34578</v>
          </cell>
          <cell r="I1248">
            <v>34632</v>
          </cell>
          <cell r="J1248">
            <v>35238</v>
          </cell>
          <cell r="L1248" t="str">
            <v>L</v>
          </cell>
          <cell r="M1248" t="str">
            <v>A</v>
          </cell>
          <cell r="N1248">
            <v>35217</v>
          </cell>
          <cell r="O1248">
            <v>36405.860046296293</v>
          </cell>
          <cell r="P1248" t="str">
            <v>ADMIN</v>
          </cell>
        </row>
        <row r="1249">
          <cell r="A1249" t="str">
            <v>94W00048189</v>
          </cell>
          <cell r="C1249" t="str">
            <v>JUNEDI PARMAN</v>
          </cell>
          <cell r="D1249">
            <v>25257</v>
          </cell>
          <cell r="E1249" t="str">
            <v>L</v>
          </cell>
          <cell r="G1249">
            <v>34578</v>
          </cell>
          <cell r="L1249" t="str">
            <v>K0</v>
          </cell>
          <cell r="M1249" t="str">
            <v>AG</v>
          </cell>
          <cell r="N1249">
            <v>36192</v>
          </cell>
          <cell r="O1249">
            <v>37900.688125000001</v>
          </cell>
          <cell r="P1249" t="str">
            <v>ITA</v>
          </cell>
          <cell r="Q1249">
            <v>36405.102743055555</v>
          </cell>
        </row>
        <row r="1250">
          <cell r="A1250" t="str">
            <v>94W00048197</v>
          </cell>
          <cell r="C1250" t="str">
            <v>UNSIYAH</v>
          </cell>
          <cell r="D1250">
            <v>25906</v>
          </cell>
          <cell r="E1250" t="str">
            <v>P</v>
          </cell>
          <cell r="G1250">
            <v>34578</v>
          </cell>
          <cell r="L1250" t="str">
            <v>K0</v>
          </cell>
          <cell r="M1250" t="str">
            <v>AG</v>
          </cell>
          <cell r="N1250">
            <v>36161</v>
          </cell>
          <cell r="O1250">
            <v>37893.637881944444</v>
          </cell>
          <cell r="P1250" t="str">
            <v>ENY</v>
          </cell>
          <cell r="Q1250">
            <v>36405.102743055555</v>
          </cell>
        </row>
        <row r="1251">
          <cell r="A1251" t="str">
            <v>94W00048205</v>
          </cell>
          <cell r="C1251" t="str">
            <v>NGADIMAN</v>
          </cell>
          <cell r="D1251">
            <v>23011</v>
          </cell>
          <cell r="E1251" t="str">
            <v>L</v>
          </cell>
          <cell r="F1251">
            <v>34578</v>
          </cell>
          <cell r="G1251">
            <v>34578</v>
          </cell>
          <cell r="I1251">
            <v>34632</v>
          </cell>
          <cell r="J1251">
            <v>35238</v>
          </cell>
          <cell r="L1251" t="str">
            <v>L</v>
          </cell>
          <cell r="M1251" t="str">
            <v>A</v>
          </cell>
          <cell r="N1251">
            <v>35004</v>
          </cell>
          <cell r="O1251">
            <v>36405.860046296293</v>
          </cell>
          <cell r="P1251" t="str">
            <v>ADMIN</v>
          </cell>
        </row>
        <row r="1252">
          <cell r="A1252" t="str">
            <v>94W00048213</v>
          </cell>
          <cell r="C1252" t="str">
            <v>SAMINI</v>
          </cell>
          <cell r="D1252">
            <v>26177</v>
          </cell>
          <cell r="E1252" t="str">
            <v>P</v>
          </cell>
          <cell r="F1252">
            <v>34578</v>
          </cell>
          <cell r="G1252">
            <v>34578</v>
          </cell>
          <cell r="I1252">
            <v>34632</v>
          </cell>
          <cell r="J1252">
            <v>35238</v>
          </cell>
          <cell r="L1252" t="str">
            <v>L</v>
          </cell>
          <cell r="M1252" t="str">
            <v>A</v>
          </cell>
          <cell r="N1252">
            <v>35004</v>
          </cell>
          <cell r="O1252">
            <v>36405.860046296293</v>
          </cell>
          <cell r="P1252" t="str">
            <v>ADMIN</v>
          </cell>
        </row>
        <row r="1253">
          <cell r="A1253" t="str">
            <v>94W00048221</v>
          </cell>
          <cell r="C1253" t="str">
            <v>SATIMIN</v>
          </cell>
          <cell r="D1253">
            <v>28195</v>
          </cell>
          <cell r="E1253" t="str">
            <v>L</v>
          </cell>
          <cell r="F1253">
            <v>34578</v>
          </cell>
          <cell r="G1253">
            <v>34578</v>
          </cell>
          <cell r="I1253">
            <v>34632</v>
          </cell>
          <cell r="J1253">
            <v>35238</v>
          </cell>
          <cell r="L1253" t="str">
            <v>L</v>
          </cell>
          <cell r="M1253" t="str">
            <v>A</v>
          </cell>
          <cell r="N1253">
            <v>35004</v>
          </cell>
          <cell r="O1253">
            <v>36405.860046296293</v>
          </cell>
          <cell r="P1253" t="str">
            <v>ADMIN</v>
          </cell>
        </row>
        <row r="1254">
          <cell r="A1254" t="str">
            <v>94W00048239</v>
          </cell>
          <cell r="C1254" t="str">
            <v>WAKIJO</v>
          </cell>
          <cell r="D1254">
            <v>23376</v>
          </cell>
          <cell r="E1254" t="str">
            <v>L</v>
          </cell>
          <cell r="F1254">
            <v>34578</v>
          </cell>
          <cell r="G1254">
            <v>34578</v>
          </cell>
          <cell r="I1254">
            <v>34632</v>
          </cell>
          <cell r="J1254">
            <v>35238</v>
          </cell>
          <cell r="L1254" t="str">
            <v>L</v>
          </cell>
          <cell r="M1254" t="str">
            <v>A</v>
          </cell>
          <cell r="N1254">
            <v>35125</v>
          </cell>
          <cell r="O1254">
            <v>36405.86005787037</v>
          </cell>
          <cell r="P1254" t="str">
            <v>ADMIN</v>
          </cell>
        </row>
        <row r="1255">
          <cell r="A1255" t="str">
            <v>94W00048247</v>
          </cell>
          <cell r="C1255" t="str">
            <v>WARTINAH</v>
          </cell>
          <cell r="D1255">
            <v>23621</v>
          </cell>
          <cell r="E1255" t="str">
            <v>P</v>
          </cell>
          <cell r="F1255">
            <v>34578</v>
          </cell>
          <cell r="G1255">
            <v>34578</v>
          </cell>
          <cell r="I1255">
            <v>34632</v>
          </cell>
          <cell r="J1255">
            <v>35238</v>
          </cell>
          <cell r="L1255" t="str">
            <v>L</v>
          </cell>
          <cell r="M1255" t="str">
            <v>A</v>
          </cell>
          <cell r="N1255">
            <v>35125</v>
          </cell>
          <cell r="O1255">
            <v>36405.86005787037</v>
          </cell>
          <cell r="P1255" t="str">
            <v>ADMIN</v>
          </cell>
        </row>
        <row r="1256">
          <cell r="A1256" t="str">
            <v>94W00048254</v>
          </cell>
          <cell r="C1256" t="str">
            <v>SUKIRNO</v>
          </cell>
          <cell r="D1256">
            <v>23056</v>
          </cell>
          <cell r="E1256" t="str">
            <v>L</v>
          </cell>
          <cell r="F1256">
            <v>34578</v>
          </cell>
          <cell r="G1256">
            <v>34578</v>
          </cell>
          <cell r="M1256" t="str">
            <v>AG</v>
          </cell>
          <cell r="N1256">
            <v>37257</v>
          </cell>
          <cell r="O1256">
            <v>38057.322025462963</v>
          </cell>
          <cell r="P1256" t="str">
            <v>A230320</v>
          </cell>
        </row>
        <row r="1257">
          <cell r="A1257" t="str">
            <v>94W00048262</v>
          </cell>
          <cell r="C1257" t="str">
            <v>WARTINAH</v>
          </cell>
          <cell r="D1257">
            <v>24263</v>
          </cell>
          <cell r="E1257" t="str">
            <v>P</v>
          </cell>
          <cell r="G1257">
            <v>34578</v>
          </cell>
          <cell r="L1257" t="str">
            <v>K0</v>
          </cell>
          <cell r="M1257" t="str">
            <v>F</v>
          </cell>
          <cell r="N1257">
            <v>36434</v>
          </cell>
          <cell r="O1257">
            <v>36405.104502314818</v>
          </cell>
          <cell r="P1257" t="str">
            <v>ADMIN</v>
          </cell>
          <cell r="Q1257">
            <v>36405.102743055555</v>
          </cell>
        </row>
        <row r="1258">
          <cell r="A1258" t="str">
            <v>94W00048270</v>
          </cell>
          <cell r="C1258" t="str">
            <v>SALIMUN</v>
          </cell>
          <cell r="D1258">
            <v>19696</v>
          </cell>
          <cell r="E1258" t="str">
            <v>L</v>
          </cell>
          <cell r="F1258">
            <v>34578</v>
          </cell>
          <cell r="G1258">
            <v>34578</v>
          </cell>
          <cell r="I1258">
            <v>34632</v>
          </cell>
          <cell r="J1258">
            <v>35238</v>
          </cell>
          <cell r="L1258" t="str">
            <v>L</v>
          </cell>
          <cell r="M1258" t="str">
            <v>A</v>
          </cell>
          <cell r="N1258">
            <v>35186</v>
          </cell>
          <cell r="O1258">
            <v>36405.86005787037</v>
          </cell>
          <cell r="P1258" t="str">
            <v>ADMIN</v>
          </cell>
        </row>
        <row r="1259">
          <cell r="A1259" t="str">
            <v>94W00048288</v>
          </cell>
          <cell r="C1259" t="str">
            <v>SUKARTI</v>
          </cell>
          <cell r="D1259">
            <v>22507</v>
          </cell>
          <cell r="E1259" t="str">
            <v>P</v>
          </cell>
          <cell r="F1259">
            <v>34578</v>
          </cell>
          <cell r="G1259">
            <v>34578</v>
          </cell>
          <cell r="I1259">
            <v>34632</v>
          </cell>
          <cell r="J1259">
            <v>35238</v>
          </cell>
          <cell r="L1259" t="str">
            <v>L</v>
          </cell>
          <cell r="M1259" t="str">
            <v>A</v>
          </cell>
          <cell r="N1259">
            <v>35186</v>
          </cell>
          <cell r="O1259">
            <v>36405.86005787037</v>
          </cell>
          <cell r="P1259" t="str">
            <v>ADMIN</v>
          </cell>
        </row>
        <row r="1260">
          <cell r="A1260" t="str">
            <v>94W00048296</v>
          </cell>
          <cell r="C1260" t="str">
            <v>PURWO PRIYONO</v>
          </cell>
          <cell r="D1260">
            <v>20801</v>
          </cell>
          <cell r="E1260" t="str">
            <v>L</v>
          </cell>
          <cell r="F1260">
            <v>34578</v>
          </cell>
          <cell r="G1260">
            <v>34578</v>
          </cell>
          <cell r="I1260">
            <v>34632</v>
          </cell>
          <cell r="J1260">
            <v>35238</v>
          </cell>
          <cell r="L1260" t="str">
            <v>L</v>
          </cell>
          <cell r="M1260" t="str">
            <v>A</v>
          </cell>
          <cell r="N1260">
            <v>35065</v>
          </cell>
          <cell r="O1260">
            <v>36405.86005787037</v>
          </cell>
          <cell r="P1260" t="str">
            <v>ADMIN</v>
          </cell>
        </row>
        <row r="1261">
          <cell r="A1261" t="str">
            <v>94W00048304</v>
          </cell>
          <cell r="C1261" t="str">
            <v>RUKINI</v>
          </cell>
          <cell r="D1261">
            <v>21469</v>
          </cell>
          <cell r="E1261" t="str">
            <v>P</v>
          </cell>
          <cell r="F1261">
            <v>34578</v>
          </cell>
          <cell r="G1261">
            <v>34578</v>
          </cell>
          <cell r="I1261">
            <v>34632</v>
          </cell>
          <cell r="J1261">
            <v>35238</v>
          </cell>
          <cell r="L1261" t="str">
            <v>L</v>
          </cell>
          <cell r="M1261" t="str">
            <v>A</v>
          </cell>
          <cell r="N1261">
            <v>34790</v>
          </cell>
          <cell r="O1261">
            <v>36405.86005787037</v>
          </cell>
          <cell r="P1261" t="str">
            <v>ADMIN</v>
          </cell>
        </row>
        <row r="1262">
          <cell r="A1262" t="str">
            <v>94W00048312</v>
          </cell>
          <cell r="C1262" t="str">
            <v>BESAR PRIYONO</v>
          </cell>
          <cell r="D1262">
            <v>29925</v>
          </cell>
          <cell r="E1262" t="str">
            <v>L</v>
          </cell>
          <cell r="G1262">
            <v>34578</v>
          </cell>
          <cell r="L1262" t="str">
            <v>K0</v>
          </cell>
          <cell r="M1262" t="str">
            <v>AG</v>
          </cell>
          <cell r="N1262">
            <v>36708</v>
          </cell>
          <cell r="O1262">
            <v>38092.521956018521</v>
          </cell>
          <cell r="P1262" t="str">
            <v>A230320</v>
          </cell>
          <cell r="Q1262">
            <v>36405.102743055555</v>
          </cell>
        </row>
        <row r="1263">
          <cell r="A1263" t="str">
            <v>94W00048320</v>
          </cell>
          <cell r="C1263" t="str">
            <v>NYARIMIN</v>
          </cell>
          <cell r="D1263">
            <v>25759</v>
          </cell>
          <cell r="E1263" t="str">
            <v>L</v>
          </cell>
          <cell r="F1263">
            <v>34578</v>
          </cell>
          <cell r="G1263">
            <v>34578</v>
          </cell>
          <cell r="I1263">
            <v>34632</v>
          </cell>
          <cell r="J1263">
            <v>35238</v>
          </cell>
          <cell r="L1263" t="str">
            <v>L</v>
          </cell>
          <cell r="M1263" t="str">
            <v>A</v>
          </cell>
          <cell r="N1263">
            <v>35186</v>
          </cell>
          <cell r="O1263">
            <v>36405.86005787037</v>
          </cell>
          <cell r="P1263" t="str">
            <v>ADMIN</v>
          </cell>
        </row>
        <row r="1264">
          <cell r="A1264" t="str">
            <v>94W00048338</v>
          </cell>
          <cell r="C1264" t="str">
            <v>TUKIYAH</v>
          </cell>
          <cell r="D1264">
            <v>26068</v>
          </cell>
          <cell r="E1264" t="str">
            <v>P</v>
          </cell>
          <cell r="F1264">
            <v>34578</v>
          </cell>
          <cell r="G1264">
            <v>34578</v>
          </cell>
          <cell r="I1264">
            <v>34632</v>
          </cell>
          <cell r="J1264">
            <v>35238</v>
          </cell>
          <cell r="L1264" t="str">
            <v>L</v>
          </cell>
          <cell r="M1264" t="str">
            <v>A</v>
          </cell>
          <cell r="N1264">
            <v>35186</v>
          </cell>
          <cell r="O1264">
            <v>36405.86005787037</v>
          </cell>
          <cell r="P1264" t="str">
            <v>ADMIN</v>
          </cell>
        </row>
        <row r="1265">
          <cell r="A1265" t="str">
            <v>94W00048346</v>
          </cell>
          <cell r="C1265" t="str">
            <v>SUYONO MISKAN</v>
          </cell>
          <cell r="D1265">
            <v>23621</v>
          </cell>
          <cell r="E1265" t="str">
            <v>L</v>
          </cell>
          <cell r="G1265">
            <v>34578</v>
          </cell>
          <cell r="L1265" t="str">
            <v>K0</v>
          </cell>
          <cell r="M1265" t="str">
            <v>AG</v>
          </cell>
          <cell r="N1265">
            <v>38018</v>
          </cell>
          <cell r="O1265">
            <v>38063.385694444441</v>
          </cell>
          <cell r="P1265" t="str">
            <v>A230320</v>
          </cell>
          <cell r="Q1265">
            <v>36405.102743055555</v>
          </cell>
        </row>
        <row r="1266">
          <cell r="A1266" t="str">
            <v>94W00048353</v>
          </cell>
          <cell r="C1266" t="str">
            <v>PAIKEM</v>
          </cell>
          <cell r="D1266">
            <v>23621</v>
          </cell>
          <cell r="E1266" t="str">
            <v>P</v>
          </cell>
          <cell r="G1266">
            <v>34578</v>
          </cell>
          <cell r="L1266" t="str">
            <v>K0</v>
          </cell>
          <cell r="M1266" t="str">
            <v>F</v>
          </cell>
          <cell r="N1266">
            <v>36434</v>
          </cell>
          <cell r="O1266">
            <v>36405.104490740741</v>
          </cell>
          <cell r="P1266" t="str">
            <v>ADMIN</v>
          </cell>
          <cell r="Q1266">
            <v>36405.102743055555</v>
          </cell>
        </row>
        <row r="1267">
          <cell r="A1267" t="str">
            <v>94W00048361</v>
          </cell>
          <cell r="C1267" t="str">
            <v>RIYONO</v>
          </cell>
          <cell r="D1267">
            <v>25464</v>
          </cell>
          <cell r="E1267" t="str">
            <v>L</v>
          </cell>
          <cell r="F1267">
            <v>34578</v>
          </cell>
          <cell r="G1267">
            <v>34578</v>
          </cell>
          <cell r="I1267">
            <v>34632</v>
          </cell>
          <cell r="J1267">
            <v>35238</v>
          </cell>
          <cell r="L1267" t="str">
            <v>L</v>
          </cell>
          <cell r="M1267" t="str">
            <v>A</v>
          </cell>
          <cell r="N1267">
            <v>35186</v>
          </cell>
          <cell r="O1267">
            <v>36405.86005787037</v>
          </cell>
          <cell r="P1267" t="str">
            <v>ADMIN</v>
          </cell>
        </row>
        <row r="1268">
          <cell r="A1268" t="str">
            <v>94W00048379</v>
          </cell>
          <cell r="C1268" t="str">
            <v>HARNI</v>
          </cell>
          <cell r="D1268">
            <v>26543</v>
          </cell>
          <cell r="E1268" t="str">
            <v>P</v>
          </cell>
          <cell r="F1268">
            <v>34578</v>
          </cell>
          <cell r="G1268">
            <v>34578</v>
          </cell>
          <cell r="I1268">
            <v>34632</v>
          </cell>
          <cell r="J1268">
            <v>35238</v>
          </cell>
          <cell r="L1268" t="str">
            <v>L</v>
          </cell>
          <cell r="M1268" t="str">
            <v>A</v>
          </cell>
          <cell r="N1268">
            <v>35186</v>
          </cell>
          <cell r="O1268">
            <v>36405.86005787037</v>
          </cell>
          <cell r="P1268" t="str">
            <v>ADMIN</v>
          </cell>
        </row>
        <row r="1269">
          <cell r="A1269" t="str">
            <v>94W00048387</v>
          </cell>
          <cell r="C1269" t="str">
            <v>SUTARNO</v>
          </cell>
          <cell r="D1269">
            <v>19915</v>
          </cell>
          <cell r="E1269" t="str">
            <v>L</v>
          </cell>
          <cell r="F1269">
            <v>34578</v>
          </cell>
          <cell r="G1269">
            <v>34578</v>
          </cell>
          <cell r="I1269">
            <v>34632</v>
          </cell>
          <cell r="J1269">
            <v>35238</v>
          </cell>
          <cell r="L1269" t="str">
            <v>L</v>
          </cell>
          <cell r="M1269" t="str">
            <v>A</v>
          </cell>
          <cell r="N1269">
            <v>34973</v>
          </cell>
          <cell r="O1269">
            <v>36405.86005787037</v>
          </cell>
          <cell r="P1269" t="str">
            <v>ADMIN</v>
          </cell>
        </row>
        <row r="1270">
          <cell r="A1270" t="str">
            <v>94W00048395</v>
          </cell>
          <cell r="C1270" t="str">
            <v>TURIYAH</v>
          </cell>
          <cell r="D1270">
            <v>22107</v>
          </cell>
          <cell r="E1270" t="str">
            <v>P</v>
          </cell>
          <cell r="F1270">
            <v>34578</v>
          </cell>
          <cell r="G1270">
            <v>34578</v>
          </cell>
          <cell r="I1270">
            <v>34632</v>
          </cell>
          <cell r="J1270">
            <v>35238</v>
          </cell>
          <cell r="L1270" t="str">
            <v>L</v>
          </cell>
          <cell r="M1270" t="str">
            <v>A</v>
          </cell>
          <cell r="N1270">
            <v>34973</v>
          </cell>
          <cell r="O1270">
            <v>36405.86005787037</v>
          </cell>
          <cell r="P1270" t="str">
            <v>ADMIN</v>
          </cell>
        </row>
        <row r="1271">
          <cell r="A1271" t="str">
            <v>94W00048403</v>
          </cell>
          <cell r="C1271" t="str">
            <v>SUGENG</v>
          </cell>
          <cell r="D1271">
            <v>28004</v>
          </cell>
          <cell r="E1271" t="str">
            <v>L</v>
          </cell>
          <cell r="F1271">
            <v>34578</v>
          </cell>
          <cell r="G1271">
            <v>34578</v>
          </cell>
          <cell r="I1271">
            <v>34632</v>
          </cell>
          <cell r="J1271">
            <v>35238</v>
          </cell>
          <cell r="L1271" t="str">
            <v>L</v>
          </cell>
          <cell r="M1271" t="str">
            <v>A</v>
          </cell>
          <cell r="N1271">
            <v>34973</v>
          </cell>
          <cell r="O1271">
            <v>36405.86005787037</v>
          </cell>
          <cell r="P1271" t="str">
            <v>ADMIN</v>
          </cell>
        </row>
        <row r="1272">
          <cell r="A1272" t="str">
            <v>94W00048411</v>
          </cell>
          <cell r="C1272" t="str">
            <v>SUDAR</v>
          </cell>
          <cell r="D1272">
            <v>28369</v>
          </cell>
          <cell r="E1272" t="str">
            <v>P</v>
          </cell>
          <cell r="F1272">
            <v>34578</v>
          </cell>
          <cell r="G1272">
            <v>34578</v>
          </cell>
          <cell r="I1272">
            <v>34632</v>
          </cell>
          <cell r="J1272">
            <v>35238</v>
          </cell>
          <cell r="L1272" t="str">
            <v>L</v>
          </cell>
          <cell r="M1272" t="str">
            <v>A</v>
          </cell>
          <cell r="N1272">
            <v>34973</v>
          </cell>
          <cell r="O1272">
            <v>36405.860069444447</v>
          </cell>
          <cell r="P1272" t="str">
            <v>ADMIN</v>
          </cell>
        </row>
        <row r="1273">
          <cell r="A1273" t="str">
            <v>94W00048429</v>
          </cell>
          <cell r="C1273" t="str">
            <v>TUMIRUN</v>
          </cell>
          <cell r="D1273">
            <v>23011</v>
          </cell>
          <cell r="E1273" t="str">
            <v>L</v>
          </cell>
          <cell r="G1273">
            <v>34578</v>
          </cell>
          <cell r="L1273" t="str">
            <v>K0</v>
          </cell>
          <cell r="M1273" t="str">
            <v>AG</v>
          </cell>
          <cell r="N1273">
            <v>38047</v>
          </cell>
          <cell r="O1273">
            <v>38096.501516203702</v>
          </cell>
          <cell r="P1273" t="str">
            <v>A230320</v>
          </cell>
          <cell r="Q1273">
            <v>36405.102743055555</v>
          </cell>
        </row>
        <row r="1274">
          <cell r="A1274" t="str">
            <v>94W00048437</v>
          </cell>
          <cell r="C1274" t="str">
            <v>JURIYAH</v>
          </cell>
          <cell r="D1274">
            <v>24351</v>
          </cell>
          <cell r="E1274" t="str">
            <v>P</v>
          </cell>
          <cell r="G1274">
            <v>34578</v>
          </cell>
          <cell r="L1274" t="str">
            <v>K0</v>
          </cell>
          <cell r="M1274" t="str">
            <v>F</v>
          </cell>
          <cell r="N1274">
            <v>36434</v>
          </cell>
          <cell r="O1274">
            <v>36405.104479166665</v>
          </cell>
          <cell r="P1274" t="str">
            <v>ADMIN</v>
          </cell>
          <cell r="Q1274">
            <v>36405.102743055555</v>
          </cell>
        </row>
        <row r="1275">
          <cell r="A1275" t="str">
            <v>94W00048445</v>
          </cell>
          <cell r="C1275" t="str">
            <v>NIMAN</v>
          </cell>
          <cell r="D1275">
            <v>23443</v>
          </cell>
          <cell r="E1275" t="str">
            <v>L</v>
          </cell>
          <cell r="F1275">
            <v>34578</v>
          </cell>
          <cell r="G1275">
            <v>34578</v>
          </cell>
          <cell r="I1275">
            <v>34632</v>
          </cell>
          <cell r="J1275">
            <v>35238</v>
          </cell>
          <cell r="L1275" t="str">
            <v>L</v>
          </cell>
          <cell r="M1275" t="str">
            <v>A</v>
          </cell>
          <cell r="N1275">
            <v>35462</v>
          </cell>
          <cell r="O1275">
            <v>36405.860069444447</v>
          </cell>
          <cell r="P1275" t="str">
            <v>ADMIN</v>
          </cell>
        </row>
        <row r="1276">
          <cell r="A1276" t="str">
            <v>94W00048452</v>
          </cell>
          <cell r="C1276" t="str">
            <v>SARINEM</v>
          </cell>
          <cell r="D1276">
            <v>26908</v>
          </cell>
          <cell r="E1276" t="str">
            <v>P</v>
          </cell>
          <cell r="F1276">
            <v>34578</v>
          </cell>
          <cell r="G1276">
            <v>34578</v>
          </cell>
          <cell r="I1276">
            <v>34632</v>
          </cell>
          <cell r="J1276">
            <v>35238</v>
          </cell>
          <cell r="L1276" t="str">
            <v>L</v>
          </cell>
          <cell r="M1276" t="str">
            <v>A</v>
          </cell>
          <cell r="N1276">
            <v>35462</v>
          </cell>
          <cell r="O1276">
            <v>36405.860069444447</v>
          </cell>
          <cell r="P1276" t="str">
            <v>ADMIN</v>
          </cell>
        </row>
        <row r="1277">
          <cell r="A1277" t="str">
            <v>94W00048460</v>
          </cell>
          <cell r="C1277" t="str">
            <v>MASKUN</v>
          </cell>
          <cell r="D1277">
            <v>22379</v>
          </cell>
          <cell r="E1277" t="str">
            <v>L</v>
          </cell>
          <cell r="G1277">
            <v>34578</v>
          </cell>
          <cell r="L1277" t="str">
            <v>K0</v>
          </cell>
          <cell r="M1277" t="str">
            <v>AG</v>
          </cell>
          <cell r="N1277">
            <v>38047</v>
          </cell>
          <cell r="O1277">
            <v>38092.523622685185</v>
          </cell>
          <cell r="P1277" t="str">
            <v>A230320</v>
          </cell>
          <cell r="Q1277">
            <v>36405.102743055555</v>
          </cell>
        </row>
        <row r="1278">
          <cell r="A1278" t="str">
            <v>94W00048478</v>
          </cell>
          <cell r="C1278" t="str">
            <v>NGADIRAH</v>
          </cell>
          <cell r="D1278">
            <v>23456</v>
          </cell>
          <cell r="E1278" t="str">
            <v>P</v>
          </cell>
          <cell r="G1278">
            <v>34578</v>
          </cell>
          <cell r="L1278" t="str">
            <v>K0</v>
          </cell>
          <cell r="M1278" t="str">
            <v>F</v>
          </cell>
          <cell r="N1278">
            <v>36434</v>
          </cell>
          <cell r="O1278">
            <v>36405.104479166665</v>
          </cell>
          <cell r="P1278" t="str">
            <v>ADMIN</v>
          </cell>
          <cell r="Q1278">
            <v>36405.102743055555</v>
          </cell>
        </row>
        <row r="1279">
          <cell r="A1279" t="str">
            <v>94W00048486</v>
          </cell>
          <cell r="C1279" t="str">
            <v>TIMAN</v>
          </cell>
          <cell r="D1279">
            <v>24716</v>
          </cell>
          <cell r="E1279" t="str">
            <v>L</v>
          </cell>
          <cell r="F1279">
            <v>34578</v>
          </cell>
          <cell r="G1279">
            <v>34578</v>
          </cell>
          <cell r="I1279">
            <v>34632</v>
          </cell>
          <cell r="J1279">
            <v>35238</v>
          </cell>
          <cell r="L1279" t="str">
            <v>L</v>
          </cell>
          <cell r="M1279" t="str">
            <v>AG</v>
          </cell>
          <cell r="N1279">
            <v>35462</v>
          </cell>
          <cell r="O1279">
            <v>36405.860069444447</v>
          </cell>
          <cell r="P1279" t="str">
            <v>ADMIN</v>
          </cell>
        </row>
        <row r="1280">
          <cell r="A1280" t="str">
            <v>94W00048494</v>
          </cell>
          <cell r="C1280" t="str">
            <v>AMINEM</v>
          </cell>
          <cell r="D1280">
            <v>26543</v>
          </cell>
          <cell r="E1280" t="str">
            <v>P</v>
          </cell>
          <cell r="F1280">
            <v>34578</v>
          </cell>
          <cell r="G1280">
            <v>34578</v>
          </cell>
          <cell r="I1280">
            <v>34632</v>
          </cell>
          <cell r="J1280">
            <v>35238</v>
          </cell>
          <cell r="L1280" t="str">
            <v>L</v>
          </cell>
          <cell r="M1280" t="str">
            <v>AG</v>
          </cell>
          <cell r="N1280">
            <v>35462</v>
          </cell>
          <cell r="O1280">
            <v>36405.860069444447</v>
          </cell>
          <cell r="P1280" t="str">
            <v>ADMIN</v>
          </cell>
        </row>
        <row r="1281">
          <cell r="A1281" t="str">
            <v>94W00048502</v>
          </cell>
          <cell r="C1281" t="str">
            <v>PRAPTONO MIHARJO</v>
          </cell>
          <cell r="D1281">
            <v>20675</v>
          </cell>
          <cell r="E1281" t="str">
            <v>L</v>
          </cell>
          <cell r="G1281">
            <v>34578</v>
          </cell>
          <cell r="L1281" t="str">
            <v>K0</v>
          </cell>
          <cell r="M1281" t="str">
            <v>AG</v>
          </cell>
          <cell r="N1281">
            <v>38047</v>
          </cell>
          <cell r="O1281">
            <v>38092.523101851853</v>
          </cell>
          <cell r="P1281" t="str">
            <v>A230320</v>
          </cell>
          <cell r="Q1281">
            <v>36405.102743055555</v>
          </cell>
        </row>
        <row r="1282">
          <cell r="A1282" t="str">
            <v>94W00048510</v>
          </cell>
          <cell r="C1282" t="str">
            <v>SAMIEM</v>
          </cell>
          <cell r="D1282">
            <v>25447</v>
          </cell>
          <cell r="E1282" t="str">
            <v>P</v>
          </cell>
          <cell r="G1282">
            <v>34578</v>
          </cell>
          <cell r="L1282" t="str">
            <v>K0</v>
          </cell>
          <cell r="M1282" t="str">
            <v>F</v>
          </cell>
          <cell r="N1282">
            <v>36434</v>
          </cell>
          <cell r="O1282">
            <v>36405.104479166665</v>
          </cell>
          <cell r="P1282" t="str">
            <v>ADMIN</v>
          </cell>
          <cell r="Q1282">
            <v>36405.102743055555</v>
          </cell>
        </row>
        <row r="1283">
          <cell r="A1283" t="str">
            <v>94W00048528</v>
          </cell>
          <cell r="C1283" t="str">
            <v>AHMAD MIFTAHUDIN</v>
          </cell>
          <cell r="D1283">
            <v>20280</v>
          </cell>
          <cell r="E1283" t="str">
            <v>L</v>
          </cell>
          <cell r="G1283">
            <v>34578</v>
          </cell>
          <cell r="L1283" t="str">
            <v>K0</v>
          </cell>
          <cell r="M1283" t="str">
            <v>AG</v>
          </cell>
          <cell r="N1283">
            <v>36526</v>
          </cell>
          <cell r="O1283">
            <v>36405.104479166665</v>
          </cell>
          <cell r="P1283" t="str">
            <v>ADMIN</v>
          </cell>
          <cell r="Q1283">
            <v>36405.102743055555</v>
          </cell>
        </row>
        <row r="1284">
          <cell r="A1284" t="str">
            <v>94W00048536</v>
          </cell>
          <cell r="C1284" t="str">
            <v>SANGADAH</v>
          </cell>
          <cell r="D1284">
            <v>23442</v>
          </cell>
          <cell r="E1284" t="str">
            <v>P</v>
          </cell>
          <cell r="G1284">
            <v>34578</v>
          </cell>
          <cell r="L1284" t="str">
            <v>K0</v>
          </cell>
          <cell r="M1284" t="str">
            <v>F</v>
          </cell>
          <cell r="N1284">
            <v>36434</v>
          </cell>
          <cell r="O1284">
            <v>36405.104479166665</v>
          </cell>
          <cell r="P1284" t="str">
            <v>ADMIN</v>
          </cell>
          <cell r="Q1284">
            <v>36405.102743055555</v>
          </cell>
        </row>
        <row r="1285">
          <cell r="A1285" t="str">
            <v>94W00048544</v>
          </cell>
          <cell r="C1285" t="str">
            <v>ROLAND</v>
          </cell>
          <cell r="D1285">
            <v>21635</v>
          </cell>
          <cell r="E1285" t="str">
            <v>L</v>
          </cell>
          <cell r="F1285">
            <v>34578</v>
          </cell>
          <cell r="G1285">
            <v>34578</v>
          </cell>
          <cell r="I1285">
            <v>34632</v>
          </cell>
          <cell r="J1285">
            <v>35238</v>
          </cell>
          <cell r="L1285" t="str">
            <v>L</v>
          </cell>
          <cell r="M1285" t="str">
            <v>A</v>
          </cell>
          <cell r="N1285">
            <v>34700</v>
          </cell>
          <cell r="O1285">
            <v>36405.860069444447</v>
          </cell>
          <cell r="P1285" t="str">
            <v>ADMIN</v>
          </cell>
        </row>
        <row r="1286">
          <cell r="A1286" t="str">
            <v>94W00048551</v>
          </cell>
          <cell r="C1286" t="str">
            <v>SUWARNO</v>
          </cell>
          <cell r="D1286">
            <v>28369</v>
          </cell>
          <cell r="E1286" t="str">
            <v>L</v>
          </cell>
          <cell r="F1286">
            <v>34578</v>
          </cell>
          <cell r="G1286">
            <v>34578</v>
          </cell>
          <cell r="I1286">
            <v>34632</v>
          </cell>
          <cell r="J1286">
            <v>35238</v>
          </cell>
          <cell r="L1286" t="str">
            <v>L</v>
          </cell>
          <cell r="M1286" t="str">
            <v>A</v>
          </cell>
          <cell r="N1286">
            <v>35704</v>
          </cell>
          <cell r="O1286">
            <v>36405.860069444447</v>
          </cell>
          <cell r="P1286" t="str">
            <v>ADMIN</v>
          </cell>
        </row>
        <row r="1287">
          <cell r="A1287" t="str">
            <v>94W00048569</v>
          </cell>
          <cell r="B1287" t="str">
            <v>96130968</v>
          </cell>
          <cell r="C1287" t="str">
            <v>ASRIN</v>
          </cell>
          <cell r="D1287">
            <v>26372</v>
          </cell>
          <cell r="E1287" t="str">
            <v>L</v>
          </cell>
          <cell r="G1287">
            <v>34578</v>
          </cell>
          <cell r="L1287" t="str">
            <v>K0</v>
          </cell>
          <cell r="O1287">
            <v>38107</v>
          </cell>
          <cell r="P1287" t="str">
            <v>DE233310</v>
          </cell>
          <cell r="Q1287">
            <v>36405.102743055555</v>
          </cell>
        </row>
        <row r="1288">
          <cell r="A1288" t="str">
            <v>94W00048577</v>
          </cell>
          <cell r="C1288" t="str">
            <v>IKLIMA</v>
          </cell>
          <cell r="D1288">
            <v>27291</v>
          </cell>
          <cell r="E1288" t="str">
            <v>P</v>
          </cell>
          <cell r="F1288">
            <v>34578</v>
          </cell>
          <cell r="G1288">
            <v>34578</v>
          </cell>
          <cell r="I1288">
            <v>34632</v>
          </cell>
          <cell r="J1288">
            <v>35238</v>
          </cell>
          <cell r="L1288" t="str">
            <v>L</v>
          </cell>
          <cell r="M1288" t="str">
            <v>A</v>
          </cell>
          <cell r="N1288">
            <v>35065</v>
          </cell>
          <cell r="O1288">
            <v>36405.860069444447</v>
          </cell>
          <cell r="P1288" t="str">
            <v>ADMIN</v>
          </cell>
        </row>
        <row r="1289">
          <cell r="A1289" t="str">
            <v>94W00048585</v>
          </cell>
          <cell r="C1289" t="str">
            <v>BUDI WALUYO</v>
          </cell>
          <cell r="D1289">
            <v>26371</v>
          </cell>
          <cell r="E1289" t="str">
            <v>L</v>
          </cell>
          <cell r="F1289">
            <v>34578</v>
          </cell>
          <cell r="G1289">
            <v>34578</v>
          </cell>
          <cell r="I1289">
            <v>34632</v>
          </cell>
          <cell r="J1289">
            <v>35238</v>
          </cell>
          <cell r="L1289" t="str">
            <v>L</v>
          </cell>
          <cell r="M1289" t="str">
            <v>A</v>
          </cell>
          <cell r="N1289">
            <v>34973</v>
          </cell>
          <cell r="O1289">
            <v>36405.860069444447</v>
          </cell>
          <cell r="P1289" t="str">
            <v>ADMIN</v>
          </cell>
        </row>
        <row r="1290">
          <cell r="A1290" t="str">
            <v>94W00052048</v>
          </cell>
          <cell r="C1290" t="str">
            <v>NURAENI</v>
          </cell>
          <cell r="D1290">
            <v>26602</v>
          </cell>
          <cell r="E1290" t="str">
            <v>P</v>
          </cell>
          <cell r="F1290">
            <v>34851</v>
          </cell>
          <cell r="G1290">
            <v>34851</v>
          </cell>
          <cell r="I1290">
            <v>35644</v>
          </cell>
          <cell r="J1290">
            <v>35770</v>
          </cell>
          <cell r="L1290" t="str">
            <v>L</v>
          </cell>
          <cell r="M1290" t="str">
            <v>A</v>
          </cell>
          <cell r="N1290">
            <v>35065</v>
          </cell>
          <cell r="O1290">
            <v>36405.860300925924</v>
          </cell>
          <cell r="P1290" t="str">
            <v>ADMIN</v>
          </cell>
        </row>
        <row r="1291">
          <cell r="A1291" t="str">
            <v>94W00056182</v>
          </cell>
          <cell r="B1291" t="str">
            <v>971600009</v>
          </cell>
          <cell r="C1291" t="str">
            <v>HAMDAN AR LASAKA</v>
          </cell>
          <cell r="D1291">
            <v>26190</v>
          </cell>
          <cell r="E1291" t="str">
            <v>L</v>
          </cell>
          <cell r="F1291">
            <v>34669</v>
          </cell>
          <cell r="G1291">
            <v>37500</v>
          </cell>
          <cell r="O1291">
            <v>38099</v>
          </cell>
          <cell r="P1291" t="str">
            <v>DE233310</v>
          </cell>
        </row>
        <row r="1292">
          <cell r="A1292" t="str">
            <v>94W00056372</v>
          </cell>
          <cell r="B1292" t="str">
            <v>941300215</v>
          </cell>
          <cell r="C1292" t="str">
            <v>ABDUL FATAH</v>
          </cell>
          <cell r="D1292">
            <v>25745</v>
          </cell>
          <cell r="E1292" t="str">
            <v>L</v>
          </cell>
          <cell r="F1292">
            <v>34608</v>
          </cell>
          <cell r="G1292">
            <v>36251</v>
          </cell>
          <cell r="O1292">
            <v>38107</v>
          </cell>
          <cell r="P1292" t="str">
            <v>DE233310</v>
          </cell>
        </row>
        <row r="1293">
          <cell r="A1293" t="str">
            <v>94W00056463</v>
          </cell>
          <cell r="B1293" t="str">
            <v>941100219</v>
          </cell>
          <cell r="C1293" t="str">
            <v>USMAN JAYA</v>
          </cell>
          <cell r="D1293">
            <v>25851</v>
          </cell>
          <cell r="E1293" t="str">
            <v>L</v>
          </cell>
          <cell r="F1293">
            <v>34608</v>
          </cell>
          <cell r="G1293">
            <v>36251</v>
          </cell>
          <cell r="O1293">
            <v>38107</v>
          </cell>
          <cell r="P1293" t="str">
            <v>DE233310</v>
          </cell>
        </row>
        <row r="1294">
          <cell r="A1294" t="str">
            <v>94W00056547</v>
          </cell>
          <cell r="B1294" t="str">
            <v>941100214</v>
          </cell>
          <cell r="C1294" t="str">
            <v>HARDIN</v>
          </cell>
          <cell r="D1294">
            <v>25981</v>
          </cell>
          <cell r="E1294" t="str">
            <v>L</v>
          </cell>
          <cell r="F1294">
            <v>34608</v>
          </cell>
          <cell r="G1294">
            <v>36251</v>
          </cell>
          <cell r="O1294">
            <v>38107</v>
          </cell>
          <cell r="P1294" t="str">
            <v>DE233310</v>
          </cell>
        </row>
        <row r="1295">
          <cell r="A1295" t="str">
            <v>94W00056638</v>
          </cell>
          <cell r="B1295" t="str">
            <v>95110867</v>
          </cell>
          <cell r="C1295" t="str">
            <v>SUTIMAN</v>
          </cell>
          <cell r="D1295">
            <v>25027</v>
          </cell>
          <cell r="E1295" t="str">
            <v>L</v>
          </cell>
          <cell r="F1295">
            <v>34608</v>
          </cell>
          <cell r="G1295">
            <v>36161</v>
          </cell>
          <cell r="O1295">
            <v>38107</v>
          </cell>
          <cell r="P1295" t="str">
            <v>DE233310</v>
          </cell>
        </row>
        <row r="1296">
          <cell r="A1296" t="str">
            <v>94W00056703</v>
          </cell>
          <cell r="C1296" t="str">
            <v>SUPARDJO</v>
          </cell>
          <cell r="D1296">
            <v>23602</v>
          </cell>
          <cell r="E1296" t="str">
            <v>L</v>
          </cell>
          <cell r="G1296">
            <v>34608</v>
          </cell>
          <cell r="L1296" t="str">
            <v>K0</v>
          </cell>
          <cell r="M1296" t="str">
            <v>AG</v>
          </cell>
          <cell r="N1296">
            <v>36526</v>
          </cell>
          <cell r="O1296">
            <v>36405.104479166665</v>
          </cell>
          <cell r="P1296" t="str">
            <v>ADMIN</v>
          </cell>
          <cell r="Q1296">
            <v>36405.102743055555</v>
          </cell>
        </row>
        <row r="1297">
          <cell r="A1297" t="str">
            <v>94W00056711</v>
          </cell>
          <cell r="C1297" t="str">
            <v>PONIKEM</v>
          </cell>
          <cell r="D1297">
            <v>24636</v>
          </cell>
          <cell r="E1297" t="str">
            <v>P</v>
          </cell>
          <cell r="G1297">
            <v>34608</v>
          </cell>
          <cell r="L1297" t="str">
            <v>K0</v>
          </cell>
          <cell r="M1297" t="str">
            <v>AG</v>
          </cell>
          <cell r="N1297">
            <v>36434</v>
          </cell>
          <cell r="O1297">
            <v>36405.104479166665</v>
          </cell>
          <cell r="P1297" t="str">
            <v>ADMIN</v>
          </cell>
          <cell r="Q1297">
            <v>36405.102743055555</v>
          </cell>
        </row>
        <row r="1298">
          <cell r="A1298" t="str">
            <v>94W00056745</v>
          </cell>
          <cell r="C1298" t="str">
            <v>SUKARMAN SUWARNO</v>
          </cell>
          <cell r="D1298">
            <v>22129</v>
          </cell>
          <cell r="E1298" t="str">
            <v>L</v>
          </cell>
          <cell r="G1298">
            <v>34608</v>
          </cell>
          <cell r="L1298" t="str">
            <v>K0</v>
          </cell>
          <cell r="M1298" t="str">
            <v>AG</v>
          </cell>
          <cell r="N1298">
            <v>36526</v>
          </cell>
          <cell r="O1298">
            <v>36405.104467592595</v>
          </cell>
          <cell r="P1298" t="str">
            <v>ADMIN</v>
          </cell>
          <cell r="Q1298">
            <v>36405.102743055555</v>
          </cell>
        </row>
        <row r="1299">
          <cell r="A1299" t="str">
            <v>94W00056752</v>
          </cell>
          <cell r="C1299" t="str">
            <v>MIRAH</v>
          </cell>
          <cell r="D1299">
            <v>22411</v>
          </cell>
          <cell r="E1299" t="str">
            <v>P</v>
          </cell>
          <cell r="G1299">
            <v>34608</v>
          </cell>
          <cell r="L1299" t="str">
            <v>K0</v>
          </cell>
          <cell r="M1299" t="str">
            <v>AG</v>
          </cell>
          <cell r="N1299">
            <v>36434</v>
          </cell>
          <cell r="O1299">
            <v>36405.104467592595</v>
          </cell>
          <cell r="P1299" t="str">
            <v>ADMIN</v>
          </cell>
          <cell r="Q1299">
            <v>36405.102743055555</v>
          </cell>
        </row>
        <row r="1300">
          <cell r="A1300" t="str">
            <v>94W00056760</v>
          </cell>
          <cell r="C1300" t="str">
            <v>SUTARNO</v>
          </cell>
          <cell r="D1300">
            <v>23012</v>
          </cell>
          <cell r="E1300" t="str">
            <v>L</v>
          </cell>
          <cell r="G1300">
            <v>34608</v>
          </cell>
          <cell r="L1300" t="str">
            <v>K0</v>
          </cell>
          <cell r="M1300" t="str">
            <v>AG</v>
          </cell>
          <cell r="N1300">
            <v>37257</v>
          </cell>
          <cell r="O1300">
            <v>36405.104467592595</v>
          </cell>
          <cell r="P1300" t="str">
            <v>ADMIN</v>
          </cell>
          <cell r="Q1300">
            <v>36405.102743055555</v>
          </cell>
        </row>
        <row r="1301">
          <cell r="A1301" t="str">
            <v>94W00056778</v>
          </cell>
          <cell r="C1301" t="str">
            <v>SAMINAH</v>
          </cell>
          <cell r="D1301">
            <v>24460</v>
          </cell>
          <cell r="E1301" t="str">
            <v>P</v>
          </cell>
          <cell r="G1301">
            <v>34608</v>
          </cell>
          <cell r="L1301" t="str">
            <v>K0</v>
          </cell>
          <cell r="M1301" t="str">
            <v>AG</v>
          </cell>
          <cell r="N1301">
            <v>36434</v>
          </cell>
          <cell r="O1301">
            <v>36405.104467592595</v>
          </cell>
          <cell r="P1301" t="str">
            <v>ADMIN</v>
          </cell>
          <cell r="Q1301">
            <v>36405.102743055555</v>
          </cell>
        </row>
        <row r="1302">
          <cell r="A1302" t="str">
            <v>94W00056802</v>
          </cell>
          <cell r="C1302" t="str">
            <v>HADI MARYANTO</v>
          </cell>
          <cell r="D1302">
            <v>17648</v>
          </cell>
          <cell r="E1302" t="str">
            <v>L</v>
          </cell>
          <cell r="G1302">
            <v>34608</v>
          </cell>
          <cell r="L1302" t="str">
            <v>K0</v>
          </cell>
          <cell r="M1302" t="str">
            <v>F</v>
          </cell>
          <cell r="N1302">
            <v>35886</v>
          </cell>
          <cell r="O1302">
            <v>36405.104467592595</v>
          </cell>
          <cell r="P1302" t="str">
            <v>ADMIN</v>
          </cell>
          <cell r="Q1302">
            <v>36405.102743055555</v>
          </cell>
        </row>
        <row r="1303">
          <cell r="A1303" t="str">
            <v>94W00056869</v>
          </cell>
          <cell r="C1303" t="str">
            <v>NITAM SUTANTO</v>
          </cell>
          <cell r="D1303">
            <v>25823</v>
          </cell>
          <cell r="E1303" t="str">
            <v>L</v>
          </cell>
          <cell r="G1303">
            <v>34608</v>
          </cell>
          <cell r="L1303" t="str">
            <v>K0</v>
          </cell>
          <cell r="M1303" t="str">
            <v>AG</v>
          </cell>
          <cell r="N1303">
            <v>36526</v>
          </cell>
          <cell r="O1303">
            <v>36405.104467592595</v>
          </cell>
          <cell r="P1303" t="str">
            <v>ADMIN</v>
          </cell>
          <cell r="Q1303">
            <v>36405.102743055555</v>
          </cell>
        </row>
        <row r="1304">
          <cell r="A1304" t="str">
            <v>94W00056877</v>
          </cell>
          <cell r="C1304" t="str">
            <v>TUNEM</v>
          </cell>
          <cell r="D1304">
            <v>26585</v>
          </cell>
          <cell r="E1304" t="str">
            <v>P</v>
          </cell>
          <cell r="G1304">
            <v>34608</v>
          </cell>
          <cell r="L1304" t="str">
            <v>K0</v>
          </cell>
          <cell r="M1304" t="str">
            <v>P</v>
          </cell>
          <cell r="N1304">
            <v>36434</v>
          </cell>
          <cell r="O1304">
            <v>36405.104467592595</v>
          </cell>
          <cell r="P1304" t="str">
            <v>ADMIN</v>
          </cell>
          <cell r="Q1304">
            <v>36405.102743055555</v>
          </cell>
        </row>
        <row r="1305">
          <cell r="A1305" t="str">
            <v>94W00056885</v>
          </cell>
          <cell r="C1305" t="str">
            <v>AGUS</v>
          </cell>
          <cell r="D1305">
            <v>27519</v>
          </cell>
          <cell r="E1305" t="str">
            <v>L</v>
          </cell>
          <cell r="F1305">
            <v>34608</v>
          </cell>
          <cell r="G1305">
            <v>34608</v>
          </cell>
          <cell r="I1305">
            <v>34675</v>
          </cell>
          <cell r="J1305">
            <v>35096</v>
          </cell>
          <cell r="L1305" t="str">
            <v>L</v>
          </cell>
          <cell r="M1305" t="str">
            <v>A</v>
          </cell>
          <cell r="N1305">
            <v>35431</v>
          </cell>
          <cell r="O1305">
            <v>36405.860069444447</v>
          </cell>
          <cell r="P1305" t="str">
            <v>ADMIN</v>
          </cell>
        </row>
        <row r="1306">
          <cell r="A1306" t="str">
            <v>94W00056893</v>
          </cell>
          <cell r="C1306" t="str">
            <v>SAMIN</v>
          </cell>
          <cell r="D1306">
            <v>26225</v>
          </cell>
          <cell r="E1306" t="str">
            <v>L</v>
          </cell>
          <cell r="G1306">
            <v>34608</v>
          </cell>
          <cell r="L1306" t="str">
            <v>K0</v>
          </cell>
          <cell r="M1306" t="str">
            <v>AG</v>
          </cell>
          <cell r="N1306">
            <v>36526</v>
          </cell>
          <cell r="O1306">
            <v>36405.104467592595</v>
          </cell>
          <cell r="P1306" t="str">
            <v>ADMIN</v>
          </cell>
          <cell r="Q1306">
            <v>36405.102743055555</v>
          </cell>
        </row>
        <row r="1307">
          <cell r="A1307" t="str">
            <v>94W00056901</v>
          </cell>
          <cell r="C1307" t="str">
            <v>MARTINAH</v>
          </cell>
          <cell r="D1307">
            <v>26947</v>
          </cell>
          <cell r="E1307" t="str">
            <v>P</v>
          </cell>
          <cell r="G1307">
            <v>34608</v>
          </cell>
          <cell r="L1307" t="str">
            <v>K0</v>
          </cell>
          <cell r="M1307" t="str">
            <v>P</v>
          </cell>
          <cell r="N1307">
            <v>36434</v>
          </cell>
          <cell r="O1307">
            <v>36405.104467592595</v>
          </cell>
          <cell r="P1307" t="str">
            <v>ADMIN</v>
          </cell>
          <cell r="Q1307">
            <v>36405.102743055555</v>
          </cell>
        </row>
        <row r="1308">
          <cell r="A1308" t="str">
            <v>94W00056950</v>
          </cell>
          <cell r="C1308" t="str">
            <v>SARWONO</v>
          </cell>
          <cell r="D1308">
            <v>23416</v>
          </cell>
          <cell r="E1308" t="str">
            <v>L</v>
          </cell>
          <cell r="F1308">
            <v>34608</v>
          </cell>
          <cell r="G1308">
            <v>34608</v>
          </cell>
          <cell r="I1308">
            <v>34675</v>
          </cell>
          <cell r="J1308">
            <v>35096</v>
          </cell>
          <cell r="L1308" t="str">
            <v>L</v>
          </cell>
          <cell r="M1308" t="str">
            <v>A</v>
          </cell>
          <cell r="N1308">
            <v>35551</v>
          </cell>
          <cell r="O1308">
            <v>36405.860069444447</v>
          </cell>
          <cell r="P1308" t="str">
            <v>ADMIN</v>
          </cell>
        </row>
        <row r="1309">
          <cell r="A1309" t="str">
            <v>94W00056968</v>
          </cell>
          <cell r="C1309" t="str">
            <v>MANISAH</v>
          </cell>
          <cell r="D1309">
            <v>25030</v>
          </cell>
          <cell r="E1309" t="str">
            <v>P</v>
          </cell>
          <cell r="F1309">
            <v>34608</v>
          </cell>
          <cell r="G1309">
            <v>34608</v>
          </cell>
          <cell r="I1309">
            <v>34675</v>
          </cell>
          <cell r="J1309">
            <v>35096</v>
          </cell>
          <cell r="L1309" t="str">
            <v>L</v>
          </cell>
          <cell r="M1309" t="str">
            <v>A</v>
          </cell>
          <cell r="N1309">
            <v>35551</v>
          </cell>
          <cell r="O1309">
            <v>36405.860069444447</v>
          </cell>
          <cell r="P1309" t="str">
            <v>ADMIN</v>
          </cell>
        </row>
        <row r="1310">
          <cell r="A1310" t="str">
            <v>94W00057016</v>
          </cell>
          <cell r="C1310" t="str">
            <v>WASONO</v>
          </cell>
          <cell r="D1310">
            <v>23665</v>
          </cell>
          <cell r="E1310" t="str">
            <v>L</v>
          </cell>
          <cell r="G1310">
            <v>34608</v>
          </cell>
          <cell r="L1310" t="str">
            <v>K0</v>
          </cell>
          <cell r="M1310" t="str">
            <v>AG</v>
          </cell>
          <cell r="N1310">
            <v>36526</v>
          </cell>
          <cell r="O1310">
            <v>36405.104467592595</v>
          </cell>
          <cell r="P1310" t="str">
            <v>ADMIN</v>
          </cell>
          <cell r="Q1310">
            <v>36405.102743055555</v>
          </cell>
        </row>
        <row r="1311">
          <cell r="A1311" t="str">
            <v>94W00057024</v>
          </cell>
          <cell r="C1311" t="str">
            <v>TURYATI</v>
          </cell>
          <cell r="D1311">
            <v>25365</v>
          </cell>
          <cell r="E1311" t="str">
            <v>P</v>
          </cell>
          <cell r="G1311">
            <v>34608</v>
          </cell>
          <cell r="L1311" t="str">
            <v>K0</v>
          </cell>
          <cell r="M1311" t="str">
            <v>AG</v>
          </cell>
          <cell r="N1311">
            <v>36434</v>
          </cell>
          <cell r="O1311">
            <v>36405.104467592595</v>
          </cell>
          <cell r="P1311" t="str">
            <v>ADMIN</v>
          </cell>
          <cell r="Q1311">
            <v>36405.102743055555</v>
          </cell>
        </row>
        <row r="1312">
          <cell r="A1312" t="str">
            <v>94W00069391</v>
          </cell>
          <cell r="C1312" t="str">
            <v>BASMIN</v>
          </cell>
          <cell r="D1312">
            <v>26519</v>
          </cell>
          <cell r="E1312" t="str">
            <v>L</v>
          </cell>
          <cell r="F1312">
            <v>34669</v>
          </cell>
          <cell r="G1312">
            <v>34669</v>
          </cell>
          <cell r="I1312">
            <v>34725</v>
          </cell>
          <cell r="J1312">
            <v>35070</v>
          </cell>
          <cell r="L1312" t="str">
            <v>L</v>
          </cell>
          <cell r="M1312" t="str">
            <v>AG</v>
          </cell>
          <cell r="N1312">
            <v>35431</v>
          </cell>
          <cell r="O1312">
            <v>36405.860069444447</v>
          </cell>
          <cell r="P1312" t="str">
            <v>ADMIN</v>
          </cell>
        </row>
        <row r="1313">
          <cell r="A1313" t="str">
            <v>94W00069409</v>
          </cell>
          <cell r="C1313" t="str">
            <v>SRI YANA</v>
          </cell>
          <cell r="D1313">
            <v>26921</v>
          </cell>
          <cell r="E1313" t="str">
            <v>P</v>
          </cell>
          <cell r="F1313">
            <v>34669</v>
          </cell>
          <cell r="G1313">
            <v>34669</v>
          </cell>
          <cell r="I1313">
            <v>34725</v>
          </cell>
          <cell r="J1313">
            <v>35070</v>
          </cell>
          <cell r="L1313" t="str">
            <v>L</v>
          </cell>
          <cell r="M1313" t="str">
            <v>AG</v>
          </cell>
          <cell r="N1313">
            <v>35431</v>
          </cell>
          <cell r="O1313">
            <v>36405.860069444447</v>
          </cell>
          <cell r="P1313" t="str">
            <v>ADMIN</v>
          </cell>
        </row>
        <row r="1314">
          <cell r="A1314" t="str">
            <v>94W00069417</v>
          </cell>
          <cell r="C1314" t="str">
            <v>ASLILA</v>
          </cell>
          <cell r="D1314">
            <v>27792</v>
          </cell>
          <cell r="E1314" t="str">
            <v>L</v>
          </cell>
          <cell r="F1314">
            <v>34669</v>
          </cell>
          <cell r="G1314">
            <v>34669</v>
          </cell>
          <cell r="I1314">
            <v>34725</v>
          </cell>
          <cell r="J1314">
            <v>35070</v>
          </cell>
          <cell r="L1314" t="str">
            <v>L</v>
          </cell>
          <cell r="M1314" t="str">
            <v>A</v>
          </cell>
          <cell r="N1314">
            <v>34973</v>
          </cell>
          <cell r="O1314">
            <v>36405.860069444447</v>
          </cell>
          <cell r="P1314" t="str">
            <v>ADMIN</v>
          </cell>
        </row>
        <row r="1315">
          <cell r="A1315" t="str">
            <v>94W00069425</v>
          </cell>
          <cell r="C1315" t="str">
            <v>NURHAYATI</v>
          </cell>
          <cell r="D1315">
            <v>27975</v>
          </cell>
          <cell r="E1315" t="str">
            <v>P</v>
          </cell>
          <cell r="F1315">
            <v>34669</v>
          </cell>
          <cell r="G1315">
            <v>34669</v>
          </cell>
          <cell r="I1315">
            <v>34725</v>
          </cell>
          <cell r="J1315">
            <v>35070</v>
          </cell>
          <cell r="L1315" t="str">
            <v>L</v>
          </cell>
          <cell r="M1315" t="str">
            <v>A</v>
          </cell>
          <cell r="N1315">
            <v>34973</v>
          </cell>
          <cell r="O1315">
            <v>36405.860069444447</v>
          </cell>
          <cell r="P1315" t="str">
            <v>ADMIN</v>
          </cell>
        </row>
        <row r="1316">
          <cell r="A1316" t="str">
            <v>94W00069433</v>
          </cell>
          <cell r="C1316" t="str">
            <v>HARTINI</v>
          </cell>
          <cell r="D1316">
            <v>29009</v>
          </cell>
          <cell r="E1316" t="str">
            <v>P</v>
          </cell>
          <cell r="F1316">
            <v>34669</v>
          </cell>
          <cell r="G1316">
            <v>34669</v>
          </cell>
          <cell r="I1316">
            <v>34725</v>
          </cell>
          <cell r="J1316">
            <v>35070</v>
          </cell>
          <cell r="L1316" t="str">
            <v>L</v>
          </cell>
          <cell r="M1316" t="str">
            <v>A</v>
          </cell>
          <cell r="N1316">
            <v>35125</v>
          </cell>
          <cell r="O1316">
            <v>36405.860069444447</v>
          </cell>
          <cell r="P1316" t="str">
            <v>ADMIN</v>
          </cell>
        </row>
        <row r="1317">
          <cell r="A1317" t="str">
            <v>94W00069441</v>
          </cell>
          <cell r="C1317" t="str">
            <v>AHMAD</v>
          </cell>
          <cell r="D1317">
            <v>27668</v>
          </cell>
          <cell r="E1317" t="str">
            <v>L</v>
          </cell>
          <cell r="F1317">
            <v>34669</v>
          </cell>
          <cell r="G1317">
            <v>34669</v>
          </cell>
          <cell r="I1317">
            <v>34725</v>
          </cell>
          <cell r="J1317">
            <v>35070</v>
          </cell>
          <cell r="L1317" t="str">
            <v>L</v>
          </cell>
          <cell r="M1317" t="str">
            <v>A</v>
          </cell>
          <cell r="N1317">
            <v>35431</v>
          </cell>
          <cell r="O1317">
            <v>36405.860069444447</v>
          </cell>
          <cell r="P1317" t="str">
            <v>ADMIN</v>
          </cell>
        </row>
        <row r="1318">
          <cell r="A1318" t="str">
            <v>94W00069458</v>
          </cell>
          <cell r="C1318" t="str">
            <v>HALINE</v>
          </cell>
          <cell r="D1318">
            <v>28249</v>
          </cell>
          <cell r="E1318" t="str">
            <v>P</v>
          </cell>
          <cell r="F1318">
            <v>34669</v>
          </cell>
          <cell r="G1318">
            <v>34669</v>
          </cell>
          <cell r="I1318">
            <v>34725</v>
          </cell>
          <cell r="J1318">
            <v>35070</v>
          </cell>
          <cell r="L1318" t="str">
            <v>L</v>
          </cell>
          <cell r="M1318" t="str">
            <v>A</v>
          </cell>
          <cell r="N1318">
            <v>35431</v>
          </cell>
          <cell r="O1318">
            <v>36405.860069444447</v>
          </cell>
          <cell r="P1318" t="str">
            <v>ADMIN</v>
          </cell>
        </row>
        <row r="1319">
          <cell r="A1319" t="str">
            <v>94W00069466</v>
          </cell>
          <cell r="C1319" t="str">
            <v>HASMIN</v>
          </cell>
          <cell r="D1319">
            <v>19649</v>
          </cell>
          <cell r="E1319" t="str">
            <v>L</v>
          </cell>
          <cell r="F1319">
            <v>34669</v>
          </cell>
          <cell r="G1319">
            <v>34669</v>
          </cell>
          <cell r="I1319">
            <v>34725</v>
          </cell>
          <cell r="J1319">
            <v>35070</v>
          </cell>
          <cell r="L1319" t="str">
            <v>L</v>
          </cell>
          <cell r="M1319" t="str">
            <v>AG</v>
          </cell>
          <cell r="N1319">
            <v>35431</v>
          </cell>
          <cell r="O1319">
            <v>37203.621446759258</v>
          </cell>
          <cell r="P1319" t="str">
            <v>ENY</v>
          </cell>
        </row>
        <row r="1320">
          <cell r="A1320" t="str">
            <v>94W00069474</v>
          </cell>
          <cell r="C1320" t="str">
            <v>SUHNIMA</v>
          </cell>
          <cell r="D1320">
            <v>23774</v>
          </cell>
          <cell r="E1320" t="str">
            <v>P</v>
          </cell>
          <cell r="F1320">
            <v>34669</v>
          </cell>
          <cell r="G1320">
            <v>34669</v>
          </cell>
          <cell r="I1320">
            <v>34725</v>
          </cell>
          <cell r="J1320">
            <v>35070</v>
          </cell>
          <cell r="L1320" t="str">
            <v>L</v>
          </cell>
          <cell r="M1320" t="str">
            <v>AG</v>
          </cell>
          <cell r="N1320">
            <v>35431</v>
          </cell>
          <cell r="O1320">
            <v>37203.607974537037</v>
          </cell>
          <cell r="P1320" t="str">
            <v>ENY</v>
          </cell>
        </row>
        <row r="1321">
          <cell r="A1321" t="str">
            <v>94W00069482</v>
          </cell>
          <cell r="C1321" t="str">
            <v>SUWANDI</v>
          </cell>
          <cell r="D1321">
            <v>25873</v>
          </cell>
          <cell r="E1321" t="str">
            <v>L</v>
          </cell>
          <cell r="F1321">
            <v>34669</v>
          </cell>
          <cell r="G1321">
            <v>34669</v>
          </cell>
          <cell r="I1321">
            <v>34725</v>
          </cell>
          <cell r="J1321">
            <v>35070</v>
          </cell>
          <cell r="L1321" t="str">
            <v>L</v>
          </cell>
          <cell r="M1321" t="str">
            <v>AG</v>
          </cell>
          <cell r="N1321">
            <v>35431</v>
          </cell>
          <cell r="O1321">
            <v>38014.398333333331</v>
          </cell>
          <cell r="P1321" t="str">
            <v>A230320</v>
          </cell>
        </row>
        <row r="1322">
          <cell r="A1322" t="str">
            <v>94W00069490</v>
          </cell>
          <cell r="C1322" t="str">
            <v>RANA</v>
          </cell>
          <cell r="D1322">
            <v>27007</v>
          </cell>
          <cell r="E1322" t="str">
            <v>P</v>
          </cell>
          <cell r="F1322">
            <v>34669</v>
          </cell>
          <cell r="G1322">
            <v>34669</v>
          </cell>
          <cell r="I1322">
            <v>34725</v>
          </cell>
          <cell r="J1322">
            <v>35070</v>
          </cell>
          <cell r="L1322" t="str">
            <v>L</v>
          </cell>
          <cell r="M1322" t="str">
            <v>A</v>
          </cell>
          <cell r="N1322">
            <v>35431</v>
          </cell>
          <cell r="O1322">
            <v>36405.860069444447</v>
          </cell>
          <cell r="P1322" t="str">
            <v>ADMIN</v>
          </cell>
        </row>
        <row r="1323">
          <cell r="A1323" t="str">
            <v>94W00069508</v>
          </cell>
          <cell r="C1323" t="str">
            <v>SARIYO</v>
          </cell>
          <cell r="D1323">
            <v>27553</v>
          </cell>
          <cell r="E1323" t="str">
            <v>L</v>
          </cell>
          <cell r="F1323">
            <v>34669</v>
          </cell>
          <cell r="G1323">
            <v>34669</v>
          </cell>
          <cell r="I1323">
            <v>34725</v>
          </cell>
          <cell r="J1323">
            <v>35070</v>
          </cell>
          <cell r="L1323" t="str">
            <v>L</v>
          </cell>
          <cell r="M1323" t="str">
            <v>A</v>
          </cell>
          <cell r="N1323">
            <v>35431</v>
          </cell>
          <cell r="O1323">
            <v>36405.860069444447</v>
          </cell>
          <cell r="P1323" t="str">
            <v>ADMIN</v>
          </cell>
        </row>
        <row r="1324">
          <cell r="A1324" t="str">
            <v>94W00069516</v>
          </cell>
          <cell r="C1324" t="str">
            <v>ISMAIL</v>
          </cell>
          <cell r="D1324">
            <v>28256</v>
          </cell>
          <cell r="E1324" t="str">
            <v>L</v>
          </cell>
          <cell r="F1324">
            <v>34669</v>
          </cell>
          <cell r="G1324">
            <v>34669</v>
          </cell>
          <cell r="I1324">
            <v>34725</v>
          </cell>
          <cell r="J1324">
            <v>35070</v>
          </cell>
          <cell r="L1324" t="str">
            <v>L</v>
          </cell>
          <cell r="M1324" t="str">
            <v>A</v>
          </cell>
          <cell r="N1324">
            <v>35065</v>
          </cell>
          <cell r="O1324">
            <v>36405.860069444447</v>
          </cell>
          <cell r="P1324" t="str">
            <v>ADMIN</v>
          </cell>
        </row>
        <row r="1325">
          <cell r="A1325" t="str">
            <v>94W00069524</v>
          </cell>
          <cell r="C1325" t="str">
            <v>ASTARATI</v>
          </cell>
          <cell r="D1325">
            <v>27242</v>
          </cell>
          <cell r="E1325" t="str">
            <v>L</v>
          </cell>
          <cell r="F1325">
            <v>34669</v>
          </cell>
          <cell r="G1325">
            <v>34669</v>
          </cell>
          <cell r="I1325">
            <v>34725</v>
          </cell>
          <cell r="J1325">
            <v>35070</v>
          </cell>
          <cell r="L1325" t="str">
            <v>L</v>
          </cell>
          <cell r="M1325" t="str">
            <v>A</v>
          </cell>
          <cell r="N1325">
            <v>35125</v>
          </cell>
          <cell r="O1325">
            <v>36405.860081018516</v>
          </cell>
          <cell r="P1325" t="str">
            <v>ADMIN</v>
          </cell>
        </row>
        <row r="1326">
          <cell r="A1326" t="str">
            <v>94W00069532</v>
          </cell>
          <cell r="C1326" t="str">
            <v>ROSMIYATI</v>
          </cell>
          <cell r="D1326">
            <v>26313</v>
          </cell>
          <cell r="E1326" t="str">
            <v>P</v>
          </cell>
          <cell r="F1326">
            <v>34669</v>
          </cell>
          <cell r="G1326">
            <v>34669</v>
          </cell>
          <cell r="I1326">
            <v>34725</v>
          </cell>
          <cell r="J1326">
            <v>35070</v>
          </cell>
          <cell r="L1326" t="str">
            <v>L</v>
          </cell>
          <cell r="M1326" t="str">
            <v>A</v>
          </cell>
          <cell r="N1326">
            <v>35125</v>
          </cell>
          <cell r="O1326">
            <v>36405.860081018516</v>
          </cell>
          <cell r="P1326" t="str">
            <v>ADMIN</v>
          </cell>
        </row>
        <row r="1327">
          <cell r="A1327" t="str">
            <v>94W00069540</v>
          </cell>
          <cell r="C1327" t="str">
            <v>USBUDIYATI</v>
          </cell>
          <cell r="D1327">
            <v>28681</v>
          </cell>
          <cell r="E1327" t="str">
            <v>L</v>
          </cell>
          <cell r="F1327">
            <v>34669</v>
          </cell>
          <cell r="G1327">
            <v>34669</v>
          </cell>
          <cell r="I1327">
            <v>34725</v>
          </cell>
          <cell r="J1327">
            <v>35070</v>
          </cell>
          <cell r="L1327" t="str">
            <v>L</v>
          </cell>
          <cell r="M1327" t="str">
            <v>A</v>
          </cell>
          <cell r="N1327">
            <v>35431</v>
          </cell>
          <cell r="O1327">
            <v>36405.86010416667</v>
          </cell>
          <cell r="P1327" t="str">
            <v>ADMIN</v>
          </cell>
        </row>
        <row r="1328">
          <cell r="A1328" t="str">
            <v>94W00069557</v>
          </cell>
          <cell r="C1328" t="str">
            <v>SIRAJUDI</v>
          </cell>
          <cell r="D1328">
            <v>27350</v>
          </cell>
          <cell r="E1328" t="str">
            <v>L</v>
          </cell>
          <cell r="F1328">
            <v>34669</v>
          </cell>
          <cell r="G1328">
            <v>34669</v>
          </cell>
          <cell r="I1328">
            <v>34725</v>
          </cell>
          <cell r="J1328">
            <v>35070</v>
          </cell>
          <cell r="L1328" t="str">
            <v>L</v>
          </cell>
          <cell r="M1328" t="str">
            <v>A</v>
          </cell>
          <cell r="N1328">
            <v>35431</v>
          </cell>
          <cell r="O1328">
            <v>36405.86010416667</v>
          </cell>
          <cell r="P1328" t="str">
            <v>ADMIN</v>
          </cell>
        </row>
        <row r="1329">
          <cell r="A1329" t="str">
            <v>94W00069565</v>
          </cell>
          <cell r="C1329" t="str">
            <v>RONINGSIH</v>
          </cell>
          <cell r="D1329">
            <v>27683</v>
          </cell>
          <cell r="E1329" t="str">
            <v>P</v>
          </cell>
          <cell r="F1329">
            <v>34669</v>
          </cell>
          <cell r="G1329">
            <v>34669</v>
          </cell>
          <cell r="I1329">
            <v>34725</v>
          </cell>
          <cell r="J1329">
            <v>35070</v>
          </cell>
          <cell r="L1329" t="str">
            <v>L</v>
          </cell>
          <cell r="M1329" t="str">
            <v>AG</v>
          </cell>
          <cell r="N1329">
            <v>35431</v>
          </cell>
          <cell r="O1329">
            <v>38299.54278935185</v>
          </cell>
          <cell r="P1329" t="str">
            <v>A230320</v>
          </cell>
        </row>
        <row r="1330">
          <cell r="A1330" t="str">
            <v>94W00069573</v>
          </cell>
          <cell r="C1330" t="str">
            <v>SUAIB</v>
          </cell>
          <cell r="D1330">
            <v>26640</v>
          </cell>
          <cell r="E1330" t="str">
            <v>L</v>
          </cell>
          <cell r="F1330">
            <v>34669</v>
          </cell>
          <cell r="G1330">
            <v>34669</v>
          </cell>
          <cell r="I1330">
            <v>34725</v>
          </cell>
          <cell r="J1330">
            <v>35070</v>
          </cell>
          <cell r="L1330" t="str">
            <v>L</v>
          </cell>
          <cell r="M1330" t="str">
            <v>A</v>
          </cell>
          <cell r="N1330">
            <v>35431</v>
          </cell>
          <cell r="O1330">
            <v>36405.86010416667</v>
          </cell>
          <cell r="P1330" t="str">
            <v>ADMIN</v>
          </cell>
        </row>
        <row r="1331">
          <cell r="A1331" t="str">
            <v>94W00069581</v>
          </cell>
          <cell r="C1331" t="str">
            <v>NENI</v>
          </cell>
          <cell r="D1331">
            <v>27337</v>
          </cell>
          <cell r="E1331" t="str">
            <v>P</v>
          </cell>
          <cell r="F1331">
            <v>34669</v>
          </cell>
          <cell r="G1331">
            <v>34669</v>
          </cell>
          <cell r="I1331">
            <v>34725</v>
          </cell>
          <cell r="J1331">
            <v>35070</v>
          </cell>
          <cell r="L1331" t="str">
            <v>L</v>
          </cell>
          <cell r="M1331" t="str">
            <v>A</v>
          </cell>
          <cell r="N1331">
            <v>35431</v>
          </cell>
          <cell r="O1331">
            <v>36405.86010416667</v>
          </cell>
          <cell r="P1331" t="str">
            <v>ADMIN</v>
          </cell>
        </row>
        <row r="1332">
          <cell r="A1332" t="str">
            <v>94W00069599</v>
          </cell>
          <cell r="C1332" t="str">
            <v>MASKAPA</v>
          </cell>
          <cell r="D1332">
            <v>18246</v>
          </cell>
          <cell r="E1332" t="str">
            <v>L</v>
          </cell>
          <cell r="F1332">
            <v>34669</v>
          </cell>
          <cell r="G1332">
            <v>34669</v>
          </cell>
          <cell r="I1332">
            <v>34725</v>
          </cell>
          <cell r="J1332">
            <v>35070</v>
          </cell>
          <cell r="L1332" t="str">
            <v>L</v>
          </cell>
          <cell r="M1332" t="str">
            <v>A</v>
          </cell>
          <cell r="N1332">
            <v>35125</v>
          </cell>
          <cell r="O1332">
            <v>36405.86010416667</v>
          </cell>
          <cell r="P1332" t="str">
            <v>ADMIN</v>
          </cell>
        </row>
        <row r="1333">
          <cell r="A1333" t="str">
            <v>94W00069607</v>
          </cell>
          <cell r="C1333" t="str">
            <v>YANGO</v>
          </cell>
          <cell r="D1333">
            <v>18925</v>
          </cell>
          <cell r="E1333" t="str">
            <v>P</v>
          </cell>
          <cell r="F1333">
            <v>34669</v>
          </cell>
          <cell r="G1333">
            <v>34669</v>
          </cell>
          <cell r="I1333">
            <v>34725</v>
          </cell>
          <cell r="J1333">
            <v>35070</v>
          </cell>
          <cell r="L1333" t="str">
            <v>L</v>
          </cell>
          <cell r="M1333" t="str">
            <v>A</v>
          </cell>
          <cell r="N1333">
            <v>35125</v>
          </cell>
          <cell r="O1333">
            <v>36405.86010416667</v>
          </cell>
          <cell r="P1333" t="str">
            <v>ADMIN</v>
          </cell>
        </row>
        <row r="1334">
          <cell r="A1334" t="str">
            <v>94W00069615</v>
          </cell>
          <cell r="C1334" t="str">
            <v>ANYAR</v>
          </cell>
          <cell r="D1334">
            <v>26115</v>
          </cell>
          <cell r="E1334" t="str">
            <v>L</v>
          </cell>
          <cell r="F1334">
            <v>34669</v>
          </cell>
          <cell r="G1334">
            <v>34669</v>
          </cell>
          <cell r="I1334">
            <v>34725</v>
          </cell>
          <cell r="J1334">
            <v>35070</v>
          </cell>
          <cell r="L1334" t="str">
            <v>L</v>
          </cell>
          <cell r="M1334" t="str">
            <v>A</v>
          </cell>
          <cell r="N1334">
            <v>35431</v>
          </cell>
          <cell r="O1334">
            <v>36405.86010416667</v>
          </cell>
          <cell r="P1334" t="str">
            <v>ADMIN</v>
          </cell>
        </row>
        <row r="1335">
          <cell r="A1335" t="str">
            <v>94W00069623</v>
          </cell>
          <cell r="C1335" t="str">
            <v>USRIN</v>
          </cell>
          <cell r="D1335">
            <v>23545</v>
          </cell>
          <cell r="E1335" t="str">
            <v>L</v>
          </cell>
          <cell r="F1335">
            <v>34669</v>
          </cell>
          <cell r="G1335">
            <v>34669</v>
          </cell>
          <cell r="I1335">
            <v>34725</v>
          </cell>
          <cell r="J1335">
            <v>35070</v>
          </cell>
          <cell r="L1335" t="str">
            <v>L</v>
          </cell>
          <cell r="M1335" t="str">
            <v>AG</v>
          </cell>
          <cell r="N1335">
            <v>35431</v>
          </cell>
          <cell r="O1335">
            <v>37781.581516203703</v>
          </cell>
          <cell r="P1335" t="str">
            <v>ITA</v>
          </cell>
        </row>
        <row r="1336">
          <cell r="A1336" t="str">
            <v>94W00069631</v>
          </cell>
          <cell r="C1336" t="str">
            <v>INDO</v>
          </cell>
          <cell r="D1336">
            <v>24810</v>
          </cell>
          <cell r="E1336" t="str">
            <v>P</v>
          </cell>
          <cell r="F1336">
            <v>34669</v>
          </cell>
          <cell r="G1336">
            <v>34669</v>
          </cell>
          <cell r="I1336">
            <v>34725</v>
          </cell>
          <cell r="J1336">
            <v>35070</v>
          </cell>
          <cell r="L1336" t="str">
            <v>L</v>
          </cell>
          <cell r="M1336" t="str">
            <v>AG</v>
          </cell>
          <cell r="N1336">
            <v>35431</v>
          </cell>
          <cell r="O1336">
            <v>38020.558761574073</v>
          </cell>
          <cell r="P1336" t="str">
            <v>A230320</v>
          </cell>
        </row>
        <row r="1337">
          <cell r="A1337" t="str">
            <v>94W00069649</v>
          </cell>
          <cell r="C1337" t="str">
            <v>RUSTAM</v>
          </cell>
          <cell r="D1337">
            <v>25154</v>
          </cell>
          <cell r="E1337" t="str">
            <v>L</v>
          </cell>
          <cell r="F1337">
            <v>34669</v>
          </cell>
          <cell r="G1337">
            <v>34669</v>
          </cell>
          <cell r="I1337">
            <v>34725</v>
          </cell>
          <cell r="J1337">
            <v>35070</v>
          </cell>
          <cell r="L1337" t="str">
            <v>L</v>
          </cell>
          <cell r="M1337" t="str">
            <v>AG</v>
          </cell>
          <cell r="N1337">
            <v>35431</v>
          </cell>
          <cell r="O1337">
            <v>37217.403414351851</v>
          </cell>
          <cell r="P1337" t="str">
            <v>ENY</v>
          </cell>
        </row>
        <row r="1338">
          <cell r="A1338" t="str">
            <v>94W00069656</v>
          </cell>
          <cell r="C1338" t="str">
            <v>MURTIARNI</v>
          </cell>
          <cell r="D1338">
            <v>26913</v>
          </cell>
          <cell r="E1338" t="str">
            <v>P</v>
          </cell>
          <cell r="F1338">
            <v>34669</v>
          </cell>
          <cell r="G1338">
            <v>34669</v>
          </cell>
          <cell r="I1338">
            <v>34725</v>
          </cell>
          <cell r="J1338">
            <v>35070</v>
          </cell>
          <cell r="L1338" t="str">
            <v>L</v>
          </cell>
          <cell r="M1338" t="str">
            <v>AG</v>
          </cell>
          <cell r="N1338">
            <v>35431</v>
          </cell>
          <cell r="O1338">
            <v>37217.402384259258</v>
          </cell>
          <cell r="P1338" t="str">
            <v>ENY</v>
          </cell>
        </row>
        <row r="1339">
          <cell r="A1339" t="str">
            <v>94W00069664</v>
          </cell>
          <cell r="C1339" t="str">
            <v>IWAN</v>
          </cell>
          <cell r="D1339">
            <v>21307</v>
          </cell>
          <cell r="E1339" t="str">
            <v>L</v>
          </cell>
          <cell r="F1339">
            <v>34669</v>
          </cell>
          <cell r="G1339">
            <v>34669</v>
          </cell>
          <cell r="I1339">
            <v>34725</v>
          </cell>
          <cell r="J1339">
            <v>35070</v>
          </cell>
          <cell r="L1339" t="str">
            <v>L</v>
          </cell>
          <cell r="M1339" t="str">
            <v>A</v>
          </cell>
          <cell r="N1339">
            <v>35125</v>
          </cell>
          <cell r="O1339">
            <v>36405.86010416667</v>
          </cell>
          <cell r="P1339" t="str">
            <v>ADMIN</v>
          </cell>
        </row>
        <row r="1340">
          <cell r="A1340" t="str">
            <v>94W00069672</v>
          </cell>
          <cell r="C1340" t="str">
            <v>MARNI</v>
          </cell>
          <cell r="D1340">
            <v>25389</v>
          </cell>
          <cell r="E1340" t="str">
            <v>P</v>
          </cell>
          <cell r="F1340">
            <v>34669</v>
          </cell>
          <cell r="G1340">
            <v>34669</v>
          </cell>
          <cell r="I1340">
            <v>34725</v>
          </cell>
          <cell r="J1340">
            <v>35070</v>
          </cell>
          <cell r="L1340" t="str">
            <v>L</v>
          </cell>
          <cell r="M1340" t="str">
            <v>A</v>
          </cell>
          <cell r="N1340">
            <v>35431</v>
          </cell>
          <cell r="O1340">
            <v>36405.86010416667</v>
          </cell>
          <cell r="P1340" t="str">
            <v>ADMIN</v>
          </cell>
        </row>
        <row r="1341">
          <cell r="A1341" t="str">
            <v>94W00069680</v>
          </cell>
          <cell r="C1341" t="str">
            <v>IRMAN</v>
          </cell>
          <cell r="D1341">
            <v>24910</v>
          </cell>
          <cell r="E1341" t="str">
            <v>L</v>
          </cell>
          <cell r="F1341">
            <v>34669</v>
          </cell>
          <cell r="G1341">
            <v>34669</v>
          </cell>
          <cell r="I1341">
            <v>34725</v>
          </cell>
          <cell r="J1341">
            <v>35070</v>
          </cell>
          <cell r="L1341" t="str">
            <v>L</v>
          </cell>
          <cell r="M1341" t="str">
            <v>AG</v>
          </cell>
          <cell r="N1341">
            <v>35339</v>
          </cell>
          <cell r="O1341">
            <v>37274.667581018519</v>
          </cell>
          <cell r="P1341" t="str">
            <v>ENY</v>
          </cell>
        </row>
        <row r="1342">
          <cell r="A1342" t="str">
            <v>94W00069698</v>
          </cell>
          <cell r="C1342" t="str">
            <v>ARLIA</v>
          </cell>
          <cell r="D1342">
            <v>26458</v>
          </cell>
          <cell r="E1342" t="str">
            <v>P</v>
          </cell>
          <cell r="F1342">
            <v>34669</v>
          </cell>
          <cell r="G1342">
            <v>34669</v>
          </cell>
          <cell r="I1342">
            <v>34725</v>
          </cell>
          <cell r="J1342">
            <v>35070</v>
          </cell>
          <cell r="L1342" t="str">
            <v>L</v>
          </cell>
          <cell r="M1342" t="str">
            <v>AG</v>
          </cell>
          <cell r="N1342">
            <v>35339</v>
          </cell>
          <cell r="O1342">
            <v>37274.670370370368</v>
          </cell>
          <cell r="P1342" t="str">
            <v>ENY</v>
          </cell>
        </row>
        <row r="1343">
          <cell r="A1343" t="str">
            <v>94W00069706</v>
          </cell>
          <cell r="C1343" t="str">
            <v>MAWAR</v>
          </cell>
          <cell r="D1343">
            <v>27215</v>
          </cell>
          <cell r="E1343" t="str">
            <v>P</v>
          </cell>
          <cell r="F1343">
            <v>34669</v>
          </cell>
          <cell r="G1343">
            <v>34669</v>
          </cell>
          <cell r="I1343">
            <v>34725</v>
          </cell>
          <cell r="J1343">
            <v>35070</v>
          </cell>
          <cell r="L1343" t="str">
            <v>L</v>
          </cell>
          <cell r="M1343" t="str">
            <v>A</v>
          </cell>
          <cell r="N1343">
            <v>34700</v>
          </cell>
          <cell r="O1343">
            <v>36405.860115740739</v>
          </cell>
          <cell r="P1343" t="str">
            <v>ADMIN</v>
          </cell>
        </row>
        <row r="1344">
          <cell r="A1344" t="str">
            <v>94W00069714</v>
          </cell>
          <cell r="C1344" t="str">
            <v>NAYA</v>
          </cell>
          <cell r="D1344">
            <v>24142</v>
          </cell>
          <cell r="E1344" t="str">
            <v>L</v>
          </cell>
          <cell r="F1344">
            <v>34669</v>
          </cell>
          <cell r="G1344">
            <v>34669</v>
          </cell>
          <cell r="I1344">
            <v>34725</v>
          </cell>
          <cell r="J1344">
            <v>35070</v>
          </cell>
          <cell r="L1344" t="str">
            <v>L</v>
          </cell>
          <cell r="M1344" t="str">
            <v>A</v>
          </cell>
          <cell r="N1344">
            <v>34790</v>
          </cell>
          <cell r="O1344">
            <v>36405.860115740739</v>
          </cell>
          <cell r="P1344" t="str">
            <v>ADMIN</v>
          </cell>
        </row>
        <row r="1345">
          <cell r="A1345" t="str">
            <v>94W00069722</v>
          </cell>
          <cell r="C1345" t="str">
            <v>NOMBU</v>
          </cell>
          <cell r="D1345">
            <v>24406</v>
          </cell>
          <cell r="E1345" t="str">
            <v>P</v>
          </cell>
          <cell r="F1345">
            <v>34669</v>
          </cell>
          <cell r="G1345">
            <v>34669</v>
          </cell>
          <cell r="I1345">
            <v>34725</v>
          </cell>
          <cell r="J1345">
            <v>35070</v>
          </cell>
          <cell r="L1345" t="str">
            <v>L</v>
          </cell>
          <cell r="M1345" t="str">
            <v>A</v>
          </cell>
          <cell r="N1345">
            <v>34790</v>
          </cell>
          <cell r="O1345">
            <v>36405.860115740739</v>
          </cell>
          <cell r="P1345" t="str">
            <v>ADMIN</v>
          </cell>
        </row>
        <row r="1346">
          <cell r="A1346" t="str">
            <v>94W00069730</v>
          </cell>
          <cell r="C1346" t="str">
            <v>NANDO</v>
          </cell>
          <cell r="D1346">
            <v>26104</v>
          </cell>
          <cell r="E1346" t="str">
            <v>L</v>
          </cell>
          <cell r="F1346">
            <v>34669</v>
          </cell>
          <cell r="G1346">
            <v>34669</v>
          </cell>
          <cell r="I1346">
            <v>34725</v>
          </cell>
          <cell r="J1346">
            <v>35070</v>
          </cell>
          <cell r="L1346" t="str">
            <v>L</v>
          </cell>
          <cell r="M1346" t="str">
            <v>A</v>
          </cell>
          <cell r="N1346">
            <v>35431</v>
          </cell>
          <cell r="O1346">
            <v>36405.860115740739</v>
          </cell>
          <cell r="P1346" t="str">
            <v>ADMIN</v>
          </cell>
        </row>
        <row r="1347">
          <cell r="A1347" t="str">
            <v>94W00069748</v>
          </cell>
          <cell r="C1347" t="str">
            <v>ARINI</v>
          </cell>
          <cell r="D1347">
            <v>27252</v>
          </cell>
          <cell r="E1347" t="str">
            <v>P</v>
          </cell>
          <cell r="F1347">
            <v>34669</v>
          </cell>
          <cell r="G1347">
            <v>34669</v>
          </cell>
          <cell r="I1347">
            <v>34725</v>
          </cell>
          <cell r="J1347">
            <v>35070</v>
          </cell>
          <cell r="L1347" t="str">
            <v>L</v>
          </cell>
          <cell r="M1347" t="str">
            <v>A</v>
          </cell>
          <cell r="N1347">
            <v>35431</v>
          </cell>
          <cell r="O1347">
            <v>36405.860115740739</v>
          </cell>
          <cell r="P1347" t="str">
            <v>ADMIN</v>
          </cell>
        </row>
        <row r="1348">
          <cell r="A1348" t="str">
            <v>94W00069755</v>
          </cell>
          <cell r="C1348" t="str">
            <v>TIMA</v>
          </cell>
          <cell r="D1348">
            <v>19807</v>
          </cell>
          <cell r="E1348" t="str">
            <v>P</v>
          </cell>
          <cell r="F1348">
            <v>34669</v>
          </cell>
          <cell r="G1348">
            <v>34669</v>
          </cell>
          <cell r="I1348">
            <v>34725</v>
          </cell>
          <cell r="J1348">
            <v>35070</v>
          </cell>
          <cell r="L1348" t="str">
            <v>L</v>
          </cell>
          <cell r="M1348" t="str">
            <v>A</v>
          </cell>
          <cell r="N1348">
            <v>34731</v>
          </cell>
          <cell r="O1348">
            <v>36405.860115740739</v>
          </cell>
          <cell r="P1348" t="str">
            <v>ADMIN</v>
          </cell>
        </row>
        <row r="1349">
          <cell r="A1349" t="str">
            <v>94W00069763</v>
          </cell>
          <cell r="B1349" t="str">
            <v>941300159</v>
          </cell>
          <cell r="C1349" t="str">
            <v>TARWIN</v>
          </cell>
          <cell r="D1349">
            <v>26489</v>
          </cell>
          <cell r="E1349" t="str">
            <v>L</v>
          </cell>
          <cell r="G1349">
            <v>34669</v>
          </cell>
          <cell r="L1349" t="str">
            <v>K0</v>
          </cell>
          <cell r="O1349">
            <v>38107</v>
          </cell>
          <cell r="P1349" t="str">
            <v>DE233310</v>
          </cell>
          <cell r="Q1349">
            <v>36405.102743055555</v>
          </cell>
        </row>
        <row r="1350">
          <cell r="A1350" t="str">
            <v>94W00069771</v>
          </cell>
          <cell r="C1350" t="str">
            <v>SUMIYATI</v>
          </cell>
          <cell r="D1350">
            <v>26893</v>
          </cell>
          <cell r="E1350" t="str">
            <v>P</v>
          </cell>
          <cell r="G1350">
            <v>34669</v>
          </cell>
          <cell r="L1350" t="str">
            <v>K0</v>
          </cell>
          <cell r="M1350" t="str">
            <v>A</v>
          </cell>
          <cell r="N1350">
            <v>36434</v>
          </cell>
          <cell r="O1350">
            <v>36405.104456018518</v>
          </cell>
          <cell r="P1350" t="str">
            <v>ADMIN</v>
          </cell>
          <cell r="Q1350">
            <v>36405.102743055555</v>
          </cell>
        </row>
        <row r="1351">
          <cell r="A1351" t="str">
            <v>94W00069789</v>
          </cell>
          <cell r="C1351" t="str">
            <v>DARMAN</v>
          </cell>
          <cell r="D1351">
            <v>25122</v>
          </cell>
          <cell r="E1351" t="str">
            <v>L</v>
          </cell>
          <cell r="F1351">
            <v>34669</v>
          </cell>
          <cell r="G1351">
            <v>34669</v>
          </cell>
          <cell r="I1351">
            <v>34725</v>
          </cell>
          <cell r="J1351">
            <v>35070</v>
          </cell>
          <cell r="L1351" t="str">
            <v>L</v>
          </cell>
          <cell r="M1351" t="str">
            <v>A</v>
          </cell>
          <cell r="N1351">
            <v>35186</v>
          </cell>
          <cell r="O1351">
            <v>36405.860115740739</v>
          </cell>
          <cell r="P1351" t="str">
            <v>ADMIN</v>
          </cell>
        </row>
        <row r="1352">
          <cell r="A1352" t="str">
            <v>94W00069797</v>
          </cell>
          <cell r="C1352" t="str">
            <v>DARLINA</v>
          </cell>
          <cell r="D1352">
            <v>25579</v>
          </cell>
          <cell r="E1352" t="str">
            <v>P</v>
          </cell>
          <cell r="F1352">
            <v>34669</v>
          </cell>
          <cell r="G1352">
            <v>34669</v>
          </cell>
          <cell r="I1352">
            <v>34725</v>
          </cell>
          <cell r="J1352">
            <v>35070</v>
          </cell>
          <cell r="L1352" t="str">
            <v>L</v>
          </cell>
          <cell r="M1352" t="str">
            <v>A</v>
          </cell>
          <cell r="N1352">
            <v>35186</v>
          </cell>
          <cell r="O1352">
            <v>36405.860115740739</v>
          </cell>
          <cell r="P1352" t="str">
            <v>ADMIN</v>
          </cell>
        </row>
        <row r="1353">
          <cell r="A1353" t="str">
            <v>94W00069805</v>
          </cell>
          <cell r="C1353" t="str">
            <v>DEDI</v>
          </cell>
          <cell r="D1353">
            <v>26879</v>
          </cell>
          <cell r="E1353" t="str">
            <v>L</v>
          </cell>
          <cell r="F1353">
            <v>34669</v>
          </cell>
          <cell r="G1353">
            <v>34669</v>
          </cell>
          <cell r="I1353">
            <v>34725</v>
          </cell>
          <cell r="J1353">
            <v>35070</v>
          </cell>
          <cell r="L1353" t="str">
            <v>L</v>
          </cell>
          <cell r="M1353" t="str">
            <v>A</v>
          </cell>
          <cell r="N1353">
            <v>34973</v>
          </cell>
          <cell r="O1353">
            <v>36405.860115740739</v>
          </cell>
          <cell r="P1353" t="str">
            <v>ADMIN</v>
          </cell>
        </row>
        <row r="1354">
          <cell r="A1354" t="str">
            <v>94W00069813</v>
          </cell>
          <cell r="C1354" t="str">
            <v>JELITA</v>
          </cell>
          <cell r="D1354">
            <v>25031</v>
          </cell>
          <cell r="E1354" t="str">
            <v>P</v>
          </cell>
          <cell r="F1354">
            <v>34669</v>
          </cell>
          <cell r="G1354">
            <v>34669</v>
          </cell>
          <cell r="I1354">
            <v>34725</v>
          </cell>
          <cell r="J1354">
            <v>35070</v>
          </cell>
          <cell r="L1354" t="str">
            <v>L</v>
          </cell>
          <cell r="M1354" t="str">
            <v>A</v>
          </cell>
          <cell r="N1354">
            <v>34973</v>
          </cell>
          <cell r="O1354">
            <v>36405.860115740739</v>
          </cell>
          <cell r="P1354" t="str">
            <v>ADMIN</v>
          </cell>
        </row>
        <row r="1355">
          <cell r="A1355" t="str">
            <v>94W00069821</v>
          </cell>
          <cell r="C1355" t="str">
            <v>PITER</v>
          </cell>
          <cell r="D1355">
            <v>26186</v>
          </cell>
          <cell r="E1355" t="str">
            <v>L</v>
          </cell>
          <cell r="F1355">
            <v>34669</v>
          </cell>
          <cell r="G1355">
            <v>34669</v>
          </cell>
          <cell r="I1355">
            <v>34725</v>
          </cell>
          <cell r="J1355">
            <v>35070</v>
          </cell>
          <cell r="L1355" t="str">
            <v>L</v>
          </cell>
          <cell r="M1355" t="str">
            <v>A</v>
          </cell>
          <cell r="N1355">
            <v>34731</v>
          </cell>
          <cell r="O1355">
            <v>36405.860115740739</v>
          </cell>
          <cell r="P1355" t="str">
            <v>ADMIN</v>
          </cell>
        </row>
        <row r="1356">
          <cell r="A1356" t="str">
            <v>94W00069839</v>
          </cell>
          <cell r="C1356" t="str">
            <v>NIWINTOE</v>
          </cell>
          <cell r="D1356">
            <v>19301</v>
          </cell>
          <cell r="E1356" t="str">
            <v>P</v>
          </cell>
          <cell r="F1356">
            <v>34669</v>
          </cell>
          <cell r="G1356">
            <v>34669</v>
          </cell>
          <cell r="I1356">
            <v>34725</v>
          </cell>
          <cell r="J1356">
            <v>35070</v>
          </cell>
          <cell r="L1356" t="str">
            <v>L</v>
          </cell>
          <cell r="M1356" t="str">
            <v>A</v>
          </cell>
          <cell r="N1356">
            <v>34790</v>
          </cell>
          <cell r="O1356">
            <v>36405.860115740739</v>
          </cell>
          <cell r="P1356" t="str">
            <v>ADMIN</v>
          </cell>
        </row>
        <row r="1357">
          <cell r="A1357" t="str">
            <v>94W00069847</v>
          </cell>
          <cell r="C1357" t="str">
            <v>FERI</v>
          </cell>
          <cell r="D1357">
            <v>24262</v>
          </cell>
          <cell r="E1357" t="str">
            <v>L</v>
          </cell>
          <cell r="F1357">
            <v>34669</v>
          </cell>
          <cell r="G1357">
            <v>34669</v>
          </cell>
          <cell r="I1357">
            <v>34725</v>
          </cell>
          <cell r="J1357">
            <v>35070</v>
          </cell>
          <cell r="L1357" t="str">
            <v>L</v>
          </cell>
          <cell r="M1357" t="str">
            <v>A</v>
          </cell>
          <cell r="N1357">
            <v>34731</v>
          </cell>
          <cell r="O1357">
            <v>36405.860115740739</v>
          </cell>
          <cell r="P1357" t="str">
            <v>ADMIN</v>
          </cell>
        </row>
        <row r="1358">
          <cell r="A1358" t="str">
            <v>94W00069854</v>
          </cell>
          <cell r="C1358" t="str">
            <v>MILI</v>
          </cell>
          <cell r="D1358">
            <v>24393</v>
          </cell>
          <cell r="E1358" t="str">
            <v>P</v>
          </cell>
          <cell r="F1358">
            <v>34669</v>
          </cell>
          <cell r="G1358">
            <v>34669</v>
          </cell>
          <cell r="I1358">
            <v>34725</v>
          </cell>
          <cell r="J1358">
            <v>35070</v>
          </cell>
          <cell r="L1358" t="str">
            <v>L</v>
          </cell>
          <cell r="M1358" t="str">
            <v>A</v>
          </cell>
          <cell r="N1358">
            <v>34731</v>
          </cell>
          <cell r="O1358">
            <v>36405.860115740739</v>
          </cell>
          <cell r="P1358" t="str">
            <v>ADMIN</v>
          </cell>
        </row>
        <row r="1359">
          <cell r="A1359" t="str">
            <v>94W00069862</v>
          </cell>
          <cell r="C1359" t="str">
            <v>NOKI</v>
          </cell>
          <cell r="D1359">
            <v>22585</v>
          </cell>
          <cell r="E1359" t="str">
            <v>L</v>
          </cell>
          <cell r="F1359">
            <v>34669</v>
          </cell>
          <cell r="G1359">
            <v>34669</v>
          </cell>
          <cell r="I1359">
            <v>34725</v>
          </cell>
          <cell r="J1359">
            <v>35070</v>
          </cell>
          <cell r="L1359" t="str">
            <v>L</v>
          </cell>
          <cell r="M1359" t="str">
            <v>A</v>
          </cell>
          <cell r="N1359">
            <v>35125</v>
          </cell>
          <cell r="O1359">
            <v>36405.860115740739</v>
          </cell>
          <cell r="P1359" t="str">
            <v>ADMIN</v>
          </cell>
        </row>
        <row r="1360">
          <cell r="A1360" t="str">
            <v>94W00069870</v>
          </cell>
          <cell r="C1360" t="str">
            <v>OE</v>
          </cell>
          <cell r="D1360">
            <v>25489</v>
          </cell>
          <cell r="E1360" t="str">
            <v>P</v>
          </cell>
          <cell r="F1360">
            <v>34669</v>
          </cell>
          <cell r="G1360">
            <v>34669</v>
          </cell>
          <cell r="I1360">
            <v>34725</v>
          </cell>
          <cell r="J1360">
            <v>35070</v>
          </cell>
          <cell r="L1360" t="str">
            <v>L</v>
          </cell>
          <cell r="M1360" t="str">
            <v>A</v>
          </cell>
          <cell r="N1360">
            <v>34790</v>
          </cell>
          <cell r="O1360">
            <v>36405.860115740739</v>
          </cell>
          <cell r="P1360" t="str">
            <v>ADMIN</v>
          </cell>
        </row>
        <row r="1361">
          <cell r="A1361" t="str">
            <v>94W00069888</v>
          </cell>
          <cell r="C1361" t="str">
            <v>TUSI</v>
          </cell>
          <cell r="D1361">
            <v>21882</v>
          </cell>
          <cell r="E1361" t="str">
            <v>L</v>
          </cell>
          <cell r="F1361">
            <v>34669</v>
          </cell>
          <cell r="G1361">
            <v>34669</v>
          </cell>
          <cell r="I1361">
            <v>34725</v>
          </cell>
          <cell r="J1361">
            <v>35070</v>
          </cell>
          <cell r="L1361" t="str">
            <v>L</v>
          </cell>
          <cell r="M1361" t="str">
            <v>A</v>
          </cell>
          <cell r="N1361">
            <v>35431</v>
          </cell>
          <cell r="O1361">
            <v>36405.860115740739</v>
          </cell>
          <cell r="P1361" t="str">
            <v>ADMIN</v>
          </cell>
        </row>
        <row r="1362">
          <cell r="A1362" t="str">
            <v>94W00069896</v>
          </cell>
          <cell r="C1362" t="str">
            <v>MARTA</v>
          </cell>
          <cell r="D1362">
            <v>25249</v>
          </cell>
          <cell r="E1362" t="str">
            <v>P</v>
          </cell>
          <cell r="F1362">
            <v>34669</v>
          </cell>
          <cell r="G1362">
            <v>34669</v>
          </cell>
          <cell r="I1362">
            <v>34725</v>
          </cell>
          <cell r="J1362">
            <v>35070</v>
          </cell>
          <cell r="L1362" t="str">
            <v>L</v>
          </cell>
          <cell r="M1362" t="str">
            <v>A</v>
          </cell>
          <cell r="N1362">
            <v>35431</v>
          </cell>
          <cell r="O1362">
            <v>36405.860115740739</v>
          </cell>
          <cell r="P1362" t="str">
            <v>ADMIN</v>
          </cell>
        </row>
        <row r="1363">
          <cell r="A1363" t="str">
            <v>94W00069904</v>
          </cell>
          <cell r="C1363" t="str">
            <v>TASWIN</v>
          </cell>
          <cell r="D1363">
            <v>27501</v>
          </cell>
          <cell r="E1363" t="str">
            <v>L</v>
          </cell>
          <cell r="F1363">
            <v>34669</v>
          </cell>
          <cell r="G1363">
            <v>34669</v>
          </cell>
          <cell r="I1363">
            <v>34725</v>
          </cell>
          <cell r="J1363">
            <v>35070</v>
          </cell>
          <cell r="L1363" t="str">
            <v>L</v>
          </cell>
          <cell r="M1363" t="str">
            <v>A</v>
          </cell>
          <cell r="N1363">
            <v>34881</v>
          </cell>
          <cell r="O1363">
            <v>36405.860115740739</v>
          </cell>
          <cell r="P1363" t="str">
            <v>ADMIN</v>
          </cell>
        </row>
        <row r="1364">
          <cell r="A1364" t="str">
            <v>94W00069912</v>
          </cell>
          <cell r="C1364" t="str">
            <v>ATRIA</v>
          </cell>
          <cell r="D1364">
            <v>28043</v>
          </cell>
          <cell r="E1364" t="str">
            <v>P</v>
          </cell>
          <cell r="F1364">
            <v>34669</v>
          </cell>
          <cell r="G1364">
            <v>34669</v>
          </cell>
          <cell r="I1364">
            <v>34725</v>
          </cell>
          <cell r="J1364">
            <v>35070</v>
          </cell>
          <cell r="L1364" t="str">
            <v>L</v>
          </cell>
          <cell r="M1364" t="str">
            <v>A</v>
          </cell>
          <cell r="N1364">
            <v>34881</v>
          </cell>
          <cell r="O1364">
            <v>36405.860115740739</v>
          </cell>
          <cell r="P1364" t="str">
            <v>ADMIN</v>
          </cell>
        </row>
        <row r="1365">
          <cell r="A1365" t="str">
            <v>94W00069920</v>
          </cell>
          <cell r="C1365" t="str">
            <v>LAMOLI</v>
          </cell>
          <cell r="D1365">
            <v>21639</v>
          </cell>
          <cell r="E1365" t="str">
            <v>L</v>
          </cell>
          <cell r="F1365">
            <v>34669</v>
          </cell>
          <cell r="G1365">
            <v>34669</v>
          </cell>
          <cell r="I1365">
            <v>34725</v>
          </cell>
          <cell r="J1365">
            <v>35070</v>
          </cell>
          <cell r="L1365" t="str">
            <v>L</v>
          </cell>
          <cell r="M1365" t="str">
            <v>A</v>
          </cell>
          <cell r="N1365">
            <v>35125</v>
          </cell>
          <cell r="O1365">
            <v>36405.860127314816</v>
          </cell>
          <cell r="P1365" t="str">
            <v>ADMIN</v>
          </cell>
        </row>
        <row r="1366">
          <cell r="A1366" t="str">
            <v>94W00069938</v>
          </cell>
          <cell r="C1366" t="str">
            <v>ASDIA</v>
          </cell>
          <cell r="D1366">
            <v>25565</v>
          </cell>
          <cell r="E1366" t="str">
            <v>P</v>
          </cell>
          <cell r="F1366">
            <v>34669</v>
          </cell>
          <cell r="G1366">
            <v>34669</v>
          </cell>
          <cell r="I1366">
            <v>34725</v>
          </cell>
          <cell r="J1366">
            <v>35070</v>
          </cell>
          <cell r="L1366" t="str">
            <v>L</v>
          </cell>
          <cell r="M1366" t="str">
            <v>A</v>
          </cell>
          <cell r="N1366">
            <v>35186</v>
          </cell>
          <cell r="O1366">
            <v>36405.860127314816</v>
          </cell>
          <cell r="P1366" t="str">
            <v>ADMIN</v>
          </cell>
        </row>
        <row r="1367">
          <cell r="A1367" t="str">
            <v>94W00069946</v>
          </cell>
          <cell r="C1367" t="str">
            <v>TUN</v>
          </cell>
          <cell r="D1367">
            <v>28185</v>
          </cell>
          <cell r="E1367" t="str">
            <v>L</v>
          </cell>
          <cell r="F1367">
            <v>34669</v>
          </cell>
          <cell r="G1367">
            <v>34669</v>
          </cell>
          <cell r="I1367">
            <v>34725</v>
          </cell>
          <cell r="J1367">
            <v>35070</v>
          </cell>
          <cell r="L1367" t="str">
            <v>L</v>
          </cell>
          <cell r="M1367" t="str">
            <v>A</v>
          </cell>
          <cell r="N1367">
            <v>34731</v>
          </cell>
          <cell r="O1367">
            <v>36405.860127314816</v>
          </cell>
          <cell r="P1367" t="str">
            <v>ADMIN</v>
          </cell>
        </row>
        <row r="1368">
          <cell r="A1368" t="str">
            <v>94W00069953</v>
          </cell>
          <cell r="C1368" t="str">
            <v>SURDIN</v>
          </cell>
          <cell r="D1368">
            <v>27267</v>
          </cell>
          <cell r="E1368" t="str">
            <v>L</v>
          </cell>
          <cell r="F1368">
            <v>34669</v>
          </cell>
          <cell r="G1368">
            <v>34669</v>
          </cell>
          <cell r="I1368">
            <v>34725</v>
          </cell>
          <cell r="J1368">
            <v>35070</v>
          </cell>
          <cell r="L1368" t="str">
            <v>L</v>
          </cell>
          <cell r="M1368" t="str">
            <v>A</v>
          </cell>
          <cell r="N1368">
            <v>34790</v>
          </cell>
          <cell r="O1368">
            <v>36405.860127314816</v>
          </cell>
          <cell r="P1368" t="str">
            <v>ADMIN</v>
          </cell>
        </row>
        <row r="1369">
          <cell r="A1369" t="str">
            <v>94W00069961</v>
          </cell>
          <cell r="C1369" t="str">
            <v>MERNI</v>
          </cell>
          <cell r="D1369">
            <v>27658</v>
          </cell>
          <cell r="E1369" t="str">
            <v>L</v>
          </cell>
          <cell r="F1369">
            <v>34669</v>
          </cell>
          <cell r="G1369">
            <v>34669</v>
          </cell>
          <cell r="I1369">
            <v>34725</v>
          </cell>
          <cell r="J1369">
            <v>35070</v>
          </cell>
          <cell r="L1369" t="str">
            <v>L</v>
          </cell>
          <cell r="M1369" t="str">
            <v>A</v>
          </cell>
          <cell r="N1369">
            <v>34790</v>
          </cell>
          <cell r="O1369">
            <v>36405.860127314816</v>
          </cell>
          <cell r="P1369" t="str">
            <v>ADMIN</v>
          </cell>
        </row>
        <row r="1370">
          <cell r="A1370" t="str">
            <v>94W00069979</v>
          </cell>
          <cell r="C1370" t="str">
            <v>RUSDIN</v>
          </cell>
          <cell r="D1370">
            <v>27337</v>
          </cell>
          <cell r="E1370" t="str">
            <v>L</v>
          </cell>
          <cell r="F1370">
            <v>34669</v>
          </cell>
          <cell r="G1370">
            <v>34669</v>
          </cell>
          <cell r="I1370">
            <v>34725</v>
          </cell>
          <cell r="J1370">
            <v>35070</v>
          </cell>
          <cell r="L1370" t="str">
            <v>L</v>
          </cell>
          <cell r="M1370" t="str">
            <v>A</v>
          </cell>
          <cell r="N1370">
            <v>34790</v>
          </cell>
          <cell r="O1370">
            <v>36405.860127314816</v>
          </cell>
          <cell r="P1370" t="str">
            <v>ADMIN</v>
          </cell>
        </row>
        <row r="1371">
          <cell r="A1371" t="str">
            <v>94W00069987</v>
          </cell>
          <cell r="C1371" t="str">
            <v>ERNI</v>
          </cell>
          <cell r="D1371">
            <v>27922</v>
          </cell>
          <cell r="E1371" t="str">
            <v>P</v>
          </cell>
          <cell r="F1371">
            <v>34669</v>
          </cell>
          <cell r="G1371">
            <v>34669</v>
          </cell>
          <cell r="I1371">
            <v>34725</v>
          </cell>
          <cell r="J1371">
            <v>35070</v>
          </cell>
          <cell r="L1371" t="str">
            <v>L</v>
          </cell>
          <cell r="M1371" t="str">
            <v>A</v>
          </cell>
          <cell r="N1371">
            <v>34790</v>
          </cell>
          <cell r="O1371">
            <v>36405.860127314816</v>
          </cell>
          <cell r="P1371" t="str">
            <v>ADMIN</v>
          </cell>
        </row>
        <row r="1372">
          <cell r="A1372" t="str">
            <v>94W00069995</v>
          </cell>
          <cell r="C1372" t="str">
            <v>SABARA</v>
          </cell>
          <cell r="D1372">
            <v>21178</v>
          </cell>
          <cell r="E1372" t="str">
            <v>L</v>
          </cell>
          <cell r="F1372">
            <v>34669</v>
          </cell>
          <cell r="G1372">
            <v>34669</v>
          </cell>
          <cell r="I1372">
            <v>34725</v>
          </cell>
          <cell r="J1372">
            <v>35070</v>
          </cell>
          <cell r="L1372" t="str">
            <v>L</v>
          </cell>
          <cell r="M1372" t="str">
            <v>A</v>
          </cell>
          <cell r="N1372">
            <v>35431</v>
          </cell>
          <cell r="O1372">
            <v>36405.860127314816</v>
          </cell>
          <cell r="P1372" t="str">
            <v>ADMIN</v>
          </cell>
        </row>
        <row r="1373">
          <cell r="A1373" t="str">
            <v>94W00070001</v>
          </cell>
          <cell r="C1373" t="str">
            <v>JAHENA</v>
          </cell>
          <cell r="D1373">
            <v>22844</v>
          </cell>
          <cell r="E1373" t="str">
            <v>P</v>
          </cell>
          <cell r="F1373">
            <v>34669</v>
          </cell>
          <cell r="G1373">
            <v>34669</v>
          </cell>
          <cell r="I1373">
            <v>34725</v>
          </cell>
          <cell r="J1373">
            <v>35070</v>
          </cell>
          <cell r="L1373" t="str">
            <v>L</v>
          </cell>
          <cell r="M1373" t="str">
            <v>A</v>
          </cell>
          <cell r="N1373">
            <v>35156</v>
          </cell>
          <cell r="O1373">
            <v>36405.860127314816</v>
          </cell>
          <cell r="P1373" t="str">
            <v>ADMIN</v>
          </cell>
        </row>
        <row r="1374">
          <cell r="A1374" t="str">
            <v>94W00070019</v>
          </cell>
          <cell r="C1374" t="str">
            <v>SAHLAN</v>
          </cell>
          <cell r="D1374">
            <v>26213</v>
          </cell>
          <cell r="E1374" t="str">
            <v>L</v>
          </cell>
          <cell r="F1374">
            <v>34669</v>
          </cell>
          <cell r="G1374">
            <v>34669</v>
          </cell>
          <cell r="I1374">
            <v>34725</v>
          </cell>
          <cell r="J1374">
            <v>35070</v>
          </cell>
          <cell r="L1374" t="str">
            <v>L</v>
          </cell>
          <cell r="M1374" t="str">
            <v>A</v>
          </cell>
          <cell r="N1374">
            <v>35247</v>
          </cell>
          <cell r="O1374">
            <v>36405.860127314816</v>
          </cell>
          <cell r="P1374" t="str">
            <v>ADMIN</v>
          </cell>
        </row>
        <row r="1375">
          <cell r="A1375" t="str">
            <v>94W00070027</v>
          </cell>
          <cell r="C1375" t="str">
            <v>MARIDA</v>
          </cell>
          <cell r="D1375">
            <v>27245</v>
          </cell>
          <cell r="E1375" t="str">
            <v>P</v>
          </cell>
          <cell r="F1375">
            <v>34669</v>
          </cell>
          <cell r="G1375">
            <v>34669</v>
          </cell>
          <cell r="I1375">
            <v>34725</v>
          </cell>
          <cell r="J1375">
            <v>35070</v>
          </cell>
          <cell r="L1375" t="str">
            <v>L</v>
          </cell>
          <cell r="M1375" t="str">
            <v>A</v>
          </cell>
          <cell r="N1375">
            <v>35186</v>
          </cell>
          <cell r="O1375">
            <v>36405.860127314816</v>
          </cell>
          <cell r="P1375" t="str">
            <v>ADMIN</v>
          </cell>
        </row>
        <row r="1376">
          <cell r="A1376" t="str">
            <v>94W00070035</v>
          </cell>
          <cell r="C1376" t="str">
            <v>ADE</v>
          </cell>
          <cell r="D1376">
            <v>25445</v>
          </cell>
          <cell r="E1376" t="str">
            <v>L</v>
          </cell>
          <cell r="F1376">
            <v>34669</v>
          </cell>
          <cell r="G1376">
            <v>34669</v>
          </cell>
          <cell r="I1376">
            <v>34725</v>
          </cell>
          <cell r="J1376">
            <v>35070</v>
          </cell>
          <cell r="L1376" t="str">
            <v>L</v>
          </cell>
          <cell r="M1376" t="str">
            <v>A</v>
          </cell>
          <cell r="N1376">
            <v>35004</v>
          </cell>
          <cell r="O1376">
            <v>36405.860127314816</v>
          </cell>
          <cell r="P1376" t="str">
            <v>ADMIN</v>
          </cell>
        </row>
        <row r="1377">
          <cell r="A1377" t="str">
            <v>94W00070043</v>
          </cell>
          <cell r="C1377" t="str">
            <v>RENGI</v>
          </cell>
          <cell r="D1377">
            <v>28120</v>
          </cell>
          <cell r="E1377" t="str">
            <v>P</v>
          </cell>
          <cell r="F1377">
            <v>34669</v>
          </cell>
          <cell r="G1377">
            <v>34669</v>
          </cell>
          <cell r="I1377">
            <v>34725</v>
          </cell>
          <cell r="J1377">
            <v>35070</v>
          </cell>
          <cell r="L1377" t="str">
            <v>L</v>
          </cell>
          <cell r="M1377" t="str">
            <v>A</v>
          </cell>
          <cell r="N1377">
            <v>35004</v>
          </cell>
          <cell r="O1377">
            <v>36405.860127314816</v>
          </cell>
          <cell r="P1377" t="str">
            <v>ADMIN</v>
          </cell>
        </row>
        <row r="1378">
          <cell r="A1378" t="str">
            <v>94W00070050</v>
          </cell>
          <cell r="C1378" t="str">
            <v>YULIUS</v>
          </cell>
          <cell r="D1378">
            <v>24641</v>
          </cell>
          <cell r="E1378" t="str">
            <v>L</v>
          </cell>
          <cell r="F1378">
            <v>34669</v>
          </cell>
          <cell r="G1378">
            <v>34669</v>
          </cell>
          <cell r="I1378">
            <v>34725</v>
          </cell>
          <cell r="J1378">
            <v>35070</v>
          </cell>
          <cell r="L1378" t="str">
            <v>L</v>
          </cell>
          <cell r="M1378" t="str">
            <v>A</v>
          </cell>
          <cell r="N1378">
            <v>35431</v>
          </cell>
          <cell r="O1378">
            <v>36405.860127314816</v>
          </cell>
          <cell r="P1378" t="str">
            <v>ADMIN</v>
          </cell>
        </row>
        <row r="1379">
          <cell r="A1379" t="str">
            <v>94W00070068</v>
          </cell>
          <cell r="C1379" t="str">
            <v>FIRMAN</v>
          </cell>
          <cell r="D1379">
            <v>25562</v>
          </cell>
          <cell r="E1379" t="str">
            <v>P</v>
          </cell>
          <cell r="F1379">
            <v>34669</v>
          </cell>
          <cell r="G1379">
            <v>34669</v>
          </cell>
          <cell r="I1379">
            <v>34725</v>
          </cell>
          <cell r="J1379">
            <v>35070</v>
          </cell>
          <cell r="L1379" t="str">
            <v>L</v>
          </cell>
          <cell r="M1379" t="str">
            <v>A</v>
          </cell>
          <cell r="N1379">
            <v>35431</v>
          </cell>
          <cell r="O1379">
            <v>36405.860127314816</v>
          </cell>
          <cell r="P1379" t="str">
            <v>ADMIN</v>
          </cell>
        </row>
        <row r="1380">
          <cell r="A1380" t="str">
            <v>94W00076552</v>
          </cell>
          <cell r="C1380" t="str">
            <v>SUBIYAH</v>
          </cell>
          <cell r="D1380">
            <v>23218</v>
          </cell>
          <cell r="E1380" t="str">
            <v>P</v>
          </cell>
          <cell r="F1380">
            <v>34608</v>
          </cell>
          <cell r="G1380">
            <v>34608</v>
          </cell>
          <cell r="I1380">
            <v>34839</v>
          </cell>
          <cell r="J1380">
            <v>35096</v>
          </cell>
          <cell r="L1380" t="str">
            <v>L</v>
          </cell>
          <cell r="M1380" t="str">
            <v>A</v>
          </cell>
          <cell r="N1380">
            <v>35125</v>
          </cell>
          <cell r="O1380">
            <v>36405.860138888886</v>
          </cell>
          <cell r="P1380" t="str">
            <v>ADMIN</v>
          </cell>
        </row>
        <row r="1381">
          <cell r="A1381" t="str">
            <v>94W00076560</v>
          </cell>
          <cell r="C1381" t="str">
            <v>TUMINEM</v>
          </cell>
          <cell r="D1381">
            <v>22555</v>
          </cell>
          <cell r="E1381" t="str">
            <v>P</v>
          </cell>
          <cell r="G1381">
            <v>34669</v>
          </cell>
          <cell r="L1381" t="str">
            <v>K0</v>
          </cell>
          <cell r="M1381" t="str">
            <v>F</v>
          </cell>
          <cell r="N1381">
            <v>36434</v>
          </cell>
          <cell r="O1381">
            <v>36405.104456018518</v>
          </cell>
          <cell r="P1381" t="str">
            <v>ADMIN</v>
          </cell>
          <cell r="Q1381">
            <v>36405.102743055555</v>
          </cell>
        </row>
        <row r="1382">
          <cell r="A1382" t="str">
            <v>94W00076578</v>
          </cell>
          <cell r="C1382" t="str">
            <v>RUDIYANTO</v>
          </cell>
          <cell r="D1382">
            <v>25457</v>
          </cell>
          <cell r="E1382" t="str">
            <v>L</v>
          </cell>
          <cell r="F1382">
            <v>34608</v>
          </cell>
          <cell r="G1382">
            <v>34608</v>
          </cell>
          <cell r="I1382">
            <v>34839</v>
          </cell>
          <cell r="J1382">
            <v>35096</v>
          </cell>
          <cell r="L1382" t="str">
            <v>L</v>
          </cell>
          <cell r="M1382" t="str">
            <v>A</v>
          </cell>
          <cell r="N1382">
            <v>35247</v>
          </cell>
          <cell r="O1382">
            <v>36405.860138888886</v>
          </cell>
          <cell r="P1382" t="str">
            <v>ADMIN</v>
          </cell>
        </row>
        <row r="1383">
          <cell r="A1383" t="str">
            <v>94W00076586</v>
          </cell>
          <cell r="C1383" t="str">
            <v>MULYANTO</v>
          </cell>
          <cell r="D1383">
            <v>24562</v>
          </cell>
          <cell r="E1383" t="str">
            <v>L</v>
          </cell>
          <cell r="F1383">
            <v>34608</v>
          </cell>
          <cell r="G1383">
            <v>34608</v>
          </cell>
          <cell r="I1383">
            <v>34839</v>
          </cell>
          <cell r="J1383">
            <v>35096</v>
          </cell>
          <cell r="L1383" t="str">
            <v>L</v>
          </cell>
          <cell r="M1383" t="str">
            <v>A</v>
          </cell>
          <cell r="N1383">
            <v>34790</v>
          </cell>
          <cell r="O1383">
            <v>36405.860138888886</v>
          </cell>
          <cell r="P1383" t="str">
            <v>ADMIN</v>
          </cell>
        </row>
        <row r="1384">
          <cell r="A1384" t="str">
            <v>95B00411577</v>
          </cell>
          <cell r="C1384" t="str">
            <v>IKUTEN TONDANG</v>
          </cell>
          <cell r="D1384">
            <v>26677</v>
          </cell>
          <cell r="E1384" t="str">
            <v>L</v>
          </cell>
          <cell r="F1384">
            <v>34700</v>
          </cell>
          <cell r="G1384">
            <v>36557</v>
          </cell>
          <cell r="K1384">
            <v>36987</v>
          </cell>
          <cell r="M1384" t="str">
            <v>A</v>
          </cell>
          <cell r="N1384">
            <v>37834</v>
          </cell>
          <cell r="O1384">
            <v>36606</v>
          </cell>
          <cell r="P1384" t="str">
            <v>DWI</v>
          </cell>
        </row>
        <row r="1385">
          <cell r="A1385" t="str">
            <v>95S00067975</v>
          </cell>
          <cell r="C1385" t="str">
            <v>YAHUDA</v>
          </cell>
          <cell r="D1385">
            <v>27032</v>
          </cell>
          <cell r="E1385" t="str">
            <v>L</v>
          </cell>
          <cell r="F1385">
            <v>36251</v>
          </cell>
          <cell r="G1385">
            <v>36251</v>
          </cell>
          <cell r="I1385">
            <v>36300</v>
          </cell>
          <cell r="L1385" t="str">
            <v>L</v>
          </cell>
          <cell r="M1385" t="str">
            <v>G</v>
          </cell>
          <cell r="N1385">
            <v>36557</v>
          </cell>
          <cell r="O1385">
            <v>36405.86037037037</v>
          </cell>
          <cell r="P1385" t="str">
            <v>ADMIN</v>
          </cell>
        </row>
        <row r="1386">
          <cell r="A1386" t="str">
            <v>95T10017175</v>
          </cell>
          <cell r="B1386" t="str">
            <v>LTT00595075</v>
          </cell>
          <cell r="C1386" t="str">
            <v>PERDAMENTA S</v>
          </cell>
          <cell r="D1386">
            <v>25982</v>
          </cell>
          <cell r="E1386" t="str">
            <v>L</v>
          </cell>
          <cell r="F1386">
            <v>34700</v>
          </cell>
          <cell r="G1386">
            <v>36100</v>
          </cell>
          <cell r="K1386">
            <v>37866</v>
          </cell>
          <cell r="O1386">
            <v>38107</v>
          </cell>
          <cell r="P1386" t="str">
            <v>DE233310</v>
          </cell>
        </row>
        <row r="1387">
          <cell r="A1387" t="str">
            <v>95T10017290</v>
          </cell>
          <cell r="C1387" t="str">
            <v>WIDAYAT</v>
          </cell>
          <cell r="D1387">
            <v>25123</v>
          </cell>
          <cell r="E1387" t="str">
            <v>L</v>
          </cell>
          <cell r="F1387">
            <v>34700</v>
          </cell>
          <cell r="G1387">
            <v>36100</v>
          </cell>
          <cell r="L1387" t="str">
            <v>K0</v>
          </cell>
          <cell r="M1387" t="str">
            <v>AG</v>
          </cell>
          <cell r="N1387">
            <v>37653</v>
          </cell>
          <cell r="O1387">
            <v>37917.398587962962</v>
          </cell>
          <cell r="P1387" t="str">
            <v>ENY</v>
          </cell>
          <cell r="Q1387">
            <v>36405.102743055555</v>
          </cell>
        </row>
        <row r="1388">
          <cell r="A1388" t="str">
            <v>95W00008636</v>
          </cell>
          <cell r="B1388" t="str">
            <v>971300595</v>
          </cell>
          <cell r="C1388" t="str">
            <v>IRWAN</v>
          </cell>
          <cell r="D1388">
            <v>26063</v>
          </cell>
          <cell r="E1388" t="str">
            <v>L</v>
          </cell>
          <cell r="G1388">
            <v>34700</v>
          </cell>
          <cell r="L1388" t="str">
            <v>K0</v>
          </cell>
          <cell r="M1388" t="str">
            <v>AG</v>
          </cell>
          <cell r="N1388">
            <v>38169</v>
          </cell>
          <cell r="O1388">
            <v>38215.406087962961</v>
          </cell>
          <cell r="P1388" t="str">
            <v>A230320</v>
          </cell>
          <cell r="Q1388">
            <v>36405.102743055555</v>
          </cell>
        </row>
        <row r="1389">
          <cell r="A1389" t="str">
            <v>95W00008644</v>
          </cell>
          <cell r="C1389" t="str">
            <v>NONY INDRIANY</v>
          </cell>
          <cell r="D1389">
            <v>28038</v>
          </cell>
          <cell r="E1389" t="str">
            <v>P</v>
          </cell>
          <cell r="F1389">
            <v>34700</v>
          </cell>
          <cell r="G1389">
            <v>34700</v>
          </cell>
          <cell r="I1389">
            <v>34745</v>
          </cell>
          <cell r="J1389">
            <v>35096</v>
          </cell>
          <cell r="L1389" t="str">
            <v>L</v>
          </cell>
          <cell r="M1389" t="str">
            <v>A</v>
          </cell>
          <cell r="N1389">
            <v>35462</v>
          </cell>
          <cell r="O1389">
            <v>36405.860127314816</v>
          </cell>
          <cell r="P1389" t="str">
            <v>ADMIN</v>
          </cell>
        </row>
        <row r="1390">
          <cell r="A1390" t="str">
            <v>95W00008651</v>
          </cell>
          <cell r="C1390" t="str">
            <v>RIZAL  SF</v>
          </cell>
          <cell r="D1390">
            <v>20286</v>
          </cell>
          <cell r="E1390" t="str">
            <v>L</v>
          </cell>
          <cell r="F1390">
            <v>34700</v>
          </cell>
          <cell r="G1390">
            <v>34700</v>
          </cell>
          <cell r="I1390">
            <v>34745</v>
          </cell>
          <cell r="J1390">
            <v>35096</v>
          </cell>
          <cell r="L1390" t="str">
            <v>L</v>
          </cell>
          <cell r="M1390" t="str">
            <v>AG</v>
          </cell>
          <cell r="N1390">
            <v>35278</v>
          </cell>
          <cell r="O1390">
            <v>37531.731817129628</v>
          </cell>
          <cell r="P1390" t="str">
            <v>ENY</v>
          </cell>
        </row>
        <row r="1391">
          <cell r="A1391" t="str">
            <v>95W00014790</v>
          </cell>
          <cell r="B1391" t="str">
            <v>95110870</v>
          </cell>
          <cell r="C1391" t="str">
            <v>WAHAB</v>
          </cell>
          <cell r="D1391">
            <v>24326</v>
          </cell>
          <cell r="E1391" t="str">
            <v>L</v>
          </cell>
          <cell r="F1391">
            <v>34731</v>
          </cell>
          <cell r="G1391">
            <v>36251</v>
          </cell>
          <cell r="M1391" t="str">
            <v>AG</v>
          </cell>
          <cell r="N1391">
            <v>38047</v>
          </cell>
          <cell r="O1391">
            <v>38118.42633101852</v>
          </cell>
          <cell r="P1391" t="str">
            <v>A230320</v>
          </cell>
        </row>
        <row r="1392">
          <cell r="A1392" t="str">
            <v>95W00014808</v>
          </cell>
          <cell r="C1392" t="str">
            <v>ABD WAHID</v>
          </cell>
          <cell r="D1392">
            <v>25285</v>
          </cell>
          <cell r="E1392" t="str">
            <v>L</v>
          </cell>
          <cell r="F1392">
            <v>34731</v>
          </cell>
          <cell r="G1392">
            <v>36251</v>
          </cell>
          <cell r="M1392" t="str">
            <v>G</v>
          </cell>
          <cell r="N1392">
            <v>36647</v>
          </cell>
          <cell r="O1392">
            <v>36579</v>
          </cell>
          <cell r="P1392" t="str">
            <v>DWI</v>
          </cell>
        </row>
        <row r="1393">
          <cell r="A1393" t="str">
            <v>95W00021654</v>
          </cell>
          <cell r="C1393" t="str">
            <v>HERU S BUDI UTAMA</v>
          </cell>
          <cell r="D1393">
            <v>26206</v>
          </cell>
          <cell r="E1393" t="str">
            <v>L</v>
          </cell>
          <cell r="F1393">
            <v>34759</v>
          </cell>
          <cell r="G1393">
            <v>34759</v>
          </cell>
          <cell r="I1393">
            <v>34811</v>
          </cell>
          <cell r="J1393">
            <v>35096</v>
          </cell>
          <cell r="L1393" t="str">
            <v>L</v>
          </cell>
          <cell r="M1393" t="str">
            <v>A</v>
          </cell>
          <cell r="N1393">
            <v>35065</v>
          </cell>
          <cell r="O1393">
            <v>36405.860138888886</v>
          </cell>
          <cell r="P1393" t="str">
            <v>ADMIN</v>
          </cell>
        </row>
        <row r="1394">
          <cell r="A1394" t="str">
            <v>95W00024468</v>
          </cell>
          <cell r="C1394" t="str">
            <v>HERU S BUDI UTAMA</v>
          </cell>
          <cell r="D1394">
            <v>26206</v>
          </cell>
          <cell r="E1394" t="str">
            <v>L</v>
          </cell>
          <cell r="F1394">
            <v>34759</v>
          </cell>
          <cell r="G1394">
            <v>34759</v>
          </cell>
          <cell r="I1394">
            <v>35404</v>
          </cell>
          <cell r="J1394">
            <v>35096</v>
          </cell>
          <cell r="L1394" t="str">
            <v>L</v>
          </cell>
          <cell r="M1394" t="str">
            <v>A</v>
          </cell>
          <cell r="N1394">
            <v>34912</v>
          </cell>
          <cell r="O1394">
            <v>36405.860289351855</v>
          </cell>
          <cell r="P1394" t="str">
            <v>ADMIN</v>
          </cell>
        </row>
        <row r="1395">
          <cell r="A1395" t="str">
            <v>95W00027636</v>
          </cell>
          <cell r="C1395" t="str">
            <v>HERMAN</v>
          </cell>
          <cell r="D1395">
            <v>26888</v>
          </cell>
          <cell r="E1395" t="str">
            <v>L</v>
          </cell>
          <cell r="F1395">
            <v>34851</v>
          </cell>
          <cell r="G1395">
            <v>34851</v>
          </cell>
          <cell r="I1395">
            <v>34828</v>
          </cell>
          <cell r="J1395">
            <v>35062</v>
          </cell>
          <cell r="L1395" t="str">
            <v>L</v>
          </cell>
          <cell r="M1395" t="str">
            <v>A</v>
          </cell>
          <cell r="N1395">
            <v>35462</v>
          </cell>
          <cell r="O1395">
            <v>36405.860138888886</v>
          </cell>
          <cell r="P1395" t="str">
            <v>ADMIN</v>
          </cell>
        </row>
        <row r="1396">
          <cell r="A1396" t="str">
            <v>95W00032297</v>
          </cell>
          <cell r="C1396" t="str">
            <v>PAIMIN</v>
          </cell>
          <cell r="D1396">
            <v>25823</v>
          </cell>
          <cell r="E1396" t="str">
            <v>L</v>
          </cell>
          <cell r="F1396">
            <v>34790</v>
          </cell>
          <cell r="G1396">
            <v>34790</v>
          </cell>
          <cell r="I1396">
            <v>34839</v>
          </cell>
          <cell r="J1396">
            <v>35096</v>
          </cell>
          <cell r="L1396" t="str">
            <v>L</v>
          </cell>
          <cell r="M1396" t="str">
            <v>A</v>
          </cell>
          <cell r="N1396">
            <v>35186</v>
          </cell>
          <cell r="O1396">
            <v>36405.860138888886</v>
          </cell>
          <cell r="P1396" t="str">
            <v>ADMIN</v>
          </cell>
        </row>
        <row r="1397">
          <cell r="A1397" t="str">
            <v>95W00032305</v>
          </cell>
          <cell r="C1397" t="str">
            <v>TUMINAH</v>
          </cell>
          <cell r="D1397">
            <v>26665</v>
          </cell>
          <cell r="E1397" t="str">
            <v>P</v>
          </cell>
          <cell r="F1397">
            <v>34790</v>
          </cell>
          <cell r="G1397">
            <v>34790</v>
          </cell>
          <cell r="I1397">
            <v>34839</v>
          </cell>
          <cell r="J1397">
            <v>35096</v>
          </cell>
          <cell r="L1397" t="str">
            <v>L</v>
          </cell>
          <cell r="M1397" t="str">
            <v>A</v>
          </cell>
          <cell r="N1397">
            <v>35186</v>
          </cell>
          <cell r="O1397">
            <v>36405.860138888886</v>
          </cell>
          <cell r="P1397" t="str">
            <v>ADMIN</v>
          </cell>
        </row>
        <row r="1398">
          <cell r="A1398" t="str">
            <v>95W00032313</v>
          </cell>
          <cell r="C1398" t="str">
            <v>MARSUDI GUNADI</v>
          </cell>
          <cell r="D1398">
            <v>24949</v>
          </cell>
          <cell r="E1398" t="str">
            <v>L</v>
          </cell>
          <cell r="G1398">
            <v>34790</v>
          </cell>
          <cell r="L1398" t="str">
            <v>K0</v>
          </cell>
          <cell r="M1398" t="str">
            <v>A</v>
          </cell>
          <cell r="N1398">
            <v>35855</v>
          </cell>
          <cell r="O1398">
            <v>36405.104456018518</v>
          </cell>
          <cell r="P1398" t="str">
            <v>ADMIN</v>
          </cell>
          <cell r="Q1398">
            <v>36405.102743055555</v>
          </cell>
        </row>
        <row r="1399">
          <cell r="A1399" t="str">
            <v>95W00032321</v>
          </cell>
          <cell r="C1399" t="str">
            <v>ROBIKEM</v>
          </cell>
          <cell r="D1399">
            <v>26651</v>
          </cell>
          <cell r="E1399" t="str">
            <v>P</v>
          </cell>
          <cell r="G1399">
            <v>34790</v>
          </cell>
          <cell r="L1399" t="str">
            <v>K0</v>
          </cell>
          <cell r="M1399" t="str">
            <v>A</v>
          </cell>
          <cell r="N1399">
            <v>35855</v>
          </cell>
          <cell r="O1399">
            <v>36405.104456018518</v>
          </cell>
          <cell r="P1399" t="str">
            <v>ADMIN</v>
          </cell>
          <cell r="Q1399">
            <v>36405.102743055555</v>
          </cell>
        </row>
        <row r="1400">
          <cell r="A1400" t="str">
            <v>95W00032339</v>
          </cell>
          <cell r="B1400" t="str">
            <v>951300252</v>
          </cell>
          <cell r="C1400" t="str">
            <v>PONIDI</v>
          </cell>
          <cell r="D1400">
            <v>26395</v>
          </cell>
          <cell r="E1400" t="str">
            <v>P</v>
          </cell>
          <cell r="G1400">
            <v>34790</v>
          </cell>
          <cell r="L1400" t="str">
            <v>K0</v>
          </cell>
          <cell r="O1400">
            <v>38107</v>
          </cell>
          <cell r="P1400" t="str">
            <v>DE233310</v>
          </cell>
          <cell r="Q1400">
            <v>36405.102743055555</v>
          </cell>
        </row>
        <row r="1401">
          <cell r="A1401" t="str">
            <v>95W00032347</v>
          </cell>
          <cell r="C1401" t="str">
            <v>ROJIAH</v>
          </cell>
          <cell r="D1401">
            <v>26330</v>
          </cell>
          <cell r="E1401" t="str">
            <v>P</v>
          </cell>
          <cell r="G1401">
            <v>34790</v>
          </cell>
          <cell r="L1401" t="str">
            <v>K0</v>
          </cell>
          <cell r="M1401" t="str">
            <v>A</v>
          </cell>
          <cell r="N1401">
            <v>35855</v>
          </cell>
          <cell r="O1401">
            <v>36405.104456018518</v>
          </cell>
          <cell r="P1401" t="str">
            <v>ADMIN</v>
          </cell>
          <cell r="Q1401">
            <v>36405.102743055555</v>
          </cell>
        </row>
        <row r="1402">
          <cell r="A1402" t="str">
            <v>95W00032354</v>
          </cell>
          <cell r="C1402" t="str">
            <v>MASMUDIN</v>
          </cell>
          <cell r="D1402">
            <v>25992</v>
          </cell>
          <cell r="E1402" t="str">
            <v>L</v>
          </cell>
          <cell r="G1402">
            <v>34790</v>
          </cell>
          <cell r="L1402" t="str">
            <v>K0</v>
          </cell>
          <cell r="M1402" t="str">
            <v>AG</v>
          </cell>
          <cell r="N1402">
            <v>35855</v>
          </cell>
          <cell r="O1402">
            <v>37697.752893518518</v>
          </cell>
          <cell r="P1402" t="str">
            <v>ENY</v>
          </cell>
          <cell r="Q1402">
            <v>36405.102743055555</v>
          </cell>
        </row>
        <row r="1403">
          <cell r="A1403" t="str">
            <v>95W00032362</v>
          </cell>
          <cell r="C1403" t="str">
            <v>SUMINI</v>
          </cell>
          <cell r="D1403">
            <v>28229</v>
          </cell>
          <cell r="E1403" t="str">
            <v>P</v>
          </cell>
          <cell r="G1403">
            <v>34790</v>
          </cell>
          <cell r="L1403" t="str">
            <v>K0</v>
          </cell>
          <cell r="M1403" t="str">
            <v>AG</v>
          </cell>
          <cell r="N1403">
            <v>35855</v>
          </cell>
          <cell r="O1403">
            <v>37697.752291666664</v>
          </cell>
          <cell r="P1403" t="str">
            <v>ENY</v>
          </cell>
          <cell r="Q1403">
            <v>36405.102743055555</v>
          </cell>
        </row>
        <row r="1404">
          <cell r="A1404" t="str">
            <v>95W00032370</v>
          </cell>
          <cell r="C1404" t="str">
            <v>KISO WASIDIN</v>
          </cell>
          <cell r="D1404">
            <v>26275</v>
          </cell>
          <cell r="E1404" t="str">
            <v>L</v>
          </cell>
          <cell r="G1404">
            <v>34790</v>
          </cell>
          <cell r="L1404" t="str">
            <v>K0</v>
          </cell>
          <cell r="M1404" t="str">
            <v>AG</v>
          </cell>
          <cell r="N1404">
            <v>35855</v>
          </cell>
          <cell r="O1404">
            <v>38156.572060185186</v>
          </cell>
          <cell r="P1404" t="str">
            <v>A230320</v>
          </cell>
          <cell r="Q1404">
            <v>36405.102743055555</v>
          </cell>
        </row>
        <row r="1405">
          <cell r="A1405" t="str">
            <v>95W00032388</v>
          </cell>
          <cell r="C1405" t="str">
            <v>WARSITI</v>
          </cell>
          <cell r="D1405">
            <v>26612</v>
          </cell>
          <cell r="E1405" t="str">
            <v>P</v>
          </cell>
          <cell r="G1405">
            <v>34790</v>
          </cell>
          <cell r="L1405" t="str">
            <v>K0</v>
          </cell>
          <cell r="M1405" t="str">
            <v>AG</v>
          </cell>
          <cell r="N1405">
            <v>35855</v>
          </cell>
          <cell r="O1405">
            <v>37756.471087962964</v>
          </cell>
          <cell r="P1405" t="str">
            <v>ENY</v>
          </cell>
          <cell r="Q1405">
            <v>36405.102743055555</v>
          </cell>
        </row>
        <row r="1406">
          <cell r="A1406" t="str">
            <v>95W00032396</v>
          </cell>
          <cell r="B1406" t="str">
            <v>951300183</v>
          </cell>
          <cell r="C1406" t="str">
            <v>LAUDI AL EKO PERWANTO</v>
          </cell>
          <cell r="D1406">
            <v>24838</v>
          </cell>
          <cell r="E1406" t="str">
            <v>L</v>
          </cell>
          <cell r="G1406">
            <v>34790</v>
          </cell>
          <cell r="K1406">
            <v>36592</v>
          </cell>
          <cell r="O1406">
            <v>38098</v>
          </cell>
          <cell r="P1406" t="str">
            <v>DE233310</v>
          </cell>
        </row>
        <row r="1407">
          <cell r="A1407" t="str">
            <v>95W00032404</v>
          </cell>
          <cell r="C1407" t="str">
            <v>PURWANTI</v>
          </cell>
          <cell r="D1407">
            <v>24056</v>
          </cell>
          <cell r="E1407" t="str">
            <v>P</v>
          </cell>
          <cell r="G1407">
            <v>34790</v>
          </cell>
          <cell r="L1407" t="str">
            <v>K0</v>
          </cell>
          <cell r="M1407" t="str">
            <v>AG</v>
          </cell>
          <cell r="N1407">
            <v>36526</v>
          </cell>
          <cell r="O1407">
            <v>36405.104444444441</v>
          </cell>
          <cell r="P1407" t="str">
            <v>ADMIN</v>
          </cell>
          <cell r="Q1407">
            <v>36405.102743055555</v>
          </cell>
        </row>
        <row r="1408">
          <cell r="A1408" t="str">
            <v>95W00032412</v>
          </cell>
          <cell r="C1408" t="str">
            <v>MISTOYO</v>
          </cell>
          <cell r="D1408">
            <v>26739</v>
          </cell>
          <cell r="E1408" t="str">
            <v>L</v>
          </cell>
          <cell r="F1408">
            <v>34790</v>
          </cell>
          <cell r="G1408">
            <v>34790</v>
          </cell>
          <cell r="I1408">
            <v>34839</v>
          </cell>
          <cell r="J1408">
            <v>35096</v>
          </cell>
          <cell r="L1408" t="str">
            <v>L</v>
          </cell>
          <cell r="M1408" t="str">
            <v>AG</v>
          </cell>
          <cell r="N1408">
            <v>35186</v>
          </cell>
          <cell r="O1408">
            <v>36405.860138888886</v>
          </cell>
          <cell r="P1408" t="str">
            <v>ADMIN</v>
          </cell>
        </row>
        <row r="1409">
          <cell r="A1409" t="str">
            <v>95W00032420</v>
          </cell>
          <cell r="C1409" t="str">
            <v>WASINTEN</v>
          </cell>
          <cell r="D1409">
            <v>26328</v>
          </cell>
          <cell r="E1409" t="str">
            <v>P</v>
          </cell>
          <cell r="F1409">
            <v>34790</v>
          </cell>
          <cell r="G1409">
            <v>34790</v>
          </cell>
          <cell r="I1409">
            <v>34839</v>
          </cell>
          <cell r="J1409">
            <v>35096</v>
          </cell>
          <cell r="L1409" t="str">
            <v>L</v>
          </cell>
          <cell r="M1409" t="str">
            <v>AG</v>
          </cell>
          <cell r="N1409">
            <v>35186</v>
          </cell>
          <cell r="O1409">
            <v>36405.860138888886</v>
          </cell>
          <cell r="P1409" t="str">
            <v>ADMIN</v>
          </cell>
        </row>
        <row r="1410">
          <cell r="A1410" t="str">
            <v>95W00032438</v>
          </cell>
          <cell r="C1410" t="str">
            <v>NARWITO</v>
          </cell>
          <cell r="D1410">
            <v>22224</v>
          </cell>
          <cell r="E1410" t="str">
            <v>L</v>
          </cell>
          <cell r="F1410">
            <v>34790</v>
          </cell>
          <cell r="G1410">
            <v>34790</v>
          </cell>
          <cell r="I1410">
            <v>34839</v>
          </cell>
          <cell r="J1410">
            <v>35096</v>
          </cell>
          <cell r="L1410" t="str">
            <v>L</v>
          </cell>
          <cell r="M1410" t="str">
            <v>AG</v>
          </cell>
          <cell r="N1410">
            <v>35704</v>
          </cell>
          <cell r="O1410">
            <v>36405.860138888886</v>
          </cell>
          <cell r="P1410" t="str">
            <v>ADMIN</v>
          </cell>
        </row>
        <row r="1411">
          <cell r="A1411" t="str">
            <v>95W00032446</v>
          </cell>
          <cell r="C1411" t="str">
            <v>KASMI</v>
          </cell>
          <cell r="D1411">
            <v>24166</v>
          </cell>
          <cell r="E1411" t="str">
            <v>P</v>
          </cell>
          <cell r="F1411">
            <v>34790</v>
          </cell>
          <cell r="G1411">
            <v>34790</v>
          </cell>
          <cell r="I1411">
            <v>34839</v>
          </cell>
          <cell r="J1411">
            <v>35096</v>
          </cell>
          <cell r="L1411" t="str">
            <v>L</v>
          </cell>
          <cell r="M1411" t="str">
            <v>A</v>
          </cell>
          <cell r="N1411">
            <v>35704</v>
          </cell>
          <cell r="O1411">
            <v>36405.860138888886</v>
          </cell>
          <cell r="P1411" t="str">
            <v>ADMIN</v>
          </cell>
        </row>
        <row r="1412">
          <cell r="A1412" t="str">
            <v>95W00032453</v>
          </cell>
          <cell r="C1412" t="str">
            <v>SAKIDI</v>
          </cell>
          <cell r="D1412">
            <v>23679</v>
          </cell>
          <cell r="E1412" t="str">
            <v>L</v>
          </cell>
          <cell r="G1412">
            <v>34790</v>
          </cell>
          <cell r="L1412" t="str">
            <v>K0</v>
          </cell>
          <cell r="M1412" t="str">
            <v>A</v>
          </cell>
          <cell r="N1412">
            <v>35855</v>
          </cell>
          <cell r="O1412">
            <v>36405.104444444441</v>
          </cell>
          <cell r="P1412" t="str">
            <v>ADMIN</v>
          </cell>
          <cell r="Q1412">
            <v>36405.102743055555</v>
          </cell>
        </row>
        <row r="1413">
          <cell r="A1413" t="str">
            <v>95W00032461</v>
          </cell>
          <cell r="C1413" t="str">
            <v>SUMIATI</v>
          </cell>
          <cell r="D1413">
            <v>27229</v>
          </cell>
          <cell r="E1413" t="str">
            <v>P</v>
          </cell>
          <cell r="G1413">
            <v>34790</v>
          </cell>
          <cell r="L1413" t="str">
            <v>K0</v>
          </cell>
          <cell r="M1413" t="str">
            <v>AG</v>
          </cell>
          <cell r="N1413">
            <v>35855</v>
          </cell>
          <cell r="O1413">
            <v>36405.104444444441</v>
          </cell>
          <cell r="P1413" t="str">
            <v>ADMIN</v>
          </cell>
          <cell r="Q1413">
            <v>36405.102743055555</v>
          </cell>
        </row>
        <row r="1414">
          <cell r="A1414" t="str">
            <v>95W00032479</v>
          </cell>
          <cell r="C1414" t="str">
            <v>HARYANTO</v>
          </cell>
          <cell r="D1414">
            <v>27271</v>
          </cell>
          <cell r="E1414" t="str">
            <v>L</v>
          </cell>
          <cell r="G1414">
            <v>34790</v>
          </cell>
          <cell r="L1414" t="str">
            <v>K0</v>
          </cell>
          <cell r="M1414" t="str">
            <v>A</v>
          </cell>
          <cell r="N1414">
            <v>35855</v>
          </cell>
          <cell r="O1414">
            <v>36405.104432870372</v>
          </cell>
          <cell r="P1414" t="str">
            <v>ADMIN</v>
          </cell>
          <cell r="Q1414">
            <v>36405.102743055555</v>
          </cell>
        </row>
        <row r="1415">
          <cell r="A1415" t="str">
            <v>95W00032487</v>
          </cell>
          <cell r="C1415" t="str">
            <v>SARINGAH</v>
          </cell>
          <cell r="D1415">
            <v>27244</v>
          </cell>
          <cell r="E1415" t="str">
            <v>P</v>
          </cell>
          <cell r="G1415">
            <v>34790</v>
          </cell>
          <cell r="L1415" t="str">
            <v>K0</v>
          </cell>
          <cell r="M1415" t="str">
            <v>A</v>
          </cell>
          <cell r="N1415">
            <v>35855</v>
          </cell>
          <cell r="O1415">
            <v>36405.104432870372</v>
          </cell>
          <cell r="P1415" t="str">
            <v>ADMIN</v>
          </cell>
          <cell r="Q1415">
            <v>36405.102743055555</v>
          </cell>
        </row>
        <row r="1416">
          <cell r="A1416" t="str">
            <v>95W00032495</v>
          </cell>
          <cell r="C1416" t="str">
            <v>WAGIMUN</v>
          </cell>
          <cell r="D1416">
            <v>26483</v>
          </cell>
          <cell r="E1416" t="str">
            <v>L</v>
          </cell>
          <cell r="F1416">
            <v>34790</v>
          </cell>
          <cell r="G1416">
            <v>34790</v>
          </cell>
          <cell r="L1416" t="str">
            <v>K0</v>
          </cell>
          <cell r="M1416" t="str">
            <v>AG</v>
          </cell>
          <cell r="N1416">
            <v>36526</v>
          </cell>
          <cell r="O1416">
            <v>36405.104432870372</v>
          </cell>
          <cell r="P1416" t="str">
            <v>ADMIN</v>
          </cell>
          <cell r="Q1416">
            <v>36405.102743055555</v>
          </cell>
        </row>
        <row r="1417">
          <cell r="A1417" t="str">
            <v>95W00032503</v>
          </cell>
          <cell r="C1417" t="str">
            <v>TURINI</v>
          </cell>
          <cell r="D1417">
            <v>25628</v>
          </cell>
          <cell r="E1417" t="str">
            <v>P</v>
          </cell>
          <cell r="G1417">
            <v>34790</v>
          </cell>
          <cell r="L1417" t="str">
            <v>K0</v>
          </cell>
          <cell r="M1417" t="str">
            <v>AG</v>
          </cell>
          <cell r="N1417">
            <v>36526</v>
          </cell>
          <cell r="O1417">
            <v>36405.104432870372</v>
          </cell>
          <cell r="P1417" t="str">
            <v>ADMIN</v>
          </cell>
          <cell r="Q1417">
            <v>36405.102743055555</v>
          </cell>
        </row>
        <row r="1418">
          <cell r="A1418" t="str">
            <v>95W00032511</v>
          </cell>
          <cell r="C1418" t="str">
            <v>SUPRIONO</v>
          </cell>
          <cell r="D1418">
            <v>26888</v>
          </cell>
          <cell r="E1418" t="str">
            <v>L</v>
          </cell>
          <cell r="G1418">
            <v>34790</v>
          </cell>
          <cell r="L1418" t="str">
            <v>K0</v>
          </cell>
          <cell r="M1418" t="str">
            <v>AG</v>
          </cell>
          <cell r="N1418">
            <v>36526</v>
          </cell>
          <cell r="O1418">
            <v>36405.104432870372</v>
          </cell>
          <cell r="P1418" t="str">
            <v>ADMIN</v>
          </cell>
          <cell r="Q1418">
            <v>36405.102743055555</v>
          </cell>
        </row>
        <row r="1419">
          <cell r="A1419" t="str">
            <v>95W00032529</v>
          </cell>
          <cell r="C1419" t="str">
            <v>SALAMAH</v>
          </cell>
          <cell r="D1419">
            <v>28088</v>
          </cell>
          <cell r="E1419" t="str">
            <v>P</v>
          </cell>
          <cell r="F1419">
            <v>34790</v>
          </cell>
          <cell r="G1419">
            <v>34790</v>
          </cell>
          <cell r="L1419" t="str">
            <v>K0</v>
          </cell>
          <cell r="M1419" t="str">
            <v>AG</v>
          </cell>
          <cell r="N1419">
            <v>36526</v>
          </cell>
          <cell r="O1419">
            <v>36405.104432870372</v>
          </cell>
          <cell r="P1419" t="str">
            <v>ADMIN</v>
          </cell>
          <cell r="Q1419">
            <v>36405.102743055555</v>
          </cell>
        </row>
        <row r="1420">
          <cell r="A1420" t="str">
            <v>95W00032537</v>
          </cell>
          <cell r="C1420" t="str">
            <v>WAGIMIN</v>
          </cell>
          <cell r="D1420">
            <v>20139</v>
          </cell>
          <cell r="E1420" t="str">
            <v>L</v>
          </cell>
          <cell r="G1420">
            <v>34790</v>
          </cell>
          <cell r="L1420" t="str">
            <v>K0</v>
          </cell>
          <cell r="M1420" t="str">
            <v>AG</v>
          </cell>
          <cell r="N1420">
            <v>36526</v>
          </cell>
          <cell r="O1420">
            <v>36405.104432870372</v>
          </cell>
          <cell r="P1420" t="str">
            <v>ADMIN</v>
          </cell>
          <cell r="Q1420">
            <v>36405.102743055555</v>
          </cell>
        </row>
        <row r="1421">
          <cell r="A1421" t="str">
            <v>95W00032545</v>
          </cell>
          <cell r="C1421" t="str">
            <v>WURYANTI</v>
          </cell>
          <cell r="D1421">
            <v>23225</v>
          </cell>
          <cell r="E1421" t="str">
            <v>P</v>
          </cell>
          <cell r="G1421">
            <v>34790</v>
          </cell>
          <cell r="L1421" t="str">
            <v>K0</v>
          </cell>
          <cell r="M1421" t="str">
            <v>AG</v>
          </cell>
          <cell r="N1421">
            <v>36526</v>
          </cell>
          <cell r="O1421">
            <v>36405.104432870372</v>
          </cell>
          <cell r="P1421" t="str">
            <v>ADMIN</v>
          </cell>
          <cell r="Q1421">
            <v>36405.102743055555</v>
          </cell>
        </row>
        <row r="1422">
          <cell r="A1422" t="str">
            <v>95W00032552</v>
          </cell>
          <cell r="C1422" t="str">
            <v>SALMIN</v>
          </cell>
          <cell r="D1422">
            <v>26436</v>
          </cell>
          <cell r="E1422" t="str">
            <v>L</v>
          </cell>
          <cell r="G1422">
            <v>34790</v>
          </cell>
          <cell r="L1422" t="str">
            <v>K0</v>
          </cell>
          <cell r="M1422" t="str">
            <v>AF</v>
          </cell>
          <cell r="N1422">
            <v>36526</v>
          </cell>
          <cell r="O1422">
            <v>36405.104421296295</v>
          </cell>
          <cell r="P1422" t="str">
            <v>ADMIN</v>
          </cell>
          <cell r="Q1422">
            <v>36405.102743055555</v>
          </cell>
        </row>
        <row r="1423">
          <cell r="A1423" t="str">
            <v>95W00032560</v>
          </cell>
          <cell r="C1423" t="str">
            <v>ENI SUSILOWATI</v>
          </cell>
          <cell r="D1423">
            <v>27405</v>
          </cell>
          <cell r="E1423" t="str">
            <v>P</v>
          </cell>
          <cell r="G1423">
            <v>34790</v>
          </cell>
          <cell r="L1423" t="str">
            <v>K0</v>
          </cell>
          <cell r="M1423" t="str">
            <v>AG</v>
          </cell>
          <cell r="N1423">
            <v>36526</v>
          </cell>
          <cell r="O1423">
            <v>36405.104421296295</v>
          </cell>
          <cell r="P1423" t="str">
            <v>ADMIN</v>
          </cell>
          <cell r="Q1423">
            <v>36405.102743055555</v>
          </cell>
        </row>
        <row r="1424">
          <cell r="A1424" t="str">
            <v>95W00032578</v>
          </cell>
          <cell r="B1424" t="str">
            <v>2000060024</v>
          </cell>
          <cell r="C1424" t="str">
            <v>PONIRAN</v>
          </cell>
          <cell r="D1424">
            <v>24847</v>
          </cell>
          <cell r="E1424" t="str">
            <v>L</v>
          </cell>
          <cell r="G1424">
            <v>34790</v>
          </cell>
          <cell r="L1424" t="str">
            <v>K0</v>
          </cell>
          <cell r="O1424">
            <v>38099</v>
          </cell>
          <cell r="P1424" t="str">
            <v>DE233310</v>
          </cell>
          <cell r="Q1424">
            <v>36405.102743055555</v>
          </cell>
        </row>
        <row r="1425">
          <cell r="A1425" t="str">
            <v>95W00032586</v>
          </cell>
          <cell r="C1425" t="str">
            <v>SRIKASIH</v>
          </cell>
          <cell r="D1425">
            <v>23898</v>
          </cell>
          <cell r="E1425" t="str">
            <v>P</v>
          </cell>
          <cell r="G1425">
            <v>34790</v>
          </cell>
          <cell r="L1425" t="str">
            <v>K0</v>
          </cell>
          <cell r="M1425" t="str">
            <v>AG</v>
          </cell>
          <cell r="N1425">
            <v>36526</v>
          </cell>
          <cell r="O1425">
            <v>38099.526145833333</v>
          </cell>
          <cell r="P1425" t="str">
            <v>A230320</v>
          </cell>
          <cell r="Q1425">
            <v>36405.102743055555</v>
          </cell>
        </row>
        <row r="1426">
          <cell r="A1426" t="str">
            <v>95W00032594</v>
          </cell>
          <cell r="C1426" t="str">
            <v>RIYANTI</v>
          </cell>
          <cell r="D1426">
            <v>26571</v>
          </cell>
          <cell r="E1426" t="str">
            <v>P</v>
          </cell>
          <cell r="G1426">
            <v>34790</v>
          </cell>
          <cell r="L1426" t="str">
            <v>K0</v>
          </cell>
          <cell r="M1426" t="str">
            <v>AG</v>
          </cell>
          <cell r="N1426">
            <v>35855</v>
          </cell>
          <cell r="O1426">
            <v>36405.104421296295</v>
          </cell>
          <cell r="P1426" t="str">
            <v>ADMIN</v>
          </cell>
          <cell r="Q1426">
            <v>36405.102743055555</v>
          </cell>
        </row>
        <row r="1427">
          <cell r="A1427" t="str">
            <v>95W00032602</v>
          </cell>
          <cell r="C1427" t="str">
            <v>BOMAN</v>
          </cell>
          <cell r="D1427">
            <v>25422</v>
          </cell>
          <cell r="E1427" t="str">
            <v>L</v>
          </cell>
          <cell r="G1427">
            <v>34790</v>
          </cell>
          <cell r="L1427" t="str">
            <v>K0</v>
          </cell>
          <cell r="M1427" t="str">
            <v>AG</v>
          </cell>
          <cell r="N1427">
            <v>36526</v>
          </cell>
          <cell r="O1427">
            <v>36405.104421296295</v>
          </cell>
          <cell r="P1427" t="str">
            <v>ADMIN</v>
          </cell>
          <cell r="Q1427">
            <v>36405.102743055555</v>
          </cell>
        </row>
        <row r="1428">
          <cell r="A1428" t="str">
            <v>95W00032610</v>
          </cell>
          <cell r="C1428" t="str">
            <v>DARMINI</v>
          </cell>
          <cell r="D1428">
            <v>25629</v>
          </cell>
          <cell r="E1428" t="str">
            <v>P</v>
          </cell>
          <cell r="G1428">
            <v>34790</v>
          </cell>
          <cell r="L1428" t="str">
            <v>K0</v>
          </cell>
          <cell r="M1428" t="str">
            <v>AG</v>
          </cell>
          <cell r="N1428">
            <v>36526</v>
          </cell>
          <cell r="O1428">
            <v>36405.104421296295</v>
          </cell>
          <cell r="P1428" t="str">
            <v>ADMIN</v>
          </cell>
          <cell r="Q1428">
            <v>36405.102743055555</v>
          </cell>
        </row>
        <row r="1429">
          <cell r="A1429" t="str">
            <v>95W00032628</v>
          </cell>
          <cell r="C1429" t="str">
            <v>SALIMAN</v>
          </cell>
          <cell r="D1429">
            <v>23885</v>
          </cell>
          <cell r="E1429" t="str">
            <v>L</v>
          </cell>
          <cell r="G1429">
            <v>34790</v>
          </cell>
          <cell r="L1429" t="str">
            <v>K0</v>
          </cell>
          <cell r="M1429" t="str">
            <v>AG</v>
          </cell>
          <cell r="N1429">
            <v>35855</v>
          </cell>
          <cell r="O1429">
            <v>36405.104409722226</v>
          </cell>
          <cell r="P1429" t="str">
            <v>ADMIN</v>
          </cell>
          <cell r="Q1429">
            <v>36405.102743055555</v>
          </cell>
        </row>
        <row r="1430">
          <cell r="A1430" t="str">
            <v>95W00032636</v>
          </cell>
          <cell r="C1430" t="str">
            <v>KUMPUL ARIADI</v>
          </cell>
          <cell r="D1430">
            <v>25105</v>
          </cell>
          <cell r="E1430" t="str">
            <v>L</v>
          </cell>
          <cell r="F1430">
            <v>34790</v>
          </cell>
          <cell r="G1430">
            <v>34790</v>
          </cell>
          <cell r="I1430">
            <v>34839</v>
          </cell>
          <cell r="J1430">
            <v>35096</v>
          </cell>
          <cell r="L1430" t="str">
            <v>L</v>
          </cell>
          <cell r="M1430" t="str">
            <v>AG</v>
          </cell>
          <cell r="N1430">
            <v>35551</v>
          </cell>
          <cell r="O1430">
            <v>36405.860150462962</v>
          </cell>
          <cell r="P1430" t="str">
            <v>ADMIN</v>
          </cell>
        </row>
        <row r="1431">
          <cell r="A1431" t="str">
            <v>95W00032644</v>
          </cell>
          <cell r="C1431" t="str">
            <v>MARIYANTI</v>
          </cell>
          <cell r="D1431">
            <v>27422</v>
          </cell>
          <cell r="E1431" t="str">
            <v>P</v>
          </cell>
          <cell r="F1431">
            <v>34790</v>
          </cell>
          <cell r="G1431">
            <v>34790</v>
          </cell>
          <cell r="I1431">
            <v>34839</v>
          </cell>
          <cell r="J1431">
            <v>35096</v>
          </cell>
          <cell r="L1431" t="str">
            <v>L</v>
          </cell>
          <cell r="M1431" t="str">
            <v>AG</v>
          </cell>
          <cell r="N1431">
            <v>35551</v>
          </cell>
          <cell r="O1431">
            <v>36405.860150462962</v>
          </cell>
          <cell r="P1431" t="str">
            <v>ADMIN</v>
          </cell>
        </row>
        <row r="1432">
          <cell r="A1432" t="str">
            <v>95W00032651</v>
          </cell>
          <cell r="C1432" t="str">
            <v>WARSONO</v>
          </cell>
          <cell r="D1432">
            <v>25524</v>
          </cell>
          <cell r="E1432" t="str">
            <v>L</v>
          </cell>
          <cell r="G1432">
            <v>34790</v>
          </cell>
          <cell r="L1432" t="str">
            <v>K0</v>
          </cell>
          <cell r="M1432" t="str">
            <v>AG</v>
          </cell>
          <cell r="N1432">
            <v>36526</v>
          </cell>
          <cell r="O1432">
            <v>36405.104409722226</v>
          </cell>
          <cell r="P1432" t="str">
            <v>ADMIN</v>
          </cell>
          <cell r="Q1432">
            <v>36405.102743055555</v>
          </cell>
        </row>
        <row r="1433">
          <cell r="A1433" t="str">
            <v>95W00032669</v>
          </cell>
          <cell r="C1433" t="str">
            <v>INDARTI DEWI</v>
          </cell>
          <cell r="D1433">
            <v>24265</v>
          </cell>
          <cell r="E1433" t="str">
            <v>P</v>
          </cell>
          <cell r="G1433">
            <v>34790</v>
          </cell>
          <cell r="L1433" t="str">
            <v>K0</v>
          </cell>
          <cell r="M1433" t="str">
            <v>AG</v>
          </cell>
          <cell r="N1433">
            <v>36526</v>
          </cell>
          <cell r="O1433">
            <v>36405.104409722226</v>
          </cell>
          <cell r="P1433" t="str">
            <v>ADMIN</v>
          </cell>
          <cell r="Q1433">
            <v>36405.102743055555</v>
          </cell>
        </row>
        <row r="1434">
          <cell r="A1434" t="str">
            <v>95W00032677</v>
          </cell>
          <cell r="C1434" t="str">
            <v>ROBIN</v>
          </cell>
          <cell r="D1434">
            <v>25730</v>
          </cell>
          <cell r="E1434" t="str">
            <v>L</v>
          </cell>
          <cell r="G1434">
            <v>34790</v>
          </cell>
          <cell r="K1434">
            <v>36592</v>
          </cell>
          <cell r="M1434" t="str">
            <v>AG</v>
          </cell>
          <cell r="N1434">
            <v>36526</v>
          </cell>
          <cell r="O1434">
            <v>36405.104409722226</v>
          </cell>
          <cell r="P1434" t="str">
            <v>ADMIN</v>
          </cell>
        </row>
        <row r="1435">
          <cell r="A1435" t="str">
            <v>95W00032685</v>
          </cell>
          <cell r="C1435" t="str">
            <v>SUMIYATI</v>
          </cell>
          <cell r="D1435">
            <v>27198</v>
          </cell>
          <cell r="E1435" t="str">
            <v>L</v>
          </cell>
          <cell r="G1435">
            <v>34790</v>
          </cell>
          <cell r="L1435" t="str">
            <v>K0</v>
          </cell>
          <cell r="M1435" t="str">
            <v>A</v>
          </cell>
          <cell r="N1435">
            <v>36526</v>
          </cell>
          <cell r="O1435">
            <v>36405.104409722226</v>
          </cell>
          <cell r="P1435" t="str">
            <v>ADMIN</v>
          </cell>
          <cell r="Q1435">
            <v>36405.102743055555</v>
          </cell>
        </row>
        <row r="1436">
          <cell r="A1436" t="str">
            <v>95W00032693</v>
          </cell>
          <cell r="C1436" t="str">
            <v>NUROSO</v>
          </cell>
          <cell r="D1436">
            <v>27254</v>
          </cell>
          <cell r="E1436" t="str">
            <v>L</v>
          </cell>
          <cell r="G1436">
            <v>34790</v>
          </cell>
          <cell r="L1436" t="str">
            <v>K0</v>
          </cell>
          <cell r="M1436" t="str">
            <v>AG</v>
          </cell>
          <cell r="N1436">
            <v>36526</v>
          </cell>
          <cell r="O1436">
            <v>36405.104409722226</v>
          </cell>
          <cell r="P1436" t="str">
            <v>ADMIN</v>
          </cell>
          <cell r="Q1436">
            <v>36405.102743055555</v>
          </cell>
        </row>
        <row r="1437">
          <cell r="A1437" t="str">
            <v>95W00032701</v>
          </cell>
          <cell r="C1437" t="str">
            <v>SALIMAH</v>
          </cell>
          <cell r="D1437">
            <v>27340</v>
          </cell>
          <cell r="E1437" t="str">
            <v>P</v>
          </cell>
          <cell r="G1437">
            <v>34790</v>
          </cell>
          <cell r="L1437" t="str">
            <v>K0</v>
          </cell>
          <cell r="M1437" t="str">
            <v>AG</v>
          </cell>
          <cell r="N1437">
            <v>36526</v>
          </cell>
          <cell r="O1437">
            <v>36405.104398148149</v>
          </cell>
          <cell r="P1437" t="str">
            <v>ADMIN</v>
          </cell>
          <cell r="Q1437">
            <v>36405.102743055555</v>
          </cell>
        </row>
        <row r="1438">
          <cell r="A1438" t="str">
            <v>95W00032719</v>
          </cell>
          <cell r="C1438" t="str">
            <v>MUNADHIR</v>
          </cell>
          <cell r="D1438">
            <v>21425</v>
          </cell>
          <cell r="E1438" t="str">
            <v>L</v>
          </cell>
          <cell r="G1438">
            <v>34790</v>
          </cell>
          <cell r="L1438" t="str">
            <v>K0</v>
          </cell>
          <cell r="M1438" t="str">
            <v>A</v>
          </cell>
          <cell r="N1438">
            <v>35855</v>
          </cell>
          <cell r="O1438">
            <v>36405.104398148149</v>
          </cell>
          <cell r="P1438" t="str">
            <v>ADMIN</v>
          </cell>
          <cell r="Q1438">
            <v>36405.102743055555</v>
          </cell>
        </row>
        <row r="1439">
          <cell r="A1439" t="str">
            <v>95W00032727</v>
          </cell>
          <cell r="C1439" t="str">
            <v>TUMINAH</v>
          </cell>
          <cell r="D1439">
            <v>27952</v>
          </cell>
          <cell r="E1439" t="str">
            <v>P</v>
          </cell>
          <cell r="G1439">
            <v>34790</v>
          </cell>
          <cell r="L1439" t="str">
            <v>K0</v>
          </cell>
          <cell r="M1439" t="str">
            <v>A</v>
          </cell>
          <cell r="N1439">
            <v>35855</v>
          </cell>
          <cell r="O1439">
            <v>36405.104398148149</v>
          </cell>
          <cell r="P1439" t="str">
            <v>ADMIN</v>
          </cell>
          <cell r="Q1439">
            <v>36405.102743055555</v>
          </cell>
        </row>
        <row r="1440">
          <cell r="A1440" t="str">
            <v>95W00032735</v>
          </cell>
          <cell r="C1440" t="str">
            <v>TUKIMAN</v>
          </cell>
          <cell r="D1440">
            <v>20820</v>
          </cell>
          <cell r="E1440" t="str">
            <v>L</v>
          </cell>
          <cell r="F1440">
            <v>34790</v>
          </cell>
          <cell r="G1440">
            <v>34790</v>
          </cell>
          <cell r="I1440">
            <v>34839</v>
          </cell>
          <cell r="J1440">
            <v>35096</v>
          </cell>
          <cell r="L1440" t="str">
            <v>L</v>
          </cell>
          <cell r="M1440" t="str">
            <v>A</v>
          </cell>
          <cell r="N1440">
            <v>35551</v>
          </cell>
          <cell r="O1440">
            <v>36405.860150462962</v>
          </cell>
          <cell r="P1440" t="str">
            <v>ADMIN</v>
          </cell>
        </row>
        <row r="1441">
          <cell r="A1441" t="str">
            <v>95W00032743</v>
          </cell>
          <cell r="C1441" t="str">
            <v>SUKANTI</v>
          </cell>
          <cell r="D1441">
            <v>23376</v>
          </cell>
          <cell r="E1441" t="str">
            <v>P</v>
          </cell>
          <cell r="F1441">
            <v>34790</v>
          </cell>
          <cell r="G1441">
            <v>34790</v>
          </cell>
          <cell r="I1441">
            <v>34839</v>
          </cell>
          <cell r="J1441">
            <v>35096</v>
          </cell>
          <cell r="L1441" t="str">
            <v>L</v>
          </cell>
          <cell r="M1441" t="str">
            <v>A</v>
          </cell>
          <cell r="N1441">
            <v>35551</v>
          </cell>
          <cell r="O1441">
            <v>36405.860150462962</v>
          </cell>
          <cell r="P1441" t="str">
            <v>ADMIN</v>
          </cell>
        </row>
        <row r="1442">
          <cell r="A1442" t="str">
            <v>95W00032750</v>
          </cell>
          <cell r="C1442" t="str">
            <v>SUPARNO</v>
          </cell>
          <cell r="D1442">
            <v>21668</v>
          </cell>
          <cell r="E1442" t="str">
            <v>L</v>
          </cell>
          <cell r="G1442">
            <v>34790</v>
          </cell>
          <cell r="L1442" t="str">
            <v>K0</v>
          </cell>
          <cell r="M1442" t="str">
            <v>AG</v>
          </cell>
          <cell r="N1442">
            <v>36892</v>
          </cell>
          <cell r="O1442">
            <v>36405.104398148149</v>
          </cell>
          <cell r="P1442" t="str">
            <v>ADMIN</v>
          </cell>
          <cell r="Q1442">
            <v>36405.102743055555</v>
          </cell>
        </row>
        <row r="1443">
          <cell r="A1443" t="str">
            <v>95W00032768</v>
          </cell>
          <cell r="C1443" t="str">
            <v>NGATIYEM</v>
          </cell>
          <cell r="D1443">
            <v>22508</v>
          </cell>
          <cell r="E1443" t="str">
            <v>P</v>
          </cell>
          <cell r="G1443">
            <v>34790</v>
          </cell>
          <cell r="L1443" t="str">
            <v>K0</v>
          </cell>
          <cell r="M1443" t="str">
            <v>AG</v>
          </cell>
          <cell r="N1443">
            <v>36892</v>
          </cell>
          <cell r="O1443">
            <v>36405.104398148149</v>
          </cell>
          <cell r="P1443" t="str">
            <v>ADMIN</v>
          </cell>
          <cell r="Q1443">
            <v>36405.102743055555</v>
          </cell>
        </row>
        <row r="1444">
          <cell r="A1444" t="str">
            <v>95W00032776</v>
          </cell>
          <cell r="C1444" t="str">
            <v>TURIP ADI SURIPTO</v>
          </cell>
          <cell r="D1444">
            <v>23933</v>
          </cell>
          <cell r="E1444" t="str">
            <v>L</v>
          </cell>
          <cell r="F1444">
            <v>34790</v>
          </cell>
          <cell r="G1444">
            <v>34790</v>
          </cell>
          <cell r="I1444">
            <v>34839</v>
          </cell>
          <cell r="J1444">
            <v>35096</v>
          </cell>
          <cell r="L1444" t="str">
            <v>L</v>
          </cell>
          <cell r="M1444" t="str">
            <v>AG</v>
          </cell>
          <cell r="N1444">
            <v>35551</v>
          </cell>
          <cell r="O1444">
            <v>36405.860150462962</v>
          </cell>
          <cell r="P1444" t="str">
            <v>ADMIN</v>
          </cell>
        </row>
        <row r="1445">
          <cell r="A1445" t="str">
            <v>95W00032784</v>
          </cell>
          <cell r="C1445" t="str">
            <v>SUKIMI</v>
          </cell>
          <cell r="D1445">
            <v>25063</v>
          </cell>
          <cell r="E1445" t="str">
            <v>P</v>
          </cell>
          <cell r="F1445">
            <v>34790</v>
          </cell>
          <cell r="G1445">
            <v>34790</v>
          </cell>
          <cell r="I1445">
            <v>34839</v>
          </cell>
          <cell r="J1445">
            <v>35096</v>
          </cell>
          <cell r="L1445" t="str">
            <v>L</v>
          </cell>
          <cell r="M1445" t="str">
            <v>AG</v>
          </cell>
          <cell r="N1445">
            <v>35551</v>
          </cell>
          <cell r="O1445">
            <v>36405.860150462962</v>
          </cell>
          <cell r="P1445" t="str">
            <v>ADMIN</v>
          </cell>
        </row>
        <row r="1446">
          <cell r="A1446" t="str">
            <v>95W00032792</v>
          </cell>
          <cell r="C1446" t="str">
            <v>RIBUT</v>
          </cell>
          <cell r="D1446">
            <v>26100</v>
          </cell>
          <cell r="E1446" t="str">
            <v>L</v>
          </cell>
          <cell r="F1446">
            <v>34790</v>
          </cell>
          <cell r="G1446">
            <v>34790</v>
          </cell>
          <cell r="I1446">
            <v>34839</v>
          </cell>
          <cell r="J1446">
            <v>35096</v>
          </cell>
          <cell r="L1446" t="str">
            <v>L</v>
          </cell>
          <cell r="M1446" t="str">
            <v>AG</v>
          </cell>
          <cell r="N1446">
            <v>35551</v>
          </cell>
          <cell r="O1446">
            <v>36405.860150462962</v>
          </cell>
          <cell r="P1446" t="str">
            <v>ADMIN</v>
          </cell>
        </row>
        <row r="1447">
          <cell r="A1447" t="str">
            <v>95W00032800</v>
          </cell>
          <cell r="C1447" t="str">
            <v>SOWIYATI</v>
          </cell>
          <cell r="D1447">
            <v>24631</v>
          </cell>
          <cell r="E1447" t="str">
            <v>P</v>
          </cell>
          <cell r="F1447">
            <v>34790</v>
          </cell>
          <cell r="G1447">
            <v>34790</v>
          </cell>
          <cell r="I1447">
            <v>34839</v>
          </cell>
          <cell r="J1447">
            <v>35096</v>
          </cell>
          <cell r="L1447" t="str">
            <v>L</v>
          </cell>
          <cell r="M1447" t="str">
            <v>AG</v>
          </cell>
          <cell r="N1447">
            <v>35551</v>
          </cell>
          <cell r="O1447">
            <v>36405.860150462962</v>
          </cell>
          <cell r="P1447" t="str">
            <v>ADMIN</v>
          </cell>
        </row>
        <row r="1448">
          <cell r="A1448" t="str">
            <v>95W00032818</v>
          </cell>
          <cell r="C1448" t="str">
            <v>TUMIJO</v>
          </cell>
          <cell r="D1448">
            <v>21968</v>
          </cell>
          <cell r="E1448" t="str">
            <v>L</v>
          </cell>
          <cell r="G1448">
            <v>34790</v>
          </cell>
          <cell r="L1448" t="str">
            <v>K0</v>
          </cell>
          <cell r="M1448" t="str">
            <v>AG</v>
          </cell>
          <cell r="N1448">
            <v>36526</v>
          </cell>
          <cell r="O1448">
            <v>36405.104398148149</v>
          </cell>
          <cell r="P1448" t="str">
            <v>ADMIN</v>
          </cell>
          <cell r="Q1448">
            <v>36405.102743055555</v>
          </cell>
        </row>
        <row r="1449">
          <cell r="A1449" t="str">
            <v>95W00032826</v>
          </cell>
          <cell r="C1449" t="str">
            <v>TENTRAM</v>
          </cell>
          <cell r="D1449">
            <v>23604</v>
          </cell>
          <cell r="E1449" t="str">
            <v>P</v>
          </cell>
          <cell r="G1449">
            <v>34790</v>
          </cell>
          <cell r="L1449" t="str">
            <v>K0</v>
          </cell>
          <cell r="M1449" t="str">
            <v>AGG</v>
          </cell>
          <cell r="N1449">
            <v>36526</v>
          </cell>
          <cell r="O1449">
            <v>36405.104398148149</v>
          </cell>
          <cell r="P1449" t="str">
            <v>ADMIN</v>
          </cell>
          <cell r="Q1449">
            <v>36405.102743055555</v>
          </cell>
        </row>
        <row r="1450">
          <cell r="A1450" t="str">
            <v>95W00032834</v>
          </cell>
          <cell r="C1450" t="str">
            <v>BOLOT KAMYANI</v>
          </cell>
          <cell r="D1450">
            <v>20760</v>
          </cell>
          <cell r="E1450" t="str">
            <v>L</v>
          </cell>
          <cell r="G1450">
            <v>34790</v>
          </cell>
          <cell r="L1450" t="str">
            <v>K0</v>
          </cell>
          <cell r="M1450" t="str">
            <v>AG</v>
          </cell>
          <cell r="N1450">
            <v>36526</v>
          </cell>
          <cell r="O1450">
            <v>36405.104386574072</v>
          </cell>
          <cell r="P1450" t="str">
            <v>ADMIN</v>
          </cell>
          <cell r="Q1450">
            <v>36405.102743055555</v>
          </cell>
        </row>
        <row r="1451">
          <cell r="A1451" t="str">
            <v>95W00032842</v>
          </cell>
          <cell r="C1451" t="str">
            <v>MANISAH</v>
          </cell>
          <cell r="D1451">
            <v>21742</v>
          </cell>
          <cell r="E1451" t="str">
            <v>P</v>
          </cell>
          <cell r="G1451">
            <v>34790</v>
          </cell>
          <cell r="L1451" t="str">
            <v>K0</v>
          </cell>
          <cell r="M1451" t="str">
            <v>AG</v>
          </cell>
          <cell r="N1451">
            <v>36526</v>
          </cell>
          <cell r="O1451">
            <v>36405.104386574072</v>
          </cell>
          <cell r="P1451" t="str">
            <v>ADMIN</v>
          </cell>
          <cell r="Q1451">
            <v>36405.102743055555</v>
          </cell>
        </row>
        <row r="1452">
          <cell r="A1452" t="str">
            <v>95W00032859</v>
          </cell>
          <cell r="C1452" t="str">
            <v>NGADI SUTARDI</v>
          </cell>
          <cell r="D1452">
            <v>21985</v>
          </cell>
          <cell r="E1452" t="str">
            <v>L</v>
          </cell>
          <cell r="G1452">
            <v>34790</v>
          </cell>
          <cell r="L1452" t="str">
            <v>K0</v>
          </cell>
          <cell r="M1452" t="str">
            <v>AG</v>
          </cell>
          <cell r="N1452">
            <v>36892</v>
          </cell>
          <cell r="O1452">
            <v>36405.104386574072</v>
          </cell>
          <cell r="P1452" t="str">
            <v>ADMIN</v>
          </cell>
          <cell r="Q1452">
            <v>36405.102743055555</v>
          </cell>
        </row>
        <row r="1453">
          <cell r="A1453" t="str">
            <v>95W00032867</v>
          </cell>
          <cell r="C1453" t="str">
            <v>TUNUT SUTARDI</v>
          </cell>
          <cell r="D1453">
            <v>23108</v>
          </cell>
          <cell r="E1453" t="str">
            <v>P</v>
          </cell>
          <cell r="G1453">
            <v>34790</v>
          </cell>
          <cell r="L1453" t="str">
            <v>K0</v>
          </cell>
          <cell r="M1453" t="str">
            <v>AG</v>
          </cell>
          <cell r="N1453">
            <v>36526</v>
          </cell>
          <cell r="O1453">
            <v>36405.104386574072</v>
          </cell>
          <cell r="P1453" t="str">
            <v>ADMIN</v>
          </cell>
          <cell r="Q1453">
            <v>36405.102743055555</v>
          </cell>
        </row>
        <row r="1454">
          <cell r="A1454" t="str">
            <v>95W00032875</v>
          </cell>
          <cell r="C1454" t="str">
            <v>SUWANTO</v>
          </cell>
          <cell r="D1454">
            <v>22234</v>
          </cell>
          <cell r="E1454" t="str">
            <v>L</v>
          </cell>
          <cell r="G1454">
            <v>34790</v>
          </cell>
          <cell r="L1454" t="str">
            <v>K0</v>
          </cell>
          <cell r="M1454" t="str">
            <v>AG</v>
          </cell>
          <cell r="N1454">
            <v>36526</v>
          </cell>
          <cell r="O1454">
            <v>36405.104386574072</v>
          </cell>
          <cell r="P1454" t="str">
            <v>ADMIN</v>
          </cell>
          <cell r="Q1454">
            <v>36405.102743055555</v>
          </cell>
        </row>
        <row r="1455">
          <cell r="A1455" t="str">
            <v>95W00032883</v>
          </cell>
          <cell r="C1455" t="str">
            <v>PAINI</v>
          </cell>
          <cell r="D1455">
            <v>23944</v>
          </cell>
          <cell r="E1455" t="str">
            <v>P</v>
          </cell>
          <cell r="G1455">
            <v>34790</v>
          </cell>
          <cell r="L1455" t="str">
            <v>K0</v>
          </cell>
          <cell r="M1455" t="str">
            <v>P</v>
          </cell>
          <cell r="N1455">
            <v>36161</v>
          </cell>
          <cell r="O1455">
            <v>36405.104386574072</v>
          </cell>
          <cell r="P1455" t="str">
            <v>ADMIN</v>
          </cell>
          <cell r="Q1455">
            <v>36405.102743055555</v>
          </cell>
        </row>
        <row r="1456">
          <cell r="A1456" t="str">
            <v>95W00032891</v>
          </cell>
          <cell r="C1456" t="str">
            <v>HADI SUMARNO</v>
          </cell>
          <cell r="D1456">
            <v>22520</v>
          </cell>
          <cell r="E1456" t="str">
            <v>L</v>
          </cell>
          <cell r="F1456">
            <v>34790</v>
          </cell>
          <cell r="G1456">
            <v>34790</v>
          </cell>
          <cell r="I1456">
            <v>34839</v>
          </cell>
          <cell r="J1456">
            <v>35096</v>
          </cell>
          <cell r="L1456" t="str">
            <v>L</v>
          </cell>
          <cell r="M1456" t="str">
            <v>AG</v>
          </cell>
          <cell r="N1456">
            <v>35156</v>
          </cell>
          <cell r="O1456">
            <v>37322.665439814817</v>
          </cell>
          <cell r="P1456" t="str">
            <v>ENY</v>
          </cell>
        </row>
        <row r="1457">
          <cell r="A1457" t="str">
            <v>95W00032909</v>
          </cell>
          <cell r="C1457" t="str">
            <v>MARLIAH HADI SUMARNO</v>
          </cell>
          <cell r="D1457">
            <v>24614</v>
          </cell>
          <cell r="E1457" t="str">
            <v>P</v>
          </cell>
          <cell r="F1457">
            <v>34790</v>
          </cell>
          <cell r="G1457">
            <v>34790</v>
          </cell>
          <cell r="I1457">
            <v>34839</v>
          </cell>
          <cell r="J1457">
            <v>35096</v>
          </cell>
          <cell r="L1457" t="str">
            <v>L</v>
          </cell>
          <cell r="M1457" t="str">
            <v>AG</v>
          </cell>
          <cell r="N1457">
            <v>35156</v>
          </cell>
          <cell r="O1457">
            <v>37322.420081018521</v>
          </cell>
          <cell r="P1457" t="str">
            <v>ENY</v>
          </cell>
        </row>
        <row r="1458">
          <cell r="A1458" t="str">
            <v>95W00032917</v>
          </cell>
          <cell r="C1458" t="str">
            <v>SUKANTO</v>
          </cell>
          <cell r="D1458">
            <v>23743</v>
          </cell>
          <cell r="E1458" t="str">
            <v>L</v>
          </cell>
          <cell r="G1458">
            <v>34790</v>
          </cell>
          <cell r="L1458" t="str">
            <v>K0</v>
          </cell>
          <cell r="M1458" t="str">
            <v>AG</v>
          </cell>
          <cell r="N1458">
            <v>35796</v>
          </cell>
          <cell r="O1458">
            <v>37774.726921296293</v>
          </cell>
          <cell r="P1458" t="str">
            <v>ENY</v>
          </cell>
          <cell r="Q1458">
            <v>36405.102743055555</v>
          </cell>
        </row>
        <row r="1459">
          <cell r="A1459" t="str">
            <v>95W00032925</v>
          </cell>
          <cell r="C1459" t="str">
            <v>PAYEM</v>
          </cell>
          <cell r="D1459">
            <v>23802</v>
          </cell>
          <cell r="E1459" t="str">
            <v>P</v>
          </cell>
          <cell r="G1459">
            <v>34790</v>
          </cell>
          <cell r="L1459" t="str">
            <v>K0</v>
          </cell>
          <cell r="M1459" t="str">
            <v>AG</v>
          </cell>
          <cell r="N1459">
            <v>35796</v>
          </cell>
          <cell r="O1459">
            <v>37774.727592592593</v>
          </cell>
          <cell r="P1459" t="str">
            <v>ENY</v>
          </cell>
          <cell r="Q1459">
            <v>36405.102743055555</v>
          </cell>
        </row>
        <row r="1460">
          <cell r="A1460" t="str">
            <v>95W00032933</v>
          </cell>
          <cell r="C1460" t="str">
            <v>TIKAD JANUARI</v>
          </cell>
          <cell r="D1460">
            <v>26829</v>
          </cell>
          <cell r="E1460" t="str">
            <v>L</v>
          </cell>
          <cell r="F1460">
            <v>34790</v>
          </cell>
          <cell r="G1460">
            <v>34790</v>
          </cell>
          <cell r="I1460">
            <v>34839</v>
          </cell>
          <cell r="J1460">
            <v>35096</v>
          </cell>
          <cell r="L1460" t="str">
            <v>L</v>
          </cell>
          <cell r="M1460" t="str">
            <v>A</v>
          </cell>
          <cell r="N1460">
            <v>35156</v>
          </cell>
          <cell r="O1460">
            <v>36405.860162037039</v>
          </cell>
          <cell r="P1460" t="str">
            <v>ADMIN</v>
          </cell>
        </row>
        <row r="1461">
          <cell r="A1461" t="str">
            <v>95W00032941</v>
          </cell>
          <cell r="C1461" t="str">
            <v>ALIYAH</v>
          </cell>
          <cell r="D1461">
            <v>28238</v>
          </cell>
          <cell r="E1461" t="str">
            <v>P</v>
          </cell>
          <cell r="F1461">
            <v>34790</v>
          </cell>
          <cell r="G1461">
            <v>34790</v>
          </cell>
          <cell r="I1461">
            <v>34839</v>
          </cell>
          <cell r="J1461">
            <v>35096</v>
          </cell>
          <cell r="L1461" t="str">
            <v>L</v>
          </cell>
          <cell r="M1461" t="str">
            <v>A</v>
          </cell>
          <cell r="N1461">
            <v>35156</v>
          </cell>
          <cell r="O1461">
            <v>36405.860162037039</v>
          </cell>
          <cell r="P1461" t="str">
            <v>ADMIN</v>
          </cell>
        </row>
        <row r="1462">
          <cell r="A1462" t="str">
            <v>95W00032958</v>
          </cell>
          <cell r="C1462" t="str">
            <v>SIDUM</v>
          </cell>
          <cell r="D1462">
            <v>23588</v>
          </cell>
          <cell r="E1462" t="str">
            <v>L</v>
          </cell>
          <cell r="G1462">
            <v>34790</v>
          </cell>
          <cell r="L1462" t="str">
            <v>K0</v>
          </cell>
          <cell r="M1462" t="str">
            <v>AG</v>
          </cell>
          <cell r="N1462">
            <v>36526</v>
          </cell>
          <cell r="O1462">
            <v>36405.104375000003</v>
          </cell>
          <cell r="P1462" t="str">
            <v>ADMIN</v>
          </cell>
          <cell r="Q1462">
            <v>36405.102743055555</v>
          </cell>
        </row>
        <row r="1463">
          <cell r="A1463" t="str">
            <v>95W00032966</v>
          </cell>
          <cell r="C1463" t="str">
            <v>SANIYAH</v>
          </cell>
          <cell r="D1463">
            <v>24290</v>
          </cell>
          <cell r="E1463" t="str">
            <v>P</v>
          </cell>
          <cell r="G1463">
            <v>34790</v>
          </cell>
          <cell r="L1463" t="str">
            <v>K0</v>
          </cell>
          <cell r="M1463" t="str">
            <v>AG</v>
          </cell>
          <cell r="N1463">
            <v>36526</v>
          </cell>
          <cell r="O1463">
            <v>36405.104375000003</v>
          </cell>
          <cell r="P1463" t="str">
            <v>ADMIN</v>
          </cell>
          <cell r="Q1463">
            <v>36405.102743055555</v>
          </cell>
        </row>
        <row r="1464">
          <cell r="A1464" t="str">
            <v>95W00032974</v>
          </cell>
          <cell r="C1464" t="str">
            <v>MUNADHIR</v>
          </cell>
          <cell r="D1464">
            <v>21421</v>
          </cell>
          <cell r="E1464" t="str">
            <v>L</v>
          </cell>
          <cell r="G1464">
            <v>34790</v>
          </cell>
          <cell r="L1464" t="str">
            <v>K0</v>
          </cell>
          <cell r="M1464" t="str">
            <v>A</v>
          </cell>
          <cell r="N1464">
            <v>35796</v>
          </cell>
          <cell r="O1464">
            <v>36405.104375000003</v>
          </cell>
          <cell r="P1464" t="str">
            <v>ADMIN</v>
          </cell>
          <cell r="Q1464">
            <v>36405.102743055555</v>
          </cell>
        </row>
        <row r="1465">
          <cell r="A1465" t="str">
            <v>95W00032982</v>
          </cell>
          <cell r="C1465" t="str">
            <v>TUMINAH</v>
          </cell>
          <cell r="D1465">
            <v>23042</v>
          </cell>
          <cell r="E1465" t="str">
            <v>P</v>
          </cell>
          <cell r="G1465">
            <v>34790</v>
          </cell>
          <cell r="L1465" t="str">
            <v>K0</v>
          </cell>
          <cell r="M1465" t="str">
            <v>A</v>
          </cell>
          <cell r="N1465">
            <v>35796</v>
          </cell>
          <cell r="O1465">
            <v>36405.104375000003</v>
          </cell>
          <cell r="P1465" t="str">
            <v>ADMIN</v>
          </cell>
          <cell r="Q1465">
            <v>36405.102743055555</v>
          </cell>
        </row>
        <row r="1466">
          <cell r="A1466" t="str">
            <v>95W00032990</v>
          </cell>
          <cell r="C1466" t="str">
            <v>JEMINO S</v>
          </cell>
          <cell r="D1466">
            <v>23162</v>
          </cell>
          <cell r="E1466" t="str">
            <v>L</v>
          </cell>
          <cell r="F1466">
            <v>34790</v>
          </cell>
          <cell r="G1466">
            <v>34790</v>
          </cell>
          <cell r="I1466">
            <v>34839</v>
          </cell>
          <cell r="J1466">
            <v>35096</v>
          </cell>
          <cell r="L1466" t="str">
            <v>L</v>
          </cell>
          <cell r="M1466" t="str">
            <v>A</v>
          </cell>
          <cell r="N1466">
            <v>34943</v>
          </cell>
          <cell r="O1466">
            <v>36405.860162037039</v>
          </cell>
          <cell r="P1466" t="str">
            <v>ADMIN</v>
          </cell>
        </row>
        <row r="1467">
          <cell r="A1467" t="str">
            <v>95W00033006</v>
          </cell>
          <cell r="C1467" t="str">
            <v>SAMIYATI</v>
          </cell>
          <cell r="D1467">
            <v>24513</v>
          </cell>
          <cell r="E1467" t="str">
            <v>P</v>
          </cell>
          <cell r="F1467">
            <v>34790</v>
          </cell>
          <cell r="G1467">
            <v>34790</v>
          </cell>
          <cell r="I1467">
            <v>34839</v>
          </cell>
          <cell r="J1467">
            <v>35096</v>
          </cell>
          <cell r="L1467" t="str">
            <v>L</v>
          </cell>
          <cell r="M1467" t="str">
            <v>A</v>
          </cell>
          <cell r="N1467">
            <v>34943</v>
          </cell>
          <cell r="O1467">
            <v>36405.860162037039</v>
          </cell>
          <cell r="P1467" t="str">
            <v>ADMIN</v>
          </cell>
        </row>
        <row r="1468">
          <cell r="A1468" t="str">
            <v>95W00033014</v>
          </cell>
          <cell r="C1468" t="str">
            <v>MARGONO</v>
          </cell>
          <cell r="D1468">
            <v>25169</v>
          </cell>
          <cell r="E1468" t="str">
            <v>L</v>
          </cell>
          <cell r="F1468">
            <v>34790</v>
          </cell>
          <cell r="G1468">
            <v>34790</v>
          </cell>
          <cell r="I1468">
            <v>34839</v>
          </cell>
          <cell r="J1468">
            <v>35096</v>
          </cell>
          <cell r="L1468" t="str">
            <v>L</v>
          </cell>
          <cell r="M1468" t="str">
            <v>A</v>
          </cell>
          <cell r="N1468">
            <v>35125</v>
          </cell>
          <cell r="O1468">
            <v>36405.860162037039</v>
          </cell>
          <cell r="P1468" t="str">
            <v>ADMIN</v>
          </cell>
        </row>
        <row r="1469">
          <cell r="A1469" t="str">
            <v>95W00033022</v>
          </cell>
          <cell r="C1469" t="str">
            <v>SRIASIH</v>
          </cell>
          <cell r="D1469">
            <v>25182</v>
          </cell>
          <cell r="E1469" t="str">
            <v>P</v>
          </cell>
          <cell r="F1469">
            <v>34790</v>
          </cell>
          <cell r="G1469">
            <v>34790</v>
          </cell>
          <cell r="I1469">
            <v>34839</v>
          </cell>
          <cell r="J1469">
            <v>35096</v>
          </cell>
          <cell r="L1469" t="str">
            <v>L</v>
          </cell>
          <cell r="M1469" t="str">
            <v>A</v>
          </cell>
          <cell r="N1469">
            <v>35125</v>
          </cell>
          <cell r="O1469">
            <v>36405.860162037039</v>
          </cell>
          <cell r="P1469" t="str">
            <v>ADMIN</v>
          </cell>
        </row>
        <row r="1470">
          <cell r="A1470" t="str">
            <v>95W00033030</v>
          </cell>
          <cell r="C1470" t="str">
            <v>SUKURYANTO</v>
          </cell>
          <cell r="D1470">
            <v>23244</v>
          </cell>
          <cell r="E1470" t="str">
            <v>L</v>
          </cell>
          <cell r="F1470">
            <v>34790</v>
          </cell>
          <cell r="G1470">
            <v>34790</v>
          </cell>
          <cell r="I1470">
            <v>34839</v>
          </cell>
          <cell r="J1470">
            <v>35096</v>
          </cell>
          <cell r="L1470" t="str">
            <v>L</v>
          </cell>
          <cell r="M1470" t="str">
            <v>A</v>
          </cell>
          <cell r="N1470">
            <v>35125</v>
          </cell>
          <cell r="O1470">
            <v>36405.860162037039</v>
          </cell>
          <cell r="P1470" t="str">
            <v>ADMIN</v>
          </cell>
        </row>
        <row r="1471">
          <cell r="A1471" t="str">
            <v>95W00033048</v>
          </cell>
          <cell r="C1471" t="str">
            <v>MARDIYAH</v>
          </cell>
          <cell r="D1471">
            <v>24023</v>
          </cell>
          <cell r="E1471" t="str">
            <v>P</v>
          </cell>
          <cell r="F1471">
            <v>34790</v>
          </cell>
          <cell r="G1471">
            <v>34790</v>
          </cell>
          <cell r="I1471">
            <v>34839</v>
          </cell>
          <cell r="J1471">
            <v>35096</v>
          </cell>
          <cell r="L1471" t="str">
            <v>L</v>
          </cell>
          <cell r="M1471" t="str">
            <v>A</v>
          </cell>
          <cell r="N1471">
            <v>35125</v>
          </cell>
          <cell r="O1471">
            <v>36405.860162037039</v>
          </cell>
          <cell r="P1471" t="str">
            <v>ADMIN</v>
          </cell>
        </row>
        <row r="1472">
          <cell r="A1472" t="str">
            <v>95W00033055</v>
          </cell>
          <cell r="C1472" t="str">
            <v>SLAMET SUKRI</v>
          </cell>
          <cell r="D1472">
            <v>23896</v>
          </cell>
          <cell r="E1472" t="str">
            <v>L</v>
          </cell>
          <cell r="F1472">
            <v>34790</v>
          </cell>
          <cell r="G1472">
            <v>34790</v>
          </cell>
          <cell r="I1472">
            <v>34839</v>
          </cell>
          <cell r="J1472">
            <v>35096</v>
          </cell>
          <cell r="L1472" t="str">
            <v>L</v>
          </cell>
          <cell r="M1472" t="str">
            <v>A</v>
          </cell>
          <cell r="N1472">
            <v>35125</v>
          </cell>
          <cell r="O1472">
            <v>36405.860162037039</v>
          </cell>
          <cell r="P1472" t="str">
            <v>ADMIN</v>
          </cell>
        </row>
        <row r="1473">
          <cell r="A1473" t="str">
            <v>95W00033063</v>
          </cell>
          <cell r="C1473" t="str">
            <v>SITIROMLAH</v>
          </cell>
          <cell r="D1473">
            <v>25614</v>
          </cell>
          <cell r="E1473" t="str">
            <v>P</v>
          </cell>
          <cell r="F1473">
            <v>34790</v>
          </cell>
          <cell r="G1473">
            <v>34790</v>
          </cell>
          <cell r="I1473">
            <v>34839</v>
          </cell>
          <cell r="J1473">
            <v>35096</v>
          </cell>
          <cell r="L1473" t="str">
            <v>L</v>
          </cell>
          <cell r="M1473" t="str">
            <v>A</v>
          </cell>
          <cell r="N1473">
            <v>35125</v>
          </cell>
          <cell r="O1473">
            <v>36405.860162037039</v>
          </cell>
          <cell r="P1473" t="str">
            <v>ADMIN</v>
          </cell>
        </row>
        <row r="1474">
          <cell r="A1474" t="str">
            <v>95W00033071</v>
          </cell>
          <cell r="C1474" t="str">
            <v>SUTOMO</v>
          </cell>
          <cell r="D1474">
            <v>14245</v>
          </cell>
          <cell r="E1474" t="str">
            <v>L</v>
          </cell>
          <cell r="F1474">
            <v>34790</v>
          </cell>
          <cell r="G1474">
            <v>34790</v>
          </cell>
          <cell r="I1474">
            <v>34839</v>
          </cell>
          <cell r="J1474">
            <v>35096</v>
          </cell>
          <cell r="L1474" t="str">
            <v>L</v>
          </cell>
          <cell r="M1474" t="str">
            <v>AG</v>
          </cell>
          <cell r="N1474">
            <v>35156</v>
          </cell>
          <cell r="O1474">
            <v>37833.601215277777</v>
          </cell>
          <cell r="P1474" t="str">
            <v>ENY</v>
          </cell>
        </row>
        <row r="1475">
          <cell r="A1475" t="str">
            <v>95W00033089</v>
          </cell>
          <cell r="C1475" t="str">
            <v>SUTINAH</v>
          </cell>
          <cell r="D1475">
            <v>23742</v>
          </cell>
          <cell r="E1475" t="str">
            <v>P</v>
          </cell>
          <cell r="F1475">
            <v>34790</v>
          </cell>
          <cell r="G1475">
            <v>34790</v>
          </cell>
          <cell r="I1475">
            <v>34839</v>
          </cell>
          <cell r="J1475">
            <v>35096</v>
          </cell>
          <cell r="L1475" t="str">
            <v>L</v>
          </cell>
          <cell r="M1475" t="str">
            <v>A</v>
          </cell>
          <cell r="N1475">
            <v>35156</v>
          </cell>
          <cell r="O1475">
            <v>36405.860162037039</v>
          </cell>
          <cell r="P1475" t="str">
            <v>ADMIN</v>
          </cell>
        </row>
        <row r="1476">
          <cell r="A1476" t="str">
            <v>95W00033097</v>
          </cell>
          <cell r="C1476" t="str">
            <v>MAIMAN</v>
          </cell>
          <cell r="D1476">
            <v>25579</v>
          </cell>
          <cell r="E1476" t="str">
            <v>L</v>
          </cell>
          <cell r="F1476">
            <v>34790</v>
          </cell>
          <cell r="G1476">
            <v>34790</v>
          </cell>
          <cell r="I1476">
            <v>34839</v>
          </cell>
          <cell r="J1476">
            <v>35096</v>
          </cell>
          <cell r="L1476" t="str">
            <v>L</v>
          </cell>
          <cell r="M1476" t="str">
            <v>A</v>
          </cell>
          <cell r="N1476">
            <v>34943</v>
          </cell>
          <cell r="O1476">
            <v>36405.860162037039</v>
          </cell>
          <cell r="P1476" t="str">
            <v>ADMIN</v>
          </cell>
        </row>
        <row r="1477">
          <cell r="A1477" t="str">
            <v>95W00033105</v>
          </cell>
          <cell r="C1477" t="str">
            <v>INDARSIH</v>
          </cell>
          <cell r="D1477">
            <v>28234</v>
          </cell>
          <cell r="E1477" t="str">
            <v>P</v>
          </cell>
          <cell r="F1477">
            <v>34790</v>
          </cell>
          <cell r="G1477">
            <v>34790</v>
          </cell>
          <cell r="I1477">
            <v>34839</v>
          </cell>
          <cell r="J1477">
            <v>35096</v>
          </cell>
          <cell r="L1477" t="str">
            <v>L</v>
          </cell>
          <cell r="M1477" t="str">
            <v>A</v>
          </cell>
          <cell r="N1477">
            <v>34943</v>
          </cell>
          <cell r="O1477">
            <v>36405.860162037039</v>
          </cell>
          <cell r="P1477" t="str">
            <v>ADMIN</v>
          </cell>
        </row>
        <row r="1478">
          <cell r="A1478" t="str">
            <v>95W00033113</v>
          </cell>
          <cell r="C1478" t="str">
            <v>HARTONO</v>
          </cell>
          <cell r="D1478">
            <v>18067</v>
          </cell>
          <cell r="E1478" t="str">
            <v>L</v>
          </cell>
          <cell r="F1478">
            <v>34790</v>
          </cell>
          <cell r="G1478">
            <v>34790</v>
          </cell>
          <cell r="I1478">
            <v>34839</v>
          </cell>
          <cell r="J1478">
            <v>35096</v>
          </cell>
          <cell r="L1478" t="str">
            <v>L</v>
          </cell>
          <cell r="M1478" t="str">
            <v>A</v>
          </cell>
          <cell r="N1478">
            <v>35065</v>
          </cell>
          <cell r="O1478">
            <v>36405.860162037039</v>
          </cell>
          <cell r="P1478" t="str">
            <v>ADMIN</v>
          </cell>
        </row>
        <row r="1479">
          <cell r="A1479" t="str">
            <v>95W00033121</v>
          </cell>
          <cell r="C1479" t="str">
            <v>SAMINEM</v>
          </cell>
          <cell r="D1479">
            <v>18735</v>
          </cell>
          <cell r="E1479" t="str">
            <v>P</v>
          </cell>
          <cell r="F1479">
            <v>34790</v>
          </cell>
          <cell r="G1479">
            <v>34790</v>
          </cell>
          <cell r="I1479">
            <v>34839</v>
          </cell>
          <cell r="J1479">
            <v>35096</v>
          </cell>
          <cell r="L1479" t="str">
            <v>L</v>
          </cell>
          <cell r="M1479" t="str">
            <v>A</v>
          </cell>
          <cell r="N1479">
            <v>35065</v>
          </cell>
          <cell r="O1479">
            <v>36405.860162037039</v>
          </cell>
          <cell r="P1479" t="str">
            <v>ADMIN</v>
          </cell>
        </row>
        <row r="1480">
          <cell r="A1480" t="str">
            <v>95W00033139</v>
          </cell>
          <cell r="C1480" t="str">
            <v>NURHOLIS</v>
          </cell>
          <cell r="D1480">
            <v>23185</v>
          </cell>
          <cell r="E1480" t="str">
            <v>L</v>
          </cell>
          <cell r="F1480">
            <v>34790</v>
          </cell>
          <cell r="G1480">
            <v>34790</v>
          </cell>
          <cell r="I1480">
            <v>34839</v>
          </cell>
          <cell r="J1480">
            <v>35096</v>
          </cell>
          <cell r="L1480" t="str">
            <v>L</v>
          </cell>
          <cell r="M1480" t="str">
            <v>A</v>
          </cell>
          <cell r="N1480">
            <v>35156</v>
          </cell>
          <cell r="O1480">
            <v>36405.860162037039</v>
          </cell>
          <cell r="P1480" t="str">
            <v>ADMIN</v>
          </cell>
        </row>
        <row r="1481">
          <cell r="A1481" t="str">
            <v>95W00033147</v>
          </cell>
          <cell r="C1481" t="str">
            <v>SUPRIHATI</v>
          </cell>
          <cell r="D1481">
            <v>23162</v>
          </cell>
          <cell r="E1481" t="str">
            <v>L</v>
          </cell>
          <cell r="F1481">
            <v>34790</v>
          </cell>
          <cell r="G1481">
            <v>34790</v>
          </cell>
          <cell r="I1481">
            <v>34839</v>
          </cell>
          <cell r="J1481">
            <v>35096</v>
          </cell>
          <cell r="L1481" t="str">
            <v>L</v>
          </cell>
          <cell r="M1481" t="str">
            <v>A</v>
          </cell>
          <cell r="N1481">
            <v>35156</v>
          </cell>
          <cell r="O1481">
            <v>36405.860162037039</v>
          </cell>
          <cell r="P1481" t="str">
            <v>ADMIN</v>
          </cell>
        </row>
        <row r="1482">
          <cell r="A1482" t="str">
            <v>95W00033154</v>
          </cell>
          <cell r="C1482" t="str">
            <v>SUGIARTO</v>
          </cell>
          <cell r="D1482">
            <v>23011</v>
          </cell>
          <cell r="E1482" t="str">
            <v>L</v>
          </cell>
          <cell r="F1482">
            <v>34790</v>
          </cell>
          <cell r="G1482">
            <v>34790</v>
          </cell>
          <cell r="I1482">
            <v>34839</v>
          </cell>
          <cell r="J1482">
            <v>35096</v>
          </cell>
          <cell r="L1482" t="str">
            <v>L</v>
          </cell>
          <cell r="M1482" t="str">
            <v>A</v>
          </cell>
          <cell r="N1482">
            <v>35309</v>
          </cell>
          <cell r="O1482">
            <v>36405.860173611109</v>
          </cell>
          <cell r="P1482" t="str">
            <v>ADMIN</v>
          </cell>
        </row>
        <row r="1483">
          <cell r="A1483" t="str">
            <v>95W00033162</v>
          </cell>
          <cell r="C1483" t="str">
            <v>MISQIAH</v>
          </cell>
          <cell r="D1483">
            <v>22540</v>
          </cell>
          <cell r="E1483" t="str">
            <v>P</v>
          </cell>
          <cell r="F1483">
            <v>34790</v>
          </cell>
          <cell r="G1483">
            <v>34790</v>
          </cell>
          <cell r="I1483">
            <v>34839</v>
          </cell>
          <cell r="J1483">
            <v>35096</v>
          </cell>
          <cell r="L1483" t="str">
            <v>L</v>
          </cell>
          <cell r="M1483" t="str">
            <v>A</v>
          </cell>
          <cell r="N1483">
            <v>35431</v>
          </cell>
          <cell r="O1483">
            <v>36405.860173611109</v>
          </cell>
          <cell r="P1483" t="str">
            <v>ADMIN</v>
          </cell>
        </row>
        <row r="1484">
          <cell r="A1484" t="str">
            <v>95W00033170</v>
          </cell>
          <cell r="C1484" t="str">
            <v>AHMAD MUHOTIB</v>
          </cell>
          <cell r="D1484">
            <v>24472</v>
          </cell>
          <cell r="E1484" t="str">
            <v>L</v>
          </cell>
          <cell r="F1484">
            <v>34790</v>
          </cell>
          <cell r="G1484">
            <v>34790</v>
          </cell>
          <cell r="I1484">
            <v>34839</v>
          </cell>
          <cell r="J1484">
            <v>35096</v>
          </cell>
          <cell r="L1484" t="str">
            <v>L</v>
          </cell>
          <cell r="M1484" t="str">
            <v>A</v>
          </cell>
          <cell r="N1484">
            <v>35156</v>
          </cell>
          <cell r="O1484">
            <v>36405.860173611109</v>
          </cell>
          <cell r="P1484" t="str">
            <v>ADMIN</v>
          </cell>
        </row>
        <row r="1485">
          <cell r="A1485" t="str">
            <v>95W00033188</v>
          </cell>
          <cell r="C1485" t="str">
            <v>JAMI IFATUN</v>
          </cell>
          <cell r="D1485">
            <v>26330</v>
          </cell>
          <cell r="E1485" t="str">
            <v>P</v>
          </cell>
          <cell r="F1485">
            <v>34790</v>
          </cell>
          <cell r="G1485">
            <v>34790</v>
          </cell>
          <cell r="I1485">
            <v>34839</v>
          </cell>
          <cell r="J1485">
            <v>35096</v>
          </cell>
          <cell r="L1485" t="str">
            <v>L</v>
          </cell>
          <cell r="M1485" t="str">
            <v>A</v>
          </cell>
          <cell r="N1485">
            <v>35156</v>
          </cell>
          <cell r="O1485">
            <v>36405.860173611109</v>
          </cell>
          <cell r="P1485" t="str">
            <v>ADMIN</v>
          </cell>
        </row>
        <row r="1486">
          <cell r="A1486" t="str">
            <v>95W00033196</v>
          </cell>
          <cell r="C1486" t="str">
            <v>MUSODIKIN</v>
          </cell>
          <cell r="D1486">
            <v>23437</v>
          </cell>
          <cell r="E1486" t="str">
            <v>L</v>
          </cell>
          <cell r="F1486">
            <v>34790</v>
          </cell>
          <cell r="G1486">
            <v>34790</v>
          </cell>
          <cell r="I1486">
            <v>34839</v>
          </cell>
          <cell r="J1486">
            <v>35096</v>
          </cell>
          <cell r="L1486" t="str">
            <v>L</v>
          </cell>
          <cell r="M1486" t="str">
            <v>A</v>
          </cell>
          <cell r="N1486">
            <v>35156</v>
          </cell>
          <cell r="O1486">
            <v>36405.860173611109</v>
          </cell>
          <cell r="P1486" t="str">
            <v>ADMIN</v>
          </cell>
        </row>
        <row r="1487">
          <cell r="A1487" t="str">
            <v>95W00033204</v>
          </cell>
          <cell r="C1487" t="str">
            <v>BIKEM</v>
          </cell>
          <cell r="D1487">
            <v>25495</v>
          </cell>
          <cell r="E1487" t="str">
            <v>P</v>
          </cell>
          <cell r="F1487">
            <v>34790</v>
          </cell>
          <cell r="G1487">
            <v>34790</v>
          </cell>
          <cell r="I1487">
            <v>34839</v>
          </cell>
          <cell r="J1487">
            <v>35096</v>
          </cell>
          <cell r="L1487" t="str">
            <v>L</v>
          </cell>
          <cell r="M1487" t="str">
            <v>A</v>
          </cell>
          <cell r="N1487">
            <v>35156</v>
          </cell>
          <cell r="O1487">
            <v>36405.860173611109</v>
          </cell>
          <cell r="P1487" t="str">
            <v>ADMIN</v>
          </cell>
        </row>
        <row r="1488">
          <cell r="A1488" t="str">
            <v>95W00033212</v>
          </cell>
          <cell r="C1488" t="str">
            <v>HADI</v>
          </cell>
          <cell r="D1488">
            <v>21933</v>
          </cell>
          <cell r="E1488" t="str">
            <v>L</v>
          </cell>
          <cell r="G1488">
            <v>34790</v>
          </cell>
          <cell r="L1488" t="str">
            <v>K0</v>
          </cell>
          <cell r="M1488" t="str">
            <v>AG</v>
          </cell>
          <cell r="N1488">
            <v>35855</v>
          </cell>
          <cell r="O1488">
            <v>36405.104363425926</v>
          </cell>
          <cell r="P1488" t="str">
            <v>ADMIN</v>
          </cell>
          <cell r="Q1488">
            <v>36405.102743055555</v>
          </cell>
        </row>
        <row r="1489">
          <cell r="A1489" t="str">
            <v>95W00033220</v>
          </cell>
          <cell r="C1489" t="str">
            <v>NATIYAH</v>
          </cell>
          <cell r="D1489">
            <v>22808</v>
          </cell>
          <cell r="E1489" t="str">
            <v>P</v>
          </cell>
          <cell r="G1489">
            <v>34790</v>
          </cell>
          <cell r="L1489" t="str">
            <v>K0</v>
          </cell>
          <cell r="M1489" t="str">
            <v>AG</v>
          </cell>
          <cell r="N1489">
            <v>35855</v>
          </cell>
          <cell r="O1489">
            <v>36405.104363425926</v>
          </cell>
          <cell r="P1489" t="str">
            <v>ADMIN</v>
          </cell>
          <cell r="Q1489">
            <v>36405.102743055555</v>
          </cell>
        </row>
        <row r="1490">
          <cell r="A1490" t="str">
            <v>95W00033238</v>
          </cell>
          <cell r="C1490" t="str">
            <v>SARDI</v>
          </cell>
          <cell r="D1490">
            <v>28551</v>
          </cell>
          <cell r="E1490" t="str">
            <v>L</v>
          </cell>
          <cell r="G1490">
            <v>34790</v>
          </cell>
          <cell r="L1490" t="str">
            <v>K0</v>
          </cell>
          <cell r="M1490" t="str">
            <v>A</v>
          </cell>
          <cell r="N1490">
            <v>36526</v>
          </cell>
          <cell r="O1490">
            <v>36405.104363425926</v>
          </cell>
          <cell r="P1490" t="str">
            <v>ADMIN</v>
          </cell>
          <cell r="Q1490">
            <v>36405.102743055555</v>
          </cell>
        </row>
        <row r="1491">
          <cell r="A1491" t="str">
            <v>95W00033246</v>
          </cell>
          <cell r="C1491" t="str">
            <v>RUBANIAH</v>
          </cell>
          <cell r="D1491">
            <v>28785</v>
          </cell>
          <cell r="E1491" t="str">
            <v>P</v>
          </cell>
          <cell r="G1491">
            <v>34790</v>
          </cell>
          <cell r="L1491" t="str">
            <v>K0</v>
          </cell>
          <cell r="M1491" t="str">
            <v>A</v>
          </cell>
          <cell r="N1491">
            <v>35947</v>
          </cell>
          <cell r="O1491">
            <v>36405.104363425926</v>
          </cell>
          <cell r="P1491" t="str">
            <v>ADMIN</v>
          </cell>
          <cell r="Q1491">
            <v>36405.102743055555</v>
          </cell>
        </row>
        <row r="1492">
          <cell r="A1492" t="str">
            <v>95W00051313</v>
          </cell>
          <cell r="C1492" t="str">
            <v>HIMPUNAN SITORUS</v>
          </cell>
          <cell r="D1492">
            <v>26131</v>
          </cell>
          <cell r="E1492" t="str">
            <v>L</v>
          </cell>
          <cell r="G1492">
            <v>34820</v>
          </cell>
          <cell r="K1492">
            <v>37168</v>
          </cell>
          <cell r="M1492" t="str">
            <v>AG</v>
          </cell>
          <cell r="N1492">
            <v>37165</v>
          </cell>
          <cell r="O1492">
            <v>37287.347326388888</v>
          </cell>
          <cell r="P1492" t="str">
            <v>ENY</v>
          </cell>
        </row>
        <row r="1493">
          <cell r="A1493" t="str">
            <v>95W00051321</v>
          </cell>
          <cell r="C1493" t="str">
            <v>MAHYUDIN</v>
          </cell>
          <cell r="D1493">
            <v>25930</v>
          </cell>
          <cell r="E1493" t="str">
            <v>L</v>
          </cell>
          <cell r="F1493">
            <v>34820</v>
          </cell>
          <cell r="G1493">
            <v>34820</v>
          </cell>
          <cell r="I1493">
            <v>34906</v>
          </cell>
          <cell r="J1493">
            <v>35062</v>
          </cell>
          <cell r="L1493" t="str">
            <v>L</v>
          </cell>
          <cell r="M1493" t="str">
            <v>A</v>
          </cell>
          <cell r="N1493">
            <v>35278</v>
          </cell>
          <cell r="O1493">
            <v>36405.860173611109</v>
          </cell>
          <cell r="P1493" t="str">
            <v>ADMIN</v>
          </cell>
        </row>
        <row r="1494">
          <cell r="A1494" t="str">
            <v>95W00051339</v>
          </cell>
          <cell r="C1494" t="str">
            <v>SUWONDO  IR</v>
          </cell>
          <cell r="D1494">
            <v>22992</v>
          </cell>
          <cell r="E1494" t="str">
            <v>L</v>
          </cell>
          <cell r="G1494">
            <v>34820</v>
          </cell>
          <cell r="L1494" t="str">
            <v>K0</v>
          </cell>
          <cell r="M1494" t="str">
            <v>AF</v>
          </cell>
          <cell r="N1494">
            <v>36251</v>
          </cell>
          <cell r="O1494">
            <v>36405.104363425926</v>
          </cell>
          <cell r="P1494" t="str">
            <v>ADMIN</v>
          </cell>
          <cell r="Q1494">
            <v>36405.102743055555</v>
          </cell>
        </row>
        <row r="1495">
          <cell r="A1495" t="str">
            <v>95W00051347</v>
          </cell>
          <cell r="C1495" t="str">
            <v>JAKARIA</v>
          </cell>
          <cell r="D1495">
            <v>27317</v>
          </cell>
          <cell r="E1495" t="str">
            <v>L</v>
          </cell>
          <cell r="F1495">
            <v>34851</v>
          </cell>
          <cell r="G1495">
            <v>34851</v>
          </cell>
          <cell r="I1495">
            <v>34906</v>
          </cell>
          <cell r="J1495">
            <v>35062</v>
          </cell>
          <cell r="L1495" t="str">
            <v>L</v>
          </cell>
          <cell r="M1495" t="str">
            <v>A</v>
          </cell>
          <cell r="N1495">
            <v>35490</v>
          </cell>
          <cell r="O1495">
            <v>36405.860173611109</v>
          </cell>
          <cell r="P1495" t="str">
            <v>ADMIN</v>
          </cell>
        </row>
        <row r="1496">
          <cell r="A1496" t="str">
            <v>95W00051354</v>
          </cell>
          <cell r="C1496" t="str">
            <v>SUGITO</v>
          </cell>
          <cell r="D1496">
            <v>26199</v>
          </cell>
          <cell r="E1496" t="str">
            <v>L</v>
          </cell>
          <cell r="F1496">
            <v>34851</v>
          </cell>
          <cell r="G1496">
            <v>34851</v>
          </cell>
          <cell r="I1496">
            <v>34906</v>
          </cell>
          <cell r="J1496">
            <v>35062</v>
          </cell>
          <cell r="L1496" t="str">
            <v>L</v>
          </cell>
          <cell r="M1496" t="str">
            <v>A</v>
          </cell>
          <cell r="N1496">
            <v>35004</v>
          </cell>
          <cell r="O1496">
            <v>36405.860173611109</v>
          </cell>
          <cell r="P1496" t="str">
            <v>ADMIN</v>
          </cell>
        </row>
        <row r="1497">
          <cell r="A1497" t="str">
            <v>95W00051362</v>
          </cell>
          <cell r="C1497" t="str">
            <v>SALIMIN</v>
          </cell>
          <cell r="D1497">
            <v>26991</v>
          </cell>
          <cell r="E1497" t="str">
            <v>L</v>
          </cell>
          <cell r="F1497">
            <v>34851</v>
          </cell>
          <cell r="G1497">
            <v>34851</v>
          </cell>
          <cell r="I1497">
            <v>34906</v>
          </cell>
          <cell r="J1497">
            <v>35062</v>
          </cell>
          <cell r="L1497" t="str">
            <v>L</v>
          </cell>
          <cell r="M1497" t="str">
            <v>A</v>
          </cell>
          <cell r="N1497">
            <v>35186</v>
          </cell>
          <cell r="O1497">
            <v>36405.860173611109</v>
          </cell>
          <cell r="P1497" t="str">
            <v>ADMIN</v>
          </cell>
        </row>
        <row r="1498">
          <cell r="A1498" t="str">
            <v>95W00051370</v>
          </cell>
          <cell r="C1498" t="str">
            <v>MUSADAR</v>
          </cell>
          <cell r="D1498">
            <v>27609</v>
          </cell>
          <cell r="E1498" t="str">
            <v>L</v>
          </cell>
          <cell r="F1498">
            <v>34851</v>
          </cell>
          <cell r="G1498">
            <v>34851</v>
          </cell>
          <cell r="I1498">
            <v>34906</v>
          </cell>
          <cell r="J1498">
            <v>35062</v>
          </cell>
          <cell r="L1498" t="str">
            <v>L</v>
          </cell>
          <cell r="M1498" t="str">
            <v>A</v>
          </cell>
          <cell r="N1498">
            <v>35125</v>
          </cell>
          <cell r="O1498">
            <v>36405.860173611109</v>
          </cell>
          <cell r="P1498" t="str">
            <v>ADMIN</v>
          </cell>
        </row>
        <row r="1499">
          <cell r="A1499" t="str">
            <v>95W00051388</v>
          </cell>
          <cell r="C1499" t="str">
            <v>ERWAN</v>
          </cell>
          <cell r="D1499">
            <v>28596</v>
          </cell>
          <cell r="E1499" t="str">
            <v>L</v>
          </cell>
          <cell r="F1499">
            <v>34851</v>
          </cell>
          <cell r="G1499">
            <v>34851</v>
          </cell>
          <cell r="I1499">
            <v>34906</v>
          </cell>
          <cell r="J1499">
            <v>35062</v>
          </cell>
          <cell r="L1499" t="str">
            <v>L</v>
          </cell>
          <cell r="M1499" t="str">
            <v>A</v>
          </cell>
          <cell r="N1499">
            <v>34973</v>
          </cell>
          <cell r="O1499">
            <v>36405.860173611109</v>
          </cell>
          <cell r="P1499" t="str">
            <v>ADMIN</v>
          </cell>
        </row>
        <row r="1500">
          <cell r="A1500" t="str">
            <v>95W00051396</v>
          </cell>
          <cell r="C1500" t="str">
            <v>DARMAN</v>
          </cell>
          <cell r="D1500">
            <v>27287</v>
          </cell>
          <cell r="E1500" t="str">
            <v>L</v>
          </cell>
          <cell r="F1500">
            <v>34851</v>
          </cell>
          <cell r="G1500">
            <v>34851</v>
          </cell>
          <cell r="I1500">
            <v>34906</v>
          </cell>
          <cell r="J1500">
            <v>35062</v>
          </cell>
          <cell r="L1500" t="str">
            <v>L</v>
          </cell>
          <cell r="M1500" t="str">
            <v>A</v>
          </cell>
          <cell r="N1500">
            <v>34973</v>
          </cell>
          <cell r="O1500">
            <v>36405.860173611109</v>
          </cell>
          <cell r="P1500" t="str">
            <v>ADMIN</v>
          </cell>
        </row>
        <row r="1501">
          <cell r="A1501" t="str">
            <v>95W00051404</v>
          </cell>
          <cell r="C1501" t="str">
            <v>ARYADIN</v>
          </cell>
          <cell r="D1501">
            <v>27841</v>
          </cell>
          <cell r="E1501" t="str">
            <v>L</v>
          </cell>
          <cell r="F1501">
            <v>34851</v>
          </cell>
          <cell r="G1501">
            <v>34851</v>
          </cell>
          <cell r="I1501">
            <v>34906</v>
          </cell>
          <cell r="J1501">
            <v>35062</v>
          </cell>
          <cell r="L1501" t="str">
            <v>L</v>
          </cell>
          <cell r="M1501" t="str">
            <v>A</v>
          </cell>
          <cell r="N1501">
            <v>34973</v>
          </cell>
          <cell r="O1501">
            <v>36405.860173611109</v>
          </cell>
          <cell r="P1501" t="str">
            <v>ADMIN</v>
          </cell>
        </row>
        <row r="1502">
          <cell r="A1502" t="str">
            <v>95W00051412</v>
          </cell>
          <cell r="C1502" t="str">
            <v>RUSLAN</v>
          </cell>
          <cell r="D1502">
            <v>27502</v>
          </cell>
          <cell r="E1502" t="str">
            <v>L</v>
          </cell>
          <cell r="F1502">
            <v>34851</v>
          </cell>
          <cell r="G1502">
            <v>34851</v>
          </cell>
          <cell r="I1502">
            <v>34906</v>
          </cell>
          <cell r="J1502">
            <v>35062</v>
          </cell>
          <cell r="L1502" t="str">
            <v>L</v>
          </cell>
          <cell r="M1502" t="str">
            <v>A</v>
          </cell>
          <cell r="N1502">
            <v>35004</v>
          </cell>
          <cell r="O1502">
            <v>36405.860173611109</v>
          </cell>
          <cell r="P1502" t="str">
            <v>ADMIN</v>
          </cell>
        </row>
        <row r="1503">
          <cell r="A1503" t="str">
            <v>95W00051420</v>
          </cell>
          <cell r="C1503" t="str">
            <v>TARMAN</v>
          </cell>
          <cell r="D1503">
            <v>23499</v>
          </cell>
          <cell r="E1503" t="str">
            <v>L</v>
          </cell>
          <cell r="F1503">
            <v>34851</v>
          </cell>
          <cell r="G1503">
            <v>34851</v>
          </cell>
          <cell r="I1503">
            <v>34906</v>
          </cell>
          <cell r="J1503">
            <v>35062</v>
          </cell>
          <cell r="L1503" t="str">
            <v>L</v>
          </cell>
          <cell r="M1503" t="str">
            <v>A</v>
          </cell>
          <cell r="N1503">
            <v>35004</v>
          </cell>
          <cell r="O1503">
            <v>36405.860173611109</v>
          </cell>
          <cell r="P1503" t="str">
            <v>ADMIN</v>
          </cell>
        </row>
        <row r="1504">
          <cell r="A1504" t="str">
            <v>95W00051438</v>
          </cell>
          <cell r="C1504" t="str">
            <v>ERNA</v>
          </cell>
          <cell r="D1504">
            <v>22098</v>
          </cell>
          <cell r="E1504" t="str">
            <v>P</v>
          </cell>
          <cell r="F1504">
            <v>34851</v>
          </cell>
          <cell r="G1504">
            <v>34851</v>
          </cell>
          <cell r="I1504">
            <v>34906</v>
          </cell>
          <cell r="J1504">
            <v>35062</v>
          </cell>
          <cell r="L1504" t="str">
            <v>L</v>
          </cell>
          <cell r="M1504" t="str">
            <v>A</v>
          </cell>
          <cell r="N1504">
            <v>34973</v>
          </cell>
          <cell r="O1504">
            <v>36405.860173611109</v>
          </cell>
          <cell r="P1504" t="str">
            <v>ADMIN</v>
          </cell>
        </row>
        <row r="1505">
          <cell r="A1505" t="str">
            <v>95W00051446</v>
          </cell>
          <cell r="C1505" t="str">
            <v>NURHAYATI</v>
          </cell>
          <cell r="D1505">
            <v>27916</v>
          </cell>
          <cell r="E1505" t="str">
            <v>P</v>
          </cell>
          <cell r="F1505">
            <v>34851</v>
          </cell>
          <cell r="G1505">
            <v>34851</v>
          </cell>
          <cell r="I1505">
            <v>34906</v>
          </cell>
          <cell r="J1505">
            <v>35062</v>
          </cell>
          <cell r="L1505" t="str">
            <v>L</v>
          </cell>
          <cell r="M1505" t="str">
            <v>A</v>
          </cell>
          <cell r="N1505">
            <v>34973</v>
          </cell>
          <cell r="O1505">
            <v>36405.860173611109</v>
          </cell>
          <cell r="P1505" t="str">
            <v>ADMIN</v>
          </cell>
        </row>
        <row r="1506">
          <cell r="A1506" t="str">
            <v>95W00051453</v>
          </cell>
          <cell r="C1506" t="str">
            <v>ASRIANI</v>
          </cell>
          <cell r="D1506">
            <v>28977</v>
          </cell>
          <cell r="E1506" t="str">
            <v>P</v>
          </cell>
          <cell r="F1506">
            <v>34851</v>
          </cell>
          <cell r="G1506">
            <v>34851</v>
          </cell>
          <cell r="I1506">
            <v>34906</v>
          </cell>
          <cell r="J1506">
            <v>35062</v>
          </cell>
          <cell r="L1506" t="str">
            <v>L</v>
          </cell>
          <cell r="M1506" t="str">
            <v>A</v>
          </cell>
          <cell r="N1506">
            <v>35004</v>
          </cell>
          <cell r="O1506">
            <v>36405.860173611109</v>
          </cell>
          <cell r="P1506" t="str">
            <v>ADMIN</v>
          </cell>
        </row>
        <row r="1507">
          <cell r="A1507" t="str">
            <v>95W00051461</v>
          </cell>
          <cell r="C1507" t="str">
            <v>FATMAWATI</v>
          </cell>
          <cell r="D1507">
            <v>28043</v>
          </cell>
          <cell r="E1507" t="str">
            <v>P</v>
          </cell>
          <cell r="F1507">
            <v>34851</v>
          </cell>
          <cell r="G1507">
            <v>34851</v>
          </cell>
          <cell r="I1507">
            <v>34906</v>
          </cell>
          <cell r="J1507">
            <v>35062</v>
          </cell>
          <cell r="L1507" t="str">
            <v>L</v>
          </cell>
          <cell r="M1507" t="str">
            <v>A</v>
          </cell>
          <cell r="N1507">
            <v>35034</v>
          </cell>
          <cell r="O1507">
            <v>36405.860185185185</v>
          </cell>
          <cell r="P1507" t="str">
            <v>ADMIN</v>
          </cell>
        </row>
        <row r="1508">
          <cell r="A1508" t="str">
            <v>95W00051479</v>
          </cell>
          <cell r="C1508" t="str">
            <v>SARMILAH</v>
          </cell>
          <cell r="D1508">
            <v>21341</v>
          </cell>
          <cell r="E1508" t="str">
            <v>P</v>
          </cell>
          <cell r="F1508">
            <v>34851</v>
          </cell>
          <cell r="G1508">
            <v>34851</v>
          </cell>
          <cell r="I1508">
            <v>34906</v>
          </cell>
          <cell r="J1508">
            <v>35062</v>
          </cell>
          <cell r="L1508" t="str">
            <v>L</v>
          </cell>
          <cell r="M1508" t="str">
            <v>A</v>
          </cell>
          <cell r="N1508">
            <v>35125</v>
          </cell>
          <cell r="O1508">
            <v>36405.860185185185</v>
          </cell>
          <cell r="P1508" t="str">
            <v>ADMIN</v>
          </cell>
        </row>
        <row r="1509">
          <cell r="A1509" t="str">
            <v>95W00051487</v>
          </cell>
          <cell r="C1509" t="str">
            <v>ZAENAB</v>
          </cell>
          <cell r="D1509">
            <v>22046</v>
          </cell>
          <cell r="E1509" t="str">
            <v>P</v>
          </cell>
          <cell r="F1509">
            <v>34851</v>
          </cell>
          <cell r="G1509">
            <v>34851</v>
          </cell>
          <cell r="I1509">
            <v>34906</v>
          </cell>
          <cell r="J1509">
            <v>35062</v>
          </cell>
          <cell r="L1509" t="str">
            <v>L</v>
          </cell>
          <cell r="M1509" t="str">
            <v>A</v>
          </cell>
          <cell r="N1509">
            <v>35186</v>
          </cell>
          <cell r="O1509">
            <v>36405.860185185185</v>
          </cell>
          <cell r="P1509" t="str">
            <v>ADMIN</v>
          </cell>
        </row>
        <row r="1510">
          <cell r="A1510" t="str">
            <v>95W00051495</v>
          </cell>
          <cell r="C1510" t="str">
            <v>ASLIA</v>
          </cell>
          <cell r="D1510">
            <v>22771</v>
          </cell>
          <cell r="E1510" t="str">
            <v>P</v>
          </cell>
          <cell r="F1510">
            <v>34851</v>
          </cell>
          <cell r="G1510">
            <v>34851</v>
          </cell>
          <cell r="I1510">
            <v>34906</v>
          </cell>
          <cell r="J1510">
            <v>35062</v>
          </cell>
          <cell r="L1510" t="str">
            <v>L</v>
          </cell>
          <cell r="M1510" t="str">
            <v>A</v>
          </cell>
          <cell r="N1510">
            <v>35034</v>
          </cell>
          <cell r="O1510">
            <v>36405.860185185185</v>
          </cell>
          <cell r="P1510" t="str">
            <v>ADMIN</v>
          </cell>
        </row>
        <row r="1511">
          <cell r="A1511" t="str">
            <v>95W00051503</v>
          </cell>
          <cell r="C1511" t="str">
            <v>ROSNAWATI</v>
          </cell>
          <cell r="D1511">
            <v>27430</v>
          </cell>
          <cell r="E1511" t="str">
            <v>P</v>
          </cell>
          <cell r="F1511">
            <v>34851</v>
          </cell>
          <cell r="G1511">
            <v>34851</v>
          </cell>
          <cell r="I1511">
            <v>34906</v>
          </cell>
          <cell r="J1511">
            <v>35062</v>
          </cell>
          <cell r="L1511" t="str">
            <v>L</v>
          </cell>
          <cell r="M1511" t="str">
            <v>A</v>
          </cell>
          <cell r="N1511">
            <v>34973</v>
          </cell>
          <cell r="O1511">
            <v>36405.860185185185</v>
          </cell>
          <cell r="P1511" t="str">
            <v>ADMIN</v>
          </cell>
        </row>
        <row r="1512">
          <cell r="A1512" t="str">
            <v>95W00051511</v>
          </cell>
          <cell r="C1512" t="str">
            <v>ASDIN</v>
          </cell>
          <cell r="D1512">
            <v>28734</v>
          </cell>
          <cell r="E1512" t="str">
            <v>L</v>
          </cell>
          <cell r="F1512">
            <v>34851</v>
          </cell>
          <cell r="G1512">
            <v>34851</v>
          </cell>
          <cell r="I1512">
            <v>34906</v>
          </cell>
          <cell r="J1512">
            <v>35062</v>
          </cell>
          <cell r="L1512" t="str">
            <v>L</v>
          </cell>
          <cell r="M1512" t="str">
            <v>A</v>
          </cell>
          <cell r="N1512">
            <v>35004</v>
          </cell>
          <cell r="O1512">
            <v>36405.860185185185</v>
          </cell>
          <cell r="P1512" t="str">
            <v>ADMIN</v>
          </cell>
        </row>
        <row r="1513">
          <cell r="A1513" t="str">
            <v>95W00051529</v>
          </cell>
          <cell r="C1513" t="str">
            <v>ASGAR</v>
          </cell>
          <cell r="D1513">
            <v>26357</v>
          </cell>
          <cell r="E1513" t="str">
            <v>L</v>
          </cell>
          <cell r="F1513">
            <v>34851</v>
          </cell>
          <cell r="G1513">
            <v>34851</v>
          </cell>
          <cell r="I1513">
            <v>34906</v>
          </cell>
          <cell r="J1513">
            <v>35062</v>
          </cell>
          <cell r="L1513" t="str">
            <v>L</v>
          </cell>
          <cell r="M1513" t="str">
            <v>A</v>
          </cell>
          <cell r="N1513">
            <v>35004</v>
          </cell>
          <cell r="O1513">
            <v>36405.860185185185</v>
          </cell>
          <cell r="P1513" t="str">
            <v>ADMIN</v>
          </cell>
        </row>
        <row r="1514">
          <cell r="A1514" t="str">
            <v>95W00051537</v>
          </cell>
          <cell r="C1514" t="str">
            <v>YULHAIDIR</v>
          </cell>
          <cell r="D1514">
            <v>28946</v>
          </cell>
          <cell r="E1514" t="str">
            <v>L</v>
          </cell>
          <cell r="F1514">
            <v>34851</v>
          </cell>
          <cell r="G1514">
            <v>34851</v>
          </cell>
          <cell r="I1514">
            <v>34906</v>
          </cell>
          <cell r="J1514">
            <v>35062</v>
          </cell>
          <cell r="L1514" t="str">
            <v>L</v>
          </cell>
          <cell r="M1514" t="str">
            <v>A</v>
          </cell>
          <cell r="N1514">
            <v>35004</v>
          </cell>
          <cell r="O1514">
            <v>36405.860185185185</v>
          </cell>
          <cell r="P1514" t="str">
            <v>ADMIN</v>
          </cell>
        </row>
        <row r="1515">
          <cell r="A1515" t="str">
            <v>95W00051545</v>
          </cell>
          <cell r="C1515" t="str">
            <v>YAYAN HIDAYAT</v>
          </cell>
          <cell r="D1515">
            <v>25040</v>
          </cell>
          <cell r="E1515" t="str">
            <v>L</v>
          </cell>
          <cell r="F1515">
            <v>34851</v>
          </cell>
          <cell r="G1515">
            <v>34851</v>
          </cell>
          <cell r="I1515">
            <v>34906</v>
          </cell>
          <cell r="J1515">
            <v>35062</v>
          </cell>
          <cell r="L1515" t="str">
            <v>L</v>
          </cell>
          <cell r="M1515" t="str">
            <v>A</v>
          </cell>
          <cell r="N1515">
            <v>35034</v>
          </cell>
          <cell r="O1515">
            <v>36405.860185185185</v>
          </cell>
          <cell r="P1515" t="str">
            <v>ADMIN</v>
          </cell>
        </row>
        <row r="1516">
          <cell r="A1516" t="str">
            <v>95W00051552</v>
          </cell>
          <cell r="C1516" t="str">
            <v>MUZAINA</v>
          </cell>
          <cell r="D1516">
            <v>21187</v>
          </cell>
          <cell r="E1516" t="str">
            <v>P</v>
          </cell>
          <cell r="F1516">
            <v>34851</v>
          </cell>
          <cell r="G1516">
            <v>34851</v>
          </cell>
          <cell r="I1516">
            <v>34906</v>
          </cell>
          <cell r="J1516">
            <v>35062</v>
          </cell>
          <cell r="L1516" t="str">
            <v>L</v>
          </cell>
          <cell r="M1516" t="str">
            <v>A</v>
          </cell>
          <cell r="N1516">
            <v>35004</v>
          </cell>
          <cell r="O1516">
            <v>36405.860185185185</v>
          </cell>
          <cell r="P1516" t="str">
            <v>ADMIN</v>
          </cell>
        </row>
        <row r="1517">
          <cell r="A1517" t="str">
            <v>95W00051560</v>
          </cell>
          <cell r="C1517" t="str">
            <v>ASNIAR</v>
          </cell>
          <cell r="D1517">
            <v>28035</v>
          </cell>
          <cell r="E1517" t="str">
            <v>P</v>
          </cell>
          <cell r="F1517">
            <v>34851</v>
          </cell>
          <cell r="G1517">
            <v>34851</v>
          </cell>
          <cell r="I1517">
            <v>34906</v>
          </cell>
          <cell r="J1517">
            <v>35062</v>
          </cell>
          <cell r="L1517" t="str">
            <v>L</v>
          </cell>
          <cell r="M1517" t="str">
            <v>A</v>
          </cell>
          <cell r="N1517">
            <v>35125</v>
          </cell>
          <cell r="O1517">
            <v>36405.860185185185</v>
          </cell>
          <cell r="P1517" t="str">
            <v>ADMIN</v>
          </cell>
        </row>
        <row r="1518">
          <cell r="A1518" t="str">
            <v>95W00051578</v>
          </cell>
          <cell r="C1518" t="str">
            <v>MARWAN</v>
          </cell>
          <cell r="D1518">
            <v>27174</v>
          </cell>
          <cell r="E1518" t="str">
            <v>L</v>
          </cell>
          <cell r="G1518">
            <v>34851</v>
          </cell>
          <cell r="L1518" t="str">
            <v>K0</v>
          </cell>
          <cell r="M1518" t="str">
            <v>AG</v>
          </cell>
          <cell r="N1518">
            <v>36281</v>
          </cell>
          <cell r="O1518">
            <v>37660.450682870367</v>
          </cell>
          <cell r="P1518" t="str">
            <v>ENY</v>
          </cell>
          <cell r="Q1518">
            <v>36405.102743055555</v>
          </cell>
        </row>
        <row r="1519">
          <cell r="A1519" t="str">
            <v>95W00051586</v>
          </cell>
          <cell r="C1519" t="str">
            <v>FARIDA</v>
          </cell>
          <cell r="D1519">
            <v>27527</v>
          </cell>
          <cell r="E1519" t="str">
            <v>P</v>
          </cell>
          <cell r="G1519">
            <v>34851</v>
          </cell>
          <cell r="L1519" t="str">
            <v>K0</v>
          </cell>
          <cell r="M1519" t="str">
            <v>AG</v>
          </cell>
          <cell r="N1519">
            <v>36161</v>
          </cell>
          <cell r="O1519">
            <v>37658.715787037036</v>
          </cell>
          <cell r="P1519" t="str">
            <v>ENY</v>
          </cell>
          <cell r="Q1519">
            <v>36405.102743055555</v>
          </cell>
        </row>
        <row r="1520">
          <cell r="A1520" t="str">
            <v>95W00051594</v>
          </cell>
          <cell r="C1520" t="str">
            <v>PARNO</v>
          </cell>
          <cell r="D1520">
            <v>28511</v>
          </cell>
          <cell r="E1520" t="str">
            <v>L</v>
          </cell>
          <cell r="G1520">
            <v>34851</v>
          </cell>
          <cell r="L1520" t="str">
            <v>K0</v>
          </cell>
          <cell r="M1520" t="str">
            <v>A</v>
          </cell>
          <cell r="N1520">
            <v>36008</v>
          </cell>
          <cell r="O1520">
            <v>36405.104351851849</v>
          </cell>
          <cell r="P1520" t="str">
            <v>ADMIN</v>
          </cell>
          <cell r="Q1520">
            <v>36405.102743055555</v>
          </cell>
        </row>
        <row r="1521">
          <cell r="A1521" t="str">
            <v>95W00051602</v>
          </cell>
          <cell r="C1521" t="str">
            <v>MUZAINAH</v>
          </cell>
          <cell r="D1521">
            <v>21187</v>
          </cell>
          <cell r="E1521" t="str">
            <v>P</v>
          </cell>
          <cell r="F1521">
            <v>34851</v>
          </cell>
          <cell r="G1521">
            <v>34851</v>
          </cell>
          <cell r="I1521">
            <v>34906</v>
          </cell>
          <cell r="J1521">
            <v>35062</v>
          </cell>
          <cell r="L1521" t="str">
            <v>L</v>
          </cell>
          <cell r="M1521" t="str">
            <v>A</v>
          </cell>
          <cell r="N1521">
            <v>35065</v>
          </cell>
          <cell r="O1521">
            <v>36405.860185185185</v>
          </cell>
          <cell r="P1521" t="str">
            <v>ADMIN</v>
          </cell>
        </row>
        <row r="1522">
          <cell r="A1522" t="str">
            <v>95W00051610</v>
          </cell>
          <cell r="C1522" t="str">
            <v>HERIYANTO</v>
          </cell>
          <cell r="D1522">
            <v>26596</v>
          </cell>
          <cell r="E1522" t="str">
            <v>L</v>
          </cell>
          <cell r="F1522">
            <v>34851</v>
          </cell>
          <cell r="G1522">
            <v>34851</v>
          </cell>
          <cell r="I1522">
            <v>34906</v>
          </cell>
          <cell r="J1522">
            <v>35062</v>
          </cell>
          <cell r="L1522" t="str">
            <v>L</v>
          </cell>
          <cell r="M1522" t="str">
            <v>A</v>
          </cell>
          <cell r="N1522">
            <v>35125</v>
          </cell>
          <cell r="O1522">
            <v>36405.860185185185</v>
          </cell>
          <cell r="P1522" t="str">
            <v>ADMIN</v>
          </cell>
        </row>
        <row r="1523">
          <cell r="A1523" t="str">
            <v>95W00051628</v>
          </cell>
          <cell r="C1523" t="str">
            <v>SUDIK</v>
          </cell>
          <cell r="D1523">
            <v>27414</v>
          </cell>
          <cell r="E1523" t="str">
            <v>L</v>
          </cell>
          <cell r="G1523">
            <v>34851</v>
          </cell>
          <cell r="L1523" t="str">
            <v>K0</v>
          </cell>
          <cell r="M1523" t="str">
            <v>P</v>
          </cell>
          <cell r="N1523">
            <v>36434</v>
          </cell>
          <cell r="O1523">
            <v>36405.104351851849</v>
          </cell>
          <cell r="P1523" t="str">
            <v>ADMIN</v>
          </cell>
          <cell r="Q1523">
            <v>36405.102743055555</v>
          </cell>
        </row>
        <row r="1524">
          <cell r="A1524" t="str">
            <v>95W00051636</v>
          </cell>
          <cell r="C1524" t="str">
            <v>SUYOTO</v>
          </cell>
          <cell r="D1524">
            <v>27402</v>
          </cell>
          <cell r="E1524" t="str">
            <v>L</v>
          </cell>
          <cell r="G1524">
            <v>34851</v>
          </cell>
          <cell r="L1524" t="str">
            <v>K0</v>
          </cell>
          <cell r="M1524" t="str">
            <v>AG</v>
          </cell>
          <cell r="N1524">
            <v>36220</v>
          </cell>
          <cell r="O1524">
            <v>36405.104351851849</v>
          </cell>
          <cell r="P1524" t="str">
            <v>ADMIN</v>
          </cell>
          <cell r="Q1524">
            <v>36405.102743055555</v>
          </cell>
        </row>
        <row r="1525">
          <cell r="A1525" t="str">
            <v>95W00051644</v>
          </cell>
          <cell r="C1525" t="str">
            <v>WARTIMAN</v>
          </cell>
          <cell r="D1525">
            <v>24970</v>
          </cell>
          <cell r="E1525" t="str">
            <v>L</v>
          </cell>
          <cell r="F1525">
            <v>34851</v>
          </cell>
          <cell r="G1525">
            <v>34851</v>
          </cell>
          <cell r="I1525">
            <v>34906</v>
          </cell>
          <cell r="J1525">
            <v>35062</v>
          </cell>
          <cell r="L1525" t="str">
            <v>L</v>
          </cell>
          <cell r="M1525" t="str">
            <v>A</v>
          </cell>
          <cell r="N1525">
            <v>34973</v>
          </cell>
          <cell r="O1525">
            <v>36405.860185185185</v>
          </cell>
          <cell r="P1525" t="str">
            <v>ADMIN</v>
          </cell>
        </row>
        <row r="1526">
          <cell r="A1526" t="str">
            <v>95W00051651</v>
          </cell>
          <cell r="C1526" t="str">
            <v>TRIMURNI</v>
          </cell>
          <cell r="D1526">
            <v>25569</v>
          </cell>
          <cell r="E1526" t="str">
            <v>P</v>
          </cell>
          <cell r="F1526">
            <v>34851</v>
          </cell>
          <cell r="G1526">
            <v>34851</v>
          </cell>
          <cell r="I1526">
            <v>34906</v>
          </cell>
          <cell r="J1526">
            <v>35062</v>
          </cell>
          <cell r="L1526" t="str">
            <v>L</v>
          </cell>
          <cell r="M1526" t="str">
            <v>A</v>
          </cell>
          <cell r="N1526">
            <v>34973</v>
          </cell>
          <cell r="O1526">
            <v>36405.860185185185</v>
          </cell>
          <cell r="P1526" t="str">
            <v>ADMIN</v>
          </cell>
        </row>
        <row r="1527">
          <cell r="A1527" t="str">
            <v>95W00051669</v>
          </cell>
          <cell r="C1527" t="str">
            <v>SUDIONO</v>
          </cell>
          <cell r="D1527">
            <v>27155</v>
          </cell>
          <cell r="E1527" t="str">
            <v>L</v>
          </cell>
          <cell r="F1527">
            <v>34851</v>
          </cell>
          <cell r="G1527">
            <v>34851</v>
          </cell>
          <cell r="I1527">
            <v>34906</v>
          </cell>
          <cell r="J1527">
            <v>35062</v>
          </cell>
          <cell r="L1527" t="str">
            <v>L</v>
          </cell>
          <cell r="M1527" t="str">
            <v>A</v>
          </cell>
          <cell r="N1527">
            <v>35125</v>
          </cell>
          <cell r="O1527">
            <v>36405.860185185185</v>
          </cell>
          <cell r="P1527" t="str">
            <v>ADMIN</v>
          </cell>
        </row>
        <row r="1528">
          <cell r="A1528" t="str">
            <v>95W00051677</v>
          </cell>
          <cell r="C1528" t="str">
            <v>SULYATUN</v>
          </cell>
          <cell r="D1528">
            <v>27760</v>
          </cell>
          <cell r="E1528" t="str">
            <v>P</v>
          </cell>
          <cell r="F1528">
            <v>34851</v>
          </cell>
          <cell r="G1528">
            <v>34851</v>
          </cell>
          <cell r="I1528">
            <v>34906</v>
          </cell>
          <cell r="J1528">
            <v>35062</v>
          </cell>
          <cell r="L1528" t="str">
            <v>L</v>
          </cell>
          <cell r="M1528" t="str">
            <v>A</v>
          </cell>
          <cell r="N1528">
            <v>35125</v>
          </cell>
          <cell r="O1528">
            <v>36405.860185185185</v>
          </cell>
          <cell r="P1528" t="str">
            <v>ADMIN</v>
          </cell>
        </row>
        <row r="1529">
          <cell r="A1529" t="str">
            <v>95W00051685</v>
          </cell>
          <cell r="C1529" t="str">
            <v>ALDI</v>
          </cell>
          <cell r="D1529">
            <v>28038</v>
          </cell>
          <cell r="E1529" t="str">
            <v>L</v>
          </cell>
          <cell r="F1529">
            <v>34851</v>
          </cell>
          <cell r="G1529">
            <v>34851</v>
          </cell>
          <cell r="I1529">
            <v>34906</v>
          </cell>
          <cell r="J1529">
            <v>35062</v>
          </cell>
          <cell r="L1529" t="str">
            <v>L</v>
          </cell>
          <cell r="M1529" t="str">
            <v>A</v>
          </cell>
          <cell r="N1529">
            <v>35582</v>
          </cell>
          <cell r="O1529">
            <v>36405.860185185185</v>
          </cell>
          <cell r="P1529" t="str">
            <v>ADMIN</v>
          </cell>
        </row>
        <row r="1530">
          <cell r="A1530" t="str">
            <v>95W00051693</v>
          </cell>
          <cell r="C1530" t="str">
            <v>MUNIRAH</v>
          </cell>
          <cell r="D1530">
            <v>27185</v>
          </cell>
          <cell r="E1530" t="str">
            <v>P</v>
          </cell>
          <cell r="G1530">
            <v>34851</v>
          </cell>
          <cell r="L1530" t="str">
            <v>K0</v>
          </cell>
          <cell r="M1530" t="str">
            <v>A</v>
          </cell>
          <cell r="N1530">
            <v>35796</v>
          </cell>
          <cell r="O1530">
            <v>36405.104351851849</v>
          </cell>
          <cell r="P1530" t="str">
            <v>ADMIN</v>
          </cell>
          <cell r="Q1530">
            <v>36405.102743055555</v>
          </cell>
        </row>
        <row r="1531">
          <cell r="A1531" t="str">
            <v>95W00051701</v>
          </cell>
          <cell r="C1531" t="str">
            <v>HARYANTO</v>
          </cell>
          <cell r="D1531">
            <v>27947</v>
          </cell>
          <cell r="E1531" t="str">
            <v>L</v>
          </cell>
          <cell r="F1531">
            <v>34851</v>
          </cell>
          <cell r="G1531">
            <v>34851</v>
          </cell>
          <cell r="I1531">
            <v>34906</v>
          </cell>
          <cell r="J1531">
            <v>35062</v>
          </cell>
          <cell r="L1531" t="str">
            <v>L</v>
          </cell>
          <cell r="M1531" t="str">
            <v>A</v>
          </cell>
          <cell r="N1531">
            <v>35034</v>
          </cell>
          <cell r="O1531">
            <v>36405.860185185185</v>
          </cell>
          <cell r="P1531" t="str">
            <v>ADMIN</v>
          </cell>
        </row>
        <row r="1532">
          <cell r="A1532" t="str">
            <v>95W00051719</v>
          </cell>
          <cell r="C1532" t="str">
            <v>NURIMAH</v>
          </cell>
          <cell r="D1532">
            <v>27639</v>
          </cell>
          <cell r="E1532" t="str">
            <v>L</v>
          </cell>
          <cell r="F1532">
            <v>34851</v>
          </cell>
          <cell r="G1532">
            <v>34851</v>
          </cell>
          <cell r="I1532">
            <v>34906</v>
          </cell>
          <cell r="J1532">
            <v>35062</v>
          </cell>
          <cell r="L1532" t="str">
            <v>L</v>
          </cell>
          <cell r="M1532" t="str">
            <v>A</v>
          </cell>
          <cell r="N1532">
            <v>35034</v>
          </cell>
          <cell r="O1532">
            <v>36405.860185185185</v>
          </cell>
          <cell r="P1532" t="str">
            <v>ADMIN</v>
          </cell>
        </row>
        <row r="1533">
          <cell r="A1533" t="str">
            <v>95W00051727</v>
          </cell>
          <cell r="C1533" t="str">
            <v>ATMAN ARSYAD</v>
          </cell>
          <cell r="D1533">
            <v>20218</v>
          </cell>
          <cell r="E1533" t="str">
            <v>L</v>
          </cell>
          <cell r="F1533">
            <v>34851</v>
          </cell>
          <cell r="G1533">
            <v>34851</v>
          </cell>
          <cell r="I1533">
            <v>34906</v>
          </cell>
          <cell r="J1533">
            <v>35062</v>
          </cell>
          <cell r="L1533" t="str">
            <v>L</v>
          </cell>
          <cell r="M1533" t="str">
            <v>A</v>
          </cell>
          <cell r="N1533">
            <v>35582</v>
          </cell>
          <cell r="O1533">
            <v>36405.860185185185</v>
          </cell>
          <cell r="P1533" t="str">
            <v>ADMIN</v>
          </cell>
        </row>
        <row r="1534">
          <cell r="A1534" t="str">
            <v>95W00051735</v>
          </cell>
          <cell r="C1534" t="str">
            <v>NURAENUN</v>
          </cell>
          <cell r="D1534">
            <v>24015</v>
          </cell>
          <cell r="E1534" t="str">
            <v>P</v>
          </cell>
          <cell r="G1534">
            <v>34851</v>
          </cell>
          <cell r="L1534" t="str">
            <v>K0</v>
          </cell>
          <cell r="M1534" t="str">
            <v>A</v>
          </cell>
          <cell r="N1534">
            <v>35796</v>
          </cell>
          <cell r="O1534">
            <v>36405.104351851849</v>
          </cell>
          <cell r="P1534" t="str">
            <v>ADMIN</v>
          </cell>
          <cell r="Q1534">
            <v>36405.102743055555</v>
          </cell>
        </row>
        <row r="1535">
          <cell r="A1535" t="str">
            <v>95W00051743</v>
          </cell>
          <cell r="C1535" t="str">
            <v>BOTA</v>
          </cell>
          <cell r="D1535">
            <v>23898</v>
          </cell>
          <cell r="E1535" t="str">
            <v>L</v>
          </cell>
          <cell r="F1535">
            <v>34851</v>
          </cell>
          <cell r="G1535">
            <v>34851</v>
          </cell>
          <cell r="I1535">
            <v>34906</v>
          </cell>
          <cell r="J1535">
            <v>35062</v>
          </cell>
          <cell r="L1535" t="str">
            <v>L</v>
          </cell>
          <cell r="M1535" t="str">
            <v>A</v>
          </cell>
          <cell r="N1535">
            <v>35125</v>
          </cell>
          <cell r="O1535">
            <v>36405.860185185185</v>
          </cell>
          <cell r="P1535" t="str">
            <v>ADMIN</v>
          </cell>
        </row>
        <row r="1536">
          <cell r="A1536" t="str">
            <v>95W00051750</v>
          </cell>
          <cell r="C1536" t="str">
            <v>HARMIA</v>
          </cell>
          <cell r="D1536">
            <v>23108</v>
          </cell>
          <cell r="E1536" t="str">
            <v>P</v>
          </cell>
          <cell r="G1536">
            <v>34881</v>
          </cell>
          <cell r="L1536" t="str">
            <v>K0</v>
          </cell>
          <cell r="M1536" t="str">
            <v>AG</v>
          </cell>
          <cell r="N1536">
            <v>37561</v>
          </cell>
          <cell r="O1536">
            <v>37965.573321759257</v>
          </cell>
          <cell r="P1536" t="str">
            <v>ITA</v>
          </cell>
          <cell r="Q1536">
            <v>36405.102743055555</v>
          </cell>
        </row>
        <row r="1537">
          <cell r="A1537" t="str">
            <v>95W00051768</v>
          </cell>
          <cell r="C1537" t="str">
            <v>RUSLIN</v>
          </cell>
          <cell r="D1537">
            <v>21195</v>
          </cell>
          <cell r="E1537" t="str">
            <v>L</v>
          </cell>
          <cell r="F1537">
            <v>34851</v>
          </cell>
          <cell r="G1537">
            <v>34851</v>
          </cell>
          <cell r="I1537">
            <v>34906</v>
          </cell>
          <cell r="J1537">
            <v>35062</v>
          </cell>
          <cell r="L1537" t="str">
            <v>L</v>
          </cell>
          <cell r="M1537" t="str">
            <v>A</v>
          </cell>
          <cell r="N1537">
            <v>35582</v>
          </cell>
          <cell r="O1537">
            <v>36405.860185185185</v>
          </cell>
          <cell r="P1537" t="str">
            <v>ADMIN</v>
          </cell>
        </row>
        <row r="1538">
          <cell r="A1538" t="str">
            <v>95W00051776</v>
          </cell>
          <cell r="C1538" t="str">
            <v>ASNI</v>
          </cell>
          <cell r="D1538">
            <v>26665</v>
          </cell>
          <cell r="E1538" t="str">
            <v>P</v>
          </cell>
          <cell r="F1538">
            <v>34851</v>
          </cell>
          <cell r="G1538">
            <v>34851</v>
          </cell>
          <cell r="I1538">
            <v>34906</v>
          </cell>
          <cell r="J1538">
            <v>35062</v>
          </cell>
          <cell r="L1538" t="str">
            <v>L</v>
          </cell>
          <cell r="M1538" t="str">
            <v>A</v>
          </cell>
          <cell r="N1538">
            <v>35582</v>
          </cell>
          <cell r="O1538">
            <v>36405.860196759262</v>
          </cell>
          <cell r="P1538" t="str">
            <v>ADMIN</v>
          </cell>
        </row>
        <row r="1539">
          <cell r="A1539" t="str">
            <v>95W00051784</v>
          </cell>
          <cell r="C1539" t="str">
            <v>AMIR</v>
          </cell>
          <cell r="D1539">
            <v>21320</v>
          </cell>
          <cell r="E1539" t="str">
            <v>L</v>
          </cell>
          <cell r="F1539">
            <v>34851</v>
          </cell>
          <cell r="G1539">
            <v>34851</v>
          </cell>
          <cell r="I1539">
            <v>34906</v>
          </cell>
          <cell r="J1539">
            <v>35062</v>
          </cell>
          <cell r="L1539" t="str">
            <v>L</v>
          </cell>
          <cell r="M1539" t="str">
            <v>A</v>
          </cell>
          <cell r="N1539">
            <v>35065</v>
          </cell>
          <cell r="O1539">
            <v>36405.860196759262</v>
          </cell>
          <cell r="P1539" t="str">
            <v>ADMIN</v>
          </cell>
        </row>
        <row r="1540">
          <cell r="A1540" t="str">
            <v>95W00051792</v>
          </cell>
          <cell r="C1540" t="str">
            <v>DJUHERA</v>
          </cell>
          <cell r="D1540">
            <v>22672</v>
          </cell>
          <cell r="E1540" t="str">
            <v>P</v>
          </cell>
          <cell r="F1540">
            <v>34851</v>
          </cell>
          <cell r="G1540">
            <v>34851</v>
          </cell>
          <cell r="I1540">
            <v>34906</v>
          </cell>
          <cell r="J1540">
            <v>35062</v>
          </cell>
          <cell r="L1540" t="str">
            <v>L</v>
          </cell>
          <cell r="M1540" t="str">
            <v>A</v>
          </cell>
          <cell r="N1540">
            <v>35125</v>
          </cell>
          <cell r="O1540">
            <v>36405.860196759262</v>
          </cell>
          <cell r="P1540" t="str">
            <v>ADMIN</v>
          </cell>
        </row>
        <row r="1541">
          <cell r="A1541" t="str">
            <v>95W00051800</v>
          </cell>
          <cell r="B1541" t="str">
            <v>96131044</v>
          </cell>
          <cell r="C1541" t="str">
            <v>SUHARDI</v>
          </cell>
          <cell r="D1541">
            <v>23804</v>
          </cell>
          <cell r="E1541" t="str">
            <v>L</v>
          </cell>
          <cell r="G1541">
            <v>35247</v>
          </cell>
          <cell r="L1541" t="str">
            <v>K0</v>
          </cell>
          <cell r="O1541">
            <v>38107</v>
          </cell>
          <cell r="P1541" t="str">
            <v>DE233310</v>
          </cell>
          <cell r="Q1541">
            <v>36405.102743055555</v>
          </cell>
        </row>
        <row r="1542">
          <cell r="A1542" t="str">
            <v>95W00051818</v>
          </cell>
          <cell r="B1542" t="str">
            <v>951300291</v>
          </cell>
          <cell r="C1542" t="str">
            <v>MISDIN</v>
          </cell>
          <cell r="D1542">
            <v>18994</v>
          </cell>
          <cell r="E1542" t="str">
            <v>L</v>
          </cell>
          <cell r="G1542">
            <v>34851</v>
          </cell>
          <cell r="L1542" t="str">
            <v>K0</v>
          </cell>
          <cell r="O1542">
            <v>38107</v>
          </cell>
          <cell r="P1542" t="str">
            <v>DE233310</v>
          </cell>
          <cell r="Q1542">
            <v>36405.102743055555</v>
          </cell>
        </row>
        <row r="1543">
          <cell r="A1543" t="str">
            <v>95W00051826</v>
          </cell>
          <cell r="B1543" t="str">
            <v>951300287</v>
          </cell>
          <cell r="C1543" t="str">
            <v>SUWONO</v>
          </cell>
          <cell r="D1543">
            <v>23610</v>
          </cell>
          <cell r="E1543" t="str">
            <v>L</v>
          </cell>
          <cell r="G1543">
            <v>34851</v>
          </cell>
          <cell r="L1543" t="str">
            <v>K0</v>
          </cell>
          <cell r="O1543">
            <v>38107</v>
          </cell>
          <cell r="P1543" t="str">
            <v>DE233310</v>
          </cell>
          <cell r="Q1543">
            <v>36405.102743055555</v>
          </cell>
        </row>
        <row r="1544">
          <cell r="A1544" t="str">
            <v>95W00051834</v>
          </cell>
          <cell r="C1544" t="str">
            <v>MUH ZEIN</v>
          </cell>
          <cell r="D1544">
            <v>26061</v>
          </cell>
          <cell r="E1544" t="str">
            <v>L</v>
          </cell>
          <cell r="F1544">
            <v>34851</v>
          </cell>
          <cell r="G1544">
            <v>34851</v>
          </cell>
          <cell r="I1544">
            <v>34906</v>
          </cell>
          <cell r="J1544">
            <v>35062</v>
          </cell>
          <cell r="L1544" t="str">
            <v>L</v>
          </cell>
          <cell r="M1544" t="str">
            <v>A</v>
          </cell>
          <cell r="N1544">
            <v>35462</v>
          </cell>
          <cell r="O1544">
            <v>36405.860196759262</v>
          </cell>
          <cell r="P1544" t="str">
            <v>ADMIN</v>
          </cell>
        </row>
        <row r="1545">
          <cell r="A1545" t="str">
            <v>95W00051842</v>
          </cell>
          <cell r="B1545" t="str">
            <v>951300305</v>
          </cell>
          <cell r="C1545" t="str">
            <v>SUKARTO</v>
          </cell>
          <cell r="D1545">
            <v>23776</v>
          </cell>
          <cell r="E1545" t="str">
            <v>L</v>
          </cell>
          <cell r="G1545">
            <v>34851</v>
          </cell>
          <cell r="L1545" t="str">
            <v>K0</v>
          </cell>
          <cell r="O1545">
            <v>38107</v>
          </cell>
          <cell r="P1545" t="str">
            <v>DE233310</v>
          </cell>
          <cell r="Q1545">
            <v>36405.102743055555</v>
          </cell>
        </row>
        <row r="1546">
          <cell r="A1546" t="str">
            <v>95W00051859</v>
          </cell>
          <cell r="C1546" t="str">
            <v>DJARDIN</v>
          </cell>
          <cell r="D1546">
            <v>23776</v>
          </cell>
          <cell r="E1546" t="str">
            <v>L</v>
          </cell>
          <cell r="G1546">
            <v>35247</v>
          </cell>
          <cell r="L1546" t="str">
            <v>K0</v>
          </cell>
          <cell r="M1546" t="str">
            <v>AG</v>
          </cell>
          <cell r="N1546">
            <v>37834</v>
          </cell>
          <cell r="O1546">
            <v>37872.581724537034</v>
          </cell>
          <cell r="P1546" t="str">
            <v>ITA</v>
          </cell>
          <cell r="Q1546">
            <v>36405.102743055555</v>
          </cell>
        </row>
        <row r="1547">
          <cell r="A1547" t="str">
            <v>95W00051867</v>
          </cell>
          <cell r="C1547" t="str">
            <v>BUDI HARYONO</v>
          </cell>
          <cell r="D1547">
            <v>26916</v>
          </cell>
          <cell r="E1547" t="str">
            <v>L</v>
          </cell>
          <cell r="F1547">
            <v>35247</v>
          </cell>
          <cell r="G1547">
            <v>35247</v>
          </cell>
          <cell r="I1547">
            <v>34906</v>
          </cell>
          <cell r="J1547">
            <v>35062</v>
          </cell>
          <cell r="L1547" t="str">
            <v>L</v>
          </cell>
          <cell r="M1547" t="str">
            <v>AG</v>
          </cell>
          <cell r="N1547">
            <v>35400</v>
          </cell>
          <cell r="O1547">
            <v>36405.860196759262</v>
          </cell>
          <cell r="P1547" t="str">
            <v>ADMIN</v>
          </cell>
        </row>
        <row r="1548">
          <cell r="A1548" t="str">
            <v>95W00051875</v>
          </cell>
          <cell r="C1548" t="str">
            <v>YERNES P</v>
          </cell>
          <cell r="D1548">
            <v>25611</v>
          </cell>
          <cell r="E1548" t="str">
            <v>L</v>
          </cell>
          <cell r="F1548">
            <v>34851</v>
          </cell>
          <cell r="G1548">
            <v>34851</v>
          </cell>
          <cell r="I1548">
            <v>34906</v>
          </cell>
          <cell r="J1548">
            <v>35062</v>
          </cell>
          <cell r="L1548" t="str">
            <v>L</v>
          </cell>
          <cell r="M1548" t="str">
            <v>A</v>
          </cell>
          <cell r="N1548">
            <v>35125</v>
          </cell>
          <cell r="O1548">
            <v>36405.860196759262</v>
          </cell>
          <cell r="P1548" t="str">
            <v>ADMIN</v>
          </cell>
        </row>
        <row r="1549">
          <cell r="A1549" t="str">
            <v>95W00051883</v>
          </cell>
          <cell r="C1549" t="str">
            <v>SAHAR</v>
          </cell>
          <cell r="D1549">
            <v>25883</v>
          </cell>
          <cell r="E1549" t="str">
            <v>L</v>
          </cell>
          <cell r="F1549">
            <v>34851</v>
          </cell>
          <cell r="G1549">
            <v>34851</v>
          </cell>
          <cell r="I1549">
            <v>34906</v>
          </cell>
          <cell r="J1549">
            <v>35062</v>
          </cell>
          <cell r="L1549" t="str">
            <v>L</v>
          </cell>
          <cell r="M1549" t="str">
            <v>A</v>
          </cell>
          <cell r="N1549">
            <v>35431</v>
          </cell>
          <cell r="O1549">
            <v>36405.860196759262</v>
          </cell>
          <cell r="P1549" t="str">
            <v>ADMIN</v>
          </cell>
        </row>
        <row r="1550">
          <cell r="A1550" t="str">
            <v>95W00051891</v>
          </cell>
          <cell r="C1550" t="str">
            <v>MORTON IRAMA</v>
          </cell>
          <cell r="D1550">
            <v>27019</v>
          </cell>
          <cell r="E1550" t="str">
            <v>L</v>
          </cell>
          <cell r="G1550">
            <v>34851</v>
          </cell>
          <cell r="L1550" t="str">
            <v>K0</v>
          </cell>
          <cell r="M1550" t="str">
            <v>AG</v>
          </cell>
          <cell r="N1550">
            <v>36192</v>
          </cell>
          <cell r="O1550">
            <v>36405.104328703703</v>
          </cell>
          <cell r="P1550" t="str">
            <v>ADMIN</v>
          </cell>
          <cell r="Q1550">
            <v>36405.102743055555</v>
          </cell>
        </row>
        <row r="1551">
          <cell r="A1551" t="str">
            <v>95W00051909</v>
          </cell>
          <cell r="B1551" t="str">
            <v>951300266</v>
          </cell>
          <cell r="C1551" t="str">
            <v>DION</v>
          </cell>
          <cell r="D1551">
            <v>25684</v>
          </cell>
          <cell r="E1551" t="str">
            <v>L</v>
          </cell>
          <cell r="G1551">
            <v>34851</v>
          </cell>
          <cell r="L1551" t="str">
            <v>K0</v>
          </cell>
          <cell r="O1551">
            <v>38107</v>
          </cell>
          <cell r="P1551" t="str">
            <v>DE233310</v>
          </cell>
          <cell r="Q1551">
            <v>36405.102743055555</v>
          </cell>
        </row>
        <row r="1552">
          <cell r="A1552" t="str">
            <v>95W00051917</v>
          </cell>
          <cell r="C1552" t="str">
            <v>SUWITO</v>
          </cell>
          <cell r="D1552">
            <v>24034</v>
          </cell>
          <cell r="E1552" t="str">
            <v>L</v>
          </cell>
          <cell r="F1552">
            <v>34851</v>
          </cell>
          <cell r="G1552">
            <v>34851</v>
          </cell>
          <cell r="I1552">
            <v>34906</v>
          </cell>
          <cell r="J1552">
            <v>35062</v>
          </cell>
          <cell r="L1552" t="str">
            <v>L</v>
          </cell>
          <cell r="M1552" t="str">
            <v>A</v>
          </cell>
          <cell r="N1552">
            <v>34912</v>
          </cell>
          <cell r="O1552">
            <v>36405.860196759262</v>
          </cell>
          <cell r="P1552" t="str">
            <v>ADMIN</v>
          </cell>
        </row>
        <row r="1553">
          <cell r="A1553" t="str">
            <v>95W00051925</v>
          </cell>
          <cell r="C1553" t="str">
            <v>Y BUDIYANTO</v>
          </cell>
          <cell r="D1553">
            <v>26840</v>
          </cell>
          <cell r="E1553" t="str">
            <v>L</v>
          </cell>
          <cell r="F1553">
            <v>34851</v>
          </cell>
          <cell r="G1553">
            <v>34851</v>
          </cell>
          <cell r="I1553">
            <v>34906</v>
          </cell>
          <cell r="J1553">
            <v>35062</v>
          </cell>
          <cell r="L1553" t="str">
            <v>L</v>
          </cell>
          <cell r="M1553" t="str">
            <v>A</v>
          </cell>
          <cell r="N1553">
            <v>35156</v>
          </cell>
          <cell r="O1553">
            <v>36405.860196759262</v>
          </cell>
          <cell r="P1553" t="str">
            <v>ADMIN</v>
          </cell>
        </row>
        <row r="1554">
          <cell r="A1554" t="str">
            <v>95W00051933</v>
          </cell>
          <cell r="C1554" t="str">
            <v>WAYAN S</v>
          </cell>
          <cell r="D1554">
            <v>28003</v>
          </cell>
          <cell r="E1554" t="str">
            <v>L</v>
          </cell>
          <cell r="F1554">
            <v>34851</v>
          </cell>
          <cell r="G1554">
            <v>34851</v>
          </cell>
          <cell r="I1554">
            <v>34906</v>
          </cell>
          <cell r="J1554">
            <v>35062</v>
          </cell>
          <cell r="L1554" t="str">
            <v>L</v>
          </cell>
          <cell r="M1554" t="str">
            <v>A</v>
          </cell>
          <cell r="N1554">
            <v>35217</v>
          </cell>
          <cell r="O1554">
            <v>36405.860196759262</v>
          </cell>
          <cell r="P1554" t="str">
            <v>ADMIN</v>
          </cell>
        </row>
        <row r="1555">
          <cell r="A1555" t="str">
            <v>95W00051941</v>
          </cell>
          <cell r="C1555" t="str">
            <v>HERET</v>
          </cell>
          <cell r="D1555">
            <v>27759</v>
          </cell>
          <cell r="E1555" t="str">
            <v>L</v>
          </cell>
          <cell r="F1555">
            <v>34851</v>
          </cell>
          <cell r="G1555">
            <v>34851</v>
          </cell>
          <cell r="I1555">
            <v>34906</v>
          </cell>
          <cell r="J1555">
            <v>35062</v>
          </cell>
          <cell r="L1555" t="str">
            <v>L</v>
          </cell>
          <cell r="M1555" t="str">
            <v>A</v>
          </cell>
          <cell r="N1555">
            <v>35643</v>
          </cell>
          <cell r="O1555">
            <v>36405.860196759262</v>
          </cell>
          <cell r="P1555" t="str">
            <v>ADMIN</v>
          </cell>
        </row>
        <row r="1556">
          <cell r="A1556" t="str">
            <v>95W00051958</v>
          </cell>
          <cell r="B1556" t="str">
            <v>961300330</v>
          </cell>
          <cell r="C1556" t="str">
            <v>SYAHRIL</v>
          </cell>
          <cell r="D1556">
            <v>24472</v>
          </cell>
          <cell r="E1556" t="str">
            <v>L</v>
          </cell>
          <cell r="G1556">
            <v>34851</v>
          </cell>
          <cell r="L1556" t="str">
            <v>K0</v>
          </cell>
          <cell r="O1556">
            <v>38107</v>
          </cell>
          <cell r="P1556" t="str">
            <v>DE233310</v>
          </cell>
          <cell r="Q1556">
            <v>36405.102743055555</v>
          </cell>
        </row>
        <row r="1557">
          <cell r="A1557" t="str">
            <v>95W00051966</v>
          </cell>
          <cell r="C1557" t="str">
            <v>YANTO</v>
          </cell>
          <cell r="D1557">
            <v>24021</v>
          </cell>
          <cell r="E1557" t="str">
            <v>L</v>
          </cell>
          <cell r="G1557">
            <v>34851</v>
          </cell>
          <cell r="L1557" t="str">
            <v>K0</v>
          </cell>
          <cell r="M1557" t="str">
            <v>AG</v>
          </cell>
          <cell r="N1557">
            <v>37834</v>
          </cell>
          <cell r="O1557">
            <v>37881.496412037035</v>
          </cell>
          <cell r="P1557" t="str">
            <v>ENY</v>
          </cell>
          <cell r="Q1557">
            <v>36405.102743055555</v>
          </cell>
        </row>
        <row r="1558">
          <cell r="A1558" t="str">
            <v>95W00051974</v>
          </cell>
          <cell r="C1558" t="str">
            <v>AMIR</v>
          </cell>
          <cell r="D1558">
            <v>26665</v>
          </cell>
          <cell r="E1558" t="str">
            <v>L</v>
          </cell>
          <cell r="F1558">
            <v>34851</v>
          </cell>
          <cell r="G1558">
            <v>34851</v>
          </cell>
          <cell r="I1558">
            <v>34906</v>
          </cell>
          <cell r="J1558">
            <v>35062</v>
          </cell>
          <cell r="L1558" t="str">
            <v>L</v>
          </cell>
          <cell r="M1558" t="str">
            <v>A</v>
          </cell>
          <cell r="N1558">
            <v>35217</v>
          </cell>
          <cell r="O1558">
            <v>36405.860196759262</v>
          </cell>
          <cell r="P1558" t="str">
            <v>ADMIN</v>
          </cell>
        </row>
        <row r="1559">
          <cell r="A1559" t="str">
            <v>95W00051982</v>
          </cell>
          <cell r="B1559" t="str">
            <v>95130852</v>
          </cell>
          <cell r="C1559" t="str">
            <v>I PUTU SWASTIKA</v>
          </cell>
          <cell r="D1559">
            <v>24797</v>
          </cell>
          <cell r="E1559" t="str">
            <v>L</v>
          </cell>
          <cell r="F1559">
            <v>34851</v>
          </cell>
          <cell r="G1559">
            <v>34851</v>
          </cell>
          <cell r="I1559">
            <v>34906</v>
          </cell>
          <cell r="J1559">
            <v>35062</v>
          </cell>
          <cell r="L1559" t="str">
            <v>L</v>
          </cell>
          <cell r="O1559">
            <v>38107</v>
          </cell>
          <cell r="P1559" t="str">
            <v>DE233310</v>
          </cell>
        </row>
        <row r="1560">
          <cell r="A1560" t="str">
            <v>95W00051990</v>
          </cell>
          <cell r="B1560" t="str">
            <v>951300307</v>
          </cell>
          <cell r="C1560" t="str">
            <v>MALINA R GOMO</v>
          </cell>
          <cell r="D1560">
            <v>26660</v>
          </cell>
          <cell r="E1560" t="str">
            <v>P</v>
          </cell>
          <cell r="G1560">
            <v>34851</v>
          </cell>
          <cell r="L1560" t="str">
            <v>K0</v>
          </cell>
          <cell r="O1560">
            <v>38107</v>
          </cell>
          <cell r="P1560" t="str">
            <v>DE233310</v>
          </cell>
          <cell r="Q1560">
            <v>36405.102743055555</v>
          </cell>
        </row>
        <row r="1561">
          <cell r="A1561" t="str">
            <v>95W00052006</v>
          </cell>
          <cell r="C1561" t="str">
            <v>SANTER T</v>
          </cell>
          <cell r="D1561">
            <v>26834</v>
          </cell>
          <cell r="E1561" t="str">
            <v>L</v>
          </cell>
          <cell r="F1561">
            <v>34851</v>
          </cell>
          <cell r="G1561">
            <v>34851</v>
          </cell>
          <cell r="I1561">
            <v>34906</v>
          </cell>
          <cell r="J1561">
            <v>35062</v>
          </cell>
          <cell r="L1561" t="str">
            <v>L</v>
          </cell>
          <cell r="M1561" t="str">
            <v>D</v>
          </cell>
          <cell r="N1561">
            <v>34851</v>
          </cell>
          <cell r="O1561">
            <v>37883</v>
          </cell>
          <cell r="P1561" t="str">
            <v>ULI</v>
          </cell>
        </row>
        <row r="1562">
          <cell r="A1562" t="str">
            <v>95W00052014</v>
          </cell>
          <cell r="B1562" t="str">
            <v>951300202</v>
          </cell>
          <cell r="C1562" t="str">
            <v>DJUBARIAH MASJID</v>
          </cell>
          <cell r="D1562">
            <v>26553</v>
          </cell>
          <cell r="E1562" t="str">
            <v>L</v>
          </cell>
          <cell r="G1562">
            <v>34851</v>
          </cell>
          <cell r="L1562" t="str">
            <v>K0</v>
          </cell>
          <cell r="O1562">
            <v>38107</v>
          </cell>
          <cell r="P1562" t="str">
            <v>DE233310</v>
          </cell>
          <cell r="Q1562">
            <v>36405.102743055555</v>
          </cell>
        </row>
        <row r="1563">
          <cell r="A1563" t="str">
            <v>95W00052022</v>
          </cell>
          <cell r="C1563" t="str">
            <v>SOELIYANTO</v>
          </cell>
          <cell r="D1563">
            <v>25034</v>
          </cell>
          <cell r="E1563" t="str">
            <v>L</v>
          </cell>
          <cell r="F1563">
            <v>34851</v>
          </cell>
          <cell r="G1563">
            <v>34851</v>
          </cell>
          <cell r="I1563">
            <v>34906</v>
          </cell>
          <cell r="J1563">
            <v>35062</v>
          </cell>
          <cell r="L1563" t="str">
            <v>L</v>
          </cell>
          <cell r="M1563" t="str">
            <v>A</v>
          </cell>
          <cell r="N1563">
            <v>35462</v>
          </cell>
          <cell r="O1563">
            <v>36405.860196759262</v>
          </cell>
          <cell r="P1563" t="str">
            <v>ADMIN</v>
          </cell>
        </row>
        <row r="1564">
          <cell r="A1564" t="str">
            <v>95W00052030</v>
          </cell>
          <cell r="B1564" t="str">
            <v>96131049</v>
          </cell>
          <cell r="C1564" t="str">
            <v>PAULUS</v>
          </cell>
          <cell r="D1564">
            <v>24489</v>
          </cell>
          <cell r="E1564" t="str">
            <v>L</v>
          </cell>
          <cell r="G1564">
            <v>35247</v>
          </cell>
          <cell r="L1564" t="str">
            <v>K0</v>
          </cell>
          <cell r="O1564">
            <v>38107</v>
          </cell>
          <cell r="P1564" t="str">
            <v>DE233310</v>
          </cell>
          <cell r="Q1564">
            <v>36405.102743055555</v>
          </cell>
        </row>
        <row r="1565">
          <cell r="A1565" t="str">
            <v>95W00052048</v>
          </cell>
          <cell r="C1565" t="str">
            <v>NURAENI</v>
          </cell>
          <cell r="D1565">
            <v>26602</v>
          </cell>
          <cell r="E1565" t="str">
            <v>P</v>
          </cell>
          <cell r="F1565">
            <v>34851</v>
          </cell>
          <cell r="G1565">
            <v>34851</v>
          </cell>
          <cell r="I1565">
            <v>34906</v>
          </cell>
          <cell r="J1565">
            <v>35062</v>
          </cell>
          <cell r="L1565" t="str">
            <v>L</v>
          </cell>
          <cell r="M1565" t="str">
            <v>A</v>
          </cell>
          <cell r="N1565">
            <v>35065</v>
          </cell>
          <cell r="O1565">
            <v>36405.860196759262</v>
          </cell>
          <cell r="P1565" t="str">
            <v>ADMIN</v>
          </cell>
        </row>
        <row r="1566">
          <cell r="A1566" t="str">
            <v>95W00052055</v>
          </cell>
          <cell r="C1566" t="str">
            <v>NUSLAN</v>
          </cell>
          <cell r="D1566">
            <v>23930</v>
          </cell>
          <cell r="E1566" t="str">
            <v>L</v>
          </cell>
          <cell r="F1566">
            <v>34851</v>
          </cell>
          <cell r="G1566">
            <v>34851</v>
          </cell>
          <cell r="I1566">
            <v>34906</v>
          </cell>
          <cell r="J1566">
            <v>35062</v>
          </cell>
          <cell r="L1566" t="str">
            <v>L</v>
          </cell>
          <cell r="M1566" t="str">
            <v>A</v>
          </cell>
          <cell r="N1566">
            <v>35370</v>
          </cell>
          <cell r="O1566">
            <v>36405.860196759262</v>
          </cell>
          <cell r="P1566" t="str">
            <v>ADMIN</v>
          </cell>
        </row>
        <row r="1567">
          <cell r="A1567" t="str">
            <v>95W00052063</v>
          </cell>
          <cell r="C1567" t="str">
            <v>INTAN</v>
          </cell>
          <cell r="D1567">
            <v>25549</v>
          </cell>
          <cell r="E1567" t="str">
            <v>P</v>
          </cell>
          <cell r="F1567">
            <v>34851</v>
          </cell>
          <cell r="G1567">
            <v>34851</v>
          </cell>
          <cell r="I1567">
            <v>34906</v>
          </cell>
          <cell r="J1567">
            <v>35062</v>
          </cell>
          <cell r="L1567" t="str">
            <v>L</v>
          </cell>
          <cell r="M1567" t="str">
            <v>A</v>
          </cell>
          <cell r="N1567">
            <v>35370</v>
          </cell>
          <cell r="O1567">
            <v>36405.860196759262</v>
          </cell>
          <cell r="P1567" t="str">
            <v>ADMIN</v>
          </cell>
        </row>
        <row r="1568">
          <cell r="A1568" t="str">
            <v>95W00052071</v>
          </cell>
          <cell r="C1568" t="str">
            <v>ASTUTI</v>
          </cell>
          <cell r="D1568">
            <v>26382</v>
          </cell>
          <cell r="E1568" t="str">
            <v>P</v>
          </cell>
          <cell r="F1568">
            <v>34851</v>
          </cell>
          <cell r="G1568">
            <v>34851</v>
          </cell>
          <cell r="I1568">
            <v>34906</v>
          </cell>
          <cell r="J1568">
            <v>35062</v>
          </cell>
          <cell r="L1568" t="str">
            <v>L</v>
          </cell>
          <cell r="M1568" t="str">
            <v>AG</v>
          </cell>
          <cell r="N1568">
            <v>35247</v>
          </cell>
          <cell r="O1568">
            <v>38000.361087962963</v>
          </cell>
          <cell r="P1568" t="str">
            <v>A230320</v>
          </cell>
        </row>
        <row r="1569">
          <cell r="A1569" t="str">
            <v>95W00052089</v>
          </cell>
          <cell r="C1569" t="str">
            <v>MUHAMMAD</v>
          </cell>
          <cell r="D1569">
            <v>28215</v>
          </cell>
          <cell r="E1569" t="str">
            <v>L</v>
          </cell>
          <cell r="F1569">
            <v>34851</v>
          </cell>
          <cell r="G1569">
            <v>34851</v>
          </cell>
          <cell r="I1569">
            <v>34906</v>
          </cell>
          <cell r="J1569">
            <v>35062</v>
          </cell>
          <cell r="L1569" t="str">
            <v>L</v>
          </cell>
          <cell r="M1569" t="str">
            <v>A</v>
          </cell>
          <cell r="N1569">
            <v>35247</v>
          </cell>
          <cell r="O1569">
            <v>36405.860196759262</v>
          </cell>
          <cell r="P1569" t="str">
            <v>ADMIN</v>
          </cell>
        </row>
        <row r="1570">
          <cell r="A1570" t="str">
            <v>95W00052097</v>
          </cell>
          <cell r="C1570" t="str">
            <v>YUNITA</v>
          </cell>
          <cell r="D1570">
            <v>27499</v>
          </cell>
          <cell r="E1570" t="str">
            <v>P</v>
          </cell>
          <cell r="F1570">
            <v>34851</v>
          </cell>
          <cell r="G1570">
            <v>34851</v>
          </cell>
          <cell r="I1570">
            <v>34906</v>
          </cell>
          <cell r="J1570">
            <v>35062</v>
          </cell>
          <cell r="L1570" t="str">
            <v>L</v>
          </cell>
          <cell r="M1570" t="str">
            <v>A</v>
          </cell>
          <cell r="N1570">
            <v>35462</v>
          </cell>
          <cell r="O1570">
            <v>36405.860196759262</v>
          </cell>
          <cell r="P1570" t="str">
            <v>ADMIN</v>
          </cell>
        </row>
        <row r="1571">
          <cell r="A1571" t="str">
            <v>95W00052105</v>
          </cell>
          <cell r="C1571" t="str">
            <v>SUDIRMAN</v>
          </cell>
          <cell r="D1571">
            <v>25849</v>
          </cell>
          <cell r="E1571" t="str">
            <v>L</v>
          </cell>
          <cell r="F1571">
            <v>34851</v>
          </cell>
          <cell r="G1571">
            <v>34851</v>
          </cell>
          <cell r="I1571">
            <v>34906</v>
          </cell>
          <cell r="J1571">
            <v>35062</v>
          </cell>
          <cell r="L1571" t="str">
            <v>L</v>
          </cell>
          <cell r="M1571" t="str">
            <v>A</v>
          </cell>
          <cell r="N1571">
            <v>35065</v>
          </cell>
          <cell r="O1571">
            <v>36405.860196759262</v>
          </cell>
          <cell r="P1571" t="str">
            <v>ADMIN</v>
          </cell>
        </row>
        <row r="1572">
          <cell r="A1572" t="str">
            <v>95W00052113</v>
          </cell>
          <cell r="C1572" t="str">
            <v>SUNARDI</v>
          </cell>
          <cell r="D1572">
            <v>27711</v>
          </cell>
          <cell r="E1572" t="str">
            <v>L</v>
          </cell>
          <cell r="F1572">
            <v>34851</v>
          </cell>
          <cell r="G1572">
            <v>34851</v>
          </cell>
          <cell r="I1572">
            <v>34906</v>
          </cell>
          <cell r="J1572">
            <v>35062</v>
          </cell>
          <cell r="L1572" t="str">
            <v>L</v>
          </cell>
          <cell r="M1572" t="str">
            <v>A</v>
          </cell>
          <cell r="N1572">
            <v>34943</v>
          </cell>
          <cell r="O1572">
            <v>36405.860196759262</v>
          </cell>
          <cell r="P1572" t="str">
            <v>ADMIN</v>
          </cell>
        </row>
        <row r="1573">
          <cell r="A1573" t="str">
            <v>95W00052121</v>
          </cell>
          <cell r="B1573" t="str">
            <v>96130971</v>
          </cell>
          <cell r="C1573" t="str">
            <v>JUSMAHADING</v>
          </cell>
          <cell r="D1573">
            <v>26071</v>
          </cell>
          <cell r="E1573" t="str">
            <v>P</v>
          </cell>
          <cell r="G1573">
            <v>35186</v>
          </cell>
          <cell r="L1573" t="str">
            <v>K0</v>
          </cell>
          <cell r="O1573">
            <v>38107</v>
          </cell>
          <cell r="P1573" t="str">
            <v>DE233310</v>
          </cell>
          <cell r="Q1573">
            <v>36405.102743055555</v>
          </cell>
        </row>
        <row r="1574">
          <cell r="A1574" t="str">
            <v>95W00052139</v>
          </cell>
          <cell r="C1574" t="str">
            <v>SUMITRO</v>
          </cell>
          <cell r="D1574">
            <v>25787</v>
          </cell>
          <cell r="E1574" t="str">
            <v>L</v>
          </cell>
          <cell r="F1574">
            <v>34851</v>
          </cell>
          <cell r="G1574">
            <v>34851</v>
          </cell>
          <cell r="I1574">
            <v>34906</v>
          </cell>
          <cell r="J1574">
            <v>35062</v>
          </cell>
          <cell r="L1574" t="str">
            <v>L</v>
          </cell>
          <cell r="M1574" t="str">
            <v>A</v>
          </cell>
          <cell r="N1574">
            <v>35065</v>
          </cell>
          <cell r="O1574">
            <v>36405.860196759262</v>
          </cell>
          <cell r="P1574" t="str">
            <v>ADMIN</v>
          </cell>
        </row>
        <row r="1575">
          <cell r="A1575" t="str">
            <v>95W00052147</v>
          </cell>
          <cell r="C1575" t="str">
            <v>SUMEWO</v>
          </cell>
          <cell r="D1575">
            <v>28653</v>
          </cell>
          <cell r="E1575" t="str">
            <v>L</v>
          </cell>
          <cell r="F1575">
            <v>34851</v>
          </cell>
          <cell r="G1575">
            <v>34851</v>
          </cell>
          <cell r="I1575">
            <v>34906</v>
          </cell>
          <cell r="J1575">
            <v>35062</v>
          </cell>
          <cell r="L1575" t="str">
            <v>L</v>
          </cell>
          <cell r="M1575" t="str">
            <v>A</v>
          </cell>
          <cell r="N1575">
            <v>35431</v>
          </cell>
          <cell r="O1575">
            <v>36405.860196759262</v>
          </cell>
          <cell r="P1575" t="str">
            <v>ADMIN</v>
          </cell>
        </row>
        <row r="1576">
          <cell r="A1576" t="str">
            <v>95W00052154</v>
          </cell>
          <cell r="C1576" t="str">
            <v>PARIMIN</v>
          </cell>
          <cell r="D1576">
            <v>28432</v>
          </cell>
          <cell r="E1576" t="str">
            <v>L</v>
          </cell>
          <cell r="F1576">
            <v>34851</v>
          </cell>
          <cell r="G1576">
            <v>34851</v>
          </cell>
          <cell r="I1576">
            <v>34906</v>
          </cell>
          <cell r="J1576">
            <v>35062</v>
          </cell>
          <cell r="L1576" t="str">
            <v>L</v>
          </cell>
          <cell r="M1576" t="str">
            <v>A</v>
          </cell>
          <cell r="N1576">
            <v>35096</v>
          </cell>
          <cell r="O1576">
            <v>36405.860196759262</v>
          </cell>
          <cell r="P1576" t="str">
            <v>ADMIN</v>
          </cell>
        </row>
        <row r="1577">
          <cell r="A1577" t="str">
            <v>95W00052162</v>
          </cell>
          <cell r="C1577" t="str">
            <v>SUHERMAN</v>
          </cell>
          <cell r="D1577">
            <v>25903</v>
          </cell>
          <cell r="E1577" t="str">
            <v>L</v>
          </cell>
          <cell r="F1577">
            <v>34851</v>
          </cell>
          <cell r="G1577">
            <v>34851</v>
          </cell>
          <cell r="I1577">
            <v>34906</v>
          </cell>
          <cell r="J1577">
            <v>35062</v>
          </cell>
          <cell r="L1577" t="str">
            <v>L</v>
          </cell>
          <cell r="M1577" t="str">
            <v>A</v>
          </cell>
          <cell r="N1577">
            <v>35247</v>
          </cell>
          <cell r="O1577">
            <v>36405.860196759262</v>
          </cell>
          <cell r="P1577" t="str">
            <v>ADMIN</v>
          </cell>
        </row>
        <row r="1578">
          <cell r="A1578" t="str">
            <v>95W00052170</v>
          </cell>
          <cell r="B1578" t="str">
            <v>96130969</v>
          </cell>
          <cell r="C1578" t="str">
            <v>TRIYANTO</v>
          </cell>
          <cell r="D1578">
            <v>24694</v>
          </cell>
          <cell r="E1578" t="str">
            <v>L</v>
          </cell>
          <cell r="G1578">
            <v>35186</v>
          </cell>
          <cell r="L1578" t="str">
            <v>K0</v>
          </cell>
          <cell r="O1578">
            <v>38107</v>
          </cell>
          <cell r="P1578" t="str">
            <v>DE233310</v>
          </cell>
          <cell r="Q1578">
            <v>36405.102743055555</v>
          </cell>
        </row>
        <row r="1579">
          <cell r="A1579" t="str">
            <v>95W00052188</v>
          </cell>
          <cell r="C1579" t="str">
            <v>DAENG MASIGI</v>
          </cell>
          <cell r="D1579">
            <v>20376</v>
          </cell>
          <cell r="E1579" t="str">
            <v>L</v>
          </cell>
          <cell r="F1579">
            <v>34851</v>
          </cell>
          <cell r="G1579">
            <v>34851</v>
          </cell>
          <cell r="I1579">
            <v>34906</v>
          </cell>
          <cell r="J1579">
            <v>35062</v>
          </cell>
          <cell r="L1579" t="str">
            <v>L</v>
          </cell>
          <cell r="M1579" t="str">
            <v>A</v>
          </cell>
          <cell r="N1579">
            <v>35643</v>
          </cell>
          <cell r="O1579">
            <v>36405.860196759262</v>
          </cell>
          <cell r="P1579" t="str">
            <v>ADMIN</v>
          </cell>
        </row>
        <row r="1580">
          <cell r="A1580" t="str">
            <v>95W00052196</v>
          </cell>
          <cell r="C1580" t="str">
            <v>WAGIRIN</v>
          </cell>
          <cell r="D1580">
            <v>25639</v>
          </cell>
          <cell r="E1580" t="str">
            <v>L</v>
          </cell>
          <cell r="F1580">
            <v>34851</v>
          </cell>
          <cell r="G1580">
            <v>34851</v>
          </cell>
          <cell r="I1580">
            <v>34906</v>
          </cell>
          <cell r="J1580">
            <v>35062</v>
          </cell>
          <cell r="L1580" t="str">
            <v>L</v>
          </cell>
          <cell r="M1580" t="str">
            <v>A</v>
          </cell>
          <cell r="N1580">
            <v>35643</v>
          </cell>
          <cell r="O1580">
            <v>36405.860196759262</v>
          </cell>
          <cell r="P1580" t="str">
            <v>ADMIN</v>
          </cell>
        </row>
        <row r="1581">
          <cell r="A1581" t="str">
            <v>95W00052204</v>
          </cell>
          <cell r="C1581" t="str">
            <v>BAHAR</v>
          </cell>
          <cell r="D1581">
            <v>27553</v>
          </cell>
          <cell r="E1581" t="str">
            <v>L</v>
          </cell>
          <cell r="F1581">
            <v>34851</v>
          </cell>
          <cell r="G1581">
            <v>34851</v>
          </cell>
          <cell r="I1581">
            <v>34906</v>
          </cell>
          <cell r="J1581">
            <v>35062</v>
          </cell>
          <cell r="L1581" t="str">
            <v>L</v>
          </cell>
          <cell r="M1581" t="str">
            <v>A</v>
          </cell>
          <cell r="N1581">
            <v>35643</v>
          </cell>
          <cell r="O1581">
            <v>36405.860196759262</v>
          </cell>
          <cell r="P1581" t="str">
            <v>ADMIN</v>
          </cell>
        </row>
        <row r="1582">
          <cell r="A1582" t="str">
            <v>95W00052212</v>
          </cell>
          <cell r="C1582" t="str">
            <v>HERMAN</v>
          </cell>
          <cell r="D1582">
            <v>28306</v>
          </cell>
          <cell r="E1582" t="str">
            <v>L</v>
          </cell>
          <cell r="G1582">
            <v>34851</v>
          </cell>
          <cell r="L1582" t="str">
            <v>K0</v>
          </cell>
          <cell r="M1582" t="str">
            <v>A</v>
          </cell>
          <cell r="N1582">
            <v>35827</v>
          </cell>
          <cell r="O1582">
            <v>36405.104317129626</v>
          </cell>
          <cell r="P1582" t="str">
            <v>ADMIN</v>
          </cell>
          <cell r="Q1582">
            <v>36405.102743055555</v>
          </cell>
        </row>
        <row r="1583">
          <cell r="A1583" t="str">
            <v>95W00052220</v>
          </cell>
          <cell r="C1583" t="str">
            <v>ABUBAKAR</v>
          </cell>
          <cell r="D1583">
            <v>26636</v>
          </cell>
          <cell r="E1583" t="str">
            <v>L</v>
          </cell>
          <cell r="G1583">
            <v>34851</v>
          </cell>
          <cell r="L1583" t="str">
            <v>K0</v>
          </cell>
          <cell r="M1583" t="str">
            <v>A</v>
          </cell>
          <cell r="N1583">
            <v>35827</v>
          </cell>
          <cell r="O1583">
            <v>36405.104317129626</v>
          </cell>
          <cell r="P1583" t="str">
            <v>ADMIN</v>
          </cell>
          <cell r="Q1583">
            <v>36405.102743055555</v>
          </cell>
        </row>
        <row r="1584">
          <cell r="A1584" t="str">
            <v>95W00052238</v>
          </cell>
          <cell r="C1584" t="str">
            <v>HENDRIK</v>
          </cell>
          <cell r="D1584">
            <v>28092</v>
          </cell>
          <cell r="E1584" t="str">
            <v>L</v>
          </cell>
          <cell r="F1584">
            <v>34851</v>
          </cell>
          <cell r="G1584">
            <v>34851</v>
          </cell>
          <cell r="I1584">
            <v>34906</v>
          </cell>
          <cell r="J1584">
            <v>35062</v>
          </cell>
          <cell r="L1584" t="str">
            <v>L</v>
          </cell>
          <cell r="M1584" t="str">
            <v>A</v>
          </cell>
          <cell r="N1584">
            <v>35643</v>
          </cell>
          <cell r="O1584">
            <v>36405.860196759262</v>
          </cell>
          <cell r="P1584" t="str">
            <v>ADMIN</v>
          </cell>
        </row>
        <row r="1585">
          <cell r="A1585" t="str">
            <v>95W00052246</v>
          </cell>
          <cell r="C1585" t="str">
            <v>HENGE</v>
          </cell>
          <cell r="D1585">
            <v>28935</v>
          </cell>
          <cell r="E1585" t="str">
            <v>L</v>
          </cell>
          <cell r="F1585">
            <v>34851</v>
          </cell>
          <cell r="G1585">
            <v>34851</v>
          </cell>
          <cell r="I1585">
            <v>34906</v>
          </cell>
          <cell r="J1585">
            <v>35062</v>
          </cell>
          <cell r="L1585" t="str">
            <v>L</v>
          </cell>
          <cell r="M1585" t="str">
            <v>AG</v>
          </cell>
          <cell r="N1585">
            <v>35643</v>
          </cell>
          <cell r="O1585">
            <v>36405.860196759262</v>
          </cell>
          <cell r="P1585" t="str">
            <v>ADMIN</v>
          </cell>
        </row>
        <row r="1586">
          <cell r="A1586" t="str">
            <v>95W00052253</v>
          </cell>
          <cell r="C1586" t="str">
            <v>LADIAH</v>
          </cell>
          <cell r="D1586">
            <v>20852</v>
          </cell>
          <cell r="E1586" t="str">
            <v>P</v>
          </cell>
          <cell r="F1586">
            <v>34851</v>
          </cell>
          <cell r="G1586">
            <v>34851</v>
          </cell>
          <cell r="I1586">
            <v>34906</v>
          </cell>
          <cell r="J1586">
            <v>35062</v>
          </cell>
          <cell r="L1586" t="str">
            <v>L</v>
          </cell>
          <cell r="M1586" t="str">
            <v>A</v>
          </cell>
          <cell r="N1586">
            <v>35643</v>
          </cell>
          <cell r="O1586">
            <v>36405.860196759262</v>
          </cell>
          <cell r="P1586" t="str">
            <v>ADMIN</v>
          </cell>
        </row>
        <row r="1587">
          <cell r="A1587" t="str">
            <v>95W00052261</v>
          </cell>
          <cell r="C1587" t="str">
            <v>HALIMAH</v>
          </cell>
          <cell r="D1587">
            <v>28682</v>
          </cell>
          <cell r="E1587" t="str">
            <v>L</v>
          </cell>
          <cell r="F1587">
            <v>34851</v>
          </cell>
          <cell r="G1587">
            <v>34851</v>
          </cell>
          <cell r="I1587">
            <v>34906</v>
          </cell>
          <cell r="J1587">
            <v>35062</v>
          </cell>
          <cell r="L1587" t="str">
            <v>L</v>
          </cell>
          <cell r="M1587" t="str">
            <v>A</v>
          </cell>
          <cell r="N1587">
            <v>35521</v>
          </cell>
          <cell r="O1587">
            <v>36405.860196759262</v>
          </cell>
          <cell r="P1587" t="str">
            <v>ADMIN</v>
          </cell>
        </row>
        <row r="1588">
          <cell r="A1588" t="str">
            <v>95W00052279</v>
          </cell>
          <cell r="C1588" t="str">
            <v>AGUSTIN</v>
          </cell>
          <cell r="D1588">
            <v>27510</v>
          </cell>
          <cell r="E1588" t="str">
            <v>P</v>
          </cell>
          <cell r="F1588">
            <v>34851</v>
          </cell>
          <cell r="G1588">
            <v>34851</v>
          </cell>
          <cell r="I1588">
            <v>34906</v>
          </cell>
          <cell r="J1588">
            <v>35062</v>
          </cell>
          <cell r="L1588" t="str">
            <v>L</v>
          </cell>
          <cell r="M1588" t="str">
            <v>A</v>
          </cell>
          <cell r="N1588">
            <v>35643</v>
          </cell>
          <cell r="O1588">
            <v>36405.860196759262</v>
          </cell>
          <cell r="P1588" t="str">
            <v>ADMIN</v>
          </cell>
        </row>
        <row r="1589">
          <cell r="A1589" t="str">
            <v>95W00052287</v>
          </cell>
          <cell r="C1589" t="str">
            <v>MINARNI</v>
          </cell>
          <cell r="D1589">
            <v>28258</v>
          </cell>
          <cell r="E1589" t="str">
            <v>L</v>
          </cell>
          <cell r="F1589">
            <v>34851</v>
          </cell>
          <cell r="G1589">
            <v>34851</v>
          </cell>
          <cell r="I1589">
            <v>34906</v>
          </cell>
          <cell r="J1589">
            <v>35062</v>
          </cell>
          <cell r="L1589" t="str">
            <v>L</v>
          </cell>
          <cell r="M1589" t="str">
            <v>A</v>
          </cell>
          <cell r="N1589">
            <v>35643</v>
          </cell>
          <cell r="O1589">
            <v>36405.860196759262</v>
          </cell>
          <cell r="P1589" t="str">
            <v>ADMIN</v>
          </cell>
        </row>
        <row r="1590">
          <cell r="A1590" t="str">
            <v>95W00052295</v>
          </cell>
          <cell r="C1590" t="str">
            <v>HAMDAN</v>
          </cell>
          <cell r="D1590">
            <v>28211</v>
          </cell>
          <cell r="E1590" t="str">
            <v>L</v>
          </cell>
          <cell r="F1590">
            <v>34851</v>
          </cell>
          <cell r="G1590">
            <v>34851</v>
          </cell>
          <cell r="I1590">
            <v>34906</v>
          </cell>
          <cell r="J1590">
            <v>35062</v>
          </cell>
          <cell r="L1590" t="str">
            <v>L</v>
          </cell>
          <cell r="M1590" t="str">
            <v>A</v>
          </cell>
          <cell r="N1590">
            <v>34912</v>
          </cell>
          <cell r="O1590">
            <v>36405.860196759262</v>
          </cell>
          <cell r="P1590" t="str">
            <v>ADMIN</v>
          </cell>
        </row>
        <row r="1591">
          <cell r="A1591" t="str">
            <v>95W00052303</v>
          </cell>
          <cell r="B1591" t="str">
            <v>96130972</v>
          </cell>
          <cell r="C1591" t="str">
            <v>PIETER RATU</v>
          </cell>
          <cell r="D1591">
            <v>25203</v>
          </cell>
          <cell r="E1591" t="str">
            <v>L</v>
          </cell>
          <cell r="G1591">
            <v>34851</v>
          </cell>
          <cell r="K1591">
            <v>37866</v>
          </cell>
          <cell r="O1591">
            <v>38107</v>
          </cell>
          <cell r="P1591" t="str">
            <v>DE233310</v>
          </cell>
        </row>
        <row r="1592">
          <cell r="A1592" t="str">
            <v>95W00052311</v>
          </cell>
          <cell r="B1592" t="str">
            <v>951300478</v>
          </cell>
          <cell r="C1592" t="str">
            <v>MOH SALEH</v>
          </cell>
          <cell r="D1592">
            <v>25759</v>
          </cell>
          <cell r="E1592" t="str">
            <v>L</v>
          </cell>
          <cell r="G1592">
            <v>34851</v>
          </cell>
          <cell r="K1592">
            <v>37168</v>
          </cell>
          <cell r="O1592">
            <v>38107</v>
          </cell>
          <cell r="P1592" t="str">
            <v>DE233310</v>
          </cell>
        </row>
        <row r="1593">
          <cell r="A1593" t="str">
            <v>95W00063466</v>
          </cell>
          <cell r="C1593" t="str">
            <v>I PUTU SUASTIKA</v>
          </cell>
          <cell r="D1593">
            <v>24797</v>
          </cell>
          <cell r="E1593" t="str">
            <v>L</v>
          </cell>
          <cell r="F1593">
            <v>34851</v>
          </cell>
          <cell r="G1593">
            <v>34851</v>
          </cell>
          <cell r="L1593" t="str">
            <v>K0</v>
          </cell>
          <cell r="M1593" t="str">
            <v>D</v>
          </cell>
          <cell r="N1593">
            <v>34851</v>
          </cell>
          <cell r="O1593">
            <v>37883</v>
          </cell>
          <cell r="P1593" t="str">
            <v>ULI</v>
          </cell>
          <cell r="Q1593">
            <v>36405.102743055555</v>
          </cell>
        </row>
        <row r="1594">
          <cell r="A1594" t="str">
            <v>95W00063474</v>
          </cell>
          <cell r="B1594" t="str">
            <v>95130853</v>
          </cell>
          <cell r="C1594" t="str">
            <v>SANTER T</v>
          </cell>
          <cell r="D1594">
            <v>26834</v>
          </cell>
          <cell r="E1594" t="str">
            <v>L</v>
          </cell>
          <cell r="G1594">
            <v>34851</v>
          </cell>
          <cell r="L1594" t="str">
            <v>K0</v>
          </cell>
          <cell r="O1594">
            <v>38107</v>
          </cell>
          <cell r="P1594" t="str">
            <v>DE233310</v>
          </cell>
          <cell r="Q1594">
            <v>36405.102743055555</v>
          </cell>
        </row>
        <row r="1595">
          <cell r="A1595" t="str">
            <v>95W00063482</v>
          </cell>
          <cell r="C1595" t="str">
            <v>EKO SUPRIADI</v>
          </cell>
          <cell r="D1595">
            <v>28106</v>
          </cell>
          <cell r="E1595" t="str">
            <v>L</v>
          </cell>
          <cell r="F1595">
            <v>34881</v>
          </cell>
          <cell r="G1595">
            <v>34881</v>
          </cell>
          <cell r="I1595">
            <v>34935</v>
          </cell>
          <cell r="J1595">
            <v>35030</v>
          </cell>
          <cell r="L1595" t="str">
            <v>L</v>
          </cell>
          <cell r="M1595" t="str">
            <v>AG</v>
          </cell>
          <cell r="N1595">
            <v>35339</v>
          </cell>
          <cell r="O1595">
            <v>37693.696296296293</v>
          </cell>
          <cell r="P1595" t="str">
            <v>ENY</v>
          </cell>
        </row>
        <row r="1596">
          <cell r="A1596" t="str">
            <v>95W00063490</v>
          </cell>
          <cell r="C1596" t="str">
            <v>GINO</v>
          </cell>
          <cell r="D1596">
            <v>27720</v>
          </cell>
          <cell r="E1596" t="str">
            <v>L</v>
          </cell>
          <cell r="F1596">
            <v>34881</v>
          </cell>
          <cell r="G1596">
            <v>34881</v>
          </cell>
          <cell r="I1596">
            <v>34935</v>
          </cell>
          <cell r="J1596">
            <v>35030</v>
          </cell>
          <cell r="L1596" t="str">
            <v>L</v>
          </cell>
          <cell r="M1596" t="str">
            <v>A</v>
          </cell>
          <cell r="N1596">
            <v>35400</v>
          </cell>
          <cell r="O1596">
            <v>36405.860208333332</v>
          </cell>
          <cell r="P1596" t="str">
            <v>ADMIN</v>
          </cell>
        </row>
        <row r="1597">
          <cell r="A1597" t="str">
            <v>95W00063508</v>
          </cell>
          <cell r="C1597" t="str">
            <v>ANTON NUGROHO</v>
          </cell>
          <cell r="D1597">
            <v>27725</v>
          </cell>
          <cell r="E1597" t="str">
            <v>L</v>
          </cell>
          <cell r="F1597">
            <v>34881</v>
          </cell>
          <cell r="G1597">
            <v>34881</v>
          </cell>
          <cell r="I1597">
            <v>34935</v>
          </cell>
          <cell r="J1597">
            <v>35030</v>
          </cell>
          <cell r="L1597" t="str">
            <v>L</v>
          </cell>
          <cell r="M1597" t="str">
            <v>A</v>
          </cell>
          <cell r="N1597">
            <v>35125</v>
          </cell>
          <cell r="O1597">
            <v>36405.860208333332</v>
          </cell>
          <cell r="P1597" t="str">
            <v>ADMIN</v>
          </cell>
        </row>
        <row r="1598">
          <cell r="A1598" t="str">
            <v>95W00063516</v>
          </cell>
          <cell r="C1598" t="str">
            <v>KHOIRUL ANWAR</v>
          </cell>
          <cell r="D1598">
            <v>26503</v>
          </cell>
          <cell r="E1598" t="str">
            <v>L</v>
          </cell>
          <cell r="F1598">
            <v>34881</v>
          </cell>
          <cell r="G1598">
            <v>34881</v>
          </cell>
          <cell r="I1598">
            <v>34935</v>
          </cell>
          <cell r="J1598">
            <v>35030</v>
          </cell>
          <cell r="L1598" t="str">
            <v>L</v>
          </cell>
          <cell r="M1598" t="str">
            <v>A</v>
          </cell>
          <cell r="N1598">
            <v>35125</v>
          </cell>
          <cell r="O1598">
            <v>36405.860208333332</v>
          </cell>
          <cell r="P1598" t="str">
            <v>ADMIN</v>
          </cell>
        </row>
        <row r="1599">
          <cell r="A1599" t="str">
            <v>95W00063524</v>
          </cell>
          <cell r="C1599" t="str">
            <v>TRI SUDARYANTO</v>
          </cell>
          <cell r="D1599">
            <v>25974</v>
          </cell>
          <cell r="E1599" t="str">
            <v>L</v>
          </cell>
          <cell r="F1599">
            <v>34881</v>
          </cell>
          <cell r="G1599">
            <v>34881</v>
          </cell>
          <cell r="I1599">
            <v>34935</v>
          </cell>
          <cell r="J1599">
            <v>35030</v>
          </cell>
          <cell r="L1599" t="str">
            <v>L</v>
          </cell>
          <cell r="M1599" t="str">
            <v>A</v>
          </cell>
          <cell r="N1599">
            <v>35125</v>
          </cell>
          <cell r="O1599">
            <v>36405.860208333332</v>
          </cell>
          <cell r="P1599" t="str">
            <v>ADMIN</v>
          </cell>
        </row>
        <row r="1600">
          <cell r="A1600" t="str">
            <v>95W00063532</v>
          </cell>
          <cell r="C1600" t="str">
            <v>ARYONO WIBOWO</v>
          </cell>
          <cell r="D1600">
            <v>26012</v>
          </cell>
          <cell r="E1600" t="str">
            <v>L</v>
          </cell>
          <cell r="F1600">
            <v>34881</v>
          </cell>
          <cell r="G1600">
            <v>34881</v>
          </cell>
          <cell r="I1600">
            <v>34935</v>
          </cell>
          <cell r="J1600">
            <v>35030</v>
          </cell>
          <cell r="L1600" t="str">
            <v>L</v>
          </cell>
          <cell r="M1600" t="str">
            <v>A</v>
          </cell>
          <cell r="N1600">
            <v>34943</v>
          </cell>
          <cell r="O1600">
            <v>36405.860208333332</v>
          </cell>
          <cell r="P1600" t="str">
            <v>ADMIN</v>
          </cell>
        </row>
        <row r="1601">
          <cell r="A1601" t="str">
            <v>95W00063540</v>
          </cell>
          <cell r="C1601" t="str">
            <v>EKO NOVERIYANTO</v>
          </cell>
          <cell r="D1601">
            <v>26246</v>
          </cell>
          <cell r="E1601" t="str">
            <v>L</v>
          </cell>
          <cell r="F1601">
            <v>34881</v>
          </cell>
          <cell r="G1601">
            <v>34881</v>
          </cell>
          <cell r="I1601">
            <v>34935</v>
          </cell>
          <cell r="J1601">
            <v>35030</v>
          </cell>
          <cell r="L1601" t="str">
            <v>L</v>
          </cell>
          <cell r="M1601" t="str">
            <v>A</v>
          </cell>
          <cell r="N1601">
            <v>34943</v>
          </cell>
          <cell r="O1601">
            <v>36405.860208333332</v>
          </cell>
          <cell r="P1601" t="str">
            <v>ADMIN</v>
          </cell>
        </row>
        <row r="1602">
          <cell r="A1602" t="str">
            <v>95W00063557</v>
          </cell>
          <cell r="C1602" t="str">
            <v>ANTOK TRI H</v>
          </cell>
          <cell r="D1602">
            <v>25882</v>
          </cell>
          <cell r="E1602" t="str">
            <v>L</v>
          </cell>
          <cell r="F1602">
            <v>34881</v>
          </cell>
          <cell r="G1602">
            <v>34881</v>
          </cell>
          <cell r="I1602">
            <v>34935</v>
          </cell>
          <cell r="J1602">
            <v>35030</v>
          </cell>
          <cell r="L1602" t="str">
            <v>L</v>
          </cell>
          <cell r="M1602" t="str">
            <v>A</v>
          </cell>
          <cell r="N1602">
            <v>35156</v>
          </cell>
          <cell r="O1602">
            <v>36405.860208333332</v>
          </cell>
          <cell r="P1602" t="str">
            <v>ADMIN</v>
          </cell>
        </row>
        <row r="1603">
          <cell r="A1603" t="str">
            <v>95W00063565</v>
          </cell>
          <cell r="C1603" t="str">
            <v>SUSIONO</v>
          </cell>
          <cell r="D1603">
            <v>26518</v>
          </cell>
          <cell r="E1603" t="str">
            <v>L</v>
          </cell>
          <cell r="F1603">
            <v>34881</v>
          </cell>
          <cell r="G1603">
            <v>34881</v>
          </cell>
          <cell r="I1603">
            <v>34935</v>
          </cell>
          <cell r="J1603">
            <v>35030</v>
          </cell>
          <cell r="L1603" t="str">
            <v>L</v>
          </cell>
          <cell r="M1603" t="str">
            <v>A</v>
          </cell>
          <cell r="N1603">
            <v>35125</v>
          </cell>
          <cell r="O1603">
            <v>36405.860208333332</v>
          </cell>
          <cell r="P1603" t="str">
            <v>ADMIN</v>
          </cell>
        </row>
        <row r="1604">
          <cell r="A1604" t="str">
            <v>95W00063573</v>
          </cell>
          <cell r="C1604" t="str">
            <v>PURWONO</v>
          </cell>
          <cell r="D1604">
            <v>25569</v>
          </cell>
          <cell r="E1604" t="str">
            <v>L</v>
          </cell>
          <cell r="F1604">
            <v>34912</v>
          </cell>
          <cell r="G1604">
            <v>34912</v>
          </cell>
          <cell r="I1604">
            <v>34935</v>
          </cell>
          <cell r="J1604">
            <v>35030</v>
          </cell>
          <cell r="L1604" t="str">
            <v>L</v>
          </cell>
          <cell r="M1604" t="str">
            <v>A</v>
          </cell>
          <cell r="N1604">
            <v>35065</v>
          </cell>
          <cell r="O1604">
            <v>36405.860208333332</v>
          </cell>
          <cell r="P1604" t="str">
            <v>ADMIN</v>
          </cell>
        </row>
        <row r="1605">
          <cell r="A1605" t="str">
            <v>95W00063581</v>
          </cell>
          <cell r="C1605" t="str">
            <v>SUPRIYANTO</v>
          </cell>
          <cell r="D1605">
            <v>25569</v>
          </cell>
          <cell r="E1605" t="str">
            <v>L</v>
          </cell>
          <cell r="F1605">
            <v>34912</v>
          </cell>
          <cell r="G1605">
            <v>34912</v>
          </cell>
          <cell r="I1605">
            <v>34935</v>
          </cell>
          <cell r="J1605">
            <v>35030</v>
          </cell>
          <cell r="L1605" t="str">
            <v>L</v>
          </cell>
          <cell r="M1605" t="str">
            <v>A</v>
          </cell>
          <cell r="N1605">
            <v>35065</v>
          </cell>
          <cell r="O1605">
            <v>36405.860208333332</v>
          </cell>
          <cell r="P1605" t="str">
            <v>ADMIN</v>
          </cell>
        </row>
        <row r="1606">
          <cell r="A1606" t="str">
            <v>95W00063599</v>
          </cell>
          <cell r="C1606" t="str">
            <v>DJANATUN</v>
          </cell>
          <cell r="D1606">
            <v>25569</v>
          </cell>
          <cell r="E1606" t="str">
            <v>L</v>
          </cell>
          <cell r="G1606">
            <v>34912</v>
          </cell>
          <cell r="L1606" t="str">
            <v>K0</v>
          </cell>
          <cell r="M1606" t="str">
            <v>AG</v>
          </cell>
          <cell r="N1606">
            <v>36892</v>
          </cell>
          <cell r="O1606">
            <v>36405.104305555556</v>
          </cell>
          <cell r="P1606" t="str">
            <v>ADMIN</v>
          </cell>
          <cell r="Q1606">
            <v>36405.102743055555</v>
          </cell>
        </row>
        <row r="1607">
          <cell r="A1607" t="str">
            <v>95W00063607</v>
          </cell>
          <cell r="C1607" t="str">
            <v>MUJIONO</v>
          </cell>
          <cell r="D1607">
            <v>19867</v>
          </cell>
          <cell r="E1607" t="str">
            <v>L</v>
          </cell>
          <cell r="G1607">
            <v>34881</v>
          </cell>
          <cell r="L1607" t="str">
            <v>K0</v>
          </cell>
          <cell r="M1607" t="str">
            <v>AG</v>
          </cell>
          <cell r="N1607">
            <v>36892</v>
          </cell>
          <cell r="O1607">
            <v>36405.104305555556</v>
          </cell>
          <cell r="P1607" t="str">
            <v>ADMIN</v>
          </cell>
          <cell r="Q1607">
            <v>36405.102743055555</v>
          </cell>
        </row>
        <row r="1608">
          <cell r="A1608" t="str">
            <v>95W00063615</v>
          </cell>
          <cell r="B1608" t="str">
            <v>951300219</v>
          </cell>
          <cell r="C1608" t="str">
            <v>MUSTAMI</v>
          </cell>
          <cell r="D1608">
            <v>18280</v>
          </cell>
          <cell r="E1608" t="str">
            <v>L</v>
          </cell>
          <cell r="G1608">
            <v>34912</v>
          </cell>
          <cell r="L1608" t="str">
            <v>K0</v>
          </cell>
          <cell r="M1608" t="str">
            <v>AG</v>
          </cell>
          <cell r="N1608">
            <v>38231</v>
          </cell>
          <cell r="O1608">
            <v>38356.397824074076</v>
          </cell>
          <cell r="P1608" t="str">
            <v>A230320</v>
          </cell>
          <cell r="Q1608">
            <v>36405.102743055555</v>
          </cell>
        </row>
        <row r="1609">
          <cell r="A1609" t="str">
            <v>95W00063623</v>
          </cell>
          <cell r="C1609" t="str">
            <v>PARKAM</v>
          </cell>
          <cell r="D1609">
            <v>26253</v>
          </cell>
          <cell r="E1609" t="str">
            <v>L</v>
          </cell>
          <cell r="F1609">
            <v>34912</v>
          </cell>
          <cell r="G1609">
            <v>34912</v>
          </cell>
          <cell r="I1609">
            <v>34935</v>
          </cell>
          <cell r="J1609">
            <v>35030</v>
          </cell>
          <cell r="L1609" t="str">
            <v>L</v>
          </cell>
          <cell r="M1609" t="str">
            <v>A</v>
          </cell>
          <cell r="N1609">
            <v>35370</v>
          </cell>
          <cell r="O1609">
            <v>36405.860208333332</v>
          </cell>
          <cell r="P1609" t="str">
            <v>ADMIN</v>
          </cell>
        </row>
        <row r="1610">
          <cell r="A1610" t="str">
            <v>95W00063631</v>
          </cell>
          <cell r="C1610" t="str">
            <v>PALAMAN NARTO</v>
          </cell>
          <cell r="D1610">
            <v>17819</v>
          </cell>
          <cell r="E1610" t="str">
            <v>L</v>
          </cell>
          <cell r="G1610">
            <v>34912</v>
          </cell>
          <cell r="L1610" t="str">
            <v>K0</v>
          </cell>
          <cell r="M1610" t="str">
            <v>AG</v>
          </cell>
          <cell r="N1610">
            <v>36892</v>
          </cell>
          <cell r="O1610">
            <v>36405.104305555556</v>
          </cell>
          <cell r="P1610" t="str">
            <v>ADMIN</v>
          </cell>
          <cell r="Q1610">
            <v>36405.102743055555</v>
          </cell>
        </row>
        <row r="1611">
          <cell r="A1611" t="str">
            <v>95W00063649</v>
          </cell>
          <cell r="C1611" t="str">
            <v>SUTARYO</v>
          </cell>
          <cell r="D1611">
            <v>20944</v>
          </cell>
          <cell r="E1611" t="str">
            <v>L</v>
          </cell>
          <cell r="G1611">
            <v>34851</v>
          </cell>
          <cell r="L1611" t="str">
            <v>K0</v>
          </cell>
          <cell r="M1611" t="str">
            <v>AG</v>
          </cell>
          <cell r="N1611">
            <v>35827</v>
          </cell>
          <cell r="O1611">
            <v>38204.29991898148</v>
          </cell>
          <cell r="P1611" t="str">
            <v>A230320</v>
          </cell>
          <cell r="Q1611">
            <v>36405.102743055555</v>
          </cell>
        </row>
        <row r="1612">
          <cell r="A1612" t="str">
            <v>95W00063656</v>
          </cell>
          <cell r="C1612" t="str">
            <v>MIYOTO</v>
          </cell>
          <cell r="D1612">
            <v>23870</v>
          </cell>
          <cell r="E1612" t="str">
            <v>L</v>
          </cell>
          <cell r="G1612">
            <v>34912</v>
          </cell>
          <cell r="L1612" t="str">
            <v>K0</v>
          </cell>
          <cell r="M1612" t="str">
            <v>AG</v>
          </cell>
          <cell r="N1612">
            <v>36708</v>
          </cell>
          <cell r="O1612">
            <v>36405.104305555556</v>
          </cell>
          <cell r="P1612" t="str">
            <v>ADMIN</v>
          </cell>
          <cell r="Q1612">
            <v>36405.102743055555</v>
          </cell>
        </row>
        <row r="1613">
          <cell r="A1613" t="str">
            <v>95W00063664</v>
          </cell>
          <cell r="C1613" t="str">
            <v>SRINO</v>
          </cell>
          <cell r="D1613">
            <v>20307</v>
          </cell>
          <cell r="E1613" t="str">
            <v>L</v>
          </cell>
          <cell r="G1613">
            <v>34912</v>
          </cell>
          <cell r="L1613" t="str">
            <v>K0</v>
          </cell>
          <cell r="M1613" t="str">
            <v>AG</v>
          </cell>
          <cell r="N1613">
            <v>36708</v>
          </cell>
          <cell r="O1613">
            <v>36405.104305555556</v>
          </cell>
          <cell r="P1613" t="str">
            <v>ADMIN</v>
          </cell>
          <cell r="Q1613">
            <v>36405.102743055555</v>
          </cell>
        </row>
        <row r="1614">
          <cell r="A1614" t="str">
            <v>95W00063672</v>
          </cell>
          <cell r="C1614" t="str">
            <v>NURYANTO</v>
          </cell>
          <cell r="D1614">
            <v>23743</v>
          </cell>
          <cell r="E1614" t="str">
            <v>L</v>
          </cell>
          <cell r="F1614">
            <v>34912</v>
          </cell>
          <cell r="G1614">
            <v>34912</v>
          </cell>
          <cell r="I1614">
            <v>34935</v>
          </cell>
          <cell r="J1614">
            <v>35030</v>
          </cell>
          <cell r="L1614" t="str">
            <v>L</v>
          </cell>
          <cell r="M1614" t="str">
            <v>A</v>
          </cell>
          <cell r="N1614">
            <v>35490</v>
          </cell>
          <cell r="O1614">
            <v>36405.860208333332</v>
          </cell>
          <cell r="P1614" t="str">
            <v>ADMIN</v>
          </cell>
        </row>
        <row r="1615">
          <cell r="A1615" t="str">
            <v>95W00063680</v>
          </cell>
          <cell r="C1615" t="str">
            <v>RIOTO</v>
          </cell>
          <cell r="D1615">
            <v>25204</v>
          </cell>
          <cell r="E1615" t="str">
            <v>L</v>
          </cell>
          <cell r="G1615">
            <v>34912</v>
          </cell>
          <cell r="L1615" t="str">
            <v>K0</v>
          </cell>
          <cell r="M1615" t="str">
            <v>A</v>
          </cell>
          <cell r="N1615">
            <v>36192</v>
          </cell>
          <cell r="O1615">
            <v>36405.104305555556</v>
          </cell>
          <cell r="P1615" t="str">
            <v>ADMIN</v>
          </cell>
          <cell r="Q1615">
            <v>36405.102743055555</v>
          </cell>
        </row>
        <row r="1616">
          <cell r="A1616" t="str">
            <v>95W00063698</v>
          </cell>
          <cell r="C1616" t="str">
            <v>MUNDJIRIN</v>
          </cell>
          <cell r="D1616">
            <v>24756</v>
          </cell>
          <cell r="E1616" t="str">
            <v>L</v>
          </cell>
          <cell r="G1616">
            <v>34912</v>
          </cell>
          <cell r="L1616" t="str">
            <v>K0</v>
          </cell>
          <cell r="M1616" t="str">
            <v>AG</v>
          </cell>
          <cell r="N1616">
            <v>36708</v>
          </cell>
          <cell r="O1616">
            <v>36405.104305555556</v>
          </cell>
          <cell r="P1616" t="str">
            <v>ADMIN</v>
          </cell>
          <cell r="Q1616">
            <v>36405.102743055555</v>
          </cell>
        </row>
        <row r="1617">
          <cell r="A1617" t="str">
            <v>95W00063706</v>
          </cell>
          <cell r="C1617" t="str">
            <v>SUWANTO</v>
          </cell>
          <cell r="D1617">
            <v>25732</v>
          </cell>
          <cell r="E1617" t="str">
            <v>L</v>
          </cell>
          <cell r="F1617">
            <v>34912</v>
          </cell>
          <cell r="G1617">
            <v>34912</v>
          </cell>
          <cell r="I1617">
            <v>34935</v>
          </cell>
          <cell r="J1617">
            <v>35030</v>
          </cell>
          <cell r="L1617" t="str">
            <v>L</v>
          </cell>
          <cell r="M1617" t="str">
            <v>A</v>
          </cell>
          <cell r="N1617">
            <v>35704</v>
          </cell>
          <cell r="O1617">
            <v>36405.860208333332</v>
          </cell>
          <cell r="P1617" t="str">
            <v>ADMIN</v>
          </cell>
        </row>
        <row r="1618">
          <cell r="A1618" t="str">
            <v>95W00063714</v>
          </cell>
          <cell r="C1618" t="str">
            <v>SUPOMO</v>
          </cell>
          <cell r="D1618">
            <v>25226</v>
          </cell>
          <cell r="E1618" t="str">
            <v>L</v>
          </cell>
          <cell r="G1618">
            <v>34912</v>
          </cell>
          <cell r="L1618" t="str">
            <v>K0</v>
          </cell>
          <cell r="M1618" t="str">
            <v>A</v>
          </cell>
          <cell r="N1618">
            <v>36039</v>
          </cell>
          <cell r="O1618">
            <v>36405.10429398148</v>
          </cell>
          <cell r="P1618" t="str">
            <v>ADMIN</v>
          </cell>
          <cell r="Q1618">
            <v>36405.102743055555</v>
          </cell>
        </row>
        <row r="1619">
          <cell r="A1619" t="str">
            <v>95W00063722</v>
          </cell>
          <cell r="C1619" t="str">
            <v>HADIWIYONO</v>
          </cell>
          <cell r="D1619">
            <v>22316</v>
          </cell>
          <cell r="E1619" t="str">
            <v>L</v>
          </cell>
          <cell r="G1619">
            <v>34912</v>
          </cell>
          <cell r="L1619" t="str">
            <v>K0</v>
          </cell>
          <cell r="M1619" t="str">
            <v>AG</v>
          </cell>
          <cell r="N1619">
            <v>36708</v>
          </cell>
          <cell r="O1619">
            <v>36405.10429398148</v>
          </cell>
          <cell r="P1619" t="str">
            <v>ADMIN</v>
          </cell>
          <cell r="Q1619">
            <v>36405.102743055555</v>
          </cell>
        </row>
        <row r="1620">
          <cell r="A1620" t="str">
            <v>95W00063730</v>
          </cell>
          <cell r="C1620" t="str">
            <v>GIDI</v>
          </cell>
          <cell r="D1620">
            <v>22282</v>
          </cell>
          <cell r="E1620" t="str">
            <v>L</v>
          </cell>
          <cell r="G1620">
            <v>34912</v>
          </cell>
          <cell r="L1620" t="str">
            <v>K0</v>
          </cell>
          <cell r="M1620" t="str">
            <v>A</v>
          </cell>
          <cell r="N1620">
            <v>35855</v>
          </cell>
          <cell r="O1620">
            <v>36405.10429398148</v>
          </cell>
          <cell r="P1620" t="str">
            <v>ADMIN</v>
          </cell>
          <cell r="Q1620">
            <v>36405.102743055555</v>
          </cell>
        </row>
        <row r="1621">
          <cell r="A1621" t="str">
            <v>95W00063748</v>
          </cell>
          <cell r="C1621" t="str">
            <v>SURYANTO</v>
          </cell>
          <cell r="D1621">
            <v>21683</v>
          </cell>
          <cell r="E1621" t="str">
            <v>L</v>
          </cell>
          <cell r="F1621">
            <v>34912</v>
          </cell>
          <cell r="G1621">
            <v>34912</v>
          </cell>
          <cell r="I1621">
            <v>34935</v>
          </cell>
          <cell r="J1621">
            <v>35030</v>
          </cell>
          <cell r="L1621" t="str">
            <v>L</v>
          </cell>
          <cell r="M1621" t="str">
            <v>A</v>
          </cell>
          <cell r="N1621">
            <v>35551</v>
          </cell>
          <cell r="O1621">
            <v>36405.860208333332</v>
          </cell>
          <cell r="P1621" t="str">
            <v>ADMIN</v>
          </cell>
        </row>
        <row r="1622">
          <cell r="A1622" t="str">
            <v>95W00063755</v>
          </cell>
          <cell r="C1622" t="str">
            <v>PANUT</v>
          </cell>
          <cell r="D1622">
            <v>25631</v>
          </cell>
          <cell r="E1622" t="str">
            <v>L</v>
          </cell>
          <cell r="G1622">
            <v>34912</v>
          </cell>
          <cell r="L1622" t="str">
            <v>K0</v>
          </cell>
          <cell r="M1622" t="str">
            <v>A</v>
          </cell>
          <cell r="N1622">
            <v>36039</v>
          </cell>
          <cell r="O1622">
            <v>36405.10429398148</v>
          </cell>
          <cell r="P1622" t="str">
            <v>ADMIN</v>
          </cell>
          <cell r="Q1622">
            <v>36405.102743055555</v>
          </cell>
        </row>
        <row r="1623">
          <cell r="A1623" t="str">
            <v>95W00063763</v>
          </cell>
          <cell r="C1623" t="str">
            <v>URIP</v>
          </cell>
          <cell r="D1623">
            <v>24838</v>
          </cell>
          <cell r="E1623" t="str">
            <v>P</v>
          </cell>
          <cell r="G1623">
            <v>34912</v>
          </cell>
          <cell r="L1623" t="str">
            <v>K0</v>
          </cell>
          <cell r="M1623" t="str">
            <v>A</v>
          </cell>
          <cell r="N1623">
            <v>35855</v>
          </cell>
          <cell r="O1623">
            <v>36405.10429398148</v>
          </cell>
          <cell r="P1623" t="str">
            <v>ADMIN</v>
          </cell>
          <cell r="Q1623">
            <v>36405.102743055555</v>
          </cell>
        </row>
        <row r="1624">
          <cell r="A1624" t="str">
            <v>95W00063771</v>
          </cell>
          <cell r="C1624" t="str">
            <v>PARMINAH</v>
          </cell>
          <cell r="D1624">
            <v>26299</v>
          </cell>
          <cell r="E1624" t="str">
            <v>P</v>
          </cell>
          <cell r="G1624">
            <v>34912</v>
          </cell>
          <cell r="L1624" t="str">
            <v>K0</v>
          </cell>
          <cell r="M1624" t="str">
            <v>A</v>
          </cell>
          <cell r="N1624">
            <v>35796</v>
          </cell>
          <cell r="O1624">
            <v>36405.10429398148</v>
          </cell>
          <cell r="P1624" t="str">
            <v>ADMIN</v>
          </cell>
          <cell r="Q1624">
            <v>36405.102743055555</v>
          </cell>
        </row>
        <row r="1625">
          <cell r="A1625" t="str">
            <v>95W00063789</v>
          </cell>
          <cell r="C1625" t="str">
            <v>PARINAH</v>
          </cell>
          <cell r="D1625">
            <v>26665</v>
          </cell>
          <cell r="E1625" t="str">
            <v>P</v>
          </cell>
          <cell r="F1625">
            <v>34912</v>
          </cell>
          <cell r="G1625">
            <v>34912</v>
          </cell>
          <cell r="I1625">
            <v>34935</v>
          </cell>
          <cell r="J1625">
            <v>35030</v>
          </cell>
          <cell r="L1625" t="str">
            <v>L</v>
          </cell>
          <cell r="M1625" t="str">
            <v>B</v>
          </cell>
          <cell r="N1625">
            <v>35096</v>
          </cell>
          <cell r="O1625">
            <v>36405.860208333332</v>
          </cell>
          <cell r="P1625" t="str">
            <v>ADMIN</v>
          </cell>
        </row>
        <row r="1626">
          <cell r="A1626" t="str">
            <v>95W00063797</v>
          </cell>
          <cell r="C1626" t="str">
            <v>KAYEM</v>
          </cell>
          <cell r="D1626">
            <v>27395</v>
          </cell>
          <cell r="E1626" t="str">
            <v>P</v>
          </cell>
          <cell r="G1626">
            <v>34912</v>
          </cell>
          <cell r="L1626" t="str">
            <v>K0</v>
          </cell>
          <cell r="M1626" t="str">
            <v>AG</v>
          </cell>
          <cell r="N1626">
            <v>36708</v>
          </cell>
          <cell r="O1626">
            <v>36405.10429398148</v>
          </cell>
          <cell r="P1626" t="str">
            <v>ADMIN</v>
          </cell>
          <cell r="Q1626">
            <v>36405.102743055555</v>
          </cell>
        </row>
        <row r="1627">
          <cell r="A1627" t="str">
            <v>95W00063805</v>
          </cell>
          <cell r="C1627" t="str">
            <v>SUTIYEM</v>
          </cell>
          <cell r="D1627">
            <v>26122</v>
          </cell>
          <cell r="E1627" t="str">
            <v>P</v>
          </cell>
          <cell r="G1627">
            <v>34912</v>
          </cell>
          <cell r="L1627" t="str">
            <v>K0</v>
          </cell>
          <cell r="M1627" t="str">
            <v>AG</v>
          </cell>
          <cell r="N1627">
            <v>36708</v>
          </cell>
          <cell r="O1627">
            <v>36405.10429398148</v>
          </cell>
          <cell r="P1627" t="str">
            <v>ADMIN</v>
          </cell>
          <cell r="Q1627">
            <v>36405.102743055555</v>
          </cell>
        </row>
        <row r="1628">
          <cell r="A1628" t="str">
            <v>95W00063813</v>
          </cell>
          <cell r="C1628" t="str">
            <v>PARWAN</v>
          </cell>
          <cell r="D1628">
            <v>18967</v>
          </cell>
          <cell r="E1628" t="str">
            <v>P</v>
          </cell>
          <cell r="G1628">
            <v>34912</v>
          </cell>
          <cell r="L1628" t="str">
            <v>K0</v>
          </cell>
          <cell r="M1628" t="str">
            <v>AG</v>
          </cell>
          <cell r="N1628">
            <v>35947</v>
          </cell>
          <cell r="O1628">
            <v>38356.40929398148</v>
          </cell>
          <cell r="P1628" t="str">
            <v>A230320</v>
          </cell>
          <cell r="Q1628">
            <v>36405.102743055555</v>
          </cell>
        </row>
        <row r="1629">
          <cell r="A1629" t="str">
            <v>95W00063821</v>
          </cell>
          <cell r="C1629" t="str">
            <v>TUMPUK</v>
          </cell>
          <cell r="D1629">
            <v>27144</v>
          </cell>
          <cell r="E1629" t="str">
            <v>P</v>
          </cell>
          <cell r="G1629">
            <v>34912</v>
          </cell>
          <cell r="L1629" t="str">
            <v>K0</v>
          </cell>
          <cell r="M1629" t="str">
            <v>A</v>
          </cell>
          <cell r="N1629">
            <v>35977</v>
          </cell>
          <cell r="O1629">
            <v>36405.10429398148</v>
          </cell>
          <cell r="P1629" t="str">
            <v>ADMIN</v>
          </cell>
          <cell r="Q1629">
            <v>36405.102743055555</v>
          </cell>
        </row>
        <row r="1630">
          <cell r="A1630" t="str">
            <v>95W00063839</v>
          </cell>
          <cell r="C1630" t="str">
            <v>KARWON</v>
          </cell>
          <cell r="D1630">
            <v>27122</v>
          </cell>
          <cell r="E1630" t="str">
            <v>P</v>
          </cell>
          <cell r="G1630">
            <v>34912</v>
          </cell>
          <cell r="L1630" t="str">
            <v>K0</v>
          </cell>
          <cell r="M1630" t="str">
            <v>A</v>
          </cell>
          <cell r="N1630">
            <v>35796</v>
          </cell>
          <cell r="O1630">
            <v>36405.10429398148</v>
          </cell>
          <cell r="P1630" t="str">
            <v>ADMIN</v>
          </cell>
          <cell r="Q1630">
            <v>36405.102743055555</v>
          </cell>
        </row>
        <row r="1631">
          <cell r="A1631" t="str">
            <v>95W00063847</v>
          </cell>
          <cell r="C1631" t="str">
            <v>WAGINEM</v>
          </cell>
          <cell r="D1631">
            <v>21186</v>
          </cell>
          <cell r="E1631" t="str">
            <v>P</v>
          </cell>
          <cell r="G1631">
            <v>34790</v>
          </cell>
          <cell r="L1631" t="str">
            <v>K0</v>
          </cell>
          <cell r="M1631" t="str">
            <v>AG</v>
          </cell>
          <cell r="N1631">
            <v>36708</v>
          </cell>
          <cell r="O1631">
            <v>36405.10429398148</v>
          </cell>
          <cell r="P1631" t="str">
            <v>ADMIN</v>
          </cell>
          <cell r="Q1631">
            <v>36405.102743055555</v>
          </cell>
        </row>
        <row r="1632">
          <cell r="A1632" t="str">
            <v>95W00063854</v>
          </cell>
          <cell r="C1632" t="str">
            <v>TUNUT</v>
          </cell>
          <cell r="D1632">
            <v>22103</v>
          </cell>
          <cell r="E1632" t="str">
            <v>P</v>
          </cell>
          <cell r="G1632">
            <v>34912</v>
          </cell>
          <cell r="L1632" t="str">
            <v>K0</v>
          </cell>
          <cell r="M1632" t="str">
            <v>A</v>
          </cell>
          <cell r="N1632">
            <v>35827</v>
          </cell>
          <cell r="O1632">
            <v>36405.10428240741</v>
          </cell>
          <cell r="P1632" t="str">
            <v>ADMIN</v>
          </cell>
          <cell r="Q1632">
            <v>36405.102743055555</v>
          </cell>
        </row>
        <row r="1633">
          <cell r="A1633" t="str">
            <v>95W00063862</v>
          </cell>
          <cell r="C1633" t="str">
            <v>BIYEM</v>
          </cell>
          <cell r="D1633">
            <v>26396</v>
          </cell>
          <cell r="E1633" t="str">
            <v>P</v>
          </cell>
          <cell r="G1633">
            <v>34912</v>
          </cell>
          <cell r="L1633" t="str">
            <v>K0</v>
          </cell>
          <cell r="M1633" t="str">
            <v>AG</v>
          </cell>
          <cell r="N1633">
            <v>36892</v>
          </cell>
          <cell r="O1633">
            <v>36405.10428240741</v>
          </cell>
          <cell r="P1633" t="str">
            <v>ADMIN</v>
          </cell>
          <cell r="Q1633">
            <v>36405.102743055555</v>
          </cell>
        </row>
        <row r="1634">
          <cell r="A1634" t="str">
            <v>95W00063870</v>
          </cell>
          <cell r="C1634" t="str">
            <v>PONISEM</v>
          </cell>
          <cell r="D1634">
            <v>25029</v>
          </cell>
          <cell r="E1634" t="str">
            <v>P</v>
          </cell>
          <cell r="G1634">
            <v>34912</v>
          </cell>
          <cell r="L1634" t="str">
            <v>K0</v>
          </cell>
          <cell r="M1634" t="str">
            <v>AG</v>
          </cell>
          <cell r="N1634">
            <v>36708</v>
          </cell>
          <cell r="O1634">
            <v>36405.10428240741</v>
          </cell>
          <cell r="P1634" t="str">
            <v>ADMIN</v>
          </cell>
          <cell r="Q1634">
            <v>36405.102743055555</v>
          </cell>
        </row>
        <row r="1635">
          <cell r="A1635" t="str">
            <v>95W00063888</v>
          </cell>
          <cell r="C1635" t="str">
            <v>RAMINEM</v>
          </cell>
          <cell r="D1635">
            <v>25569</v>
          </cell>
          <cell r="E1635" t="str">
            <v>P</v>
          </cell>
          <cell r="G1635">
            <v>34912</v>
          </cell>
          <cell r="L1635" t="str">
            <v>K0</v>
          </cell>
          <cell r="M1635" t="str">
            <v>A</v>
          </cell>
          <cell r="N1635">
            <v>35796</v>
          </cell>
          <cell r="O1635">
            <v>36405.10428240741</v>
          </cell>
          <cell r="P1635" t="str">
            <v>ADMIN</v>
          </cell>
          <cell r="Q1635">
            <v>36405.102743055555</v>
          </cell>
        </row>
        <row r="1636">
          <cell r="A1636" t="str">
            <v>95W00063896</v>
          </cell>
          <cell r="C1636" t="str">
            <v>TUGIYEM</v>
          </cell>
          <cell r="D1636">
            <v>26299</v>
          </cell>
          <cell r="E1636" t="str">
            <v>P</v>
          </cell>
          <cell r="G1636">
            <v>34912</v>
          </cell>
          <cell r="L1636" t="str">
            <v>K0</v>
          </cell>
          <cell r="M1636" t="str">
            <v>A</v>
          </cell>
          <cell r="N1636">
            <v>36192</v>
          </cell>
          <cell r="O1636">
            <v>36405.10428240741</v>
          </cell>
          <cell r="P1636" t="str">
            <v>ADMIN</v>
          </cell>
          <cell r="Q1636">
            <v>36405.102743055555</v>
          </cell>
        </row>
        <row r="1637">
          <cell r="A1637" t="str">
            <v>95W00063904</v>
          </cell>
          <cell r="C1637" t="str">
            <v>MANIAH</v>
          </cell>
          <cell r="D1637">
            <v>22201</v>
          </cell>
          <cell r="E1637" t="str">
            <v>P</v>
          </cell>
          <cell r="F1637">
            <v>34912</v>
          </cell>
          <cell r="G1637">
            <v>34912</v>
          </cell>
          <cell r="I1637">
            <v>34935</v>
          </cell>
          <cell r="J1637">
            <v>35030</v>
          </cell>
          <cell r="L1637" t="str">
            <v>L</v>
          </cell>
          <cell r="M1637" t="str">
            <v>A</v>
          </cell>
          <cell r="N1637">
            <v>35551</v>
          </cell>
          <cell r="O1637">
            <v>36405.860219907408</v>
          </cell>
          <cell r="P1637" t="str">
            <v>ADMIN</v>
          </cell>
        </row>
        <row r="1638">
          <cell r="A1638" t="str">
            <v>95W00063912</v>
          </cell>
          <cell r="C1638" t="str">
            <v>NISI</v>
          </cell>
          <cell r="D1638">
            <v>26063</v>
          </cell>
          <cell r="E1638" t="str">
            <v>P</v>
          </cell>
          <cell r="G1638">
            <v>34912</v>
          </cell>
          <cell r="L1638" t="str">
            <v>K0</v>
          </cell>
          <cell r="M1638" t="str">
            <v>AG</v>
          </cell>
          <cell r="N1638">
            <v>36708</v>
          </cell>
          <cell r="O1638">
            <v>36405.10428240741</v>
          </cell>
          <cell r="P1638" t="str">
            <v>ADMIN</v>
          </cell>
          <cell r="Q1638">
            <v>36405.102743055555</v>
          </cell>
        </row>
        <row r="1639">
          <cell r="A1639" t="str">
            <v>95W00063920</v>
          </cell>
          <cell r="C1639" t="str">
            <v>PONIYEM</v>
          </cell>
          <cell r="D1639">
            <v>27133</v>
          </cell>
          <cell r="E1639" t="str">
            <v>P</v>
          </cell>
          <cell r="G1639">
            <v>34912</v>
          </cell>
          <cell r="L1639" t="str">
            <v>K0</v>
          </cell>
          <cell r="M1639" t="str">
            <v>A</v>
          </cell>
          <cell r="N1639">
            <v>36039</v>
          </cell>
          <cell r="O1639">
            <v>36405.10428240741</v>
          </cell>
          <cell r="P1639" t="str">
            <v>ADMIN</v>
          </cell>
          <cell r="Q1639">
            <v>36405.102743055555</v>
          </cell>
        </row>
        <row r="1640">
          <cell r="A1640" t="str">
            <v>95W00063938</v>
          </cell>
          <cell r="C1640" t="str">
            <v>SARJIYEM</v>
          </cell>
          <cell r="D1640">
            <v>24153</v>
          </cell>
          <cell r="E1640" t="str">
            <v>P</v>
          </cell>
          <cell r="G1640">
            <v>34912</v>
          </cell>
          <cell r="L1640" t="str">
            <v>K0</v>
          </cell>
          <cell r="M1640" t="str">
            <v>AG</v>
          </cell>
          <cell r="N1640">
            <v>36708</v>
          </cell>
          <cell r="O1640">
            <v>36405.10428240741</v>
          </cell>
          <cell r="P1640" t="str">
            <v>ADMIN</v>
          </cell>
          <cell r="Q1640">
            <v>36405.102743055555</v>
          </cell>
        </row>
        <row r="1641">
          <cell r="A1641" t="str">
            <v>95W00063946</v>
          </cell>
          <cell r="C1641" t="str">
            <v>SLAMET</v>
          </cell>
          <cell r="D1641">
            <v>27585</v>
          </cell>
          <cell r="E1641" t="str">
            <v>P</v>
          </cell>
          <cell r="F1641">
            <v>34912</v>
          </cell>
          <cell r="G1641">
            <v>34912</v>
          </cell>
          <cell r="I1641">
            <v>34935</v>
          </cell>
          <cell r="J1641">
            <v>35030</v>
          </cell>
          <cell r="L1641" t="str">
            <v>L</v>
          </cell>
          <cell r="M1641" t="str">
            <v>A</v>
          </cell>
          <cell r="N1641">
            <v>35735</v>
          </cell>
          <cell r="O1641">
            <v>36405.860219907408</v>
          </cell>
          <cell r="P1641" t="str">
            <v>ADMIN</v>
          </cell>
        </row>
        <row r="1642">
          <cell r="A1642" t="str">
            <v>95W00111539</v>
          </cell>
          <cell r="C1642" t="str">
            <v>SAHRUL</v>
          </cell>
          <cell r="D1642">
            <v>28647</v>
          </cell>
          <cell r="E1642" t="str">
            <v>L</v>
          </cell>
          <cell r="F1642">
            <v>35004</v>
          </cell>
          <cell r="G1642">
            <v>37500</v>
          </cell>
          <cell r="M1642" t="str">
            <v>D</v>
          </cell>
          <cell r="N1642">
            <v>37500</v>
          </cell>
          <cell r="O1642">
            <v>37553</v>
          </cell>
          <cell r="P1642" t="str">
            <v>INA</v>
          </cell>
        </row>
        <row r="1643">
          <cell r="A1643" t="str">
            <v>95W00111612</v>
          </cell>
          <cell r="B1643" t="str">
            <v>983300488</v>
          </cell>
          <cell r="C1643" t="str">
            <v>FADLI BAKRI</v>
          </cell>
          <cell r="D1643">
            <v>27176</v>
          </cell>
          <cell r="E1643" t="str">
            <v>L</v>
          </cell>
          <cell r="F1643">
            <v>35004</v>
          </cell>
          <cell r="G1643">
            <v>37500</v>
          </cell>
          <cell r="O1643">
            <v>38107</v>
          </cell>
          <cell r="P1643" t="str">
            <v>DE233310</v>
          </cell>
        </row>
        <row r="1644">
          <cell r="A1644" t="str">
            <v>95W00111620</v>
          </cell>
          <cell r="B1644" t="str">
            <v>971600057</v>
          </cell>
          <cell r="C1644" t="str">
            <v>AMBO</v>
          </cell>
          <cell r="D1644">
            <v>27886</v>
          </cell>
          <cell r="E1644" t="str">
            <v>L</v>
          </cell>
          <cell r="F1644">
            <v>34700</v>
          </cell>
          <cell r="G1644">
            <v>37500</v>
          </cell>
          <cell r="O1644">
            <v>38107</v>
          </cell>
          <cell r="P1644" t="str">
            <v>DE233310</v>
          </cell>
        </row>
        <row r="1645">
          <cell r="A1645" t="str">
            <v>95W00129150</v>
          </cell>
          <cell r="B1645" t="str">
            <v>2000070039</v>
          </cell>
          <cell r="C1645" t="str">
            <v>SUKIRMAN</v>
          </cell>
          <cell r="D1645">
            <v>22678</v>
          </cell>
          <cell r="E1645" t="str">
            <v>L</v>
          </cell>
          <cell r="G1645">
            <v>34943</v>
          </cell>
          <cell r="L1645" t="str">
            <v>K0</v>
          </cell>
          <cell r="O1645">
            <v>38107</v>
          </cell>
          <cell r="P1645" t="str">
            <v>DE233310</v>
          </cell>
          <cell r="Q1645">
            <v>36405.102743055555</v>
          </cell>
        </row>
        <row r="1646">
          <cell r="A1646" t="str">
            <v>95W00129168</v>
          </cell>
          <cell r="C1646" t="str">
            <v>HUTU</v>
          </cell>
          <cell r="D1646">
            <v>17533</v>
          </cell>
          <cell r="E1646" t="str">
            <v>L</v>
          </cell>
          <cell r="G1646">
            <v>34943</v>
          </cell>
          <cell r="L1646" t="str">
            <v>K0</v>
          </cell>
          <cell r="M1646" t="str">
            <v>AG</v>
          </cell>
          <cell r="N1646">
            <v>38047</v>
          </cell>
          <cell r="O1646">
            <v>38064.503923611112</v>
          </cell>
          <cell r="P1646" t="str">
            <v>A230320</v>
          </cell>
          <cell r="Q1646">
            <v>36405.102743055555</v>
          </cell>
        </row>
        <row r="1647">
          <cell r="A1647" t="str">
            <v>95W00129176</v>
          </cell>
          <cell r="C1647" t="str">
            <v>HURIZA</v>
          </cell>
          <cell r="D1647">
            <v>18328</v>
          </cell>
          <cell r="E1647" t="str">
            <v>P</v>
          </cell>
          <cell r="F1647">
            <v>34943</v>
          </cell>
          <cell r="G1647">
            <v>34943</v>
          </cell>
          <cell r="I1647">
            <v>35228</v>
          </cell>
          <cell r="J1647">
            <v>35770</v>
          </cell>
          <cell r="L1647" t="str">
            <v>L</v>
          </cell>
          <cell r="M1647" t="str">
            <v>A</v>
          </cell>
          <cell r="N1647">
            <v>35431</v>
          </cell>
          <cell r="O1647">
            <v>36405.860243055555</v>
          </cell>
          <cell r="P1647" t="str">
            <v>ADMIN</v>
          </cell>
        </row>
        <row r="1648">
          <cell r="A1648" t="str">
            <v>95W00129184</v>
          </cell>
          <cell r="C1648" t="str">
            <v>HASPINAH</v>
          </cell>
          <cell r="D1648">
            <v>22011</v>
          </cell>
          <cell r="E1648" t="str">
            <v>P</v>
          </cell>
          <cell r="F1648">
            <v>34943</v>
          </cell>
          <cell r="G1648">
            <v>34943</v>
          </cell>
          <cell r="I1648">
            <v>35228</v>
          </cell>
          <cell r="J1648">
            <v>35770</v>
          </cell>
          <cell r="L1648" t="str">
            <v>L</v>
          </cell>
          <cell r="M1648" t="str">
            <v>A</v>
          </cell>
          <cell r="N1648">
            <v>35065</v>
          </cell>
          <cell r="O1648">
            <v>36405.860243055555</v>
          </cell>
          <cell r="P1648" t="str">
            <v>ADMIN</v>
          </cell>
        </row>
        <row r="1649">
          <cell r="A1649" t="str">
            <v>95W00132857</v>
          </cell>
          <cell r="C1649" t="str">
            <v>AGUSTINUS</v>
          </cell>
          <cell r="D1649">
            <v>26152</v>
          </cell>
          <cell r="E1649" t="str">
            <v>L</v>
          </cell>
          <cell r="F1649">
            <v>35034</v>
          </cell>
          <cell r="G1649">
            <v>36647</v>
          </cell>
          <cell r="M1649" t="str">
            <v>AG</v>
          </cell>
          <cell r="N1649">
            <v>36892</v>
          </cell>
          <cell r="O1649">
            <v>36699</v>
          </cell>
          <cell r="P1649" t="str">
            <v>DWI</v>
          </cell>
        </row>
        <row r="1650">
          <cell r="A1650" t="str">
            <v>95W00134721</v>
          </cell>
          <cell r="B1650" t="str">
            <v>951100389</v>
          </cell>
          <cell r="C1650" t="str">
            <v>PEDI</v>
          </cell>
          <cell r="D1650">
            <v>26770</v>
          </cell>
          <cell r="E1650" t="str">
            <v>L</v>
          </cell>
          <cell r="F1650">
            <v>34790</v>
          </cell>
          <cell r="G1650">
            <v>36251</v>
          </cell>
          <cell r="O1650">
            <v>38107</v>
          </cell>
          <cell r="P1650" t="str">
            <v>DE233310</v>
          </cell>
        </row>
        <row r="1651">
          <cell r="A1651" t="str">
            <v>96A32016245</v>
          </cell>
          <cell r="C1651" t="str">
            <v>SOEPALI HARRY S  IR</v>
          </cell>
          <cell r="D1651">
            <v>21214</v>
          </cell>
          <cell r="E1651" t="str">
            <v>L</v>
          </cell>
          <cell r="G1651">
            <v>35855</v>
          </cell>
          <cell r="L1651" t="str">
            <v>K0</v>
          </cell>
          <cell r="M1651" t="str">
            <v>AG</v>
          </cell>
          <cell r="N1651">
            <v>36526</v>
          </cell>
          <cell r="O1651">
            <v>36405.10428240741</v>
          </cell>
          <cell r="P1651" t="str">
            <v>ADMIN</v>
          </cell>
          <cell r="Q1651">
            <v>36405.102743055555</v>
          </cell>
        </row>
        <row r="1652">
          <cell r="A1652" t="str">
            <v>96T10006150</v>
          </cell>
          <cell r="B1652" t="str">
            <v>991300787</v>
          </cell>
          <cell r="C1652" t="str">
            <v>ROI TORUN</v>
          </cell>
          <cell r="D1652">
            <v>26206</v>
          </cell>
          <cell r="E1652" t="str">
            <v>L</v>
          </cell>
          <cell r="F1652">
            <v>36342</v>
          </cell>
          <cell r="G1652">
            <v>36342</v>
          </cell>
          <cell r="O1652">
            <v>38107</v>
          </cell>
          <cell r="P1652" t="str">
            <v>DE233310</v>
          </cell>
        </row>
        <row r="1653">
          <cell r="A1653" t="str">
            <v>96T10033238</v>
          </cell>
          <cell r="B1653" t="str">
            <v>RSA00296100</v>
          </cell>
          <cell r="C1653" t="str">
            <v>RUSLAN</v>
          </cell>
          <cell r="D1653">
            <v>23638</v>
          </cell>
          <cell r="E1653" t="str">
            <v>L</v>
          </cell>
          <cell r="G1653">
            <v>36100</v>
          </cell>
          <cell r="L1653" t="str">
            <v>K0</v>
          </cell>
          <cell r="O1653">
            <v>38107</v>
          </cell>
          <cell r="P1653" t="str">
            <v>DE233310</v>
          </cell>
          <cell r="Q1653">
            <v>36405.102743055555</v>
          </cell>
        </row>
        <row r="1654">
          <cell r="A1654" t="str">
            <v>96W00002561</v>
          </cell>
          <cell r="C1654" t="str">
            <v>SATRIJO ADIANDONO  IR</v>
          </cell>
          <cell r="D1654">
            <v>25499</v>
          </cell>
          <cell r="E1654" t="str">
            <v>L</v>
          </cell>
          <cell r="G1654">
            <v>35065</v>
          </cell>
          <cell r="L1654" t="str">
            <v>K0</v>
          </cell>
          <cell r="M1654" t="str">
            <v>AG</v>
          </cell>
          <cell r="N1654">
            <v>36342</v>
          </cell>
          <cell r="O1654">
            <v>37326.62699074074</v>
          </cell>
          <cell r="P1654" t="str">
            <v>ENY</v>
          </cell>
          <cell r="Q1654">
            <v>36405.102743055555</v>
          </cell>
        </row>
        <row r="1655">
          <cell r="A1655" t="str">
            <v>96W00002579</v>
          </cell>
          <cell r="B1655" t="str">
            <v>961300508</v>
          </cell>
          <cell r="C1655" t="str">
            <v>M TAHIR</v>
          </cell>
          <cell r="D1655">
            <v>26057</v>
          </cell>
          <cell r="E1655" t="str">
            <v>L</v>
          </cell>
          <cell r="G1655">
            <v>35065</v>
          </cell>
          <cell r="L1655" t="str">
            <v>K0</v>
          </cell>
          <cell r="O1655">
            <v>38107</v>
          </cell>
          <cell r="P1655" t="str">
            <v>DE233310</v>
          </cell>
          <cell r="Q1655">
            <v>36405.102743055555</v>
          </cell>
        </row>
        <row r="1656">
          <cell r="A1656" t="str">
            <v>96W00002587</v>
          </cell>
          <cell r="B1656" t="str">
            <v>961300332</v>
          </cell>
          <cell r="C1656" t="str">
            <v>EMU</v>
          </cell>
          <cell r="D1656">
            <v>27427</v>
          </cell>
          <cell r="E1656" t="str">
            <v>L</v>
          </cell>
          <cell r="G1656">
            <v>35065</v>
          </cell>
          <cell r="L1656" t="str">
            <v>K0</v>
          </cell>
          <cell r="O1656">
            <v>38107</v>
          </cell>
          <cell r="P1656" t="str">
            <v>DE233310</v>
          </cell>
          <cell r="Q1656">
            <v>36405.102743055555</v>
          </cell>
        </row>
        <row r="1657">
          <cell r="A1657" t="str">
            <v>96W00002595</v>
          </cell>
          <cell r="C1657" t="str">
            <v>ARLIN</v>
          </cell>
          <cell r="D1657">
            <v>27743</v>
          </cell>
          <cell r="E1657" t="str">
            <v>L</v>
          </cell>
          <cell r="F1657">
            <v>35065</v>
          </cell>
          <cell r="G1657">
            <v>35065</v>
          </cell>
          <cell r="I1657">
            <v>35124</v>
          </cell>
          <cell r="J1657">
            <v>35238</v>
          </cell>
          <cell r="L1657" t="str">
            <v>L</v>
          </cell>
          <cell r="M1657" t="str">
            <v>A</v>
          </cell>
          <cell r="N1657">
            <v>35278</v>
          </cell>
          <cell r="O1657">
            <v>36405.860219907408</v>
          </cell>
          <cell r="P1657" t="str">
            <v>ADMIN</v>
          </cell>
        </row>
        <row r="1658">
          <cell r="A1658" t="str">
            <v>96W00002603</v>
          </cell>
          <cell r="B1658" t="str">
            <v>961300327</v>
          </cell>
          <cell r="C1658" t="str">
            <v>TAHER</v>
          </cell>
          <cell r="D1658">
            <v>25931</v>
          </cell>
          <cell r="E1658" t="str">
            <v>L</v>
          </cell>
          <cell r="G1658">
            <v>35065</v>
          </cell>
          <cell r="L1658" t="str">
            <v>K0</v>
          </cell>
          <cell r="O1658">
            <v>38107</v>
          </cell>
          <cell r="P1658" t="str">
            <v>DE233310</v>
          </cell>
          <cell r="Q1658">
            <v>36405.102743055555</v>
          </cell>
        </row>
        <row r="1659">
          <cell r="A1659" t="str">
            <v>96W00002611</v>
          </cell>
          <cell r="C1659" t="str">
            <v>WIDODO</v>
          </cell>
          <cell r="D1659">
            <v>27149</v>
          </cell>
          <cell r="E1659" t="str">
            <v>L</v>
          </cell>
          <cell r="F1659">
            <v>35065</v>
          </cell>
          <cell r="G1659">
            <v>35065</v>
          </cell>
          <cell r="I1659">
            <v>35124</v>
          </cell>
          <cell r="J1659">
            <v>35238</v>
          </cell>
          <cell r="L1659" t="str">
            <v>L</v>
          </cell>
          <cell r="M1659" t="str">
            <v>A</v>
          </cell>
          <cell r="N1659">
            <v>35278</v>
          </cell>
          <cell r="O1659">
            <v>36405.860219907408</v>
          </cell>
          <cell r="P1659" t="str">
            <v>ADMIN</v>
          </cell>
        </row>
        <row r="1660">
          <cell r="A1660" t="str">
            <v>96W00002629</v>
          </cell>
          <cell r="B1660" t="str">
            <v>961300362</v>
          </cell>
          <cell r="C1660" t="str">
            <v>M TOHA</v>
          </cell>
          <cell r="D1660">
            <v>24685</v>
          </cell>
          <cell r="E1660" t="str">
            <v>L</v>
          </cell>
          <cell r="G1660">
            <v>35065</v>
          </cell>
          <cell r="L1660" t="str">
            <v>K0</v>
          </cell>
          <cell r="O1660">
            <v>38107</v>
          </cell>
          <cell r="P1660" t="str">
            <v>DE233310</v>
          </cell>
          <cell r="Q1660">
            <v>36405.102743055555</v>
          </cell>
        </row>
        <row r="1661">
          <cell r="A1661" t="str">
            <v>96W00002637</v>
          </cell>
          <cell r="C1661" t="str">
            <v>DUMANG</v>
          </cell>
          <cell r="D1661">
            <v>16760</v>
          </cell>
          <cell r="E1661" t="str">
            <v>L</v>
          </cell>
          <cell r="G1661">
            <v>35065</v>
          </cell>
          <cell r="L1661" t="str">
            <v>K0</v>
          </cell>
          <cell r="M1661" t="str">
            <v>A</v>
          </cell>
          <cell r="N1661">
            <v>36373</v>
          </cell>
          <cell r="O1661">
            <v>36405.104270833333</v>
          </cell>
          <cell r="P1661" t="str">
            <v>ADMIN</v>
          </cell>
          <cell r="Q1661">
            <v>36405.102743055555</v>
          </cell>
        </row>
        <row r="1662">
          <cell r="A1662" t="str">
            <v>96W00002645</v>
          </cell>
          <cell r="B1662" t="str">
            <v>96130973</v>
          </cell>
          <cell r="C1662" t="str">
            <v>NH PURNOMO</v>
          </cell>
          <cell r="D1662">
            <v>24998</v>
          </cell>
          <cell r="E1662" t="str">
            <v>L</v>
          </cell>
          <cell r="G1662">
            <v>35186</v>
          </cell>
          <cell r="L1662" t="str">
            <v>K0</v>
          </cell>
          <cell r="O1662">
            <v>38107</v>
          </cell>
          <cell r="P1662" t="str">
            <v>DE233310</v>
          </cell>
          <cell r="Q1662">
            <v>36405.102743055555</v>
          </cell>
        </row>
        <row r="1663">
          <cell r="A1663" t="str">
            <v>96W00002652</v>
          </cell>
          <cell r="C1663" t="str">
            <v>SUJARNO</v>
          </cell>
          <cell r="D1663">
            <v>29037</v>
          </cell>
          <cell r="E1663" t="str">
            <v>L</v>
          </cell>
          <cell r="F1663">
            <v>35065</v>
          </cell>
          <cell r="G1663">
            <v>35065</v>
          </cell>
          <cell r="I1663">
            <v>35124</v>
          </cell>
          <cell r="J1663">
            <v>35238</v>
          </cell>
          <cell r="L1663" t="str">
            <v>L</v>
          </cell>
          <cell r="M1663" t="str">
            <v>A</v>
          </cell>
          <cell r="N1663">
            <v>35643</v>
          </cell>
          <cell r="O1663">
            <v>36405.860219907408</v>
          </cell>
          <cell r="P1663" t="str">
            <v>ADMIN</v>
          </cell>
        </row>
        <row r="1664">
          <cell r="A1664" t="str">
            <v>96W00002660</v>
          </cell>
          <cell r="C1664" t="str">
            <v>ABDUL NASER LANAJO</v>
          </cell>
          <cell r="D1664">
            <v>21376</v>
          </cell>
          <cell r="E1664" t="str">
            <v>L</v>
          </cell>
          <cell r="G1664">
            <v>35065</v>
          </cell>
          <cell r="L1664" t="str">
            <v>K0</v>
          </cell>
          <cell r="M1664" t="str">
            <v>A</v>
          </cell>
          <cell r="N1664">
            <v>36526</v>
          </cell>
          <cell r="O1664">
            <v>36405.104259259257</v>
          </cell>
          <cell r="P1664" t="str">
            <v>ADMIN</v>
          </cell>
          <cell r="Q1664">
            <v>36405.102743055555</v>
          </cell>
        </row>
        <row r="1665">
          <cell r="A1665" t="str">
            <v>96W00002678</v>
          </cell>
          <cell r="B1665" t="str">
            <v>951300333</v>
          </cell>
          <cell r="C1665" t="str">
            <v>LALO YAHYA</v>
          </cell>
          <cell r="D1665">
            <v>25912</v>
          </cell>
          <cell r="E1665" t="str">
            <v>L</v>
          </cell>
          <cell r="G1665">
            <v>35065</v>
          </cell>
          <cell r="L1665" t="str">
            <v>K0</v>
          </cell>
          <cell r="O1665">
            <v>38107</v>
          </cell>
          <cell r="P1665" t="str">
            <v>DE233310</v>
          </cell>
          <cell r="Q1665">
            <v>36405.102743055555</v>
          </cell>
        </row>
        <row r="1666">
          <cell r="A1666" t="str">
            <v>96W00042914</v>
          </cell>
          <cell r="C1666" t="str">
            <v>RIDWAN TAUFIK</v>
          </cell>
          <cell r="D1666">
            <v>25204</v>
          </cell>
          <cell r="E1666" t="str">
            <v>L</v>
          </cell>
          <cell r="F1666">
            <v>35156</v>
          </cell>
          <cell r="G1666">
            <v>35156</v>
          </cell>
          <cell r="I1666">
            <v>35240</v>
          </cell>
          <cell r="L1666" t="str">
            <v>L</v>
          </cell>
          <cell r="M1666" t="str">
            <v>A</v>
          </cell>
          <cell r="N1666">
            <v>35217</v>
          </cell>
          <cell r="O1666">
            <v>36405.860243055555</v>
          </cell>
          <cell r="P1666" t="str">
            <v>ADMIN</v>
          </cell>
        </row>
        <row r="1667">
          <cell r="A1667" t="str">
            <v>96W00042922</v>
          </cell>
          <cell r="C1667" t="str">
            <v>MOSES</v>
          </cell>
          <cell r="D1667">
            <v>25471</v>
          </cell>
          <cell r="E1667" t="str">
            <v>L</v>
          </cell>
          <cell r="F1667">
            <v>35186</v>
          </cell>
          <cell r="G1667">
            <v>35186</v>
          </cell>
          <cell r="I1667">
            <v>35240</v>
          </cell>
          <cell r="L1667" t="str">
            <v>L</v>
          </cell>
          <cell r="M1667" t="str">
            <v>A</v>
          </cell>
          <cell r="N1667">
            <v>35462</v>
          </cell>
          <cell r="O1667">
            <v>36405.860243055555</v>
          </cell>
          <cell r="P1667" t="str">
            <v>ADMIN</v>
          </cell>
        </row>
        <row r="1668">
          <cell r="A1668" t="str">
            <v>96W00042930</v>
          </cell>
          <cell r="C1668" t="str">
            <v>PIUS</v>
          </cell>
          <cell r="D1668">
            <v>25015</v>
          </cell>
          <cell r="E1668" t="str">
            <v>L</v>
          </cell>
          <cell r="F1668">
            <v>35186</v>
          </cell>
          <cell r="G1668">
            <v>35186</v>
          </cell>
          <cell r="I1668">
            <v>35240</v>
          </cell>
          <cell r="L1668" t="str">
            <v>L</v>
          </cell>
          <cell r="M1668" t="str">
            <v>A</v>
          </cell>
          <cell r="N1668">
            <v>35247</v>
          </cell>
          <cell r="O1668">
            <v>36405.860243055555</v>
          </cell>
          <cell r="P1668" t="str">
            <v>ADMIN</v>
          </cell>
        </row>
        <row r="1669">
          <cell r="A1669" t="str">
            <v>96W00042948</v>
          </cell>
          <cell r="B1669" t="str">
            <v>961300420</v>
          </cell>
          <cell r="C1669" t="str">
            <v>MAKSI LALUYAN</v>
          </cell>
          <cell r="D1669">
            <v>26525</v>
          </cell>
          <cell r="E1669" t="str">
            <v>L</v>
          </cell>
          <cell r="G1669">
            <v>35186</v>
          </cell>
          <cell r="L1669" t="str">
            <v>K0</v>
          </cell>
          <cell r="O1669">
            <v>38107</v>
          </cell>
          <cell r="P1669" t="str">
            <v>DE233310</v>
          </cell>
          <cell r="Q1669">
            <v>36405.102743055555</v>
          </cell>
        </row>
        <row r="1670">
          <cell r="A1670" t="str">
            <v>96W00042955</v>
          </cell>
          <cell r="B1670" t="str">
            <v>96130974</v>
          </cell>
          <cell r="C1670" t="str">
            <v>I KETUT SUGIARTA</v>
          </cell>
          <cell r="D1670">
            <v>26299</v>
          </cell>
          <cell r="E1670" t="str">
            <v>L</v>
          </cell>
          <cell r="G1670">
            <v>35186</v>
          </cell>
          <cell r="L1670" t="str">
            <v>K0</v>
          </cell>
          <cell r="O1670">
            <v>38107</v>
          </cell>
          <cell r="P1670" t="str">
            <v>DE233310</v>
          </cell>
          <cell r="Q1670">
            <v>36405.102743055555</v>
          </cell>
        </row>
        <row r="1671">
          <cell r="A1671" t="str">
            <v>96W00042963</v>
          </cell>
          <cell r="C1671" t="str">
            <v>I MADE SUPANCA</v>
          </cell>
          <cell r="D1671">
            <v>26428</v>
          </cell>
          <cell r="E1671" t="str">
            <v>L</v>
          </cell>
          <cell r="G1671">
            <v>35186</v>
          </cell>
          <cell r="L1671" t="str">
            <v>K0</v>
          </cell>
          <cell r="M1671" t="str">
            <v>A</v>
          </cell>
          <cell r="N1671">
            <v>35916</v>
          </cell>
          <cell r="O1671">
            <v>36405.104259259257</v>
          </cell>
          <cell r="P1671" t="str">
            <v>ADMIN</v>
          </cell>
          <cell r="Q1671">
            <v>36405.102743055555</v>
          </cell>
        </row>
        <row r="1672">
          <cell r="A1672" t="str">
            <v>96W00044373</v>
          </cell>
          <cell r="C1672" t="str">
            <v>FARID MA'RUF</v>
          </cell>
          <cell r="D1672">
            <v>23184</v>
          </cell>
          <cell r="E1672" t="str">
            <v>L</v>
          </cell>
          <cell r="G1672">
            <v>35156</v>
          </cell>
          <cell r="L1672" t="str">
            <v>K0</v>
          </cell>
          <cell r="M1672" t="str">
            <v>GG</v>
          </cell>
          <cell r="N1672">
            <v>36495</v>
          </cell>
          <cell r="O1672">
            <v>36405.104247685187</v>
          </cell>
          <cell r="P1672" t="str">
            <v>ADMIN</v>
          </cell>
          <cell r="Q1672">
            <v>36405.102743055555</v>
          </cell>
        </row>
        <row r="1673">
          <cell r="A1673" t="str">
            <v>96W00057870</v>
          </cell>
          <cell r="C1673" t="str">
            <v>SUDIRYO</v>
          </cell>
          <cell r="D1673">
            <v>24167</v>
          </cell>
          <cell r="E1673" t="str">
            <v>L</v>
          </cell>
          <cell r="G1673">
            <v>35217</v>
          </cell>
          <cell r="L1673" t="str">
            <v>K0</v>
          </cell>
          <cell r="M1673" t="str">
            <v>AG</v>
          </cell>
          <cell r="N1673">
            <v>37803</v>
          </cell>
          <cell r="O1673">
            <v>37853.588865740741</v>
          </cell>
          <cell r="P1673" t="str">
            <v>ENY</v>
          </cell>
          <cell r="Q1673">
            <v>36405.102743055555</v>
          </cell>
        </row>
        <row r="1674">
          <cell r="A1674" t="str">
            <v>96W00057888</v>
          </cell>
          <cell r="C1674" t="str">
            <v>HARLAN</v>
          </cell>
          <cell r="D1674">
            <v>25204</v>
          </cell>
          <cell r="E1674" t="str">
            <v>L</v>
          </cell>
          <cell r="F1674">
            <v>35217</v>
          </cell>
          <cell r="G1674">
            <v>35217</v>
          </cell>
          <cell r="I1674">
            <v>35278</v>
          </cell>
          <cell r="J1674">
            <v>36048</v>
          </cell>
          <cell r="L1674" t="str">
            <v>L</v>
          </cell>
          <cell r="M1674" t="str">
            <v>A</v>
          </cell>
          <cell r="N1674">
            <v>35643</v>
          </cell>
          <cell r="O1674">
            <v>36405.860254629632</v>
          </cell>
          <cell r="P1674" t="str">
            <v>ADMIN</v>
          </cell>
        </row>
        <row r="1675">
          <cell r="A1675" t="str">
            <v>96W00057896</v>
          </cell>
          <cell r="C1675" t="str">
            <v>MAHFUD</v>
          </cell>
          <cell r="D1675">
            <v>25934</v>
          </cell>
          <cell r="E1675" t="str">
            <v>L</v>
          </cell>
          <cell r="G1675">
            <v>35217</v>
          </cell>
          <cell r="L1675" t="str">
            <v>K0</v>
          </cell>
          <cell r="M1675" t="str">
            <v>A</v>
          </cell>
          <cell r="N1675">
            <v>35827</v>
          </cell>
          <cell r="O1675">
            <v>36405.104247685187</v>
          </cell>
          <cell r="P1675" t="str">
            <v>ADMIN</v>
          </cell>
          <cell r="Q1675">
            <v>36405.102743055555</v>
          </cell>
        </row>
        <row r="1676">
          <cell r="A1676" t="str">
            <v>96W00057904</v>
          </cell>
          <cell r="B1676" t="str">
            <v>961300316</v>
          </cell>
          <cell r="C1676" t="str">
            <v>ROJALI</v>
          </cell>
          <cell r="D1676">
            <v>20455</v>
          </cell>
          <cell r="E1676" t="str">
            <v>L</v>
          </cell>
          <cell r="G1676">
            <v>35217</v>
          </cell>
          <cell r="L1676" t="str">
            <v>K0</v>
          </cell>
          <cell r="O1676">
            <v>38107</v>
          </cell>
          <cell r="P1676" t="str">
            <v>DE233310</v>
          </cell>
          <cell r="Q1676">
            <v>36405.102743055555</v>
          </cell>
        </row>
        <row r="1677">
          <cell r="A1677" t="str">
            <v>96W00057912</v>
          </cell>
          <cell r="C1677" t="str">
            <v>LASEKUI</v>
          </cell>
          <cell r="D1677">
            <v>20515</v>
          </cell>
          <cell r="E1677" t="str">
            <v>L</v>
          </cell>
          <cell r="G1677">
            <v>35217</v>
          </cell>
          <cell r="L1677" t="str">
            <v>K0</v>
          </cell>
          <cell r="M1677" t="str">
            <v>A</v>
          </cell>
          <cell r="N1677">
            <v>35827</v>
          </cell>
          <cell r="O1677">
            <v>36405.104247685187</v>
          </cell>
          <cell r="P1677" t="str">
            <v>ADMIN</v>
          </cell>
          <cell r="Q1677">
            <v>36405.102743055555</v>
          </cell>
        </row>
        <row r="1678">
          <cell r="A1678" t="str">
            <v>96W00057920</v>
          </cell>
          <cell r="C1678" t="str">
            <v>SUSILOWATI</v>
          </cell>
          <cell r="D1678">
            <v>25965</v>
          </cell>
          <cell r="E1678" t="str">
            <v>P</v>
          </cell>
          <cell r="G1678">
            <v>35217</v>
          </cell>
          <cell r="L1678" t="str">
            <v>K0</v>
          </cell>
          <cell r="M1678" t="str">
            <v>A</v>
          </cell>
          <cell r="N1678">
            <v>36130</v>
          </cell>
          <cell r="O1678">
            <v>36405.10423611111</v>
          </cell>
          <cell r="P1678" t="str">
            <v>ADMIN</v>
          </cell>
          <cell r="Q1678">
            <v>36405.102743055555</v>
          </cell>
        </row>
        <row r="1679">
          <cell r="A1679" t="str">
            <v>96W00057938</v>
          </cell>
          <cell r="C1679" t="str">
            <v>NAJMI</v>
          </cell>
          <cell r="D1679">
            <v>27030</v>
          </cell>
          <cell r="E1679" t="str">
            <v>P</v>
          </cell>
          <cell r="F1679">
            <v>35217</v>
          </cell>
          <cell r="G1679">
            <v>35217</v>
          </cell>
          <cell r="I1679">
            <v>35278</v>
          </cell>
          <cell r="J1679">
            <v>36048</v>
          </cell>
          <cell r="L1679" t="str">
            <v>L</v>
          </cell>
          <cell r="M1679" t="str">
            <v>A</v>
          </cell>
          <cell r="N1679">
            <v>35643</v>
          </cell>
          <cell r="O1679">
            <v>36405.860254629632</v>
          </cell>
          <cell r="P1679" t="str">
            <v>ADMIN</v>
          </cell>
        </row>
        <row r="1680">
          <cell r="A1680" t="str">
            <v>96W00070956</v>
          </cell>
          <cell r="B1680" t="str">
            <v>96131051</v>
          </cell>
          <cell r="C1680" t="str">
            <v>LUTFI</v>
          </cell>
          <cell r="D1680">
            <v>26339</v>
          </cell>
          <cell r="E1680" t="str">
            <v>L</v>
          </cell>
          <cell r="G1680">
            <v>35247</v>
          </cell>
          <cell r="L1680" t="str">
            <v>K0</v>
          </cell>
          <cell r="O1680">
            <v>38107</v>
          </cell>
          <cell r="P1680" t="str">
            <v>DE233310</v>
          </cell>
          <cell r="Q1680">
            <v>36405.102743055555</v>
          </cell>
        </row>
        <row r="1681">
          <cell r="A1681" t="str">
            <v>96W00070964</v>
          </cell>
          <cell r="C1681" t="str">
            <v>ASRIN</v>
          </cell>
          <cell r="D1681">
            <v>23938</v>
          </cell>
          <cell r="E1681" t="str">
            <v>L</v>
          </cell>
          <cell r="G1681">
            <v>35247</v>
          </cell>
          <cell r="L1681" t="str">
            <v>K0</v>
          </cell>
          <cell r="M1681" t="str">
            <v>AG</v>
          </cell>
          <cell r="N1681">
            <v>37530</v>
          </cell>
          <cell r="O1681">
            <v>37614.615034722221</v>
          </cell>
          <cell r="P1681" t="str">
            <v>ENY</v>
          </cell>
          <cell r="Q1681">
            <v>36405.102743055555</v>
          </cell>
        </row>
        <row r="1682">
          <cell r="A1682" t="str">
            <v>96W00081276</v>
          </cell>
          <cell r="C1682" t="str">
            <v>KHOERUDDIN</v>
          </cell>
          <cell r="D1682">
            <v>25116</v>
          </cell>
          <cell r="E1682" t="str">
            <v>L</v>
          </cell>
          <cell r="G1682">
            <v>35278</v>
          </cell>
          <cell r="L1682" t="str">
            <v>K0</v>
          </cell>
          <cell r="M1682" t="str">
            <v>AG</v>
          </cell>
          <cell r="N1682">
            <v>36161</v>
          </cell>
          <cell r="O1682">
            <v>37735.63003472222</v>
          </cell>
          <cell r="P1682" t="str">
            <v>ENY</v>
          </cell>
          <cell r="Q1682">
            <v>36405.102743055555</v>
          </cell>
        </row>
        <row r="1683">
          <cell r="A1683" t="str">
            <v>96W00081284</v>
          </cell>
          <cell r="C1683" t="str">
            <v>KASIRAH</v>
          </cell>
          <cell r="D1683">
            <v>26665</v>
          </cell>
          <cell r="E1683" t="str">
            <v>P</v>
          </cell>
          <cell r="G1683">
            <v>35278</v>
          </cell>
          <cell r="L1683" t="str">
            <v>K0</v>
          </cell>
          <cell r="M1683" t="str">
            <v>AG</v>
          </cell>
          <cell r="N1683">
            <v>36161</v>
          </cell>
          <cell r="O1683">
            <v>37735.629224537035</v>
          </cell>
          <cell r="P1683" t="str">
            <v>ENY</v>
          </cell>
          <cell r="Q1683">
            <v>36405.102743055555</v>
          </cell>
        </row>
        <row r="1684">
          <cell r="A1684" t="str">
            <v>96W00081292</v>
          </cell>
          <cell r="C1684" t="str">
            <v>SAIMUN</v>
          </cell>
          <cell r="D1684">
            <v>25355</v>
          </cell>
          <cell r="E1684" t="str">
            <v>L</v>
          </cell>
          <cell r="G1684">
            <v>35278</v>
          </cell>
          <cell r="L1684" t="str">
            <v>K0</v>
          </cell>
          <cell r="M1684" t="str">
            <v>AG</v>
          </cell>
          <cell r="N1684">
            <v>36161</v>
          </cell>
          <cell r="O1684">
            <v>38267.283692129633</v>
          </cell>
          <cell r="P1684" t="str">
            <v>A230320</v>
          </cell>
          <cell r="Q1684">
            <v>36405.102743055555</v>
          </cell>
        </row>
        <row r="1685">
          <cell r="A1685" t="str">
            <v>96W00081300</v>
          </cell>
          <cell r="C1685" t="str">
            <v>RATINEM</v>
          </cell>
          <cell r="D1685">
            <v>28431</v>
          </cell>
          <cell r="E1685" t="str">
            <v>P</v>
          </cell>
          <cell r="G1685">
            <v>35278</v>
          </cell>
          <cell r="L1685" t="str">
            <v>K0</v>
          </cell>
          <cell r="M1685" t="str">
            <v>AG</v>
          </cell>
          <cell r="N1685">
            <v>36161</v>
          </cell>
          <cell r="O1685">
            <v>38257.298888888887</v>
          </cell>
          <cell r="P1685" t="str">
            <v>A230320</v>
          </cell>
          <cell r="Q1685">
            <v>36405.102743055555</v>
          </cell>
        </row>
        <row r="1686">
          <cell r="A1686" t="str">
            <v>96W00081318</v>
          </cell>
          <cell r="C1686" t="str">
            <v>HADI WALUYO</v>
          </cell>
          <cell r="D1686">
            <v>26796</v>
          </cell>
          <cell r="E1686" t="str">
            <v>L</v>
          </cell>
          <cell r="F1686">
            <v>35278</v>
          </cell>
          <cell r="G1686">
            <v>35278</v>
          </cell>
          <cell r="I1686">
            <v>35328</v>
          </cell>
          <cell r="J1686">
            <v>35770</v>
          </cell>
          <cell r="L1686" t="str">
            <v>L</v>
          </cell>
          <cell r="M1686" t="str">
            <v>A</v>
          </cell>
          <cell r="N1686">
            <v>35551</v>
          </cell>
          <cell r="O1686">
            <v>36405.860254629632</v>
          </cell>
          <cell r="P1686" t="str">
            <v>ADMIN</v>
          </cell>
        </row>
        <row r="1687">
          <cell r="A1687" t="str">
            <v>96W00081326</v>
          </cell>
          <cell r="C1687" t="str">
            <v>PUJIATUN</v>
          </cell>
          <cell r="D1687">
            <v>27476</v>
          </cell>
          <cell r="E1687" t="str">
            <v>P</v>
          </cell>
          <cell r="F1687">
            <v>35278</v>
          </cell>
          <cell r="G1687">
            <v>35278</v>
          </cell>
          <cell r="I1687">
            <v>35328</v>
          </cell>
          <cell r="J1687">
            <v>35770</v>
          </cell>
          <cell r="L1687" t="str">
            <v>L</v>
          </cell>
          <cell r="M1687" t="str">
            <v>A</v>
          </cell>
          <cell r="N1687">
            <v>35551</v>
          </cell>
          <cell r="O1687">
            <v>36405.860254629632</v>
          </cell>
          <cell r="P1687" t="str">
            <v>ADMIN</v>
          </cell>
        </row>
        <row r="1688">
          <cell r="A1688" t="str">
            <v>96W00081334</v>
          </cell>
          <cell r="C1688" t="str">
            <v>TOLANI</v>
          </cell>
          <cell r="D1688">
            <v>21551</v>
          </cell>
          <cell r="E1688" t="str">
            <v>L</v>
          </cell>
          <cell r="G1688">
            <v>35278</v>
          </cell>
          <cell r="L1688" t="str">
            <v>K0</v>
          </cell>
          <cell r="M1688" t="str">
            <v>A</v>
          </cell>
          <cell r="N1688">
            <v>35977</v>
          </cell>
          <cell r="O1688">
            <v>36405.104224537034</v>
          </cell>
          <cell r="P1688" t="str">
            <v>ADMIN</v>
          </cell>
          <cell r="Q1688">
            <v>36405.102743055555</v>
          </cell>
        </row>
        <row r="1689">
          <cell r="A1689" t="str">
            <v>96W00081342</v>
          </cell>
          <cell r="C1689" t="str">
            <v>ZAEROJI</v>
          </cell>
          <cell r="D1689">
            <v>21550</v>
          </cell>
          <cell r="E1689" t="str">
            <v>L</v>
          </cell>
          <cell r="G1689">
            <v>35278</v>
          </cell>
          <cell r="L1689" t="str">
            <v>K0</v>
          </cell>
          <cell r="M1689" t="str">
            <v>AG</v>
          </cell>
          <cell r="N1689">
            <v>37104</v>
          </cell>
          <cell r="O1689">
            <v>37326.633645833332</v>
          </cell>
          <cell r="P1689" t="str">
            <v>ENY</v>
          </cell>
          <cell r="Q1689">
            <v>36405.102743055555</v>
          </cell>
        </row>
        <row r="1690">
          <cell r="A1690" t="str">
            <v>96W00081359</v>
          </cell>
          <cell r="C1690" t="str">
            <v>PARSIYAH</v>
          </cell>
          <cell r="D1690">
            <v>22411</v>
          </cell>
          <cell r="E1690" t="str">
            <v>P</v>
          </cell>
          <cell r="G1690">
            <v>35278</v>
          </cell>
          <cell r="L1690" t="str">
            <v>K0</v>
          </cell>
          <cell r="M1690" t="str">
            <v>AG</v>
          </cell>
          <cell r="N1690">
            <v>37104</v>
          </cell>
          <cell r="O1690">
            <v>37326.623055555552</v>
          </cell>
          <cell r="P1690" t="str">
            <v>ENY</v>
          </cell>
          <cell r="Q1690">
            <v>36405.102743055555</v>
          </cell>
        </row>
        <row r="1691">
          <cell r="A1691" t="str">
            <v>96W00081367</v>
          </cell>
          <cell r="C1691" t="str">
            <v>PARMIYATUN</v>
          </cell>
          <cell r="D1691">
            <v>24994</v>
          </cell>
          <cell r="E1691" t="str">
            <v>P</v>
          </cell>
          <cell r="G1691">
            <v>35278</v>
          </cell>
          <cell r="L1691" t="str">
            <v>K0</v>
          </cell>
          <cell r="M1691" t="str">
            <v>A</v>
          </cell>
          <cell r="N1691">
            <v>35977</v>
          </cell>
          <cell r="O1691">
            <v>36405.104224537034</v>
          </cell>
          <cell r="P1691" t="str">
            <v>ADMIN</v>
          </cell>
          <cell r="Q1691">
            <v>36405.102743055555</v>
          </cell>
        </row>
        <row r="1692">
          <cell r="A1692" t="str">
            <v>96W00081375</v>
          </cell>
          <cell r="C1692" t="str">
            <v>CHOLIDI</v>
          </cell>
          <cell r="D1692">
            <v>25568</v>
          </cell>
          <cell r="E1692" t="str">
            <v>L</v>
          </cell>
          <cell r="G1692">
            <v>35278</v>
          </cell>
          <cell r="L1692" t="str">
            <v>K0</v>
          </cell>
          <cell r="M1692" t="str">
            <v>AG</v>
          </cell>
          <cell r="N1692">
            <v>37165</v>
          </cell>
          <cell r="O1692">
            <v>37326.625081018516</v>
          </cell>
          <cell r="P1692" t="str">
            <v>ENY</v>
          </cell>
          <cell r="Q1692">
            <v>36405.102743055555</v>
          </cell>
        </row>
        <row r="1693">
          <cell r="A1693" t="str">
            <v>96W00081383</v>
          </cell>
          <cell r="C1693" t="str">
            <v>SUJIATI</v>
          </cell>
          <cell r="D1693">
            <v>24983</v>
          </cell>
          <cell r="E1693" t="str">
            <v>P</v>
          </cell>
          <cell r="G1693">
            <v>35278</v>
          </cell>
          <cell r="L1693" t="str">
            <v>K0</v>
          </cell>
          <cell r="M1693" t="str">
            <v>AG</v>
          </cell>
          <cell r="N1693">
            <v>37165</v>
          </cell>
          <cell r="O1693">
            <v>37326.63077546296</v>
          </cell>
          <cell r="P1693" t="str">
            <v>ENY</v>
          </cell>
          <cell r="Q1693">
            <v>36405.102743055555</v>
          </cell>
        </row>
        <row r="1694">
          <cell r="A1694" t="str">
            <v>96W00081391</v>
          </cell>
          <cell r="C1694" t="str">
            <v>SUWANDI</v>
          </cell>
          <cell r="D1694">
            <v>22021</v>
          </cell>
          <cell r="E1694" t="str">
            <v>L</v>
          </cell>
          <cell r="G1694">
            <v>35278</v>
          </cell>
          <cell r="L1694" t="str">
            <v>K0</v>
          </cell>
          <cell r="M1694" t="str">
            <v>AG</v>
          </cell>
          <cell r="N1694">
            <v>37104</v>
          </cell>
          <cell r="O1694">
            <v>37728.622916666667</v>
          </cell>
          <cell r="P1694" t="str">
            <v>ENY</v>
          </cell>
          <cell r="Q1694">
            <v>36405.102743055555</v>
          </cell>
        </row>
        <row r="1695">
          <cell r="A1695" t="str">
            <v>96W00081409</v>
          </cell>
          <cell r="C1695" t="str">
            <v>BUNDIS</v>
          </cell>
          <cell r="D1695">
            <v>24472</v>
          </cell>
          <cell r="E1695" t="str">
            <v>P</v>
          </cell>
          <cell r="G1695">
            <v>35278</v>
          </cell>
          <cell r="L1695" t="str">
            <v>K0</v>
          </cell>
          <cell r="M1695" t="str">
            <v>AG</v>
          </cell>
          <cell r="N1695">
            <v>37257</v>
          </cell>
          <cell r="O1695">
            <v>37728.720324074071</v>
          </cell>
          <cell r="P1695" t="str">
            <v>ENY</v>
          </cell>
          <cell r="Q1695">
            <v>36405.102743055555</v>
          </cell>
        </row>
        <row r="1696">
          <cell r="A1696" t="str">
            <v>96W00081417</v>
          </cell>
          <cell r="C1696" t="str">
            <v>ROHMADI</v>
          </cell>
          <cell r="D1696">
            <v>21938</v>
          </cell>
          <cell r="E1696" t="str">
            <v>L</v>
          </cell>
          <cell r="G1696">
            <v>35278</v>
          </cell>
          <cell r="L1696" t="str">
            <v>K0</v>
          </cell>
          <cell r="M1696" t="str">
            <v>AG</v>
          </cell>
          <cell r="N1696">
            <v>37257</v>
          </cell>
          <cell r="O1696">
            <v>36405.104212962964</v>
          </cell>
          <cell r="P1696" t="str">
            <v>ADMIN</v>
          </cell>
          <cell r="Q1696">
            <v>36405.102743055555</v>
          </cell>
        </row>
        <row r="1697">
          <cell r="A1697" t="str">
            <v>96W00081425</v>
          </cell>
          <cell r="C1697" t="str">
            <v>KINEM</v>
          </cell>
          <cell r="D1697">
            <v>22646</v>
          </cell>
          <cell r="E1697" t="str">
            <v>P</v>
          </cell>
          <cell r="G1697">
            <v>35278</v>
          </cell>
          <cell r="L1697" t="str">
            <v>K0</v>
          </cell>
          <cell r="M1697" t="str">
            <v>AG</v>
          </cell>
          <cell r="N1697">
            <v>37104</v>
          </cell>
          <cell r="O1697">
            <v>36405.104212962964</v>
          </cell>
          <cell r="P1697" t="str">
            <v>ADMIN</v>
          </cell>
          <cell r="Q1697">
            <v>36405.102743055555</v>
          </cell>
        </row>
        <row r="1698">
          <cell r="A1698" t="str">
            <v>96W00081433</v>
          </cell>
          <cell r="C1698" t="str">
            <v>RUSWANTO</v>
          </cell>
          <cell r="D1698">
            <v>22281</v>
          </cell>
          <cell r="E1698" t="str">
            <v>L</v>
          </cell>
          <cell r="F1698">
            <v>35278</v>
          </cell>
          <cell r="G1698">
            <v>35278</v>
          </cell>
          <cell r="I1698">
            <v>35328</v>
          </cell>
          <cell r="J1698">
            <v>35770</v>
          </cell>
          <cell r="L1698" t="str">
            <v>L</v>
          </cell>
          <cell r="M1698" t="str">
            <v>A</v>
          </cell>
          <cell r="N1698">
            <v>35462</v>
          </cell>
          <cell r="O1698">
            <v>36405.860254629632</v>
          </cell>
          <cell r="P1698" t="str">
            <v>ADMIN</v>
          </cell>
        </row>
        <row r="1699">
          <cell r="A1699" t="str">
            <v>96W00081441</v>
          </cell>
          <cell r="C1699" t="str">
            <v>PAINAH</v>
          </cell>
          <cell r="D1699">
            <v>22892</v>
          </cell>
          <cell r="E1699" t="str">
            <v>P</v>
          </cell>
          <cell r="F1699">
            <v>35278</v>
          </cell>
          <cell r="G1699">
            <v>35278</v>
          </cell>
          <cell r="I1699">
            <v>35328</v>
          </cell>
          <cell r="J1699">
            <v>35770</v>
          </cell>
          <cell r="L1699" t="str">
            <v>L</v>
          </cell>
          <cell r="M1699" t="str">
            <v>A</v>
          </cell>
          <cell r="N1699">
            <v>35462</v>
          </cell>
          <cell r="O1699">
            <v>36405.860254629632</v>
          </cell>
          <cell r="P1699" t="str">
            <v>ADMIN</v>
          </cell>
        </row>
        <row r="1700">
          <cell r="A1700" t="str">
            <v>96W00081458</v>
          </cell>
          <cell r="C1700" t="str">
            <v>SUWARTO</v>
          </cell>
          <cell r="D1700">
            <v>22927</v>
          </cell>
          <cell r="E1700" t="str">
            <v>L</v>
          </cell>
          <cell r="G1700">
            <v>35278</v>
          </cell>
          <cell r="L1700" t="str">
            <v>K0</v>
          </cell>
          <cell r="M1700" t="str">
            <v>AG</v>
          </cell>
          <cell r="N1700">
            <v>37104</v>
          </cell>
          <cell r="O1700">
            <v>36405.104212962964</v>
          </cell>
          <cell r="P1700" t="str">
            <v>ADMIN</v>
          </cell>
          <cell r="Q1700">
            <v>36405.102743055555</v>
          </cell>
        </row>
        <row r="1701">
          <cell r="A1701" t="str">
            <v>96W00081466</v>
          </cell>
          <cell r="C1701" t="str">
            <v>PARSILAH</v>
          </cell>
          <cell r="D1701">
            <v>22939</v>
          </cell>
          <cell r="E1701" t="str">
            <v>P</v>
          </cell>
          <cell r="G1701">
            <v>35278</v>
          </cell>
          <cell r="L1701" t="str">
            <v>K0</v>
          </cell>
          <cell r="M1701" t="str">
            <v>AG</v>
          </cell>
          <cell r="N1701">
            <v>37104</v>
          </cell>
          <cell r="O1701">
            <v>36405.104201388887</v>
          </cell>
          <cell r="P1701" t="str">
            <v>ADMIN</v>
          </cell>
          <cell r="Q1701">
            <v>36405.102743055555</v>
          </cell>
        </row>
        <row r="1702">
          <cell r="A1702" t="str">
            <v>96W00081474</v>
          </cell>
          <cell r="C1702" t="str">
            <v>SLAMET DIHARJO</v>
          </cell>
          <cell r="D1702">
            <v>27284</v>
          </cell>
          <cell r="E1702" t="str">
            <v>L</v>
          </cell>
          <cell r="G1702">
            <v>35278</v>
          </cell>
          <cell r="L1702" t="str">
            <v>K0</v>
          </cell>
          <cell r="M1702" t="str">
            <v>AG</v>
          </cell>
          <cell r="N1702">
            <v>37104</v>
          </cell>
          <cell r="O1702">
            <v>38126.742986111109</v>
          </cell>
          <cell r="P1702" t="str">
            <v>DE232170</v>
          </cell>
          <cell r="Q1702">
            <v>36405.102743055555</v>
          </cell>
        </row>
        <row r="1703">
          <cell r="A1703" t="str">
            <v>96W00081482</v>
          </cell>
          <cell r="C1703" t="str">
            <v>BIYEM</v>
          </cell>
          <cell r="D1703">
            <v>27695</v>
          </cell>
          <cell r="E1703" t="str">
            <v>P</v>
          </cell>
          <cell r="G1703">
            <v>35278</v>
          </cell>
          <cell r="L1703" t="str">
            <v>K0</v>
          </cell>
          <cell r="M1703" t="str">
            <v>AG</v>
          </cell>
          <cell r="N1703">
            <v>37104</v>
          </cell>
          <cell r="O1703">
            <v>38126.742407407408</v>
          </cell>
          <cell r="P1703" t="str">
            <v>DE232170</v>
          </cell>
          <cell r="Q1703">
            <v>36405.102743055555</v>
          </cell>
        </row>
        <row r="1704">
          <cell r="A1704" t="str">
            <v>96W00081490</v>
          </cell>
          <cell r="B1704" t="str">
            <v>961300384</v>
          </cell>
          <cell r="C1704" t="str">
            <v>SURADI</v>
          </cell>
          <cell r="D1704">
            <v>24107</v>
          </cell>
          <cell r="E1704" t="str">
            <v>L</v>
          </cell>
          <cell r="G1704">
            <v>35278</v>
          </cell>
          <cell r="L1704" t="str">
            <v>K0</v>
          </cell>
          <cell r="O1704">
            <v>38107</v>
          </cell>
          <cell r="P1704" t="str">
            <v>DE233310</v>
          </cell>
          <cell r="Q1704">
            <v>36405.102743055555</v>
          </cell>
        </row>
        <row r="1705">
          <cell r="A1705" t="str">
            <v>96W00081508</v>
          </cell>
          <cell r="C1705" t="str">
            <v>JUMINTEN</v>
          </cell>
          <cell r="D1705">
            <v>25933</v>
          </cell>
          <cell r="E1705" t="str">
            <v>P</v>
          </cell>
          <cell r="G1705">
            <v>35278</v>
          </cell>
          <cell r="L1705" t="str">
            <v>K0</v>
          </cell>
          <cell r="M1705" t="str">
            <v>AG</v>
          </cell>
          <cell r="N1705">
            <v>37104</v>
          </cell>
          <cell r="O1705">
            <v>37718.784224537034</v>
          </cell>
          <cell r="P1705" t="str">
            <v>ENY</v>
          </cell>
          <cell r="Q1705">
            <v>36405.102743055555</v>
          </cell>
        </row>
        <row r="1706">
          <cell r="A1706" t="str">
            <v>96W00081516</v>
          </cell>
          <cell r="C1706" t="str">
            <v>TUKIJAN</v>
          </cell>
          <cell r="D1706">
            <v>25568</v>
          </cell>
          <cell r="E1706" t="str">
            <v>L</v>
          </cell>
          <cell r="G1706">
            <v>35278</v>
          </cell>
          <cell r="L1706" t="str">
            <v>K0</v>
          </cell>
          <cell r="M1706" t="str">
            <v>AG</v>
          </cell>
          <cell r="N1706">
            <v>37104</v>
          </cell>
          <cell r="O1706">
            <v>36405.104189814818</v>
          </cell>
          <cell r="P1706" t="str">
            <v>ADMIN</v>
          </cell>
          <cell r="Q1706">
            <v>36405.102743055555</v>
          </cell>
        </row>
        <row r="1707">
          <cell r="A1707" t="str">
            <v>96W00081524</v>
          </cell>
          <cell r="C1707" t="str">
            <v>SUPARTI</v>
          </cell>
          <cell r="D1707">
            <v>27671</v>
          </cell>
          <cell r="E1707" t="str">
            <v>P</v>
          </cell>
          <cell r="G1707">
            <v>35278</v>
          </cell>
          <cell r="L1707" t="str">
            <v>K0</v>
          </cell>
          <cell r="M1707" t="str">
            <v>AG</v>
          </cell>
          <cell r="N1707">
            <v>37104</v>
          </cell>
          <cell r="O1707">
            <v>37643.697488425925</v>
          </cell>
          <cell r="P1707" t="str">
            <v>ITA</v>
          </cell>
          <cell r="Q1707">
            <v>36405.102743055555</v>
          </cell>
        </row>
        <row r="1708">
          <cell r="A1708" t="str">
            <v>96W00081532</v>
          </cell>
          <cell r="C1708" t="str">
            <v>SUMARNO</v>
          </cell>
          <cell r="D1708">
            <v>19724</v>
          </cell>
          <cell r="E1708" t="str">
            <v>L</v>
          </cell>
          <cell r="G1708">
            <v>35278</v>
          </cell>
          <cell r="L1708" t="str">
            <v>K0</v>
          </cell>
          <cell r="M1708" t="str">
            <v>AG</v>
          </cell>
          <cell r="N1708">
            <v>37104</v>
          </cell>
          <cell r="O1708">
            <v>36405.104189814818</v>
          </cell>
          <cell r="P1708" t="str">
            <v>ADMIN</v>
          </cell>
          <cell r="Q1708">
            <v>36405.102743055555</v>
          </cell>
        </row>
        <row r="1709">
          <cell r="A1709" t="str">
            <v>96W00081540</v>
          </cell>
          <cell r="C1709" t="str">
            <v>PAINEM</v>
          </cell>
          <cell r="D1709">
            <v>24208</v>
          </cell>
          <cell r="E1709" t="str">
            <v>P</v>
          </cell>
          <cell r="G1709">
            <v>35278</v>
          </cell>
          <cell r="L1709" t="str">
            <v>K0</v>
          </cell>
          <cell r="M1709" t="str">
            <v>AG</v>
          </cell>
          <cell r="N1709">
            <v>37104</v>
          </cell>
          <cell r="O1709">
            <v>36405.104189814818</v>
          </cell>
          <cell r="P1709" t="str">
            <v>ADMIN</v>
          </cell>
          <cell r="Q1709">
            <v>36405.102743055555</v>
          </cell>
        </row>
        <row r="1710">
          <cell r="A1710" t="str">
            <v>96W00081557</v>
          </cell>
          <cell r="C1710" t="str">
            <v>KUKUH</v>
          </cell>
          <cell r="D1710">
            <v>23897</v>
          </cell>
          <cell r="E1710" t="str">
            <v>L</v>
          </cell>
          <cell r="G1710">
            <v>35278</v>
          </cell>
          <cell r="L1710" t="str">
            <v>K0</v>
          </cell>
          <cell r="M1710" t="str">
            <v>AG</v>
          </cell>
          <cell r="N1710">
            <v>37104</v>
          </cell>
          <cell r="O1710">
            <v>36405.104189814818</v>
          </cell>
          <cell r="P1710" t="str">
            <v>ADMIN</v>
          </cell>
          <cell r="Q1710">
            <v>36405.102743055555</v>
          </cell>
        </row>
        <row r="1711">
          <cell r="A1711" t="str">
            <v>96W00081565</v>
          </cell>
          <cell r="C1711" t="str">
            <v>NIRAH</v>
          </cell>
          <cell r="D1711">
            <v>24472</v>
          </cell>
          <cell r="E1711" t="str">
            <v>P</v>
          </cell>
          <cell r="G1711">
            <v>35278</v>
          </cell>
          <cell r="L1711" t="str">
            <v>K0</v>
          </cell>
          <cell r="M1711" t="str">
            <v>AG</v>
          </cell>
          <cell r="N1711">
            <v>37104</v>
          </cell>
          <cell r="O1711">
            <v>36405.104189814818</v>
          </cell>
          <cell r="P1711" t="str">
            <v>ADMIN</v>
          </cell>
          <cell r="Q1711">
            <v>36405.102743055555</v>
          </cell>
        </row>
        <row r="1712">
          <cell r="A1712" t="str">
            <v>96W00081573</v>
          </cell>
          <cell r="C1712" t="str">
            <v>SABARI</v>
          </cell>
          <cell r="D1712">
            <v>21185</v>
          </cell>
          <cell r="E1712" t="str">
            <v>L</v>
          </cell>
          <cell r="G1712">
            <v>35278</v>
          </cell>
          <cell r="L1712" t="str">
            <v>K0</v>
          </cell>
          <cell r="M1712" t="str">
            <v>AG</v>
          </cell>
          <cell r="N1712">
            <v>37104</v>
          </cell>
          <cell r="O1712">
            <v>36405.104189814818</v>
          </cell>
          <cell r="P1712" t="str">
            <v>ADMIN</v>
          </cell>
          <cell r="Q1712">
            <v>36405.102743055555</v>
          </cell>
        </row>
        <row r="1713">
          <cell r="A1713" t="str">
            <v>96W00081581</v>
          </cell>
          <cell r="C1713" t="str">
            <v>PARSIYEM</v>
          </cell>
          <cell r="D1713">
            <v>18993</v>
          </cell>
          <cell r="E1713" t="str">
            <v>P</v>
          </cell>
          <cell r="G1713">
            <v>35278</v>
          </cell>
          <cell r="L1713" t="str">
            <v>K0</v>
          </cell>
          <cell r="M1713" t="str">
            <v>AG</v>
          </cell>
          <cell r="N1713">
            <v>37104</v>
          </cell>
          <cell r="O1713">
            <v>36405.104189814818</v>
          </cell>
          <cell r="P1713" t="str">
            <v>ADMIN</v>
          </cell>
          <cell r="Q1713">
            <v>36405.102743055555</v>
          </cell>
        </row>
        <row r="1714">
          <cell r="A1714" t="str">
            <v>96W00081599</v>
          </cell>
          <cell r="C1714" t="str">
            <v>UNTUNG SAHUR</v>
          </cell>
          <cell r="D1714">
            <v>27394</v>
          </cell>
          <cell r="E1714" t="str">
            <v>L</v>
          </cell>
          <cell r="F1714">
            <v>35278</v>
          </cell>
          <cell r="G1714">
            <v>35278</v>
          </cell>
          <cell r="I1714">
            <v>35328</v>
          </cell>
          <cell r="J1714">
            <v>35770</v>
          </cell>
          <cell r="L1714" t="str">
            <v>L</v>
          </cell>
          <cell r="M1714" t="str">
            <v>A</v>
          </cell>
          <cell r="N1714">
            <v>35612</v>
          </cell>
          <cell r="O1714">
            <v>36405.860266203701</v>
          </cell>
          <cell r="P1714" t="str">
            <v>ADMIN</v>
          </cell>
        </row>
        <row r="1715">
          <cell r="A1715" t="str">
            <v>96W00081607</v>
          </cell>
          <cell r="C1715" t="str">
            <v>RIBUT</v>
          </cell>
          <cell r="D1715">
            <v>28060</v>
          </cell>
          <cell r="E1715" t="str">
            <v>P</v>
          </cell>
          <cell r="F1715">
            <v>35278</v>
          </cell>
          <cell r="G1715">
            <v>35278</v>
          </cell>
          <cell r="I1715">
            <v>35328</v>
          </cell>
          <cell r="J1715">
            <v>35770</v>
          </cell>
          <cell r="L1715" t="str">
            <v>L</v>
          </cell>
          <cell r="M1715" t="str">
            <v>A</v>
          </cell>
          <cell r="N1715">
            <v>35612</v>
          </cell>
          <cell r="O1715">
            <v>36405.860266203701</v>
          </cell>
          <cell r="P1715" t="str">
            <v>ADMIN</v>
          </cell>
        </row>
        <row r="1716">
          <cell r="A1716" t="str">
            <v>96W00081615</v>
          </cell>
          <cell r="C1716" t="str">
            <v>SUMARTO</v>
          </cell>
          <cell r="D1716">
            <v>22856</v>
          </cell>
          <cell r="E1716" t="str">
            <v>L</v>
          </cell>
          <cell r="F1716">
            <v>35278</v>
          </cell>
          <cell r="G1716">
            <v>35278</v>
          </cell>
          <cell r="I1716">
            <v>35328</v>
          </cell>
          <cell r="J1716">
            <v>35770</v>
          </cell>
          <cell r="L1716" t="str">
            <v>L</v>
          </cell>
          <cell r="M1716" t="str">
            <v>AG</v>
          </cell>
          <cell r="N1716">
            <v>35612</v>
          </cell>
          <cell r="O1716">
            <v>37734.690555555557</v>
          </cell>
          <cell r="P1716" t="str">
            <v>ENY</v>
          </cell>
        </row>
        <row r="1717">
          <cell r="A1717" t="str">
            <v>96W00081623</v>
          </cell>
          <cell r="C1717" t="str">
            <v>SALIYEM</v>
          </cell>
          <cell r="D1717">
            <v>22809</v>
          </cell>
          <cell r="E1717" t="str">
            <v>P</v>
          </cell>
          <cell r="F1717">
            <v>35278</v>
          </cell>
          <cell r="G1717">
            <v>35278</v>
          </cell>
          <cell r="I1717">
            <v>35328</v>
          </cell>
          <cell r="J1717">
            <v>35770</v>
          </cell>
          <cell r="L1717" t="str">
            <v>L</v>
          </cell>
          <cell r="M1717" t="str">
            <v>AG</v>
          </cell>
          <cell r="N1717">
            <v>35612</v>
          </cell>
          <cell r="O1717">
            <v>37734.688506944447</v>
          </cell>
          <cell r="P1717" t="str">
            <v>ENY</v>
          </cell>
        </row>
        <row r="1718">
          <cell r="A1718" t="str">
            <v>96W00081631</v>
          </cell>
          <cell r="C1718" t="str">
            <v>SUCI</v>
          </cell>
          <cell r="D1718">
            <v>22282</v>
          </cell>
          <cell r="E1718" t="str">
            <v>L</v>
          </cell>
          <cell r="G1718">
            <v>35278</v>
          </cell>
          <cell r="L1718" t="str">
            <v>K0</v>
          </cell>
          <cell r="M1718" t="str">
            <v>AG</v>
          </cell>
          <cell r="N1718">
            <v>37104</v>
          </cell>
          <cell r="O1718">
            <v>36405.104178240741</v>
          </cell>
          <cell r="P1718" t="str">
            <v>ADMIN</v>
          </cell>
          <cell r="Q1718">
            <v>36405.102743055555</v>
          </cell>
        </row>
        <row r="1719">
          <cell r="A1719" t="str">
            <v>96W00081649</v>
          </cell>
          <cell r="C1719" t="str">
            <v>RASEM</v>
          </cell>
          <cell r="D1719">
            <v>25934</v>
          </cell>
          <cell r="E1719" t="str">
            <v>P</v>
          </cell>
          <cell r="G1719">
            <v>35278</v>
          </cell>
          <cell r="L1719" t="str">
            <v>K0</v>
          </cell>
          <cell r="M1719" t="str">
            <v>AG</v>
          </cell>
          <cell r="N1719">
            <v>37165</v>
          </cell>
          <cell r="O1719">
            <v>36405.104178240741</v>
          </cell>
          <cell r="P1719" t="str">
            <v>ADMIN</v>
          </cell>
          <cell r="Q1719">
            <v>36405.102743055555</v>
          </cell>
        </row>
        <row r="1720">
          <cell r="A1720" t="str">
            <v>96W00081656</v>
          </cell>
          <cell r="B1720" t="str">
            <v>961300421</v>
          </cell>
          <cell r="C1720" t="str">
            <v>AGUSTIAN EFENDI</v>
          </cell>
          <cell r="D1720">
            <v>26946</v>
          </cell>
          <cell r="E1720" t="str">
            <v>L</v>
          </cell>
          <cell r="G1720">
            <v>35278</v>
          </cell>
          <cell r="K1720">
            <v>37866</v>
          </cell>
          <cell r="O1720">
            <v>38107</v>
          </cell>
          <cell r="P1720" t="str">
            <v>DE233310</v>
          </cell>
        </row>
        <row r="1721">
          <cell r="A1721" t="str">
            <v>96W00101751</v>
          </cell>
          <cell r="C1721" t="str">
            <v>RIBADI</v>
          </cell>
          <cell r="D1721">
            <v>24007</v>
          </cell>
          <cell r="E1721" t="str">
            <v>L</v>
          </cell>
          <cell r="G1721">
            <v>35309</v>
          </cell>
          <cell r="L1721" t="str">
            <v>K0</v>
          </cell>
          <cell r="M1721" t="str">
            <v>AG</v>
          </cell>
          <cell r="N1721">
            <v>37165</v>
          </cell>
          <cell r="O1721">
            <v>37215.600752314815</v>
          </cell>
          <cell r="P1721" t="str">
            <v>ENY</v>
          </cell>
          <cell r="Q1721">
            <v>36405.102743055555</v>
          </cell>
        </row>
        <row r="1722">
          <cell r="A1722" t="str">
            <v>96W00101769</v>
          </cell>
          <cell r="C1722" t="str">
            <v>SITI MAESAROH</v>
          </cell>
          <cell r="D1722">
            <v>24355</v>
          </cell>
          <cell r="E1722" t="str">
            <v>P</v>
          </cell>
          <cell r="G1722">
            <v>35309</v>
          </cell>
          <cell r="L1722" t="str">
            <v>K0</v>
          </cell>
          <cell r="M1722" t="str">
            <v>AG</v>
          </cell>
          <cell r="N1722">
            <v>37165</v>
          </cell>
          <cell r="O1722">
            <v>37203.469027777777</v>
          </cell>
          <cell r="P1722" t="str">
            <v>ENY</v>
          </cell>
          <cell r="Q1722">
            <v>36405.102743055555</v>
          </cell>
        </row>
        <row r="1723">
          <cell r="A1723" t="str">
            <v>96W00101777</v>
          </cell>
          <cell r="C1723" t="str">
            <v>SUKIMAN</v>
          </cell>
          <cell r="D1723">
            <v>27500</v>
          </cell>
          <cell r="E1723" t="str">
            <v>L</v>
          </cell>
          <cell r="G1723">
            <v>35309</v>
          </cell>
          <cell r="L1723" t="str">
            <v>K0</v>
          </cell>
          <cell r="M1723" t="str">
            <v>A</v>
          </cell>
          <cell r="N1723">
            <v>35827</v>
          </cell>
          <cell r="O1723">
            <v>36405.104178240741</v>
          </cell>
          <cell r="P1723" t="str">
            <v>ADMIN</v>
          </cell>
          <cell r="Q1723">
            <v>36405.102743055555</v>
          </cell>
        </row>
        <row r="1724">
          <cell r="A1724" t="str">
            <v>96W00101785</v>
          </cell>
          <cell r="C1724" t="str">
            <v>WONSIYAH</v>
          </cell>
          <cell r="D1724">
            <v>26991</v>
          </cell>
          <cell r="E1724" t="str">
            <v>P</v>
          </cell>
          <cell r="G1724">
            <v>35309</v>
          </cell>
          <cell r="L1724" t="str">
            <v>K0</v>
          </cell>
          <cell r="M1724" t="str">
            <v>A</v>
          </cell>
          <cell r="N1724">
            <v>35827</v>
          </cell>
          <cell r="O1724">
            <v>36405.104178240741</v>
          </cell>
          <cell r="P1724" t="str">
            <v>ADMIN</v>
          </cell>
          <cell r="Q1724">
            <v>36405.102743055555</v>
          </cell>
        </row>
        <row r="1725">
          <cell r="A1725" t="str">
            <v>96W00102304</v>
          </cell>
          <cell r="C1725" t="str">
            <v>RIBADI</v>
          </cell>
          <cell r="D1725">
            <v>24007</v>
          </cell>
          <cell r="E1725" t="str">
            <v>L</v>
          </cell>
          <cell r="F1725">
            <v>35309</v>
          </cell>
          <cell r="G1725">
            <v>35309</v>
          </cell>
          <cell r="I1725">
            <v>35390</v>
          </cell>
          <cell r="L1725" t="str">
            <v>L</v>
          </cell>
          <cell r="M1725" t="str">
            <v>D</v>
          </cell>
          <cell r="N1725">
            <v>35309</v>
          </cell>
          <cell r="O1725">
            <v>36405.860266203701</v>
          </cell>
          <cell r="P1725" t="str">
            <v>ADMIN</v>
          </cell>
        </row>
        <row r="1726">
          <cell r="A1726" t="str">
            <v>96W00102312</v>
          </cell>
          <cell r="C1726" t="str">
            <v>SITI MAESAROH</v>
          </cell>
          <cell r="D1726">
            <v>24355</v>
          </cell>
          <cell r="E1726" t="str">
            <v>P</v>
          </cell>
          <cell r="F1726">
            <v>35309</v>
          </cell>
          <cell r="G1726">
            <v>35309</v>
          </cell>
          <cell r="I1726">
            <v>35390</v>
          </cell>
          <cell r="L1726" t="str">
            <v>L</v>
          </cell>
          <cell r="M1726" t="str">
            <v>D</v>
          </cell>
          <cell r="N1726">
            <v>35309</v>
          </cell>
          <cell r="O1726">
            <v>36405.860266203701</v>
          </cell>
          <cell r="P1726" t="str">
            <v>ADMIN</v>
          </cell>
        </row>
        <row r="1727">
          <cell r="A1727" t="str">
            <v>96W00102320</v>
          </cell>
          <cell r="C1727" t="str">
            <v>SUKIMAN</v>
          </cell>
          <cell r="D1727">
            <v>27500</v>
          </cell>
          <cell r="E1727" t="str">
            <v>L</v>
          </cell>
          <cell r="F1727">
            <v>35309</v>
          </cell>
          <cell r="G1727">
            <v>35309</v>
          </cell>
          <cell r="I1727">
            <v>35390</v>
          </cell>
          <cell r="L1727" t="str">
            <v>L</v>
          </cell>
          <cell r="M1727" t="str">
            <v>A</v>
          </cell>
          <cell r="N1727">
            <v>35431</v>
          </cell>
          <cell r="O1727">
            <v>36405.860266203701</v>
          </cell>
          <cell r="P1727" t="str">
            <v>ADMIN</v>
          </cell>
        </row>
        <row r="1728">
          <cell r="A1728" t="str">
            <v>96W00102338</v>
          </cell>
          <cell r="C1728" t="str">
            <v>WONSIYAH</v>
          </cell>
          <cell r="D1728">
            <v>26991</v>
          </cell>
          <cell r="E1728" t="str">
            <v>P</v>
          </cell>
          <cell r="F1728">
            <v>35309</v>
          </cell>
          <cell r="G1728">
            <v>35309</v>
          </cell>
          <cell r="I1728">
            <v>35390</v>
          </cell>
          <cell r="L1728" t="str">
            <v>L</v>
          </cell>
          <cell r="M1728" t="str">
            <v>A</v>
          </cell>
          <cell r="N1728">
            <v>35431</v>
          </cell>
          <cell r="O1728">
            <v>36405.860266203701</v>
          </cell>
          <cell r="P1728" t="str">
            <v>ADMIN</v>
          </cell>
        </row>
        <row r="1729">
          <cell r="A1729" t="str">
            <v>96W00102346</v>
          </cell>
          <cell r="C1729" t="str">
            <v>EDI SUYONO</v>
          </cell>
          <cell r="D1729">
            <v>25792</v>
          </cell>
          <cell r="E1729" t="str">
            <v>L</v>
          </cell>
          <cell r="G1729">
            <v>35309</v>
          </cell>
          <cell r="L1729" t="str">
            <v>K0</v>
          </cell>
          <cell r="M1729" t="str">
            <v>A</v>
          </cell>
          <cell r="N1729">
            <v>35886</v>
          </cell>
          <cell r="O1729">
            <v>36405.104178240741</v>
          </cell>
          <cell r="P1729" t="str">
            <v>ADMIN</v>
          </cell>
          <cell r="Q1729">
            <v>36405.102743055555</v>
          </cell>
        </row>
        <row r="1730">
          <cell r="A1730" t="str">
            <v>96W00102353</v>
          </cell>
          <cell r="C1730" t="str">
            <v>TURSIAH</v>
          </cell>
          <cell r="D1730">
            <v>28676</v>
          </cell>
          <cell r="E1730" t="str">
            <v>P</v>
          </cell>
          <cell r="G1730">
            <v>35309</v>
          </cell>
          <cell r="L1730" t="str">
            <v>K0</v>
          </cell>
          <cell r="M1730" t="str">
            <v>A</v>
          </cell>
          <cell r="N1730">
            <v>35886</v>
          </cell>
          <cell r="O1730">
            <v>36405.104178240741</v>
          </cell>
          <cell r="P1730" t="str">
            <v>ADMIN</v>
          </cell>
          <cell r="Q1730">
            <v>36405.102743055555</v>
          </cell>
        </row>
        <row r="1731">
          <cell r="A1731" t="str">
            <v>96W00102361</v>
          </cell>
          <cell r="C1731" t="str">
            <v>TARSUDI</v>
          </cell>
          <cell r="D1731">
            <v>22529</v>
          </cell>
          <cell r="E1731" t="str">
            <v>L</v>
          </cell>
          <cell r="G1731">
            <v>35309</v>
          </cell>
          <cell r="L1731" t="str">
            <v>K0</v>
          </cell>
          <cell r="M1731" t="str">
            <v>AG</v>
          </cell>
          <cell r="N1731">
            <v>37165</v>
          </cell>
          <cell r="O1731">
            <v>37203.472708333335</v>
          </cell>
          <cell r="P1731" t="str">
            <v>ENY</v>
          </cell>
          <cell r="Q1731">
            <v>36405.102743055555</v>
          </cell>
        </row>
        <row r="1732">
          <cell r="A1732" t="str">
            <v>96W00102379</v>
          </cell>
          <cell r="C1732" t="str">
            <v>SUTIYAH</v>
          </cell>
          <cell r="D1732">
            <v>24451</v>
          </cell>
          <cell r="E1732" t="str">
            <v>P</v>
          </cell>
          <cell r="G1732">
            <v>35309</v>
          </cell>
          <cell r="L1732" t="str">
            <v>K0</v>
          </cell>
          <cell r="M1732" t="str">
            <v>AG</v>
          </cell>
          <cell r="N1732">
            <v>37165</v>
          </cell>
          <cell r="O1732">
            <v>37203.470833333333</v>
          </cell>
          <cell r="P1732" t="str">
            <v>ENY</v>
          </cell>
          <cell r="Q1732">
            <v>36405.102743055555</v>
          </cell>
        </row>
        <row r="1733">
          <cell r="A1733" t="str">
            <v>96W00102387</v>
          </cell>
          <cell r="C1733" t="str">
            <v>HASAN BASORI</v>
          </cell>
          <cell r="D1733">
            <v>25933</v>
          </cell>
          <cell r="E1733" t="str">
            <v>L</v>
          </cell>
          <cell r="G1733">
            <v>35309</v>
          </cell>
          <cell r="L1733" t="str">
            <v>K0</v>
          </cell>
          <cell r="M1733" t="str">
            <v>AG</v>
          </cell>
          <cell r="N1733">
            <v>35886</v>
          </cell>
          <cell r="O1733">
            <v>38327.581979166665</v>
          </cell>
          <cell r="P1733" t="str">
            <v>A230320</v>
          </cell>
          <cell r="Q1733">
            <v>36405.102743055555</v>
          </cell>
        </row>
        <row r="1734">
          <cell r="A1734" t="str">
            <v>96W00102395</v>
          </cell>
          <cell r="C1734" t="str">
            <v>WANDIYAH</v>
          </cell>
          <cell r="D1734">
            <v>27038</v>
          </cell>
          <cell r="E1734" t="str">
            <v>P</v>
          </cell>
          <cell r="G1734">
            <v>35309</v>
          </cell>
          <cell r="L1734" t="str">
            <v>K0</v>
          </cell>
          <cell r="M1734" t="str">
            <v>A</v>
          </cell>
          <cell r="N1734">
            <v>35886</v>
          </cell>
          <cell r="O1734">
            <v>36405.104166666664</v>
          </cell>
          <cell r="P1734" t="str">
            <v>ADMIN</v>
          </cell>
          <cell r="Q1734">
            <v>36405.102743055555</v>
          </cell>
        </row>
        <row r="1735">
          <cell r="A1735" t="str">
            <v>96W00102403</v>
          </cell>
          <cell r="C1735" t="str">
            <v>NGADIMUN</v>
          </cell>
          <cell r="D1735">
            <v>25933</v>
          </cell>
          <cell r="E1735" t="str">
            <v>L</v>
          </cell>
          <cell r="G1735">
            <v>35309</v>
          </cell>
          <cell r="L1735" t="str">
            <v>K0</v>
          </cell>
          <cell r="M1735" t="str">
            <v>A</v>
          </cell>
          <cell r="N1735">
            <v>35827</v>
          </cell>
          <cell r="O1735">
            <v>36405.104166666664</v>
          </cell>
          <cell r="P1735" t="str">
            <v>ADMIN</v>
          </cell>
          <cell r="Q1735">
            <v>36405.102743055555</v>
          </cell>
        </row>
        <row r="1736">
          <cell r="A1736" t="str">
            <v>96W00102411</v>
          </cell>
          <cell r="C1736" t="str">
            <v>JUMARIYAH</v>
          </cell>
          <cell r="D1736">
            <v>25883</v>
          </cell>
          <cell r="E1736" t="str">
            <v>P</v>
          </cell>
          <cell r="G1736">
            <v>35309</v>
          </cell>
          <cell r="L1736" t="str">
            <v>K0</v>
          </cell>
          <cell r="M1736" t="str">
            <v>A</v>
          </cell>
          <cell r="N1736">
            <v>35827</v>
          </cell>
          <cell r="O1736">
            <v>36405.104166666664</v>
          </cell>
          <cell r="P1736" t="str">
            <v>ADMIN</v>
          </cell>
          <cell r="Q1736">
            <v>36405.102743055555</v>
          </cell>
        </row>
        <row r="1737">
          <cell r="A1737" t="str">
            <v>96W00102429</v>
          </cell>
          <cell r="C1737" t="str">
            <v>TARSITO</v>
          </cell>
          <cell r="D1737">
            <v>24451</v>
          </cell>
          <cell r="E1737" t="str">
            <v>L</v>
          </cell>
          <cell r="G1737">
            <v>35309</v>
          </cell>
          <cell r="L1737" t="str">
            <v>K0</v>
          </cell>
          <cell r="M1737" t="str">
            <v>A</v>
          </cell>
          <cell r="N1737">
            <v>36892</v>
          </cell>
          <cell r="O1737">
            <v>36405.104166666664</v>
          </cell>
          <cell r="P1737" t="str">
            <v>ADMIN</v>
          </cell>
          <cell r="Q1737">
            <v>36405.102743055555</v>
          </cell>
        </row>
        <row r="1738">
          <cell r="A1738" t="str">
            <v>96W00102437</v>
          </cell>
          <cell r="C1738" t="str">
            <v>MANIYEN</v>
          </cell>
          <cell r="D1738">
            <v>23376</v>
          </cell>
          <cell r="E1738" t="str">
            <v>P</v>
          </cell>
          <cell r="G1738">
            <v>35309</v>
          </cell>
          <cell r="L1738" t="str">
            <v>K0</v>
          </cell>
          <cell r="M1738" t="str">
            <v>A</v>
          </cell>
          <cell r="N1738">
            <v>36892</v>
          </cell>
          <cell r="O1738">
            <v>36405.104166666664</v>
          </cell>
          <cell r="P1738" t="str">
            <v>ADMIN</v>
          </cell>
          <cell r="Q1738">
            <v>36405.102743055555</v>
          </cell>
        </row>
        <row r="1739">
          <cell r="A1739" t="str">
            <v>96W00102445</v>
          </cell>
          <cell r="C1739" t="str">
            <v>REBO</v>
          </cell>
          <cell r="D1739">
            <v>26298</v>
          </cell>
          <cell r="E1739" t="str">
            <v>L</v>
          </cell>
          <cell r="F1739">
            <v>35309</v>
          </cell>
          <cell r="G1739">
            <v>35309</v>
          </cell>
          <cell r="I1739">
            <v>35390</v>
          </cell>
          <cell r="J1739">
            <v>35770</v>
          </cell>
          <cell r="L1739" t="str">
            <v>L</v>
          </cell>
          <cell r="M1739" t="str">
            <v>A</v>
          </cell>
          <cell r="N1739">
            <v>35551</v>
          </cell>
          <cell r="O1739">
            <v>36405.860266203701</v>
          </cell>
          <cell r="P1739" t="str">
            <v>ADMIN</v>
          </cell>
        </row>
        <row r="1740">
          <cell r="A1740" t="str">
            <v>96W00102452</v>
          </cell>
          <cell r="C1740" t="str">
            <v>MUKINAH</v>
          </cell>
          <cell r="D1740">
            <v>26714</v>
          </cell>
          <cell r="E1740" t="str">
            <v>P</v>
          </cell>
          <cell r="F1740">
            <v>35309</v>
          </cell>
          <cell r="G1740">
            <v>35309</v>
          </cell>
          <cell r="I1740">
            <v>35390</v>
          </cell>
          <cell r="J1740">
            <v>35770</v>
          </cell>
          <cell r="L1740" t="str">
            <v>L</v>
          </cell>
          <cell r="M1740" t="str">
            <v>A</v>
          </cell>
          <cell r="N1740">
            <v>35551</v>
          </cell>
          <cell r="O1740">
            <v>36405.860277777778</v>
          </cell>
          <cell r="P1740" t="str">
            <v>ADMIN</v>
          </cell>
        </row>
        <row r="1741">
          <cell r="A1741" t="str">
            <v>96W00102460</v>
          </cell>
          <cell r="C1741" t="str">
            <v>TURYANTO</v>
          </cell>
          <cell r="D1741">
            <v>20089</v>
          </cell>
          <cell r="E1741" t="str">
            <v>L</v>
          </cell>
          <cell r="G1741">
            <v>35309</v>
          </cell>
          <cell r="L1741" t="str">
            <v>K0</v>
          </cell>
          <cell r="M1741" t="str">
            <v>AG</v>
          </cell>
          <cell r="N1741">
            <v>37622</v>
          </cell>
          <cell r="O1741">
            <v>37427.501539351855</v>
          </cell>
          <cell r="P1741" t="str">
            <v>ENY</v>
          </cell>
          <cell r="Q1741">
            <v>36405.102743055555</v>
          </cell>
        </row>
        <row r="1742">
          <cell r="A1742" t="str">
            <v>96W00102478</v>
          </cell>
          <cell r="C1742" t="str">
            <v>TUMINAH</v>
          </cell>
          <cell r="D1742">
            <v>22200</v>
          </cell>
          <cell r="E1742" t="str">
            <v>P</v>
          </cell>
          <cell r="G1742">
            <v>35309</v>
          </cell>
          <cell r="L1742" t="str">
            <v>K0</v>
          </cell>
          <cell r="M1742" t="str">
            <v>AG</v>
          </cell>
          <cell r="N1742">
            <v>37165</v>
          </cell>
          <cell r="O1742">
            <v>37427.478680555556</v>
          </cell>
          <cell r="P1742" t="str">
            <v>ENY</v>
          </cell>
          <cell r="Q1742">
            <v>36405.102743055555</v>
          </cell>
        </row>
        <row r="1743">
          <cell r="A1743" t="str">
            <v>96W00102486</v>
          </cell>
          <cell r="C1743" t="str">
            <v>SUYONO</v>
          </cell>
          <cell r="D1743">
            <v>24818</v>
          </cell>
          <cell r="E1743" t="str">
            <v>L</v>
          </cell>
          <cell r="G1743">
            <v>35309</v>
          </cell>
          <cell r="L1743" t="str">
            <v>K0</v>
          </cell>
          <cell r="M1743" t="str">
            <v>AG</v>
          </cell>
          <cell r="N1743">
            <v>36892</v>
          </cell>
          <cell r="O1743">
            <v>37692.639560185184</v>
          </cell>
          <cell r="P1743" t="str">
            <v>ENY</v>
          </cell>
          <cell r="Q1743">
            <v>36405.102743055555</v>
          </cell>
        </row>
        <row r="1744">
          <cell r="A1744" t="str">
            <v>96W00102494</v>
          </cell>
          <cell r="C1744" t="str">
            <v>PARMINI</v>
          </cell>
          <cell r="D1744">
            <v>24807</v>
          </cell>
          <cell r="E1744" t="str">
            <v>L</v>
          </cell>
          <cell r="G1744">
            <v>35309</v>
          </cell>
          <cell r="L1744" t="str">
            <v>K0</v>
          </cell>
          <cell r="M1744" t="str">
            <v>AG</v>
          </cell>
          <cell r="N1744">
            <v>36892</v>
          </cell>
          <cell r="O1744">
            <v>37692.640266203707</v>
          </cell>
          <cell r="P1744" t="str">
            <v>ENY</v>
          </cell>
          <cell r="Q1744">
            <v>36405.102743055555</v>
          </cell>
        </row>
        <row r="1745">
          <cell r="A1745" t="str">
            <v>96W00102502</v>
          </cell>
          <cell r="C1745" t="str">
            <v>MARYADI</v>
          </cell>
          <cell r="D1745">
            <v>24045</v>
          </cell>
          <cell r="E1745" t="str">
            <v>L</v>
          </cell>
          <cell r="G1745">
            <v>35309</v>
          </cell>
          <cell r="L1745" t="str">
            <v>K0</v>
          </cell>
          <cell r="M1745" t="str">
            <v>A</v>
          </cell>
          <cell r="N1745">
            <v>36892</v>
          </cell>
          <cell r="O1745">
            <v>36405.104155092595</v>
          </cell>
          <cell r="P1745" t="str">
            <v>ADMIN</v>
          </cell>
          <cell r="Q1745">
            <v>36405.102743055555</v>
          </cell>
        </row>
        <row r="1746">
          <cell r="A1746" t="str">
            <v>96W00102510</v>
          </cell>
          <cell r="C1746" t="str">
            <v>TUKINEM</v>
          </cell>
          <cell r="D1746">
            <v>25152</v>
          </cell>
          <cell r="E1746" t="str">
            <v>P</v>
          </cell>
          <cell r="G1746">
            <v>35309</v>
          </cell>
          <cell r="L1746" t="str">
            <v>K0</v>
          </cell>
          <cell r="M1746" t="str">
            <v>A</v>
          </cell>
          <cell r="N1746">
            <v>36892</v>
          </cell>
          <cell r="O1746">
            <v>36405.104155092595</v>
          </cell>
          <cell r="P1746" t="str">
            <v>ADMIN</v>
          </cell>
          <cell r="Q1746">
            <v>36405.102743055555</v>
          </cell>
        </row>
        <row r="1747">
          <cell r="A1747" t="str">
            <v>96W00102528</v>
          </cell>
          <cell r="B1747" t="str">
            <v>961300356</v>
          </cell>
          <cell r="C1747" t="str">
            <v>MIYANTO</v>
          </cell>
          <cell r="D1747">
            <v>18973</v>
          </cell>
          <cell r="E1747" t="str">
            <v>L</v>
          </cell>
          <cell r="G1747">
            <v>35309</v>
          </cell>
          <cell r="L1747" t="str">
            <v>K0</v>
          </cell>
          <cell r="O1747">
            <v>38107</v>
          </cell>
          <cell r="P1747" t="str">
            <v>DE233310</v>
          </cell>
          <cell r="Q1747">
            <v>36405.102743055555</v>
          </cell>
        </row>
        <row r="1748">
          <cell r="A1748" t="str">
            <v>96W00102536</v>
          </cell>
          <cell r="C1748" t="str">
            <v>NUKINEM</v>
          </cell>
          <cell r="D1748">
            <v>26632</v>
          </cell>
          <cell r="E1748" t="str">
            <v>P</v>
          </cell>
          <cell r="G1748">
            <v>35309</v>
          </cell>
          <cell r="L1748" t="str">
            <v>K0</v>
          </cell>
          <cell r="M1748" t="str">
            <v>AG</v>
          </cell>
          <cell r="N1748">
            <v>36892</v>
          </cell>
          <cell r="O1748">
            <v>38187.517766203702</v>
          </cell>
          <cell r="P1748" t="str">
            <v>A230320</v>
          </cell>
          <cell r="Q1748">
            <v>36405.102743055555</v>
          </cell>
        </row>
        <row r="1749">
          <cell r="A1749" t="str">
            <v>96W00102544</v>
          </cell>
          <cell r="C1749" t="str">
            <v>KASIRUN SUNARTO</v>
          </cell>
          <cell r="D1749">
            <v>18511</v>
          </cell>
          <cell r="E1749" t="str">
            <v>L</v>
          </cell>
          <cell r="G1749">
            <v>35309</v>
          </cell>
          <cell r="L1749" t="str">
            <v>K0</v>
          </cell>
          <cell r="M1749" t="str">
            <v>AB</v>
          </cell>
          <cell r="N1749">
            <v>36465</v>
          </cell>
          <cell r="O1749">
            <v>36405.104143518518</v>
          </cell>
          <cell r="P1749" t="str">
            <v>ADMIN</v>
          </cell>
          <cell r="Q1749">
            <v>36405.102743055555</v>
          </cell>
        </row>
        <row r="1750">
          <cell r="A1750" t="str">
            <v>96W00102551</v>
          </cell>
          <cell r="C1750" t="str">
            <v>NARTEM</v>
          </cell>
          <cell r="D1750">
            <v>22092</v>
          </cell>
          <cell r="E1750" t="str">
            <v>P</v>
          </cell>
          <cell r="G1750">
            <v>35309</v>
          </cell>
          <cell r="L1750" t="str">
            <v>K0</v>
          </cell>
          <cell r="M1750" t="str">
            <v>A</v>
          </cell>
          <cell r="N1750">
            <v>36708</v>
          </cell>
          <cell r="O1750">
            <v>36405.104143518518</v>
          </cell>
          <cell r="P1750" t="str">
            <v>ADMIN</v>
          </cell>
          <cell r="Q1750">
            <v>36405.102743055555</v>
          </cell>
        </row>
        <row r="1751">
          <cell r="A1751" t="str">
            <v>96W00102569</v>
          </cell>
          <cell r="C1751" t="str">
            <v>SUYITNO</v>
          </cell>
          <cell r="D1751">
            <v>27246</v>
          </cell>
          <cell r="E1751" t="str">
            <v>L</v>
          </cell>
          <cell r="G1751">
            <v>35309</v>
          </cell>
          <cell r="L1751" t="str">
            <v>K0</v>
          </cell>
          <cell r="M1751" t="str">
            <v>A</v>
          </cell>
          <cell r="N1751">
            <v>36130</v>
          </cell>
          <cell r="O1751">
            <v>36405.104143518518</v>
          </cell>
          <cell r="P1751" t="str">
            <v>ADMIN</v>
          </cell>
          <cell r="Q1751">
            <v>36405.102743055555</v>
          </cell>
        </row>
        <row r="1752">
          <cell r="A1752" t="str">
            <v>96W00102577</v>
          </cell>
          <cell r="C1752" t="str">
            <v>TUMINEM</v>
          </cell>
          <cell r="D1752">
            <v>27897</v>
          </cell>
          <cell r="E1752" t="str">
            <v>P</v>
          </cell>
          <cell r="G1752">
            <v>35309</v>
          </cell>
          <cell r="L1752" t="str">
            <v>K0</v>
          </cell>
          <cell r="M1752" t="str">
            <v>A</v>
          </cell>
          <cell r="N1752">
            <v>36130</v>
          </cell>
          <cell r="O1752">
            <v>36405.104143518518</v>
          </cell>
          <cell r="P1752" t="str">
            <v>ADMIN</v>
          </cell>
          <cell r="Q1752">
            <v>36405.102743055555</v>
          </cell>
        </row>
        <row r="1753">
          <cell r="A1753" t="str">
            <v>96W00102585</v>
          </cell>
          <cell r="C1753" t="str">
            <v>TUGIYATNO</v>
          </cell>
          <cell r="D1753">
            <v>25668</v>
          </cell>
          <cell r="E1753" t="str">
            <v>L</v>
          </cell>
          <cell r="G1753">
            <v>35309</v>
          </cell>
          <cell r="L1753" t="str">
            <v>K0</v>
          </cell>
          <cell r="M1753" t="str">
            <v>A</v>
          </cell>
          <cell r="N1753">
            <v>36192</v>
          </cell>
          <cell r="O1753">
            <v>36405.104143518518</v>
          </cell>
          <cell r="P1753" t="str">
            <v>ADMIN</v>
          </cell>
          <cell r="Q1753">
            <v>36405.102743055555</v>
          </cell>
        </row>
        <row r="1754">
          <cell r="A1754" t="str">
            <v>96W00102593</v>
          </cell>
          <cell r="C1754" t="str">
            <v>RUWIYATI</v>
          </cell>
          <cell r="D1754">
            <v>27664</v>
          </cell>
          <cell r="E1754" t="str">
            <v>P</v>
          </cell>
          <cell r="G1754">
            <v>35309</v>
          </cell>
          <cell r="L1754" t="str">
            <v>K0</v>
          </cell>
          <cell r="M1754" t="str">
            <v>A</v>
          </cell>
          <cell r="N1754">
            <v>36192</v>
          </cell>
          <cell r="O1754">
            <v>36405.104143518518</v>
          </cell>
          <cell r="P1754" t="str">
            <v>ADMIN</v>
          </cell>
          <cell r="Q1754">
            <v>36405.102743055555</v>
          </cell>
        </row>
        <row r="1755">
          <cell r="A1755" t="str">
            <v>96W00102601</v>
          </cell>
          <cell r="C1755" t="str">
            <v>ROMADON</v>
          </cell>
          <cell r="D1755">
            <v>24837</v>
          </cell>
          <cell r="E1755" t="str">
            <v>L</v>
          </cell>
          <cell r="G1755">
            <v>35309</v>
          </cell>
          <cell r="L1755" t="str">
            <v>K0</v>
          </cell>
          <cell r="M1755" t="str">
            <v>A</v>
          </cell>
          <cell r="N1755">
            <v>36312</v>
          </cell>
          <cell r="O1755">
            <v>36405.104143518518</v>
          </cell>
          <cell r="P1755" t="str">
            <v>ADMIN</v>
          </cell>
          <cell r="Q1755">
            <v>36405.102743055555</v>
          </cell>
        </row>
        <row r="1756">
          <cell r="A1756" t="str">
            <v>96W00102619</v>
          </cell>
          <cell r="C1756" t="str">
            <v>SARMINAH</v>
          </cell>
          <cell r="D1756">
            <v>26316</v>
          </cell>
          <cell r="E1756" t="str">
            <v>P</v>
          </cell>
          <cell r="G1756">
            <v>35309</v>
          </cell>
          <cell r="L1756" t="str">
            <v>K0</v>
          </cell>
          <cell r="M1756" t="str">
            <v>A</v>
          </cell>
          <cell r="N1756">
            <v>36312</v>
          </cell>
          <cell r="O1756">
            <v>36405.104143518518</v>
          </cell>
          <cell r="P1756" t="str">
            <v>ADMIN</v>
          </cell>
          <cell r="Q1756">
            <v>36405.102743055555</v>
          </cell>
        </row>
        <row r="1757">
          <cell r="A1757" t="str">
            <v>96W00102627</v>
          </cell>
          <cell r="C1757" t="str">
            <v>ROSYID SUTARTO</v>
          </cell>
          <cell r="D1757">
            <v>26368</v>
          </cell>
          <cell r="E1757" t="str">
            <v>L</v>
          </cell>
          <cell r="G1757">
            <v>35309</v>
          </cell>
          <cell r="L1757" t="str">
            <v>K0</v>
          </cell>
          <cell r="M1757" t="str">
            <v>A</v>
          </cell>
          <cell r="N1757">
            <v>36708</v>
          </cell>
          <cell r="O1757">
            <v>36405.104143518518</v>
          </cell>
          <cell r="P1757" t="str">
            <v>ADMIN</v>
          </cell>
          <cell r="Q1757">
            <v>36405.102743055555</v>
          </cell>
        </row>
        <row r="1758">
          <cell r="A1758" t="str">
            <v>96W00102635</v>
          </cell>
          <cell r="C1758" t="str">
            <v>SUPARNI</v>
          </cell>
          <cell r="D1758">
            <v>27182</v>
          </cell>
          <cell r="E1758" t="str">
            <v>P</v>
          </cell>
          <cell r="G1758">
            <v>35309</v>
          </cell>
          <cell r="L1758" t="str">
            <v>K0</v>
          </cell>
          <cell r="M1758" t="str">
            <v>A</v>
          </cell>
          <cell r="N1758">
            <v>36465</v>
          </cell>
          <cell r="O1758">
            <v>36405.104143518518</v>
          </cell>
          <cell r="P1758" t="str">
            <v>ADMIN</v>
          </cell>
          <cell r="Q1758">
            <v>36405.102743055555</v>
          </cell>
        </row>
        <row r="1759">
          <cell r="A1759" t="str">
            <v>96W00102643</v>
          </cell>
          <cell r="C1759" t="str">
            <v>AHMAD S  (BISRO)</v>
          </cell>
          <cell r="D1759">
            <v>26860</v>
          </cell>
          <cell r="E1759" t="str">
            <v>L</v>
          </cell>
          <cell r="F1759">
            <v>35309</v>
          </cell>
          <cell r="G1759">
            <v>35309</v>
          </cell>
          <cell r="I1759">
            <v>35390</v>
          </cell>
          <cell r="J1759">
            <v>36048</v>
          </cell>
          <cell r="L1759" t="str">
            <v>L</v>
          </cell>
          <cell r="M1759" t="str">
            <v>A</v>
          </cell>
          <cell r="N1759">
            <v>35582</v>
          </cell>
          <cell r="O1759">
            <v>36405.860277777778</v>
          </cell>
          <cell r="P1759" t="str">
            <v>ADMIN</v>
          </cell>
        </row>
        <row r="1760">
          <cell r="A1760" t="str">
            <v>96W00102650</v>
          </cell>
          <cell r="C1760" t="str">
            <v>SUGIARTI</v>
          </cell>
          <cell r="D1760">
            <v>27851</v>
          </cell>
          <cell r="E1760" t="str">
            <v>P</v>
          </cell>
          <cell r="F1760">
            <v>35309</v>
          </cell>
          <cell r="G1760">
            <v>35309</v>
          </cell>
          <cell r="I1760">
            <v>35390</v>
          </cell>
          <cell r="J1760">
            <v>35770</v>
          </cell>
          <cell r="L1760" t="str">
            <v>L</v>
          </cell>
          <cell r="M1760" t="str">
            <v>A</v>
          </cell>
          <cell r="N1760">
            <v>35582</v>
          </cell>
          <cell r="O1760">
            <v>36405.860277777778</v>
          </cell>
          <cell r="P1760" t="str">
            <v>ADMIN</v>
          </cell>
        </row>
        <row r="1761">
          <cell r="A1761" t="str">
            <v>96W00102668</v>
          </cell>
          <cell r="C1761" t="str">
            <v>AHMAD S (MISTUR)</v>
          </cell>
          <cell r="D1761">
            <v>25235</v>
          </cell>
          <cell r="E1761" t="str">
            <v>L</v>
          </cell>
          <cell r="G1761">
            <v>35309</v>
          </cell>
          <cell r="L1761" t="str">
            <v>K0</v>
          </cell>
          <cell r="M1761" t="str">
            <v>AG</v>
          </cell>
          <cell r="N1761">
            <v>37165</v>
          </cell>
          <cell r="O1761">
            <v>36405.104131944441</v>
          </cell>
          <cell r="P1761" t="str">
            <v>ADMIN</v>
          </cell>
          <cell r="Q1761">
            <v>36405.102743055555</v>
          </cell>
        </row>
        <row r="1762">
          <cell r="A1762" t="str">
            <v>96W00102676</v>
          </cell>
          <cell r="C1762" t="str">
            <v>BARSIH</v>
          </cell>
          <cell r="D1762">
            <v>28216</v>
          </cell>
          <cell r="E1762" t="str">
            <v>L</v>
          </cell>
          <cell r="G1762">
            <v>35309</v>
          </cell>
          <cell r="L1762" t="str">
            <v>K0</v>
          </cell>
          <cell r="M1762" t="str">
            <v>AG</v>
          </cell>
          <cell r="N1762">
            <v>37165</v>
          </cell>
          <cell r="O1762">
            <v>36405.104131944441</v>
          </cell>
          <cell r="P1762" t="str">
            <v>ADMIN</v>
          </cell>
          <cell r="Q1762">
            <v>36405.102743055555</v>
          </cell>
        </row>
        <row r="1763">
          <cell r="A1763" t="str">
            <v>96W00102684</v>
          </cell>
          <cell r="C1763" t="str">
            <v>SURYADI</v>
          </cell>
          <cell r="D1763">
            <v>27921</v>
          </cell>
          <cell r="E1763" t="str">
            <v>L</v>
          </cell>
          <cell r="G1763">
            <v>35309</v>
          </cell>
          <cell r="L1763" t="str">
            <v>K0</v>
          </cell>
          <cell r="M1763" t="str">
            <v>A</v>
          </cell>
          <cell r="N1763">
            <v>36251</v>
          </cell>
          <cell r="O1763">
            <v>36405.104131944441</v>
          </cell>
          <cell r="P1763" t="str">
            <v>ADMIN</v>
          </cell>
          <cell r="Q1763">
            <v>36405.102743055555</v>
          </cell>
        </row>
        <row r="1764">
          <cell r="A1764" t="str">
            <v>96W00102692</v>
          </cell>
          <cell r="C1764" t="str">
            <v>WATINI</v>
          </cell>
          <cell r="D1764">
            <v>29792</v>
          </cell>
          <cell r="E1764" t="str">
            <v>P</v>
          </cell>
          <cell r="G1764">
            <v>35309</v>
          </cell>
          <cell r="L1764" t="str">
            <v>K0</v>
          </cell>
          <cell r="M1764" t="str">
            <v>A</v>
          </cell>
          <cell r="N1764">
            <v>36192</v>
          </cell>
          <cell r="O1764">
            <v>36405.104131944441</v>
          </cell>
          <cell r="P1764" t="str">
            <v>ADMIN</v>
          </cell>
          <cell r="Q1764">
            <v>36405.102743055555</v>
          </cell>
        </row>
        <row r="1765">
          <cell r="A1765" t="str">
            <v>96W00102700</v>
          </cell>
          <cell r="C1765" t="str">
            <v>ABDUL MUTOLIB</v>
          </cell>
          <cell r="D1765">
            <v>26370</v>
          </cell>
          <cell r="E1765" t="str">
            <v>L</v>
          </cell>
          <cell r="G1765">
            <v>35309</v>
          </cell>
          <cell r="L1765" t="str">
            <v>K0</v>
          </cell>
          <cell r="M1765" t="str">
            <v>AG</v>
          </cell>
          <cell r="N1765">
            <v>36192</v>
          </cell>
          <cell r="O1765">
            <v>38034.652175925927</v>
          </cell>
          <cell r="P1765" t="str">
            <v>A230320</v>
          </cell>
          <cell r="Q1765">
            <v>36405.102743055555</v>
          </cell>
        </row>
        <row r="1766">
          <cell r="A1766" t="str">
            <v>96W00102718</v>
          </cell>
          <cell r="C1766" t="str">
            <v>SUMARSIH</v>
          </cell>
          <cell r="D1766">
            <v>28015</v>
          </cell>
          <cell r="E1766" t="str">
            <v>P</v>
          </cell>
          <cell r="G1766">
            <v>35309</v>
          </cell>
          <cell r="L1766" t="str">
            <v>K0</v>
          </cell>
          <cell r="M1766" t="str">
            <v>AG</v>
          </cell>
          <cell r="N1766">
            <v>36192</v>
          </cell>
          <cell r="O1766">
            <v>38034.652962962966</v>
          </cell>
          <cell r="P1766" t="str">
            <v>A230320</v>
          </cell>
          <cell r="Q1766">
            <v>36405.102743055555</v>
          </cell>
        </row>
        <row r="1767">
          <cell r="A1767" t="str">
            <v>96W00102726</v>
          </cell>
          <cell r="B1767" t="str">
            <v>961300380</v>
          </cell>
          <cell r="C1767" t="str">
            <v>CARMAN BIN DARMO</v>
          </cell>
          <cell r="D1767">
            <v>24904</v>
          </cell>
          <cell r="E1767" t="str">
            <v>L</v>
          </cell>
          <cell r="G1767">
            <v>35309</v>
          </cell>
          <cell r="L1767" t="str">
            <v>K0</v>
          </cell>
          <cell r="O1767">
            <v>38107</v>
          </cell>
          <cell r="P1767" t="str">
            <v>DE233310</v>
          </cell>
          <cell r="Q1767">
            <v>36405.102743055555</v>
          </cell>
        </row>
        <row r="1768">
          <cell r="A1768" t="str">
            <v>96W00102734</v>
          </cell>
          <cell r="C1768" t="str">
            <v>NGATINAH</v>
          </cell>
          <cell r="D1768">
            <v>19935</v>
          </cell>
          <cell r="E1768" t="str">
            <v>L</v>
          </cell>
          <cell r="G1768">
            <v>35309</v>
          </cell>
          <cell r="L1768" t="str">
            <v>K0</v>
          </cell>
          <cell r="M1768" t="str">
            <v>A</v>
          </cell>
          <cell r="N1768">
            <v>36192</v>
          </cell>
          <cell r="O1768">
            <v>36405.104120370372</v>
          </cell>
          <cell r="P1768" t="str">
            <v>ADMIN</v>
          </cell>
          <cell r="Q1768">
            <v>36405.102743055555</v>
          </cell>
        </row>
        <row r="1769">
          <cell r="A1769" t="str">
            <v>96W00102742</v>
          </cell>
          <cell r="C1769" t="str">
            <v>NAWIARJA</v>
          </cell>
          <cell r="D1769">
            <v>19911</v>
          </cell>
          <cell r="E1769" t="str">
            <v>L</v>
          </cell>
          <cell r="G1769">
            <v>35309</v>
          </cell>
          <cell r="L1769" t="str">
            <v>K0</v>
          </cell>
          <cell r="M1769" t="str">
            <v>AG</v>
          </cell>
          <cell r="N1769">
            <v>37165</v>
          </cell>
          <cell r="O1769">
            <v>37215.598738425928</v>
          </cell>
          <cell r="P1769" t="str">
            <v>ENY</v>
          </cell>
          <cell r="Q1769">
            <v>36405.102743055555</v>
          </cell>
        </row>
        <row r="1770">
          <cell r="A1770" t="str">
            <v>96W00102759</v>
          </cell>
          <cell r="C1770" t="str">
            <v>NATEM</v>
          </cell>
          <cell r="D1770">
            <v>22065</v>
          </cell>
          <cell r="E1770" t="str">
            <v>P</v>
          </cell>
          <cell r="G1770">
            <v>35309</v>
          </cell>
          <cell r="L1770" t="str">
            <v>K0</v>
          </cell>
          <cell r="M1770" t="str">
            <v>AG</v>
          </cell>
          <cell r="N1770">
            <v>37165</v>
          </cell>
          <cell r="O1770">
            <v>37215.596597222226</v>
          </cell>
          <cell r="P1770" t="str">
            <v>ENY</v>
          </cell>
          <cell r="Q1770">
            <v>36405.102743055555</v>
          </cell>
        </row>
        <row r="1771">
          <cell r="A1771" t="str">
            <v>96W00102767</v>
          </cell>
          <cell r="C1771" t="str">
            <v>SUHARDI (SUKIMAN)</v>
          </cell>
          <cell r="D1771">
            <v>25135</v>
          </cell>
          <cell r="E1771" t="str">
            <v>L</v>
          </cell>
          <cell r="G1771">
            <v>35309</v>
          </cell>
          <cell r="L1771" t="str">
            <v>K0</v>
          </cell>
          <cell r="M1771" t="str">
            <v>AG</v>
          </cell>
          <cell r="N1771">
            <v>36192</v>
          </cell>
          <cell r="O1771">
            <v>36405.104120370372</v>
          </cell>
          <cell r="P1771" t="str">
            <v>ADMIN</v>
          </cell>
          <cell r="Q1771">
            <v>36405.102743055555</v>
          </cell>
        </row>
        <row r="1772">
          <cell r="A1772" t="str">
            <v>96W00102775</v>
          </cell>
          <cell r="C1772" t="str">
            <v>MAUJAENAH</v>
          </cell>
          <cell r="D1772">
            <v>27829</v>
          </cell>
          <cell r="E1772" t="str">
            <v>P</v>
          </cell>
          <cell r="G1772">
            <v>35309</v>
          </cell>
          <cell r="L1772" t="str">
            <v>K0</v>
          </cell>
          <cell r="M1772" t="str">
            <v>AG</v>
          </cell>
          <cell r="N1772">
            <v>36192</v>
          </cell>
          <cell r="O1772">
            <v>36405.104120370372</v>
          </cell>
          <cell r="P1772" t="str">
            <v>ADMIN</v>
          </cell>
          <cell r="Q1772">
            <v>36405.102743055555</v>
          </cell>
        </row>
        <row r="1773">
          <cell r="A1773" t="str">
            <v>96W00102783</v>
          </cell>
          <cell r="C1773" t="str">
            <v>SUPAR RAHARJO</v>
          </cell>
          <cell r="D1773">
            <v>26814</v>
          </cell>
          <cell r="E1773" t="str">
            <v>L</v>
          </cell>
          <cell r="G1773">
            <v>35309</v>
          </cell>
          <cell r="L1773" t="str">
            <v>K0</v>
          </cell>
          <cell r="M1773" t="str">
            <v>AG</v>
          </cell>
          <cell r="N1773">
            <v>37316</v>
          </cell>
          <cell r="O1773">
            <v>37335.59270833333</v>
          </cell>
          <cell r="P1773" t="str">
            <v>ENY</v>
          </cell>
          <cell r="Q1773">
            <v>36405.102743055555</v>
          </cell>
        </row>
        <row r="1774">
          <cell r="A1774" t="str">
            <v>96W00102791</v>
          </cell>
          <cell r="C1774" t="str">
            <v>SUKIYEM</v>
          </cell>
          <cell r="D1774">
            <v>26157</v>
          </cell>
          <cell r="E1774" t="str">
            <v>P</v>
          </cell>
          <cell r="G1774">
            <v>35309</v>
          </cell>
          <cell r="L1774" t="str">
            <v>K0</v>
          </cell>
          <cell r="M1774" t="str">
            <v>AG</v>
          </cell>
          <cell r="N1774">
            <v>36192</v>
          </cell>
          <cell r="O1774">
            <v>37335.588912037034</v>
          </cell>
          <cell r="P1774" t="str">
            <v>ENY</v>
          </cell>
          <cell r="Q1774">
            <v>36405.102743055555</v>
          </cell>
        </row>
        <row r="1775">
          <cell r="A1775" t="str">
            <v>96W00102809</v>
          </cell>
          <cell r="C1775" t="str">
            <v>HARYONO</v>
          </cell>
          <cell r="D1775">
            <v>27188</v>
          </cell>
          <cell r="E1775" t="str">
            <v>L</v>
          </cell>
          <cell r="G1775">
            <v>35309</v>
          </cell>
          <cell r="L1775" t="str">
            <v>K0</v>
          </cell>
          <cell r="M1775" t="str">
            <v>AG</v>
          </cell>
          <cell r="N1775">
            <v>37196</v>
          </cell>
          <cell r="O1775">
            <v>37216.605046296296</v>
          </cell>
          <cell r="P1775" t="str">
            <v>ENY</v>
          </cell>
          <cell r="Q1775">
            <v>36405.102743055555</v>
          </cell>
        </row>
        <row r="1776">
          <cell r="A1776" t="str">
            <v>96W00102817</v>
          </cell>
          <cell r="C1776" t="str">
            <v>SUGIYATUN</v>
          </cell>
          <cell r="D1776">
            <v>28360</v>
          </cell>
          <cell r="E1776" t="str">
            <v>P</v>
          </cell>
          <cell r="G1776">
            <v>35309</v>
          </cell>
          <cell r="L1776" t="str">
            <v>K0</v>
          </cell>
          <cell r="M1776" t="str">
            <v>AGG</v>
          </cell>
          <cell r="N1776">
            <v>37196</v>
          </cell>
          <cell r="O1776">
            <v>37216.603854166664</v>
          </cell>
          <cell r="P1776" t="str">
            <v>ENY</v>
          </cell>
          <cell r="Q1776">
            <v>36405.102743055555</v>
          </cell>
        </row>
        <row r="1777">
          <cell r="A1777" t="str">
            <v>96W00102825</v>
          </cell>
          <cell r="C1777" t="str">
            <v>AMAT RAHYANTO</v>
          </cell>
          <cell r="D1777">
            <v>25075</v>
          </cell>
          <cell r="E1777" t="str">
            <v>L</v>
          </cell>
          <cell r="F1777">
            <v>35309</v>
          </cell>
          <cell r="G1777">
            <v>35309</v>
          </cell>
          <cell r="I1777">
            <v>35390</v>
          </cell>
          <cell r="J1777">
            <v>35770</v>
          </cell>
          <cell r="L1777" t="str">
            <v>L</v>
          </cell>
          <cell r="M1777" t="str">
            <v>A</v>
          </cell>
          <cell r="N1777">
            <v>35704</v>
          </cell>
          <cell r="O1777">
            <v>36405.860289351855</v>
          </cell>
          <cell r="P1777" t="str">
            <v>ADMIN</v>
          </cell>
        </row>
        <row r="1778">
          <cell r="A1778" t="str">
            <v>96W00102833</v>
          </cell>
          <cell r="C1778" t="str">
            <v>KISAR</v>
          </cell>
          <cell r="D1778">
            <v>23573</v>
          </cell>
          <cell r="E1778" t="str">
            <v>P</v>
          </cell>
          <cell r="F1778">
            <v>35309</v>
          </cell>
          <cell r="G1778">
            <v>35309</v>
          </cell>
          <cell r="I1778">
            <v>35390</v>
          </cell>
          <cell r="J1778">
            <v>35770</v>
          </cell>
          <cell r="L1778" t="str">
            <v>L</v>
          </cell>
          <cell r="M1778" t="str">
            <v>A</v>
          </cell>
          <cell r="N1778">
            <v>35704</v>
          </cell>
          <cell r="O1778">
            <v>36405.860289351855</v>
          </cell>
          <cell r="P1778" t="str">
            <v>ADMIN</v>
          </cell>
        </row>
        <row r="1779">
          <cell r="A1779" t="str">
            <v>96W00102841</v>
          </cell>
          <cell r="C1779" t="str">
            <v>SUPARJO</v>
          </cell>
          <cell r="D1779">
            <v>18681</v>
          </cell>
          <cell r="E1779" t="str">
            <v>L</v>
          </cell>
          <cell r="G1779">
            <v>35309</v>
          </cell>
          <cell r="L1779" t="str">
            <v>K0</v>
          </cell>
          <cell r="M1779" t="str">
            <v>A</v>
          </cell>
          <cell r="N1779">
            <v>35855</v>
          </cell>
          <cell r="O1779">
            <v>36405.104108796295</v>
          </cell>
          <cell r="P1779" t="str">
            <v>ADMIN</v>
          </cell>
          <cell r="Q1779">
            <v>36405.102743055555</v>
          </cell>
        </row>
        <row r="1780">
          <cell r="A1780" t="str">
            <v>96W00102858</v>
          </cell>
          <cell r="C1780" t="str">
            <v>SAIYAH</v>
          </cell>
          <cell r="D1780">
            <v>19359</v>
          </cell>
          <cell r="E1780" t="str">
            <v>P</v>
          </cell>
          <cell r="G1780">
            <v>35309</v>
          </cell>
          <cell r="L1780" t="str">
            <v>K0</v>
          </cell>
          <cell r="M1780" t="str">
            <v>A</v>
          </cell>
          <cell r="N1780">
            <v>35855</v>
          </cell>
          <cell r="O1780">
            <v>36405.104108796295</v>
          </cell>
          <cell r="P1780" t="str">
            <v>ADMIN</v>
          </cell>
          <cell r="Q1780">
            <v>36405.102743055555</v>
          </cell>
        </row>
        <row r="1781">
          <cell r="A1781" t="str">
            <v>96W00102866</v>
          </cell>
          <cell r="C1781" t="str">
            <v>KIJAN (PARDJAN S)</v>
          </cell>
          <cell r="D1781">
            <v>25939</v>
          </cell>
          <cell r="E1781" t="str">
            <v>L</v>
          </cell>
          <cell r="G1781">
            <v>35309</v>
          </cell>
          <cell r="L1781" t="str">
            <v>K0</v>
          </cell>
          <cell r="M1781" t="str">
            <v>AG</v>
          </cell>
          <cell r="N1781">
            <v>35855</v>
          </cell>
          <cell r="O1781">
            <v>38126.744432870371</v>
          </cell>
          <cell r="P1781" t="str">
            <v>DE232170</v>
          </cell>
          <cell r="Q1781">
            <v>36405.102743055555</v>
          </cell>
        </row>
        <row r="1782">
          <cell r="A1782" t="str">
            <v>96W00102874</v>
          </cell>
          <cell r="C1782" t="str">
            <v>SAKINEM</v>
          </cell>
          <cell r="D1782">
            <v>26756</v>
          </cell>
          <cell r="E1782" t="str">
            <v>P</v>
          </cell>
          <cell r="G1782">
            <v>35309</v>
          </cell>
          <cell r="L1782" t="str">
            <v>K0</v>
          </cell>
          <cell r="M1782" t="str">
            <v>AG</v>
          </cell>
          <cell r="N1782">
            <v>35855</v>
          </cell>
          <cell r="O1782">
            <v>38126.745011574072</v>
          </cell>
          <cell r="P1782" t="str">
            <v>DE232170</v>
          </cell>
          <cell r="Q1782">
            <v>36405.102743055555</v>
          </cell>
        </row>
        <row r="1783">
          <cell r="A1783" t="str">
            <v>96W00102882</v>
          </cell>
          <cell r="C1783" t="str">
            <v>NGADIKUN</v>
          </cell>
          <cell r="D1783">
            <v>24215</v>
          </cell>
          <cell r="E1783" t="str">
            <v>L</v>
          </cell>
          <cell r="G1783">
            <v>35309</v>
          </cell>
          <cell r="L1783" t="str">
            <v>K0</v>
          </cell>
          <cell r="M1783" t="str">
            <v>A</v>
          </cell>
          <cell r="N1783">
            <v>36192</v>
          </cell>
          <cell r="O1783">
            <v>36405.104097222225</v>
          </cell>
          <cell r="P1783" t="str">
            <v>ADMIN</v>
          </cell>
          <cell r="Q1783">
            <v>36405.102743055555</v>
          </cell>
        </row>
        <row r="1784">
          <cell r="A1784" t="str">
            <v>96W00102890</v>
          </cell>
          <cell r="C1784" t="str">
            <v>SUNARTI</v>
          </cell>
          <cell r="D1784">
            <v>25759</v>
          </cell>
          <cell r="E1784" t="str">
            <v>P</v>
          </cell>
          <cell r="G1784">
            <v>35309</v>
          </cell>
          <cell r="L1784" t="str">
            <v>K0</v>
          </cell>
          <cell r="M1784" t="str">
            <v>A</v>
          </cell>
          <cell r="N1784">
            <v>36192</v>
          </cell>
          <cell r="O1784">
            <v>36405.104097222225</v>
          </cell>
          <cell r="P1784" t="str">
            <v>ADMIN</v>
          </cell>
          <cell r="Q1784">
            <v>36405.102743055555</v>
          </cell>
        </row>
        <row r="1785">
          <cell r="A1785" t="str">
            <v>96W00102908</v>
          </cell>
          <cell r="C1785" t="str">
            <v>PARDIKIN (SUNARSO)</v>
          </cell>
          <cell r="D1785">
            <v>24108</v>
          </cell>
          <cell r="E1785" t="str">
            <v>L</v>
          </cell>
          <cell r="G1785">
            <v>35309</v>
          </cell>
          <cell r="L1785" t="str">
            <v>K0</v>
          </cell>
          <cell r="M1785" t="str">
            <v>A</v>
          </cell>
          <cell r="N1785">
            <v>36192</v>
          </cell>
          <cell r="O1785">
            <v>36405.104097222225</v>
          </cell>
          <cell r="P1785" t="str">
            <v>ADMIN</v>
          </cell>
          <cell r="Q1785">
            <v>36405.102743055555</v>
          </cell>
        </row>
        <row r="1786">
          <cell r="A1786" t="str">
            <v>96W00102916</v>
          </cell>
          <cell r="C1786" t="str">
            <v>BINTEM</v>
          </cell>
          <cell r="D1786">
            <v>27030</v>
          </cell>
          <cell r="E1786" t="str">
            <v>P</v>
          </cell>
          <cell r="G1786">
            <v>35309</v>
          </cell>
          <cell r="L1786" t="str">
            <v>K0</v>
          </cell>
          <cell r="M1786" t="str">
            <v>A</v>
          </cell>
          <cell r="N1786">
            <v>36192</v>
          </cell>
          <cell r="O1786">
            <v>36405.104097222225</v>
          </cell>
          <cell r="P1786" t="str">
            <v>ADMIN</v>
          </cell>
          <cell r="Q1786">
            <v>36405.102743055555</v>
          </cell>
        </row>
        <row r="1787">
          <cell r="A1787" t="str">
            <v>96W00102924</v>
          </cell>
          <cell r="C1787" t="str">
            <v>DULHAKIM</v>
          </cell>
          <cell r="D1787">
            <v>18308</v>
          </cell>
          <cell r="E1787" t="str">
            <v>L</v>
          </cell>
          <cell r="G1787">
            <v>35309</v>
          </cell>
          <cell r="L1787" t="str">
            <v>K0</v>
          </cell>
          <cell r="M1787" t="str">
            <v>AG</v>
          </cell>
          <cell r="N1787">
            <v>37257</v>
          </cell>
          <cell r="O1787">
            <v>36405.104097222225</v>
          </cell>
          <cell r="P1787" t="str">
            <v>ADMIN</v>
          </cell>
          <cell r="Q1787">
            <v>36405.102743055555</v>
          </cell>
        </row>
        <row r="1788">
          <cell r="A1788" t="str">
            <v>96W00102932</v>
          </cell>
          <cell r="C1788" t="str">
            <v>WAGINAH</v>
          </cell>
          <cell r="D1788">
            <v>22127</v>
          </cell>
          <cell r="E1788" t="str">
            <v>P</v>
          </cell>
          <cell r="G1788">
            <v>35309</v>
          </cell>
          <cell r="L1788" t="str">
            <v>K0</v>
          </cell>
          <cell r="M1788" t="str">
            <v>AG</v>
          </cell>
          <cell r="N1788">
            <v>37257</v>
          </cell>
          <cell r="O1788">
            <v>36405.104085648149</v>
          </cell>
          <cell r="P1788" t="str">
            <v>ADMIN</v>
          </cell>
          <cell r="Q1788">
            <v>36405.102743055555</v>
          </cell>
        </row>
        <row r="1789">
          <cell r="A1789" t="str">
            <v>96W00119555</v>
          </cell>
          <cell r="B1789" t="str">
            <v>951100395</v>
          </cell>
          <cell r="C1789" t="str">
            <v>AKHMAD DJAMALUDDIN</v>
          </cell>
          <cell r="D1789">
            <v>24472</v>
          </cell>
          <cell r="E1789" t="str">
            <v>L</v>
          </cell>
          <cell r="F1789">
            <v>35339</v>
          </cell>
          <cell r="G1789">
            <v>36251</v>
          </cell>
          <cell r="O1789">
            <v>38099</v>
          </cell>
          <cell r="P1789" t="str">
            <v>DE233310</v>
          </cell>
        </row>
        <row r="1790">
          <cell r="A1790" t="str">
            <v>96W00131055</v>
          </cell>
          <cell r="B1790" t="str">
            <v>983300502</v>
          </cell>
          <cell r="C1790" t="str">
            <v>MAKSI LALUJAN</v>
          </cell>
          <cell r="D1790">
            <v>26525</v>
          </cell>
          <cell r="E1790" t="str">
            <v>L</v>
          </cell>
          <cell r="F1790">
            <v>35186</v>
          </cell>
          <cell r="G1790">
            <v>35186</v>
          </cell>
          <cell r="I1790">
            <v>35465</v>
          </cell>
          <cell r="J1790">
            <v>36048</v>
          </cell>
          <cell r="L1790" t="str">
            <v>L</v>
          </cell>
          <cell r="M1790" t="str">
            <v>D</v>
          </cell>
          <cell r="N1790">
            <v>35186</v>
          </cell>
          <cell r="O1790">
            <v>38107</v>
          </cell>
          <cell r="P1790" t="str">
            <v>DE233310</v>
          </cell>
        </row>
        <row r="1791">
          <cell r="A1791" t="str">
            <v>96W00131063</v>
          </cell>
          <cell r="C1791" t="str">
            <v>MOSES</v>
          </cell>
          <cell r="D1791">
            <v>25471</v>
          </cell>
          <cell r="E1791" t="str">
            <v>L</v>
          </cell>
          <cell r="F1791">
            <v>35186</v>
          </cell>
          <cell r="G1791">
            <v>35186</v>
          </cell>
          <cell r="I1791">
            <v>35465</v>
          </cell>
          <cell r="L1791" t="str">
            <v>L</v>
          </cell>
          <cell r="M1791" t="str">
            <v>A</v>
          </cell>
          <cell r="N1791">
            <v>35431</v>
          </cell>
          <cell r="O1791">
            <v>36405.860300925924</v>
          </cell>
          <cell r="P1791" t="str">
            <v>ADMIN</v>
          </cell>
        </row>
        <row r="1792">
          <cell r="A1792" t="str">
            <v>96W00131071</v>
          </cell>
          <cell r="C1792" t="str">
            <v>PIUS</v>
          </cell>
          <cell r="D1792">
            <v>25015</v>
          </cell>
          <cell r="E1792" t="str">
            <v>L</v>
          </cell>
          <cell r="F1792">
            <v>35186</v>
          </cell>
          <cell r="G1792">
            <v>35186</v>
          </cell>
          <cell r="I1792">
            <v>35465</v>
          </cell>
          <cell r="L1792" t="str">
            <v>L</v>
          </cell>
          <cell r="M1792" t="str">
            <v>A</v>
          </cell>
          <cell r="N1792">
            <v>35431</v>
          </cell>
          <cell r="O1792">
            <v>36405.860300925924</v>
          </cell>
          <cell r="P1792" t="str">
            <v>ADMIN</v>
          </cell>
        </row>
        <row r="1793">
          <cell r="A1793" t="str">
            <v>96W00131089</v>
          </cell>
          <cell r="C1793" t="str">
            <v>SOEPARNO</v>
          </cell>
          <cell r="D1793">
            <v>20131</v>
          </cell>
          <cell r="E1793" t="str">
            <v>L</v>
          </cell>
          <cell r="G1793">
            <v>35400</v>
          </cell>
          <cell r="L1793" t="str">
            <v>K0</v>
          </cell>
          <cell r="M1793" t="str">
            <v>AG</v>
          </cell>
          <cell r="N1793">
            <v>35827</v>
          </cell>
          <cell r="O1793">
            <v>37887.632037037038</v>
          </cell>
          <cell r="P1793" t="str">
            <v>ITA</v>
          </cell>
          <cell r="Q1793">
            <v>36405.102743055555</v>
          </cell>
        </row>
        <row r="1794">
          <cell r="A1794" t="str">
            <v>96W00145899</v>
          </cell>
          <cell r="C1794" t="str">
            <v>I KETUT SUGIARTO</v>
          </cell>
          <cell r="D1794">
            <v>26955</v>
          </cell>
          <cell r="E1794" t="str">
            <v>L</v>
          </cell>
          <cell r="F1794">
            <v>35186</v>
          </cell>
          <cell r="G1794">
            <v>35186</v>
          </cell>
          <cell r="I1794">
            <v>35597</v>
          </cell>
          <cell r="J1794">
            <v>36048</v>
          </cell>
          <cell r="L1794" t="str">
            <v>L</v>
          </cell>
          <cell r="M1794" t="str">
            <v>A</v>
          </cell>
          <cell r="N1794">
            <v>35431</v>
          </cell>
          <cell r="O1794">
            <v>36405.860300925924</v>
          </cell>
          <cell r="P1794" t="str">
            <v>ADMIN</v>
          </cell>
        </row>
        <row r="1795">
          <cell r="A1795" t="str">
            <v>96W00145907</v>
          </cell>
          <cell r="C1795" t="str">
            <v>I MADE SUPANGA</v>
          </cell>
          <cell r="D1795">
            <v>26367</v>
          </cell>
          <cell r="E1795" t="str">
            <v>L</v>
          </cell>
          <cell r="F1795">
            <v>35186</v>
          </cell>
          <cell r="G1795">
            <v>35186</v>
          </cell>
          <cell r="I1795">
            <v>35597</v>
          </cell>
          <cell r="J1795">
            <v>36048</v>
          </cell>
          <cell r="L1795" t="str">
            <v>L</v>
          </cell>
          <cell r="M1795" t="str">
            <v>A</v>
          </cell>
          <cell r="N1795">
            <v>35431</v>
          </cell>
          <cell r="O1795">
            <v>36405.860300925924</v>
          </cell>
          <cell r="P1795" t="str">
            <v>ADMIN</v>
          </cell>
        </row>
        <row r="1796">
          <cell r="A1796" t="str">
            <v>97T10011737</v>
          </cell>
          <cell r="B1796" t="str">
            <v>983300502</v>
          </cell>
          <cell r="C1796" t="str">
            <v>MAKSI</v>
          </cell>
          <cell r="D1796">
            <v>26795</v>
          </cell>
          <cell r="E1796" t="str">
            <v>L</v>
          </cell>
          <cell r="F1796">
            <v>35886</v>
          </cell>
          <cell r="G1796">
            <v>37500</v>
          </cell>
          <cell r="O1796">
            <v>38099</v>
          </cell>
          <cell r="P1796" t="str">
            <v>DE233310</v>
          </cell>
        </row>
        <row r="1797">
          <cell r="A1797" t="str">
            <v>97W00011180</v>
          </cell>
          <cell r="C1797" t="str">
            <v>YEMI DESY Y</v>
          </cell>
          <cell r="D1797">
            <v>27384</v>
          </cell>
          <cell r="E1797" t="str">
            <v>P</v>
          </cell>
          <cell r="G1797">
            <v>35431</v>
          </cell>
          <cell r="L1797" t="str">
            <v>K0</v>
          </cell>
          <cell r="M1797" t="str">
            <v>A</v>
          </cell>
          <cell r="N1797">
            <v>35827</v>
          </cell>
          <cell r="O1797">
            <v>36405.104085648149</v>
          </cell>
          <cell r="P1797" t="str">
            <v>ADMIN</v>
          </cell>
          <cell r="Q1797">
            <v>36405.102743055555</v>
          </cell>
        </row>
        <row r="1798">
          <cell r="A1798" t="str">
            <v>97W00011198</v>
          </cell>
          <cell r="B1798" t="str">
            <v>971300510</v>
          </cell>
          <cell r="C1798" t="str">
            <v>HARMON</v>
          </cell>
          <cell r="D1798">
            <v>27363</v>
          </cell>
          <cell r="E1798" t="str">
            <v>L</v>
          </cell>
          <cell r="G1798">
            <v>35431</v>
          </cell>
          <cell r="L1798" t="str">
            <v>K0</v>
          </cell>
          <cell r="O1798">
            <v>38107</v>
          </cell>
          <cell r="P1798" t="str">
            <v>DE233310</v>
          </cell>
          <cell r="Q1798">
            <v>36405.102743055555</v>
          </cell>
        </row>
        <row r="1799">
          <cell r="A1799" t="str">
            <v>97W00011206</v>
          </cell>
          <cell r="C1799" t="str">
            <v>SUMINAH</v>
          </cell>
          <cell r="D1799">
            <v>21731</v>
          </cell>
          <cell r="E1799" t="str">
            <v>P</v>
          </cell>
          <cell r="G1799">
            <v>35431</v>
          </cell>
          <cell r="L1799" t="str">
            <v>K0</v>
          </cell>
          <cell r="M1799" t="str">
            <v>AG</v>
          </cell>
          <cell r="N1799">
            <v>36892</v>
          </cell>
          <cell r="O1799">
            <v>37550.585613425923</v>
          </cell>
          <cell r="P1799" t="str">
            <v>ENY</v>
          </cell>
          <cell r="Q1799">
            <v>36405.102743055555</v>
          </cell>
        </row>
        <row r="1800">
          <cell r="A1800" t="str">
            <v>97W00011214</v>
          </cell>
          <cell r="C1800" t="str">
            <v>ABD LATIF</v>
          </cell>
          <cell r="D1800">
            <v>18546</v>
          </cell>
          <cell r="E1800" t="str">
            <v>L</v>
          </cell>
          <cell r="G1800">
            <v>35431</v>
          </cell>
          <cell r="L1800" t="str">
            <v>K0</v>
          </cell>
          <cell r="M1800" t="str">
            <v>AG</v>
          </cell>
          <cell r="N1800">
            <v>36251</v>
          </cell>
          <cell r="O1800">
            <v>38152.514004629629</v>
          </cell>
          <cell r="P1800" t="str">
            <v>A230320</v>
          </cell>
          <cell r="Q1800">
            <v>36405.102743055555</v>
          </cell>
        </row>
        <row r="1801">
          <cell r="A1801" t="str">
            <v>97W00028598</v>
          </cell>
          <cell r="B1801" t="str">
            <v>95110872</v>
          </cell>
          <cell r="C1801" t="str">
            <v>MARIO</v>
          </cell>
          <cell r="D1801">
            <v>27645</v>
          </cell>
          <cell r="E1801" t="str">
            <v>L</v>
          </cell>
          <cell r="F1801">
            <v>35490</v>
          </cell>
          <cell r="G1801">
            <v>36251</v>
          </cell>
          <cell r="O1801">
            <v>38107</v>
          </cell>
          <cell r="P1801" t="str">
            <v>DE233310</v>
          </cell>
        </row>
        <row r="1802">
          <cell r="A1802" t="str">
            <v>97W00031279</v>
          </cell>
          <cell r="C1802" t="str">
            <v>AGUS</v>
          </cell>
          <cell r="D1802">
            <v>22870</v>
          </cell>
          <cell r="E1802" t="str">
            <v>L</v>
          </cell>
          <cell r="G1802">
            <v>35462</v>
          </cell>
          <cell r="L1802" t="str">
            <v>K0</v>
          </cell>
          <cell r="M1802" t="str">
            <v>A</v>
          </cell>
          <cell r="N1802">
            <v>35855</v>
          </cell>
          <cell r="O1802">
            <v>36405.104074074072</v>
          </cell>
          <cell r="P1802" t="str">
            <v>ADMIN</v>
          </cell>
          <cell r="Q1802">
            <v>36405.102743055555</v>
          </cell>
        </row>
        <row r="1803">
          <cell r="A1803" t="str">
            <v>97W00031287</v>
          </cell>
          <cell r="C1803" t="str">
            <v>SUARTI</v>
          </cell>
          <cell r="D1803">
            <v>25003</v>
          </cell>
          <cell r="E1803" t="str">
            <v>P</v>
          </cell>
          <cell r="G1803">
            <v>35462</v>
          </cell>
          <cell r="L1803" t="str">
            <v>K0</v>
          </cell>
          <cell r="M1803" t="str">
            <v>A</v>
          </cell>
          <cell r="N1803">
            <v>35855</v>
          </cell>
          <cell r="O1803">
            <v>36405.104074074072</v>
          </cell>
          <cell r="P1803" t="str">
            <v>ADMIN</v>
          </cell>
          <cell r="Q1803">
            <v>36405.102743055555</v>
          </cell>
        </row>
        <row r="1804">
          <cell r="A1804" t="str">
            <v>97W00031295</v>
          </cell>
          <cell r="C1804" t="str">
            <v>SUGITO</v>
          </cell>
          <cell r="D1804">
            <v>20821</v>
          </cell>
          <cell r="E1804" t="str">
            <v>L</v>
          </cell>
          <cell r="G1804">
            <v>35462</v>
          </cell>
          <cell r="L1804" t="str">
            <v>K0</v>
          </cell>
          <cell r="M1804" t="str">
            <v>AG</v>
          </cell>
          <cell r="N1804">
            <v>36923</v>
          </cell>
          <cell r="O1804">
            <v>37312.669907407406</v>
          </cell>
          <cell r="P1804" t="str">
            <v>ENY</v>
          </cell>
          <cell r="Q1804">
            <v>36405.102743055555</v>
          </cell>
        </row>
        <row r="1805">
          <cell r="A1805" t="str">
            <v>97W00031303</v>
          </cell>
          <cell r="C1805" t="str">
            <v>PONILAH</v>
          </cell>
          <cell r="D1805">
            <v>23377</v>
          </cell>
          <cell r="E1805" t="str">
            <v>P</v>
          </cell>
          <cell r="G1805">
            <v>35462</v>
          </cell>
          <cell r="L1805" t="str">
            <v>K0</v>
          </cell>
          <cell r="M1805" t="str">
            <v>AG</v>
          </cell>
          <cell r="N1805">
            <v>36923</v>
          </cell>
          <cell r="O1805">
            <v>37312.668761574074</v>
          </cell>
          <cell r="P1805" t="str">
            <v>ENY</v>
          </cell>
          <cell r="Q1805">
            <v>36405.102743055555</v>
          </cell>
        </row>
        <row r="1806">
          <cell r="A1806" t="str">
            <v>97W00038712</v>
          </cell>
          <cell r="C1806" t="str">
            <v>INCHE ALWI</v>
          </cell>
          <cell r="D1806">
            <v>26835</v>
          </cell>
          <cell r="E1806" t="str">
            <v>L</v>
          </cell>
          <cell r="F1806">
            <v>35490</v>
          </cell>
          <cell r="G1806">
            <v>35490</v>
          </cell>
          <cell r="I1806">
            <v>35590</v>
          </cell>
          <cell r="J1806">
            <v>35770</v>
          </cell>
          <cell r="L1806" t="str">
            <v>L</v>
          </cell>
          <cell r="M1806" t="str">
            <v>A</v>
          </cell>
          <cell r="N1806">
            <v>35704</v>
          </cell>
          <cell r="O1806">
            <v>36405.860300925924</v>
          </cell>
          <cell r="P1806" t="str">
            <v>ADMIN</v>
          </cell>
        </row>
        <row r="1807">
          <cell r="A1807" t="str">
            <v>97W00038720</v>
          </cell>
          <cell r="B1807" t="str">
            <v>971300506</v>
          </cell>
          <cell r="C1807" t="str">
            <v>DENI</v>
          </cell>
          <cell r="D1807">
            <v>27968</v>
          </cell>
          <cell r="E1807" t="str">
            <v>L</v>
          </cell>
          <cell r="G1807">
            <v>35490</v>
          </cell>
          <cell r="L1807" t="str">
            <v>K0</v>
          </cell>
          <cell r="O1807">
            <v>38107</v>
          </cell>
          <cell r="P1807" t="str">
            <v>DE233310</v>
          </cell>
          <cell r="Q1807">
            <v>36405.102743055555</v>
          </cell>
        </row>
        <row r="1808">
          <cell r="A1808" t="str">
            <v>97W00038738</v>
          </cell>
          <cell r="C1808" t="str">
            <v>ISKANDAR</v>
          </cell>
          <cell r="D1808">
            <v>27330</v>
          </cell>
          <cell r="E1808" t="str">
            <v>L</v>
          </cell>
          <cell r="G1808">
            <v>35490</v>
          </cell>
          <cell r="L1808" t="str">
            <v>K0</v>
          </cell>
          <cell r="M1808" t="str">
            <v>A</v>
          </cell>
          <cell r="N1808">
            <v>35947</v>
          </cell>
          <cell r="O1808">
            <v>36405.104074074072</v>
          </cell>
          <cell r="P1808" t="str">
            <v>ADMIN</v>
          </cell>
          <cell r="Q1808">
            <v>36405.102743055555</v>
          </cell>
        </row>
        <row r="1809">
          <cell r="A1809" t="str">
            <v>97W00040882</v>
          </cell>
          <cell r="B1809" t="str">
            <v>2000100107</v>
          </cell>
          <cell r="C1809" t="str">
            <v>YUSUF ASBARI</v>
          </cell>
          <cell r="D1809">
            <v>27033</v>
          </cell>
          <cell r="E1809" t="str">
            <v>L</v>
          </cell>
          <cell r="F1809">
            <v>35490</v>
          </cell>
          <cell r="G1809">
            <v>36800</v>
          </cell>
          <cell r="O1809">
            <v>38107</v>
          </cell>
          <cell r="P1809" t="str">
            <v>DE233310</v>
          </cell>
        </row>
        <row r="1810">
          <cell r="A1810" t="str">
            <v>97W00043712</v>
          </cell>
          <cell r="C1810" t="str">
            <v>ASHARI</v>
          </cell>
          <cell r="D1810">
            <v>24970</v>
          </cell>
          <cell r="E1810" t="str">
            <v>L</v>
          </cell>
          <cell r="G1810">
            <v>35521</v>
          </cell>
          <cell r="L1810" t="str">
            <v>K0</v>
          </cell>
          <cell r="M1810" t="str">
            <v>G</v>
          </cell>
          <cell r="N1810">
            <v>36557</v>
          </cell>
          <cell r="O1810">
            <v>36405.104062500002</v>
          </cell>
          <cell r="P1810" t="str">
            <v>ADMIN</v>
          </cell>
          <cell r="Q1810">
            <v>36405.102743055555</v>
          </cell>
        </row>
        <row r="1811">
          <cell r="A1811" t="str">
            <v>97W00043720</v>
          </cell>
          <cell r="B1811" t="str">
            <v>971300479</v>
          </cell>
          <cell r="C1811" t="str">
            <v>SEMUEL</v>
          </cell>
          <cell r="D1811">
            <v>24553</v>
          </cell>
          <cell r="E1811" t="str">
            <v>L</v>
          </cell>
          <cell r="G1811">
            <v>35521</v>
          </cell>
          <cell r="L1811" t="str">
            <v>K0</v>
          </cell>
          <cell r="O1811">
            <v>38107</v>
          </cell>
          <cell r="P1811" t="str">
            <v>DE233310</v>
          </cell>
          <cell r="Q1811">
            <v>36405.102743055555</v>
          </cell>
        </row>
        <row r="1812">
          <cell r="A1812" t="str">
            <v>97W00043738</v>
          </cell>
          <cell r="B1812" t="str">
            <v>971300480</v>
          </cell>
          <cell r="C1812" t="str">
            <v>SHELMON</v>
          </cell>
          <cell r="D1812">
            <v>26965</v>
          </cell>
          <cell r="E1812" t="str">
            <v>L</v>
          </cell>
          <cell r="G1812">
            <v>35521</v>
          </cell>
          <cell r="L1812" t="str">
            <v>K0</v>
          </cell>
          <cell r="O1812">
            <v>38098</v>
          </cell>
          <cell r="P1812" t="str">
            <v>DE233310</v>
          </cell>
          <cell r="Q1812">
            <v>36405.102743055555</v>
          </cell>
        </row>
        <row r="1813">
          <cell r="A1813" t="str">
            <v>97W00043746</v>
          </cell>
          <cell r="C1813" t="str">
            <v>SUKIRMAN</v>
          </cell>
          <cell r="D1813">
            <v>26859</v>
          </cell>
          <cell r="E1813" t="str">
            <v>L</v>
          </cell>
          <cell r="G1813">
            <v>35521</v>
          </cell>
          <cell r="L1813" t="str">
            <v>K0</v>
          </cell>
          <cell r="M1813" t="str">
            <v>A</v>
          </cell>
          <cell r="N1813">
            <v>35827</v>
          </cell>
          <cell r="O1813">
            <v>36405.104062500002</v>
          </cell>
          <cell r="P1813" t="str">
            <v>ADMIN</v>
          </cell>
          <cell r="Q1813">
            <v>36405.102743055555</v>
          </cell>
        </row>
        <row r="1814">
          <cell r="A1814" t="str">
            <v>97W00098518</v>
          </cell>
          <cell r="B1814" t="str">
            <v>971600031</v>
          </cell>
          <cell r="C1814" t="str">
            <v>NEHEMIA BONGGA</v>
          </cell>
          <cell r="D1814">
            <v>21732</v>
          </cell>
          <cell r="E1814" t="str">
            <v>L</v>
          </cell>
          <cell r="F1814">
            <v>35643</v>
          </cell>
          <cell r="G1814">
            <v>37591</v>
          </cell>
          <cell r="O1814">
            <v>38107</v>
          </cell>
          <cell r="P1814" t="str">
            <v>DE233310</v>
          </cell>
        </row>
        <row r="1815">
          <cell r="A1815" t="str">
            <v>97W00102872</v>
          </cell>
          <cell r="C1815" t="str">
            <v>ARMAN</v>
          </cell>
          <cell r="D1815">
            <v>24755</v>
          </cell>
          <cell r="E1815" t="str">
            <v>L</v>
          </cell>
          <cell r="G1815">
            <v>35643</v>
          </cell>
          <cell r="L1815" t="str">
            <v>K0</v>
          </cell>
          <cell r="M1815" t="str">
            <v>AG</v>
          </cell>
          <cell r="N1815">
            <v>37438</v>
          </cell>
          <cell r="O1815">
            <v>37504.352361111109</v>
          </cell>
          <cell r="P1815" t="str">
            <v>ENY</v>
          </cell>
          <cell r="Q1815">
            <v>36405.102743055555</v>
          </cell>
        </row>
        <row r="1816">
          <cell r="A1816" t="str">
            <v>97W00102880</v>
          </cell>
          <cell r="B1816" t="str">
            <v>941300500</v>
          </cell>
          <cell r="C1816" t="str">
            <v>ILHAM</v>
          </cell>
          <cell r="D1816">
            <v>24963</v>
          </cell>
          <cell r="E1816" t="str">
            <v>L</v>
          </cell>
          <cell r="G1816">
            <v>35643</v>
          </cell>
          <cell r="L1816" t="str">
            <v>K0</v>
          </cell>
          <cell r="O1816">
            <v>38107</v>
          </cell>
          <cell r="P1816" t="str">
            <v>DE233310</v>
          </cell>
          <cell r="Q1816">
            <v>36405.102743055555</v>
          </cell>
        </row>
        <row r="1817">
          <cell r="A1817" t="str">
            <v>97W00102898</v>
          </cell>
          <cell r="B1817" t="str">
            <v>951300500</v>
          </cell>
          <cell r="C1817" t="str">
            <v>MASHUDI</v>
          </cell>
          <cell r="D1817">
            <v>23333</v>
          </cell>
          <cell r="E1817" t="str">
            <v>L</v>
          </cell>
          <cell r="G1817">
            <v>35643</v>
          </cell>
          <cell r="L1817" t="str">
            <v>K0</v>
          </cell>
          <cell r="O1817">
            <v>38099</v>
          </cell>
          <cell r="P1817" t="str">
            <v>DE233310</v>
          </cell>
          <cell r="Q1817">
            <v>36405.102743055555</v>
          </cell>
        </row>
        <row r="1818">
          <cell r="A1818" t="str">
            <v>97W00102906</v>
          </cell>
          <cell r="C1818" t="str">
            <v>FATIMAH YULIANI</v>
          </cell>
          <cell r="D1818">
            <v>27943</v>
          </cell>
          <cell r="E1818" t="str">
            <v>P</v>
          </cell>
          <cell r="G1818">
            <v>35643</v>
          </cell>
          <cell r="L1818" t="str">
            <v>K0</v>
          </cell>
          <cell r="M1818" t="str">
            <v>AG</v>
          </cell>
          <cell r="N1818">
            <v>35916</v>
          </cell>
          <cell r="O1818">
            <v>36405.104050925926</v>
          </cell>
          <cell r="P1818" t="str">
            <v>ADMIN</v>
          </cell>
          <cell r="Q1818">
            <v>36405.102743055555</v>
          </cell>
        </row>
        <row r="1819">
          <cell r="A1819" t="str">
            <v>97W00102914</v>
          </cell>
          <cell r="C1819" t="str">
            <v>TURU ABSALON</v>
          </cell>
          <cell r="D1819">
            <v>28565</v>
          </cell>
          <cell r="E1819" t="str">
            <v>L</v>
          </cell>
          <cell r="G1819">
            <v>35643</v>
          </cell>
          <cell r="L1819" t="str">
            <v>K0</v>
          </cell>
          <cell r="M1819" t="str">
            <v>A</v>
          </cell>
          <cell r="N1819">
            <v>35827</v>
          </cell>
          <cell r="O1819">
            <v>36405.104050925926</v>
          </cell>
          <cell r="P1819" t="str">
            <v>ADMIN</v>
          </cell>
          <cell r="Q1819">
            <v>36405.102743055555</v>
          </cell>
        </row>
        <row r="1820">
          <cell r="A1820" t="str">
            <v>97W00115171</v>
          </cell>
          <cell r="C1820" t="str">
            <v>SALAM</v>
          </cell>
          <cell r="D1820">
            <v>27139</v>
          </cell>
          <cell r="E1820" t="str">
            <v>L</v>
          </cell>
          <cell r="F1820">
            <v>35674</v>
          </cell>
          <cell r="G1820">
            <v>35674</v>
          </cell>
          <cell r="I1820">
            <v>35713</v>
          </cell>
          <cell r="L1820" t="str">
            <v>L</v>
          </cell>
          <cell r="M1820" t="str">
            <v>A</v>
          </cell>
          <cell r="N1820">
            <v>35704</v>
          </cell>
          <cell r="O1820">
            <v>36405.860312500001</v>
          </cell>
          <cell r="P1820" t="str">
            <v>ADMIN</v>
          </cell>
        </row>
        <row r="1821">
          <cell r="A1821" t="str">
            <v>97W00115189</v>
          </cell>
          <cell r="C1821" t="str">
            <v>JUDIONO</v>
          </cell>
          <cell r="D1821">
            <v>28991</v>
          </cell>
          <cell r="E1821" t="str">
            <v>L</v>
          </cell>
          <cell r="F1821">
            <v>35674</v>
          </cell>
          <cell r="G1821">
            <v>35674</v>
          </cell>
          <cell r="I1821">
            <v>35713</v>
          </cell>
          <cell r="L1821" t="str">
            <v>L</v>
          </cell>
          <cell r="M1821" t="str">
            <v>P</v>
          </cell>
          <cell r="N1821">
            <v>35844</v>
          </cell>
          <cell r="O1821">
            <v>36405.860312500001</v>
          </cell>
          <cell r="P1821" t="str">
            <v>ADMIN</v>
          </cell>
        </row>
        <row r="1822">
          <cell r="A1822" t="str">
            <v>97W00115197</v>
          </cell>
          <cell r="C1822" t="str">
            <v>MISNOTO</v>
          </cell>
          <cell r="D1822">
            <v>27989</v>
          </cell>
          <cell r="E1822" t="str">
            <v>L</v>
          </cell>
          <cell r="F1822">
            <v>35674</v>
          </cell>
          <cell r="G1822">
            <v>35674</v>
          </cell>
          <cell r="I1822">
            <v>35713</v>
          </cell>
          <cell r="L1822" t="str">
            <v>L</v>
          </cell>
          <cell r="M1822" t="str">
            <v>A</v>
          </cell>
          <cell r="N1822">
            <v>35765</v>
          </cell>
          <cell r="O1822">
            <v>36405.860312500001</v>
          </cell>
          <cell r="P1822" t="str">
            <v>ADMIN</v>
          </cell>
        </row>
        <row r="1823">
          <cell r="A1823" t="str">
            <v>97W00115205</v>
          </cell>
          <cell r="C1823" t="str">
            <v>BISLAM</v>
          </cell>
          <cell r="D1823">
            <v>23743</v>
          </cell>
          <cell r="E1823" t="str">
            <v>L</v>
          </cell>
          <cell r="G1823">
            <v>35674</v>
          </cell>
          <cell r="L1823" t="str">
            <v>K0</v>
          </cell>
          <cell r="M1823" t="str">
            <v>A</v>
          </cell>
          <cell r="N1823">
            <v>36100</v>
          </cell>
          <cell r="O1823">
            <v>36405.104050925926</v>
          </cell>
          <cell r="P1823" t="str">
            <v>ADMIN</v>
          </cell>
          <cell r="Q1823">
            <v>36405.102743055555</v>
          </cell>
        </row>
        <row r="1824">
          <cell r="A1824" t="str">
            <v>97W00115213</v>
          </cell>
          <cell r="C1824" t="str">
            <v>SARWONO</v>
          </cell>
          <cell r="D1824">
            <v>29221</v>
          </cell>
          <cell r="E1824" t="str">
            <v>L</v>
          </cell>
          <cell r="G1824">
            <v>35674</v>
          </cell>
          <cell r="L1824" t="str">
            <v>K0</v>
          </cell>
          <cell r="M1824" t="str">
            <v>A</v>
          </cell>
          <cell r="N1824">
            <v>36100</v>
          </cell>
          <cell r="O1824">
            <v>36405.104050925926</v>
          </cell>
          <cell r="P1824" t="str">
            <v>ADMIN</v>
          </cell>
          <cell r="Q1824">
            <v>36405.102743055555</v>
          </cell>
        </row>
        <row r="1825">
          <cell r="A1825" t="str">
            <v>97W00115221</v>
          </cell>
          <cell r="C1825" t="str">
            <v>KASAM</v>
          </cell>
          <cell r="D1825">
            <v>27030</v>
          </cell>
          <cell r="E1825" t="str">
            <v>L</v>
          </cell>
          <cell r="G1825">
            <v>35674</v>
          </cell>
          <cell r="L1825" t="str">
            <v>K0</v>
          </cell>
          <cell r="M1825" t="str">
            <v>A</v>
          </cell>
          <cell r="N1825">
            <v>36039</v>
          </cell>
          <cell r="O1825">
            <v>36405.104050925926</v>
          </cell>
          <cell r="P1825" t="str">
            <v>ADMIN</v>
          </cell>
          <cell r="Q1825">
            <v>36405.102743055555</v>
          </cell>
        </row>
        <row r="1826">
          <cell r="A1826" t="str">
            <v>97W00115239</v>
          </cell>
          <cell r="C1826" t="str">
            <v>SUYITNO KARSONO</v>
          </cell>
          <cell r="D1826">
            <v>24504</v>
          </cell>
          <cell r="E1826" t="str">
            <v>L</v>
          </cell>
          <cell r="G1826">
            <v>35674</v>
          </cell>
          <cell r="L1826" t="str">
            <v>K0</v>
          </cell>
          <cell r="M1826" t="str">
            <v>A</v>
          </cell>
          <cell r="N1826">
            <v>36951</v>
          </cell>
          <cell r="O1826">
            <v>36405.104050925926</v>
          </cell>
          <cell r="P1826" t="str">
            <v>ADMIN</v>
          </cell>
          <cell r="Q1826">
            <v>36405.102743055555</v>
          </cell>
        </row>
        <row r="1827">
          <cell r="A1827" t="str">
            <v>97W00115247</v>
          </cell>
          <cell r="C1827" t="str">
            <v>BONEM</v>
          </cell>
          <cell r="D1827">
            <v>26299</v>
          </cell>
          <cell r="E1827" t="str">
            <v>P</v>
          </cell>
          <cell r="G1827">
            <v>35674</v>
          </cell>
          <cell r="L1827" t="str">
            <v>K0</v>
          </cell>
          <cell r="M1827" t="str">
            <v>A</v>
          </cell>
          <cell r="N1827">
            <v>36526</v>
          </cell>
          <cell r="O1827">
            <v>36405.104050925926</v>
          </cell>
          <cell r="P1827" t="str">
            <v>ADMIN</v>
          </cell>
          <cell r="Q1827">
            <v>36405.102743055555</v>
          </cell>
        </row>
        <row r="1828">
          <cell r="A1828" t="str">
            <v>97W00115254</v>
          </cell>
          <cell r="C1828" t="str">
            <v>GIONO</v>
          </cell>
          <cell r="D1828">
            <v>18994</v>
          </cell>
          <cell r="E1828" t="str">
            <v>L</v>
          </cell>
          <cell r="G1828">
            <v>35674</v>
          </cell>
          <cell r="L1828" t="str">
            <v>K0</v>
          </cell>
          <cell r="M1828" t="str">
            <v>A</v>
          </cell>
          <cell r="N1828">
            <v>36192</v>
          </cell>
          <cell r="O1828">
            <v>36405.104050925926</v>
          </cell>
          <cell r="P1828" t="str">
            <v>ADMIN</v>
          </cell>
          <cell r="Q1828">
            <v>36405.102743055555</v>
          </cell>
        </row>
        <row r="1829">
          <cell r="A1829" t="str">
            <v>97W00115262</v>
          </cell>
          <cell r="C1829" t="str">
            <v>TURSINI</v>
          </cell>
          <cell r="D1829">
            <v>25965</v>
          </cell>
          <cell r="E1829" t="str">
            <v>P</v>
          </cell>
          <cell r="G1829">
            <v>35674</v>
          </cell>
          <cell r="L1829" t="str">
            <v>K0</v>
          </cell>
          <cell r="M1829" t="str">
            <v>A</v>
          </cell>
          <cell r="N1829">
            <v>36192</v>
          </cell>
          <cell r="O1829">
            <v>36405.104050925926</v>
          </cell>
          <cell r="P1829" t="str">
            <v>ADMIN</v>
          </cell>
          <cell r="Q1829">
            <v>36405.102743055555</v>
          </cell>
        </row>
        <row r="1830">
          <cell r="A1830" t="str">
            <v>97W00115270</v>
          </cell>
          <cell r="C1830" t="str">
            <v>RUDI HARSONO</v>
          </cell>
          <cell r="D1830">
            <v>23208</v>
          </cell>
          <cell r="E1830" t="str">
            <v>L</v>
          </cell>
          <cell r="G1830">
            <v>35674</v>
          </cell>
          <cell r="L1830" t="str">
            <v>K0</v>
          </cell>
          <cell r="M1830" t="str">
            <v>AG</v>
          </cell>
          <cell r="N1830">
            <v>36526</v>
          </cell>
          <cell r="O1830">
            <v>37837.625694444447</v>
          </cell>
          <cell r="P1830" t="str">
            <v>ENY</v>
          </cell>
          <cell r="Q1830">
            <v>36405.102743055555</v>
          </cell>
        </row>
        <row r="1831">
          <cell r="A1831" t="str">
            <v>97W00115288</v>
          </cell>
          <cell r="C1831" t="str">
            <v>HARYANTI</v>
          </cell>
          <cell r="D1831">
            <v>22647</v>
          </cell>
          <cell r="E1831" t="str">
            <v>P</v>
          </cell>
          <cell r="G1831">
            <v>35674</v>
          </cell>
          <cell r="L1831" t="str">
            <v>K0</v>
          </cell>
          <cell r="M1831" t="str">
            <v>AG</v>
          </cell>
          <cell r="N1831">
            <v>36526</v>
          </cell>
          <cell r="O1831">
            <v>37837.625162037039</v>
          </cell>
          <cell r="P1831" t="str">
            <v>ENY</v>
          </cell>
          <cell r="Q1831">
            <v>36405.102743055555</v>
          </cell>
        </row>
        <row r="1832">
          <cell r="A1832" t="str">
            <v>97W00115296</v>
          </cell>
          <cell r="C1832" t="str">
            <v>SURATMO</v>
          </cell>
          <cell r="D1832">
            <v>20821</v>
          </cell>
          <cell r="E1832" t="str">
            <v>L</v>
          </cell>
          <cell r="G1832">
            <v>35674</v>
          </cell>
          <cell r="L1832" t="str">
            <v>K0</v>
          </cell>
          <cell r="M1832" t="str">
            <v>AG</v>
          </cell>
          <cell r="N1832">
            <v>36708</v>
          </cell>
          <cell r="O1832">
            <v>38090.502916666665</v>
          </cell>
          <cell r="P1832" t="str">
            <v>A230320</v>
          </cell>
          <cell r="Q1832">
            <v>36405.102743055555</v>
          </cell>
        </row>
        <row r="1833">
          <cell r="A1833" t="str">
            <v>97W00115304</v>
          </cell>
          <cell r="C1833" t="str">
            <v>MISKEM</v>
          </cell>
          <cell r="D1833">
            <v>28491</v>
          </cell>
          <cell r="E1833" t="str">
            <v>L</v>
          </cell>
          <cell r="G1833">
            <v>35674</v>
          </cell>
          <cell r="L1833" t="str">
            <v>K0</v>
          </cell>
          <cell r="M1833" t="str">
            <v>AG</v>
          </cell>
          <cell r="N1833">
            <v>36708</v>
          </cell>
          <cell r="O1833">
            <v>38188.321018518516</v>
          </cell>
          <cell r="P1833" t="str">
            <v>A230320</v>
          </cell>
          <cell r="Q1833">
            <v>36405.102743055555</v>
          </cell>
        </row>
        <row r="1834">
          <cell r="A1834" t="str">
            <v>97W00115312</v>
          </cell>
          <cell r="C1834" t="str">
            <v>DIDI ATMONO</v>
          </cell>
          <cell r="D1834">
            <v>23237</v>
          </cell>
          <cell r="E1834" t="str">
            <v>L</v>
          </cell>
          <cell r="G1834">
            <v>35674</v>
          </cell>
          <cell r="L1834" t="str">
            <v>K0</v>
          </cell>
          <cell r="M1834" t="str">
            <v>AG</v>
          </cell>
          <cell r="N1834">
            <v>37742</v>
          </cell>
          <cell r="O1834">
            <v>37768.472939814812</v>
          </cell>
          <cell r="P1834" t="str">
            <v>ENY</v>
          </cell>
          <cell r="Q1834">
            <v>36405.102743055555</v>
          </cell>
        </row>
        <row r="1835">
          <cell r="A1835" t="str">
            <v>97W00115320</v>
          </cell>
          <cell r="C1835" t="str">
            <v>SAMINEM</v>
          </cell>
          <cell r="D1835">
            <v>25934</v>
          </cell>
          <cell r="E1835" t="str">
            <v>P</v>
          </cell>
          <cell r="G1835">
            <v>35674</v>
          </cell>
          <cell r="L1835" t="str">
            <v>K0</v>
          </cell>
          <cell r="M1835" t="str">
            <v>AG</v>
          </cell>
          <cell r="N1835">
            <v>37530</v>
          </cell>
          <cell r="O1835">
            <v>37697.58053240741</v>
          </cell>
          <cell r="P1835" t="str">
            <v>ENY</v>
          </cell>
          <cell r="Q1835">
            <v>36405.102743055555</v>
          </cell>
        </row>
        <row r="1836">
          <cell r="A1836" t="str">
            <v>97W00115338</v>
          </cell>
          <cell r="B1836" t="str">
            <v>971300531</v>
          </cell>
          <cell r="C1836" t="str">
            <v>KUSNOTO</v>
          </cell>
          <cell r="D1836">
            <v>20974</v>
          </cell>
          <cell r="E1836" t="str">
            <v>L</v>
          </cell>
          <cell r="G1836">
            <v>35674</v>
          </cell>
          <cell r="L1836" t="str">
            <v>K0</v>
          </cell>
          <cell r="O1836">
            <v>38107</v>
          </cell>
          <cell r="P1836" t="str">
            <v>DE233310</v>
          </cell>
          <cell r="Q1836">
            <v>36405.102743055555</v>
          </cell>
        </row>
        <row r="1837">
          <cell r="A1837" t="str">
            <v>97W00115346</v>
          </cell>
          <cell r="C1837" t="str">
            <v>RUMINI</v>
          </cell>
          <cell r="D1837">
            <v>23743</v>
          </cell>
          <cell r="E1837" t="str">
            <v>P</v>
          </cell>
          <cell r="G1837">
            <v>35674</v>
          </cell>
          <cell r="L1837" t="str">
            <v>K0</v>
          </cell>
          <cell r="M1837" t="str">
            <v>AG</v>
          </cell>
          <cell r="N1837">
            <v>37530</v>
          </cell>
          <cell r="O1837">
            <v>37721.624108796299</v>
          </cell>
          <cell r="P1837" t="str">
            <v>ENY</v>
          </cell>
          <cell r="Q1837">
            <v>36405.102743055555</v>
          </cell>
        </row>
        <row r="1838">
          <cell r="A1838" t="str">
            <v>97W00115353</v>
          </cell>
          <cell r="C1838" t="str">
            <v>MISYONO</v>
          </cell>
          <cell r="D1838">
            <v>22647</v>
          </cell>
          <cell r="E1838" t="str">
            <v>L</v>
          </cell>
          <cell r="G1838">
            <v>35674</v>
          </cell>
          <cell r="L1838" t="str">
            <v>K0</v>
          </cell>
          <cell r="M1838" t="str">
            <v>AG</v>
          </cell>
          <cell r="N1838">
            <v>38018</v>
          </cell>
          <cell r="O1838">
            <v>38063.384456018517</v>
          </cell>
          <cell r="P1838" t="str">
            <v>A230320</v>
          </cell>
          <cell r="Q1838">
            <v>36405.102743055555</v>
          </cell>
        </row>
        <row r="1839">
          <cell r="A1839" t="str">
            <v>97W00115361</v>
          </cell>
          <cell r="C1839" t="str">
            <v>SARNI</v>
          </cell>
          <cell r="D1839">
            <v>24473</v>
          </cell>
          <cell r="E1839" t="str">
            <v>P</v>
          </cell>
          <cell r="G1839">
            <v>35674</v>
          </cell>
          <cell r="L1839" t="str">
            <v>K0</v>
          </cell>
          <cell r="M1839" t="str">
            <v>AG</v>
          </cell>
          <cell r="N1839">
            <v>37530</v>
          </cell>
          <cell r="O1839">
            <v>37697.579872685186</v>
          </cell>
          <cell r="P1839" t="str">
            <v>ENY</v>
          </cell>
          <cell r="Q1839">
            <v>36405.102743055555</v>
          </cell>
        </row>
        <row r="1840">
          <cell r="A1840" t="str">
            <v>97W00115379</v>
          </cell>
          <cell r="C1840" t="str">
            <v>SAE UN</v>
          </cell>
          <cell r="D1840">
            <v>27080</v>
          </cell>
          <cell r="E1840" t="str">
            <v>L</v>
          </cell>
          <cell r="G1840">
            <v>35674</v>
          </cell>
          <cell r="L1840" t="str">
            <v>K0</v>
          </cell>
          <cell r="M1840" t="str">
            <v>A</v>
          </cell>
          <cell r="N1840">
            <v>35827</v>
          </cell>
          <cell r="O1840">
            <v>36405.104027777779</v>
          </cell>
          <cell r="P1840" t="str">
            <v>ADMIN</v>
          </cell>
          <cell r="Q1840">
            <v>36405.102743055555</v>
          </cell>
        </row>
        <row r="1841">
          <cell r="A1841" t="str">
            <v>97W00115387</v>
          </cell>
          <cell r="C1841" t="str">
            <v>ERMAH</v>
          </cell>
          <cell r="D1841">
            <v>28474</v>
          </cell>
          <cell r="E1841" t="str">
            <v>P</v>
          </cell>
          <cell r="G1841">
            <v>35674</v>
          </cell>
          <cell r="L1841" t="str">
            <v>K0</v>
          </cell>
          <cell r="M1841" t="str">
            <v>A</v>
          </cell>
          <cell r="N1841">
            <v>35827</v>
          </cell>
          <cell r="O1841">
            <v>36405.104027777779</v>
          </cell>
          <cell r="P1841" t="str">
            <v>ADMIN</v>
          </cell>
          <cell r="Q1841">
            <v>36405.102743055555</v>
          </cell>
        </row>
        <row r="1842">
          <cell r="A1842" t="str">
            <v>97W00115395</v>
          </cell>
          <cell r="C1842" t="str">
            <v>BONCING NASLIM</v>
          </cell>
          <cell r="D1842">
            <v>26665</v>
          </cell>
          <cell r="E1842" t="str">
            <v>L</v>
          </cell>
          <cell r="G1842">
            <v>35674</v>
          </cell>
          <cell r="L1842" t="str">
            <v>K0</v>
          </cell>
          <cell r="M1842" t="str">
            <v>A</v>
          </cell>
          <cell r="N1842">
            <v>36951</v>
          </cell>
          <cell r="O1842">
            <v>36405.104027777779</v>
          </cell>
          <cell r="P1842" t="str">
            <v>ADMIN</v>
          </cell>
          <cell r="Q1842">
            <v>36405.102743055555</v>
          </cell>
        </row>
        <row r="1843">
          <cell r="A1843" t="str">
            <v>97W00115403</v>
          </cell>
          <cell r="C1843" t="str">
            <v>TARIEM</v>
          </cell>
          <cell r="D1843">
            <v>29321</v>
          </cell>
          <cell r="E1843" t="str">
            <v>L</v>
          </cell>
          <cell r="G1843">
            <v>35674</v>
          </cell>
          <cell r="L1843" t="str">
            <v>K0</v>
          </cell>
          <cell r="M1843" t="str">
            <v>A</v>
          </cell>
          <cell r="N1843">
            <v>36951</v>
          </cell>
          <cell r="O1843">
            <v>36405.104027777779</v>
          </cell>
          <cell r="P1843" t="str">
            <v>ADMIN</v>
          </cell>
          <cell r="Q1843">
            <v>36405.102743055555</v>
          </cell>
        </row>
        <row r="1844">
          <cell r="A1844" t="str">
            <v>97W00115411</v>
          </cell>
          <cell r="B1844" t="str">
            <v>971300539</v>
          </cell>
          <cell r="C1844" t="str">
            <v>YATNO AL SIKUN</v>
          </cell>
          <cell r="D1844">
            <v>26534</v>
          </cell>
          <cell r="E1844" t="str">
            <v>L</v>
          </cell>
          <cell r="G1844">
            <v>35674</v>
          </cell>
          <cell r="L1844" t="str">
            <v>K0</v>
          </cell>
          <cell r="O1844">
            <v>38107</v>
          </cell>
          <cell r="P1844" t="str">
            <v>DE233310</v>
          </cell>
          <cell r="Q1844">
            <v>36405.102743055555</v>
          </cell>
        </row>
        <row r="1845">
          <cell r="A1845" t="str">
            <v>97W00115429</v>
          </cell>
          <cell r="C1845" t="str">
            <v>FERI ABIDIN</v>
          </cell>
          <cell r="D1845">
            <v>27225</v>
          </cell>
          <cell r="E1845" t="str">
            <v>P</v>
          </cell>
          <cell r="G1845">
            <v>35674</v>
          </cell>
          <cell r="L1845" t="str">
            <v>K0</v>
          </cell>
          <cell r="M1845" t="str">
            <v>A</v>
          </cell>
          <cell r="N1845">
            <v>35947</v>
          </cell>
          <cell r="O1845">
            <v>36405.104016203702</v>
          </cell>
          <cell r="P1845" t="str">
            <v>ADMIN</v>
          </cell>
          <cell r="Q1845">
            <v>36405.102743055555</v>
          </cell>
        </row>
        <row r="1846">
          <cell r="A1846" t="str">
            <v>97W00115437</v>
          </cell>
          <cell r="C1846" t="str">
            <v>NIMAN SARMONO</v>
          </cell>
          <cell r="D1846">
            <v>26299</v>
          </cell>
          <cell r="E1846" t="str">
            <v>L</v>
          </cell>
          <cell r="G1846">
            <v>35674</v>
          </cell>
          <cell r="L1846" t="str">
            <v>K0</v>
          </cell>
          <cell r="M1846" t="str">
            <v>AG</v>
          </cell>
          <cell r="N1846">
            <v>37500</v>
          </cell>
          <cell r="O1846">
            <v>37560.471064814818</v>
          </cell>
          <cell r="P1846" t="str">
            <v>ENY</v>
          </cell>
          <cell r="Q1846">
            <v>36405.102743055555</v>
          </cell>
        </row>
        <row r="1847">
          <cell r="A1847" t="str">
            <v>97W00115445</v>
          </cell>
          <cell r="C1847" t="str">
            <v>SARINEM</v>
          </cell>
          <cell r="D1847">
            <v>26299</v>
          </cell>
          <cell r="E1847" t="str">
            <v>P</v>
          </cell>
          <cell r="G1847">
            <v>35674</v>
          </cell>
          <cell r="L1847" t="str">
            <v>K0</v>
          </cell>
          <cell r="M1847" t="str">
            <v>AG</v>
          </cell>
          <cell r="N1847">
            <v>37500</v>
          </cell>
          <cell r="O1847">
            <v>37560.458090277774</v>
          </cell>
          <cell r="P1847" t="str">
            <v>ENY</v>
          </cell>
          <cell r="Q1847">
            <v>36405.102743055555</v>
          </cell>
        </row>
        <row r="1848">
          <cell r="A1848" t="str">
            <v>97W00115452</v>
          </cell>
          <cell r="C1848" t="str">
            <v>MISLAM</v>
          </cell>
          <cell r="D1848">
            <v>28534</v>
          </cell>
          <cell r="E1848" t="str">
            <v>L</v>
          </cell>
          <cell r="G1848">
            <v>35674</v>
          </cell>
          <cell r="L1848" t="str">
            <v>K0</v>
          </cell>
          <cell r="M1848" t="str">
            <v>A</v>
          </cell>
          <cell r="N1848">
            <v>36892</v>
          </cell>
          <cell r="O1848">
            <v>36405.104016203702</v>
          </cell>
          <cell r="P1848" t="str">
            <v>ADMIN</v>
          </cell>
          <cell r="Q1848">
            <v>36405.102743055555</v>
          </cell>
        </row>
        <row r="1849">
          <cell r="A1849" t="str">
            <v>97W00115460</v>
          </cell>
          <cell r="C1849" t="str">
            <v>WAHYONO JAMIL</v>
          </cell>
          <cell r="D1849">
            <v>24387</v>
          </cell>
          <cell r="E1849" t="str">
            <v>L</v>
          </cell>
          <cell r="G1849">
            <v>35674</v>
          </cell>
          <cell r="L1849" t="str">
            <v>K0</v>
          </cell>
          <cell r="M1849" t="str">
            <v>AG</v>
          </cell>
          <cell r="N1849">
            <v>37622</v>
          </cell>
          <cell r="O1849">
            <v>37560.468171296299</v>
          </cell>
          <cell r="P1849" t="str">
            <v>ENY</v>
          </cell>
          <cell r="Q1849">
            <v>36405.102743055555</v>
          </cell>
        </row>
        <row r="1850">
          <cell r="A1850" t="str">
            <v>97W00115478</v>
          </cell>
          <cell r="C1850" t="str">
            <v>MINEM</v>
          </cell>
          <cell r="D1850">
            <v>24999</v>
          </cell>
          <cell r="E1850" t="str">
            <v>P</v>
          </cell>
          <cell r="G1850">
            <v>35674</v>
          </cell>
          <cell r="L1850" t="str">
            <v>K0</v>
          </cell>
          <cell r="M1850" t="str">
            <v>AG</v>
          </cell>
          <cell r="N1850">
            <v>37500</v>
          </cell>
          <cell r="O1850">
            <v>37560.465324074074</v>
          </cell>
          <cell r="P1850" t="str">
            <v>ENY</v>
          </cell>
          <cell r="Q1850">
            <v>36405.102743055555</v>
          </cell>
        </row>
        <row r="1851">
          <cell r="A1851" t="str">
            <v>97W00115486</v>
          </cell>
          <cell r="C1851" t="str">
            <v>SUTARMO MISTAR</v>
          </cell>
          <cell r="D1851">
            <v>26225</v>
          </cell>
          <cell r="E1851" t="str">
            <v>L</v>
          </cell>
          <cell r="G1851">
            <v>35674</v>
          </cell>
          <cell r="L1851" t="str">
            <v>K0</v>
          </cell>
          <cell r="M1851" t="str">
            <v>AG</v>
          </cell>
          <cell r="N1851">
            <v>37500</v>
          </cell>
          <cell r="O1851">
            <v>37560.463252314818</v>
          </cell>
          <cell r="P1851" t="str">
            <v>ENY</v>
          </cell>
          <cell r="Q1851">
            <v>36405.102743055555</v>
          </cell>
        </row>
        <row r="1852">
          <cell r="A1852" t="str">
            <v>97W00115494</v>
          </cell>
          <cell r="C1852" t="str">
            <v>NASIEM</v>
          </cell>
          <cell r="D1852">
            <v>28283</v>
          </cell>
          <cell r="E1852" t="str">
            <v>P</v>
          </cell>
          <cell r="G1852">
            <v>35674</v>
          </cell>
          <cell r="L1852" t="str">
            <v>K0</v>
          </cell>
          <cell r="M1852" t="str">
            <v>AG</v>
          </cell>
          <cell r="N1852">
            <v>37500</v>
          </cell>
          <cell r="O1852">
            <v>37560.469629629632</v>
          </cell>
          <cell r="P1852" t="str">
            <v>ENY</v>
          </cell>
          <cell r="Q1852">
            <v>36405.102743055555</v>
          </cell>
        </row>
        <row r="1853">
          <cell r="A1853" t="str">
            <v>97W00115502</v>
          </cell>
          <cell r="C1853" t="str">
            <v>YUSUF</v>
          </cell>
          <cell r="D1853">
            <v>24835</v>
          </cell>
          <cell r="E1853" t="str">
            <v>L</v>
          </cell>
          <cell r="G1853">
            <v>35674</v>
          </cell>
          <cell r="L1853" t="str">
            <v>K0</v>
          </cell>
          <cell r="M1853" t="str">
            <v>A</v>
          </cell>
          <cell r="N1853">
            <v>35855</v>
          </cell>
          <cell r="O1853">
            <v>36405.104016203702</v>
          </cell>
          <cell r="P1853" t="str">
            <v>ADMIN</v>
          </cell>
          <cell r="Q1853">
            <v>36405.102743055555</v>
          </cell>
        </row>
        <row r="1854">
          <cell r="A1854" t="str">
            <v>97W00115510</v>
          </cell>
          <cell r="C1854" t="str">
            <v>TARMINI</v>
          </cell>
          <cell r="D1854">
            <v>26157</v>
          </cell>
          <cell r="E1854" t="str">
            <v>P</v>
          </cell>
          <cell r="G1854">
            <v>35674</v>
          </cell>
          <cell r="L1854" t="str">
            <v>K0</v>
          </cell>
          <cell r="M1854" t="str">
            <v>A</v>
          </cell>
          <cell r="N1854">
            <v>35855</v>
          </cell>
          <cell r="O1854">
            <v>36405.104016203702</v>
          </cell>
          <cell r="P1854" t="str">
            <v>ADMIN</v>
          </cell>
          <cell r="Q1854">
            <v>36405.102743055555</v>
          </cell>
        </row>
        <row r="1855">
          <cell r="A1855" t="str">
            <v>97W00115528</v>
          </cell>
          <cell r="C1855" t="str">
            <v>ROHANI</v>
          </cell>
          <cell r="D1855">
            <v>22140</v>
          </cell>
          <cell r="E1855" t="str">
            <v>L</v>
          </cell>
          <cell r="G1855">
            <v>35674</v>
          </cell>
          <cell r="L1855" t="str">
            <v>K0</v>
          </cell>
          <cell r="M1855" t="str">
            <v>A</v>
          </cell>
          <cell r="N1855">
            <v>35855</v>
          </cell>
          <cell r="O1855">
            <v>36405.104016203702</v>
          </cell>
          <cell r="P1855" t="str">
            <v>ADMIN</v>
          </cell>
          <cell r="Q1855">
            <v>36405.102743055555</v>
          </cell>
        </row>
        <row r="1856">
          <cell r="A1856" t="str">
            <v>97W00115536</v>
          </cell>
          <cell r="C1856" t="str">
            <v>ADEM</v>
          </cell>
          <cell r="D1856">
            <v>24746</v>
          </cell>
          <cell r="E1856" t="str">
            <v>P</v>
          </cell>
          <cell r="G1856">
            <v>35674</v>
          </cell>
          <cell r="L1856" t="str">
            <v>K0</v>
          </cell>
          <cell r="M1856" t="str">
            <v>A</v>
          </cell>
          <cell r="N1856">
            <v>35855</v>
          </cell>
          <cell r="O1856">
            <v>36405.104016203702</v>
          </cell>
          <cell r="P1856" t="str">
            <v>ADMIN</v>
          </cell>
          <cell r="Q1856">
            <v>36405.102743055555</v>
          </cell>
        </row>
        <row r="1857">
          <cell r="A1857" t="str">
            <v>97W00115544</v>
          </cell>
          <cell r="C1857" t="str">
            <v>ABD CHOLOK SOBIHIN</v>
          </cell>
          <cell r="D1857">
            <v>23311</v>
          </cell>
          <cell r="E1857" t="str">
            <v>L</v>
          </cell>
          <cell r="G1857">
            <v>35674</v>
          </cell>
          <cell r="L1857" t="str">
            <v>K0</v>
          </cell>
          <cell r="M1857" t="str">
            <v>A</v>
          </cell>
          <cell r="N1857">
            <v>36192</v>
          </cell>
          <cell r="O1857">
            <v>36405.104004629633</v>
          </cell>
          <cell r="P1857" t="str">
            <v>ADMIN</v>
          </cell>
          <cell r="Q1857">
            <v>36405.102743055555</v>
          </cell>
        </row>
        <row r="1858">
          <cell r="A1858" t="str">
            <v>97W00115551</v>
          </cell>
          <cell r="C1858" t="str">
            <v>LASMINI</v>
          </cell>
          <cell r="D1858">
            <v>24641</v>
          </cell>
          <cell r="E1858" t="str">
            <v>P</v>
          </cell>
          <cell r="G1858">
            <v>35674</v>
          </cell>
          <cell r="L1858" t="str">
            <v>K0</v>
          </cell>
          <cell r="M1858" t="str">
            <v>A</v>
          </cell>
          <cell r="N1858">
            <v>36192</v>
          </cell>
          <cell r="O1858">
            <v>36405.104004629633</v>
          </cell>
          <cell r="P1858" t="str">
            <v>ADMIN</v>
          </cell>
          <cell r="Q1858">
            <v>36405.102743055555</v>
          </cell>
        </row>
        <row r="1859">
          <cell r="A1859" t="str">
            <v>97W00115569</v>
          </cell>
          <cell r="C1859" t="str">
            <v>MISTAM</v>
          </cell>
          <cell r="D1859">
            <v>24804</v>
          </cell>
          <cell r="E1859" t="str">
            <v>L</v>
          </cell>
          <cell r="G1859">
            <v>35674</v>
          </cell>
          <cell r="L1859" t="str">
            <v>K0</v>
          </cell>
          <cell r="M1859" t="str">
            <v>P</v>
          </cell>
          <cell r="N1859">
            <v>35844</v>
          </cell>
          <cell r="O1859">
            <v>36405.104004629633</v>
          </cell>
          <cell r="P1859" t="str">
            <v>ADMIN</v>
          </cell>
          <cell r="Q1859">
            <v>36405.102743055555</v>
          </cell>
        </row>
        <row r="1860">
          <cell r="A1860" t="str">
            <v>97W00115577</v>
          </cell>
          <cell r="C1860" t="str">
            <v>BANIAH</v>
          </cell>
          <cell r="D1860">
            <v>25205</v>
          </cell>
          <cell r="E1860" t="str">
            <v>P</v>
          </cell>
          <cell r="G1860">
            <v>35674</v>
          </cell>
          <cell r="L1860" t="str">
            <v>K0</v>
          </cell>
          <cell r="M1860" t="str">
            <v>A</v>
          </cell>
          <cell r="N1860">
            <v>36404</v>
          </cell>
          <cell r="O1860">
            <v>36405.104004629633</v>
          </cell>
          <cell r="P1860" t="str">
            <v>ADMIN</v>
          </cell>
          <cell r="Q1860">
            <v>36405.102743055555</v>
          </cell>
        </row>
        <row r="1861">
          <cell r="A1861" t="str">
            <v>97W00115585</v>
          </cell>
          <cell r="C1861" t="str">
            <v>SURYANTO</v>
          </cell>
          <cell r="D1861">
            <v>26965</v>
          </cell>
          <cell r="E1861" t="str">
            <v>L</v>
          </cell>
          <cell r="G1861">
            <v>35674</v>
          </cell>
          <cell r="L1861" t="str">
            <v>K0</v>
          </cell>
          <cell r="M1861" t="str">
            <v>A</v>
          </cell>
          <cell r="N1861">
            <v>35827</v>
          </cell>
          <cell r="O1861">
            <v>36405.104004629633</v>
          </cell>
          <cell r="P1861" t="str">
            <v>ADMIN</v>
          </cell>
          <cell r="Q1861">
            <v>36405.102743055555</v>
          </cell>
        </row>
        <row r="1862">
          <cell r="A1862" t="str">
            <v>97W00115593</v>
          </cell>
          <cell r="C1862" t="str">
            <v>NASIYEM</v>
          </cell>
          <cell r="D1862">
            <v>27728</v>
          </cell>
          <cell r="E1862" t="str">
            <v>P</v>
          </cell>
          <cell r="G1862">
            <v>35674</v>
          </cell>
          <cell r="L1862" t="str">
            <v>K0</v>
          </cell>
          <cell r="M1862" t="str">
            <v>A</v>
          </cell>
          <cell r="N1862">
            <v>35827</v>
          </cell>
          <cell r="O1862">
            <v>36405.104004629633</v>
          </cell>
          <cell r="P1862" t="str">
            <v>ADMIN</v>
          </cell>
          <cell r="Q1862">
            <v>36405.102743055555</v>
          </cell>
        </row>
        <row r="1863">
          <cell r="A1863" t="str">
            <v>97W00115601</v>
          </cell>
          <cell r="C1863" t="str">
            <v>SUKIRNO</v>
          </cell>
          <cell r="D1863">
            <v>28635</v>
          </cell>
          <cell r="E1863" t="str">
            <v>L</v>
          </cell>
          <cell r="G1863">
            <v>35674</v>
          </cell>
          <cell r="L1863" t="str">
            <v>K0</v>
          </cell>
          <cell r="M1863" t="str">
            <v>A</v>
          </cell>
          <cell r="N1863">
            <v>36161</v>
          </cell>
          <cell r="O1863">
            <v>36405.104004629633</v>
          </cell>
          <cell r="P1863" t="str">
            <v>ADMIN</v>
          </cell>
          <cell r="Q1863">
            <v>36405.102743055555</v>
          </cell>
        </row>
        <row r="1864">
          <cell r="A1864" t="str">
            <v>97W00115619</v>
          </cell>
          <cell r="C1864" t="str">
            <v>ADMAN</v>
          </cell>
          <cell r="D1864">
            <v>27909</v>
          </cell>
          <cell r="E1864" t="str">
            <v>L</v>
          </cell>
          <cell r="F1864">
            <v>35674</v>
          </cell>
          <cell r="G1864">
            <v>35674</v>
          </cell>
          <cell r="I1864">
            <v>35713</v>
          </cell>
          <cell r="L1864" t="str">
            <v>L</v>
          </cell>
          <cell r="M1864" t="str">
            <v>A</v>
          </cell>
          <cell r="N1864">
            <v>35765</v>
          </cell>
          <cell r="O1864">
            <v>36405.860324074078</v>
          </cell>
          <cell r="P1864" t="str">
            <v>ADMIN</v>
          </cell>
        </row>
        <row r="1865">
          <cell r="A1865" t="str">
            <v>97W00115627</v>
          </cell>
          <cell r="C1865" t="str">
            <v>SALYO</v>
          </cell>
          <cell r="D1865">
            <v>29048</v>
          </cell>
          <cell r="E1865" t="str">
            <v>L</v>
          </cell>
          <cell r="G1865">
            <v>35674</v>
          </cell>
          <cell r="L1865" t="str">
            <v>K0</v>
          </cell>
          <cell r="M1865" t="str">
            <v>A</v>
          </cell>
          <cell r="N1865">
            <v>35855</v>
          </cell>
          <cell r="O1865">
            <v>36405.104004629633</v>
          </cell>
          <cell r="P1865" t="str">
            <v>ADMIN</v>
          </cell>
          <cell r="Q1865">
            <v>36405.102743055555</v>
          </cell>
        </row>
        <row r="1866">
          <cell r="A1866" t="str">
            <v>97W00115635</v>
          </cell>
          <cell r="C1866" t="str">
            <v>SUCHEM</v>
          </cell>
          <cell r="D1866">
            <v>29589</v>
          </cell>
          <cell r="E1866" t="str">
            <v>P</v>
          </cell>
          <cell r="G1866">
            <v>35674</v>
          </cell>
          <cell r="L1866" t="str">
            <v>K0</v>
          </cell>
          <cell r="M1866" t="str">
            <v>A</v>
          </cell>
          <cell r="N1866">
            <v>35916</v>
          </cell>
          <cell r="O1866">
            <v>36405.104004629633</v>
          </cell>
          <cell r="P1866" t="str">
            <v>ADMIN</v>
          </cell>
          <cell r="Q1866">
            <v>36405.102743055555</v>
          </cell>
        </row>
        <row r="1867">
          <cell r="A1867" t="str">
            <v>97W00115643</v>
          </cell>
          <cell r="C1867" t="str">
            <v>NASRUN</v>
          </cell>
          <cell r="D1867">
            <v>26305</v>
          </cell>
          <cell r="E1867" t="str">
            <v>L</v>
          </cell>
          <cell r="G1867">
            <v>35674</v>
          </cell>
          <cell r="L1867" t="str">
            <v>K0</v>
          </cell>
          <cell r="M1867" t="str">
            <v>AG</v>
          </cell>
          <cell r="N1867">
            <v>37500</v>
          </cell>
          <cell r="O1867">
            <v>37560.460555555554</v>
          </cell>
          <cell r="P1867" t="str">
            <v>ENY</v>
          </cell>
          <cell r="Q1867">
            <v>36405.102743055555</v>
          </cell>
        </row>
        <row r="1868">
          <cell r="A1868" t="str">
            <v>97W00115650</v>
          </cell>
          <cell r="C1868" t="str">
            <v>ARTINAH</v>
          </cell>
          <cell r="D1868">
            <v>27395</v>
          </cell>
          <cell r="E1868" t="str">
            <v>P</v>
          </cell>
          <cell r="G1868">
            <v>35674</v>
          </cell>
          <cell r="L1868" t="str">
            <v>K0</v>
          </cell>
          <cell r="M1868" t="str">
            <v>AG</v>
          </cell>
          <cell r="N1868">
            <v>37500</v>
          </cell>
          <cell r="O1868">
            <v>37560.459131944444</v>
          </cell>
          <cell r="P1868" t="str">
            <v>ENY</v>
          </cell>
          <cell r="Q1868">
            <v>36405.102743055555</v>
          </cell>
        </row>
        <row r="1869">
          <cell r="A1869" t="str">
            <v>97W00115668</v>
          </cell>
          <cell r="C1869" t="str">
            <v>SUNARTO MAMAD</v>
          </cell>
          <cell r="D1869">
            <v>18524</v>
          </cell>
          <cell r="E1869" t="str">
            <v>L</v>
          </cell>
          <cell r="G1869">
            <v>35674</v>
          </cell>
          <cell r="L1869" t="str">
            <v>K0</v>
          </cell>
          <cell r="M1869" t="str">
            <v>A</v>
          </cell>
          <cell r="N1869">
            <v>36923</v>
          </cell>
          <cell r="O1869">
            <v>36405.104004629633</v>
          </cell>
          <cell r="P1869" t="str">
            <v>ADMIN</v>
          </cell>
          <cell r="Q1869">
            <v>36405.102743055555</v>
          </cell>
        </row>
        <row r="1870">
          <cell r="A1870" t="str">
            <v>97W00115676</v>
          </cell>
          <cell r="C1870" t="str">
            <v>SENI</v>
          </cell>
          <cell r="D1870">
            <v>22647</v>
          </cell>
          <cell r="E1870" t="str">
            <v>P</v>
          </cell>
          <cell r="G1870">
            <v>35674</v>
          </cell>
          <cell r="L1870" t="str">
            <v>K0</v>
          </cell>
          <cell r="M1870" t="str">
            <v>A</v>
          </cell>
          <cell r="N1870">
            <v>36951</v>
          </cell>
          <cell r="O1870">
            <v>36405.103993055556</v>
          </cell>
          <cell r="P1870" t="str">
            <v>ADMIN</v>
          </cell>
          <cell r="Q1870">
            <v>36405.102743055555</v>
          </cell>
        </row>
        <row r="1871">
          <cell r="A1871" t="str">
            <v>97W00115684</v>
          </cell>
          <cell r="C1871" t="str">
            <v>HAMIDRUN</v>
          </cell>
          <cell r="D1871">
            <v>27760</v>
          </cell>
          <cell r="E1871" t="str">
            <v>L</v>
          </cell>
          <cell r="G1871">
            <v>35674</v>
          </cell>
          <cell r="L1871" t="str">
            <v>K0</v>
          </cell>
          <cell r="M1871" t="str">
            <v>A</v>
          </cell>
          <cell r="N1871">
            <v>36526</v>
          </cell>
          <cell r="O1871">
            <v>36405.103993055556</v>
          </cell>
          <cell r="P1871" t="str">
            <v>ADMIN</v>
          </cell>
          <cell r="Q1871">
            <v>36405.102743055555</v>
          </cell>
        </row>
        <row r="1872">
          <cell r="A1872" t="str">
            <v>97W00115692</v>
          </cell>
          <cell r="C1872" t="str">
            <v>YANTO</v>
          </cell>
          <cell r="D1872">
            <v>30682</v>
          </cell>
          <cell r="E1872" t="str">
            <v>L</v>
          </cell>
          <cell r="G1872">
            <v>35674</v>
          </cell>
          <cell r="L1872" t="str">
            <v>K0</v>
          </cell>
          <cell r="M1872" t="str">
            <v>A</v>
          </cell>
          <cell r="N1872">
            <v>36951</v>
          </cell>
          <cell r="O1872">
            <v>36405.103993055556</v>
          </cell>
          <cell r="P1872" t="str">
            <v>ADMIN</v>
          </cell>
          <cell r="Q1872">
            <v>36405.102743055555</v>
          </cell>
        </row>
        <row r="1873">
          <cell r="A1873" t="str">
            <v>97W00115700</v>
          </cell>
          <cell r="C1873" t="str">
            <v>PRIYANTO SARNO</v>
          </cell>
          <cell r="D1873">
            <v>18760</v>
          </cell>
          <cell r="E1873" t="str">
            <v>L</v>
          </cell>
          <cell r="G1873">
            <v>35674</v>
          </cell>
          <cell r="L1873" t="str">
            <v>K0</v>
          </cell>
          <cell r="M1873" t="str">
            <v>AG</v>
          </cell>
          <cell r="N1873">
            <v>37895</v>
          </cell>
          <cell r="O1873">
            <v>38099.527708333335</v>
          </cell>
          <cell r="P1873" t="str">
            <v>A230320</v>
          </cell>
          <cell r="Q1873">
            <v>36405.102743055555</v>
          </cell>
        </row>
        <row r="1874">
          <cell r="A1874" t="str">
            <v>97W00115718</v>
          </cell>
          <cell r="C1874" t="str">
            <v>RUMINI</v>
          </cell>
          <cell r="D1874">
            <v>24482</v>
          </cell>
          <cell r="E1874" t="str">
            <v>P</v>
          </cell>
          <cell r="G1874">
            <v>35674</v>
          </cell>
          <cell r="L1874" t="str">
            <v>K0</v>
          </cell>
          <cell r="M1874" t="str">
            <v>AG</v>
          </cell>
          <cell r="N1874">
            <v>37530</v>
          </cell>
          <cell r="O1874">
            <v>37697.581226851849</v>
          </cell>
          <cell r="P1874" t="str">
            <v>ENY</v>
          </cell>
          <cell r="Q1874">
            <v>36405.102743055555</v>
          </cell>
        </row>
        <row r="1875">
          <cell r="A1875" t="str">
            <v>97W00115726</v>
          </cell>
          <cell r="C1875" t="str">
            <v>RASITO RASLAM</v>
          </cell>
          <cell r="D1875">
            <v>25203</v>
          </cell>
          <cell r="E1875" t="str">
            <v>L</v>
          </cell>
          <cell r="G1875">
            <v>35674</v>
          </cell>
          <cell r="L1875" t="str">
            <v>K0</v>
          </cell>
          <cell r="M1875" t="str">
            <v>AG</v>
          </cell>
          <cell r="N1875">
            <v>37895</v>
          </cell>
          <cell r="O1875">
            <v>38090.50708333333</v>
          </cell>
          <cell r="P1875" t="str">
            <v>A230320</v>
          </cell>
          <cell r="Q1875">
            <v>36405.102743055555</v>
          </cell>
        </row>
        <row r="1876">
          <cell r="A1876" t="str">
            <v>97W00115734</v>
          </cell>
          <cell r="C1876" t="str">
            <v>BISEM</v>
          </cell>
          <cell r="D1876">
            <v>26299</v>
          </cell>
          <cell r="E1876" t="str">
            <v>P</v>
          </cell>
          <cell r="G1876">
            <v>35674</v>
          </cell>
          <cell r="L1876" t="str">
            <v>K0</v>
          </cell>
          <cell r="M1876" t="str">
            <v>AG</v>
          </cell>
          <cell r="N1876">
            <v>37530</v>
          </cell>
          <cell r="O1876">
            <v>37719.734224537038</v>
          </cell>
          <cell r="P1876" t="str">
            <v>ENY</v>
          </cell>
          <cell r="Q1876">
            <v>36405.102743055555</v>
          </cell>
        </row>
        <row r="1877">
          <cell r="A1877" t="str">
            <v>97W00115742</v>
          </cell>
          <cell r="B1877" t="str">
            <v>971300572</v>
          </cell>
          <cell r="C1877" t="str">
            <v>SAKIM RIYANA</v>
          </cell>
          <cell r="D1877">
            <v>27010</v>
          </cell>
          <cell r="E1877" t="str">
            <v>L</v>
          </cell>
          <cell r="G1877">
            <v>35674</v>
          </cell>
          <cell r="L1877" t="str">
            <v>K0</v>
          </cell>
          <cell r="O1877">
            <v>38107</v>
          </cell>
          <cell r="P1877" t="str">
            <v>DE233310</v>
          </cell>
          <cell r="Q1877">
            <v>36405.102743055555</v>
          </cell>
        </row>
        <row r="1878">
          <cell r="A1878" t="str">
            <v>97W00115759</v>
          </cell>
          <cell r="C1878" t="str">
            <v>NIYAH</v>
          </cell>
          <cell r="D1878">
            <v>27555</v>
          </cell>
          <cell r="E1878" t="str">
            <v>P</v>
          </cell>
          <cell r="G1878">
            <v>35674</v>
          </cell>
          <cell r="L1878" t="str">
            <v>K0</v>
          </cell>
          <cell r="M1878" t="str">
            <v>AG</v>
          </cell>
          <cell r="N1878">
            <v>37530</v>
          </cell>
          <cell r="O1878">
            <v>37719.735636574071</v>
          </cell>
          <cell r="P1878" t="str">
            <v>ENY</v>
          </cell>
          <cell r="Q1878">
            <v>36405.102743055555</v>
          </cell>
        </row>
        <row r="1879">
          <cell r="A1879" t="str">
            <v>97W00115767</v>
          </cell>
          <cell r="C1879" t="str">
            <v>TUPIR TURYONO</v>
          </cell>
          <cell r="D1879">
            <v>24838</v>
          </cell>
          <cell r="E1879" t="str">
            <v>L</v>
          </cell>
          <cell r="G1879">
            <v>35674</v>
          </cell>
          <cell r="L1879" t="str">
            <v>K0</v>
          </cell>
          <cell r="M1879" t="str">
            <v>A</v>
          </cell>
          <cell r="N1879">
            <v>36526</v>
          </cell>
          <cell r="O1879">
            <v>36405.103981481479</v>
          </cell>
          <cell r="P1879" t="str">
            <v>ADMIN</v>
          </cell>
          <cell r="Q1879">
            <v>36405.102743055555</v>
          </cell>
        </row>
        <row r="1880">
          <cell r="A1880" t="str">
            <v>97W00115775</v>
          </cell>
          <cell r="C1880" t="str">
            <v>LEBUH</v>
          </cell>
          <cell r="D1880">
            <v>22647</v>
          </cell>
          <cell r="E1880" t="str">
            <v>P</v>
          </cell>
          <cell r="G1880">
            <v>35674</v>
          </cell>
          <cell r="L1880" t="str">
            <v>K0</v>
          </cell>
          <cell r="M1880" t="str">
            <v>A</v>
          </cell>
          <cell r="N1880">
            <v>36526</v>
          </cell>
          <cell r="O1880">
            <v>36405.103981481479</v>
          </cell>
          <cell r="P1880" t="str">
            <v>ADMIN</v>
          </cell>
          <cell r="Q1880">
            <v>36405.102743055555</v>
          </cell>
        </row>
        <row r="1881">
          <cell r="A1881" t="str">
            <v>97W00115783</v>
          </cell>
          <cell r="C1881" t="str">
            <v>MADIARJO A</v>
          </cell>
          <cell r="D1881">
            <v>22981</v>
          </cell>
          <cell r="E1881" t="str">
            <v>L</v>
          </cell>
          <cell r="G1881">
            <v>35674</v>
          </cell>
          <cell r="L1881" t="str">
            <v>K0</v>
          </cell>
          <cell r="M1881" t="str">
            <v>A</v>
          </cell>
          <cell r="N1881">
            <v>36526</v>
          </cell>
          <cell r="O1881">
            <v>36405.103981481479</v>
          </cell>
          <cell r="P1881" t="str">
            <v>ADMIN</v>
          </cell>
          <cell r="Q1881">
            <v>36405.102743055555</v>
          </cell>
        </row>
        <row r="1882">
          <cell r="A1882" t="str">
            <v>97W00115791</v>
          </cell>
          <cell r="C1882" t="str">
            <v>SITI CHOTIJAH</v>
          </cell>
          <cell r="D1882">
            <v>24473</v>
          </cell>
          <cell r="E1882" t="str">
            <v>P</v>
          </cell>
          <cell r="G1882">
            <v>35674</v>
          </cell>
          <cell r="L1882" t="str">
            <v>K0</v>
          </cell>
          <cell r="M1882" t="str">
            <v>A</v>
          </cell>
          <cell r="N1882">
            <v>36892</v>
          </cell>
          <cell r="O1882">
            <v>36405.10396990741</v>
          </cell>
          <cell r="P1882" t="str">
            <v>ADMIN</v>
          </cell>
          <cell r="Q1882">
            <v>36405.102743055555</v>
          </cell>
        </row>
        <row r="1883">
          <cell r="A1883" t="str">
            <v>97W00115809</v>
          </cell>
          <cell r="C1883" t="str">
            <v>SUYANTO</v>
          </cell>
          <cell r="D1883">
            <v>29221</v>
          </cell>
          <cell r="E1883" t="str">
            <v>L</v>
          </cell>
          <cell r="G1883">
            <v>35674</v>
          </cell>
          <cell r="L1883" t="str">
            <v>K0</v>
          </cell>
          <cell r="M1883" t="str">
            <v>A</v>
          </cell>
          <cell r="N1883">
            <v>35827</v>
          </cell>
          <cell r="O1883">
            <v>36405.10396990741</v>
          </cell>
          <cell r="P1883" t="str">
            <v>ADMIN</v>
          </cell>
          <cell r="Q1883">
            <v>36405.102743055555</v>
          </cell>
        </row>
        <row r="1884">
          <cell r="A1884" t="str">
            <v>97W00115817</v>
          </cell>
          <cell r="C1884" t="str">
            <v>MOHRODIN</v>
          </cell>
          <cell r="D1884">
            <v>21916</v>
          </cell>
          <cell r="E1884" t="str">
            <v>L</v>
          </cell>
          <cell r="G1884">
            <v>35674</v>
          </cell>
          <cell r="L1884" t="str">
            <v>K0</v>
          </cell>
          <cell r="M1884" t="str">
            <v>A</v>
          </cell>
          <cell r="N1884">
            <v>36526</v>
          </cell>
          <cell r="O1884">
            <v>36405.10396990741</v>
          </cell>
          <cell r="P1884" t="str">
            <v>ADMIN</v>
          </cell>
          <cell r="Q1884">
            <v>36405.102743055555</v>
          </cell>
        </row>
        <row r="1885">
          <cell r="A1885" t="str">
            <v>97W00115825</v>
          </cell>
          <cell r="C1885" t="str">
            <v>TIMAH</v>
          </cell>
          <cell r="D1885">
            <v>22282</v>
          </cell>
          <cell r="E1885" t="str">
            <v>P</v>
          </cell>
          <cell r="G1885">
            <v>35674</v>
          </cell>
          <cell r="L1885" t="str">
            <v>K0</v>
          </cell>
          <cell r="M1885" t="str">
            <v>A</v>
          </cell>
          <cell r="N1885">
            <v>36526</v>
          </cell>
          <cell r="O1885">
            <v>36405.10396990741</v>
          </cell>
          <cell r="P1885" t="str">
            <v>ADMIN</v>
          </cell>
          <cell r="Q1885">
            <v>36405.102743055555</v>
          </cell>
        </row>
        <row r="1886">
          <cell r="A1886" t="str">
            <v>97W00115833</v>
          </cell>
          <cell r="C1886" t="str">
            <v>KUSNEN KUSMANTO</v>
          </cell>
          <cell r="D1886">
            <v>26029</v>
          </cell>
          <cell r="E1886" t="str">
            <v>L</v>
          </cell>
          <cell r="G1886">
            <v>35674</v>
          </cell>
          <cell r="L1886" t="str">
            <v>K0</v>
          </cell>
          <cell r="M1886" t="str">
            <v>A</v>
          </cell>
          <cell r="N1886">
            <v>35855</v>
          </cell>
          <cell r="O1886">
            <v>36405.10396990741</v>
          </cell>
          <cell r="P1886" t="str">
            <v>ADMIN</v>
          </cell>
          <cell r="Q1886">
            <v>36405.102743055555</v>
          </cell>
        </row>
        <row r="1887">
          <cell r="A1887" t="str">
            <v>97W00115841</v>
          </cell>
          <cell r="C1887" t="str">
            <v>HATIMAH</v>
          </cell>
          <cell r="D1887">
            <v>26725</v>
          </cell>
          <cell r="E1887" t="str">
            <v>P</v>
          </cell>
          <cell r="G1887">
            <v>35674</v>
          </cell>
          <cell r="L1887" t="str">
            <v>K0</v>
          </cell>
          <cell r="M1887" t="str">
            <v>A</v>
          </cell>
          <cell r="N1887">
            <v>35855</v>
          </cell>
          <cell r="O1887">
            <v>36405.10396990741</v>
          </cell>
          <cell r="P1887" t="str">
            <v>ADMIN</v>
          </cell>
          <cell r="Q1887">
            <v>36405.102743055555</v>
          </cell>
        </row>
        <row r="1888">
          <cell r="A1888" t="str">
            <v>97W00115858</v>
          </cell>
          <cell r="C1888" t="str">
            <v>NIKO YS</v>
          </cell>
          <cell r="D1888">
            <v>27713</v>
          </cell>
          <cell r="E1888" t="str">
            <v>L</v>
          </cell>
          <cell r="G1888">
            <v>35674</v>
          </cell>
          <cell r="L1888" t="str">
            <v>K0</v>
          </cell>
          <cell r="M1888" t="str">
            <v>A</v>
          </cell>
          <cell r="N1888">
            <v>36161</v>
          </cell>
          <cell r="O1888">
            <v>36405.10396990741</v>
          </cell>
          <cell r="P1888" t="str">
            <v>ADMIN</v>
          </cell>
          <cell r="Q1888">
            <v>36405.102743055555</v>
          </cell>
        </row>
        <row r="1889">
          <cell r="A1889" t="str">
            <v>97W00115866</v>
          </cell>
          <cell r="B1889" t="str">
            <v>971300584</v>
          </cell>
          <cell r="C1889" t="str">
            <v>AGUSTINUS</v>
          </cell>
          <cell r="D1889">
            <v>28021</v>
          </cell>
          <cell r="E1889" t="str">
            <v>L</v>
          </cell>
          <cell r="G1889">
            <v>35674</v>
          </cell>
          <cell r="L1889" t="str">
            <v>K0</v>
          </cell>
          <cell r="O1889">
            <v>38107</v>
          </cell>
          <cell r="P1889" t="str">
            <v>DE233310</v>
          </cell>
          <cell r="Q1889">
            <v>36405.102743055555</v>
          </cell>
        </row>
        <row r="1890">
          <cell r="A1890" t="str">
            <v>97W00115874</v>
          </cell>
          <cell r="B1890" t="str">
            <v>971300586</v>
          </cell>
          <cell r="C1890" t="str">
            <v>I GUSTI PUTU BAWA</v>
          </cell>
          <cell r="D1890">
            <v>26866</v>
          </cell>
          <cell r="E1890" t="str">
            <v>L</v>
          </cell>
          <cell r="G1890">
            <v>35674</v>
          </cell>
          <cell r="L1890" t="str">
            <v>K0</v>
          </cell>
          <cell r="O1890">
            <v>38107</v>
          </cell>
          <cell r="P1890" t="str">
            <v>DE233310</v>
          </cell>
          <cell r="Q1890">
            <v>36405.102743055555</v>
          </cell>
        </row>
        <row r="1891">
          <cell r="A1891" t="str">
            <v>97W00115882</v>
          </cell>
          <cell r="C1891" t="str">
            <v>MASLUM</v>
          </cell>
          <cell r="D1891">
            <v>25202</v>
          </cell>
          <cell r="E1891" t="str">
            <v>L</v>
          </cell>
          <cell r="G1891">
            <v>35674</v>
          </cell>
          <cell r="L1891" t="str">
            <v>K0</v>
          </cell>
          <cell r="M1891" t="str">
            <v>A</v>
          </cell>
          <cell r="N1891">
            <v>36220</v>
          </cell>
          <cell r="O1891">
            <v>36405.103958333333</v>
          </cell>
          <cell r="P1891" t="str">
            <v>ADMIN</v>
          </cell>
          <cell r="Q1891">
            <v>36405.102743055555</v>
          </cell>
        </row>
        <row r="1892">
          <cell r="A1892" t="str">
            <v>97W00115890</v>
          </cell>
          <cell r="C1892" t="str">
            <v>MUJIONO</v>
          </cell>
          <cell r="D1892">
            <v>27932</v>
          </cell>
          <cell r="E1892" t="str">
            <v>L</v>
          </cell>
          <cell r="G1892">
            <v>35674</v>
          </cell>
          <cell r="L1892" t="str">
            <v>K0</v>
          </cell>
          <cell r="M1892" t="str">
            <v>A</v>
          </cell>
          <cell r="N1892">
            <v>36708</v>
          </cell>
          <cell r="O1892">
            <v>36405.103958333333</v>
          </cell>
          <cell r="P1892" t="str">
            <v>ADMIN</v>
          </cell>
          <cell r="Q1892">
            <v>36405.102743055555</v>
          </cell>
        </row>
        <row r="1893">
          <cell r="A1893" t="str">
            <v>97W00157520</v>
          </cell>
          <cell r="B1893" t="str">
            <v>97311586</v>
          </cell>
          <cell r="C1893" t="str">
            <v>SATUN</v>
          </cell>
          <cell r="D1893">
            <v>26949</v>
          </cell>
          <cell r="E1893" t="str">
            <v>L</v>
          </cell>
          <cell r="G1893">
            <v>35735</v>
          </cell>
          <cell r="L1893" t="str">
            <v>K0</v>
          </cell>
          <cell r="O1893">
            <v>38107</v>
          </cell>
          <cell r="P1893" t="str">
            <v>DE233310</v>
          </cell>
          <cell r="Q1893">
            <v>36405.102743055555</v>
          </cell>
        </row>
        <row r="1894">
          <cell r="A1894" t="str">
            <v>97W00157538</v>
          </cell>
          <cell r="C1894" t="str">
            <v>AHMAD IPUNG</v>
          </cell>
          <cell r="D1894">
            <v>27570</v>
          </cell>
          <cell r="E1894" t="str">
            <v>L</v>
          </cell>
          <cell r="G1894">
            <v>35735</v>
          </cell>
          <cell r="L1894" t="str">
            <v>K0</v>
          </cell>
          <cell r="M1894" t="str">
            <v>A</v>
          </cell>
          <cell r="N1894">
            <v>36495</v>
          </cell>
          <cell r="O1894">
            <v>36405.103958333333</v>
          </cell>
          <cell r="P1894" t="str">
            <v>ADMIN</v>
          </cell>
          <cell r="Q1894">
            <v>36405.102743055555</v>
          </cell>
        </row>
        <row r="1895">
          <cell r="A1895" t="str">
            <v>97W00157546</v>
          </cell>
          <cell r="C1895" t="str">
            <v>YOHANIS</v>
          </cell>
          <cell r="D1895">
            <v>23012</v>
          </cell>
          <cell r="E1895" t="str">
            <v>L</v>
          </cell>
          <cell r="G1895">
            <v>35735</v>
          </cell>
          <cell r="L1895" t="str">
            <v>K0</v>
          </cell>
          <cell r="M1895" t="str">
            <v>AG</v>
          </cell>
          <cell r="N1895">
            <v>38078</v>
          </cell>
          <cell r="O1895">
            <v>38096.502569444441</v>
          </cell>
          <cell r="P1895" t="str">
            <v>A230320</v>
          </cell>
          <cell r="Q1895">
            <v>36405.102743055555</v>
          </cell>
        </row>
        <row r="1896">
          <cell r="A1896" t="str">
            <v>97W00157553</v>
          </cell>
          <cell r="B1896" t="str">
            <v>971300587</v>
          </cell>
          <cell r="C1896" t="str">
            <v>IBRAHIM</v>
          </cell>
          <cell r="D1896">
            <v>26077</v>
          </cell>
          <cell r="E1896" t="str">
            <v>L</v>
          </cell>
          <cell r="G1896">
            <v>35735</v>
          </cell>
          <cell r="L1896" t="str">
            <v>K0</v>
          </cell>
          <cell r="O1896">
            <v>38107</v>
          </cell>
          <cell r="P1896" t="str">
            <v>DE233310</v>
          </cell>
          <cell r="Q1896">
            <v>36405.102743055555</v>
          </cell>
        </row>
        <row r="1897">
          <cell r="A1897" t="str">
            <v>97W00157561</v>
          </cell>
          <cell r="C1897" t="str">
            <v>SURATMO</v>
          </cell>
          <cell r="D1897">
            <v>24757</v>
          </cell>
          <cell r="E1897" t="str">
            <v>L</v>
          </cell>
          <cell r="G1897">
            <v>35735</v>
          </cell>
          <cell r="L1897" t="str">
            <v>K0</v>
          </cell>
          <cell r="M1897" t="str">
            <v>A</v>
          </cell>
          <cell r="N1897">
            <v>35977</v>
          </cell>
          <cell r="O1897">
            <v>36405.103946759256</v>
          </cell>
          <cell r="P1897" t="str">
            <v>ADMIN</v>
          </cell>
          <cell r="Q1897">
            <v>36405.102743055555</v>
          </cell>
        </row>
        <row r="1898">
          <cell r="A1898" t="str">
            <v>97W00157579</v>
          </cell>
          <cell r="C1898" t="str">
            <v>M TAHIR</v>
          </cell>
          <cell r="D1898">
            <v>25046</v>
          </cell>
          <cell r="E1898" t="str">
            <v>L</v>
          </cell>
          <cell r="G1898">
            <v>35735</v>
          </cell>
          <cell r="L1898" t="str">
            <v>K0</v>
          </cell>
          <cell r="M1898" t="str">
            <v>A</v>
          </cell>
          <cell r="N1898">
            <v>35977</v>
          </cell>
          <cell r="O1898">
            <v>36405.103946759256</v>
          </cell>
          <cell r="P1898" t="str">
            <v>ADMIN</v>
          </cell>
          <cell r="Q1898">
            <v>36405.102743055555</v>
          </cell>
        </row>
        <row r="1899">
          <cell r="A1899" t="str">
            <v>97W00157587</v>
          </cell>
          <cell r="C1899" t="str">
            <v>MARIO F DENNY M</v>
          </cell>
          <cell r="D1899">
            <v>25639</v>
          </cell>
          <cell r="E1899" t="str">
            <v>L</v>
          </cell>
          <cell r="G1899">
            <v>35735</v>
          </cell>
          <cell r="L1899" t="str">
            <v>K0</v>
          </cell>
          <cell r="M1899" t="str">
            <v>A</v>
          </cell>
          <cell r="N1899">
            <v>36100</v>
          </cell>
          <cell r="O1899">
            <v>36405.103946759256</v>
          </cell>
          <cell r="P1899" t="str">
            <v>ADMIN</v>
          </cell>
          <cell r="Q1899">
            <v>36405.102743055555</v>
          </cell>
        </row>
        <row r="1900">
          <cell r="A1900" t="str">
            <v>97W00164781</v>
          </cell>
          <cell r="C1900" t="str">
            <v>M L RORONG</v>
          </cell>
          <cell r="D1900">
            <v>15344</v>
          </cell>
          <cell r="E1900" t="str">
            <v>L</v>
          </cell>
          <cell r="G1900">
            <v>35765</v>
          </cell>
          <cell r="L1900" t="str">
            <v>K0</v>
          </cell>
          <cell r="M1900" t="str">
            <v>A</v>
          </cell>
          <cell r="N1900">
            <v>36008</v>
          </cell>
          <cell r="O1900">
            <v>36405.103935185187</v>
          </cell>
          <cell r="P1900" t="str">
            <v>ADMIN</v>
          </cell>
          <cell r="Q1900">
            <v>36405.102743055555</v>
          </cell>
        </row>
        <row r="1901">
          <cell r="A1901" t="str">
            <v>97W00179888</v>
          </cell>
          <cell r="C1901" t="str">
            <v>SLAMET</v>
          </cell>
          <cell r="D1901">
            <v>29464</v>
          </cell>
          <cell r="E1901" t="str">
            <v>L</v>
          </cell>
          <cell r="F1901">
            <v>35674</v>
          </cell>
          <cell r="G1901">
            <v>35674</v>
          </cell>
          <cell r="I1901">
            <v>36320</v>
          </cell>
          <cell r="L1901" t="str">
            <v>L</v>
          </cell>
          <cell r="M1901" t="str">
            <v>AG</v>
          </cell>
          <cell r="N1901">
            <v>36434</v>
          </cell>
          <cell r="O1901">
            <v>38188.324687499997</v>
          </cell>
          <cell r="P1901" t="str">
            <v>A230320</v>
          </cell>
        </row>
        <row r="1902">
          <cell r="A1902" t="str">
            <v>98E00003284</v>
          </cell>
          <cell r="B1902" t="str">
            <v>SA200197119</v>
          </cell>
          <cell r="C1902" t="str">
            <v>AGUSTINUS SILALAHI</v>
          </cell>
          <cell r="D1902">
            <v>25078</v>
          </cell>
          <cell r="E1902" t="str">
            <v>L</v>
          </cell>
          <cell r="F1902">
            <v>37196</v>
          </cell>
          <cell r="G1902">
            <v>37196</v>
          </cell>
          <cell r="O1902">
            <v>38107</v>
          </cell>
          <cell r="P1902" t="str">
            <v>DE233310</v>
          </cell>
        </row>
        <row r="1903">
          <cell r="A1903" t="str">
            <v>98W00015676</v>
          </cell>
          <cell r="C1903" t="str">
            <v>SRI WIDODO</v>
          </cell>
          <cell r="D1903">
            <v>27913</v>
          </cell>
          <cell r="E1903" t="str">
            <v>L</v>
          </cell>
          <cell r="G1903">
            <v>35827</v>
          </cell>
          <cell r="L1903" t="str">
            <v>K0</v>
          </cell>
          <cell r="M1903" t="str">
            <v>AG</v>
          </cell>
          <cell r="N1903">
            <v>37104</v>
          </cell>
          <cell r="O1903">
            <v>38000.391736111109</v>
          </cell>
          <cell r="P1903" t="str">
            <v>A230320</v>
          </cell>
          <cell r="Q1903">
            <v>36405.102743055555</v>
          </cell>
        </row>
        <row r="1904">
          <cell r="A1904" t="str">
            <v>98W00015684</v>
          </cell>
          <cell r="C1904" t="str">
            <v>DENY SUPANDI</v>
          </cell>
          <cell r="D1904">
            <v>26340</v>
          </cell>
          <cell r="E1904" t="str">
            <v>L</v>
          </cell>
          <cell r="G1904">
            <v>35827</v>
          </cell>
          <cell r="L1904" t="str">
            <v>K0</v>
          </cell>
          <cell r="M1904" t="str">
            <v>AG</v>
          </cell>
          <cell r="N1904">
            <v>36923</v>
          </cell>
          <cell r="O1904">
            <v>37243.39671296296</v>
          </cell>
          <cell r="P1904" t="str">
            <v>ENY</v>
          </cell>
          <cell r="Q1904">
            <v>36405.102743055555</v>
          </cell>
        </row>
        <row r="1905">
          <cell r="A1905" t="str">
            <v>98W00020312</v>
          </cell>
          <cell r="C1905" t="str">
            <v>MUH RAHIM</v>
          </cell>
          <cell r="D1905">
            <v>26316</v>
          </cell>
          <cell r="E1905" t="str">
            <v>L</v>
          </cell>
          <cell r="G1905">
            <v>35855</v>
          </cell>
          <cell r="L1905" t="str">
            <v>K0</v>
          </cell>
          <cell r="M1905" t="str">
            <v>A</v>
          </cell>
          <cell r="N1905">
            <v>36192</v>
          </cell>
          <cell r="O1905">
            <v>36405.103935185187</v>
          </cell>
          <cell r="P1905" t="str">
            <v>ADMIN</v>
          </cell>
          <cell r="Q1905">
            <v>36405.102743055555</v>
          </cell>
        </row>
        <row r="1906">
          <cell r="A1906" t="str">
            <v>98W00020320</v>
          </cell>
          <cell r="C1906" t="str">
            <v>DAIMAN</v>
          </cell>
          <cell r="D1906">
            <v>25258</v>
          </cell>
          <cell r="E1906" t="str">
            <v>L</v>
          </cell>
          <cell r="G1906">
            <v>35855</v>
          </cell>
          <cell r="L1906" t="str">
            <v>K0</v>
          </cell>
          <cell r="M1906" t="str">
            <v>AG</v>
          </cell>
          <cell r="N1906">
            <v>37681</v>
          </cell>
          <cell r="O1906">
            <v>37965.570254629631</v>
          </cell>
          <cell r="P1906" t="str">
            <v>ITA</v>
          </cell>
          <cell r="Q1906">
            <v>36405.102743055555</v>
          </cell>
        </row>
        <row r="1907">
          <cell r="A1907" t="str">
            <v>98W00020338</v>
          </cell>
          <cell r="B1907" t="str">
            <v>981300600</v>
          </cell>
          <cell r="C1907" t="str">
            <v>DANIEL</v>
          </cell>
          <cell r="D1907">
            <v>25569</v>
          </cell>
          <cell r="E1907" t="str">
            <v>L</v>
          </cell>
          <cell r="G1907">
            <v>35855</v>
          </cell>
          <cell r="L1907" t="str">
            <v>K0</v>
          </cell>
          <cell r="O1907">
            <v>38107</v>
          </cell>
          <cell r="P1907" t="str">
            <v>DE233310</v>
          </cell>
          <cell r="Q1907">
            <v>36405.102743055555</v>
          </cell>
        </row>
        <row r="1908">
          <cell r="A1908" t="str">
            <v>98W00034701</v>
          </cell>
          <cell r="C1908" t="str">
            <v>B HENDRO PRAPTOMO</v>
          </cell>
          <cell r="D1908">
            <v>25803</v>
          </cell>
          <cell r="E1908" t="str">
            <v>L</v>
          </cell>
          <cell r="G1908">
            <v>35886</v>
          </cell>
          <cell r="L1908" t="str">
            <v>K0</v>
          </cell>
          <cell r="M1908" t="str">
            <v>AG</v>
          </cell>
          <cell r="N1908">
            <v>37834</v>
          </cell>
          <cell r="O1908">
            <v>37872.583356481482</v>
          </cell>
          <cell r="P1908" t="str">
            <v>ITA</v>
          </cell>
          <cell r="Q1908">
            <v>36405.102743055555</v>
          </cell>
        </row>
        <row r="1909">
          <cell r="A1909" t="str">
            <v>98W00034719</v>
          </cell>
          <cell r="C1909" t="str">
            <v>EKO ARDIANTO</v>
          </cell>
          <cell r="D1909">
            <v>26608</v>
          </cell>
          <cell r="E1909" t="str">
            <v>L</v>
          </cell>
          <cell r="G1909">
            <v>35886</v>
          </cell>
          <cell r="L1909" t="str">
            <v>K0</v>
          </cell>
          <cell r="M1909" t="str">
            <v>A</v>
          </cell>
          <cell r="N1909">
            <v>36557</v>
          </cell>
          <cell r="O1909">
            <v>36405.103912037041</v>
          </cell>
          <cell r="P1909" t="str">
            <v>ADMIN</v>
          </cell>
          <cell r="Q1909">
            <v>36405.102743055555</v>
          </cell>
        </row>
        <row r="1910">
          <cell r="A1910" t="str">
            <v>98W00034727</v>
          </cell>
          <cell r="C1910" t="str">
            <v>DANU PRASETYO</v>
          </cell>
          <cell r="D1910">
            <v>26216</v>
          </cell>
          <cell r="E1910" t="str">
            <v>L</v>
          </cell>
          <cell r="G1910">
            <v>35886</v>
          </cell>
          <cell r="L1910" t="str">
            <v>K0</v>
          </cell>
          <cell r="M1910" t="str">
            <v>A</v>
          </cell>
          <cell r="N1910">
            <v>36100</v>
          </cell>
          <cell r="O1910">
            <v>36405.103912037041</v>
          </cell>
          <cell r="P1910" t="str">
            <v>ADMIN</v>
          </cell>
          <cell r="Q1910">
            <v>36405.102743055555</v>
          </cell>
        </row>
        <row r="1911">
          <cell r="A1911" t="str">
            <v>98W00034735</v>
          </cell>
          <cell r="B1911" t="str">
            <v>981300608</v>
          </cell>
          <cell r="C1911" t="str">
            <v>HERMAN K</v>
          </cell>
          <cell r="D1911">
            <v>25903</v>
          </cell>
          <cell r="E1911" t="str">
            <v>L</v>
          </cell>
          <cell r="G1911">
            <v>35886</v>
          </cell>
          <cell r="L1911" t="str">
            <v>K0</v>
          </cell>
          <cell r="O1911">
            <v>38098</v>
          </cell>
          <cell r="P1911" t="str">
            <v>DE233310</v>
          </cell>
          <cell r="Q1911">
            <v>36405.102743055555</v>
          </cell>
        </row>
        <row r="1912">
          <cell r="A1912" t="str">
            <v>98W00034743</v>
          </cell>
          <cell r="C1912" t="str">
            <v>SUDIRMAN</v>
          </cell>
          <cell r="D1912">
            <v>28491</v>
          </cell>
          <cell r="E1912" t="str">
            <v>L</v>
          </cell>
          <cell r="G1912">
            <v>35886</v>
          </cell>
          <cell r="L1912" t="str">
            <v>K0</v>
          </cell>
          <cell r="M1912" t="str">
            <v>A</v>
          </cell>
          <cell r="N1912">
            <v>36161</v>
          </cell>
          <cell r="O1912">
            <v>36405.103900462964</v>
          </cell>
          <cell r="P1912" t="str">
            <v>ADMIN</v>
          </cell>
          <cell r="Q1912">
            <v>36405.102743055555</v>
          </cell>
        </row>
        <row r="1913">
          <cell r="A1913" t="str">
            <v>98W00034750</v>
          </cell>
          <cell r="C1913" t="str">
            <v>HENDRIK DANGGU</v>
          </cell>
          <cell r="D1913">
            <v>26031</v>
          </cell>
          <cell r="E1913" t="str">
            <v>L</v>
          </cell>
          <cell r="G1913">
            <v>35886</v>
          </cell>
          <cell r="L1913" t="str">
            <v>K0</v>
          </cell>
          <cell r="M1913" t="str">
            <v>A</v>
          </cell>
          <cell r="N1913">
            <v>36251</v>
          </cell>
          <cell r="O1913">
            <v>36405.103900462964</v>
          </cell>
          <cell r="P1913" t="str">
            <v>ADMIN</v>
          </cell>
          <cell r="Q1913">
            <v>36405.102743055555</v>
          </cell>
        </row>
        <row r="1914">
          <cell r="A1914" t="str">
            <v>98W00034768</v>
          </cell>
          <cell r="B1914" t="str">
            <v>981300611</v>
          </cell>
          <cell r="C1914" t="str">
            <v>ALFIANUS</v>
          </cell>
          <cell r="D1914">
            <v>26384</v>
          </cell>
          <cell r="E1914" t="str">
            <v>L</v>
          </cell>
          <cell r="G1914">
            <v>35886</v>
          </cell>
          <cell r="L1914" t="str">
            <v>K0</v>
          </cell>
          <cell r="O1914">
            <v>38098</v>
          </cell>
          <cell r="P1914" t="str">
            <v>DE233310</v>
          </cell>
          <cell r="Q1914">
            <v>36405.102743055555</v>
          </cell>
        </row>
        <row r="1915">
          <cell r="A1915" t="str">
            <v>98W00034776</v>
          </cell>
          <cell r="B1915" t="str">
            <v>981300612</v>
          </cell>
          <cell r="C1915" t="str">
            <v>ALAM L</v>
          </cell>
          <cell r="D1915">
            <v>28120</v>
          </cell>
          <cell r="E1915" t="str">
            <v>L</v>
          </cell>
          <cell r="F1915">
            <v>35886</v>
          </cell>
          <cell r="G1915">
            <v>35886</v>
          </cell>
          <cell r="I1915">
            <v>35929</v>
          </cell>
          <cell r="J1915">
            <v>36048</v>
          </cell>
          <cell r="L1915" t="str">
            <v>L</v>
          </cell>
          <cell r="O1915">
            <v>38107</v>
          </cell>
          <cell r="P1915" t="str">
            <v>DE233310</v>
          </cell>
        </row>
        <row r="1916">
          <cell r="A1916" t="str">
            <v>98W00034784</v>
          </cell>
          <cell r="B1916" t="str">
            <v>981300613</v>
          </cell>
          <cell r="C1916" t="str">
            <v>ROMMY</v>
          </cell>
          <cell r="D1916">
            <v>26360</v>
          </cell>
          <cell r="E1916" t="str">
            <v>L</v>
          </cell>
          <cell r="F1916">
            <v>35886</v>
          </cell>
          <cell r="G1916">
            <v>35886</v>
          </cell>
          <cell r="I1916">
            <v>35929</v>
          </cell>
          <cell r="J1916">
            <v>36048</v>
          </cell>
          <cell r="L1916" t="str">
            <v>L</v>
          </cell>
          <cell r="O1916">
            <v>38107</v>
          </cell>
          <cell r="P1916" t="str">
            <v>DE233310</v>
          </cell>
        </row>
        <row r="1917">
          <cell r="A1917" t="str">
            <v>98W00034792</v>
          </cell>
          <cell r="B1917" t="str">
            <v>981300614</v>
          </cell>
          <cell r="C1917" t="str">
            <v>BENYAMIN</v>
          </cell>
          <cell r="D1917">
            <v>24668</v>
          </cell>
          <cell r="E1917" t="str">
            <v>L</v>
          </cell>
          <cell r="G1917">
            <v>35886</v>
          </cell>
          <cell r="L1917" t="str">
            <v>K0</v>
          </cell>
          <cell r="O1917">
            <v>38107</v>
          </cell>
          <cell r="P1917" t="str">
            <v>DE233310</v>
          </cell>
          <cell r="Q1917">
            <v>36405.102743055555</v>
          </cell>
        </row>
        <row r="1918">
          <cell r="A1918" t="str">
            <v>98W00034800</v>
          </cell>
          <cell r="B1918" t="str">
            <v>981300615</v>
          </cell>
          <cell r="C1918" t="str">
            <v>SOLICHIN</v>
          </cell>
          <cell r="D1918">
            <v>27109</v>
          </cell>
          <cell r="E1918" t="str">
            <v>L</v>
          </cell>
          <cell r="G1918">
            <v>35886</v>
          </cell>
          <cell r="L1918" t="str">
            <v>K0</v>
          </cell>
          <cell r="O1918">
            <v>38107</v>
          </cell>
          <cell r="P1918" t="str">
            <v>DE233310</v>
          </cell>
          <cell r="Q1918">
            <v>36405.102743055555</v>
          </cell>
        </row>
        <row r="1919">
          <cell r="A1919" t="str">
            <v>98W00034818</v>
          </cell>
          <cell r="C1919" t="str">
            <v>MESER</v>
          </cell>
          <cell r="D1919">
            <v>29366</v>
          </cell>
          <cell r="E1919" t="str">
            <v>L</v>
          </cell>
          <cell r="G1919">
            <v>35916</v>
          </cell>
          <cell r="L1919" t="str">
            <v>K0</v>
          </cell>
          <cell r="M1919" t="str">
            <v>A</v>
          </cell>
          <cell r="N1919">
            <v>35977</v>
          </cell>
          <cell r="O1919">
            <v>36405.103900462964</v>
          </cell>
          <cell r="P1919" t="str">
            <v>ADMIN</v>
          </cell>
          <cell r="Q1919">
            <v>36405.102743055555</v>
          </cell>
        </row>
        <row r="1920">
          <cell r="A1920" t="str">
            <v>98W00034826</v>
          </cell>
          <cell r="C1920" t="str">
            <v>MARKUS</v>
          </cell>
          <cell r="D1920">
            <v>29343</v>
          </cell>
          <cell r="E1920" t="str">
            <v>L</v>
          </cell>
          <cell r="G1920">
            <v>35916</v>
          </cell>
          <cell r="L1920" t="str">
            <v>K0</v>
          </cell>
          <cell r="M1920" t="str">
            <v>A</v>
          </cell>
          <cell r="N1920">
            <v>35977</v>
          </cell>
          <cell r="O1920">
            <v>36405.103900462964</v>
          </cell>
          <cell r="P1920" t="str">
            <v>ADMIN</v>
          </cell>
          <cell r="Q1920">
            <v>36405.102743055555</v>
          </cell>
        </row>
        <row r="1921">
          <cell r="A1921" t="str">
            <v>98W00034834</v>
          </cell>
          <cell r="C1921" t="str">
            <v>ZAKARIA</v>
          </cell>
          <cell r="D1921">
            <v>27504</v>
          </cell>
          <cell r="E1921" t="str">
            <v>L</v>
          </cell>
          <cell r="G1921">
            <v>35916</v>
          </cell>
          <cell r="L1921" t="str">
            <v>K0</v>
          </cell>
          <cell r="M1921" t="str">
            <v>A</v>
          </cell>
          <cell r="N1921">
            <v>36708</v>
          </cell>
          <cell r="O1921">
            <v>36405.103900462964</v>
          </cell>
          <cell r="P1921" t="str">
            <v>ADMIN</v>
          </cell>
          <cell r="Q1921">
            <v>36405.102743055555</v>
          </cell>
        </row>
        <row r="1922">
          <cell r="A1922" t="str">
            <v>98W00034842</v>
          </cell>
          <cell r="C1922" t="str">
            <v>IDRIS</v>
          </cell>
          <cell r="D1922">
            <v>24842</v>
          </cell>
          <cell r="E1922" t="str">
            <v>L</v>
          </cell>
          <cell r="G1922">
            <v>35916</v>
          </cell>
          <cell r="L1922" t="str">
            <v>K0</v>
          </cell>
          <cell r="M1922" t="str">
            <v>AG</v>
          </cell>
          <cell r="N1922">
            <v>36708</v>
          </cell>
          <cell r="O1922">
            <v>38187.344733796293</v>
          </cell>
          <cell r="P1922" t="str">
            <v>A230320</v>
          </cell>
          <cell r="Q1922">
            <v>36405.102743055555</v>
          </cell>
        </row>
        <row r="1923">
          <cell r="A1923" t="str">
            <v>98W00034859</v>
          </cell>
          <cell r="C1923" t="str">
            <v>PETRUS</v>
          </cell>
          <cell r="D1923">
            <v>20565</v>
          </cell>
          <cell r="E1923" t="str">
            <v>L</v>
          </cell>
          <cell r="G1923">
            <v>35916</v>
          </cell>
          <cell r="L1923" t="str">
            <v>K0</v>
          </cell>
          <cell r="M1923" t="str">
            <v>A</v>
          </cell>
          <cell r="N1923">
            <v>35977</v>
          </cell>
          <cell r="O1923">
            <v>36405.103888888887</v>
          </cell>
          <cell r="P1923" t="str">
            <v>ADMIN</v>
          </cell>
          <cell r="Q1923">
            <v>36405.102743055555</v>
          </cell>
        </row>
        <row r="1924">
          <cell r="A1924" t="str">
            <v>98W00034867</v>
          </cell>
          <cell r="C1924" t="str">
            <v>YAYAT</v>
          </cell>
          <cell r="D1924">
            <v>27760</v>
          </cell>
          <cell r="E1924" t="str">
            <v>L</v>
          </cell>
          <cell r="G1924">
            <v>35916</v>
          </cell>
          <cell r="L1924" t="str">
            <v>K0</v>
          </cell>
          <cell r="M1924" t="str">
            <v>A</v>
          </cell>
          <cell r="N1924">
            <v>36708</v>
          </cell>
          <cell r="O1924">
            <v>36405.103888888887</v>
          </cell>
          <cell r="P1924" t="str">
            <v>ADMIN</v>
          </cell>
          <cell r="Q1924">
            <v>36405.102743055555</v>
          </cell>
        </row>
        <row r="1925">
          <cell r="A1925" t="str">
            <v>98W00034875</v>
          </cell>
          <cell r="C1925" t="str">
            <v>SARIF HIDAYATULLAH</v>
          </cell>
          <cell r="D1925">
            <v>26501</v>
          </cell>
          <cell r="E1925" t="str">
            <v>L</v>
          </cell>
          <cell r="G1925">
            <v>35916</v>
          </cell>
          <cell r="L1925" t="str">
            <v>K0</v>
          </cell>
          <cell r="M1925" t="str">
            <v>A</v>
          </cell>
          <cell r="N1925">
            <v>36708</v>
          </cell>
          <cell r="O1925">
            <v>36405.103888888887</v>
          </cell>
          <cell r="P1925" t="str">
            <v>ADMIN</v>
          </cell>
          <cell r="Q1925">
            <v>36405.102743055555</v>
          </cell>
        </row>
        <row r="1926">
          <cell r="A1926" t="str">
            <v>98W00034883</v>
          </cell>
          <cell r="B1926" t="str">
            <v>981300623</v>
          </cell>
          <cell r="C1926" t="str">
            <v>INEN</v>
          </cell>
          <cell r="D1926">
            <v>20894</v>
          </cell>
          <cell r="E1926" t="str">
            <v>L</v>
          </cell>
          <cell r="G1926">
            <v>35916</v>
          </cell>
          <cell r="L1926" t="str">
            <v>K0</v>
          </cell>
          <cell r="M1926" t="str">
            <v>AG</v>
          </cell>
          <cell r="N1926">
            <v>38169</v>
          </cell>
          <cell r="O1926">
            <v>38287.391759259262</v>
          </cell>
          <cell r="P1926" t="str">
            <v>A230320</v>
          </cell>
          <cell r="Q1926">
            <v>36405.102743055555</v>
          </cell>
        </row>
        <row r="1927">
          <cell r="A1927" t="str">
            <v>98W00034891</v>
          </cell>
          <cell r="C1927" t="str">
            <v>TASMAN</v>
          </cell>
          <cell r="D1927">
            <v>22346</v>
          </cell>
          <cell r="E1927" t="str">
            <v>L</v>
          </cell>
          <cell r="G1927">
            <v>35916</v>
          </cell>
          <cell r="L1927" t="str">
            <v>K0</v>
          </cell>
          <cell r="M1927" t="str">
            <v>AG</v>
          </cell>
          <cell r="N1927">
            <v>37987</v>
          </cell>
          <cell r="O1927">
            <v>37992.6174537037</v>
          </cell>
          <cell r="P1927" t="str">
            <v>A230320</v>
          </cell>
          <cell r="Q1927">
            <v>36405.102743055555</v>
          </cell>
        </row>
        <row r="1928">
          <cell r="A1928" t="str">
            <v>98W00034909</v>
          </cell>
          <cell r="C1928" t="str">
            <v>MUSTOFA</v>
          </cell>
          <cell r="D1928">
            <v>17753</v>
          </cell>
          <cell r="E1928" t="str">
            <v>L</v>
          </cell>
          <cell r="G1928">
            <v>35916</v>
          </cell>
          <cell r="L1928" t="str">
            <v>K0</v>
          </cell>
          <cell r="M1928" t="str">
            <v>AG</v>
          </cell>
          <cell r="N1928">
            <v>36923</v>
          </cell>
          <cell r="O1928">
            <v>36405.103888888887</v>
          </cell>
          <cell r="P1928" t="str">
            <v>ADMIN</v>
          </cell>
          <cell r="Q1928">
            <v>36405.102743055555</v>
          </cell>
        </row>
        <row r="1929">
          <cell r="A1929" t="str">
            <v>98W00034917</v>
          </cell>
          <cell r="C1929" t="str">
            <v>DADANG</v>
          </cell>
          <cell r="D1929">
            <v>25954</v>
          </cell>
          <cell r="E1929" t="str">
            <v>L</v>
          </cell>
          <cell r="G1929">
            <v>35916</v>
          </cell>
          <cell r="L1929" t="str">
            <v>K0</v>
          </cell>
          <cell r="M1929" t="str">
            <v>A</v>
          </cell>
          <cell r="N1929">
            <v>36892</v>
          </cell>
          <cell r="O1929">
            <v>36405.103888888887</v>
          </cell>
          <cell r="P1929" t="str">
            <v>ADMIN</v>
          </cell>
          <cell r="Q1929">
            <v>36405.102743055555</v>
          </cell>
        </row>
        <row r="1930">
          <cell r="A1930" t="str">
            <v>98W00034925</v>
          </cell>
          <cell r="B1930" t="str">
            <v>981300627</v>
          </cell>
          <cell r="C1930" t="str">
            <v>HERMAN</v>
          </cell>
          <cell r="D1930">
            <v>22900</v>
          </cell>
          <cell r="E1930" t="str">
            <v>L</v>
          </cell>
          <cell r="G1930">
            <v>35916</v>
          </cell>
          <cell r="L1930" t="str">
            <v>K0</v>
          </cell>
          <cell r="M1930" t="str">
            <v>A</v>
          </cell>
          <cell r="N1930">
            <v>37742</v>
          </cell>
          <cell r="O1930">
            <v>38107</v>
          </cell>
          <cell r="P1930" t="str">
            <v>DE233310</v>
          </cell>
          <cell r="Q1930">
            <v>36405.102743055555</v>
          </cell>
        </row>
        <row r="1931">
          <cell r="A1931" t="str">
            <v>98W00034933</v>
          </cell>
          <cell r="C1931" t="str">
            <v>JUNAEDI</v>
          </cell>
          <cell r="D1931">
            <v>19826</v>
          </cell>
          <cell r="E1931" t="str">
            <v>L</v>
          </cell>
          <cell r="G1931">
            <v>35916</v>
          </cell>
          <cell r="L1931" t="str">
            <v>K0</v>
          </cell>
          <cell r="M1931" t="str">
            <v>AG</v>
          </cell>
          <cell r="N1931">
            <v>37742</v>
          </cell>
          <cell r="O1931">
            <v>37867.465925925928</v>
          </cell>
          <cell r="P1931" t="str">
            <v>ENY</v>
          </cell>
          <cell r="Q1931">
            <v>36405.102743055555</v>
          </cell>
        </row>
        <row r="1932">
          <cell r="A1932" t="str">
            <v>98W00034941</v>
          </cell>
          <cell r="C1932" t="str">
            <v>SUPRIYANTO</v>
          </cell>
          <cell r="D1932">
            <v>23777</v>
          </cell>
          <cell r="E1932" t="str">
            <v>L</v>
          </cell>
          <cell r="G1932">
            <v>35916</v>
          </cell>
          <cell r="L1932" t="str">
            <v>K0</v>
          </cell>
          <cell r="M1932" t="str">
            <v>A</v>
          </cell>
          <cell r="N1932">
            <v>36923</v>
          </cell>
          <cell r="O1932">
            <v>36405.103888888887</v>
          </cell>
          <cell r="P1932" t="str">
            <v>ADMIN</v>
          </cell>
          <cell r="Q1932">
            <v>36405.102743055555</v>
          </cell>
        </row>
        <row r="1933">
          <cell r="A1933" t="str">
            <v>98W00034958</v>
          </cell>
          <cell r="C1933" t="str">
            <v>PAINO</v>
          </cell>
          <cell r="D1933">
            <v>18815</v>
          </cell>
          <cell r="E1933" t="str">
            <v>L</v>
          </cell>
          <cell r="G1933">
            <v>35916</v>
          </cell>
          <cell r="L1933" t="str">
            <v>K0</v>
          </cell>
          <cell r="M1933" t="str">
            <v>A</v>
          </cell>
          <cell r="N1933">
            <v>36100</v>
          </cell>
          <cell r="O1933">
            <v>36405.103888888887</v>
          </cell>
          <cell r="P1933" t="str">
            <v>ADMIN</v>
          </cell>
          <cell r="Q1933">
            <v>36405.102743055555</v>
          </cell>
        </row>
        <row r="1934">
          <cell r="A1934" t="str">
            <v>98W00034966</v>
          </cell>
          <cell r="C1934" t="str">
            <v>SUYITNO</v>
          </cell>
          <cell r="D1934">
            <v>27622</v>
          </cell>
          <cell r="E1934" t="str">
            <v>L</v>
          </cell>
          <cell r="G1934">
            <v>35916</v>
          </cell>
          <cell r="L1934" t="str">
            <v>K0</v>
          </cell>
          <cell r="M1934" t="str">
            <v>A</v>
          </cell>
          <cell r="N1934">
            <v>36192</v>
          </cell>
          <cell r="O1934">
            <v>36405.103877314818</v>
          </cell>
          <cell r="P1934" t="str">
            <v>ADMIN</v>
          </cell>
          <cell r="Q1934">
            <v>36405.102743055555</v>
          </cell>
        </row>
        <row r="1935">
          <cell r="A1935" t="str">
            <v>98W00034974</v>
          </cell>
          <cell r="C1935" t="str">
            <v>SUKARMAN</v>
          </cell>
          <cell r="D1935">
            <v>27468</v>
          </cell>
          <cell r="E1935" t="str">
            <v>L</v>
          </cell>
          <cell r="G1935">
            <v>35916</v>
          </cell>
          <cell r="L1935" t="str">
            <v>K0</v>
          </cell>
          <cell r="M1935" t="str">
            <v>A</v>
          </cell>
          <cell r="N1935">
            <v>36039</v>
          </cell>
          <cell r="O1935">
            <v>36405.103877314818</v>
          </cell>
          <cell r="P1935" t="str">
            <v>ADMIN</v>
          </cell>
          <cell r="Q1935">
            <v>36405.102743055555</v>
          </cell>
        </row>
        <row r="1936">
          <cell r="A1936" t="str">
            <v>98W00034982</v>
          </cell>
          <cell r="C1936" t="str">
            <v>SUMARDI</v>
          </cell>
          <cell r="D1936">
            <v>18719</v>
          </cell>
          <cell r="E1936" t="str">
            <v>L</v>
          </cell>
          <cell r="G1936">
            <v>35916</v>
          </cell>
          <cell r="L1936" t="str">
            <v>K0</v>
          </cell>
          <cell r="M1936" t="str">
            <v>AG</v>
          </cell>
          <cell r="N1936">
            <v>36892</v>
          </cell>
          <cell r="O1936">
            <v>37984.561921296299</v>
          </cell>
          <cell r="P1936" t="str">
            <v>ENY</v>
          </cell>
          <cell r="Q1936">
            <v>36405.102743055555</v>
          </cell>
        </row>
        <row r="1937">
          <cell r="A1937" t="str">
            <v>98W00034990</v>
          </cell>
          <cell r="C1937" t="str">
            <v>PASUDIN</v>
          </cell>
          <cell r="D1937">
            <v>16481</v>
          </cell>
          <cell r="E1937" t="str">
            <v>L</v>
          </cell>
          <cell r="G1937">
            <v>35916</v>
          </cell>
          <cell r="L1937" t="str">
            <v>K0</v>
          </cell>
          <cell r="M1937" t="str">
            <v>AG</v>
          </cell>
          <cell r="N1937">
            <v>37438</v>
          </cell>
          <cell r="O1937">
            <v>37475.593657407408</v>
          </cell>
          <cell r="P1937" t="str">
            <v>ENY</v>
          </cell>
          <cell r="Q1937">
            <v>36405.102743055555</v>
          </cell>
        </row>
        <row r="1938">
          <cell r="A1938" t="str">
            <v>98W00035005</v>
          </cell>
          <cell r="B1938" t="str">
            <v>981300634</v>
          </cell>
          <cell r="C1938" t="str">
            <v>MISKAM</v>
          </cell>
          <cell r="D1938">
            <v>21932</v>
          </cell>
          <cell r="E1938" t="str">
            <v>L</v>
          </cell>
          <cell r="G1938">
            <v>35916</v>
          </cell>
          <cell r="L1938" t="str">
            <v>K0</v>
          </cell>
          <cell r="O1938">
            <v>38107</v>
          </cell>
          <cell r="P1938" t="str">
            <v>DE233310</v>
          </cell>
          <cell r="Q1938">
            <v>36405.102743055555</v>
          </cell>
        </row>
        <row r="1939">
          <cell r="A1939" t="str">
            <v>98W00035013</v>
          </cell>
          <cell r="B1939" t="str">
            <v>981300637</v>
          </cell>
          <cell r="C1939" t="str">
            <v>SIRAJUDIN</v>
          </cell>
          <cell r="D1939">
            <v>25080</v>
          </cell>
          <cell r="E1939" t="str">
            <v>L</v>
          </cell>
          <cell r="G1939">
            <v>35916</v>
          </cell>
          <cell r="L1939" t="str">
            <v>K0</v>
          </cell>
          <cell r="O1939">
            <v>38107</v>
          </cell>
          <cell r="P1939" t="str">
            <v>DE233310</v>
          </cell>
          <cell r="Q1939">
            <v>36405.102743055555</v>
          </cell>
        </row>
        <row r="1940">
          <cell r="A1940" t="str">
            <v>98W00035021</v>
          </cell>
          <cell r="B1940" t="str">
            <v>981300638</v>
          </cell>
          <cell r="C1940" t="str">
            <v>IKBAL</v>
          </cell>
          <cell r="D1940">
            <v>26105</v>
          </cell>
          <cell r="E1940" t="str">
            <v>L</v>
          </cell>
          <cell r="G1940">
            <v>35916</v>
          </cell>
          <cell r="L1940" t="str">
            <v>K0</v>
          </cell>
          <cell r="O1940">
            <v>38107</v>
          </cell>
          <cell r="P1940" t="str">
            <v>DE233310</v>
          </cell>
          <cell r="Q1940">
            <v>36405.102743055555</v>
          </cell>
        </row>
        <row r="1941">
          <cell r="A1941" t="str">
            <v>98W00035039</v>
          </cell>
          <cell r="B1941" t="str">
            <v>981300636</v>
          </cell>
          <cell r="C1941" t="str">
            <v>SARIYO</v>
          </cell>
          <cell r="D1941">
            <v>26035</v>
          </cell>
          <cell r="E1941" t="str">
            <v>L</v>
          </cell>
          <cell r="G1941">
            <v>35916</v>
          </cell>
          <cell r="L1941" t="str">
            <v>K0</v>
          </cell>
          <cell r="O1941">
            <v>38107</v>
          </cell>
          <cell r="P1941" t="str">
            <v>DE233310</v>
          </cell>
          <cell r="Q1941">
            <v>36405.102743055555</v>
          </cell>
        </row>
        <row r="1942">
          <cell r="A1942" t="str">
            <v>98W00035047</v>
          </cell>
          <cell r="B1942" t="str">
            <v>981300640</v>
          </cell>
          <cell r="C1942" t="str">
            <v>KARDINAL F</v>
          </cell>
          <cell r="D1942">
            <v>24918</v>
          </cell>
          <cell r="E1942" t="str">
            <v>L</v>
          </cell>
          <cell r="G1942">
            <v>35916</v>
          </cell>
          <cell r="L1942" t="str">
            <v>K0</v>
          </cell>
          <cell r="O1942">
            <v>38107</v>
          </cell>
          <cell r="P1942" t="str">
            <v>DE233310</v>
          </cell>
          <cell r="Q1942">
            <v>36405.102743055555</v>
          </cell>
        </row>
        <row r="1943">
          <cell r="A1943" t="str">
            <v>98W00035054</v>
          </cell>
          <cell r="B1943" t="str">
            <v>981300641</v>
          </cell>
          <cell r="C1943" t="str">
            <v>EFENDI</v>
          </cell>
          <cell r="D1943">
            <v>27129</v>
          </cell>
          <cell r="E1943" t="str">
            <v>L</v>
          </cell>
          <cell r="G1943">
            <v>35916</v>
          </cell>
          <cell r="L1943" t="str">
            <v>K0</v>
          </cell>
          <cell r="O1943">
            <v>38098</v>
          </cell>
          <cell r="P1943" t="str">
            <v>DE233310</v>
          </cell>
          <cell r="Q1943">
            <v>36405.102743055555</v>
          </cell>
        </row>
        <row r="1944">
          <cell r="A1944" t="str">
            <v>98W00047059</v>
          </cell>
          <cell r="C1944" t="str">
            <v>SALMON SITOMPUL IR</v>
          </cell>
          <cell r="D1944">
            <v>23841</v>
          </cell>
          <cell r="E1944" t="str">
            <v>L</v>
          </cell>
          <cell r="G1944">
            <v>35916</v>
          </cell>
          <cell r="L1944" t="str">
            <v>K0</v>
          </cell>
          <cell r="M1944" t="str">
            <v>A</v>
          </cell>
          <cell r="N1944">
            <v>36161</v>
          </cell>
          <cell r="O1944">
            <v>36405.103865740741</v>
          </cell>
          <cell r="P1944" t="str">
            <v>ADMIN</v>
          </cell>
          <cell r="Q1944">
            <v>36405.102743055555</v>
          </cell>
        </row>
        <row r="1945">
          <cell r="A1945" t="str">
            <v>98W00055615</v>
          </cell>
          <cell r="C1945" t="str">
            <v>MUSLIMIN</v>
          </cell>
          <cell r="D1945">
            <v>24108</v>
          </cell>
          <cell r="E1945" t="str">
            <v>L</v>
          </cell>
          <cell r="G1945">
            <v>35947</v>
          </cell>
          <cell r="L1945" t="str">
            <v>K0</v>
          </cell>
          <cell r="M1945" t="str">
            <v>A</v>
          </cell>
          <cell r="N1945">
            <v>36892</v>
          </cell>
          <cell r="O1945">
            <v>36405.103865740741</v>
          </cell>
          <cell r="P1945" t="str">
            <v>ADMIN</v>
          </cell>
          <cell r="Q1945">
            <v>36405.102743055555</v>
          </cell>
        </row>
        <row r="1946">
          <cell r="A1946" t="str">
            <v>98W00055623</v>
          </cell>
          <cell r="C1946" t="str">
            <v>PANDI</v>
          </cell>
          <cell r="D1946">
            <v>24137</v>
          </cell>
          <cell r="E1946" t="str">
            <v>L</v>
          </cell>
          <cell r="G1946">
            <v>35947</v>
          </cell>
          <cell r="L1946" t="str">
            <v>K0</v>
          </cell>
          <cell r="M1946" t="str">
            <v>A</v>
          </cell>
          <cell r="N1946">
            <v>36892</v>
          </cell>
          <cell r="O1946">
            <v>36405.103865740741</v>
          </cell>
          <cell r="P1946" t="str">
            <v>ADMIN</v>
          </cell>
          <cell r="Q1946">
            <v>36405.102743055555</v>
          </cell>
        </row>
        <row r="1947">
          <cell r="A1947" t="str">
            <v>98W00055631</v>
          </cell>
          <cell r="C1947" t="str">
            <v>ADRI</v>
          </cell>
          <cell r="D1947">
            <v>29587</v>
          </cell>
          <cell r="E1947" t="str">
            <v>L</v>
          </cell>
          <cell r="G1947">
            <v>35947</v>
          </cell>
          <cell r="L1947" t="str">
            <v>K0</v>
          </cell>
          <cell r="M1947" t="str">
            <v>A</v>
          </cell>
          <cell r="N1947">
            <v>35977</v>
          </cell>
          <cell r="O1947">
            <v>36405.103865740741</v>
          </cell>
          <cell r="P1947" t="str">
            <v>ADMIN</v>
          </cell>
          <cell r="Q1947">
            <v>36405.102743055555</v>
          </cell>
        </row>
        <row r="1948">
          <cell r="A1948" t="str">
            <v>98W00055649</v>
          </cell>
          <cell r="C1948" t="str">
            <v>SOFYAN</v>
          </cell>
          <cell r="D1948">
            <v>29616</v>
          </cell>
          <cell r="E1948" t="str">
            <v>L</v>
          </cell>
          <cell r="G1948">
            <v>35947</v>
          </cell>
          <cell r="L1948" t="str">
            <v>K0</v>
          </cell>
          <cell r="M1948" t="str">
            <v>A</v>
          </cell>
          <cell r="N1948">
            <v>35977</v>
          </cell>
          <cell r="O1948">
            <v>36405.103854166664</v>
          </cell>
          <cell r="P1948" t="str">
            <v>ADMIN</v>
          </cell>
          <cell r="Q1948">
            <v>36405.102743055555</v>
          </cell>
        </row>
        <row r="1949">
          <cell r="A1949" t="str">
            <v>98W00055656</v>
          </cell>
          <cell r="C1949" t="str">
            <v>PITHER P</v>
          </cell>
          <cell r="D1949">
            <v>20821</v>
          </cell>
          <cell r="E1949" t="str">
            <v>L</v>
          </cell>
          <cell r="G1949">
            <v>35947</v>
          </cell>
          <cell r="L1949" t="str">
            <v>K0</v>
          </cell>
          <cell r="M1949" t="str">
            <v>A</v>
          </cell>
          <cell r="N1949">
            <v>35977</v>
          </cell>
          <cell r="O1949">
            <v>36405.103854166664</v>
          </cell>
          <cell r="P1949" t="str">
            <v>ADMIN</v>
          </cell>
          <cell r="Q1949">
            <v>36405.102743055555</v>
          </cell>
        </row>
        <row r="1950">
          <cell r="A1950" t="str">
            <v>98W00055664</v>
          </cell>
          <cell r="C1950" t="str">
            <v>RIO</v>
          </cell>
          <cell r="D1950">
            <v>26299</v>
          </cell>
          <cell r="E1950" t="str">
            <v>L</v>
          </cell>
          <cell r="G1950">
            <v>35947</v>
          </cell>
          <cell r="L1950" t="str">
            <v>K0</v>
          </cell>
          <cell r="M1950" t="str">
            <v>A</v>
          </cell>
          <cell r="N1950">
            <v>35977</v>
          </cell>
          <cell r="O1950">
            <v>36405.103854166664</v>
          </cell>
          <cell r="P1950" t="str">
            <v>ADMIN</v>
          </cell>
          <cell r="Q1950">
            <v>36405.102743055555</v>
          </cell>
        </row>
        <row r="1951">
          <cell r="A1951" t="str">
            <v>98W00055672</v>
          </cell>
          <cell r="B1951" t="str">
            <v>981300648</v>
          </cell>
          <cell r="C1951" t="str">
            <v>Y TERI RIO R L</v>
          </cell>
          <cell r="D1951">
            <v>28773</v>
          </cell>
          <cell r="E1951" t="str">
            <v>L</v>
          </cell>
          <cell r="G1951">
            <v>35947</v>
          </cell>
          <cell r="L1951" t="str">
            <v>K0</v>
          </cell>
          <cell r="O1951">
            <v>38107</v>
          </cell>
          <cell r="P1951" t="str">
            <v>DE233310</v>
          </cell>
          <cell r="Q1951">
            <v>36405.102743055555</v>
          </cell>
        </row>
        <row r="1952">
          <cell r="A1952" t="str">
            <v>98W00055680</v>
          </cell>
          <cell r="C1952" t="str">
            <v>MANENG</v>
          </cell>
          <cell r="D1952">
            <v>28719</v>
          </cell>
          <cell r="E1952" t="str">
            <v>L</v>
          </cell>
          <cell r="G1952">
            <v>35947</v>
          </cell>
          <cell r="L1952" t="str">
            <v>K0</v>
          </cell>
          <cell r="M1952" t="str">
            <v>A</v>
          </cell>
          <cell r="N1952">
            <v>36892</v>
          </cell>
          <cell r="O1952">
            <v>36405.103854166664</v>
          </cell>
          <cell r="P1952" t="str">
            <v>ADMIN</v>
          </cell>
          <cell r="Q1952">
            <v>36405.102743055555</v>
          </cell>
        </row>
        <row r="1953">
          <cell r="A1953" t="str">
            <v>98W00055698</v>
          </cell>
          <cell r="C1953" t="str">
            <v>ARSYAD</v>
          </cell>
          <cell r="D1953">
            <v>26866</v>
          </cell>
          <cell r="E1953" t="str">
            <v>L</v>
          </cell>
          <cell r="G1953">
            <v>35947</v>
          </cell>
          <cell r="L1953" t="str">
            <v>K0</v>
          </cell>
          <cell r="M1953" t="str">
            <v>A</v>
          </cell>
          <cell r="N1953">
            <v>36892</v>
          </cell>
          <cell r="O1953">
            <v>36405.103842592594</v>
          </cell>
          <cell r="P1953" t="str">
            <v>ADMIN</v>
          </cell>
          <cell r="Q1953">
            <v>36405.102743055555</v>
          </cell>
        </row>
        <row r="1954">
          <cell r="A1954" t="str">
            <v>98W00061209</v>
          </cell>
          <cell r="C1954" t="str">
            <v>FREDDY TIMBUL HS</v>
          </cell>
          <cell r="D1954">
            <v>26172</v>
          </cell>
          <cell r="E1954" t="str">
            <v>L</v>
          </cell>
          <cell r="G1954">
            <v>35977</v>
          </cell>
          <cell r="L1954" t="str">
            <v>K0</v>
          </cell>
          <cell r="M1954" t="str">
            <v>AG</v>
          </cell>
          <cell r="N1954">
            <v>36951</v>
          </cell>
          <cell r="O1954">
            <v>37887.617534722223</v>
          </cell>
          <cell r="P1954" t="str">
            <v>ITA</v>
          </cell>
          <cell r="Q1954">
            <v>36405.102743055555</v>
          </cell>
        </row>
        <row r="1955">
          <cell r="A1955" t="str">
            <v>98W00061217</v>
          </cell>
          <cell r="C1955" t="str">
            <v>WASITA GAUTAMA</v>
          </cell>
          <cell r="D1955">
            <v>26066</v>
          </cell>
          <cell r="E1955" t="str">
            <v>L</v>
          </cell>
          <cell r="G1955">
            <v>35977</v>
          </cell>
          <cell r="L1955" t="str">
            <v>K0</v>
          </cell>
          <cell r="M1955" t="str">
            <v>A</v>
          </cell>
          <cell r="N1955">
            <v>36495</v>
          </cell>
          <cell r="O1955">
            <v>36405.103842592594</v>
          </cell>
          <cell r="P1955" t="str">
            <v>ADMIN</v>
          </cell>
          <cell r="Q1955">
            <v>36405.102743055555</v>
          </cell>
        </row>
        <row r="1956">
          <cell r="A1956" t="str">
            <v>98W00068386</v>
          </cell>
          <cell r="B1956" t="str">
            <v>PSK00898137</v>
          </cell>
          <cell r="C1956" t="str">
            <v>GATI MARTONO</v>
          </cell>
          <cell r="D1956">
            <v>27484</v>
          </cell>
          <cell r="E1956" t="str">
            <v>L</v>
          </cell>
          <cell r="G1956">
            <v>36008</v>
          </cell>
          <cell r="L1956" t="str">
            <v>K0</v>
          </cell>
          <cell r="O1956">
            <v>38107</v>
          </cell>
          <cell r="P1956" t="str">
            <v>DE233310</v>
          </cell>
          <cell r="Q1956">
            <v>36405.102743055555</v>
          </cell>
        </row>
        <row r="1957">
          <cell r="A1957" t="str">
            <v>98W00068394</v>
          </cell>
          <cell r="C1957" t="str">
            <v>MOCH IMRON</v>
          </cell>
          <cell r="D1957">
            <v>27190</v>
          </cell>
          <cell r="E1957" t="str">
            <v>L</v>
          </cell>
          <cell r="G1957">
            <v>36008</v>
          </cell>
          <cell r="L1957" t="str">
            <v>K0</v>
          </cell>
          <cell r="M1957" t="str">
            <v>A</v>
          </cell>
          <cell r="N1957">
            <v>36586</v>
          </cell>
          <cell r="O1957">
            <v>36405.103842592594</v>
          </cell>
          <cell r="P1957" t="str">
            <v>ADMIN</v>
          </cell>
          <cell r="Q1957">
            <v>36405.102743055555</v>
          </cell>
        </row>
        <row r="1958">
          <cell r="A1958" t="str">
            <v>98W00068402</v>
          </cell>
          <cell r="C1958" t="str">
            <v>MOCH NOOR S B</v>
          </cell>
          <cell r="D1958">
            <v>27241</v>
          </cell>
          <cell r="E1958" t="str">
            <v>L</v>
          </cell>
          <cell r="G1958">
            <v>36008</v>
          </cell>
          <cell r="L1958" t="str">
            <v>K0</v>
          </cell>
          <cell r="M1958" t="str">
            <v>A</v>
          </cell>
          <cell r="N1958">
            <v>36281</v>
          </cell>
          <cell r="O1958">
            <v>36405.103842592594</v>
          </cell>
          <cell r="P1958" t="str">
            <v>ADMIN</v>
          </cell>
          <cell r="Q1958">
            <v>36405.102743055555</v>
          </cell>
        </row>
        <row r="1959">
          <cell r="A1959" t="str">
            <v>98W00068410</v>
          </cell>
          <cell r="B1959" t="str">
            <v>PSK00898136</v>
          </cell>
          <cell r="C1959" t="str">
            <v>MUH ABDIH</v>
          </cell>
          <cell r="D1959">
            <v>28008</v>
          </cell>
          <cell r="E1959" t="str">
            <v>L</v>
          </cell>
          <cell r="G1959">
            <v>36008</v>
          </cell>
          <cell r="L1959" t="str">
            <v>K0</v>
          </cell>
          <cell r="M1959" t="str">
            <v>AG</v>
          </cell>
          <cell r="N1959">
            <v>38353</v>
          </cell>
          <cell r="O1959">
            <v>38371.488437499997</v>
          </cell>
          <cell r="P1959" t="str">
            <v>A230320</v>
          </cell>
          <cell r="Q1959">
            <v>36405.102743055555</v>
          </cell>
        </row>
        <row r="1960">
          <cell r="A1960" t="str">
            <v>98W00068428</v>
          </cell>
          <cell r="C1960" t="str">
            <v>ABDUL MULUK MARWAN</v>
          </cell>
          <cell r="D1960">
            <v>15344</v>
          </cell>
          <cell r="E1960" t="str">
            <v>L</v>
          </cell>
          <cell r="G1960">
            <v>36008</v>
          </cell>
          <cell r="L1960" t="str">
            <v>K0</v>
          </cell>
          <cell r="M1960" t="str">
            <v>A</v>
          </cell>
          <cell r="N1960">
            <v>36220</v>
          </cell>
          <cell r="O1960">
            <v>36405.103831018518</v>
          </cell>
          <cell r="P1960" t="str">
            <v>ADMIN</v>
          </cell>
          <cell r="Q1960">
            <v>36405.102743055555</v>
          </cell>
        </row>
        <row r="1961">
          <cell r="A1961" t="str">
            <v>98W00070788</v>
          </cell>
          <cell r="C1961" t="str">
            <v>HASIHOLAN GANDATUA G</v>
          </cell>
          <cell r="D1961">
            <v>26614</v>
          </cell>
          <cell r="E1961" t="str">
            <v>L</v>
          </cell>
          <cell r="F1961">
            <v>35977</v>
          </cell>
          <cell r="G1961">
            <v>37591</v>
          </cell>
          <cell r="L1961" t="str">
            <v>L</v>
          </cell>
          <cell r="M1961" t="str">
            <v>AF</v>
          </cell>
          <cell r="N1961">
            <v>38200</v>
          </cell>
          <cell r="O1961">
            <v>38274.285983796297</v>
          </cell>
          <cell r="P1961" t="str">
            <v>A230320</v>
          </cell>
        </row>
        <row r="1962">
          <cell r="A1962" t="str">
            <v>98W00070796</v>
          </cell>
          <cell r="B1962" t="str">
            <v>981300656</v>
          </cell>
          <cell r="C1962" t="str">
            <v>IRWAN MULYAWAN S</v>
          </cell>
          <cell r="D1962">
            <v>26902</v>
          </cell>
          <cell r="E1962" t="str">
            <v>L</v>
          </cell>
          <cell r="F1962">
            <v>35977</v>
          </cell>
          <cell r="G1962">
            <v>36647</v>
          </cell>
          <cell r="O1962">
            <v>38107</v>
          </cell>
          <cell r="P1962" t="str">
            <v>DE233310</v>
          </cell>
        </row>
        <row r="1963">
          <cell r="A1963" t="str">
            <v>98W00079201</v>
          </cell>
          <cell r="C1963" t="str">
            <v>NIPAN KASROJI</v>
          </cell>
          <cell r="D1963">
            <v>21551</v>
          </cell>
          <cell r="E1963" t="str">
            <v>L</v>
          </cell>
          <cell r="G1963">
            <v>36069</v>
          </cell>
          <cell r="L1963" t="str">
            <v>K0</v>
          </cell>
          <cell r="M1963" t="str">
            <v>A</v>
          </cell>
          <cell r="N1963">
            <v>36130</v>
          </cell>
          <cell r="O1963">
            <v>36405.103831018518</v>
          </cell>
          <cell r="P1963" t="str">
            <v>ADMIN</v>
          </cell>
          <cell r="Q1963">
            <v>36405.102743055555</v>
          </cell>
        </row>
        <row r="1964">
          <cell r="A1964" t="str">
            <v>98W00079219</v>
          </cell>
          <cell r="C1964" t="str">
            <v>AHNA RIWANTO</v>
          </cell>
          <cell r="D1964">
            <v>26029</v>
          </cell>
          <cell r="E1964" t="str">
            <v>L</v>
          </cell>
          <cell r="G1964">
            <v>36069</v>
          </cell>
          <cell r="L1964" t="str">
            <v>K0</v>
          </cell>
          <cell r="M1964" t="str">
            <v>A</v>
          </cell>
          <cell r="N1964">
            <v>36130</v>
          </cell>
          <cell r="O1964">
            <v>36405.103831018518</v>
          </cell>
          <cell r="P1964" t="str">
            <v>ADMIN</v>
          </cell>
          <cell r="Q1964">
            <v>36405.102743055555</v>
          </cell>
        </row>
        <row r="1965">
          <cell r="A1965" t="str">
            <v>98W00079227</v>
          </cell>
          <cell r="C1965" t="str">
            <v>WAHYONO AJI</v>
          </cell>
          <cell r="D1965">
            <v>27514</v>
          </cell>
          <cell r="E1965" t="str">
            <v>L</v>
          </cell>
          <cell r="G1965">
            <v>36069</v>
          </cell>
          <cell r="L1965" t="str">
            <v>K0</v>
          </cell>
          <cell r="M1965" t="str">
            <v>AG</v>
          </cell>
          <cell r="N1965">
            <v>36892</v>
          </cell>
          <cell r="O1965">
            <v>37907.623564814814</v>
          </cell>
          <cell r="P1965" t="str">
            <v>ENY</v>
          </cell>
          <cell r="Q1965">
            <v>36405.102743055555</v>
          </cell>
        </row>
        <row r="1966">
          <cell r="A1966" t="str">
            <v>98W00079235</v>
          </cell>
          <cell r="C1966" t="str">
            <v>HARTO MANIJAN</v>
          </cell>
          <cell r="D1966">
            <v>27500</v>
          </cell>
          <cell r="E1966" t="str">
            <v>L</v>
          </cell>
          <cell r="G1966">
            <v>36069</v>
          </cell>
          <cell r="L1966" t="str">
            <v>K0</v>
          </cell>
          <cell r="M1966" t="str">
            <v>AG</v>
          </cell>
          <cell r="N1966">
            <v>37895</v>
          </cell>
          <cell r="O1966">
            <v>38211.302175925928</v>
          </cell>
          <cell r="P1966" t="str">
            <v>A230320</v>
          </cell>
          <cell r="Q1966">
            <v>36405.102743055555</v>
          </cell>
        </row>
        <row r="1967">
          <cell r="A1967" t="str">
            <v>98W00079243</v>
          </cell>
          <cell r="C1967" t="str">
            <v>SARTO EDI SUSANTO</v>
          </cell>
          <cell r="D1967">
            <v>21771</v>
          </cell>
          <cell r="E1967" t="str">
            <v>L</v>
          </cell>
          <cell r="G1967">
            <v>36069</v>
          </cell>
          <cell r="L1967" t="str">
            <v>K0</v>
          </cell>
          <cell r="M1967" t="str">
            <v>A</v>
          </cell>
          <cell r="N1967">
            <v>36192</v>
          </cell>
          <cell r="O1967">
            <v>36405.103831018518</v>
          </cell>
          <cell r="P1967" t="str">
            <v>ADMIN</v>
          </cell>
          <cell r="Q1967">
            <v>36405.102743055555</v>
          </cell>
        </row>
        <row r="1968">
          <cell r="A1968" t="str">
            <v>98W00079250</v>
          </cell>
          <cell r="C1968" t="str">
            <v>MUJIONO</v>
          </cell>
          <cell r="D1968">
            <v>27409</v>
          </cell>
          <cell r="E1968" t="str">
            <v>L</v>
          </cell>
          <cell r="G1968">
            <v>36069</v>
          </cell>
          <cell r="L1968" t="str">
            <v>K0</v>
          </cell>
          <cell r="M1968" t="str">
            <v>AG</v>
          </cell>
          <cell r="N1968">
            <v>36892</v>
          </cell>
          <cell r="O1968">
            <v>38037.700810185182</v>
          </cell>
          <cell r="P1968" t="str">
            <v>A230320</v>
          </cell>
          <cell r="Q1968">
            <v>36405.102743055555</v>
          </cell>
        </row>
        <row r="1969">
          <cell r="A1969" t="str">
            <v>98W00079268</v>
          </cell>
          <cell r="C1969" t="str">
            <v>WIARJO</v>
          </cell>
          <cell r="D1969">
            <v>25004</v>
          </cell>
          <cell r="E1969" t="str">
            <v>L</v>
          </cell>
          <cell r="G1969">
            <v>36069</v>
          </cell>
          <cell r="L1969" t="str">
            <v>K0</v>
          </cell>
          <cell r="M1969" t="str">
            <v>AG</v>
          </cell>
          <cell r="N1969">
            <v>37895</v>
          </cell>
          <cell r="O1969">
            <v>38057.34783564815</v>
          </cell>
          <cell r="P1969" t="str">
            <v>A230320</v>
          </cell>
          <cell r="Q1969">
            <v>36405.102743055555</v>
          </cell>
        </row>
        <row r="1970">
          <cell r="A1970" t="str">
            <v>98W00079276</v>
          </cell>
          <cell r="B1970" t="str">
            <v>981300660</v>
          </cell>
          <cell r="C1970" t="str">
            <v>BAHRUN</v>
          </cell>
          <cell r="D1970">
            <v>24742</v>
          </cell>
          <cell r="E1970" t="str">
            <v>L</v>
          </cell>
          <cell r="G1970">
            <v>36069</v>
          </cell>
          <cell r="L1970" t="str">
            <v>K0</v>
          </cell>
          <cell r="O1970">
            <v>38098</v>
          </cell>
          <cell r="P1970" t="str">
            <v>DE233310</v>
          </cell>
          <cell r="Q1970">
            <v>36405.102743055555</v>
          </cell>
        </row>
        <row r="1971">
          <cell r="A1971" t="str">
            <v>98W00079284</v>
          </cell>
          <cell r="C1971" t="str">
            <v>NEDI HADI HARTONO</v>
          </cell>
          <cell r="D1971">
            <v>25609</v>
          </cell>
          <cell r="E1971" t="str">
            <v>L</v>
          </cell>
          <cell r="G1971">
            <v>36069</v>
          </cell>
          <cell r="L1971" t="str">
            <v>K0</v>
          </cell>
          <cell r="M1971" t="str">
            <v>A</v>
          </cell>
          <cell r="N1971">
            <v>36892</v>
          </cell>
          <cell r="O1971">
            <v>36405.103819444441</v>
          </cell>
          <cell r="P1971" t="str">
            <v>ADMIN</v>
          </cell>
          <cell r="Q1971">
            <v>36405.102743055555</v>
          </cell>
        </row>
        <row r="1972">
          <cell r="A1972" t="str">
            <v>98W00079292</v>
          </cell>
          <cell r="B1972" t="str">
            <v>981300662</v>
          </cell>
          <cell r="C1972" t="str">
            <v>WAHID KARJONO</v>
          </cell>
          <cell r="D1972">
            <v>23012</v>
          </cell>
          <cell r="E1972" t="str">
            <v>L</v>
          </cell>
          <cell r="G1972">
            <v>36069</v>
          </cell>
          <cell r="L1972" t="str">
            <v>K0</v>
          </cell>
          <cell r="M1972" t="str">
            <v>A</v>
          </cell>
          <cell r="N1972">
            <v>37895</v>
          </cell>
          <cell r="O1972">
            <v>38107</v>
          </cell>
          <cell r="P1972" t="str">
            <v>DE233310</v>
          </cell>
          <cell r="Q1972">
            <v>36405.102743055555</v>
          </cell>
        </row>
        <row r="1973">
          <cell r="A1973" t="str">
            <v>98W00079300</v>
          </cell>
          <cell r="B1973" t="str">
            <v>981300663</v>
          </cell>
          <cell r="C1973" t="str">
            <v>MBUNE</v>
          </cell>
          <cell r="D1973">
            <v>27760</v>
          </cell>
          <cell r="E1973" t="str">
            <v>L</v>
          </cell>
          <cell r="G1973">
            <v>36069</v>
          </cell>
          <cell r="L1973" t="str">
            <v>K0</v>
          </cell>
          <cell r="O1973">
            <v>38099</v>
          </cell>
          <cell r="P1973" t="str">
            <v>DE233310</v>
          </cell>
          <cell r="Q1973">
            <v>36405.102743055555</v>
          </cell>
        </row>
        <row r="1974">
          <cell r="A1974" t="str">
            <v>98W00079318</v>
          </cell>
          <cell r="C1974" t="str">
            <v>SUPARYO SUDARTO</v>
          </cell>
          <cell r="D1974">
            <v>20453</v>
          </cell>
          <cell r="E1974" t="str">
            <v>L</v>
          </cell>
          <cell r="G1974">
            <v>36069</v>
          </cell>
          <cell r="L1974" t="str">
            <v>K0</v>
          </cell>
          <cell r="M1974" t="str">
            <v>AG</v>
          </cell>
          <cell r="N1974">
            <v>37895</v>
          </cell>
          <cell r="O1974">
            <v>38029.322060185186</v>
          </cell>
          <cell r="P1974" t="str">
            <v>A230320</v>
          </cell>
          <cell r="Q1974">
            <v>36405.102743055555</v>
          </cell>
        </row>
        <row r="1975">
          <cell r="A1975" t="str">
            <v>98W00079326</v>
          </cell>
          <cell r="C1975" t="str">
            <v>MUSLIH RIANTO</v>
          </cell>
          <cell r="D1975">
            <v>21315</v>
          </cell>
          <cell r="E1975" t="str">
            <v>L</v>
          </cell>
          <cell r="G1975">
            <v>36069</v>
          </cell>
          <cell r="L1975" t="str">
            <v>K0</v>
          </cell>
          <cell r="M1975" t="str">
            <v>A</v>
          </cell>
          <cell r="N1975">
            <v>37288</v>
          </cell>
          <cell r="O1975">
            <v>36405.103807870371</v>
          </cell>
          <cell r="P1975" t="str">
            <v>ADMIN</v>
          </cell>
          <cell r="Q1975">
            <v>36405.102743055555</v>
          </cell>
        </row>
        <row r="1976">
          <cell r="A1976" t="str">
            <v>98W00079334</v>
          </cell>
          <cell r="C1976" t="str">
            <v>SARKUM</v>
          </cell>
          <cell r="D1976">
            <v>23501</v>
          </cell>
          <cell r="E1976" t="str">
            <v>L</v>
          </cell>
          <cell r="G1976">
            <v>36069</v>
          </cell>
          <cell r="L1976" t="str">
            <v>K0</v>
          </cell>
          <cell r="M1976" t="str">
            <v>A</v>
          </cell>
          <cell r="N1976">
            <v>36892</v>
          </cell>
          <cell r="O1976">
            <v>36405.103807870371</v>
          </cell>
          <cell r="P1976" t="str">
            <v>ADMIN</v>
          </cell>
          <cell r="Q1976">
            <v>36405.102743055555</v>
          </cell>
        </row>
        <row r="1977">
          <cell r="A1977" t="str">
            <v>98W00079342</v>
          </cell>
          <cell r="C1977" t="str">
            <v>KIRAM TURMANTO</v>
          </cell>
          <cell r="D1977">
            <v>26399</v>
          </cell>
          <cell r="E1977" t="str">
            <v>L</v>
          </cell>
          <cell r="G1977">
            <v>36069</v>
          </cell>
          <cell r="L1977" t="str">
            <v>K0</v>
          </cell>
          <cell r="M1977" t="str">
            <v>A</v>
          </cell>
          <cell r="N1977">
            <v>36342</v>
          </cell>
          <cell r="O1977">
            <v>36405.103807870371</v>
          </cell>
          <cell r="P1977" t="str">
            <v>ADMIN</v>
          </cell>
          <cell r="Q1977">
            <v>36405.102743055555</v>
          </cell>
        </row>
        <row r="1978">
          <cell r="A1978" t="str">
            <v>98W00079359</v>
          </cell>
          <cell r="C1978" t="str">
            <v>NISRO HARTONO</v>
          </cell>
          <cell r="D1978">
            <v>23539</v>
          </cell>
          <cell r="E1978" t="str">
            <v>L</v>
          </cell>
          <cell r="G1978">
            <v>36069</v>
          </cell>
          <cell r="L1978" t="str">
            <v>K0</v>
          </cell>
          <cell r="M1978" t="str">
            <v>A</v>
          </cell>
          <cell r="N1978">
            <v>36892</v>
          </cell>
          <cell r="O1978">
            <v>36405.103807870371</v>
          </cell>
          <cell r="P1978" t="str">
            <v>ADMIN</v>
          </cell>
          <cell r="Q1978">
            <v>36405.102743055555</v>
          </cell>
        </row>
        <row r="1979">
          <cell r="A1979" t="str">
            <v>98W00079367</v>
          </cell>
          <cell r="C1979" t="str">
            <v>SAMINGAN</v>
          </cell>
          <cell r="D1979">
            <v>26351</v>
          </cell>
          <cell r="E1979" t="str">
            <v>L</v>
          </cell>
          <cell r="G1979">
            <v>36069</v>
          </cell>
          <cell r="L1979" t="str">
            <v>K0</v>
          </cell>
          <cell r="M1979" t="str">
            <v>AG</v>
          </cell>
          <cell r="N1979">
            <v>38047</v>
          </cell>
          <cell r="O1979">
            <v>38079.529814814814</v>
          </cell>
          <cell r="P1979" t="str">
            <v>A230320</v>
          </cell>
          <cell r="Q1979">
            <v>36405.102743055555</v>
          </cell>
        </row>
        <row r="1980">
          <cell r="A1980" t="str">
            <v>98W00079375</v>
          </cell>
          <cell r="C1980" t="str">
            <v>SAMID</v>
          </cell>
          <cell r="D1980">
            <v>28266</v>
          </cell>
          <cell r="E1980" t="str">
            <v>L</v>
          </cell>
          <cell r="G1980">
            <v>36069</v>
          </cell>
          <cell r="L1980" t="str">
            <v>K0</v>
          </cell>
          <cell r="M1980" t="str">
            <v>A</v>
          </cell>
          <cell r="N1980">
            <v>36892</v>
          </cell>
          <cell r="O1980">
            <v>36405.103807870371</v>
          </cell>
          <cell r="P1980" t="str">
            <v>ADMIN</v>
          </cell>
          <cell r="Q1980">
            <v>36405.102743055555</v>
          </cell>
        </row>
        <row r="1981">
          <cell r="A1981" t="str">
            <v>98W00079383</v>
          </cell>
          <cell r="C1981" t="str">
            <v>SUMARGO TEGO P</v>
          </cell>
          <cell r="D1981">
            <v>29542</v>
          </cell>
          <cell r="E1981" t="str">
            <v>L</v>
          </cell>
          <cell r="G1981">
            <v>36069</v>
          </cell>
          <cell r="L1981" t="str">
            <v>K0</v>
          </cell>
          <cell r="M1981" t="str">
            <v>E</v>
          </cell>
          <cell r="N1981">
            <v>36122</v>
          </cell>
          <cell r="O1981">
            <v>36405.103796296295</v>
          </cell>
          <cell r="P1981" t="str">
            <v>ADMIN</v>
          </cell>
          <cell r="Q1981">
            <v>36405.102743055555</v>
          </cell>
        </row>
        <row r="1982">
          <cell r="A1982" t="str">
            <v>98W00079391</v>
          </cell>
          <cell r="C1982" t="str">
            <v>MUSWANTO</v>
          </cell>
          <cell r="D1982">
            <v>16670</v>
          </cell>
          <cell r="E1982" t="str">
            <v>L</v>
          </cell>
          <cell r="G1982">
            <v>36069</v>
          </cell>
          <cell r="L1982" t="str">
            <v>K0</v>
          </cell>
          <cell r="M1982" t="str">
            <v>A</v>
          </cell>
          <cell r="N1982">
            <v>36892</v>
          </cell>
          <cell r="O1982">
            <v>36405.103796296295</v>
          </cell>
          <cell r="P1982" t="str">
            <v>ADMIN</v>
          </cell>
          <cell r="Q1982">
            <v>36405.102743055555</v>
          </cell>
        </row>
        <row r="1983">
          <cell r="A1983" t="str">
            <v>98W00079409</v>
          </cell>
          <cell r="C1983" t="str">
            <v>NISLAM</v>
          </cell>
          <cell r="D1983">
            <v>29660</v>
          </cell>
          <cell r="E1983" t="str">
            <v>L</v>
          </cell>
          <cell r="G1983">
            <v>36069</v>
          </cell>
          <cell r="L1983" t="str">
            <v>K0</v>
          </cell>
          <cell r="M1983" t="str">
            <v>A</v>
          </cell>
          <cell r="N1983">
            <v>36892</v>
          </cell>
          <cell r="O1983">
            <v>36405.103796296295</v>
          </cell>
          <cell r="P1983" t="str">
            <v>ADMIN</v>
          </cell>
          <cell r="Q1983">
            <v>36405.102743055555</v>
          </cell>
        </row>
        <row r="1984">
          <cell r="A1984" t="str">
            <v>98W00079417</v>
          </cell>
          <cell r="C1984" t="str">
            <v>KATIM WARYANTO</v>
          </cell>
          <cell r="D1984">
            <v>24945</v>
          </cell>
          <cell r="E1984" t="str">
            <v>L</v>
          </cell>
          <cell r="G1984">
            <v>36069</v>
          </cell>
          <cell r="L1984" t="str">
            <v>K0</v>
          </cell>
          <cell r="M1984" t="str">
            <v>A</v>
          </cell>
          <cell r="N1984">
            <v>37895</v>
          </cell>
          <cell r="O1984">
            <v>36405.103796296295</v>
          </cell>
          <cell r="P1984" t="str">
            <v>ADMIN</v>
          </cell>
          <cell r="Q1984">
            <v>36405.102743055555</v>
          </cell>
        </row>
        <row r="1985">
          <cell r="A1985" t="str">
            <v>98W00079425</v>
          </cell>
          <cell r="C1985" t="str">
            <v>BERNADUS</v>
          </cell>
          <cell r="D1985">
            <v>25219</v>
          </cell>
          <cell r="E1985" t="str">
            <v>L</v>
          </cell>
          <cell r="G1985">
            <v>36069</v>
          </cell>
          <cell r="L1985" t="str">
            <v>K0</v>
          </cell>
          <cell r="M1985" t="str">
            <v>A</v>
          </cell>
          <cell r="N1985">
            <v>36465</v>
          </cell>
          <cell r="O1985">
            <v>36405.103796296295</v>
          </cell>
          <cell r="P1985" t="str">
            <v>ADMIN</v>
          </cell>
          <cell r="Q1985">
            <v>36405.102743055555</v>
          </cell>
        </row>
        <row r="1986">
          <cell r="A1986" t="str">
            <v>98W00079433</v>
          </cell>
          <cell r="C1986" t="str">
            <v>AHMAD</v>
          </cell>
          <cell r="D1986">
            <v>21743</v>
          </cell>
          <cell r="E1986" t="str">
            <v>L</v>
          </cell>
          <cell r="G1986">
            <v>36069</v>
          </cell>
          <cell r="L1986" t="str">
            <v>K0</v>
          </cell>
          <cell r="M1986" t="str">
            <v>A</v>
          </cell>
          <cell r="N1986">
            <v>36161</v>
          </cell>
          <cell r="O1986">
            <v>36405.103796296295</v>
          </cell>
          <cell r="P1986" t="str">
            <v>ADMIN</v>
          </cell>
          <cell r="Q1986">
            <v>36405.102743055555</v>
          </cell>
        </row>
        <row r="1987">
          <cell r="A1987" t="str">
            <v>98W00079441</v>
          </cell>
          <cell r="C1987" t="str">
            <v>AKMAL</v>
          </cell>
          <cell r="D1987">
            <v>25071</v>
          </cell>
          <cell r="E1987" t="str">
            <v>L</v>
          </cell>
          <cell r="G1987">
            <v>36069</v>
          </cell>
          <cell r="L1987" t="str">
            <v>K0</v>
          </cell>
          <cell r="M1987" t="str">
            <v>A</v>
          </cell>
          <cell r="N1987">
            <v>36220</v>
          </cell>
          <cell r="O1987">
            <v>36405.103796296295</v>
          </cell>
          <cell r="P1987" t="str">
            <v>ADMIN</v>
          </cell>
          <cell r="Q1987">
            <v>36405.102743055555</v>
          </cell>
        </row>
        <row r="1988">
          <cell r="A1988" t="str">
            <v>98W00079458</v>
          </cell>
          <cell r="B1988" t="str">
            <v>981300677</v>
          </cell>
          <cell r="C1988" t="str">
            <v>SEMUEL TANDI</v>
          </cell>
          <cell r="D1988">
            <v>28354</v>
          </cell>
          <cell r="E1988" t="str">
            <v>L</v>
          </cell>
          <cell r="G1988">
            <v>36069</v>
          </cell>
          <cell r="L1988" t="str">
            <v>K0</v>
          </cell>
          <cell r="O1988">
            <v>38107</v>
          </cell>
          <cell r="P1988" t="str">
            <v>DE233310</v>
          </cell>
          <cell r="Q1988">
            <v>36405.102743055555</v>
          </cell>
        </row>
        <row r="1989">
          <cell r="A1989" t="str">
            <v>98W00079466</v>
          </cell>
          <cell r="B1989" t="str">
            <v>981300678</v>
          </cell>
          <cell r="C1989" t="str">
            <v>WENOR</v>
          </cell>
          <cell r="D1989">
            <v>25169</v>
          </cell>
          <cell r="E1989" t="str">
            <v>L</v>
          </cell>
          <cell r="G1989">
            <v>36069</v>
          </cell>
          <cell r="L1989" t="str">
            <v>K0</v>
          </cell>
          <cell r="O1989">
            <v>38107</v>
          </cell>
          <cell r="P1989" t="str">
            <v>DE233310</v>
          </cell>
          <cell r="Q1989">
            <v>36405.102743055555</v>
          </cell>
        </row>
        <row r="1990">
          <cell r="A1990" t="str">
            <v>98W00079474</v>
          </cell>
          <cell r="C1990" t="str">
            <v>YUNUS A L</v>
          </cell>
          <cell r="D1990">
            <v>27761</v>
          </cell>
          <cell r="E1990" t="str">
            <v>L</v>
          </cell>
          <cell r="G1990">
            <v>36069</v>
          </cell>
          <cell r="L1990" t="str">
            <v>K0</v>
          </cell>
          <cell r="M1990" t="str">
            <v>A</v>
          </cell>
          <cell r="N1990">
            <v>36708</v>
          </cell>
          <cell r="O1990">
            <v>36405.103784722225</v>
          </cell>
          <cell r="P1990" t="str">
            <v>ADMIN</v>
          </cell>
          <cell r="Q1990">
            <v>36405.102743055555</v>
          </cell>
        </row>
        <row r="1991">
          <cell r="A1991" t="str">
            <v>98W00079482</v>
          </cell>
          <cell r="C1991" t="str">
            <v>BARTOLOMIUS</v>
          </cell>
          <cell r="D1991">
            <v>24605</v>
          </cell>
          <cell r="E1991" t="str">
            <v>L</v>
          </cell>
          <cell r="F1991">
            <v>36069</v>
          </cell>
          <cell r="G1991">
            <v>36069</v>
          </cell>
          <cell r="I1991">
            <v>36089</v>
          </cell>
          <cell r="L1991" t="str">
            <v>L</v>
          </cell>
          <cell r="M1991" t="str">
            <v>A</v>
          </cell>
          <cell r="N1991">
            <v>36130</v>
          </cell>
          <cell r="O1991">
            <v>36405.860358796293</v>
          </cell>
          <cell r="P1991" t="str">
            <v>ADMIN</v>
          </cell>
        </row>
        <row r="1992">
          <cell r="A1992" t="str">
            <v>98W00085935</v>
          </cell>
          <cell r="C1992" t="str">
            <v>ZULHERI ARITONANG</v>
          </cell>
          <cell r="D1992">
            <v>22114</v>
          </cell>
          <cell r="E1992" t="str">
            <v>L</v>
          </cell>
          <cell r="G1992">
            <v>36069</v>
          </cell>
          <cell r="L1992" t="str">
            <v>K0</v>
          </cell>
          <cell r="M1992" t="str">
            <v>AG</v>
          </cell>
          <cell r="N1992">
            <v>36342</v>
          </cell>
          <cell r="O1992">
            <v>37918.369537037041</v>
          </cell>
          <cell r="P1992" t="str">
            <v>ENY</v>
          </cell>
          <cell r="Q1992">
            <v>36405.102743055555</v>
          </cell>
        </row>
        <row r="1993">
          <cell r="A1993" t="str">
            <v>98W00085943</v>
          </cell>
          <cell r="B1993" t="str">
            <v>981300153</v>
          </cell>
          <cell r="C1993" t="str">
            <v>AGUS ISMAIL</v>
          </cell>
          <cell r="D1993">
            <v>25776</v>
          </cell>
          <cell r="E1993" t="str">
            <v>L</v>
          </cell>
          <cell r="G1993">
            <v>36069</v>
          </cell>
          <cell r="L1993" t="str">
            <v>K0</v>
          </cell>
          <cell r="O1993">
            <v>38107</v>
          </cell>
          <cell r="P1993" t="str">
            <v>DE233310</v>
          </cell>
          <cell r="Q1993">
            <v>36405.102743055555</v>
          </cell>
        </row>
        <row r="1994">
          <cell r="A1994" t="str">
            <v>98W00085950</v>
          </cell>
          <cell r="C1994" t="str">
            <v>TIUSMAN</v>
          </cell>
          <cell r="D1994">
            <v>24466</v>
          </cell>
          <cell r="E1994" t="str">
            <v>L</v>
          </cell>
          <cell r="G1994">
            <v>36069</v>
          </cell>
          <cell r="L1994" t="str">
            <v>K0</v>
          </cell>
          <cell r="M1994" t="str">
            <v>A</v>
          </cell>
          <cell r="N1994">
            <v>36708</v>
          </cell>
          <cell r="O1994">
            <v>36405.103784722225</v>
          </cell>
          <cell r="P1994" t="str">
            <v>ADMIN</v>
          </cell>
          <cell r="Q1994">
            <v>36405.102743055555</v>
          </cell>
        </row>
        <row r="1995">
          <cell r="A1995" t="str">
            <v>98W00085968</v>
          </cell>
          <cell r="B1995" t="str">
            <v>981300651</v>
          </cell>
          <cell r="C1995" t="str">
            <v>ACENG</v>
          </cell>
          <cell r="D1995">
            <v>27585</v>
          </cell>
          <cell r="E1995" t="str">
            <v>L</v>
          </cell>
          <cell r="G1995">
            <v>36069</v>
          </cell>
          <cell r="L1995" t="str">
            <v>K0</v>
          </cell>
          <cell r="O1995">
            <v>38107</v>
          </cell>
          <cell r="P1995" t="str">
            <v>DE233310</v>
          </cell>
          <cell r="Q1995">
            <v>36405.102743055555</v>
          </cell>
        </row>
        <row r="1996">
          <cell r="A1996" t="str">
            <v>98W00095298</v>
          </cell>
          <cell r="B1996" t="str">
            <v>981300680</v>
          </cell>
          <cell r="C1996" t="str">
            <v>ERWIN</v>
          </cell>
          <cell r="D1996">
            <v>28322</v>
          </cell>
          <cell r="E1996" t="str">
            <v>L</v>
          </cell>
          <cell r="G1996">
            <v>36100</v>
          </cell>
          <cell r="L1996" t="str">
            <v>K0</v>
          </cell>
          <cell r="O1996">
            <v>38107</v>
          </cell>
          <cell r="P1996" t="str">
            <v>DE233310</v>
          </cell>
          <cell r="Q1996">
            <v>36405.102743055555</v>
          </cell>
        </row>
        <row r="1997">
          <cell r="A1997" t="str">
            <v>99S00114183</v>
          </cell>
          <cell r="C1997" t="str">
            <v>YULI ANTO</v>
          </cell>
          <cell r="D1997">
            <v>25028</v>
          </cell>
          <cell r="E1997" t="str">
            <v>L</v>
          </cell>
          <cell r="F1997">
            <v>36647</v>
          </cell>
          <cell r="G1997">
            <v>36647</v>
          </cell>
          <cell r="M1997" t="str">
            <v>G</v>
          </cell>
          <cell r="N1997">
            <v>37591</v>
          </cell>
          <cell r="O1997">
            <v>37662.786782407406</v>
          </cell>
          <cell r="P1997" t="str">
            <v>INA</v>
          </cell>
        </row>
        <row r="1998">
          <cell r="A1998" t="str">
            <v>99W00010493</v>
          </cell>
          <cell r="C1998" t="str">
            <v>NANANG SUPARMAN</v>
          </cell>
          <cell r="D1998">
            <v>20431</v>
          </cell>
          <cell r="E1998" t="str">
            <v>L</v>
          </cell>
          <cell r="F1998">
            <v>36192</v>
          </cell>
          <cell r="G1998">
            <v>36192</v>
          </cell>
          <cell r="I1998">
            <v>36243</v>
          </cell>
          <cell r="L1998" t="str">
            <v>L</v>
          </cell>
          <cell r="M1998" t="str">
            <v>AG</v>
          </cell>
          <cell r="N1998">
            <v>37834</v>
          </cell>
          <cell r="O1998">
            <v>38062.40016203704</v>
          </cell>
          <cell r="P1998" t="str">
            <v>A230320</v>
          </cell>
        </row>
        <row r="1999">
          <cell r="A1999" t="str">
            <v>99W00010501</v>
          </cell>
          <cell r="C1999" t="str">
            <v>GIYANTO</v>
          </cell>
          <cell r="D1999">
            <v>27591</v>
          </cell>
          <cell r="E1999" t="str">
            <v>L</v>
          </cell>
          <cell r="F1999">
            <v>36220</v>
          </cell>
          <cell r="G1999">
            <v>36220</v>
          </cell>
          <cell r="I1999">
            <v>36243</v>
          </cell>
          <cell r="L1999" t="str">
            <v>L</v>
          </cell>
          <cell r="M1999" t="str">
            <v>A</v>
          </cell>
          <cell r="N1999">
            <v>36373</v>
          </cell>
          <cell r="O1999">
            <v>36406.291956018518</v>
          </cell>
          <cell r="P1999" t="str">
            <v>ADMIN</v>
          </cell>
        </row>
        <row r="2000">
          <cell r="A2000" t="str">
            <v>99W00010519</v>
          </cell>
          <cell r="C2000" t="str">
            <v>SAKIMAN</v>
          </cell>
          <cell r="D2000">
            <v>23872</v>
          </cell>
          <cell r="E2000" t="str">
            <v>L</v>
          </cell>
          <cell r="F2000">
            <v>36220</v>
          </cell>
          <cell r="G2000">
            <v>36220</v>
          </cell>
          <cell r="I2000">
            <v>36243</v>
          </cell>
          <cell r="L2000" t="str">
            <v>L</v>
          </cell>
          <cell r="M2000" t="str">
            <v>A</v>
          </cell>
          <cell r="N2000">
            <v>36373</v>
          </cell>
          <cell r="O2000">
            <v>36406.291956018518</v>
          </cell>
          <cell r="P2000" t="str">
            <v>ADMIN</v>
          </cell>
        </row>
        <row r="2001">
          <cell r="A2001" t="str">
            <v>99W00010527</v>
          </cell>
          <cell r="C2001" t="str">
            <v>ASNGARI</v>
          </cell>
          <cell r="D2001">
            <v>25906</v>
          </cell>
          <cell r="E2001" t="str">
            <v>L</v>
          </cell>
          <cell r="F2001">
            <v>36220</v>
          </cell>
          <cell r="G2001">
            <v>36220</v>
          </cell>
          <cell r="I2001">
            <v>36243</v>
          </cell>
          <cell r="L2001" t="str">
            <v>L</v>
          </cell>
          <cell r="M2001" t="str">
            <v>AG</v>
          </cell>
          <cell r="N2001">
            <v>38047</v>
          </cell>
          <cell r="O2001">
            <v>38092.522546296299</v>
          </cell>
          <cell r="P2001" t="str">
            <v>A230320</v>
          </cell>
        </row>
        <row r="2002">
          <cell r="A2002" t="str">
            <v>99W00010535</v>
          </cell>
          <cell r="C2002" t="str">
            <v>PAIMAN</v>
          </cell>
          <cell r="D2002">
            <v>26409</v>
          </cell>
          <cell r="E2002" t="str">
            <v>L</v>
          </cell>
          <cell r="F2002">
            <v>36220</v>
          </cell>
          <cell r="G2002">
            <v>36220</v>
          </cell>
          <cell r="I2002">
            <v>36243</v>
          </cell>
          <cell r="L2002" t="str">
            <v>L</v>
          </cell>
          <cell r="M2002" t="str">
            <v>A</v>
          </cell>
          <cell r="N2002">
            <v>36892</v>
          </cell>
          <cell r="O2002">
            <v>36406.291956018518</v>
          </cell>
          <cell r="P2002" t="str">
            <v>ADMIN</v>
          </cell>
        </row>
        <row r="2003">
          <cell r="A2003" t="str">
            <v>99W00010543</v>
          </cell>
          <cell r="C2003" t="str">
            <v>MASTAR</v>
          </cell>
          <cell r="D2003">
            <v>19725</v>
          </cell>
          <cell r="E2003" t="str">
            <v>L</v>
          </cell>
          <cell r="F2003">
            <v>36220</v>
          </cell>
          <cell r="G2003">
            <v>36220</v>
          </cell>
          <cell r="I2003">
            <v>36243</v>
          </cell>
          <cell r="L2003" t="str">
            <v>L</v>
          </cell>
          <cell r="M2003" t="str">
            <v>A</v>
          </cell>
          <cell r="N2003">
            <v>36434</v>
          </cell>
          <cell r="O2003">
            <v>36406.291956018518</v>
          </cell>
          <cell r="P2003" t="str">
            <v>ADMIN</v>
          </cell>
        </row>
        <row r="2004">
          <cell r="A2004" t="str">
            <v>99W00010550</v>
          </cell>
          <cell r="C2004" t="str">
            <v>MULYONO</v>
          </cell>
          <cell r="D2004">
            <v>27428</v>
          </cell>
          <cell r="E2004" t="str">
            <v>L</v>
          </cell>
          <cell r="F2004">
            <v>36220</v>
          </cell>
          <cell r="G2004">
            <v>36220</v>
          </cell>
          <cell r="I2004">
            <v>36243</v>
          </cell>
          <cell r="L2004" t="str">
            <v>L</v>
          </cell>
          <cell r="M2004" t="str">
            <v>A</v>
          </cell>
          <cell r="N2004">
            <v>37288</v>
          </cell>
          <cell r="O2004">
            <v>36406.291956018518</v>
          </cell>
          <cell r="P2004" t="str">
            <v>ADMIN</v>
          </cell>
        </row>
        <row r="2005">
          <cell r="A2005" t="str">
            <v>99W00010568</v>
          </cell>
          <cell r="C2005" t="str">
            <v>RISNO</v>
          </cell>
          <cell r="D2005">
            <v>28856</v>
          </cell>
          <cell r="E2005" t="str">
            <v>L</v>
          </cell>
          <cell r="F2005">
            <v>36220</v>
          </cell>
          <cell r="G2005">
            <v>36220</v>
          </cell>
          <cell r="I2005">
            <v>36243</v>
          </cell>
          <cell r="L2005" t="str">
            <v>L</v>
          </cell>
          <cell r="M2005" t="str">
            <v>A</v>
          </cell>
          <cell r="N2005">
            <v>36281</v>
          </cell>
          <cell r="O2005">
            <v>36406.291956018518</v>
          </cell>
          <cell r="P2005" t="str">
            <v>ADMIN</v>
          </cell>
        </row>
        <row r="2006">
          <cell r="A2006" t="str">
            <v>99W00010576</v>
          </cell>
          <cell r="C2006" t="str">
            <v>AMIN</v>
          </cell>
          <cell r="D2006">
            <v>28126</v>
          </cell>
          <cell r="E2006" t="str">
            <v>L</v>
          </cell>
          <cell r="F2006">
            <v>36220</v>
          </cell>
          <cell r="G2006">
            <v>36220</v>
          </cell>
          <cell r="I2006">
            <v>36243</v>
          </cell>
          <cell r="L2006" t="str">
            <v>L</v>
          </cell>
          <cell r="M2006" t="str">
            <v>A</v>
          </cell>
          <cell r="N2006">
            <v>36281</v>
          </cell>
          <cell r="O2006">
            <v>36406.291967592595</v>
          </cell>
          <cell r="P2006" t="str">
            <v>ADMIN</v>
          </cell>
        </row>
        <row r="2007">
          <cell r="A2007" t="str">
            <v>99W00010584</v>
          </cell>
          <cell r="C2007" t="str">
            <v>JAIMIN</v>
          </cell>
          <cell r="D2007">
            <v>21860</v>
          </cell>
          <cell r="E2007" t="str">
            <v>L</v>
          </cell>
          <cell r="F2007">
            <v>36220</v>
          </cell>
          <cell r="G2007">
            <v>36220</v>
          </cell>
          <cell r="I2007">
            <v>36243</v>
          </cell>
          <cell r="L2007" t="str">
            <v>L</v>
          </cell>
          <cell r="M2007" t="str">
            <v>A</v>
          </cell>
          <cell r="N2007">
            <v>36404</v>
          </cell>
          <cell r="O2007">
            <v>36406.291967592595</v>
          </cell>
          <cell r="P2007" t="str">
            <v>ADMIN</v>
          </cell>
        </row>
        <row r="2008">
          <cell r="A2008" t="str">
            <v>99W00010592</v>
          </cell>
          <cell r="C2008" t="str">
            <v>PARDI</v>
          </cell>
          <cell r="D2008">
            <v>26531</v>
          </cell>
          <cell r="E2008" t="str">
            <v>L</v>
          </cell>
          <cell r="F2008">
            <v>36220</v>
          </cell>
          <cell r="G2008">
            <v>36220</v>
          </cell>
          <cell r="I2008">
            <v>36243</v>
          </cell>
          <cell r="L2008" t="str">
            <v>L</v>
          </cell>
          <cell r="M2008" t="str">
            <v>A</v>
          </cell>
          <cell r="N2008">
            <v>36892</v>
          </cell>
          <cell r="O2008">
            <v>36406.291967592595</v>
          </cell>
          <cell r="P2008" t="str">
            <v>ADMIN</v>
          </cell>
        </row>
        <row r="2009">
          <cell r="A2009" t="str">
            <v>99W00010600</v>
          </cell>
          <cell r="B2009" t="str">
            <v>991300691</v>
          </cell>
          <cell r="C2009" t="str">
            <v>SUPARLAN</v>
          </cell>
          <cell r="D2009">
            <v>26298</v>
          </cell>
          <cell r="E2009" t="str">
            <v>L</v>
          </cell>
          <cell r="F2009">
            <v>36220</v>
          </cell>
          <cell r="G2009">
            <v>36220</v>
          </cell>
          <cell r="I2009">
            <v>36243</v>
          </cell>
          <cell r="L2009" t="str">
            <v>L</v>
          </cell>
          <cell r="M2009" t="str">
            <v>AG</v>
          </cell>
          <cell r="N2009">
            <v>38047</v>
          </cell>
          <cell r="O2009">
            <v>38153.560219907406</v>
          </cell>
          <cell r="P2009" t="str">
            <v>A230320</v>
          </cell>
        </row>
        <row r="2010">
          <cell r="A2010" t="str">
            <v>99W00010618</v>
          </cell>
          <cell r="C2010" t="str">
            <v>YEDI HADIYANTO</v>
          </cell>
          <cell r="D2010">
            <v>26593</v>
          </cell>
          <cell r="E2010" t="str">
            <v>L</v>
          </cell>
          <cell r="F2010">
            <v>36220</v>
          </cell>
          <cell r="G2010">
            <v>36220</v>
          </cell>
          <cell r="I2010">
            <v>36243</v>
          </cell>
          <cell r="L2010" t="str">
            <v>L</v>
          </cell>
          <cell r="M2010" t="str">
            <v>A</v>
          </cell>
          <cell r="N2010">
            <v>36892</v>
          </cell>
          <cell r="O2010">
            <v>36406.291967592595</v>
          </cell>
          <cell r="P2010" t="str">
            <v>ADMIN</v>
          </cell>
        </row>
        <row r="2011">
          <cell r="A2011" t="str">
            <v>99W00010626</v>
          </cell>
          <cell r="C2011" t="str">
            <v>WAKIDIA</v>
          </cell>
          <cell r="D2011">
            <v>24837</v>
          </cell>
          <cell r="E2011" t="str">
            <v>L</v>
          </cell>
          <cell r="F2011">
            <v>36220</v>
          </cell>
          <cell r="G2011">
            <v>36220</v>
          </cell>
          <cell r="I2011">
            <v>36243</v>
          </cell>
          <cell r="L2011" t="str">
            <v>L</v>
          </cell>
          <cell r="M2011" t="str">
            <v>A</v>
          </cell>
          <cell r="N2011">
            <v>36526</v>
          </cell>
          <cell r="O2011">
            <v>36406.291967592595</v>
          </cell>
          <cell r="P2011" t="str">
            <v>ADMIN</v>
          </cell>
        </row>
        <row r="2012">
          <cell r="A2012" t="str">
            <v>99W00010634</v>
          </cell>
          <cell r="B2012" t="str">
            <v>991300694</v>
          </cell>
          <cell r="C2012" t="str">
            <v>SUNARDI</v>
          </cell>
          <cell r="D2012">
            <v>24975</v>
          </cell>
          <cell r="E2012" t="str">
            <v>L</v>
          </cell>
          <cell r="F2012">
            <v>36220</v>
          </cell>
          <cell r="G2012">
            <v>36220</v>
          </cell>
          <cell r="I2012">
            <v>36243</v>
          </cell>
          <cell r="L2012" t="str">
            <v>L</v>
          </cell>
          <cell r="M2012" t="str">
            <v>AG</v>
          </cell>
          <cell r="N2012">
            <v>38047</v>
          </cell>
          <cell r="O2012">
            <v>38146.588229166664</v>
          </cell>
          <cell r="P2012" t="str">
            <v>A230320</v>
          </cell>
        </row>
        <row r="2013">
          <cell r="A2013" t="str">
            <v>99W00010642</v>
          </cell>
          <cell r="C2013" t="str">
            <v>SUPRIYONO</v>
          </cell>
          <cell r="D2013">
            <v>26230</v>
          </cell>
          <cell r="E2013" t="str">
            <v>L</v>
          </cell>
          <cell r="F2013">
            <v>36220</v>
          </cell>
          <cell r="G2013">
            <v>36220</v>
          </cell>
          <cell r="I2013">
            <v>36243</v>
          </cell>
          <cell r="L2013" t="str">
            <v>L</v>
          </cell>
          <cell r="M2013" t="str">
            <v>A</v>
          </cell>
          <cell r="N2013">
            <v>36892</v>
          </cell>
          <cell r="O2013">
            <v>36406.291967592595</v>
          </cell>
          <cell r="P2013" t="str">
            <v>ADMIN</v>
          </cell>
        </row>
        <row r="2014">
          <cell r="A2014" t="str">
            <v>99W00010659</v>
          </cell>
          <cell r="B2014" t="str">
            <v>991300696</v>
          </cell>
          <cell r="C2014" t="str">
            <v>ALI SARWONO</v>
          </cell>
          <cell r="D2014">
            <v>21391</v>
          </cell>
          <cell r="E2014" t="str">
            <v>L</v>
          </cell>
          <cell r="F2014">
            <v>36220</v>
          </cell>
          <cell r="G2014">
            <v>36220</v>
          </cell>
          <cell r="I2014">
            <v>36243</v>
          </cell>
          <cell r="L2014" t="str">
            <v>L</v>
          </cell>
          <cell r="O2014">
            <v>38107</v>
          </cell>
          <cell r="P2014" t="str">
            <v>DE233310</v>
          </cell>
        </row>
        <row r="2015">
          <cell r="A2015" t="str">
            <v>99W00010667</v>
          </cell>
          <cell r="C2015" t="str">
            <v>SARIP</v>
          </cell>
          <cell r="D2015">
            <v>20193</v>
          </cell>
          <cell r="E2015" t="str">
            <v>L</v>
          </cell>
          <cell r="F2015">
            <v>36220</v>
          </cell>
          <cell r="G2015">
            <v>36220</v>
          </cell>
          <cell r="I2015">
            <v>36243</v>
          </cell>
          <cell r="L2015" t="str">
            <v>L</v>
          </cell>
          <cell r="M2015" t="str">
            <v>AG</v>
          </cell>
          <cell r="N2015">
            <v>38018</v>
          </cell>
          <cell r="O2015">
            <v>38057.399201388886</v>
          </cell>
          <cell r="P2015" t="str">
            <v>A230320</v>
          </cell>
        </row>
        <row r="2016">
          <cell r="A2016" t="str">
            <v>99W00010675</v>
          </cell>
          <cell r="C2016" t="str">
            <v>SUPRIYANTO</v>
          </cell>
          <cell r="D2016">
            <v>29589</v>
          </cell>
          <cell r="E2016" t="str">
            <v>L</v>
          </cell>
          <cell r="F2016">
            <v>36220</v>
          </cell>
          <cell r="G2016">
            <v>36220</v>
          </cell>
          <cell r="I2016">
            <v>36243</v>
          </cell>
          <cell r="L2016" t="str">
            <v>L</v>
          </cell>
          <cell r="M2016" t="str">
            <v>AG</v>
          </cell>
          <cell r="N2016">
            <v>38018</v>
          </cell>
          <cell r="O2016">
            <v>38057.34716435185</v>
          </cell>
          <cell r="P2016" t="str">
            <v>A230320</v>
          </cell>
        </row>
        <row r="2017">
          <cell r="A2017" t="str">
            <v>99W00010683</v>
          </cell>
          <cell r="C2017" t="str">
            <v>MIARSO</v>
          </cell>
          <cell r="D2017">
            <v>21551</v>
          </cell>
          <cell r="E2017" t="str">
            <v>L</v>
          </cell>
          <cell r="F2017">
            <v>36220</v>
          </cell>
          <cell r="G2017">
            <v>36220</v>
          </cell>
          <cell r="I2017">
            <v>36243</v>
          </cell>
          <cell r="L2017" t="str">
            <v>L</v>
          </cell>
          <cell r="M2017" t="str">
            <v>AG</v>
          </cell>
          <cell r="N2017">
            <v>38018</v>
          </cell>
          <cell r="O2017">
            <v>38057.346307870372</v>
          </cell>
          <cell r="P2017" t="str">
            <v>A230320</v>
          </cell>
        </row>
        <row r="2018">
          <cell r="A2018" t="str">
            <v>99W00010691</v>
          </cell>
          <cell r="C2018" t="str">
            <v>MISLAM</v>
          </cell>
          <cell r="D2018">
            <v>29587</v>
          </cell>
          <cell r="E2018" t="str">
            <v>L</v>
          </cell>
          <cell r="F2018">
            <v>36220</v>
          </cell>
          <cell r="G2018">
            <v>36220</v>
          </cell>
          <cell r="I2018">
            <v>36243</v>
          </cell>
          <cell r="L2018" t="str">
            <v>L</v>
          </cell>
          <cell r="M2018" t="str">
            <v>AG</v>
          </cell>
          <cell r="N2018">
            <v>36892</v>
          </cell>
          <cell r="O2018">
            <v>38057.323287037034</v>
          </cell>
          <cell r="P2018" t="str">
            <v>A230320</v>
          </cell>
        </row>
        <row r="2019">
          <cell r="A2019" t="str">
            <v>99W00010709</v>
          </cell>
          <cell r="B2019" t="str">
            <v>991300701</v>
          </cell>
          <cell r="C2019" t="str">
            <v>KARNADI</v>
          </cell>
          <cell r="D2019">
            <v>25617</v>
          </cell>
          <cell r="E2019" t="str">
            <v>L</v>
          </cell>
          <cell r="F2019">
            <v>36220</v>
          </cell>
          <cell r="G2019">
            <v>36220</v>
          </cell>
          <cell r="I2019">
            <v>36243</v>
          </cell>
          <cell r="L2019" t="str">
            <v>L</v>
          </cell>
          <cell r="O2019">
            <v>38107</v>
          </cell>
          <cell r="P2019" t="str">
            <v>DE233310</v>
          </cell>
        </row>
        <row r="2020">
          <cell r="A2020" t="str">
            <v>99W00010717</v>
          </cell>
          <cell r="C2020" t="str">
            <v>KARSITO ADMIN</v>
          </cell>
          <cell r="D2020">
            <v>19480</v>
          </cell>
          <cell r="E2020" t="str">
            <v>L</v>
          </cell>
          <cell r="F2020">
            <v>36220</v>
          </cell>
          <cell r="G2020">
            <v>36220</v>
          </cell>
          <cell r="I2020">
            <v>36243</v>
          </cell>
          <cell r="L2020" t="str">
            <v>L</v>
          </cell>
          <cell r="M2020" t="str">
            <v>E</v>
          </cell>
          <cell r="N2020">
            <v>36465</v>
          </cell>
          <cell r="O2020">
            <v>36406.291967592595</v>
          </cell>
          <cell r="P2020" t="str">
            <v>ADMIN</v>
          </cell>
        </row>
        <row r="2021">
          <cell r="A2021" t="str">
            <v>99W00010725</v>
          </cell>
          <cell r="B2021" t="str">
            <v>991300703</v>
          </cell>
          <cell r="C2021" t="str">
            <v>PAIMAN</v>
          </cell>
          <cell r="D2021">
            <v>26664</v>
          </cell>
          <cell r="E2021" t="str">
            <v>L</v>
          </cell>
          <cell r="F2021">
            <v>36220</v>
          </cell>
          <cell r="G2021">
            <v>36220</v>
          </cell>
          <cell r="I2021">
            <v>36243</v>
          </cell>
          <cell r="L2021" t="str">
            <v>L</v>
          </cell>
          <cell r="O2021">
            <v>38107</v>
          </cell>
          <cell r="P2021" t="str">
            <v>DE233310</v>
          </cell>
        </row>
        <row r="2022">
          <cell r="A2022" t="str">
            <v>99W00010733</v>
          </cell>
          <cell r="C2022" t="str">
            <v>SAMSUL</v>
          </cell>
          <cell r="D2022">
            <v>29221</v>
          </cell>
          <cell r="E2022" t="str">
            <v>L</v>
          </cell>
          <cell r="F2022">
            <v>36220</v>
          </cell>
          <cell r="G2022">
            <v>36220</v>
          </cell>
          <cell r="I2022">
            <v>36243</v>
          </cell>
          <cell r="L2022" t="str">
            <v>L</v>
          </cell>
          <cell r="M2022" t="str">
            <v>AG</v>
          </cell>
          <cell r="N2022">
            <v>37288</v>
          </cell>
          <cell r="O2022">
            <v>38292.266261574077</v>
          </cell>
          <cell r="P2022" t="str">
            <v>A230320</v>
          </cell>
        </row>
        <row r="2023">
          <cell r="A2023" t="str">
            <v>99W00010741</v>
          </cell>
          <cell r="C2023" t="str">
            <v>ALI MUPAPIT</v>
          </cell>
          <cell r="D2023">
            <v>23743</v>
          </cell>
          <cell r="E2023" t="str">
            <v>L</v>
          </cell>
          <cell r="F2023">
            <v>36220</v>
          </cell>
          <cell r="G2023">
            <v>36220</v>
          </cell>
          <cell r="I2023">
            <v>36243</v>
          </cell>
          <cell r="L2023" t="str">
            <v>L</v>
          </cell>
          <cell r="M2023" t="str">
            <v>AG</v>
          </cell>
          <cell r="N2023">
            <v>37288</v>
          </cell>
          <cell r="O2023">
            <v>38292.267569444448</v>
          </cell>
          <cell r="P2023" t="str">
            <v>A230320</v>
          </cell>
        </row>
        <row r="2024">
          <cell r="A2024" t="str">
            <v>99W00010758</v>
          </cell>
          <cell r="B2024" t="str">
            <v>991300706</v>
          </cell>
          <cell r="C2024" t="str">
            <v>PANDI PADMA WIYONO</v>
          </cell>
          <cell r="D2024">
            <v>20089</v>
          </cell>
          <cell r="E2024" t="str">
            <v>L</v>
          </cell>
          <cell r="F2024">
            <v>36220</v>
          </cell>
          <cell r="G2024">
            <v>36220</v>
          </cell>
          <cell r="I2024">
            <v>36243</v>
          </cell>
          <cell r="K2024">
            <v>37866</v>
          </cell>
          <cell r="O2024">
            <v>36406.291967592595</v>
          </cell>
          <cell r="P2024" t="str">
            <v>ADMIN</v>
          </cell>
        </row>
        <row r="2025">
          <cell r="A2025" t="str">
            <v>99W00010766</v>
          </cell>
          <cell r="C2025" t="str">
            <v>SUROTO</v>
          </cell>
          <cell r="D2025">
            <v>23743</v>
          </cell>
          <cell r="E2025" t="str">
            <v>L</v>
          </cell>
          <cell r="F2025">
            <v>36220</v>
          </cell>
          <cell r="G2025">
            <v>36220</v>
          </cell>
          <cell r="I2025">
            <v>36243</v>
          </cell>
          <cell r="L2025" t="str">
            <v>L</v>
          </cell>
          <cell r="M2025" t="str">
            <v>A</v>
          </cell>
          <cell r="N2025">
            <v>36708</v>
          </cell>
          <cell r="O2025">
            <v>36406.291967592595</v>
          </cell>
          <cell r="P2025" t="str">
            <v>ADMIN</v>
          </cell>
        </row>
        <row r="2026">
          <cell r="A2026" t="str">
            <v>99W00010774</v>
          </cell>
          <cell r="C2026" t="str">
            <v>BASARUDIN</v>
          </cell>
          <cell r="D2026">
            <v>21186</v>
          </cell>
          <cell r="E2026" t="str">
            <v>L</v>
          </cell>
          <cell r="F2026">
            <v>36220</v>
          </cell>
          <cell r="G2026">
            <v>36220</v>
          </cell>
          <cell r="I2026">
            <v>36243</v>
          </cell>
          <cell r="L2026" t="str">
            <v>L</v>
          </cell>
          <cell r="M2026" t="str">
            <v>AG</v>
          </cell>
          <cell r="N2026">
            <v>37104</v>
          </cell>
          <cell r="O2026">
            <v>38238.36078703704</v>
          </cell>
          <cell r="P2026" t="str">
            <v>A230320</v>
          </cell>
        </row>
        <row r="2027">
          <cell r="A2027" t="str">
            <v>99W00010782</v>
          </cell>
          <cell r="C2027" t="str">
            <v>SLAMET</v>
          </cell>
          <cell r="D2027">
            <v>25024</v>
          </cell>
          <cell r="E2027" t="str">
            <v>L</v>
          </cell>
          <cell r="F2027">
            <v>36220</v>
          </cell>
          <cell r="G2027">
            <v>36220</v>
          </cell>
          <cell r="I2027">
            <v>36243</v>
          </cell>
          <cell r="L2027" t="str">
            <v>L</v>
          </cell>
          <cell r="M2027" t="str">
            <v>AG</v>
          </cell>
          <cell r="N2027">
            <v>38047</v>
          </cell>
          <cell r="O2027">
            <v>38071.443391203706</v>
          </cell>
          <cell r="P2027" t="str">
            <v>A230320</v>
          </cell>
        </row>
        <row r="2028">
          <cell r="A2028" t="str">
            <v>99W00010790</v>
          </cell>
          <cell r="B2028" t="str">
            <v>991300710</v>
          </cell>
          <cell r="C2028" t="str">
            <v>SLAMET SUSANTO</v>
          </cell>
          <cell r="D2028">
            <v>23012</v>
          </cell>
          <cell r="E2028" t="str">
            <v>L</v>
          </cell>
          <cell r="F2028">
            <v>36220</v>
          </cell>
          <cell r="G2028">
            <v>36220</v>
          </cell>
          <cell r="I2028">
            <v>36243</v>
          </cell>
          <cell r="L2028" t="str">
            <v>L</v>
          </cell>
          <cell r="M2028" t="str">
            <v>AG</v>
          </cell>
          <cell r="N2028">
            <v>38018</v>
          </cell>
          <cell r="O2028">
            <v>38176.428749999999</v>
          </cell>
          <cell r="P2028" t="str">
            <v>A230320</v>
          </cell>
        </row>
        <row r="2029">
          <cell r="A2029" t="str">
            <v>99W00010808</v>
          </cell>
          <cell r="C2029" t="str">
            <v>SUKRIYO</v>
          </cell>
          <cell r="D2029">
            <v>24328</v>
          </cell>
          <cell r="E2029" t="str">
            <v>L</v>
          </cell>
          <cell r="F2029">
            <v>36220</v>
          </cell>
          <cell r="G2029">
            <v>36220</v>
          </cell>
          <cell r="I2029">
            <v>36243</v>
          </cell>
          <cell r="L2029" t="str">
            <v>L</v>
          </cell>
          <cell r="M2029" t="str">
            <v>A</v>
          </cell>
          <cell r="N2029">
            <v>37257</v>
          </cell>
          <cell r="O2029">
            <v>36406.291979166665</v>
          </cell>
          <cell r="P2029" t="str">
            <v>ADMIN</v>
          </cell>
        </row>
        <row r="2030">
          <cell r="A2030" t="str">
            <v>99W00010816</v>
          </cell>
          <cell r="C2030" t="str">
            <v>WAGIMAN</v>
          </cell>
          <cell r="D2030">
            <v>25934</v>
          </cell>
          <cell r="E2030" t="str">
            <v>L</v>
          </cell>
          <cell r="F2030">
            <v>36220</v>
          </cell>
          <cell r="G2030">
            <v>36220</v>
          </cell>
          <cell r="I2030">
            <v>36243</v>
          </cell>
          <cell r="L2030" t="str">
            <v>L</v>
          </cell>
          <cell r="M2030" t="str">
            <v>A</v>
          </cell>
          <cell r="N2030">
            <v>36951</v>
          </cell>
          <cell r="O2030">
            <v>36406.291979166665</v>
          </cell>
          <cell r="P2030" t="str">
            <v>ADMIN</v>
          </cell>
        </row>
        <row r="2031">
          <cell r="A2031" t="str">
            <v>99W00010824</v>
          </cell>
          <cell r="B2031" t="str">
            <v>991300713</v>
          </cell>
          <cell r="C2031" t="str">
            <v>HERMANTO</v>
          </cell>
          <cell r="D2031">
            <v>21825</v>
          </cell>
          <cell r="E2031" t="str">
            <v>L</v>
          </cell>
          <cell r="F2031">
            <v>36220</v>
          </cell>
          <cell r="G2031">
            <v>36220</v>
          </cell>
          <cell r="I2031">
            <v>36243</v>
          </cell>
          <cell r="L2031" t="str">
            <v>L</v>
          </cell>
          <cell r="O2031">
            <v>38098</v>
          </cell>
          <cell r="P2031" t="str">
            <v>DE233310</v>
          </cell>
        </row>
        <row r="2032">
          <cell r="A2032" t="str">
            <v>99W00010840</v>
          </cell>
          <cell r="C2032" t="str">
            <v>DIRAN</v>
          </cell>
          <cell r="D2032">
            <v>25568</v>
          </cell>
          <cell r="E2032" t="str">
            <v>L</v>
          </cell>
          <cell r="F2032">
            <v>36220</v>
          </cell>
          <cell r="G2032">
            <v>36220</v>
          </cell>
          <cell r="I2032">
            <v>36243</v>
          </cell>
          <cell r="L2032" t="str">
            <v>L</v>
          </cell>
          <cell r="M2032" t="str">
            <v>A</v>
          </cell>
          <cell r="N2032">
            <v>36951</v>
          </cell>
          <cell r="O2032">
            <v>36406.291979166665</v>
          </cell>
          <cell r="P2032" t="str">
            <v>ADMIN</v>
          </cell>
        </row>
        <row r="2033">
          <cell r="A2033" t="str">
            <v>99W00010865</v>
          </cell>
          <cell r="B2033" t="str">
            <v>991300716</v>
          </cell>
          <cell r="C2033" t="str">
            <v>SUPARNO AL NIMIN</v>
          </cell>
          <cell r="D2033">
            <v>20090</v>
          </cell>
          <cell r="E2033" t="str">
            <v>L</v>
          </cell>
          <cell r="F2033">
            <v>36220</v>
          </cell>
          <cell r="G2033">
            <v>36220</v>
          </cell>
          <cell r="I2033">
            <v>36243</v>
          </cell>
          <cell r="L2033" t="str">
            <v>L</v>
          </cell>
          <cell r="O2033">
            <v>38107</v>
          </cell>
          <cell r="P2033" t="str">
            <v>DE233310</v>
          </cell>
        </row>
        <row r="2034">
          <cell r="A2034" t="str">
            <v>99W00010873</v>
          </cell>
          <cell r="C2034" t="str">
            <v>WATIM</v>
          </cell>
          <cell r="D2034">
            <v>26047</v>
          </cell>
          <cell r="E2034" t="str">
            <v>L</v>
          </cell>
          <cell r="F2034">
            <v>36220</v>
          </cell>
          <cell r="G2034">
            <v>36220</v>
          </cell>
          <cell r="I2034">
            <v>36243</v>
          </cell>
          <cell r="L2034" t="str">
            <v>L</v>
          </cell>
          <cell r="M2034" t="str">
            <v>A</v>
          </cell>
          <cell r="N2034">
            <v>36951</v>
          </cell>
          <cell r="O2034">
            <v>36406.291979166665</v>
          </cell>
          <cell r="P2034" t="str">
            <v>ADMIN</v>
          </cell>
        </row>
        <row r="2035">
          <cell r="A2035" t="str">
            <v>99W00010881</v>
          </cell>
          <cell r="C2035" t="str">
            <v>AHMAD S A</v>
          </cell>
          <cell r="D2035">
            <v>25642</v>
          </cell>
          <cell r="E2035" t="str">
            <v>L</v>
          </cell>
          <cell r="F2035">
            <v>36220</v>
          </cell>
          <cell r="G2035">
            <v>36220</v>
          </cell>
          <cell r="I2035">
            <v>36243</v>
          </cell>
          <cell r="L2035" t="str">
            <v>L</v>
          </cell>
          <cell r="M2035" t="str">
            <v>AG</v>
          </cell>
          <cell r="N2035">
            <v>38047</v>
          </cell>
          <cell r="O2035">
            <v>38079.454201388886</v>
          </cell>
          <cell r="P2035" t="str">
            <v>A230320</v>
          </cell>
        </row>
        <row r="2036">
          <cell r="A2036" t="str">
            <v>99W00010899</v>
          </cell>
          <cell r="C2036" t="str">
            <v>MISNO SUSANTO</v>
          </cell>
          <cell r="D2036">
            <v>28219</v>
          </cell>
          <cell r="E2036" t="str">
            <v>L</v>
          </cell>
          <cell r="F2036">
            <v>36220</v>
          </cell>
          <cell r="G2036">
            <v>36220</v>
          </cell>
          <cell r="I2036">
            <v>36243</v>
          </cell>
          <cell r="L2036" t="str">
            <v>L</v>
          </cell>
          <cell r="M2036" t="str">
            <v>AG</v>
          </cell>
          <cell r="N2036">
            <v>38047</v>
          </cell>
          <cell r="O2036">
            <v>38079.455497685187</v>
          </cell>
          <cell r="P2036" t="str">
            <v>A230320</v>
          </cell>
        </row>
        <row r="2037">
          <cell r="A2037" t="str">
            <v>99W00010907</v>
          </cell>
          <cell r="C2037" t="str">
            <v>TUGIYO WIYOTO</v>
          </cell>
          <cell r="D2037">
            <v>18628</v>
          </cell>
          <cell r="E2037" t="str">
            <v>L</v>
          </cell>
          <cell r="F2037">
            <v>36220</v>
          </cell>
          <cell r="G2037">
            <v>36220</v>
          </cell>
          <cell r="I2037">
            <v>36243</v>
          </cell>
          <cell r="L2037" t="str">
            <v>L</v>
          </cell>
          <cell r="M2037" t="str">
            <v>AG</v>
          </cell>
          <cell r="N2037">
            <v>38047</v>
          </cell>
          <cell r="O2037">
            <v>38083.535208333335</v>
          </cell>
          <cell r="P2037" t="str">
            <v>A230320</v>
          </cell>
        </row>
        <row r="2038">
          <cell r="A2038" t="str">
            <v>99W00010915</v>
          </cell>
          <cell r="C2038" t="str">
            <v>PARMIN</v>
          </cell>
          <cell r="D2038">
            <v>24450</v>
          </cell>
          <cell r="E2038" t="str">
            <v>L</v>
          </cell>
          <cell r="F2038">
            <v>36220</v>
          </cell>
          <cell r="G2038">
            <v>36220</v>
          </cell>
          <cell r="I2038">
            <v>36243</v>
          </cell>
          <cell r="L2038" t="str">
            <v>L</v>
          </cell>
          <cell r="M2038" t="str">
            <v>AG</v>
          </cell>
          <cell r="N2038">
            <v>36951</v>
          </cell>
          <cell r="O2038">
            <v>38114.300636574073</v>
          </cell>
          <cell r="P2038" t="str">
            <v>A230320</v>
          </cell>
        </row>
        <row r="2039">
          <cell r="A2039" t="str">
            <v>99W00010923</v>
          </cell>
          <cell r="C2039" t="str">
            <v>WAGINO</v>
          </cell>
          <cell r="D2039">
            <v>27589</v>
          </cell>
          <cell r="E2039" t="str">
            <v>L</v>
          </cell>
          <cell r="F2039">
            <v>36220</v>
          </cell>
          <cell r="G2039">
            <v>36220</v>
          </cell>
          <cell r="I2039">
            <v>36243</v>
          </cell>
          <cell r="L2039" t="str">
            <v>L</v>
          </cell>
          <cell r="M2039" t="str">
            <v>A</v>
          </cell>
          <cell r="N2039">
            <v>37288</v>
          </cell>
          <cell r="O2039">
            <v>36406.291979166665</v>
          </cell>
          <cell r="P2039" t="str">
            <v>ADMIN</v>
          </cell>
        </row>
        <row r="2040">
          <cell r="A2040" t="str">
            <v>99W00010931</v>
          </cell>
          <cell r="C2040" t="str">
            <v>PARKUN SANTOSO</v>
          </cell>
          <cell r="D2040">
            <v>27649</v>
          </cell>
          <cell r="E2040" t="str">
            <v>L</v>
          </cell>
          <cell r="F2040">
            <v>36220</v>
          </cell>
          <cell r="G2040">
            <v>36220</v>
          </cell>
          <cell r="I2040">
            <v>36243</v>
          </cell>
          <cell r="L2040" t="str">
            <v>L</v>
          </cell>
          <cell r="M2040" t="str">
            <v>A</v>
          </cell>
          <cell r="N2040">
            <v>36951</v>
          </cell>
          <cell r="O2040">
            <v>36406.291979166665</v>
          </cell>
          <cell r="P2040" t="str">
            <v>ADMIN</v>
          </cell>
        </row>
        <row r="2041">
          <cell r="A2041" t="str">
            <v>99W00010949</v>
          </cell>
          <cell r="C2041" t="str">
            <v>SUTARYO</v>
          </cell>
          <cell r="D2041">
            <v>25514</v>
          </cell>
          <cell r="E2041" t="str">
            <v>L</v>
          </cell>
          <cell r="F2041">
            <v>36220</v>
          </cell>
          <cell r="G2041">
            <v>36220</v>
          </cell>
          <cell r="I2041">
            <v>36243</v>
          </cell>
          <cell r="L2041" t="str">
            <v>L</v>
          </cell>
          <cell r="M2041" t="str">
            <v>A</v>
          </cell>
          <cell r="N2041">
            <v>36281</v>
          </cell>
          <cell r="O2041">
            <v>36406.291979166665</v>
          </cell>
          <cell r="P2041" t="str">
            <v>ADMIN</v>
          </cell>
        </row>
        <row r="2042">
          <cell r="A2042" t="str">
            <v>99W00010956</v>
          </cell>
          <cell r="C2042" t="str">
            <v>TRIYONO</v>
          </cell>
          <cell r="D2042">
            <v>25072</v>
          </cell>
          <cell r="E2042" t="str">
            <v>L</v>
          </cell>
          <cell r="F2042">
            <v>36220</v>
          </cell>
          <cell r="G2042">
            <v>36220</v>
          </cell>
          <cell r="I2042">
            <v>36243</v>
          </cell>
          <cell r="L2042" t="str">
            <v>L</v>
          </cell>
          <cell r="M2042" t="str">
            <v>A</v>
          </cell>
          <cell r="N2042">
            <v>36708</v>
          </cell>
          <cell r="O2042">
            <v>36406.291979166665</v>
          </cell>
          <cell r="P2042" t="str">
            <v>ADMIN</v>
          </cell>
        </row>
        <row r="2043">
          <cell r="A2043" t="str">
            <v>99W00010964</v>
          </cell>
          <cell r="C2043" t="str">
            <v>SARDI</v>
          </cell>
          <cell r="D2043">
            <v>25588</v>
          </cell>
          <cell r="E2043" t="str">
            <v>L</v>
          </cell>
          <cell r="F2043">
            <v>36220</v>
          </cell>
          <cell r="G2043">
            <v>36220</v>
          </cell>
          <cell r="I2043">
            <v>36243</v>
          </cell>
          <cell r="L2043" t="str">
            <v>L</v>
          </cell>
          <cell r="M2043" t="str">
            <v>A</v>
          </cell>
          <cell r="N2043">
            <v>36951</v>
          </cell>
          <cell r="O2043">
            <v>36406.291979166665</v>
          </cell>
          <cell r="P2043" t="str">
            <v>ADMIN</v>
          </cell>
        </row>
        <row r="2044">
          <cell r="A2044" t="str">
            <v>99W00010972</v>
          </cell>
          <cell r="C2044" t="str">
            <v>LUKMAN AL DARSONO</v>
          </cell>
          <cell r="D2044">
            <v>22373</v>
          </cell>
          <cell r="E2044" t="str">
            <v>L</v>
          </cell>
          <cell r="F2044">
            <v>36220</v>
          </cell>
          <cell r="G2044">
            <v>36220</v>
          </cell>
          <cell r="I2044">
            <v>36243</v>
          </cell>
          <cell r="L2044" t="str">
            <v>L</v>
          </cell>
          <cell r="M2044" t="str">
            <v>A</v>
          </cell>
          <cell r="N2044">
            <v>37288</v>
          </cell>
          <cell r="O2044">
            <v>36406.291979166665</v>
          </cell>
          <cell r="P2044" t="str">
            <v>ADMIN</v>
          </cell>
        </row>
        <row r="2045">
          <cell r="A2045" t="str">
            <v>99W00010980</v>
          </cell>
          <cell r="C2045" t="str">
            <v>PARYAN</v>
          </cell>
          <cell r="D2045">
            <v>30477</v>
          </cell>
          <cell r="E2045" t="str">
            <v>L</v>
          </cell>
          <cell r="F2045">
            <v>36220</v>
          </cell>
          <cell r="G2045">
            <v>36220</v>
          </cell>
          <cell r="I2045">
            <v>36243</v>
          </cell>
          <cell r="L2045" t="str">
            <v>L</v>
          </cell>
          <cell r="M2045" t="str">
            <v>A</v>
          </cell>
          <cell r="N2045">
            <v>36951</v>
          </cell>
          <cell r="O2045">
            <v>36406.291979166665</v>
          </cell>
          <cell r="P2045" t="str">
            <v>ADMIN</v>
          </cell>
        </row>
        <row r="2046">
          <cell r="A2046" t="str">
            <v>99W00010998</v>
          </cell>
          <cell r="C2046" t="str">
            <v>TUGIMAN</v>
          </cell>
          <cell r="D2046">
            <v>27131</v>
          </cell>
          <cell r="E2046" t="str">
            <v>L</v>
          </cell>
          <cell r="F2046">
            <v>36220</v>
          </cell>
          <cell r="G2046">
            <v>36220</v>
          </cell>
          <cell r="I2046">
            <v>36243</v>
          </cell>
          <cell r="L2046" t="str">
            <v>L</v>
          </cell>
          <cell r="M2046" t="str">
            <v>A</v>
          </cell>
          <cell r="N2046">
            <v>36892</v>
          </cell>
          <cell r="O2046">
            <v>36406.292002314818</v>
          </cell>
          <cell r="P2046" t="str">
            <v>ADMIN</v>
          </cell>
        </row>
        <row r="2047">
          <cell r="A2047" t="str">
            <v>99W00011004</v>
          </cell>
          <cell r="C2047" t="str">
            <v>MARYONO</v>
          </cell>
          <cell r="D2047">
            <v>26442</v>
          </cell>
          <cell r="E2047" t="str">
            <v>L</v>
          </cell>
          <cell r="F2047">
            <v>36220</v>
          </cell>
          <cell r="G2047">
            <v>36220</v>
          </cell>
          <cell r="I2047">
            <v>36243</v>
          </cell>
          <cell r="L2047" t="str">
            <v>L</v>
          </cell>
          <cell r="M2047" t="str">
            <v>AG</v>
          </cell>
          <cell r="N2047">
            <v>38047</v>
          </cell>
          <cell r="O2047">
            <v>38098.500347222223</v>
          </cell>
          <cell r="P2047" t="str">
            <v>A230320</v>
          </cell>
        </row>
        <row r="2048">
          <cell r="A2048" t="str">
            <v>99W00011012</v>
          </cell>
          <cell r="C2048" t="str">
            <v>EDI ISMANTO</v>
          </cell>
          <cell r="D2048">
            <v>23427</v>
          </cell>
          <cell r="E2048" t="str">
            <v>L</v>
          </cell>
          <cell r="F2048">
            <v>36220</v>
          </cell>
          <cell r="G2048">
            <v>36220</v>
          </cell>
          <cell r="I2048">
            <v>36243</v>
          </cell>
          <cell r="L2048" t="str">
            <v>L</v>
          </cell>
          <cell r="M2048" t="str">
            <v>A</v>
          </cell>
          <cell r="N2048">
            <v>37104</v>
          </cell>
          <cell r="O2048">
            <v>36406.292002314818</v>
          </cell>
          <cell r="P2048" t="str">
            <v>ADMIN</v>
          </cell>
        </row>
        <row r="2049">
          <cell r="A2049" t="str">
            <v>99W00027174</v>
          </cell>
          <cell r="B2049" t="str">
            <v>991300732</v>
          </cell>
          <cell r="C2049" t="str">
            <v>ZAINAL AKBAR</v>
          </cell>
          <cell r="D2049">
            <v>26888</v>
          </cell>
          <cell r="E2049" t="str">
            <v>L</v>
          </cell>
          <cell r="F2049">
            <v>36251</v>
          </cell>
          <cell r="G2049">
            <v>36251</v>
          </cell>
          <cell r="I2049">
            <v>36301</v>
          </cell>
          <cell r="L2049" t="str">
            <v>L</v>
          </cell>
          <cell r="O2049">
            <v>38107</v>
          </cell>
          <cell r="P2049" t="str">
            <v>DE233310</v>
          </cell>
        </row>
        <row r="2050">
          <cell r="A2050" t="str">
            <v>99W00027182</v>
          </cell>
          <cell r="B2050" t="str">
            <v>991300733</v>
          </cell>
          <cell r="C2050" t="str">
            <v>ISBIR</v>
          </cell>
          <cell r="D2050">
            <v>27030</v>
          </cell>
          <cell r="E2050" t="str">
            <v>L</v>
          </cell>
          <cell r="F2050">
            <v>36251</v>
          </cell>
          <cell r="G2050">
            <v>36251</v>
          </cell>
          <cell r="I2050">
            <v>36301</v>
          </cell>
          <cell r="L2050" t="str">
            <v>L</v>
          </cell>
          <cell r="O2050">
            <v>38107</v>
          </cell>
          <cell r="P2050" t="str">
            <v>DE233310</v>
          </cell>
        </row>
        <row r="2051">
          <cell r="A2051" t="str">
            <v>99W00027190</v>
          </cell>
          <cell r="B2051" t="str">
            <v>991300734</v>
          </cell>
          <cell r="C2051" t="str">
            <v>SAFYUDIN</v>
          </cell>
          <cell r="D2051">
            <v>27942</v>
          </cell>
          <cell r="E2051" t="str">
            <v>L</v>
          </cell>
          <cell r="F2051">
            <v>36251</v>
          </cell>
          <cell r="G2051">
            <v>36251</v>
          </cell>
          <cell r="I2051">
            <v>36301</v>
          </cell>
          <cell r="L2051" t="str">
            <v>L</v>
          </cell>
          <cell r="O2051">
            <v>38098</v>
          </cell>
          <cell r="P2051" t="str">
            <v>DE233310</v>
          </cell>
        </row>
        <row r="2052">
          <cell r="A2052" t="str">
            <v>99W00027208</v>
          </cell>
          <cell r="C2052" t="str">
            <v>TRIYANTO M KOROMPOT</v>
          </cell>
          <cell r="D2052">
            <v>28874</v>
          </cell>
          <cell r="E2052" t="str">
            <v>L</v>
          </cell>
          <cell r="F2052">
            <v>36251</v>
          </cell>
          <cell r="G2052">
            <v>36251</v>
          </cell>
          <cell r="I2052">
            <v>36301</v>
          </cell>
          <cell r="L2052" t="str">
            <v>L</v>
          </cell>
          <cell r="M2052" t="str">
            <v>A</v>
          </cell>
          <cell r="N2052">
            <v>36434</v>
          </cell>
          <cell r="O2052">
            <v>36406.292002314818</v>
          </cell>
          <cell r="P2052" t="str">
            <v>ADMIN</v>
          </cell>
        </row>
        <row r="2053">
          <cell r="A2053" t="str">
            <v>99W00027216</v>
          </cell>
          <cell r="B2053" t="str">
            <v>991300736</v>
          </cell>
          <cell r="C2053" t="str">
            <v>NAJLAN</v>
          </cell>
          <cell r="D2053">
            <v>27922</v>
          </cell>
          <cell r="E2053" t="str">
            <v>L</v>
          </cell>
          <cell r="F2053">
            <v>36251</v>
          </cell>
          <cell r="G2053">
            <v>36251</v>
          </cell>
          <cell r="I2053">
            <v>36301</v>
          </cell>
          <cell r="L2053" t="str">
            <v>L</v>
          </cell>
          <cell r="O2053">
            <v>38107</v>
          </cell>
          <cell r="P2053" t="str">
            <v>DE233310</v>
          </cell>
        </row>
        <row r="2054">
          <cell r="A2054" t="str">
            <v>99W00027224</v>
          </cell>
          <cell r="C2054" t="str">
            <v>PASKALIS</v>
          </cell>
          <cell r="D2054">
            <v>27133</v>
          </cell>
          <cell r="E2054" t="str">
            <v>L</v>
          </cell>
          <cell r="F2054">
            <v>36251</v>
          </cell>
          <cell r="G2054">
            <v>36251</v>
          </cell>
          <cell r="I2054">
            <v>36301</v>
          </cell>
          <cell r="L2054" t="str">
            <v>L</v>
          </cell>
          <cell r="M2054" t="str">
            <v>A</v>
          </cell>
          <cell r="N2054">
            <v>36342</v>
          </cell>
          <cell r="O2054">
            <v>36406.292002314818</v>
          </cell>
          <cell r="P2054" t="str">
            <v>ADMIN</v>
          </cell>
        </row>
        <row r="2055">
          <cell r="A2055" t="str">
            <v>99W00027232</v>
          </cell>
          <cell r="C2055" t="str">
            <v>ARNOLD YANSEN NOOG M</v>
          </cell>
          <cell r="D2055">
            <v>28426</v>
          </cell>
          <cell r="E2055" t="str">
            <v>L</v>
          </cell>
          <cell r="F2055">
            <v>36251</v>
          </cell>
          <cell r="G2055">
            <v>36251</v>
          </cell>
          <cell r="I2055">
            <v>36301</v>
          </cell>
          <cell r="L2055" t="str">
            <v>L</v>
          </cell>
          <cell r="M2055" t="str">
            <v>A</v>
          </cell>
          <cell r="N2055">
            <v>36342</v>
          </cell>
          <cell r="O2055">
            <v>36406.292002314818</v>
          </cell>
          <cell r="P2055" t="str">
            <v>ADMIN</v>
          </cell>
        </row>
        <row r="2056">
          <cell r="A2056" t="str">
            <v>99W00027240</v>
          </cell>
          <cell r="B2056" t="str">
            <v>991300739</v>
          </cell>
          <cell r="C2056" t="str">
            <v>SUPARMAN</v>
          </cell>
          <cell r="D2056">
            <v>27694</v>
          </cell>
          <cell r="E2056" t="str">
            <v>L</v>
          </cell>
          <cell r="F2056">
            <v>36251</v>
          </cell>
          <cell r="G2056">
            <v>36251</v>
          </cell>
          <cell r="I2056">
            <v>36301</v>
          </cell>
          <cell r="L2056" t="str">
            <v>L</v>
          </cell>
          <cell r="M2056" t="str">
            <v>AG</v>
          </cell>
          <cell r="N2056">
            <v>38322</v>
          </cell>
          <cell r="O2056">
            <v>38345.467893518522</v>
          </cell>
          <cell r="P2056" t="str">
            <v>A230320</v>
          </cell>
        </row>
        <row r="2057">
          <cell r="A2057" t="str">
            <v>99W00027257</v>
          </cell>
          <cell r="B2057" t="str">
            <v>991300740</v>
          </cell>
          <cell r="C2057" t="str">
            <v>ARLIN</v>
          </cell>
          <cell r="D2057">
            <v>27013</v>
          </cell>
          <cell r="E2057" t="str">
            <v>L</v>
          </cell>
          <cell r="F2057">
            <v>36251</v>
          </cell>
          <cell r="G2057">
            <v>36251</v>
          </cell>
          <cell r="I2057">
            <v>36301</v>
          </cell>
          <cell r="L2057" t="str">
            <v>L</v>
          </cell>
          <cell r="O2057">
            <v>38107</v>
          </cell>
          <cell r="P2057" t="str">
            <v>DE233310</v>
          </cell>
        </row>
        <row r="2058">
          <cell r="A2058" t="str">
            <v>99W00027265</v>
          </cell>
          <cell r="B2058" t="str">
            <v>991300741</v>
          </cell>
          <cell r="C2058" t="str">
            <v>SARIPUDIN</v>
          </cell>
          <cell r="D2058">
            <v>29220</v>
          </cell>
          <cell r="E2058" t="str">
            <v>L</v>
          </cell>
          <cell r="F2058">
            <v>36251</v>
          </cell>
          <cell r="G2058">
            <v>36251</v>
          </cell>
          <cell r="I2058">
            <v>36301</v>
          </cell>
          <cell r="L2058" t="str">
            <v>L</v>
          </cell>
          <cell r="O2058">
            <v>38099</v>
          </cell>
          <cell r="P2058" t="str">
            <v>DE233310</v>
          </cell>
        </row>
        <row r="2059">
          <cell r="A2059" t="str">
            <v>99W00027273</v>
          </cell>
          <cell r="B2059" t="str">
            <v>991300742</v>
          </cell>
          <cell r="C2059" t="str">
            <v>M NUR ALI</v>
          </cell>
          <cell r="D2059">
            <v>25570</v>
          </cell>
          <cell r="E2059" t="str">
            <v>L</v>
          </cell>
          <cell r="F2059">
            <v>36251</v>
          </cell>
          <cell r="G2059">
            <v>36251</v>
          </cell>
          <cell r="I2059">
            <v>36301</v>
          </cell>
          <cell r="L2059" t="str">
            <v>L</v>
          </cell>
          <cell r="O2059">
            <v>38099</v>
          </cell>
          <cell r="P2059" t="str">
            <v>DE233310</v>
          </cell>
        </row>
        <row r="2060">
          <cell r="A2060" t="str">
            <v>99W00027281</v>
          </cell>
          <cell r="C2060" t="str">
            <v>SUTIKNO</v>
          </cell>
          <cell r="D2060">
            <v>28957</v>
          </cell>
          <cell r="E2060" t="str">
            <v>L</v>
          </cell>
          <cell r="F2060">
            <v>36251</v>
          </cell>
          <cell r="G2060">
            <v>36251</v>
          </cell>
          <cell r="I2060">
            <v>36301</v>
          </cell>
          <cell r="L2060" t="str">
            <v>L</v>
          </cell>
          <cell r="M2060" t="str">
            <v>AG</v>
          </cell>
          <cell r="N2060">
            <v>37712</v>
          </cell>
          <cell r="O2060">
            <v>38083.534537037034</v>
          </cell>
          <cell r="P2060" t="str">
            <v>A230320</v>
          </cell>
        </row>
        <row r="2061">
          <cell r="A2061" t="str">
            <v>99W00027299</v>
          </cell>
          <cell r="B2061" t="str">
            <v>991300744</v>
          </cell>
          <cell r="C2061" t="str">
            <v>MOH GADAFID</v>
          </cell>
          <cell r="D2061">
            <v>28210</v>
          </cell>
          <cell r="E2061" t="str">
            <v>L</v>
          </cell>
          <cell r="F2061">
            <v>36251</v>
          </cell>
          <cell r="G2061">
            <v>36251</v>
          </cell>
          <cell r="I2061">
            <v>36301</v>
          </cell>
          <cell r="K2061">
            <v>37866</v>
          </cell>
          <cell r="O2061">
            <v>36406.292013888888</v>
          </cell>
          <cell r="P2061" t="str">
            <v>ADMIN</v>
          </cell>
        </row>
        <row r="2062">
          <cell r="A2062" t="str">
            <v>99W00027307</v>
          </cell>
          <cell r="B2062" t="str">
            <v>991300745</v>
          </cell>
          <cell r="C2062" t="str">
            <v>SYAMSUDIN</v>
          </cell>
          <cell r="D2062">
            <v>27395</v>
          </cell>
          <cell r="E2062" t="str">
            <v>L</v>
          </cell>
          <cell r="F2062">
            <v>36251</v>
          </cell>
          <cell r="G2062">
            <v>36251</v>
          </cell>
          <cell r="I2062">
            <v>36301</v>
          </cell>
          <cell r="L2062" t="str">
            <v>L</v>
          </cell>
          <cell r="O2062">
            <v>38098</v>
          </cell>
          <cell r="P2062" t="str">
            <v>DE233310</v>
          </cell>
        </row>
        <row r="2063">
          <cell r="A2063" t="str">
            <v>99W00027315</v>
          </cell>
          <cell r="B2063" t="str">
            <v>991300746</v>
          </cell>
          <cell r="C2063" t="str">
            <v>I KETUT SUKARENI</v>
          </cell>
          <cell r="D2063">
            <v>28047</v>
          </cell>
          <cell r="E2063" t="str">
            <v>L</v>
          </cell>
          <cell r="F2063">
            <v>36251</v>
          </cell>
          <cell r="G2063">
            <v>36251</v>
          </cell>
          <cell r="I2063">
            <v>36301</v>
          </cell>
          <cell r="L2063" t="str">
            <v>L</v>
          </cell>
          <cell r="M2063" t="str">
            <v>AG</v>
          </cell>
          <cell r="N2063">
            <v>38078</v>
          </cell>
          <cell r="O2063">
            <v>38126.485972222225</v>
          </cell>
          <cell r="P2063" t="str">
            <v>DE232170</v>
          </cell>
        </row>
        <row r="2064">
          <cell r="A2064" t="str">
            <v>99W00027323</v>
          </cell>
          <cell r="B2064" t="str">
            <v>991300747</v>
          </cell>
          <cell r="C2064" t="str">
            <v>HARTOYO</v>
          </cell>
          <cell r="D2064">
            <v>27295</v>
          </cell>
          <cell r="E2064" t="str">
            <v>L</v>
          </cell>
          <cell r="F2064">
            <v>36251</v>
          </cell>
          <cell r="G2064">
            <v>36251</v>
          </cell>
          <cell r="I2064">
            <v>36301</v>
          </cell>
          <cell r="L2064" t="str">
            <v>L</v>
          </cell>
          <cell r="O2064">
            <v>38107</v>
          </cell>
          <cell r="P2064" t="str">
            <v>DE233310</v>
          </cell>
        </row>
        <row r="2065">
          <cell r="A2065" t="str">
            <v>99W00027331</v>
          </cell>
          <cell r="B2065" t="str">
            <v>991300748</v>
          </cell>
          <cell r="C2065" t="str">
            <v>DAHLAN B MANOPO</v>
          </cell>
          <cell r="D2065">
            <v>28104</v>
          </cell>
          <cell r="E2065" t="str">
            <v>L</v>
          </cell>
          <cell r="F2065">
            <v>36251</v>
          </cell>
          <cell r="G2065">
            <v>36251</v>
          </cell>
          <cell r="I2065">
            <v>36301</v>
          </cell>
          <cell r="L2065" t="str">
            <v>L</v>
          </cell>
          <cell r="O2065">
            <v>38107</v>
          </cell>
          <cell r="P2065" t="str">
            <v>DE233310</v>
          </cell>
        </row>
        <row r="2066">
          <cell r="A2066" t="str">
            <v>99W00027349</v>
          </cell>
          <cell r="B2066" t="str">
            <v>991300749</v>
          </cell>
          <cell r="C2066" t="str">
            <v>FERDINANDUS NAHAK</v>
          </cell>
          <cell r="D2066">
            <v>25615</v>
          </cell>
          <cell r="E2066" t="str">
            <v>L</v>
          </cell>
          <cell r="F2066">
            <v>36251</v>
          </cell>
          <cell r="G2066">
            <v>36251</v>
          </cell>
          <cell r="I2066">
            <v>36301</v>
          </cell>
          <cell r="L2066" t="str">
            <v>L</v>
          </cell>
          <cell r="O2066">
            <v>38107</v>
          </cell>
          <cell r="P2066" t="str">
            <v>DE233310</v>
          </cell>
        </row>
        <row r="2067">
          <cell r="A2067" t="str">
            <v>99W00027356</v>
          </cell>
          <cell r="B2067" t="str">
            <v>991300750</v>
          </cell>
          <cell r="C2067" t="str">
            <v>MUH NUJUM</v>
          </cell>
          <cell r="D2067">
            <v>26840</v>
          </cell>
          <cell r="E2067" t="str">
            <v>L</v>
          </cell>
          <cell r="F2067">
            <v>36251</v>
          </cell>
          <cell r="G2067">
            <v>36251</v>
          </cell>
          <cell r="I2067">
            <v>36301</v>
          </cell>
          <cell r="L2067" t="str">
            <v>L</v>
          </cell>
          <cell r="O2067">
            <v>38107</v>
          </cell>
          <cell r="P2067" t="str">
            <v>DE233310</v>
          </cell>
        </row>
        <row r="2068">
          <cell r="A2068" t="str">
            <v>99W00027364</v>
          </cell>
          <cell r="B2068" t="str">
            <v>991300751</v>
          </cell>
          <cell r="C2068" t="str">
            <v>AGUSTINUS SAN</v>
          </cell>
          <cell r="D2068">
            <v>22647</v>
          </cell>
          <cell r="E2068" t="str">
            <v>L</v>
          </cell>
          <cell r="F2068">
            <v>36251</v>
          </cell>
          <cell r="G2068">
            <v>36251</v>
          </cell>
          <cell r="I2068">
            <v>36301</v>
          </cell>
          <cell r="L2068" t="str">
            <v>L</v>
          </cell>
          <cell r="M2068" t="str">
            <v>AG</v>
          </cell>
          <cell r="N2068">
            <v>37987</v>
          </cell>
          <cell r="O2068">
            <v>38111.383796296293</v>
          </cell>
          <cell r="P2068" t="str">
            <v>A230320</v>
          </cell>
        </row>
        <row r="2069">
          <cell r="A2069" t="str">
            <v>99W00027372</v>
          </cell>
          <cell r="B2069" t="str">
            <v>991300752</v>
          </cell>
          <cell r="C2069" t="str">
            <v>CORNELIUS</v>
          </cell>
          <cell r="D2069">
            <v>26490</v>
          </cell>
          <cell r="E2069" t="str">
            <v>L</v>
          </cell>
          <cell r="F2069">
            <v>36251</v>
          </cell>
          <cell r="G2069">
            <v>36251</v>
          </cell>
          <cell r="I2069">
            <v>36301</v>
          </cell>
          <cell r="L2069" t="str">
            <v>L</v>
          </cell>
          <cell r="O2069">
            <v>38098</v>
          </cell>
          <cell r="P2069" t="str">
            <v>DE233310</v>
          </cell>
        </row>
        <row r="2070">
          <cell r="A2070" t="str">
            <v>99W00027380</v>
          </cell>
          <cell r="C2070" t="str">
            <v>KENANG</v>
          </cell>
          <cell r="D2070">
            <v>29221</v>
          </cell>
          <cell r="E2070" t="str">
            <v>L</v>
          </cell>
          <cell r="F2070">
            <v>36251</v>
          </cell>
          <cell r="G2070">
            <v>36251</v>
          </cell>
          <cell r="I2070">
            <v>36301</v>
          </cell>
          <cell r="L2070" t="str">
            <v>L</v>
          </cell>
          <cell r="M2070" t="str">
            <v>A</v>
          </cell>
          <cell r="N2070">
            <v>36708</v>
          </cell>
          <cell r="O2070">
            <v>36406.292013888888</v>
          </cell>
          <cell r="P2070" t="str">
            <v>ADMIN</v>
          </cell>
        </row>
        <row r="2071">
          <cell r="A2071" t="str">
            <v>99W00031812</v>
          </cell>
          <cell r="C2071" t="str">
            <v>NINGKI</v>
          </cell>
          <cell r="D2071">
            <v>28490</v>
          </cell>
          <cell r="E2071" t="str">
            <v>L</v>
          </cell>
          <cell r="F2071">
            <v>36281</v>
          </cell>
          <cell r="G2071">
            <v>36281</v>
          </cell>
          <cell r="I2071">
            <v>36320</v>
          </cell>
          <cell r="L2071" t="str">
            <v>L</v>
          </cell>
          <cell r="M2071" t="str">
            <v>A</v>
          </cell>
          <cell r="N2071">
            <v>36708</v>
          </cell>
          <cell r="O2071">
            <v>36406.292013888888</v>
          </cell>
          <cell r="P2071" t="str">
            <v>ADMIN</v>
          </cell>
        </row>
        <row r="2072">
          <cell r="A2072" t="str">
            <v>99W00031820</v>
          </cell>
          <cell r="C2072" t="str">
            <v>YUSUF PARUKU</v>
          </cell>
          <cell r="D2072">
            <v>28355</v>
          </cell>
          <cell r="E2072" t="str">
            <v>L</v>
          </cell>
          <cell r="F2072">
            <v>36281</v>
          </cell>
          <cell r="G2072">
            <v>36281</v>
          </cell>
          <cell r="I2072">
            <v>36320</v>
          </cell>
          <cell r="L2072" t="str">
            <v>L</v>
          </cell>
          <cell r="M2072" t="str">
            <v>A</v>
          </cell>
          <cell r="N2072">
            <v>36892</v>
          </cell>
          <cell r="O2072">
            <v>36406.292013888888</v>
          </cell>
          <cell r="P2072" t="str">
            <v>ADMIN</v>
          </cell>
        </row>
        <row r="2073">
          <cell r="A2073" t="str">
            <v>99W00031838</v>
          </cell>
          <cell r="B2073" t="str">
            <v>991300756</v>
          </cell>
          <cell r="C2073" t="str">
            <v>YUNUS MOLING</v>
          </cell>
          <cell r="D2073">
            <v>26468</v>
          </cell>
          <cell r="E2073" t="str">
            <v>L</v>
          </cell>
          <cell r="F2073">
            <v>36281</v>
          </cell>
          <cell r="G2073">
            <v>36281</v>
          </cell>
          <cell r="I2073">
            <v>36320</v>
          </cell>
          <cell r="L2073" t="str">
            <v>L</v>
          </cell>
          <cell r="O2073">
            <v>38107</v>
          </cell>
          <cell r="P2073" t="str">
            <v>DE233310</v>
          </cell>
        </row>
        <row r="2074">
          <cell r="A2074" t="str">
            <v>99W00031846</v>
          </cell>
          <cell r="B2074" t="str">
            <v>991300757</v>
          </cell>
          <cell r="C2074" t="str">
            <v>ANDARIAS PARUKU</v>
          </cell>
          <cell r="D2074">
            <v>25441</v>
          </cell>
          <cell r="E2074" t="str">
            <v>L</v>
          </cell>
          <cell r="F2074">
            <v>36281</v>
          </cell>
          <cell r="G2074">
            <v>36281</v>
          </cell>
          <cell r="I2074">
            <v>36320</v>
          </cell>
          <cell r="L2074" t="str">
            <v>L</v>
          </cell>
          <cell r="O2074">
            <v>38107</v>
          </cell>
          <cell r="P2074" t="str">
            <v>DE233310</v>
          </cell>
        </row>
        <row r="2075">
          <cell r="A2075" t="str">
            <v>99W00031853</v>
          </cell>
          <cell r="B2075" t="str">
            <v>991300758</v>
          </cell>
          <cell r="C2075" t="str">
            <v>YAKOBUS</v>
          </cell>
          <cell r="D2075">
            <v>28587</v>
          </cell>
          <cell r="E2075" t="str">
            <v>L</v>
          </cell>
          <cell r="F2075">
            <v>36281</v>
          </cell>
          <cell r="G2075">
            <v>36281</v>
          </cell>
          <cell r="I2075">
            <v>36320</v>
          </cell>
          <cell r="L2075" t="str">
            <v>L</v>
          </cell>
          <cell r="O2075">
            <v>38107</v>
          </cell>
          <cell r="P2075" t="str">
            <v>DE233310</v>
          </cell>
        </row>
        <row r="2076">
          <cell r="A2076" t="str">
            <v>99W00031861</v>
          </cell>
          <cell r="C2076" t="str">
            <v>EDI SUGITO</v>
          </cell>
          <cell r="D2076">
            <v>21661</v>
          </cell>
          <cell r="E2076" t="str">
            <v>L</v>
          </cell>
          <cell r="F2076">
            <v>36281</v>
          </cell>
          <cell r="G2076">
            <v>36281</v>
          </cell>
          <cell r="I2076">
            <v>36320</v>
          </cell>
          <cell r="L2076" t="str">
            <v>L</v>
          </cell>
          <cell r="M2076" t="str">
            <v>A</v>
          </cell>
          <cell r="N2076">
            <v>37257</v>
          </cell>
          <cell r="O2076">
            <v>36406.292013888888</v>
          </cell>
          <cell r="P2076" t="str">
            <v>ADMIN</v>
          </cell>
        </row>
        <row r="2077">
          <cell r="A2077" t="str">
            <v>99W00031879</v>
          </cell>
          <cell r="B2077" t="str">
            <v>991300760</v>
          </cell>
          <cell r="C2077" t="str">
            <v>YONER SALASA</v>
          </cell>
          <cell r="D2077">
            <v>26344</v>
          </cell>
          <cell r="E2077" t="str">
            <v>L</v>
          </cell>
          <cell r="F2077">
            <v>36281</v>
          </cell>
          <cell r="G2077">
            <v>36281</v>
          </cell>
          <cell r="I2077">
            <v>36320</v>
          </cell>
          <cell r="L2077" t="str">
            <v>L</v>
          </cell>
          <cell r="O2077">
            <v>38107</v>
          </cell>
          <cell r="P2077" t="str">
            <v>DE233310</v>
          </cell>
        </row>
        <row r="2078">
          <cell r="A2078" t="str">
            <v>99W00031887</v>
          </cell>
          <cell r="B2078" t="str">
            <v>991300761</v>
          </cell>
          <cell r="C2078" t="str">
            <v>MAKIM</v>
          </cell>
          <cell r="D2078">
            <v>28986</v>
          </cell>
          <cell r="E2078" t="str">
            <v>L</v>
          </cell>
          <cell r="F2078">
            <v>36281</v>
          </cell>
          <cell r="G2078">
            <v>36281</v>
          </cell>
          <cell r="I2078">
            <v>36320</v>
          </cell>
          <cell r="L2078" t="str">
            <v>L</v>
          </cell>
          <cell r="O2078">
            <v>38107</v>
          </cell>
          <cell r="P2078" t="str">
            <v>DE233310</v>
          </cell>
        </row>
        <row r="2079">
          <cell r="A2079" t="str">
            <v>99W00031895</v>
          </cell>
          <cell r="B2079" t="str">
            <v>991300762</v>
          </cell>
          <cell r="C2079" t="str">
            <v>ABDILAH</v>
          </cell>
          <cell r="D2079">
            <v>22456</v>
          </cell>
          <cell r="E2079" t="str">
            <v>L</v>
          </cell>
          <cell r="F2079">
            <v>36281</v>
          </cell>
          <cell r="G2079">
            <v>36281</v>
          </cell>
          <cell r="I2079">
            <v>36320</v>
          </cell>
          <cell r="L2079" t="str">
            <v>L</v>
          </cell>
          <cell r="M2079" t="str">
            <v>AG</v>
          </cell>
          <cell r="N2079">
            <v>37742</v>
          </cell>
          <cell r="O2079">
            <v>38111.380509259259</v>
          </cell>
          <cell r="P2079" t="str">
            <v>A230320</v>
          </cell>
        </row>
        <row r="2080">
          <cell r="A2080" t="str">
            <v>99W00031903</v>
          </cell>
          <cell r="B2080" t="str">
            <v>991300763</v>
          </cell>
          <cell r="C2080" t="str">
            <v>SARING HASTINO</v>
          </cell>
          <cell r="D2080">
            <v>26646</v>
          </cell>
          <cell r="E2080" t="str">
            <v>L</v>
          </cell>
          <cell r="F2080">
            <v>36281</v>
          </cell>
          <cell r="G2080">
            <v>36281</v>
          </cell>
          <cell r="I2080">
            <v>36320</v>
          </cell>
          <cell r="L2080" t="str">
            <v>L</v>
          </cell>
          <cell r="O2080">
            <v>38107</v>
          </cell>
          <cell r="P2080" t="str">
            <v>DE233310</v>
          </cell>
        </row>
        <row r="2081">
          <cell r="A2081" t="str">
            <v>99W00031911</v>
          </cell>
          <cell r="B2081" t="str">
            <v>991300764</v>
          </cell>
          <cell r="C2081" t="str">
            <v>ABBAS M</v>
          </cell>
          <cell r="D2081">
            <v>23706</v>
          </cell>
          <cell r="E2081" t="str">
            <v>L</v>
          </cell>
          <cell r="F2081">
            <v>36281</v>
          </cell>
          <cell r="G2081">
            <v>36281</v>
          </cell>
          <cell r="I2081">
            <v>36320</v>
          </cell>
          <cell r="L2081" t="str">
            <v>L</v>
          </cell>
          <cell r="O2081">
            <v>38107</v>
          </cell>
          <cell r="P2081" t="str">
            <v>DE233310</v>
          </cell>
        </row>
        <row r="2082">
          <cell r="A2082" t="str">
            <v>99W00031929</v>
          </cell>
          <cell r="C2082" t="str">
            <v>YUNUS LOTI</v>
          </cell>
          <cell r="D2082">
            <v>27760</v>
          </cell>
          <cell r="E2082" t="str">
            <v>L</v>
          </cell>
          <cell r="F2082">
            <v>36281</v>
          </cell>
          <cell r="G2082">
            <v>36281</v>
          </cell>
          <cell r="I2082">
            <v>36320</v>
          </cell>
          <cell r="L2082" t="str">
            <v>L</v>
          </cell>
          <cell r="M2082" t="str">
            <v>A</v>
          </cell>
          <cell r="N2082">
            <v>36708</v>
          </cell>
          <cell r="O2082">
            <v>36406.292025462964</v>
          </cell>
          <cell r="P2082" t="str">
            <v>ADMIN</v>
          </cell>
        </row>
        <row r="2083">
          <cell r="A2083" t="str">
            <v>99W00031937</v>
          </cell>
          <cell r="C2083" t="str">
            <v>RUSDIN</v>
          </cell>
          <cell r="D2083">
            <v>23377</v>
          </cell>
          <cell r="E2083" t="str">
            <v>L</v>
          </cell>
          <cell r="F2083">
            <v>36281</v>
          </cell>
          <cell r="G2083">
            <v>36281</v>
          </cell>
          <cell r="I2083">
            <v>36320</v>
          </cell>
          <cell r="L2083" t="str">
            <v>L</v>
          </cell>
          <cell r="M2083" t="str">
            <v>A</v>
          </cell>
          <cell r="N2083">
            <v>36708</v>
          </cell>
          <cell r="O2083">
            <v>36406.292025462964</v>
          </cell>
          <cell r="P2083" t="str">
            <v>ADMIN</v>
          </cell>
        </row>
        <row r="2084">
          <cell r="A2084" t="str">
            <v>99W00031945</v>
          </cell>
          <cell r="B2084" t="str">
            <v>991300767</v>
          </cell>
          <cell r="C2084" t="str">
            <v>SEMUEL RANNU</v>
          </cell>
          <cell r="D2084">
            <v>27089</v>
          </cell>
          <cell r="E2084" t="str">
            <v>L</v>
          </cell>
          <cell r="F2084">
            <v>36281</v>
          </cell>
          <cell r="G2084">
            <v>36281</v>
          </cell>
          <cell r="I2084">
            <v>36320</v>
          </cell>
          <cell r="L2084" t="str">
            <v>L</v>
          </cell>
          <cell r="O2084">
            <v>38107</v>
          </cell>
          <cell r="P2084" t="str">
            <v>DE233310</v>
          </cell>
        </row>
        <row r="2085">
          <cell r="A2085" t="str">
            <v>99W00031952</v>
          </cell>
          <cell r="B2085" t="str">
            <v>991300768</v>
          </cell>
          <cell r="C2085" t="str">
            <v>ARIS KAMISI</v>
          </cell>
          <cell r="D2085">
            <v>28959</v>
          </cell>
          <cell r="E2085" t="str">
            <v>L</v>
          </cell>
          <cell r="F2085">
            <v>36281</v>
          </cell>
          <cell r="G2085">
            <v>36281</v>
          </cell>
          <cell r="I2085">
            <v>36320</v>
          </cell>
          <cell r="L2085" t="str">
            <v>L</v>
          </cell>
          <cell r="O2085">
            <v>38107</v>
          </cell>
          <cell r="P2085" t="str">
            <v>DE233310</v>
          </cell>
        </row>
        <row r="2086">
          <cell r="A2086" t="str">
            <v>99W00031960</v>
          </cell>
          <cell r="B2086" t="str">
            <v>991300769</v>
          </cell>
          <cell r="C2086" t="str">
            <v>SUWANDI</v>
          </cell>
          <cell r="D2086">
            <v>30013</v>
          </cell>
          <cell r="E2086" t="str">
            <v>L</v>
          </cell>
          <cell r="F2086">
            <v>36281</v>
          </cell>
          <cell r="G2086">
            <v>36281</v>
          </cell>
          <cell r="I2086">
            <v>36320</v>
          </cell>
          <cell r="L2086" t="str">
            <v>L</v>
          </cell>
          <cell r="O2086">
            <v>38107</v>
          </cell>
          <cell r="P2086" t="str">
            <v>DE233310</v>
          </cell>
        </row>
        <row r="2087">
          <cell r="A2087" t="str">
            <v>99W00031978</v>
          </cell>
          <cell r="C2087" t="str">
            <v>NARTO</v>
          </cell>
          <cell r="D2087">
            <v>29777</v>
          </cell>
          <cell r="E2087" t="str">
            <v>L</v>
          </cell>
          <cell r="F2087">
            <v>36281</v>
          </cell>
          <cell r="G2087">
            <v>36281</v>
          </cell>
          <cell r="I2087">
            <v>36320</v>
          </cell>
          <cell r="L2087" t="str">
            <v>L</v>
          </cell>
          <cell r="M2087" t="str">
            <v>A</v>
          </cell>
          <cell r="N2087">
            <v>36892</v>
          </cell>
          <cell r="O2087">
            <v>36406.292025462964</v>
          </cell>
          <cell r="P2087" t="str">
            <v>ADMIN</v>
          </cell>
        </row>
        <row r="2088">
          <cell r="A2088" t="str">
            <v>99W00031986</v>
          </cell>
          <cell r="B2088" t="str">
            <v>991300771</v>
          </cell>
          <cell r="C2088" t="str">
            <v>RUSLAN A GANI M</v>
          </cell>
          <cell r="D2088">
            <v>26491</v>
          </cell>
          <cell r="E2088" t="str">
            <v>L</v>
          </cell>
          <cell r="F2088">
            <v>36281</v>
          </cell>
          <cell r="G2088">
            <v>36281</v>
          </cell>
          <cell r="I2088">
            <v>36320</v>
          </cell>
          <cell r="L2088" t="str">
            <v>L</v>
          </cell>
          <cell r="O2088">
            <v>38107</v>
          </cell>
          <cell r="P2088" t="str">
            <v>DE233310</v>
          </cell>
        </row>
        <row r="2089">
          <cell r="A2089" t="str">
            <v>99W00031994</v>
          </cell>
          <cell r="B2089" t="str">
            <v>991300772</v>
          </cell>
          <cell r="C2089" t="str">
            <v>I GUSTI PUTU RAI</v>
          </cell>
          <cell r="D2089">
            <v>29048</v>
          </cell>
          <cell r="E2089" t="str">
            <v>L</v>
          </cell>
          <cell r="F2089">
            <v>36281</v>
          </cell>
          <cell r="G2089">
            <v>36281</v>
          </cell>
          <cell r="I2089">
            <v>36320</v>
          </cell>
          <cell r="L2089" t="str">
            <v>L</v>
          </cell>
          <cell r="O2089">
            <v>38107</v>
          </cell>
          <cell r="P2089" t="str">
            <v>DE233310</v>
          </cell>
        </row>
        <row r="2090">
          <cell r="A2090" t="str">
            <v>99W00032000</v>
          </cell>
          <cell r="B2090" t="str">
            <v>991300773</v>
          </cell>
          <cell r="C2090" t="str">
            <v>NURSALIM</v>
          </cell>
          <cell r="D2090">
            <v>24931</v>
          </cell>
          <cell r="E2090" t="str">
            <v>L</v>
          </cell>
          <cell r="F2090">
            <v>36281</v>
          </cell>
          <cell r="G2090">
            <v>36281</v>
          </cell>
          <cell r="I2090">
            <v>36320</v>
          </cell>
          <cell r="L2090" t="str">
            <v>L</v>
          </cell>
          <cell r="O2090">
            <v>38107</v>
          </cell>
          <cell r="P2090" t="str">
            <v>DE233310</v>
          </cell>
        </row>
        <row r="2091">
          <cell r="A2091" t="str">
            <v>99W00032018</v>
          </cell>
          <cell r="B2091" t="str">
            <v>991300775</v>
          </cell>
          <cell r="C2091" t="str">
            <v>JOHN T TUA GULTOM</v>
          </cell>
          <cell r="D2091">
            <v>27931</v>
          </cell>
          <cell r="E2091" t="str">
            <v>L</v>
          </cell>
          <cell r="F2091">
            <v>36281</v>
          </cell>
          <cell r="G2091">
            <v>36281</v>
          </cell>
          <cell r="I2091">
            <v>36320</v>
          </cell>
          <cell r="L2091" t="str">
            <v>L</v>
          </cell>
          <cell r="O2091">
            <v>38107</v>
          </cell>
          <cell r="P2091" t="str">
            <v>DE233310</v>
          </cell>
        </row>
        <row r="2092">
          <cell r="A2092" t="str">
            <v>99W00032026</v>
          </cell>
          <cell r="B2092" t="str">
            <v>991300725</v>
          </cell>
          <cell r="C2092" t="str">
            <v>ABDUL WARIS</v>
          </cell>
          <cell r="D2092">
            <v>18264</v>
          </cell>
          <cell r="E2092" t="str">
            <v>L</v>
          </cell>
          <cell r="F2092">
            <v>36281</v>
          </cell>
          <cell r="G2092">
            <v>36281</v>
          </cell>
          <cell r="I2092">
            <v>36320</v>
          </cell>
          <cell r="L2092" t="str">
            <v>L</v>
          </cell>
          <cell r="O2092">
            <v>38107</v>
          </cell>
          <cell r="P2092" t="str">
            <v>DE233310</v>
          </cell>
        </row>
        <row r="2093">
          <cell r="A2093" t="str">
            <v>99W00034758</v>
          </cell>
          <cell r="B2093" t="str">
            <v>99W00034758</v>
          </cell>
          <cell r="C2093" t="str">
            <v>ASWIN</v>
          </cell>
          <cell r="D2093">
            <v>27961</v>
          </cell>
          <cell r="E2093" t="str">
            <v>L</v>
          </cell>
          <cell r="F2093">
            <v>36312</v>
          </cell>
          <cell r="G2093">
            <v>36312</v>
          </cell>
          <cell r="I2093">
            <v>36328</v>
          </cell>
          <cell r="L2093" t="str">
            <v>L</v>
          </cell>
          <cell r="O2093">
            <v>38107</v>
          </cell>
          <cell r="P2093" t="str">
            <v>DE233310</v>
          </cell>
        </row>
        <row r="2094">
          <cell r="A2094" t="str">
            <v>99W00034766</v>
          </cell>
          <cell r="C2094" t="str">
            <v>MUHAMAD ISKANDAR</v>
          </cell>
          <cell r="D2094">
            <v>28458</v>
          </cell>
          <cell r="E2094" t="str">
            <v>L</v>
          </cell>
          <cell r="F2094">
            <v>36312</v>
          </cell>
          <cell r="G2094">
            <v>36312</v>
          </cell>
          <cell r="I2094">
            <v>36328</v>
          </cell>
          <cell r="L2094" t="str">
            <v>L</v>
          </cell>
          <cell r="M2094" t="str">
            <v>A</v>
          </cell>
          <cell r="N2094">
            <v>36892</v>
          </cell>
          <cell r="O2094">
            <v>36406.292025462964</v>
          </cell>
          <cell r="P2094" t="str">
            <v>ADMIN</v>
          </cell>
        </row>
        <row r="2095">
          <cell r="A2095" t="str">
            <v>99W00034782</v>
          </cell>
          <cell r="C2095" t="str">
            <v>ASFAR</v>
          </cell>
          <cell r="D2095">
            <v>26605</v>
          </cell>
          <cell r="E2095" t="str">
            <v>L</v>
          </cell>
          <cell r="F2095">
            <v>36312</v>
          </cell>
          <cell r="G2095">
            <v>36312</v>
          </cell>
          <cell r="I2095">
            <v>36328</v>
          </cell>
          <cell r="L2095" t="str">
            <v>L</v>
          </cell>
          <cell r="M2095" t="str">
            <v>A</v>
          </cell>
          <cell r="N2095">
            <v>36708</v>
          </cell>
          <cell r="O2095">
            <v>36406.292025462964</v>
          </cell>
          <cell r="P2095" t="str">
            <v>ADMIN</v>
          </cell>
        </row>
        <row r="2096">
          <cell r="A2096" t="str">
            <v>99W00034790</v>
          </cell>
          <cell r="C2096" t="str">
            <v>AHMAD SYUKUR</v>
          </cell>
          <cell r="D2096">
            <v>25967</v>
          </cell>
          <cell r="E2096" t="str">
            <v>L</v>
          </cell>
          <cell r="F2096">
            <v>36312</v>
          </cell>
          <cell r="G2096">
            <v>36312</v>
          </cell>
          <cell r="I2096">
            <v>36328</v>
          </cell>
          <cell r="L2096" t="str">
            <v>L</v>
          </cell>
          <cell r="M2096" t="str">
            <v>A</v>
          </cell>
          <cell r="N2096">
            <v>36373</v>
          </cell>
          <cell r="O2096">
            <v>36406.292025462964</v>
          </cell>
          <cell r="P2096" t="str">
            <v>ADMIN</v>
          </cell>
        </row>
        <row r="2097">
          <cell r="A2097" t="str">
            <v>99W00034808</v>
          </cell>
          <cell r="B2097" t="str">
            <v>991300778</v>
          </cell>
          <cell r="C2097" t="str">
            <v>ARIF</v>
          </cell>
          <cell r="D2097">
            <v>25932</v>
          </cell>
          <cell r="E2097" t="str">
            <v>L</v>
          </cell>
          <cell r="F2097">
            <v>36312</v>
          </cell>
          <cell r="G2097">
            <v>36312</v>
          </cell>
          <cell r="I2097">
            <v>36328</v>
          </cell>
          <cell r="L2097" t="str">
            <v>L</v>
          </cell>
          <cell r="O2097">
            <v>38107</v>
          </cell>
          <cell r="P2097" t="str">
            <v>DE233310</v>
          </cell>
        </row>
        <row r="2098">
          <cell r="A2098" t="str">
            <v>99W00034824</v>
          </cell>
          <cell r="B2098" t="str">
            <v>991300781</v>
          </cell>
          <cell r="C2098" t="str">
            <v>DWI JATMIKO</v>
          </cell>
          <cell r="D2098">
            <v>26544</v>
          </cell>
          <cell r="E2098" t="str">
            <v>L</v>
          </cell>
          <cell r="F2098">
            <v>36312</v>
          </cell>
          <cell r="G2098">
            <v>36312</v>
          </cell>
          <cell r="I2098">
            <v>36328</v>
          </cell>
          <cell r="L2098" t="str">
            <v>L</v>
          </cell>
          <cell r="O2098">
            <v>38107</v>
          </cell>
          <cell r="P2098" t="str">
            <v>DE233310</v>
          </cell>
        </row>
        <row r="2099">
          <cell r="A2099" t="str">
            <v>99W00034840</v>
          </cell>
          <cell r="C2099" t="str">
            <v>ARIANTO</v>
          </cell>
          <cell r="D2099">
            <v>27494</v>
          </cell>
          <cell r="E2099" t="str">
            <v>L</v>
          </cell>
          <cell r="F2099">
            <v>36312</v>
          </cell>
          <cell r="G2099">
            <v>36312</v>
          </cell>
          <cell r="I2099">
            <v>36328</v>
          </cell>
          <cell r="L2099" t="str">
            <v>L</v>
          </cell>
          <cell r="M2099" t="str">
            <v>A</v>
          </cell>
          <cell r="N2099">
            <v>36342</v>
          </cell>
          <cell r="O2099">
            <v>36406.292037037034</v>
          </cell>
          <cell r="P2099" t="str">
            <v>ADMIN</v>
          </cell>
        </row>
        <row r="2100">
          <cell r="A2100" t="str">
            <v>99W00034857</v>
          </cell>
          <cell r="C2100" t="str">
            <v>KARIM</v>
          </cell>
          <cell r="D2100">
            <v>29000</v>
          </cell>
          <cell r="E2100" t="str">
            <v>L</v>
          </cell>
          <cell r="F2100">
            <v>36312</v>
          </cell>
          <cell r="G2100">
            <v>36312</v>
          </cell>
          <cell r="I2100">
            <v>36328</v>
          </cell>
          <cell r="L2100" t="str">
            <v>L</v>
          </cell>
          <cell r="M2100" t="str">
            <v>A</v>
          </cell>
          <cell r="N2100">
            <v>36342</v>
          </cell>
          <cell r="O2100">
            <v>36406.292037037034</v>
          </cell>
          <cell r="P2100" t="str">
            <v>ADMIN</v>
          </cell>
        </row>
        <row r="2101">
          <cell r="A2101" t="str">
            <v>99W00034865</v>
          </cell>
          <cell r="B2101" t="str">
            <v>991300777</v>
          </cell>
          <cell r="C2101" t="str">
            <v>JHENLY MICHAEL P</v>
          </cell>
          <cell r="D2101">
            <v>27190</v>
          </cell>
          <cell r="E2101" t="str">
            <v>L</v>
          </cell>
          <cell r="F2101">
            <v>36312</v>
          </cell>
          <cell r="G2101">
            <v>36312</v>
          </cell>
          <cell r="I2101">
            <v>36328</v>
          </cell>
          <cell r="L2101" t="str">
            <v>L</v>
          </cell>
          <cell r="O2101">
            <v>38099</v>
          </cell>
          <cell r="P2101" t="str">
            <v>DE233310</v>
          </cell>
        </row>
        <row r="2102">
          <cell r="A2102" t="str">
            <v>99W00034873</v>
          </cell>
          <cell r="B2102" t="str">
            <v>991300776</v>
          </cell>
          <cell r="C2102" t="str">
            <v>SAIFUL</v>
          </cell>
          <cell r="D2102">
            <v>28262</v>
          </cell>
          <cell r="E2102" t="str">
            <v>L</v>
          </cell>
          <cell r="F2102">
            <v>36312</v>
          </cell>
          <cell r="G2102">
            <v>36312</v>
          </cell>
          <cell r="I2102">
            <v>36328</v>
          </cell>
          <cell r="L2102" t="str">
            <v>L</v>
          </cell>
          <cell r="O2102">
            <v>38107</v>
          </cell>
          <cell r="P2102" t="str">
            <v>DE233310</v>
          </cell>
        </row>
        <row r="2103">
          <cell r="A2103" t="str">
            <v>99W00034881</v>
          </cell>
          <cell r="B2103" t="str">
            <v>991300779</v>
          </cell>
          <cell r="C2103" t="str">
            <v>YAKUP</v>
          </cell>
          <cell r="D2103">
            <v>25188</v>
          </cell>
          <cell r="E2103" t="str">
            <v>L</v>
          </cell>
          <cell r="F2103">
            <v>36312</v>
          </cell>
          <cell r="G2103">
            <v>36312</v>
          </cell>
          <cell r="I2103">
            <v>36328</v>
          </cell>
          <cell r="L2103" t="str">
            <v>L</v>
          </cell>
          <cell r="O2103">
            <v>38107</v>
          </cell>
          <cell r="P2103" t="str">
            <v>DE233310</v>
          </cell>
        </row>
        <row r="2104">
          <cell r="A2104" t="str">
            <v>99W00034899</v>
          </cell>
          <cell r="B2104" t="str">
            <v>1999110316</v>
          </cell>
          <cell r="C2104" t="str">
            <v>ABDUL RA'UF</v>
          </cell>
          <cell r="D2104">
            <v>25459</v>
          </cell>
          <cell r="E2104" t="str">
            <v>L</v>
          </cell>
          <cell r="F2104">
            <v>36312</v>
          </cell>
          <cell r="G2104">
            <v>36312</v>
          </cell>
          <cell r="I2104">
            <v>36328</v>
          </cell>
          <cell r="L2104" t="str">
            <v>L</v>
          </cell>
          <cell r="O2104">
            <v>38107</v>
          </cell>
          <cell r="P2104" t="str">
            <v>DE233310</v>
          </cell>
        </row>
        <row r="2105">
          <cell r="A2105" t="str">
            <v>99W00034907</v>
          </cell>
          <cell r="C2105" t="str">
            <v>MULTI</v>
          </cell>
          <cell r="D2105">
            <v>27936</v>
          </cell>
          <cell r="E2105" t="str">
            <v>L</v>
          </cell>
          <cell r="F2105">
            <v>36312</v>
          </cell>
          <cell r="G2105">
            <v>36312</v>
          </cell>
          <cell r="I2105">
            <v>36328</v>
          </cell>
          <cell r="L2105" t="str">
            <v>L</v>
          </cell>
          <cell r="M2105" t="str">
            <v>A</v>
          </cell>
          <cell r="N2105">
            <v>36708</v>
          </cell>
          <cell r="O2105">
            <v>36406.292037037034</v>
          </cell>
          <cell r="P2105" t="str">
            <v>ADMIN</v>
          </cell>
        </row>
        <row r="2106">
          <cell r="A2106" t="str">
            <v>99W00034915</v>
          </cell>
          <cell r="B2106" t="str">
            <v>991300792</v>
          </cell>
          <cell r="C2106" t="str">
            <v>TANZIR</v>
          </cell>
          <cell r="D2106">
            <v>25704</v>
          </cell>
          <cell r="E2106" t="str">
            <v>L</v>
          </cell>
          <cell r="F2106">
            <v>36312</v>
          </cell>
          <cell r="G2106">
            <v>36312</v>
          </cell>
          <cell r="I2106">
            <v>36328</v>
          </cell>
          <cell r="L2106" t="str">
            <v>L</v>
          </cell>
          <cell r="O2106">
            <v>38099</v>
          </cell>
          <cell r="P2106" t="str">
            <v>DE233310</v>
          </cell>
        </row>
        <row r="2107">
          <cell r="A2107" t="str">
            <v>99W00034923</v>
          </cell>
          <cell r="B2107" t="str">
            <v>991300798</v>
          </cell>
          <cell r="C2107" t="str">
            <v>ADAM L</v>
          </cell>
          <cell r="D2107">
            <v>29172</v>
          </cell>
          <cell r="E2107" t="str">
            <v>L</v>
          </cell>
          <cell r="F2107">
            <v>36312</v>
          </cell>
          <cell r="G2107">
            <v>36312</v>
          </cell>
          <cell r="I2107">
            <v>36328</v>
          </cell>
          <cell r="L2107" t="str">
            <v>L</v>
          </cell>
          <cell r="O2107">
            <v>38107</v>
          </cell>
          <cell r="P2107" t="str">
            <v>DE233310</v>
          </cell>
        </row>
        <row r="2108">
          <cell r="A2108" t="str">
            <v>99W00034931</v>
          </cell>
          <cell r="C2108" t="str">
            <v>TRI WAHYUDI</v>
          </cell>
          <cell r="D2108">
            <v>28938</v>
          </cell>
          <cell r="E2108" t="str">
            <v>L</v>
          </cell>
          <cell r="F2108">
            <v>36312</v>
          </cell>
          <cell r="G2108">
            <v>36312</v>
          </cell>
          <cell r="I2108">
            <v>36328</v>
          </cell>
          <cell r="L2108" t="str">
            <v>L</v>
          </cell>
          <cell r="M2108" t="str">
            <v>A</v>
          </cell>
          <cell r="N2108">
            <v>36342</v>
          </cell>
          <cell r="O2108">
            <v>36406.292037037034</v>
          </cell>
          <cell r="P2108" t="str">
            <v>ADMIN</v>
          </cell>
        </row>
        <row r="2109">
          <cell r="A2109" t="str">
            <v>99W00034949</v>
          </cell>
          <cell r="B2109" t="str">
            <v>991300797</v>
          </cell>
          <cell r="C2109" t="str">
            <v>M HASIM</v>
          </cell>
          <cell r="D2109">
            <v>24627</v>
          </cell>
          <cell r="E2109" t="str">
            <v>L</v>
          </cell>
          <cell r="F2109">
            <v>36312</v>
          </cell>
          <cell r="G2109">
            <v>36312</v>
          </cell>
          <cell r="I2109">
            <v>36328</v>
          </cell>
          <cell r="L2109" t="str">
            <v>L</v>
          </cell>
          <cell r="O2109">
            <v>38107</v>
          </cell>
          <cell r="P2109" t="str">
            <v>DE233310</v>
          </cell>
        </row>
        <row r="2110">
          <cell r="A2110" t="str">
            <v>99W00034956</v>
          </cell>
          <cell r="B2110" t="str">
            <v>991300793</v>
          </cell>
          <cell r="C2110" t="str">
            <v>YOSEPH SENDA</v>
          </cell>
          <cell r="D2110">
            <v>25290</v>
          </cell>
          <cell r="E2110" t="str">
            <v>L</v>
          </cell>
          <cell r="F2110">
            <v>36312</v>
          </cell>
          <cell r="G2110">
            <v>36312</v>
          </cell>
          <cell r="I2110">
            <v>36328</v>
          </cell>
          <cell r="L2110" t="str">
            <v>L</v>
          </cell>
          <cell r="O2110">
            <v>38107</v>
          </cell>
          <cell r="P2110" t="str">
            <v>DE233310</v>
          </cell>
        </row>
        <row r="2111">
          <cell r="A2111" t="str">
            <v>99W00034964</v>
          </cell>
          <cell r="B2111" t="str">
            <v>1999110318</v>
          </cell>
          <cell r="C2111" t="str">
            <v>OTJE OBADJAR</v>
          </cell>
          <cell r="D2111">
            <v>25502</v>
          </cell>
          <cell r="E2111" t="str">
            <v>L</v>
          </cell>
          <cell r="F2111">
            <v>36312</v>
          </cell>
          <cell r="G2111">
            <v>36312</v>
          </cell>
          <cell r="I2111">
            <v>36328</v>
          </cell>
          <cell r="L2111" t="str">
            <v>L</v>
          </cell>
          <cell r="O2111">
            <v>38099</v>
          </cell>
          <cell r="P2111" t="str">
            <v>DE233310</v>
          </cell>
        </row>
        <row r="2112">
          <cell r="A2112" t="str">
            <v>99W00042272</v>
          </cell>
          <cell r="B2112" t="str">
            <v>PLB00495102</v>
          </cell>
          <cell r="C2112" t="str">
            <v>JULI WARDIANTORO</v>
          </cell>
          <cell r="D2112">
            <v>26043</v>
          </cell>
          <cell r="E2112" t="str">
            <v>L</v>
          </cell>
          <cell r="F2112">
            <v>36312</v>
          </cell>
          <cell r="G2112">
            <v>36312</v>
          </cell>
          <cell r="K2112">
            <v>38301</v>
          </cell>
          <cell r="O2112">
            <v>38107</v>
          </cell>
          <cell r="P2112" t="str">
            <v>DE233310</v>
          </cell>
        </row>
        <row r="2113">
          <cell r="A2113" t="str">
            <v>99W00049046</v>
          </cell>
          <cell r="C2113" t="str">
            <v>NURLAILA ZULFA L</v>
          </cell>
          <cell r="D2113">
            <v>28050</v>
          </cell>
          <cell r="E2113" t="str">
            <v>P</v>
          </cell>
          <cell r="F2113">
            <v>36342</v>
          </cell>
          <cell r="G2113">
            <v>36342</v>
          </cell>
          <cell r="M2113" t="str">
            <v>A</v>
          </cell>
          <cell r="N2113">
            <v>37043</v>
          </cell>
          <cell r="O2113">
            <v>36579</v>
          </cell>
          <cell r="P2113" t="str">
            <v>DWI</v>
          </cell>
        </row>
        <row r="2114">
          <cell r="A2114" t="str">
            <v>99W00049053</v>
          </cell>
          <cell r="B2114" t="str">
            <v>991300783</v>
          </cell>
          <cell r="C2114" t="str">
            <v>IRSAN</v>
          </cell>
          <cell r="D2114">
            <v>28670</v>
          </cell>
          <cell r="E2114" t="str">
            <v>L</v>
          </cell>
          <cell r="F2114">
            <v>36342</v>
          </cell>
          <cell r="G2114">
            <v>36342</v>
          </cell>
          <cell r="M2114" t="str">
            <v>AG</v>
          </cell>
          <cell r="N2114">
            <v>37834</v>
          </cell>
          <cell r="O2114">
            <v>38229.402986111112</v>
          </cell>
          <cell r="P2114" t="str">
            <v>A230320</v>
          </cell>
        </row>
        <row r="2115">
          <cell r="A2115" t="str">
            <v>99W00049061</v>
          </cell>
          <cell r="C2115" t="str">
            <v>SILFESTER SUAN</v>
          </cell>
          <cell r="D2115">
            <v>29585</v>
          </cell>
          <cell r="E2115" t="str">
            <v>L</v>
          </cell>
          <cell r="F2115">
            <v>36342</v>
          </cell>
          <cell r="G2115">
            <v>36342</v>
          </cell>
          <cell r="M2115" t="str">
            <v>A</v>
          </cell>
          <cell r="N2115">
            <v>36892</v>
          </cell>
          <cell r="O2115">
            <v>36579</v>
          </cell>
          <cell r="P2115" t="str">
            <v>DWI</v>
          </cell>
        </row>
        <row r="2116">
          <cell r="A2116" t="str">
            <v>99W00049079</v>
          </cell>
          <cell r="B2116" t="str">
            <v>991300785</v>
          </cell>
          <cell r="C2116" t="str">
            <v>ZULDIN</v>
          </cell>
          <cell r="D2116">
            <v>29187</v>
          </cell>
          <cell r="E2116" t="str">
            <v>L</v>
          </cell>
          <cell r="F2116">
            <v>36342</v>
          </cell>
          <cell r="G2116">
            <v>36342</v>
          </cell>
          <cell r="O2116">
            <v>38107</v>
          </cell>
          <cell r="P2116" t="str">
            <v>DE233310</v>
          </cell>
        </row>
        <row r="2117">
          <cell r="A2117" t="str">
            <v>99W00049087</v>
          </cell>
          <cell r="B2117" t="str">
            <v>991300788</v>
          </cell>
          <cell r="C2117" t="str">
            <v>JHON FRANSERINAL</v>
          </cell>
          <cell r="D2117">
            <v>28510</v>
          </cell>
          <cell r="E2117" t="str">
            <v>L</v>
          </cell>
          <cell r="F2117">
            <v>36342</v>
          </cell>
          <cell r="G2117">
            <v>36342</v>
          </cell>
          <cell r="O2117">
            <v>38107</v>
          </cell>
          <cell r="P2117" t="str">
            <v>DE233310</v>
          </cell>
        </row>
        <row r="2118">
          <cell r="A2118" t="str">
            <v>99W00049095</v>
          </cell>
          <cell r="B2118" t="str">
            <v>991300774</v>
          </cell>
          <cell r="C2118" t="str">
            <v>L MINTON HUTAGALUNG</v>
          </cell>
          <cell r="D2118">
            <v>23550</v>
          </cell>
          <cell r="E2118" t="str">
            <v>L</v>
          </cell>
          <cell r="F2118">
            <v>36342</v>
          </cell>
          <cell r="G2118">
            <v>36342</v>
          </cell>
          <cell r="O2118">
            <v>38107</v>
          </cell>
          <cell r="P2118" t="str">
            <v>DE233310</v>
          </cell>
        </row>
        <row r="2119">
          <cell r="A2119" t="str">
            <v>99W00058740</v>
          </cell>
          <cell r="B2119" t="str">
            <v>991300796</v>
          </cell>
          <cell r="C2119" t="str">
            <v>ENDANG RESMIYATI</v>
          </cell>
          <cell r="D2119">
            <v>27263</v>
          </cell>
          <cell r="E2119" t="str">
            <v>P</v>
          </cell>
          <cell r="G2119">
            <v>36373</v>
          </cell>
          <cell r="O2119">
            <v>38107</v>
          </cell>
          <cell r="P2119" t="str">
            <v>DE233310</v>
          </cell>
        </row>
        <row r="2120">
          <cell r="A2120" t="str">
            <v>99W00058773</v>
          </cell>
          <cell r="B2120" t="str">
            <v>991300802</v>
          </cell>
          <cell r="C2120" t="str">
            <v>TUHAM</v>
          </cell>
          <cell r="D2120">
            <v>26783</v>
          </cell>
          <cell r="E2120" t="str">
            <v>L</v>
          </cell>
          <cell r="G2120">
            <v>36404</v>
          </cell>
          <cell r="M2120" t="str">
            <v>AG</v>
          </cell>
          <cell r="N2120">
            <v>38200</v>
          </cell>
          <cell r="O2120">
            <v>38230.426261574074</v>
          </cell>
          <cell r="P2120" t="str">
            <v>A230320</v>
          </cell>
        </row>
        <row r="2121">
          <cell r="A2121" t="str">
            <v>99W00058849</v>
          </cell>
          <cell r="C2121" t="str">
            <v>ROJIDIN</v>
          </cell>
          <cell r="D2121">
            <v>25204</v>
          </cell>
          <cell r="E2121" t="str">
            <v>L</v>
          </cell>
          <cell r="G2121">
            <v>36404</v>
          </cell>
          <cell r="M2121" t="str">
            <v>A</v>
          </cell>
          <cell r="N2121">
            <v>36465</v>
          </cell>
          <cell r="O2121">
            <v>36430</v>
          </cell>
          <cell r="P2121" t="str">
            <v>BTSI</v>
          </cell>
        </row>
        <row r="2122">
          <cell r="A2122" t="str">
            <v>99W00058856</v>
          </cell>
          <cell r="C2122" t="str">
            <v>ISNUR</v>
          </cell>
          <cell r="D2122">
            <v>29587</v>
          </cell>
          <cell r="E2122" t="str">
            <v>L</v>
          </cell>
          <cell r="G2122">
            <v>36404</v>
          </cell>
          <cell r="M2122" t="str">
            <v>A</v>
          </cell>
          <cell r="N2122">
            <v>36465</v>
          </cell>
          <cell r="O2122">
            <v>36430</v>
          </cell>
          <cell r="P2122" t="str">
            <v>BTSI</v>
          </cell>
        </row>
        <row r="2123">
          <cell r="A2123" t="str">
            <v>99W00058864</v>
          </cell>
          <cell r="B2123" t="str">
            <v>991300811</v>
          </cell>
          <cell r="C2123" t="str">
            <v>SUPRATNO</v>
          </cell>
          <cell r="D2123">
            <v>25934</v>
          </cell>
          <cell r="E2123" t="str">
            <v>L</v>
          </cell>
          <cell r="G2123">
            <v>36404</v>
          </cell>
          <cell r="M2123" t="str">
            <v>AG</v>
          </cell>
          <cell r="N2123">
            <v>38200</v>
          </cell>
          <cell r="O2123">
            <v>38231.531527777777</v>
          </cell>
          <cell r="P2123" t="str">
            <v>A230320</v>
          </cell>
        </row>
        <row r="2124">
          <cell r="A2124" t="str">
            <v>99W00058898</v>
          </cell>
          <cell r="C2124" t="str">
            <v>A H SAPIRIN</v>
          </cell>
          <cell r="D2124">
            <v>22282</v>
          </cell>
          <cell r="E2124" t="str">
            <v>L</v>
          </cell>
          <cell r="G2124">
            <v>36404</v>
          </cell>
          <cell r="M2124" t="str">
            <v>A</v>
          </cell>
          <cell r="N2124">
            <v>36434</v>
          </cell>
          <cell r="O2124">
            <v>36430</v>
          </cell>
          <cell r="P2124" t="str">
            <v>BTSI</v>
          </cell>
        </row>
        <row r="2125">
          <cell r="A2125" t="str">
            <v>99W00058906</v>
          </cell>
          <cell r="B2125" t="str">
            <v>991300314</v>
          </cell>
          <cell r="C2125" t="str">
            <v>BADALI</v>
          </cell>
          <cell r="D2125">
            <v>28491</v>
          </cell>
          <cell r="E2125" t="str">
            <v>L</v>
          </cell>
          <cell r="G2125">
            <v>36404</v>
          </cell>
          <cell r="M2125" t="str">
            <v>AG</v>
          </cell>
          <cell r="N2125">
            <v>37987</v>
          </cell>
          <cell r="O2125">
            <v>38246.498379629629</v>
          </cell>
          <cell r="P2125" t="str">
            <v>A230320</v>
          </cell>
        </row>
        <row r="2126">
          <cell r="A2126" t="str">
            <v>99W00058914</v>
          </cell>
          <cell r="C2126" t="str">
            <v>KARMAN</v>
          </cell>
          <cell r="D2126">
            <v>26299</v>
          </cell>
          <cell r="E2126" t="str">
            <v>L</v>
          </cell>
          <cell r="G2126">
            <v>36404</v>
          </cell>
          <cell r="M2126" t="str">
            <v>A</v>
          </cell>
          <cell r="N2126">
            <v>36982</v>
          </cell>
          <cell r="O2126">
            <v>36430</v>
          </cell>
          <cell r="P2126" t="str">
            <v>BTSI</v>
          </cell>
        </row>
        <row r="2127">
          <cell r="A2127" t="str">
            <v>99W00058997</v>
          </cell>
          <cell r="B2127" t="str">
            <v>991300822</v>
          </cell>
          <cell r="C2127" t="str">
            <v>PARWONO</v>
          </cell>
          <cell r="D2127">
            <v>24821</v>
          </cell>
          <cell r="E2127" t="str">
            <v>L</v>
          </cell>
          <cell r="G2127">
            <v>36404</v>
          </cell>
          <cell r="O2127">
            <v>38107</v>
          </cell>
          <cell r="P2127" t="str">
            <v>DE233310</v>
          </cell>
        </row>
        <row r="2128">
          <cell r="A2128" t="str">
            <v>99W00059169</v>
          </cell>
          <cell r="B2128" t="str">
            <v>991300841</v>
          </cell>
          <cell r="C2128" t="str">
            <v>SARTUN</v>
          </cell>
          <cell r="D2128">
            <v>22647</v>
          </cell>
          <cell r="E2128" t="str">
            <v>L</v>
          </cell>
          <cell r="G2128">
            <v>36404</v>
          </cell>
          <cell r="M2128" t="str">
            <v>AG</v>
          </cell>
          <cell r="N2128">
            <v>38231</v>
          </cell>
          <cell r="O2128">
            <v>38251.499456018515</v>
          </cell>
          <cell r="P2128" t="str">
            <v>A230320</v>
          </cell>
        </row>
        <row r="2129">
          <cell r="A2129" t="str">
            <v>99W00059177</v>
          </cell>
          <cell r="B2129" t="str">
            <v>991300842</v>
          </cell>
          <cell r="C2129" t="str">
            <v>SUMARDI</v>
          </cell>
          <cell r="D2129">
            <v>23377</v>
          </cell>
          <cell r="E2129" t="str">
            <v>L</v>
          </cell>
          <cell r="G2129">
            <v>36404</v>
          </cell>
          <cell r="M2129" t="str">
            <v>AG</v>
          </cell>
          <cell r="N2129">
            <v>38200</v>
          </cell>
          <cell r="O2129">
            <v>38230.425763888888</v>
          </cell>
          <cell r="P2129" t="str">
            <v>A230320</v>
          </cell>
        </row>
        <row r="2130">
          <cell r="A2130" t="str">
            <v>99W00069697</v>
          </cell>
          <cell r="C2130" t="str">
            <v>SUKIRMAN</v>
          </cell>
          <cell r="D2130">
            <v>25204</v>
          </cell>
          <cell r="E2130" t="str">
            <v>L</v>
          </cell>
          <cell r="F2130">
            <v>36404</v>
          </cell>
          <cell r="G2130">
            <v>36404</v>
          </cell>
          <cell r="M2130" t="str">
            <v>A</v>
          </cell>
          <cell r="N2130">
            <v>37257</v>
          </cell>
          <cell r="O2130">
            <v>36579</v>
          </cell>
          <cell r="P2130" t="str">
            <v>DWI</v>
          </cell>
        </row>
        <row r="2131">
          <cell r="A2131" t="str">
            <v>99W00081791</v>
          </cell>
          <cell r="B2131" t="str">
            <v>991300843</v>
          </cell>
          <cell r="C2131" t="str">
            <v>ABDUL JABAR</v>
          </cell>
          <cell r="D2131">
            <v>28753</v>
          </cell>
          <cell r="E2131" t="str">
            <v>L</v>
          </cell>
          <cell r="G2131">
            <v>36434</v>
          </cell>
          <cell r="O2131">
            <v>38107</v>
          </cell>
          <cell r="P2131" t="str">
            <v>DE233310</v>
          </cell>
        </row>
        <row r="2132">
          <cell r="A2132" t="str">
            <v>99W00081809</v>
          </cell>
          <cell r="B2132" t="str">
            <v>991300844</v>
          </cell>
          <cell r="C2132" t="str">
            <v>GUNAWAN</v>
          </cell>
          <cell r="D2132">
            <v>27310</v>
          </cell>
          <cell r="E2132" t="str">
            <v>L</v>
          </cell>
          <cell r="G2132">
            <v>36434</v>
          </cell>
          <cell r="O2132">
            <v>38107</v>
          </cell>
          <cell r="P2132" t="str">
            <v>DE233310</v>
          </cell>
        </row>
        <row r="2133">
          <cell r="A2133" t="str">
            <v>99W00081817</v>
          </cell>
          <cell r="B2133" t="str">
            <v>991300845</v>
          </cell>
          <cell r="C2133" t="str">
            <v>ZAKARIA</v>
          </cell>
          <cell r="D2133">
            <v>23651</v>
          </cell>
          <cell r="E2133" t="str">
            <v>L</v>
          </cell>
          <cell r="G2133">
            <v>36434</v>
          </cell>
          <cell r="O2133">
            <v>38107</v>
          </cell>
          <cell r="P2133" t="str">
            <v>DE233310</v>
          </cell>
        </row>
        <row r="2134">
          <cell r="A2134" t="str">
            <v>99W00081825</v>
          </cell>
          <cell r="C2134" t="str">
            <v>PARHAM</v>
          </cell>
          <cell r="D2134">
            <v>27294</v>
          </cell>
          <cell r="E2134" t="str">
            <v>L</v>
          </cell>
          <cell r="G2134">
            <v>36434</v>
          </cell>
          <cell r="M2134" t="str">
            <v>A</v>
          </cell>
          <cell r="N2134">
            <v>36526</v>
          </cell>
          <cell r="O2134">
            <v>36483</v>
          </cell>
          <cell r="P2134" t="str">
            <v>BTSI</v>
          </cell>
        </row>
        <row r="2135">
          <cell r="A2135" t="str">
            <v>99W00081833</v>
          </cell>
          <cell r="B2135" t="str">
            <v>991300847</v>
          </cell>
          <cell r="C2135" t="str">
            <v>JAENAL</v>
          </cell>
          <cell r="D2135">
            <v>27764</v>
          </cell>
          <cell r="E2135" t="str">
            <v>L</v>
          </cell>
          <cell r="G2135">
            <v>36434</v>
          </cell>
          <cell r="O2135">
            <v>38107</v>
          </cell>
          <cell r="P2135" t="str">
            <v>DE233310</v>
          </cell>
        </row>
        <row r="2136">
          <cell r="A2136" t="str">
            <v>99W00081841</v>
          </cell>
          <cell r="C2136" t="str">
            <v>SUGIMAN</v>
          </cell>
          <cell r="D2136">
            <v>28596</v>
          </cell>
          <cell r="E2136" t="str">
            <v>L</v>
          </cell>
          <cell r="G2136">
            <v>36434</v>
          </cell>
          <cell r="M2136" t="str">
            <v>AG</v>
          </cell>
          <cell r="N2136">
            <v>36951</v>
          </cell>
          <cell r="O2136">
            <v>38335.334722222222</v>
          </cell>
          <cell r="P2136" t="str">
            <v>A230320</v>
          </cell>
        </row>
        <row r="2137">
          <cell r="A2137" t="str">
            <v>99W00081858</v>
          </cell>
          <cell r="C2137" t="str">
            <v>HERNITA</v>
          </cell>
          <cell r="D2137">
            <v>28779</v>
          </cell>
          <cell r="E2137" t="str">
            <v>P</v>
          </cell>
          <cell r="G2137">
            <v>36434</v>
          </cell>
          <cell r="M2137" t="str">
            <v>A</v>
          </cell>
          <cell r="N2137">
            <v>36739</v>
          </cell>
          <cell r="O2137">
            <v>36483</v>
          </cell>
          <cell r="P2137" t="str">
            <v>BTSI</v>
          </cell>
        </row>
        <row r="2138">
          <cell r="A2138" t="str">
            <v>99W00081866</v>
          </cell>
          <cell r="C2138" t="str">
            <v>NI MADE SANTIANI</v>
          </cell>
          <cell r="D2138">
            <v>28696</v>
          </cell>
          <cell r="E2138" t="str">
            <v>P</v>
          </cell>
          <cell r="G2138">
            <v>36434</v>
          </cell>
          <cell r="M2138" t="str">
            <v>A</v>
          </cell>
          <cell r="N2138">
            <v>36495</v>
          </cell>
          <cell r="O2138">
            <v>36483</v>
          </cell>
          <cell r="P2138" t="str">
            <v>BTSI</v>
          </cell>
        </row>
        <row r="2139">
          <cell r="A2139" t="str">
            <v>99W00081874</v>
          </cell>
          <cell r="B2139" t="str">
            <v>991300852</v>
          </cell>
          <cell r="C2139" t="str">
            <v>SUPARNO</v>
          </cell>
          <cell r="D2139">
            <v>28511</v>
          </cell>
          <cell r="E2139" t="str">
            <v>L</v>
          </cell>
          <cell r="G2139">
            <v>36434</v>
          </cell>
          <cell r="O2139">
            <v>38099</v>
          </cell>
          <cell r="P2139" t="str">
            <v>DE233310</v>
          </cell>
        </row>
        <row r="2140">
          <cell r="A2140" t="str">
            <v>99W00081882</v>
          </cell>
          <cell r="C2140" t="str">
            <v>TONI NURYANTO</v>
          </cell>
          <cell r="D2140">
            <v>28564</v>
          </cell>
          <cell r="E2140" t="str">
            <v>L</v>
          </cell>
          <cell r="G2140">
            <v>36434</v>
          </cell>
          <cell r="M2140" t="str">
            <v>A</v>
          </cell>
          <cell r="N2140">
            <v>37288</v>
          </cell>
          <cell r="O2140">
            <v>36483</v>
          </cell>
          <cell r="P2140" t="str">
            <v>BTSI</v>
          </cell>
        </row>
        <row r="2141">
          <cell r="A2141" t="str">
            <v>99W00090008</v>
          </cell>
          <cell r="B2141" t="str">
            <v>1999110313</v>
          </cell>
          <cell r="C2141" t="str">
            <v>AZLI</v>
          </cell>
          <cell r="D2141">
            <v>24778</v>
          </cell>
          <cell r="E2141" t="str">
            <v>L</v>
          </cell>
          <cell r="G2141">
            <v>36465</v>
          </cell>
          <cell r="L2141" t="str">
            <v>L</v>
          </cell>
          <cell r="O2141">
            <v>38107</v>
          </cell>
          <cell r="P2141" t="str">
            <v>DE233310</v>
          </cell>
        </row>
        <row r="2142">
          <cell r="A2142" t="str">
            <v>99W00090016</v>
          </cell>
          <cell r="B2142" t="str">
            <v>1999110312</v>
          </cell>
          <cell r="C2142" t="str">
            <v>LINGGI</v>
          </cell>
          <cell r="D2142">
            <v>28672</v>
          </cell>
          <cell r="E2142" t="str">
            <v>L</v>
          </cell>
          <cell r="G2142">
            <v>36465</v>
          </cell>
          <cell r="L2142" t="str">
            <v>L</v>
          </cell>
          <cell r="O2142">
            <v>38107</v>
          </cell>
          <cell r="P2142" t="str">
            <v>DE233310</v>
          </cell>
        </row>
        <row r="2143">
          <cell r="A2143" t="str">
            <v>99W00090024</v>
          </cell>
          <cell r="C2143" t="str">
            <v>MAMAN</v>
          </cell>
          <cell r="D2143">
            <v>26827</v>
          </cell>
          <cell r="E2143" t="str">
            <v>L</v>
          </cell>
          <cell r="G2143">
            <v>36465</v>
          </cell>
          <cell r="L2143" t="str">
            <v>L</v>
          </cell>
          <cell r="M2143" t="str">
            <v>A</v>
          </cell>
          <cell r="N2143">
            <v>36557</v>
          </cell>
          <cell r="O2143">
            <v>36507</v>
          </cell>
          <cell r="P2143" t="str">
            <v>DWI</v>
          </cell>
        </row>
        <row r="2144">
          <cell r="A2144" t="str">
            <v>99W00090032</v>
          </cell>
          <cell r="B2144" t="str">
            <v>199910311</v>
          </cell>
          <cell r="C2144" t="str">
            <v>SAHDIN</v>
          </cell>
          <cell r="D2144">
            <v>24102</v>
          </cell>
          <cell r="E2144" t="str">
            <v>L</v>
          </cell>
          <cell r="G2144">
            <v>36465</v>
          </cell>
          <cell r="L2144" t="str">
            <v>L</v>
          </cell>
          <cell r="O2144">
            <v>38107</v>
          </cell>
          <cell r="P2144" t="str">
            <v>DE233310</v>
          </cell>
        </row>
        <row r="2145">
          <cell r="A2145" t="str">
            <v>99W00090040</v>
          </cell>
          <cell r="C2145" t="str">
            <v>SARNO</v>
          </cell>
          <cell r="D2145">
            <v>28264</v>
          </cell>
          <cell r="E2145" t="str">
            <v>L</v>
          </cell>
          <cell r="G2145">
            <v>36465</v>
          </cell>
          <cell r="L2145" t="str">
            <v>L</v>
          </cell>
          <cell r="M2145" t="str">
            <v>A</v>
          </cell>
          <cell r="N2145">
            <v>37043</v>
          </cell>
          <cell r="O2145">
            <v>36507</v>
          </cell>
          <cell r="P2145" t="str">
            <v>DWI</v>
          </cell>
        </row>
        <row r="2146">
          <cell r="A2146" t="str">
            <v>99W00090057</v>
          </cell>
          <cell r="B2146" t="str">
            <v>1999110013</v>
          </cell>
          <cell r="C2146" t="str">
            <v>SUPRIYANTO</v>
          </cell>
          <cell r="D2146">
            <v>28770</v>
          </cell>
          <cell r="E2146" t="str">
            <v>L</v>
          </cell>
          <cell r="G2146">
            <v>36465</v>
          </cell>
          <cell r="L2146" t="str">
            <v>L</v>
          </cell>
          <cell r="O2146">
            <v>38107</v>
          </cell>
          <cell r="P2146" t="str">
            <v>DE233310</v>
          </cell>
        </row>
        <row r="2147">
          <cell r="A2147" t="str">
            <v>99W00090065</v>
          </cell>
          <cell r="C2147" t="str">
            <v>SUTIKNO</v>
          </cell>
          <cell r="D2147">
            <v>26710</v>
          </cell>
          <cell r="E2147" t="str">
            <v>L</v>
          </cell>
          <cell r="G2147">
            <v>36465</v>
          </cell>
          <cell r="L2147" t="str">
            <v>L</v>
          </cell>
          <cell r="M2147" t="str">
            <v>A</v>
          </cell>
          <cell r="N2147">
            <v>36526</v>
          </cell>
          <cell r="O2147">
            <v>36507</v>
          </cell>
          <cell r="P2147" t="str">
            <v>DWI</v>
          </cell>
        </row>
        <row r="2148">
          <cell r="A2148" t="str">
            <v>99W00090073</v>
          </cell>
          <cell r="B2148" t="str">
            <v>1999110306</v>
          </cell>
          <cell r="C2148" t="str">
            <v>SUWARTO</v>
          </cell>
          <cell r="D2148">
            <v>27534</v>
          </cell>
          <cell r="E2148" t="str">
            <v>L</v>
          </cell>
          <cell r="G2148">
            <v>36465</v>
          </cell>
          <cell r="L2148" t="str">
            <v>L</v>
          </cell>
          <cell r="O2148">
            <v>38107</v>
          </cell>
          <cell r="P2148" t="str">
            <v>DE233310</v>
          </cell>
        </row>
        <row r="2149">
          <cell r="A2149" t="str">
            <v>99W00090081</v>
          </cell>
          <cell r="B2149" t="str">
            <v>1999110308</v>
          </cell>
          <cell r="C2149" t="str">
            <v>TEGUH</v>
          </cell>
          <cell r="D2149">
            <v>29922</v>
          </cell>
          <cell r="E2149" t="str">
            <v>L</v>
          </cell>
          <cell r="G2149">
            <v>36465</v>
          </cell>
          <cell r="L2149" t="str">
            <v>L</v>
          </cell>
          <cell r="O2149">
            <v>38107</v>
          </cell>
          <cell r="P2149" t="str">
            <v>DE233310</v>
          </cell>
        </row>
        <row r="2150">
          <cell r="A2150" t="str">
            <v>99W00090099</v>
          </cell>
          <cell r="C2150" t="str">
            <v>TENRI SANNA</v>
          </cell>
          <cell r="D2150">
            <v>28914</v>
          </cell>
          <cell r="E2150" t="str">
            <v>P</v>
          </cell>
          <cell r="G2150">
            <v>36465</v>
          </cell>
          <cell r="L2150" t="str">
            <v>L</v>
          </cell>
          <cell r="M2150" t="str">
            <v>A</v>
          </cell>
          <cell r="N2150">
            <v>36770</v>
          </cell>
          <cell r="O2150">
            <v>36507</v>
          </cell>
          <cell r="P2150" t="str">
            <v>DWI</v>
          </cell>
        </row>
        <row r="2151">
          <cell r="A2151" t="str">
            <v>99W00090107</v>
          </cell>
          <cell r="C2151" t="str">
            <v>USMAN</v>
          </cell>
          <cell r="D2151">
            <v>23737</v>
          </cell>
          <cell r="E2151" t="str">
            <v>L</v>
          </cell>
          <cell r="G2151">
            <v>36465</v>
          </cell>
          <cell r="L2151" t="str">
            <v>L</v>
          </cell>
          <cell r="M2151" t="str">
            <v>A</v>
          </cell>
          <cell r="N2151">
            <v>36951</v>
          </cell>
          <cell r="O2151">
            <v>36507</v>
          </cell>
          <cell r="P2151" t="str">
            <v>DWI</v>
          </cell>
        </row>
        <row r="2152">
          <cell r="A2152" t="str">
            <v>99W00093424</v>
          </cell>
          <cell r="B2152" t="str">
            <v>2000040359</v>
          </cell>
          <cell r="C2152" t="str">
            <v>ABDUL KARIM</v>
          </cell>
          <cell r="D2152">
            <v>19723</v>
          </cell>
          <cell r="E2152" t="str">
            <v>L</v>
          </cell>
          <cell r="F2152">
            <v>36465</v>
          </cell>
          <cell r="G2152">
            <v>36465</v>
          </cell>
          <cell r="M2152" t="str">
            <v>AF</v>
          </cell>
          <cell r="N2152">
            <v>38018</v>
          </cell>
          <cell r="O2152">
            <v>38292.299467592595</v>
          </cell>
          <cell r="P2152" t="str">
            <v>MA136310</v>
          </cell>
        </row>
        <row r="2153">
          <cell r="A2153" t="str">
            <v>99W00093432</v>
          </cell>
          <cell r="B2153" t="str">
            <v>2000010009</v>
          </cell>
          <cell r="C2153" t="str">
            <v>ALFIAN</v>
          </cell>
          <cell r="D2153">
            <v>27013</v>
          </cell>
          <cell r="E2153" t="str">
            <v>L</v>
          </cell>
          <cell r="F2153">
            <v>36495</v>
          </cell>
          <cell r="G2153">
            <v>36495</v>
          </cell>
          <cell r="O2153">
            <v>38107</v>
          </cell>
          <cell r="P2153" t="str">
            <v>DE233310</v>
          </cell>
        </row>
        <row r="2154">
          <cell r="A2154" t="str">
            <v>99W00093440</v>
          </cell>
          <cell r="C2154" t="str">
            <v>ANDI ALAMSYAH A</v>
          </cell>
          <cell r="D2154">
            <v>28785</v>
          </cell>
          <cell r="E2154" t="str">
            <v>L</v>
          </cell>
          <cell r="F2154">
            <v>36495</v>
          </cell>
          <cell r="G2154">
            <v>36495</v>
          </cell>
          <cell r="M2154" t="str">
            <v>A</v>
          </cell>
          <cell r="N2154">
            <v>36526</v>
          </cell>
          <cell r="O2154">
            <v>36524</v>
          </cell>
          <cell r="P2154" t="str">
            <v>DWI</v>
          </cell>
        </row>
        <row r="2155">
          <cell r="A2155" t="str">
            <v>99W00093457</v>
          </cell>
          <cell r="B2155" t="str">
            <v>2000040358</v>
          </cell>
          <cell r="C2155" t="str">
            <v>HAMLIN</v>
          </cell>
          <cell r="D2155">
            <v>26878</v>
          </cell>
          <cell r="E2155" t="str">
            <v>L</v>
          </cell>
          <cell r="F2155">
            <v>36495</v>
          </cell>
          <cell r="G2155">
            <v>36495</v>
          </cell>
          <cell r="O2155">
            <v>38107</v>
          </cell>
          <cell r="P2155" t="str">
            <v>DE233310</v>
          </cell>
        </row>
        <row r="2156">
          <cell r="A2156" t="str">
            <v>99W00093465</v>
          </cell>
          <cell r="C2156" t="str">
            <v>MARCEL M TUNENA</v>
          </cell>
          <cell r="D2156">
            <v>28566</v>
          </cell>
          <cell r="E2156" t="str">
            <v>L</v>
          </cell>
          <cell r="F2156">
            <v>36495</v>
          </cell>
          <cell r="G2156">
            <v>36495</v>
          </cell>
          <cell r="M2156" t="str">
            <v>A</v>
          </cell>
          <cell r="N2156">
            <v>36557</v>
          </cell>
          <cell r="O2156">
            <v>36524</v>
          </cell>
          <cell r="P2156" t="str">
            <v>DWI</v>
          </cell>
        </row>
        <row r="2157">
          <cell r="A2157" t="str">
            <v>99W00093473</v>
          </cell>
          <cell r="C2157" t="str">
            <v>MARDIANSYAH</v>
          </cell>
          <cell r="D2157">
            <v>29242</v>
          </cell>
          <cell r="E2157" t="str">
            <v>L</v>
          </cell>
          <cell r="F2157">
            <v>36495</v>
          </cell>
          <cell r="G2157">
            <v>36495</v>
          </cell>
          <cell r="M2157" t="str">
            <v>A</v>
          </cell>
          <cell r="N2157">
            <v>36526</v>
          </cell>
          <cell r="O2157">
            <v>36524</v>
          </cell>
          <cell r="P2157" t="str">
            <v>DWI</v>
          </cell>
        </row>
        <row r="2158">
          <cell r="A2158" t="str">
            <v>99W00093481</v>
          </cell>
          <cell r="B2158" t="str">
            <v>2000010007</v>
          </cell>
          <cell r="C2158" t="str">
            <v>MURSALIM</v>
          </cell>
          <cell r="D2158">
            <v>26193</v>
          </cell>
          <cell r="E2158" t="str">
            <v>L</v>
          </cell>
          <cell r="F2158">
            <v>36495</v>
          </cell>
          <cell r="G2158">
            <v>36495</v>
          </cell>
          <cell r="O2158">
            <v>38107</v>
          </cell>
          <cell r="P2158" t="str">
            <v>DE233310</v>
          </cell>
        </row>
        <row r="2159">
          <cell r="A2159" t="str">
            <v>99W00093499</v>
          </cell>
          <cell r="B2159" t="str">
            <v>2000010008</v>
          </cell>
          <cell r="C2159" t="str">
            <v>MUSLIMAN</v>
          </cell>
          <cell r="D2159">
            <v>26108</v>
          </cell>
          <cell r="E2159" t="str">
            <v>L</v>
          </cell>
          <cell r="F2159">
            <v>36495</v>
          </cell>
          <cell r="G2159">
            <v>36495</v>
          </cell>
          <cell r="O2159">
            <v>38107</v>
          </cell>
          <cell r="P2159" t="str">
            <v>DE233310</v>
          </cell>
        </row>
        <row r="2160">
          <cell r="A2160" t="str">
            <v>99W00093515</v>
          </cell>
          <cell r="B2160" t="str">
            <v>2000040350</v>
          </cell>
          <cell r="C2160" t="str">
            <v>TRI ARDOTOLISTIANTO</v>
          </cell>
          <cell r="D2160">
            <v>28394</v>
          </cell>
          <cell r="E2160" t="str">
            <v>L</v>
          </cell>
          <cell r="F2160">
            <v>36495</v>
          </cell>
          <cell r="G2160">
            <v>36495</v>
          </cell>
          <cell r="O2160">
            <v>38107</v>
          </cell>
          <cell r="P2160" t="str">
            <v>DE233310</v>
          </cell>
        </row>
        <row r="2161">
          <cell r="A2161" t="str">
            <v>99W00094885</v>
          </cell>
          <cell r="C2161" t="str">
            <v>SAIMAN</v>
          </cell>
          <cell r="D2161">
            <v>23814</v>
          </cell>
          <cell r="E2161" t="str">
            <v>L</v>
          </cell>
          <cell r="F2161">
            <v>36404</v>
          </cell>
          <cell r="G2161">
            <v>36404</v>
          </cell>
          <cell r="M2161" t="str">
            <v>AG</v>
          </cell>
          <cell r="N2161">
            <v>37469</v>
          </cell>
          <cell r="O2161">
            <v>38320.583622685182</v>
          </cell>
          <cell r="P2161" t="str">
            <v>A230320</v>
          </cell>
        </row>
        <row r="2162">
          <cell r="A2162" t="str">
            <v>99W00094893</v>
          </cell>
          <cell r="C2162" t="str">
            <v>WILDAN MY</v>
          </cell>
          <cell r="D2162">
            <v>25789</v>
          </cell>
          <cell r="E2162" t="str">
            <v>L</v>
          </cell>
          <cell r="F2162">
            <v>36434</v>
          </cell>
          <cell r="G2162">
            <v>36434</v>
          </cell>
          <cell r="M2162" t="str">
            <v>A</v>
          </cell>
          <cell r="N2162">
            <v>36951</v>
          </cell>
          <cell r="O2162">
            <v>36542</v>
          </cell>
          <cell r="P2162" t="str">
            <v>DWI</v>
          </cell>
        </row>
        <row r="2163">
          <cell r="A2163" t="str">
            <v>99W00095296</v>
          </cell>
          <cell r="C2163" t="str">
            <v>HADI PARYANTO</v>
          </cell>
          <cell r="D2163">
            <v>27852</v>
          </cell>
          <cell r="E2163" t="str">
            <v>L</v>
          </cell>
          <cell r="F2163">
            <v>36495</v>
          </cell>
          <cell r="G2163">
            <v>36495</v>
          </cell>
          <cell r="M2163" t="str">
            <v>A</v>
          </cell>
          <cell r="N2163">
            <v>36892</v>
          </cell>
          <cell r="O2163">
            <v>36546</v>
          </cell>
          <cell r="P2163" t="str">
            <v>DWI</v>
          </cell>
        </row>
        <row r="2164">
          <cell r="A2164" t="str">
            <v>99W00096799</v>
          </cell>
          <cell r="C2164" t="str">
            <v>AMIRUDDIN SALAM</v>
          </cell>
          <cell r="D2164">
            <v>27030</v>
          </cell>
          <cell r="E2164" t="str">
            <v>L</v>
          </cell>
          <cell r="F2164">
            <v>36495</v>
          </cell>
          <cell r="G2164">
            <v>36495</v>
          </cell>
          <cell r="M2164" t="str">
            <v>A</v>
          </cell>
          <cell r="N2164">
            <v>37288</v>
          </cell>
          <cell r="O2164">
            <v>36546</v>
          </cell>
          <cell r="P2164" t="str">
            <v>DWI</v>
          </cell>
        </row>
        <row r="2165">
          <cell r="A2165" t="str">
            <v>99W00096807</v>
          </cell>
          <cell r="C2165" t="str">
            <v>BLAWUR</v>
          </cell>
          <cell r="D2165">
            <v>29221</v>
          </cell>
          <cell r="E2165" t="str">
            <v>L</v>
          </cell>
          <cell r="F2165">
            <v>36495</v>
          </cell>
          <cell r="G2165">
            <v>36495</v>
          </cell>
          <cell r="M2165" t="str">
            <v>A</v>
          </cell>
          <cell r="N2165">
            <v>36557</v>
          </cell>
          <cell r="O2165">
            <v>36546</v>
          </cell>
          <cell r="P2165" t="str">
            <v>DWI</v>
          </cell>
        </row>
        <row r="2166">
          <cell r="A2166" t="str">
            <v>99W00096815</v>
          </cell>
          <cell r="B2166" t="str">
            <v>1999120261</v>
          </cell>
          <cell r="C2166" t="str">
            <v>DUL SALAM</v>
          </cell>
          <cell r="D2166">
            <v>21551</v>
          </cell>
          <cell r="E2166" t="str">
            <v>L</v>
          </cell>
          <cell r="F2166">
            <v>36495</v>
          </cell>
          <cell r="G2166">
            <v>36495</v>
          </cell>
          <cell r="M2166" t="str">
            <v>A</v>
          </cell>
          <cell r="N2166">
            <v>38353</v>
          </cell>
          <cell r="O2166">
            <v>38107</v>
          </cell>
          <cell r="P2166" t="str">
            <v>DE233310</v>
          </cell>
        </row>
        <row r="2167">
          <cell r="A2167" t="str">
            <v>99W00096823</v>
          </cell>
          <cell r="C2167" t="str">
            <v>HADI RASWANTO</v>
          </cell>
          <cell r="D2167">
            <v>25265</v>
          </cell>
          <cell r="E2167" t="str">
            <v>L</v>
          </cell>
          <cell r="F2167">
            <v>36495</v>
          </cell>
          <cell r="G2167">
            <v>36495</v>
          </cell>
          <cell r="M2167" t="str">
            <v>AG</v>
          </cell>
          <cell r="N2167">
            <v>37226</v>
          </cell>
          <cell r="O2167">
            <v>37216.325474537036</v>
          </cell>
          <cell r="P2167" t="str">
            <v>ENY</v>
          </cell>
        </row>
        <row r="2168">
          <cell r="A2168" t="str">
            <v>99W00096831</v>
          </cell>
          <cell r="C2168" t="str">
            <v>HADI WARYOTO</v>
          </cell>
          <cell r="D2168">
            <v>27041</v>
          </cell>
          <cell r="E2168" t="str">
            <v>L</v>
          </cell>
          <cell r="F2168">
            <v>36495</v>
          </cell>
          <cell r="G2168">
            <v>36495</v>
          </cell>
          <cell r="M2168" t="str">
            <v>A</v>
          </cell>
          <cell r="N2168">
            <v>37257</v>
          </cell>
          <cell r="O2168">
            <v>36546</v>
          </cell>
          <cell r="P2168" t="str">
            <v>DWI</v>
          </cell>
        </row>
        <row r="2169">
          <cell r="A2169" t="str">
            <v>99W00096849</v>
          </cell>
          <cell r="C2169" t="str">
            <v>JUMAIN</v>
          </cell>
          <cell r="D2169">
            <v>24936</v>
          </cell>
          <cell r="E2169" t="str">
            <v>L</v>
          </cell>
          <cell r="F2169">
            <v>36495</v>
          </cell>
          <cell r="G2169">
            <v>36495</v>
          </cell>
          <cell r="M2169" t="str">
            <v>A</v>
          </cell>
          <cell r="N2169">
            <v>36557</v>
          </cell>
          <cell r="O2169">
            <v>36546</v>
          </cell>
          <cell r="P2169" t="str">
            <v>DWI</v>
          </cell>
        </row>
        <row r="2170">
          <cell r="A2170" t="str">
            <v>99W00096856</v>
          </cell>
          <cell r="C2170" t="str">
            <v>KARYONO</v>
          </cell>
          <cell r="D2170">
            <v>24108</v>
          </cell>
          <cell r="E2170" t="str">
            <v>L</v>
          </cell>
          <cell r="F2170">
            <v>36495</v>
          </cell>
          <cell r="G2170">
            <v>36495</v>
          </cell>
          <cell r="M2170" t="str">
            <v>A</v>
          </cell>
          <cell r="N2170">
            <v>36951</v>
          </cell>
          <cell r="O2170">
            <v>36546</v>
          </cell>
          <cell r="P2170" t="str">
            <v>DWI</v>
          </cell>
        </row>
        <row r="2171">
          <cell r="A2171" t="str">
            <v>99W00096864</v>
          </cell>
          <cell r="C2171" t="str">
            <v>KASROJI KIMAN</v>
          </cell>
          <cell r="D2171">
            <v>23377</v>
          </cell>
          <cell r="E2171" t="str">
            <v>L</v>
          </cell>
          <cell r="F2171">
            <v>36495</v>
          </cell>
          <cell r="G2171">
            <v>36495</v>
          </cell>
          <cell r="M2171" t="str">
            <v>A</v>
          </cell>
          <cell r="N2171">
            <v>36951</v>
          </cell>
          <cell r="O2171">
            <v>36546</v>
          </cell>
          <cell r="P2171" t="str">
            <v>DWI</v>
          </cell>
        </row>
        <row r="2172">
          <cell r="A2172" t="str">
            <v>99W00096872</v>
          </cell>
          <cell r="C2172" t="str">
            <v>MIARJO</v>
          </cell>
          <cell r="D2172">
            <v>21916</v>
          </cell>
          <cell r="E2172" t="str">
            <v>L</v>
          </cell>
          <cell r="F2172">
            <v>36495</v>
          </cell>
          <cell r="G2172">
            <v>36495</v>
          </cell>
          <cell r="M2172" t="str">
            <v>A</v>
          </cell>
          <cell r="N2172">
            <v>37653</v>
          </cell>
          <cell r="O2172">
            <v>36546</v>
          </cell>
          <cell r="P2172" t="str">
            <v>DWI</v>
          </cell>
        </row>
        <row r="2173">
          <cell r="A2173" t="str">
            <v>99W00096880</v>
          </cell>
          <cell r="C2173" t="str">
            <v>RALMAN</v>
          </cell>
          <cell r="D2173">
            <v>27892</v>
          </cell>
          <cell r="E2173" t="str">
            <v>L</v>
          </cell>
          <cell r="F2173">
            <v>36495</v>
          </cell>
          <cell r="G2173">
            <v>36495</v>
          </cell>
          <cell r="M2173" t="str">
            <v>A</v>
          </cell>
          <cell r="N2173">
            <v>37288</v>
          </cell>
          <cell r="O2173">
            <v>36546</v>
          </cell>
          <cell r="P2173" t="str">
            <v>DWI</v>
          </cell>
        </row>
        <row r="2174">
          <cell r="A2174" t="str">
            <v>99W00096898</v>
          </cell>
          <cell r="C2174" t="str">
            <v>RISUN</v>
          </cell>
          <cell r="D2174">
            <v>23012</v>
          </cell>
          <cell r="E2174" t="str">
            <v>L</v>
          </cell>
          <cell r="F2174">
            <v>36495</v>
          </cell>
          <cell r="G2174">
            <v>36495</v>
          </cell>
          <cell r="M2174" t="str">
            <v>A</v>
          </cell>
          <cell r="N2174">
            <v>36951</v>
          </cell>
          <cell r="O2174">
            <v>36546</v>
          </cell>
          <cell r="P2174" t="str">
            <v>DWI</v>
          </cell>
        </row>
        <row r="2175">
          <cell r="A2175" t="str">
            <v>99W00096906</v>
          </cell>
          <cell r="C2175" t="str">
            <v>SARJAN</v>
          </cell>
          <cell r="D2175">
            <v>29587</v>
          </cell>
          <cell r="E2175" t="str">
            <v>L</v>
          </cell>
          <cell r="F2175">
            <v>36495</v>
          </cell>
          <cell r="G2175">
            <v>36495</v>
          </cell>
          <cell r="M2175" t="str">
            <v>A</v>
          </cell>
          <cell r="N2175">
            <v>37104</v>
          </cell>
          <cell r="O2175">
            <v>36546</v>
          </cell>
          <cell r="P2175" t="str">
            <v>DWI</v>
          </cell>
        </row>
        <row r="2176">
          <cell r="A2176" t="str">
            <v>99W00096914</v>
          </cell>
          <cell r="C2176" t="str">
            <v>SUMARNO/WARIKIM</v>
          </cell>
          <cell r="D2176">
            <v>24017</v>
          </cell>
          <cell r="E2176" t="str">
            <v>L</v>
          </cell>
          <cell r="F2176">
            <v>36495</v>
          </cell>
          <cell r="G2176">
            <v>36495</v>
          </cell>
          <cell r="M2176" t="str">
            <v>A</v>
          </cell>
          <cell r="N2176">
            <v>36982</v>
          </cell>
          <cell r="O2176">
            <v>36546</v>
          </cell>
          <cell r="P2176" t="str">
            <v>DWI</v>
          </cell>
        </row>
        <row r="2177">
          <cell r="A2177" t="str">
            <v>99W00096922</v>
          </cell>
          <cell r="B2177" t="str">
            <v>1999120270</v>
          </cell>
          <cell r="C2177" t="str">
            <v>SUMARTO</v>
          </cell>
          <cell r="D2177">
            <v>21113</v>
          </cell>
          <cell r="E2177" t="str">
            <v>L</v>
          </cell>
          <cell r="F2177">
            <v>36495</v>
          </cell>
          <cell r="G2177">
            <v>36495</v>
          </cell>
          <cell r="M2177" t="str">
            <v>AG</v>
          </cell>
          <cell r="N2177">
            <v>38353</v>
          </cell>
          <cell r="O2177">
            <v>38362.371805555558</v>
          </cell>
          <cell r="P2177" t="str">
            <v>A230320</v>
          </cell>
        </row>
        <row r="2178">
          <cell r="A2178" t="str">
            <v>99W00096930</v>
          </cell>
          <cell r="B2178" t="str">
            <v>1999120266</v>
          </cell>
          <cell r="C2178" t="str">
            <v>SUMERI</v>
          </cell>
          <cell r="D2178">
            <v>24838</v>
          </cell>
          <cell r="E2178" t="str">
            <v>L</v>
          </cell>
          <cell r="F2178">
            <v>36495</v>
          </cell>
          <cell r="G2178">
            <v>36495</v>
          </cell>
          <cell r="M2178" t="str">
            <v>AG</v>
          </cell>
          <cell r="N2178">
            <v>38353</v>
          </cell>
          <cell r="O2178">
            <v>38362.371018518519</v>
          </cell>
          <cell r="P2178" t="str">
            <v>A230320</v>
          </cell>
        </row>
        <row r="2179">
          <cell r="A2179" t="str">
            <v>99W00096948</v>
          </cell>
          <cell r="C2179" t="str">
            <v>SUNARYO MISWAN</v>
          </cell>
          <cell r="D2179">
            <v>23743</v>
          </cell>
          <cell r="E2179" t="str">
            <v>L</v>
          </cell>
          <cell r="F2179">
            <v>36495</v>
          </cell>
          <cell r="G2179">
            <v>36495</v>
          </cell>
          <cell r="M2179" t="str">
            <v>A</v>
          </cell>
          <cell r="N2179">
            <v>36739</v>
          </cell>
          <cell r="O2179">
            <v>36546</v>
          </cell>
          <cell r="P2179" t="str">
            <v>DWI</v>
          </cell>
        </row>
        <row r="2180">
          <cell r="A2180" t="str">
            <v>99W00096955</v>
          </cell>
          <cell r="B2180" t="str">
            <v>1999120276</v>
          </cell>
          <cell r="C2180" t="str">
            <v>SUPENDI</v>
          </cell>
          <cell r="D2180">
            <v>21797</v>
          </cell>
          <cell r="E2180" t="str">
            <v>L</v>
          </cell>
          <cell r="F2180">
            <v>36495</v>
          </cell>
          <cell r="G2180">
            <v>36495</v>
          </cell>
          <cell r="M2180" t="str">
            <v>AG</v>
          </cell>
          <cell r="N2180">
            <v>38353</v>
          </cell>
          <cell r="O2180">
            <v>38362.370439814818</v>
          </cell>
          <cell r="P2180" t="str">
            <v>A230320</v>
          </cell>
        </row>
        <row r="2181">
          <cell r="A2181" t="str">
            <v>99W00096963</v>
          </cell>
          <cell r="C2181" t="str">
            <v>TASIMAN</v>
          </cell>
          <cell r="D2181">
            <v>30108</v>
          </cell>
          <cell r="E2181" t="str">
            <v>L</v>
          </cell>
          <cell r="F2181">
            <v>36495</v>
          </cell>
          <cell r="G2181">
            <v>36495</v>
          </cell>
          <cell r="M2181" t="str">
            <v>A</v>
          </cell>
          <cell r="N2181">
            <v>36586</v>
          </cell>
          <cell r="O2181">
            <v>36546</v>
          </cell>
          <cell r="P2181" t="str">
            <v>DWI</v>
          </cell>
        </row>
        <row r="2182">
          <cell r="A2182" t="str">
            <v>99W00096971</v>
          </cell>
          <cell r="C2182" t="str">
            <v>TASNO</v>
          </cell>
          <cell r="D2182">
            <v>29193</v>
          </cell>
          <cell r="E2182" t="str">
            <v>L</v>
          </cell>
          <cell r="F2182">
            <v>36495</v>
          </cell>
          <cell r="G2182">
            <v>36495</v>
          </cell>
          <cell r="M2182" t="str">
            <v>A</v>
          </cell>
          <cell r="N2182">
            <v>36586</v>
          </cell>
          <cell r="O2182">
            <v>36546</v>
          </cell>
          <cell r="P2182" t="str">
            <v>DWI</v>
          </cell>
        </row>
        <row r="2183">
          <cell r="A2183" t="str">
            <v>99W00096989</v>
          </cell>
          <cell r="B2183" t="str">
            <v>1999120277</v>
          </cell>
          <cell r="C2183" t="str">
            <v>TONI</v>
          </cell>
          <cell r="D2183">
            <v>31117</v>
          </cell>
          <cell r="E2183" t="str">
            <v>L</v>
          </cell>
          <cell r="F2183">
            <v>36495</v>
          </cell>
          <cell r="G2183">
            <v>36495</v>
          </cell>
          <cell r="M2183" t="str">
            <v>AG</v>
          </cell>
          <cell r="N2183">
            <v>38353</v>
          </cell>
          <cell r="O2183">
            <v>38362.368379629632</v>
          </cell>
          <cell r="P2183" t="str">
            <v>A230320</v>
          </cell>
        </row>
        <row r="2184">
          <cell r="A2184" t="str">
            <v>99W00096997</v>
          </cell>
          <cell r="C2184" t="str">
            <v>WAGINO</v>
          </cell>
          <cell r="D2184">
            <v>26375</v>
          </cell>
          <cell r="E2184" t="str">
            <v>L</v>
          </cell>
          <cell r="F2184">
            <v>36495</v>
          </cell>
          <cell r="G2184">
            <v>36495</v>
          </cell>
          <cell r="M2184" t="str">
            <v>A</v>
          </cell>
          <cell r="N2184">
            <v>36526</v>
          </cell>
          <cell r="O2184">
            <v>36546</v>
          </cell>
          <cell r="P2184" t="str">
            <v>DWI</v>
          </cell>
        </row>
        <row r="2185">
          <cell r="A2185" t="str">
            <v>99W00097003</v>
          </cell>
          <cell r="C2185" t="str">
            <v>WARTO</v>
          </cell>
          <cell r="D2185">
            <v>24604</v>
          </cell>
          <cell r="E2185" t="str">
            <v>L</v>
          </cell>
          <cell r="F2185">
            <v>36495</v>
          </cell>
          <cell r="G2185">
            <v>36495</v>
          </cell>
          <cell r="M2185" t="str">
            <v>A</v>
          </cell>
          <cell r="N2185">
            <v>36557</v>
          </cell>
          <cell r="O2185">
            <v>36546</v>
          </cell>
          <cell r="P2185" t="str">
            <v>DWI</v>
          </cell>
        </row>
        <row r="2186">
          <cell r="A2186" t="str">
            <v>99W00097011</v>
          </cell>
          <cell r="B2186" t="str">
            <v>1999120274</v>
          </cell>
          <cell r="C2186" t="str">
            <v>WASTOMO</v>
          </cell>
          <cell r="D2186">
            <v>27927</v>
          </cell>
          <cell r="E2186" t="str">
            <v>L</v>
          </cell>
          <cell r="F2186">
            <v>36495</v>
          </cell>
          <cell r="G2186">
            <v>36495</v>
          </cell>
          <cell r="M2186" t="str">
            <v>AG</v>
          </cell>
          <cell r="N2186">
            <v>38353</v>
          </cell>
          <cell r="O2186">
            <v>38362.372442129628</v>
          </cell>
          <cell r="P2186" t="str">
            <v>A230320</v>
          </cell>
        </row>
        <row r="2187">
          <cell r="A2187" t="str">
            <v>99W00097912</v>
          </cell>
          <cell r="C2187" t="str">
            <v>ARIS</v>
          </cell>
          <cell r="D2187">
            <v>27760</v>
          </cell>
          <cell r="E2187" t="str">
            <v>L</v>
          </cell>
          <cell r="F2187">
            <v>36495</v>
          </cell>
          <cell r="G2187">
            <v>36495</v>
          </cell>
          <cell r="M2187" t="str">
            <v>A</v>
          </cell>
          <cell r="N2187">
            <v>36557</v>
          </cell>
          <cell r="O2187">
            <v>36556</v>
          </cell>
          <cell r="P2187" t="str">
            <v>DWI</v>
          </cell>
        </row>
        <row r="2188">
          <cell r="A2188" t="str">
            <v>99W00097920</v>
          </cell>
          <cell r="B2188" t="str">
            <v>991300284</v>
          </cell>
          <cell r="C2188" t="str">
            <v>NAWAN</v>
          </cell>
          <cell r="D2188">
            <v>26539</v>
          </cell>
          <cell r="E2188" t="str">
            <v>L</v>
          </cell>
          <cell r="F2188">
            <v>36495</v>
          </cell>
          <cell r="G2188">
            <v>36495</v>
          </cell>
          <cell r="O2188">
            <v>38107</v>
          </cell>
          <cell r="P2188" t="str">
            <v>DE233310</v>
          </cell>
        </row>
        <row r="2189">
          <cell r="A2189" t="str">
            <v>99W00097938</v>
          </cell>
          <cell r="B2189" t="str">
            <v>1999120292</v>
          </cell>
          <cell r="C2189" t="str">
            <v>PARIYO</v>
          </cell>
          <cell r="D2189">
            <v>28531</v>
          </cell>
          <cell r="E2189" t="str">
            <v>L</v>
          </cell>
          <cell r="F2189">
            <v>36495</v>
          </cell>
          <cell r="G2189">
            <v>36495</v>
          </cell>
          <cell r="K2189">
            <v>38105</v>
          </cell>
          <cell r="M2189" t="str">
            <v>AG</v>
          </cell>
          <cell r="N2189">
            <v>38322</v>
          </cell>
          <cell r="O2189">
            <v>38356.494884259257</v>
          </cell>
          <cell r="P2189" t="str">
            <v>A230320</v>
          </cell>
        </row>
        <row r="2190">
          <cell r="A2190" t="str">
            <v>99W00097946</v>
          </cell>
          <cell r="C2190" t="str">
            <v>PONO</v>
          </cell>
          <cell r="D2190">
            <v>27030</v>
          </cell>
          <cell r="E2190" t="str">
            <v>L</v>
          </cell>
          <cell r="F2190">
            <v>36495</v>
          </cell>
          <cell r="G2190">
            <v>36495</v>
          </cell>
          <cell r="M2190" t="str">
            <v>A</v>
          </cell>
          <cell r="N2190">
            <v>36923</v>
          </cell>
          <cell r="O2190">
            <v>36556</v>
          </cell>
          <cell r="P2190" t="str">
            <v>DWI</v>
          </cell>
        </row>
        <row r="2191">
          <cell r="A2191" t="str">
            <v>99W00097953</v>
          </cell>
          <cell r="C2191" t="str">
            <v>RAKIM</v>
          </cell>
          <cell r="D2191">
            <v>29587</v>
          </cell>
          <cell r="E2191" t="str">
            <v>L</v>
          </cell>
          <cell r="F2191">
            <v>36495</v>
          </cell>
          <cell r="G2191">
            <v>36495</v>
          </cell>
          <cell r="M2191" t="str">
            <v>A</v>
          </cell>
          <cell r="N2191">
            <v>36557</v>
          </cell>
          <cell r="O2191">
            <v>36556</v>
          </cell>
          <cell r="P2191" t="str">
            <v>DWI</v>
          </cell>
        </row>
        <row r="2192">
          <cell r="A2192" t="str">
            <v>99W00097961</v>
          </cell>
          <cell r="C2192" t="str">
            <v>RASUM</v>
          </cell>
          <cell r="D2192">
            <v>29985</v>
          </cell>
          <cell r="E2192" t="str">
            <v>L</v>
          </cell>
          <cell r="F2192">
            <v>36495</v>
          </cell>
          <cell r="G2192">
            <v>36495</v>
          </cell>
          <cell r="M2192" t="str">
            <v>A</v>
          </cell>
          <cell r="N2192">
            <v>36951</v>
          </cell>
          <cell r="O2192">
            <v>36556</v>
          </cell>
          <cell r="P2192" t="str">
            <v>DWI</v>
          </cell>
        </row>
        <row r="2193">
          <cell r="A2193" t="str">
            <v>99W00097979</v>
          </cell>
          <cell r="C2193" t="str">
            <v>RIMUN</v>
          </cell>
          <cell r="D2193">
            <v>29221</v>
          </cell>
          <cell r="E2193" t="str">
            <v>L</v>
          </cell>
          <cell r="F2193">
            <v>36495</v>
          </cell>
          <cell r="G2193">
            <v>36495</v>
          </cell>
          <cell r="M2193" t="str">
            <v>A</v>
          </cell>
          <cell r="N2193">
            <v>36586</v>
          </cell>
          <cell r="O2193">
            <v>36556</v>
          </cell>
          <cell r="P2193" t="str">
            <v>DWI</v>
          </cell>
        </row>
        <row r="2194">
          <cell r="A2194" t="str">
            <v>99W00097987</v>
          </cell>
          <cell r="C2194" t="str">
            <v>SAIRAN</v>
          </cell>
          <cell r="D2194">
            <v>29509</v>
          </cell>
          <cell r="E2194" t="str">
            <v>L</v>
          </cell>
          <cell r="F2194">
            <v>36495</v>
          </cell>
          <cell r="G2194">
            <v>36495</v>
          </cell>
          <cell r="M2194" t="str">
            <v>A</v>
          </cell>
          <cell r="N2194">
            <v>37408</v>
          </cell>
          <cell r="O2194">
            <v>36556</v>
          </cell>
          <cell r="P2194" t="str">
            <v>DWI</v>
          </cell>
        </row>
        <row r="2195">
          <cell r="A2195" t="str">
            <v>99W00097995</v>
          </cell>
          <cell r="C2195" t="str">
            <v>SUKIJO MUHAJIDIN</v>
          </cell>
          <cell r="D2195">
            <v>28425</v>
          </cell>
          <cell r="E2195" t="str">
            <v>L</v>
          </cell>
          <cell r="F2195">
            <v>36495</v>
          </cell>
          <cell r="G2195">
            <v>36495</v>
          </cell>
          <cell r="M2195" t="str">
            <v>A</v>
          </cell>
          <cell r="N2195">
            <v>36923</v>
          </cell>
          <cell r="O2195">
            <v>36556</v>
          </cell>
          <cell r="P2195" t="str">
            <v>DWI</v>
          </cell>
        </row>
        <row r="2196">
          <cell r="A2196" t="str">
            <v>99W00098001</v>
          </cell>
          <cell r="C2196" t="str">
            <v>SUMARTO WANDI</v>
          </cell>
          <cell r="D2196">
            <v>23997</v>
          </cell>
          <cell r="E2196" t="str">
            <v>L</v>
          </cell>
          <cell r="F2196">
            <v>36495</v>
          </cell>
          <cell r="G2196">
            <v>36495</v>
          </cell>
          <cell r="M2196" t="str">
            <v>A</v>
          </cell>
          <cell r="N2196">
            <v>37653</v>
          </cell>
          <cell r="O2196">
            <v>36556</v>
          </cell>
          <cell r="P2196" t="str">
            <v>DWI</v>
          </cell>
        </row>
        <row r="2197">
          <cell r="A2197" t="str">
            <v>99W00098019</v>
          </cell>
          <cell r="C2197" t="str">
            <v>SUPARNO</v>
          </cell>
          <cell r="D2197">
            <v>23377</v>
          </cell>
          <cell r="E2197" t="str">
            <v>L</v>
          </cell>
          <cell r="F2197">
            <v>36495</v>
          </cell>
          <cell r="G2197">
            <v>36495</v>
          </cell>
          <cell r="M2197" t="str">
            <v>A</v>
          </cell>
          <cell r="N2197">
            <v>36557</v>
          </cell>
          <cell r="O2197">
            <v>36556</v>
          </cell>
          <cell r="P2197" t="str">
            <v>DWI</v>
          </cell>
        </row>
        <row r="2198">
          <cell r="A2198" t="str">
            <v>99W00098027</v>
          </cell>
          <cell r="B2198" t="str">
            <v>1999120275</v>
          </cell>
          <cell r="C2198" t="str">
            <v>SUPRIYANTO</v>
          </cell>
          <cell r="D2198">
            <v>23012</v>
          </cell>
          <cell r="E2198" t="str">
            <v>L</v>
          </cell>
          <cell r="F2198">
            <v>36495</v>
          </cell>
          <cell r="G2198">
            <v>36495</v>
          </cell>
          <cell r="M2198" t="str">
            <v>AG</v>
          </cell>
          <cell r="N2198">
            <v>38353</v>
          </cell>
          <cell r="O2198">
            <v>38365.52065972222</v>
          </cell>
          <cell r="P2198" t="str">
            <v>A230320</v>
          </cell>
        </row>
        <row r="2199">
          <cell r="A2199" t="str">
            <v>99W00098035</v>
          </cell>
          <cell r="B2199" t="str">
            <v>1999120289</v>
          </cell>
          <cell r="C2199" t="str">
            <v>TASIKUM</v>
          </cell>
          <cell r="D2199">
            <v>28857</v>
          </cell>
          <cell r="E2199" t="str">
            <v>L</v>
          </cell>
          <cell r="F2199">
            <v>36495</v>
          </cell>
          <cell r="G2199">
            <v>36495</v>
          </cell>
          <cell r="M2199" t="str">
            <v>AG</v>
          </cell>
          <cell r="N2199">
            <v>38322</v>
          </cell>
          <cell r="O2199">
            <v>38356.363310185188</v>
          </cell>
          <cell r="P2199" t="str">
            <v>A230320</v>
          </cell>
        </row>
        <row r="2200">
          <cell r="A2200" t="str">
            <v>99W00098043</v>
          </cell>
          <cell r="C2200" t="str">
            <v>TUMAR</v>
          </cell>
          <cell r="D2200">
            <v>29583</v>
          </cell>
          <cell r="E2200" t="str">
            <v>L</v>
          </cell>
          <cell r="F2200">
            <v>36495</v>
          </cell>
          <cell r="G2200">
            <v>36495</v>
          </cell>
          <cell r="M2200" t="str">
            <v>A</v>
          </cell>
          <cell r="N2200">
            <v>36557</v>
          </cell>
          <cell r="O2200">
            <v>36556</v>
          </cell>
          <cell r="P2200" t="str">
            <v>DWI</v>
          </cell>
        </row>
        <row r="2201">
          <cell r="A2201" t="str">
            <v>99W00098050</v>
          </cell>
          <cell r="C2201" t="str">
            <v>TUSLAM</v>
          </cell>
          <cell r="D2201">
            <v>29281</v>
          </cell>
          <cell r="E2201" t="str">
            <v>L</v>
          </cell>
          <cell r="F2201">
            <v>36495</v>
          </cell>
          <cell r="G2201">
            <v>36495</v>
          </cell>
          <cell r="M2201" t="str">
            <v>A</v>
          </cell>
          <cell r="N2201">
            <v>36923</v>
          </cell>
          <cell r="O2201">
            <v>36556</v>
          </cell>
          <cell r="P2201" t="str">
            <v>DWI</v>
          </cell>
        </row>
        <row r="2202">
          <cell r="A2202" t="str">
            <v>99W00098936</v>
          </cell>
          <cell r="C2202" t="str">
            <v>KASMIR</v>
          </cell>
          <cell r="D2202">
            <v>29587</v>
          </cell>
          <cell r="E2202" t="str">
            <v>L</v>
          </cell>
          <cell r="F2202">
            <v>36495</v>
          </cell>
          <cell r="G2202">
            <v>36495</v>
          </cell>
          <cell r="M2202" t="str">
            <v>A</v>
          </cell>
          <cell r="N2202">
            <v>36557</v>
          </cell>
          <cell r="O2202">
            <v>36567</v>
          </cell>
          <cell r="P2202" t="str">
            <v>DWI</v>
          </cell>
        </row>
        <row r="2203">
          <cell r="A2203" t="str">
            <v>99W00098944</v>
          </cell>
          <cell r="C2203" t="str">
            <v>RISUM</v>
          </cell>
          <cell r="D2203">
            <v>29221</v>
          </cell>
          <cell r="E2203" t="str">
            <v>L</v>
          </cell>
          <cell r="F2203">
            <v>36495</v>
          </cell>
          <cell r="G2203">
            <v>36495</v>
          </cell>
          <cell r="M2203" t="str">
            <v>A</v>
          </cell>
          <cell r="N2203">
            <v>36526</v>
          </cell>
          <cell r="O2203">
            <v>36567</v>
          </cell>
          <cell r="P2203" t="str">
            <v>DWI</v>
          </cell>
        </row>
        <row r="2204">
          <cell r="A2204" t="str">
            <v>99W00099470</v>
          </cell>
          <cell r="C2204" t="str">
            <v>JUNAIDI</v>
          </cell>
          <cell r="D2204">
            <v>26085</v>
          </cell>
          <cell r="E2204" t="str">
            <v>L</v>
          </cell>
          <cell r="F2204">
            <v>36404</v>
          </cell>
          <cell r="G2204">
            <v>36404</v>
          </cell>
          <cell r="M2204" t="str">
            <v>A</v>
          </cell>
          <cell r="N2204">
            <v>36586</v>
          </cell>
          <cell r="O2204">
            <v>36578</v>
          </cell>
          <cell r="P2204" t="str">
            <v>DWI</v>
          </cell>
        </row>
        <row r="2205">
          <cell r="A2205" t="str">
            <v>99W00099488</v>
          </cell>
          <cell r="C2205" t="str">
            <v>RIFKI</v>
          </cell>
          <cell r="D2205">
            <v>27251</v>
          </cell>
          <cell r="E2205" t="str">
            <v>L</v>
          </cell>
          <cell r="F2205">
            <v>36495</v>
          </cell>
          <cell r="G2205">
            <v>36495</v>
          </cell>
          <cell r="M2205" t="str">
            <v>A</v>
          </cell>
          <cell r="N2205">
            <v>37469</v>
          </cell>
          <cell r="O2205">
            <v>36578</v>
          </cell>
          <cell r="P2205" t="str">
            <v>DWI</v>
          </cell>
        </row>
        <row r="2206">
          <cell r="A2206" t="str">
            <v>99W00099496</v>
          </cell>
          <cell r="B2206" t="str">
            <v>1999120282</v>
          </cell>
          <cell r="C2206" t="str">
            <v>SAHIDIN</v>
          </cell>
          <cell r="D2206">
            <v>29587</v>
          </cell>
          <cell r="E2206" t="str">
            <v>L</v>
          </cell>
          <cell r="F2206">
            <v>36495</v>
          </cell>
          <cell r="G2206">
            <v>36495</v>
          </cell>
          <cell r="M2206" t="str">
            <v>A</v>
          </cell>
          <cell r="N2206">
            <v>38353</v>
          </cell>
          <cell r="O2206">
            <v>38107</v>
          </cell>
          <cell r="P2206" t="str">
            <v>DE233310</v>
          </cell>
        </row>
        <row r="2207">
          <cell r="A2207" t="str">
            <v>99W00110160</v>
          </cell>
          <cell r="C2207" t="str">
            <v>MISKUM</v>
          </cell>
          <cell r="D2207">
            <v>27162</v>
          </cell>
          <cell r="E2207" t="str">
            <v>L</v>
          </cell>
          <cell r="F2207">
            <v>36404</v>
          </cell>
          <cell r="G2207">
            <v>36404</v>
          </cell>
          <cell r="M2207" t="str">
            <v>A</v>
          </cell>
          <cell r="N2207">
            <v>36892</v>
          </cell>
          <cell r="O2207">
            <v>37959</v>
          </cell>
          <cell r="P2207" t="str">
            <v>ULI</v>
          </cell>
        </row>
        <row r="2208">
          <cell r="A2208" t="str">
            <v>99W00110723</v>
          </cell>
          <cell r="C2208" t="str">
            <v>HARDI</v>
          </cell>
          <cell r="D2208">
            <v>28856</v>
          </cell>
          <cell r="E2208" t="str">
            <v>L</v>
          </cell>
          <cell r="F2208">
            <v>36404</v>
          </cell>
          <cell r="G2208">
            <v>36404</v>
          </cell>
          <cell r="M2208" t="str">
            <v>A</v>
          </cell>
          <cell r="N2208">
            <v>36586</v>
          </cell>
          <cell r="O2208">
            <v>38218</v>
          </cell>
          <cell r="P2208" t="str">
            <v>AM237090</v>
          </cell>
        </row>
        <row r="2209">
          <cell r="A2209" t="str">
            <v>99W00110731</v>
          </cell>
          <cell r="C2209" t="str">
            <v>MUJAFAR</v>
          </cell>
          <cell r="D2209">
            <v>28491</v>
          </cell>
          <cell r="E2209" t="str">
            <v>L</v>
          </cell>
          <cell r="F2209">
            <v>36404</v>
          </cell>
          <cell r="G2209">
            <v>36404</v>
          </cell>
          <cell r="M2209" t="str">
            <v>A</v>
          </cell>
          <cell r="N2209">
            <v>36892</v>
          </cell>
          <cell r="O2209">
            <v>38218</v>
          </cell>
          <cell r="P2209" t="str">
            <v>AM237090</v>
          </cell>
        </row>
        <row r="2210">
          <cell r="A2210" t="str">
            <v>99W00110749</v>
          </cell>
          <cell r="C2210" t="str">
            <v>PARLAN</v>
          </cell>
          <cell r="D2210">
            <v>25204</v>
          </cell>
          <cell r="E2210" t="str">
            <v>L</v>
          </cell>
          <cell r="F2210">
            <v>36404</v>
          </cell>
          <cell r="G2210">
            <v>36404</v>
          </cell>
          <cell r="M2210" t="str">
            <v>AG</v>
          </cell>
          <cell r="N2210">
            <v>37288</v>
          </cell>
          <cell r="O2210">
            <v>38278.497777777775</v>
          </cell>
          <cell r="P2210" t="str">
            <v>A230320</v>
          </cell>
        </row>
        <row r="2211">
          <cell r="A2211" t="str">
            <v>99W00110756</v>
          </cell>
          <cell r="C2211" t="str">
            <v>SLAMET</v>
          </cell>
          <cell r="D2211">
            <v>27030</v>
          </cell>
          <cell r="E2211" t="str">
            <v>L</v>
          </cell>
          <cell r="F2211">
            <v>36404</v>
          </cell>
          <cell r="G2211">
            <v>36404</v>
          </cell>
          <cell r="M2211" t="str">
            <v>A</v>
          </cell>
          <cell r="N2211">
            <v>36892</v>
          </cell>
          <cell r="O2211">
            <v>38218</v>
          </cell>
          <cell r="P2211" t="str">
            <v>AM237090</v>
          </cell>
        </row>
        <row r="2212">
          <cell r="A2212" t="str">
            <v>99W00110764</v>
          </cell>
          <cell r="C2212" t="str">
            <v>TURSIN</v>
          </cell>
          <cell r="D2212">
            <v>29587</v>
          </cell>
          <cell r="E2212" t="str">
            <v>L</v>
          </cell>
          <cell r="F2212">
            <v>36404</v>
          </cell>
          <cell r="G2212">
            <v>36404</v>
          </cell>
          <cell r="M2212" t="str">
            <v>A</v>
          </cell>
          <cell r="N2212">
            <v>36526</v>
          </cell>
          <cell r="O2212">
            <v>38218</v>
          </cell>
          <cell r="P2212" t="str">
            <v>AM237090</v>
          </cell>
        </row>
        <row r="2213">
          <cell r="A2213" t="str">
            <v>99W00110772</v>
          </cell>
          <cell r="C2213" t="str">
            <v>AHMAD IDRIS</v>
          </cell>
          <cell r="D2213">
            <v>27394</v>
          </cell>
          <cell r="E2213" t="str">
            <v>L</v>
          </cell>
          <cell r="F2213">
            <v>36404</v>
          </cell>
          <cell r="G2213">
            <v>36404</v>
          </cell>
          <cell r="M2213" t="str">
            <v>A</v>
          </cell>
          <cell r="N2213">
            <v>36434</v>
          </cell>
          <cell r="O2213">
            <v>38219</v>
          </cell>
          <cell r="P2213" t="str">
            <v>AM237090</v>
          </cell>
        </row>
        <row r="2214">
          <cell r="A2214" t="str">
            <v>99W00110780</v>
          </cell>
          <cell r="C2214" t="str">
            <v>DUWIJO</v>
          </cell>
          <cell r="D2214">
            <v>26665</v>
          </cell>
          <cell r="E2214" t="str">
            <v>L</v>
          </cell>
          <cell r="F2214">
            <v>36404</v>
          </cell>
          <cell r="G2214">
            <v>36404</v>
          </cell>
          <cell r="M2214" t="str">
            <v>A</v>
          </cell>
          <cell r="N2214">
            <v>37288</v>
          </cell>
          <cell r="O2214">
            <v>38219</v>
          </cell>
          <cell r="P2214" t="str">
            <v>AM237090</v>
          </cell>
        </row>
        <row r="2215">
          <cell r="A2215" t="str">
            <v>99W00110798</v>
          </cell>
          <cell r="C2215" t="str">
            <v>KUATNO</v>
          </cell>
          <cell r="D2215">
            <v>25204</v>
          </cell>
          <cell r="E2215" t="str">
            <v>L</v>
          </cell>
          <cell r="F2215">
            <v>36404</v>
          </cell>
          <cell r="G2215">
            <v>36404</v>
          </cell>
          <cell r="M2215" t="str">
            <v>A</v>
          </cell>
          <cell r="N2215">
            <v>37288</v>
          </cell>
          <cell r="O2215">
            <v>38219</v>
          </cell>
          <cell r="P2215" t="str">
            <v>AM237090</v>
          </cell>
        </row>
        <row r="2216">
          <cell r="A2216" t="str">
            <v>99W00110806</v>
          </cell>
          <cell r="C2216" t="str">
            <v>ROTIP</v>
          </cell>
          <cell r="D2216">
            <v>28491</v>
          </cell>
          <cell r="E2216" t="str">
            <v>L</v>
          </cell>
          <cell r="F2216">
            <v>36404</v>
          </cell>
          <cell r="G2216">
            <v>36404</v>
          </cell>
          <cell r="M2216" t="str">
            <v>A</v>
          </cell>
          <cell r="N2216">
            <v>36434</v>
          </cell>
          <cell r="O2216">
            <v>38219</v>
          </cell>
          <cell r="P2216" t="str">
            <v>AM237090</v>
          </cell>
        </row>
        <row r="2217">
          <cell r="A2217" t="str">
            <v>99W00110814</v>
          </cell>
          <cell r="C2217" t="str">
            <v>SUGIWAN</v>
          </cell>
          <cell r="D2217">
            <v>29504</v>
          </cell>
          <cell r="E2217" t="str">
            <v>L</v>
          </cell>
          <cell r="F2217">
            <v>36404</v>
          </cell>
          <cell r="G2217">
            <v>36404</v>
          </cell>
          <cell r="M2217" t="str">
            <v>A</v>
          </cell>
          <cell r="N2217">
            <v>36434</v>
          </cell>
          <cell r="O2217">
            <v>38219</v>
          </cell>
          <cell r="P2217" t="str">
            <v>AM237090</v>
          </cell>
        </row>
        <row r="2218">
          <cell r="A2218" t="str">
            <v>99W00110822</v>
          </cell>
          <cell r="C2218" t="str">
            <v>TURAHMAN</v>
          </cell>
          <cell r="D2218">
            <v>26989</v>
          </cell>
          <cell r="E2218" t="str">
            <v>L</v>
          </cell>
          <cell r="F2218">
            <v>36404</v>
          </cell>
          <cell r="G2218">
            <v>36404</v>
          </cell>
          <cell r="M2218" t="str">
            <v>A</v>
          </cell>
          <cell r="N2218">
            <v>36951</v>
          </cell>
          <cell r="O2218">
            <v>38219</v>
          </cell>
          <cell r="P2218" t="str">
            <v>AM237090</v>
          </cell>
        </row>
        <row r="2219">
          <cell r="A2219" t="str">
            <v>99W00110830</v>
          </cell>
          <cell r="C2219" t="str">
            <v>UDIN</v>
          </cell>
          <cell r="D2219">
            <v>27030</v>
          </cell>
          <cell r="E2219" t="str">
            <v>L</v>
          </cell>
          <cell r="F2219">
            <v>36404</v>
          </cell>
          <cell r="G2219">
            <v>36404</v>
          </cell>
          <cell r="M2219" t="str">
            <v>A</v>
          </cell>
          <cell r="N2219">
            <v>36434</v>
          </cell>
          <cell r="O2219">
            <v>38219</v>
          </cell>
          <cell r="P2219" t="str">
            <v>AM237090</v>
          </cell>
        </row>
        <row r="2220">
          <cell r="A2220" t="str">
            <v>99W00110848</v>
          </cell>
          <cell r="C2220" t="str">
            <v>WAHYONO</v>
          </cell>
          <cell r="D2220">
            <v>28856</v>
          </cell>
          <cell r="E2220" t="str">
            <v>L</v>
          </cell>
          <cell r="F2220">
            <v>36404</v>
          </cell>
          <cell r="G2220">
            <v>36404</v>
          </cell>
          <cell r="M2220" t="str">
            <v>A</v>
          </cell>
          <cell r="N2220">
            <v>36951</v>
          </cell>
          <cell r="O2220">
            <v>38219</v>
          </cell>
          <cell r="P2220" t="str">
            <v>AM237090</v>
          </cell>
        </row>
        <row r="2221">
          <cell r="A2221" t="str">
            <v>99W00110855</v>
          </cell>
          <cell r="C2221" t="str">
            <v>WALUYO</v>
          </cell>
          <cell r="D2221">
            <v>28500</v>
          </cell>
          <cell r="E2221" t="str">
            <v>L</v>
          </cell>
          <cell r="F2221">
            <v>36404</v>
          </cell>
          <cell r="G2221">
            <v>36404</v>
          </cell>
          <cell r="M2221" t="str">
            <v>A</v>
          </cell>
          <cell r="N2221">
            <v>36708</v>
          </cell>
          <cell r="O2221">
            <v>38219</v>
          </cell>
          <cell r="P2221" t="str">
            <v>AM237090</v>
          </cell>
        </row>
        <row r="2222">
          <cell r="A2222" t="str">
            <v>99W00110863</v>
          </cell>
          <cell r="C2222" t="str">
            <v>MOH AMIN</v>
          </cell>
          <cell r="D2222">
            <v>24999</v>
          </cell>
          <cell r="E2222" t="str">
            <v>L</v>
          </cell>
          <cell r="F2222">
            <v>36404</v>
          </cell>
          <cell r="G2222">
            <v>36404</v>
          </cell>
          <cell r="M2222" t="str">
            <v>A</v>
          </cell>
          <cell r="N2222">
            <v>36892</v>
          </cell>
          <cell r="O2222">
            <v>38219</v>
          </cell>
          <cell r="P2222" t="str">
            <v>AM237090</v>
          </cell>
        </row>
        <row r="2223">
          <cell r="A2223" t="str">
            <v>99W00110871</v>
          </cell>
          <cell r="C2223" t="str">
            <v>KARDI</v>
          </cell>
          <cell r="D2223">
            <v>28491</v>
          </cell>
          <cell r="E2223" t="str">
            <v>L</v>
          </cell>
          <cell r="F2223">
            <v>36404</v>
          </cell>
          <cell r="G2223">
            <v>36404</v>
          </cell>
          <cell r="M2223" t="str">
            <v>A</v>
          </cell>
          <cell r="N2223">
            <v>36586</v>
          </cell>
          <cell r="O2223">
            <v>38219</v>
          </cell>
          <cell r="P2223" t="str">
            <v>AM237090</v>
          </cell>
        </row>
        <row r="2224">
          <cell r="A2224" t="str">
            <v>99W00110889</v>
          </cell>
          <cell r="C2224" t="str">
            <v>SUPARNO</v>
          </cell>
          <cell r="D2224">
            <v>30136</v>
          </cell>
          <cell r="E2224" t="str">
            <v>L</v>
          </cell>
          <cell r="F2224">
            <v>36404</v>
          </cell>
          <cell r="G2224">
            <v>36404</v>
          </cell>
          <cell r="M2224" t="str">
            <v>A</v>
          </cell>
          <cell r="N2224">
            <v>36557</v>
          </cell>
          <cell r="O2224">
            <v>38219</v>
          </cell>
          <cell r="P2224" t="str">
            <v>AM237090</v>
          </cell>
        </row>
        <row r="2225">
          <cell r="A2225" t="str">
            <v>99W00110897</v>
          </cell>
          <cell r="C2225" t="str">
            <v>MISTURYONO</v>
          </cell>
          <cell r="D2225">
            <v>28669</v>
          </cell>
          <cell r="E2225" t="str">
            <v>L</v>
          </cell>
          <cell r="F2225">
            <v>36404</v>
          </cell>
          <cell r="G2225">
            <v>36404</v>
          </cell>
          <cell r="M2225" t="str">
            <v>A</v>
          </cell>
          <cell r="N2225">
            <v>36557</v>
          </cell>
          <cell r="O2225">
            <v>38219</v>
          </cell>
          <cell r="P2225" t="str">
            <v>AM237090</v>
          </cell>
        </row>
        <row r="2226">
          <cell r="A2226" t="str">
            <v>99W00110921</v>
          </cell>
          <cell r="C2226" t="str">
            <v>AGUS</v>
          </cell>
          <cell r="D2226">
            <v>23936</v>
          </cell>
          <cell r="E2226" t="str">
            <v>L</v>
          </cell>
          <cell r="F2226">
            <v>36404</v>
          </cell>
          <cell r="G2226">
            <v>36404</v>
          </cell>
          <cell r="M2226" t="str">
            <v>AG</v>
          </cell>
          <cell r="N2226">
            <v>36951</v>
          </cell>
          <cell r="O2226">
            <v>38295.408113425925</v>
          </cell>
          <cell r="P2226" t="str">
            <v>A230320</v>
          </cell>
        </row>
        <row r="2227">
          <cell r="A2227" t="str">
            <v>99W00111341</v>
          </cell>
          <cell r="B2227" t="str">
            <v>991300812</v>
          </cell>
          <cell r="C2227" t="str">
            <v>AMAT NASRI</v>
          </cell>
          <cell r="D2227">
            <v>25917</v>
          </cell>
          <cell r="E2227" t="str">
            <v>L</v>
          </cell>
          <cell r="F2227">
            <v>36404</v>
          </cell>
          <cell r="G2227">
            <v>36404</v>
          </cell>
          <cell r="O2227">
            <v>38245</v>
          </cell>
          <cell r="P2227" t="str">
            <v>HA233330</v>
          </cell>
        </row>
        <row r="2228">
          <cell r="A2228" t="str">
            <v>99W00111457</v>
          </cell>
          <cell r="C2228" t="str">
            <v>SUPARDI</v>
          </cell>
          <cell r="D2228">
            <v>27395</v>
          </cell>
          <cell r="E2228" t="str">
            <v>L</v>
          </cell>
          <cell r="F2228">
            <v>36404</v>
          </cell>
          <cell r="G2228">
            <v>36404</v>
          </cell>
          <cell r="M2228" t="str">
            <v>A</v>
          </cell>
          <cell r="N2228">
            <v>37288</v>
          </cell>
          <cell r="O2228">
            <v>38251</v>
          </cell>
          <cell r="P2228" t="str">
            <v>HA233330</v>
          </cell>
        </row>
        <row r="2229">
          <cell r="A2229" t="str">
            <v>99W00111465</v>
          </cell>
          <cell r="C2229" t="str">
            <v>MAHRUN</v>
          </cell>
          <cell r="D2229">
            <v>29377</v>
          </cell>
          <cell r="E2229" t="str">
            <v>L</v>
          </cell>
          <cell r="F2229">
            <v>36404</v>
          </cell>
          <cell r="G2229">
            <v>36404</v>
          </cell>
          <cell r="M2229" t="str">
            <v>A</v>
          </cell>
          <cell r="N2229">
            <v>36892</v>
          </cell>
          <cell r="O2229">
            <v>38254</v>
          </cell>
          <cell r="P2229" t="str">
            <v>AM237090</v>
          </cell>
        </row>
        <row r="2230">
          <cell r="A2230" t="str">
            <v>99W00111887</v>
          </cell>
          <cell r="C2230" t="str">
            <v>HARTONO</v>
          </cell>
          <cell r="D2230">
            <v>28856</v>
          </cell>
          <cell r="E2230" t="str">
            <v>L</v>
          </cell>
          <cell r="F2230">
            <v>36404</v>
          </cell>
          <cell r="G2230">
            <v>36404</v>
          </cell>
          <cell r="M2230" t="str">
            <v>A</v>
          </cell>
          <cell r="N2230">
            <v>36892</v>
          </cell>
          <cell r="O2230">
            <v>38264</v>
          </cell>
          <cell r="P2230" t="str">
            <v>AM237090</v>
          </cell>
        </row>
        <row r="2231">
          <cell r="A2231" t="str">
            <v>99W00111895</v>
          </cell>
          <cell r="C2231" t="str">
            <v>TURIP</v>
          </cell>
          <cell r="D2231">
            <v>22169</v>
          </cell>
          <cell r="E2231" t="str">
            <v>L</v>
          </cell>
          <cell r="F2231">
            <v>36404</v>
          </cell>
          <cell r="G2231">
            <v>36404</v>
          </cell>
          <cell r="M2231" t="str">
            <v>A</v>
          </cell>
          <cell r="N2231">
            <v>36708</v>
          </cell>
          <cell r="O2231">
            <v>38264</v>
          </cell>
          <cell r="P2231" t="str">
            <v>AM237090</v>
          </cell>
        </row>
        <row r="2232">
          <cell r="A2232" t="str">
            <v>99W00111903</v>
          </cell>
          <cell r="C2232" t="str">
            <v>TURYADI</v>
          </cell>
          <cell r="D2232">
            <v>28491</v>
          </cell>
          <cell r="E2232" t="str">
            <v>L</v>
          </cell>
          <cell r="F2232">
            <v>36404</v>
          </cell>
          <cell r="G2232">
            <v>36404</v>
          </cell>
          <cell r="M2232" t="str">
            <v>A</v>
          </cell>
          <cell r="N2232">
            <v>36708</v>
          </cell>
          <cell r="O2232">
            <v>38264</v>
          </cell>
          <cell r="P2232" t="str">
            <v>AM237090</v>
          </cell>
        </row>
        <row r="2233">
          <cell r="A2233" t="str">
            <v>99W00111911</v>
          </cell>
          <cell r="C2233" t="str">
            <v>TURYANTO</v>
          </cell>
          <cell r="D2233">
            <v>27030</v>
          </cell>
          <cell r="E2233" t="str">
            <v>L</v>
          </cell>
          <cell r="F2233">
            <v>36404</v>
          </cell>
          <cell r="G2233">
            <v>36404</v>
          </cell>
          <cell r="M2233" t="str">
            <v>A</v>
          </cell>
          <cell r="N2233">
            <v>36892</v>
          </cell>
          <cell r="O2233">
            <v>38264</v>
          </cell>
          <cell r="P2233" t="str">
            <v>AM237090</v>
          </cell>
        </row>
        <row r="2234">
          <cell r="A2234" t="str">
            <v>99W00111929</v>
          </cell>
          <cell r="C2234" t="str">
            <v>SADIR</v>
          </cell>
          <cell r="D2234">
            <v>28491</v>
          </cell>
          <cell r="E2234" t="str">
            <v>L</v>
          </cell>
          <cell r="F2234">
            <v>36404</v>
          </cell>
          <cell r="G2234">
            <v>36404</v>
          </cell>
          <cell r="M2234" t="str">
            <v>A</v>
          </cell>
          <cell r="N2234">
            <v>36892</v>
          </cell>
          <cell r="O2234">
            <v>38264</v>
          </cell>
          <cell r="P2234" t="str">
            <v>AM237090</v>
          </cell>
        </row>
        <row r="2235">
          <cell r="A2235" t="str">
            <v>99W00111937</v>
          </cell>
          <cell r="C2235" t="str">
            <v>NIPAN</v>
          </cell>
          <cell r="D2235">
            <v>29587</v>
          </cell>
          <cell r="E2235" t="str">
            <v>L</v>
          </cell>
          <cell r="F2235">
            <v>36404</v>
          </cell>
          <cell r="G2235">
            <v>36404</v>
          </cell>
          <cell r="M2235" t="str">
            <v>A</v>
          </cell>
          <cell r="N2235">
            <v>36892</v>
          </cell>
          <cell r="O2235">
            <v>38264</v>
          </cell>
          <cell r="P2235" t="str">
            <v>AM237090</v>
          </cell>
        </row>
        <row r="2236">
          <cell r="A2236" t="str">
            <v>99W00111945</v>
          </cell>
          <cell r="C2236" t="str">
            <v>SUDIRMAN</v>
          </cell>
          <cell r="D2236">
            <v>29043</v>
          </cell>
          <cell r="E2236" t="str">
            <v>L</v>
          </cell>
          <cell r="F2236">
            <v>36404</v>
          </cell>
          <cell r="G2236">
            <v>36404</v>
          </cell>
          <cell r="M2236" t="str">
            <v>A</v>
          </cell>
          <cell r="N2236">
            <v>36892</v>
          </cell>
          <cell r="O2236">
            <v>38264</v>
          </cell>
          <cell r="P2236" t="str">
            <v>AM237090</v>
          </cell>
        </row>
        <row r="2237">
          <cell r="A2237" t="str">
            <v>99W00111952</v>
          </cell>
          <cell r="C2237" t="str">
            <v>SUYITNO</v>
          </cell>
          <cell r="D2237">
            <v>25792</v>
          </cell>
          <cell r="E2237" t="str">
            <v>L</v>
          </cell>
          <cell r="F2237">
            <v>36404</v>
          </cell>
          <cell r="G2237">
            <v>36404</v>
          </cell>
          <cell r="O2237">
            <v>38264</v>
          </cell>
          <cell r="P2237" t="str">
            <v>AM237090</v>
          </cell>
        </row>
        <row r="2238">
          <cell r="A2238" t="str">
            <v>99W00111960</v>
          </cell>
          <cell r="C2238" t="str">
            <v>AGUNG SUROTO</v>
          </cell>
          <cell r="D2238">
            <v>27057</v>
          </cell>
          <cell r="E2238" t="str">
            <v>L</v>
          </cell>
          <cell r="F2238">
            <v>36404</v>
          </cell>
          <cell r="G2238">
            <v>36404</v>
          </cell>
          <cell r="M2238" t="str">
            <v>A</v>
          </cell>
          <cell r="N2238">
            <v>36892</v>
          </cell>
          <cell r="O2238">
            <v>38264</v>
          </cell>
          <cell r="P2238" t="str">
            <v>AM237090</v>
          </cell>
        </row>
        <row r="2239">
          <cell r="A2239" t="str">
            <v>99W00111978</v>
          </cell>
          <cell r="C2239" t="str">
            <v>SUKARDI</v>
          </cell>
          <cell r="D2239">
            <v>24997</v>
          </cell>
          <cell r="E2239" t="str">
            <v>L</v>
          </cell>
          <cell r="F2239">
            <v>36404</v>
          </cell>
          <cell r="G2239">
            <v>36404</v>
          </cell>
          <cell r="M2239" t="str">
            <v>A</v>
          </cell>
          <cell r="N2239">
            <v>36892</v>
          </cell>
          <cell r="O2239">
            <v>38264</v>
          </cell>
          <cell r="P2239" t="str">
            <v>AM237090</v>
          </cell>
        </row>
        <row r="2240">
          <cell r="A2240" t="str">
            <v>04W00117199</v>
          </cell>
          <cell r="B2240" t="str">
            <v>20020630016</v>
          </cell>
          <cell r="C2240" t="str">
            <v>KUSIYANTO</v>
          </cell>
          <cell r="D2240">
            <v>32874</v>
          </cell>
          <cell r="E2240" t="str">
            <v>L</v>
          </cell>
          <cell r="F2240">
            <v>38047</v>
          </cell>
          <cell r="G2240">
            <v>38047</v>
          </cell>
          <cell r="L2240" t="str">
            <v>L</v>
          </cell>
          <cell r="O2240">
            <v>38389</v>
          </cell>
          <cell r="P2240" t="str">
            <v>DE233310</v>
          </cell>
        </row>
        <row r="2241">
          <cell r="A2241" t="str">
            <v>04W00117207</v>
          </cell>
          <cell r="B2241" t="str">
            <v>20030627019</v>
          </cell>
          <cell r="C2241" t="str">
            <v>HASMIN TP</v>
          </cell>
          <cell r="D2241">
            <v>32905</v>
          </cell>
          <cell r="E2241" t="str">
            <v>L</v>
          </cell>
          <cell r="F2241">
            <v>37987</v>
          </cell>
          <cell r="G2241">
            <v>37987</v>
          </cell>
          <cell r="L2241" t="str">
            <v>L</v>
          </cell>
          <cell r="O2241">
            <v>38389</v>
          </cell>
          <cell r="P2241" t="str">
            <v>DE233310</v>
          </cell>
        </row>
        <row r="2242">
          <cell r="A2242" t="str">
            <v>04W00117215</v>
          </cell>
          <cell r="B2242" t="str">
            <v>20030727002</v>
          </cell>
          <cell r="C2242" t="str">
            <v>SISWO UTOMO</v>
          </cell>
          <cell r="D2242">
            <v>32933</v>
          </cell>
          <cell r="E2242" t="str">
            <v>L</v>
          </cell>
          <cell r="F2242">
            <v>37987</v>
          </cell>
          <cell r="G2242">
            <v>37987</v>
          </cell>
          <cell r="L2242" t="str">
            <v>L</v>
          </cell>
          <cell r="O2242">
            <v>38389</v>
          </cell>
          <cell r="P2242" t="str">
            <v>DE233310</v>
          </cell>
        </row>
        <row r="2243">
          <cell r="A2243" t="str">
            <v>04W00117223</v>
          </cell>
          <cell r="B2243" t="str">
            <v>20030727003</v>
          </cell>
          <cell r="C2243" t="str">
            <v>RAHMAT</v>
          </cell>
          <cell r="D2243">
            <v>32964</v>
          </cell>
          <cell r="E2243" t="str">
            <v>L</v>
          </cell>
          <cell r="F2243">
            <v>37987</v>
          </cell>
          <cell r="G2243">
            <v>37987</v>
          </cell>
          <cell r="L2243" t="str">
            <v>L</v>
          </cell>
          <cell r="O2243">
            <v>38389</v>
          </cell>
          <cell r="P2243" t="str">
            <v>DE233310</v>
          </cell>
        </row>
        <row r="2244">
          <cell r="A2244" t="str">
            <v>04W00117231</v>
          </cell>
          <cell r="B2244" t="str">
            <v>20030727004</v>
          </cell>
          <cell r="C2244" t="str">
            <v>WILSON HARD K</v>
          </cell>
          <cell r="D2244">
            <v>32994</v>
          </cell>
          <cell r="E2244" t="str">
            <v>L</v>
          </cell>
          <cell r="F2244">
            <v>37987</v>
          </cell>
          <cell r="G2244">
            <v>37987</v>
          </cell>
          <cell r="L2244" t="str">
            <v>L</v>
          </cell>
          <cell r="O2244">
            <v>38389</v>
          </cell>
          <cell r="P2244" t="str">
            <v>DE233310</v>
          </cell>
        </row>
        <row r="2245">
          <cell r="A2245" t="str">
            <v>04W00117249</v>
          </cell>
          <cell r="B2245" t="str">
            <v>20030727007</v>
          </cell>
          <cell r="C2245" t="str">
            <v>HASANUDDIN</v>
          </cell>
          <cell r="D2245">
            <v>33025</v>
          </cell>
          <cell r="E2245" t="str">
            <v>L</v>
          </cell>
          <cell r="F2245">
            <v>37987</v>
          </cell>
          <cell r="G2245">
            <v>37987</v>
          </cell>
          <cell r="L2245" t="str">
            <v>L</v>
          </cell>
          <cell r="O2245">
            <v>38389</v>
          </cell>
          <cell r="P2245" t="str">
            <v>DE233310</v>
          </cell>
        </row>
        <row r="2246">
          <cell r="A2246" t="str">
            <v>04W00117256</v>
          </cell>
          <cell r="B2246" t="str">
            <v>20030727008</v>
          </cell>
          <cell r="C2246" t="str">
            <v>SALIM</v>
          </cell>
          <cell r="D2246">
            <v>33055</v>
          </cell>
          <cell r="E2246" t="str">
            <v>L</v>
          </cell>
          <cell r="F2246">
            <v>37987</v>
          </cell>
          <cell r="G2246">
            <v>37987</v>
          </cell>
          <cell r="L2246" t="str">
            <v>L</v>
          </cell>
          <cell r="O2246">
            <v>38389</v>
          </cell>
          <cell r="P2246" t="str">
            <v>DE233310</v>
          </cell>
        </row>
        <row r="2247">
          <cell r="A2247" t="str">
            <v>04W00117264</v>
          </cell>
          <cell r="B2247" t="str">
            <v>20030727009</v>
          </cell>
          <cell r="C2247" t="str">
            <v>SYARIFUDDIN</v>
          </cell>
          <cell r="D2247">
            <v>33086</v>
          </cell>
          <cell r="E2247" t="str">
            <v>L</v>
          </cell>
          <cell r="F2247">
            <v>37987</v>
          </cell>
          <cell r="G2247">
            <v>37987</v>
          </cell>
          <cell r="L2247" t="str">
            <v>L</v>
          </cell>
          <cell r="O2247">
            <v>38389</v>
          </cell>
          <cell r="P2247" t="str">
            <v>DE233310</v>
          </cell>
        </row>
        <row r="2248">
          <cell r="A2248" t="str">
            <v>04W00117272</v>
          </cell>
          <cell r="B2248" t="str">
            <v>20030827004</v>
          </cell>
          <cell r="C2248" t="str">
            <v>RUDI</v>
          </cell>
          <cell r="D2248">
            <v>33117</v>
          </cell>
          <cell r="E2248" t="str">
            <v>L</v>
          </cell>
          <cell r="F2248">
            <v>37987</v>
          </cell>
          <cell r="G2248">
            <v>37987</v>
          </cell>
          <cell r="L2248" t="str">
            <v>L</v>
          </cell>
          <cell r="O2248">
            <v>38389</v>
          </cell>
          <cell r="P2248" t="str">
            <v>DE233310</v>
          </cell>
        </row>
        <row r="2249">
          <cell r="A2249" t="str">
            <v>04W00117280</v>
          </cell>
          <cell r="B2249" t="str">
            <v>20030827005</v>
          </cell>
          <cell r="C2249" t="str">
            <v>MUAZZAM</v>
          </cell>
          <cell r="D2249">
            <v>33147</v>
          </cell>
          <cell r="E2249" t="str">
            <v>L</v>
          </cell>
          <cell r="F2249">
            <v>37987</v>
          </cell>
          <cell r="G2249">
            <v>37987</v>
          </cell>
          <cell r="L2249" t="str">
            <v>L</v>
          </cell>
          <cell r="O2249">
            <v>38389</v>
          </cell>
          <cell r="P2249" t="str">
            <v>DE233310</v>
          </cell>
        </row>
        <row r="2250">
          <cell r="A2250" t="str">
            <v>04W00117298</v>
          </cell>
          <cell r="B2250" t="str">
            <v>20031027007</v>
          </cell>
          <cell r="C2250" t="str">
            <v>NASIB</v>
          </cell>
          <cell r="D2250">
            <v>33178</v>
          </cell>
          <cell r="E2250" t="str">
            <v>L</v>
          </cell>
          <cell r="F2250">
            <v>37987</v>
          </cell>
          <cell r="G2250">
            <v>37987</v>
          </cell>
          <cell r="L2250" t="str">
            <v>L</v>
          </cell>
          <cell r="O2250">
            <v>38389</v>
          </cell>
          <cell r="P2250" t="str">
            <v>DE233310</v>
          </cell>
        </row>
        <row r="2251">
          <cell r="A2251" t="str">
            <v>04W00117306</v>
          </cell>
          <cell r="B2251" t="str">
            <v>20040327102</v>
          </cell>
          <cell r="C2251" t="str">
            <v>RUBEN RAKKA</v>
          </cell>
          <cell r="D2251">
            <v>33208</v>
          </cell>
          <cell r="E2251" t="str">
            <v>L</v>
          </cell>
          <cell r="F2251">
            <v>38018</v>
          </cell>
          <cell r="G2251">
            <v>38018</v>
          </cell>
          <cell r="L2251" t="str">
            <v>L</v>
          </cell>
          <cell r="O2251">
            <v>38389</v>
          </cell>
          <cell r="P2251" t="str">
            <v>DE233310</v>
          </cell>
        </row>
        <row r="2252">
          <cell r="A2252" t="str">
            <v>04W00117314</v>
          </cell>
          <cell r="B2252" t="str">
            <v>20040327103</v>
          </cell>
          <cell r="C2252" t="str">
            <v>AZIZ</v>
          </cell>
          <cell r="D2252">
            <v>33239</v>
          </cell>
          <cell r="E2252" t="str">
            <v>L</v>
          </cell>
          <cell r="F2252">
            <v>38018</v>
          </cell>
          <cell r="G2252">
            <v>38018</v>
          </cell>
          <cell r="L2252" t="str">
            <v>L</v>
          </cell>
          <cell r="O2252">
            <v>38389</v>
          </cell>
          <cell r="P2252" t="str">
            <v>DE233310</v>
          </cell>
        </row>
        <row r="2253">
          <cell r="A2253" t="str">
            <v>04W00117322</v>
          </cell>
          <cell r="B2253" t="str">
            <v>20040527001</v>
          </cell>
          <cell r="C2253" t="str">
            <v>PRIYANTO SARNO</v>
          </cell>
          <cell r="D2253">
            <v>33270</v>
          </cell>
          <cell r="E2253" t="str">
            <v>L</v>
          </cell>
          <cell r="F2253">
            <v>38078</v>
          </cell>
          <cell r="G2253">
            <v>38078</v>
          </cell>
          <cell r="L2253" t="str">
            <v>L</v>
          </cell>
          <cell r="O2253">
            <v>38389</v>
          </cell>
          <cell r="P2253" t="str">
            <v>DE233310</v>
          </cell>
        </row>
        <row r="2254">
          <cell r="A2254" t="str">
            <v>04W00117330</v>
          </cell>
          <cell r="B2254" t="str">
            <v>20040527002</v>
          </cell>
          <cell r="C2254" t="str">
            <v>YULIANUS</v>
          </cell>
          <cell r="D2254">
            <v>33298</v>
          </cell>
          <cell r="E2254" t="str">
            <v>L</v>
          </cell>
          <cell r="F2254">
            <v>38108</v>
          </cell>
          <cell r="G2254">
            <v>38108</v>
          </cell>
          <cell r="L2254" t="str">
            <v>L</v>
          </cell>
          <cell r="O2254">
            <v>38389</v>
          </cell>
          <cell r="P2254" t="str">
            <v>DE233310</v>
          </cell>
        </row>
        <row r="2255">
          <cell r="A2255" t="str">
            <v>04W00117348</v>
          </cell>
          <cell r="B2255" t="str">
            <v>20040527003</v>
          </cell>
          <cell r="C2255" t="str">
            <v>HERMAN</v>
          </cell>
          <cell r="D2255">
            <v>33329</v>
          </cell>
          <cell r="E2255" t="str">
            <v>L</v>
          </cell>
          <cell r="F2255">
            <v>38108</v>
          </cell>
          <cell r="G2255">
            <v>38108</v>
          </cell>
          <cell r="L2255" t="str">
            <v>L</v>
          </cell>
          <cell r="O2255">
            <v>38389</v>
          </cell>
          <cell r="P2255" t="str">
            <v>DE233310</v>
          </cell>
        </row>
        <row r="2256">
          <cell r="A2256" t="str">
            <v>04W00117355</v>
          </cell>
          <cell r="B2256" t="str">
            <v>20040627001</v>
          </cell>
          <cell r="C2256" t="str">
            <v>YOHANIS SAPPE</v>
          </cell>
          <cell r="D2256">
            <v>33359</v>
          </cell>
          <cell r="E2256" t="str">
            <v>L</v>
          </cell>
          <cell r="F2256">
            <v>38139</v>
          </cell>
          <cell r="G2256">
            <v>38139</v>
          </cell>
          <cell r="L2256" t="str">
            <v>L</v>
          </cell>
          <cell r="O2256">
            <v>38389</v>
          </cell>
          <cell r="P2256" t="str">
            <v>DE233310</v>
          </cell>
        </row>
        <row r="2257">
          <cell r="A2257" t="str">
            <v>04W00117363</v>
          </cell>
          <cell r="B2257" t="str">
            <v>20040627002</v>
          </cell>
          <cell r="C2257" t="str">
            <v>IRFAN</v>
          </cell>
          <cell r="D2257">
            <v>33390</v>
          </cell>
          <cell r="E2257" t="str">
            <v>L</v>
          </cell>
          <cell r="F2257">
            <v>38139</v>
          </cell>
          <cell r="G2257">
            <v>38139</v>
          </cell>
          <cell r="L2257" t="str">
            <v>L</v>
          </cell>
          <cell r="O2257">
            <v>38389</v>
          </cell>
          <cell r="P2257" t="str">
            <v>DE233310</v>
          </cell>
        </row>
        <row r="2258">
          <cell r="A2258" t="str">
            <v>04W00117371</v>
          </cell>
          <cell r="B2258" t="str">
            <v>20040627003</v>
          </cell>
          <cell r="C2258" t="str">
            <v>MUSTAPA</v>
          </cell>
          <cell r="D2258">
            <v>33420</v>
          </cell>
          <cell r="E2258" t="str">
            <v>L</v>
          </cell>
          <cell r="F2258">
            <v>38139</v>
          </cell>
          <cell r="G2258">
            <v>38139</v>
          </cell>
          <cell r="L2258" t="str">
            <v>L</v>
          </cell>
          <cell r="O2258">
            <v>38389</v>
          </cell>
          <cell r="P2258" t="str">
            <v>DE233310</v>
          </cell>
        </row>
        <row r="2259">
          <cell r="A2259" t="str">
            <v>04W00117389</v>
          </cell>
          <cell r="B2259" t="str">
            <v>20040627004</v>
          </cell>
          <cell r="C2259" t="str">
            <v>HAFID</v>
          </cell>
          <cell r="D2259">
            <v>33451</v>
          </cell>
          <cell r="E2259" t="str">
            <v>L</v>
          </cell>
          <cell r="F2259">
            <v>38139</v>
          </cell>
          <cell r="G2259">
            <v>38139</v>
          </cell>
          <cell r="L2259" t="str">
            <v>L</v>
          </cell>
          <cell r="O2259">
            <v>38389</v>
          </cell>
          <cell r="P2259" t="str">
            <v>DE233310</v>
          </cell>
        </row>
        <row r="2260">
          <cell r="A2260" t="str">
            <v>04W00117397</v>
          </cell>
          <cell r="B2260" t="str">
            <v>20040627005</v>
          </cell>
          <cell r="C2260" t="str">
            <v>PIRDELIS FIKTOR</v>
          </cell>
          <cell r="D2260">
            <v>33482</v>
          </cell>
          <cell r="E2260" t="str">
            <v>L</v>
          </cell>
          <cell r="F2260">
            <v>38139</v>
          </cell>
          <cell r="G2260">
            <v>38139</v>
          </cell>
          <cell r="L2260" t="str">
            <v>L</v>
          </cell>
          <cell r="O2260">
            <v>38389</v>
          </cell>
          <cell r="P2260" t="str">
            <v>DE233310</v>
          </cell>
        </row>
        <row r="2261">
          <cell r="A2261" t="str">
            <v>04W00117405</v>
          </cell>
          <cell r="B2261" t="str">
            <v>20040627006</v>
          </cell>
          <cell r="C2261" t="str">
            <v>HASYIM</v>
          </cell>
          <cell r="D2261">
            <v>33512</v>
          </cell>
          <cell r="E2261" t="str">
            <v>L</v>
          </cell>
          <cell r="F2261">
            <v>38139</v>
          </cell>
          <cell r="G2261">
            <v>38139</v>
          </cell>
          <cell r="L2261" t="str">
            <v>L</v>
          </cell>
          <cell r="O2261">
            <v>38389</v>
          </cell>
          <cell r="P2261" t="str">
            <v>DE233310</v>
          </cell>
        </row>
        <row r="2262">
          <cell r="A2262" t="str">
            <v>04W00117413</v>
          </cell>
          <cell r="B2262" t="str">
            <v>20040627007</v>
          </cell>
          <cell r="C2262" t="str">
            <v>SUYADI</v>
          </cell>
          <cell r="D2262">
            <v>33543</v>
          </cell>
          <cell r="E2262" t="str">
            <v>L</v>
          </cell>
          <cell r="F2262">
            <v>38139</v>
          </cell>
          <cell r="G2262">
            <v>38139</v>
          </cell>
          <cell r="L2262" t="str">
            <v>L</v>
          </cell>
          <cell r="O2262">
            <v>38389</v>
          </cell>
          <cell r="P2262" t="str">
            <v>DE233310</v>
          </cell>
        </row>
        <row r="2263">
          <cell r="A2263" t="str">
            <v>04W00117421</v>
          </cell>
          <cell r="B2263" t="str">
            <v>20040727001</v>
          </cell>
          <cell r="C2263" t="str">
            <v>JONI P</v>
          </cell>
          <cell r="D2263">
            <v>33573</v>
          </cell>
          <cell r="E2263" t="str">
            <v>L</v>
          </cell>
          <cell r="F2263">
            <v>38139</v>
          </cell>
          <cell r="G2263">
            <v>38139</v>
          </cell>
          <cell r="L2263" t="str">
            <v>L</v>
          </cell>
          <cell r="O2263">
            <v>38389</v>
          </cell>
          <cell r="P2263" t="str">
            <v>DE233310</v>
          </cell>
        </row>
        <row r="2264">
          <cell r="A2264" t="str">
            <v>04W00117439</v>
          </cell>
          <cell r="B2264" t="str">
            <v>20040727002</v>
          </cell>
          <cell r="C2264" t="str">
            <v>YUDIS</v>
          </cell>
          <cell r="D2264">
            <v>33604</v>
          </cell>
          <cell r="E2264" t="str">
            <v>L</v>
          </cell>
          <cell r="F2264">
            <v>38169</v>
          </cell>
          <cell r="G2264">
            <v>38169</v>
          </cell>
          <cell r="L2264" t="str">
            <v>L</v>
          </cell>
          <cell r="O2264">
            <v>38389</v>
          </cell>
          <cell r="P2264" t="str">
            <v>DE233310</v>
          </cell>
        </row>
        <row r="2265">
          <cell r="A2265" t="str">
            <v>04W00117447</v>
          </cell>
          <cell r="B2265" t="str">
            <v>20040727003</v>
          </cell>
          <cell r="C2265" t="str">
            <v>SIRAJUDDIN</v>
          </cell>
          <cell r="D2265">
            <v>33635</v>
          </cell>
          <cell r="E2265" t="str">
            <v>L</v>
          </cell>
          <cell r="F2265">
            <v>38169</v>
          </cell>
          <cell r="G2265">
            <v>38169</v>
          </cell>
          <cell r="L2265" t="str">
            <v>L</v>
          </cell>
          <cell r="O2265">
            <v>38389</v>
          </cell>
          <cell r="P2265" t="str">
            <v>DE233310</v>
          </cell>
        </row>
        <row r="2266">
          <cell r="A2266" t="str">
            <v>04W00117454</v>
          </cell>
          <cell r="B2266" t="str">
            <v>20040727004</v>
          </cell>
          <cell r="C2266" t="str">
            <v>SUBAIR</v>
          </cell>
          <cell r="D2266">
            <v>33664</v>
          </cell>
          <cell r="E2266" t="str">
            <v>L</v>
          </cell>
          <cell r="F2266">
            <v>38169</v>
          </cell>
          <cell r="G2266">
            <v>38169</v>
          </cell>
          <cell r="L2266" t="str">
            <v>L</v>
          </cell>
          <cell r="O2266">
            <v>38389</v>
          </cell>
          <cell r="P2266" t="str">
            <v>DE233310</v>
          </cell>
        </row>
        <row r="2267">
          <cell r="A2267" t="str">
            <v>04W00117462</v>
          </cell>
          <cell r="B2267" t="str">
            <v>20040827001</v>
          </cell>
          <cell r="C2267" t="str">
            <v>RAHMAN</v>
          </cell>
          <cell r="D2267">
            <v>33695</v>
          </cell>
          <cell r="E2267" t="str">
            <v>L</v>
          </cell>
          <cell r="F2267">
            <v>38169</v>
          </cell>
          <cell r="G2267">
            <v>38169</v>
          </cell>
          <cell r="L2267" t="str">
            <v>L</v>
          </cell>
          <cell r="O2267">
            <v>38389</v>
          </cell>
          <cell r="P2267" t="str">
            <v>DE233310</v>
          </cell>
        </row>
        <row r="2268">
          <cell r="A2268" t="str">
            <v>04W00117470</v>
          </cell>
          <cell r="B2268" t="str">
            <v>20040827002</v>
          </cell>
          <cell r="C2268" t="str">
            <v>SAMIN</v>
          </cell>
          <cell r="D2268">
            <v>33725</v>
          </cell>
          <cell r="E2268" t="str">
            <v>L</v>
          </cell>
          <cell r="F2268">
            <v>38169</v>
          </cell>
          <cell r="G2268">
            <v>38169</v>
          </cell>
          <cell r="L2268" t="str">
            <v>L</v>
          </cell>
          <cell r="O2268">
            <v>38389</v>
          </cell>
          <cell r="P2268" t="str">
            <v>DE233310</v>
          </cell>
        </row>
        <row r="2269">
          <cell r="A2269" t="str">
            <v>04W00117488</v>
          </cell>
          <cell r="B2269" t="str">
            <v>20040827003</v>
          </cell>
          <cell r="C2269" t="str">
            <v>IRFAN</v>
          </cell>
          <cell r="D2269">
            <v>33756</v>
          </cell>
          <cell r="E2269" t="str">
            <v>L</v>
          </cell>
          <cell r="F2269">
            <v>38200</v>
          </cell>
          <cell r="G2269">
            <v>38200</v>
          </cell>
          <cell r="L2269" t="str">
            <v>L</v>
          </cell>
          <cell r="O2269">
            <v>38389</v>
          </cell>
          <cell r="P2269" t="str">
            <v>DE233310</v>
          </cell>
        </row>
        <row r="2270">
          <cell r="A2270" t="str">
            <v>04W00117496</v>
          </cell>
          <cell r="B2270" t="str">
            <v>20040827004</v>
          </cell>
          <cell r="C2270" t="str">
            <v>ASDIN</v>
          </cell>
          <cell r="D2270">
            <v>33786</v>
          </cell>
          <cell r="E2270" t="str">
            <v>L</v>
          </cell>
          <cell r="F2270">
            <v>38200</v>
          </cell>
          <cell r="G2270">
            <v>38200</v>
          </cell>
          <cell r="L2270" t="str">
            <v>L</v>
          </cell>
          <cell r="O2270">
            <v>38389</v>
          </cell>
          <cell r="P2270" t="str">
            <v>DE233310</v>
          </cell>
        </row>
        <row r="2271">
          <cell r="A2271" t="str">
            <v>04W00117504</v>
          </cell>
          <cell r="B2271" t="str">
            <v>20040827005</v>
          </cell>
          <cell r="C2271" t="str">
            <v>SAPRIANTO</v>
          </cell>
          <cell r="D2271">
            <v>33817</v>
          </cell>
          <cell r="E2271" t="str">
            <v>L</v>
          </cell>
          <cell r="F2271">
            <v>38200</v>
          </cell>
          <cell r="G2271">
            <v>38200</v>
          </cell>
          <cell r="L2271" t="str">
            <v>L</v>
          </cell>
          <cell r="O2271">
            <v>38389</v>
          </cell>
          <cell r="P2271" t="str">
            <v>DE233310</v>
          </cell>
        </row>
        <row r="2272">
          <cell r="A2272" t="str">
            <v>04W00117512</v>
          </cell>
          <cell r="B2272" t="str">
            <v>20040827006</v>
          </cell>
          <cell r="C2272" t="str">
            <v>NIRWAN</v>
          </cell>
          <cell r="D2272">
            <v>33848</v>
          </cell>
          <cell r="E2272" t="str">
            <v>L</v>
          </cell>
          <cell r="F2272">
            <v>38200</v>
          </cell>
          <cell r="G2272">
            <v>38200</v>
          </cell>
          <cell r="L2272" t="str">
            <v>L</v>
          </cell>
          <cell r="O2272">
            <v>38389</v>
          </cell>
          <cell r="P2272" t="str">
            <v>DE233310</v>
          </cell>
        </row>
        <row r="2273">
          <cell r="A2273" t="str">
            <v>04W00117520</v>
          </cell>
          <cell r="B2273" t="str">
            <v>20041127001</v>
          </cell>
          <cell r="C2273" t="str">
            <v>AKHYAR</v>
          </cell>
          <cell r="D2273">
            <v>33878</v>
          </cell>
          <cell r="E2273" t="str">
            <v>L</v>
          </cell>
          <cell r="F2273">
            <v>38261</v>
          </cell>
          <cell r="G2273">
            <v>38261</v>
          </cell>
          <cell r="L2273" t="str">
            <v>L</v>
          </cell>
          <cell r="O2273">
            <v>38389</v>
          </cell>
          <cell r="P2273" t="str">
            <v>DE233310</v>
          </cell>
        </row>
        <row r="2274">
          <cell r="A2274" t="str">
            <v>04W00117538</v>
          </cell>
          <cell r="B2274" t="str">
            <v>20041127002</v>
          </cell>
          <cell r="C2274" t="str">
            <v>IWAN</v>
          </cell>
          <cell r="D2274">
            <v>33909</v>
          </cell>
          <cell r="E2274" t="str">
            <v>L</v>
          </cell>
          <cell r="F2274">
            <v>38261</v>
          </cell>
          <cell r="G2274">
            <v>38261</v>
          </cell>
          <cell r="L2274" t="str">
            <v>L</v>
          </cell>
          <cell r="O2274">
            <v>38389</v>
          </cell>
          <cell r="P2274" t="str">
            <v>DE233310</v>
          </cell>
        </row>
        <row r="2275">
          <cell r="A2275" t="str">
            <v>04W00117546</v>
          </cell>
          <cell r="B2275" t="str">
            <v>20041127002</v>
          </cell>
          <cell r="C2275" t="str">
            <v>LANI MAMOR</v>
          </cell>
          <cell r="D2275">
            <v>33939</v>
          </cell>
          <cell r="E2275" t="str">
            <v>L</v>
          </cell>
          <cell r="F2275">
            <v>38292</v>
          </cell>
          <cell r="G2275">
            <v>38292</v>
          </cell>
          <cell r="L2275" t="str">
            <v>L</v>
          </cell>
          <cell r="O2275">
            <v>38389</v>
          </cell>
          <cell r="P2275" t="str">
            <v>DE233310</v>
          </cell>
        </row>
        <row r="2276">
          <cell r="A2276" t="str">
            <v>04W00117553</v>
          </cell>
          <cell r="B2276" t="str">
            <v>20041127003</v>
          </cell>
          <cell r="C2276" t="str">
            <v>SUPRIYANTO</v>
          </cell>
          <cell r="D2276">
            <v>33970</v>
          </cell>
          <cell r="E2276" t="str">
            <v>L</v>
          </cell>
          <cell r="F2276">
            <v>38261</v>
          </cell>
          <cell r="G2276">
            <v>38261</v>
          </cell>
          <cell r="L2276" t="str">
            <v>L</v>
          </cell>
          <cell r="O2276">
            <v>38389</v>
          </cell>
          <cell r="P2276" t="str">
            <v>DE233310</v>
          </cell>
        </row>
        <row r="2277">
          <cell r="A2277" t="str">
            <v>04W00117561</v>
          </cell>
          <cell r="B2277" t="str">
            <v>20041127005</v>
          </cell>
          <cell r="C2277" t="str">
            <v>RASITO RASLAN</v>
          </cell>
          <cell r="D2277">
            <v>34001</v>
          </cell>
          <cell r="E2277" t="str">
            <v>L</v>
          </cell>
          <cell r="F2277">
            <v>38292</v>
          </cell>
          <cell r="G2277">
            <v>38292</v>
          </cell>
          <cell r="L2277" t="str">
            <v>L</v>
          </cell>
          <cell r="O2277">
            <v>38389</v>
          </cell>
          <cell r="P2277" t="str">
            <v>DE233310</v>
          </cell>
        </row>
        <row r="2278">
          <cell r="A2278" t="str">
            <v>04W00117579</v>
          </cell>
          <cell r="B2278" t="str">
            <v>20041127006</v>
          </cell>
          <cell r="C2278" t="str">
            <v>MARYONO</v>
          </cell>
          <cell r="D2278">
            <v>34029</v>
          </cell>
          <cell r="E2278" t="str">
            <v>L</v>
          </cell>
          <cell r="F2278">
            <v>38292</v>
          </cell>
          <cell r="G2278">
            <v>38292</v>
          </cell>
          <cell r="L2278" t="str">
            <v>L</v>
          </cell>
          <cell r="O2278">
            <v>38389</v>
          </cell>
          <cell r="P2278" t="str">
            <v>DE233310</v>
          </cell>
        </row>
        <row r="2279">
          <cell r="A2279" t="str">
            <v>04W00117587</v>
          </cell>
          <cell r="B2279" t="str">
            <v>20041127007</v>
          </cell>
          <cell r="C2279" t="str">
            <v>SARTUN</v>
          </cell>
          <cell r="D2279">
            <v>34060</v>
          </cell>
          <cell r="E2279" t="str">
            <v>L</v>
          </cell>
          <cell r="F2279">
            <v>38292</v>
          </cell>
          <cell r="G2279">
            <v>38292</v>
          </cell>
          <cell r="L2279" t="str">
            <v>L</v>
          </cell>
          <cell r="O2279">
            <v>38389</v>
          </cell>
          <cell r="P2279" t="str">
            <v>DE233310</v>
          </cell>
        </row>
      </sheetData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N A "/>
      <sheetName val="S J A "/>
      <sheetName val="RAS"/>
      <sheetName val="SCP"/>
      <sheetName val="CAN"/>
      <sheetName val="TANDA TERIMA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1"/>
    </sheetNames>
    <sheetDataSet>
      <sheetData sheetId="0" refreshError="1"/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t bns"/>
      <sheetName val="KRT CT"/>
      <sheetName val="SlipBHL"/>
      <sheetName val="GJ"/>
      <sheetName val="HKNE"/>
      <sheetName val="HKNE BLN"/>
      <sheetName val="DFT MEET"/>
      <sheetName val="RkHr (2)"/>
      <sheetName val="dft bns (2)"/>
      <sheetName val="BNS"/>
      <sheetName val="DFT"/>
      <sheetName val="FFB"/>
      <sheetName val="Ukuran Baju Kaos"/>
      <sheetName val="Nutrisi"/>
      <sheetName val="NoMa"/>
      <sheetName val="AbsenS1"/>
      <sheetName val="AbsenS2"/>
      <sheetName val="RkHr"/>
      <sheetName val="Cost"/>
      <sheetName val="EXT POOD"/>
      <sheetName val="Donatur (2)"/>
      <sheetName val="Und-Eka"/>
      <sheetName val="Sheet1 (2)"/>
      <sheetName val="PMTK"/>
      <sheetName val="IJIN LBR"/>
      <sheetName val="spl"/>
      <sheetName val="Donatur"/>
      <sheetName val="Sheet4"/>
      <sheetName val="Sheet1"/>
      <sheetName val="TBS"/>
      <sheetName val="CPO"/>
      <sheetName val="KERNEL"/>
      <sheetName val="JJG"/>
      <sheetName val="jjg (2)"/>
      <sheetName val="knl"/>
      <sheetName val="cpo(2)"/>
      <sheetName val="cel"/>
      <sheetName val="CPO22"/>
      <sheetName val="Lory"/>
      <sheetName val="POTRET_AFD"/>
      <sheetName val="ABSENSI"/>
      <sheetName val="dft_bns"/>
      <sheetName val="KRT_CT"/>
      <sheetName val="HKNE_BLN"/>
      <sheetName val="DFT_MEET"/>
      <sheetName val="RkHr_(2)"/>
      <sheetName val="dft_bns_(2)"/>
      <sheetName val="Ukuran_Baju_Kaos"/>
      <sheetName val="EXT_POOD"/>
      <sheetName val="Donatur_(2)"/>
      <sheetName val="Sheet1_(2)"/>
      <sheetName val="IJIN_LBR"/>
      <sheetName val="jjg_(2)"/>
      <sheetName val="may'0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t bns"/>
    </sheetNames>
    <sheetDataSet>
      <sheetData sheetId="0"/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"/>
      <sheetName val="mpp"/>
      <sheetName val="janue"/>
      <sheetName val="Feb"/>
      <sheetName val="Apr"/>
      <sheetName val="mEI"/>
      <sheetName val="Juni"/>
      <sheetName val="REKAP BLN"/>
      <sheetName val="RKP"/>
      <sheetName val="LTW"/>
      <sheetName val="Langsir"/>
      <sheetName val="POTRET_AFD"/>
      <sheetName val="Olah"/>
      <sheetName val="dft bns"/>
    </sheetNames>
    <sheetDataSet>
      <sheetData sheetId="0" refreshError="1">
        <row r="1">
          <cell r="A1" t="str">
            <v>PT. SURYARAYA LESTARI 1</v>
          </cell>
        </row>
        <row r="2">
          <cell r="A2" t="str">
            <v>PALM  OIL  MILL</v>
          </cell>
        </row>
        <row r="3">
          <cell r="A3" t="str">
            <v>JUMLAH KARYAWAN</v>
          </cell>
        </row>
        <row r="4">
          <cell r="A4" t="str">
            <v>BULAN :  MARET  2003</v>
          </cell>
        </row>
        <row r="6">
          <cell r="B6" t="str">
            <v xml:space="preserve"> </v>
          </cell>
          <cell r="E6" t="str">
            <v>Jumlah</v>
          </cell>
          <cell r="F6" t="str">
            <v>Jumlah Orang &amp; Hari</v>
          </cell>
        </row>
        <row r="7">
          <cell r="A7" t="str">
            <v>No</v>
          </cell>
          <cell r="B7" t="str">
            <v xml:space="preserve"> </v>
          </cell>
          <cell r="D7" t="str">
            <v>Keterangan</v>
          </cell>
          <cell r="E7" t="str">
            <v>Yang  Ada</v>
          </cell>
          <cell r="F7" t="str">
            <v>Mangkir</v>
          </cell>
          <cell r="G7" t="str">
            <v>Sakit</v>
          </cell>
          <cell r="H7" t="str">
            <v>Izin</v>
          </cell>
          <cell r="I7" t="str">
            <v>Total</v>
          </cell>
        </row>
        <row r="8">
          <cell r="A8" t="str">
            <v>I</v>
          </cell>
          <cell r="C8" t="str">
            <v>ADMINISTRASI</v>
          </cell>
        </row>
        <row r="9">
          <cell r="C9" t="str">
            <v>a. STAFF</v>
          </cell>
        </row>
        <row r="10">
          <cell r="C10">
            <v>1</v>
          </cell>
          <cell r="D10" t="str">
            <v>Mill Manager</v>
          </cell>
          <cell r="E10">
            <v>1</v>
          </cell>
          <cell r="I10">
            <v>0</v>
          </cell>
        </row>
        <row r="11">
          <cell r="C11">
            <v>2</v>
          </cell>
          <cell r="D11" t="str">
            <v>Asst. Maintenance</v>
          </cell>
          <cell r="E11">
            <v>1</v>
          </cell>
          <cell r="I11">
            <v>0</v>
          </cell>
        </row>
        <row r="12">
          <cell r="C12">
            <v>3</v>
          </cell>
          <cell r="D12" t="str">
            <v>Asst. Proses</v>
          </cell>
          <cell r="E12">
            <v>2</v>
          </cell>
          <cell r="I12">
            <v>0</v>
          </cell>
        </row>
        <row r="13">
          <cell r="C13" t="str">
            <v>Sub Total ( a )</v>
          </cell>
          <cell r="E13">
            <v>4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</row>
        <row r="14">
          <cell r="C14" t="str">
            <v>b. Non Staff</v>
          </cell>
        </row>
        <row r="15">
          <cell r="C15">
            <v>4</v>
          </cell>
          <cell r="D15" t="str">
            <v>Kasie. Administrasi</v>
          </cell>
          <cell r="E15">
            <v>1</v>
          </cell>
          <cell r="I15">
            <v>0</v>
          </cell>
        </row>
        <row r="16">
          <cell r="C16">
            <v>5</v>
          </cell>
          <cell r="D16" t="str">
            <v>Kasie Gudang</v>
          </cell>
          <cell r="E16">
            <v>1</v>
          </cell>
          <cell r="I16">
            <v>0</v>
          </cell>
        </row>
        <row r="17">
          <cell r="C17">
            <v>6</v>
          </cell>
          <cell r="D17" t="str">
            <v>Ka. Laboratorium</v>
          </cell>
          <cell r="E17">
            <v>1</v>
          </cell>
          <cell r="I17">
            <v>0</v>
          </cell>
        </row>
        <row r="18">
          <cell r="C18">
            <v>7</v>
          </cell>
          <cell r="D18" t="str">
            <v>Supervisor Proses</v>
          </cell>
          <cell r="E18">
            <v>2</v>
          </cell>
          <cell r="G18">
            <v>4</v>
          </cell>
          <cell r="I18">
            <v>4</v>
          </cell>
        </row>
        <row r="19">
          <cell r="C19">
            <v>8</v>
          </cell>
          <cell r="D19" t="str">
            <v>Electrical Chargeman</v>
          </cell>
          <cell r="E19">
            <v>1</v>
          </cell>
          <cell r="I19">
            <v>0</v>
          </cell>
        </row>
        <row r="20">
          <cell r="C20">
            <v>9</v>
          </cell>
          <cell r="D20" t="str">
            <v>Supervisor Maintenance</v>
          </cell>
          <cell r="E20">
            <v>1</v>
          </cell>
          <cell r="I20">
            <v>0</v>
          </cell>
        </row>
        <row r="21">
          <cell r="C21">
            <v>10</v>
          </cell>
          <cell r="D21" t="str">
            <v>Boiler Chargeman</v>
          </cell>
          <cell r="E21">
            <v>2</v>
          </cell>
          <cell r="I21">
            <v>0</v>
          </cell>
        </row>
        <row r="22">
          <cell r="C22">
            <v>11</v>
          </cell>
          <cell r="D22" t="str">
            <v>Ka. Pelabuhan</v>
          </cell>
        </row>
        <row r="23">
          <cell r="C23" t="str">
            <v>Sub Total ( b )</v>
          </cell>
          <cell r="E23">
            <v>9</v>
          </cell>
          <cell r="F23">
            <v>0</v>
          </cell>
          <cell r="G23">
            <v>4</v>
          </cell>
          <cell r="H23">
            <v>0</v>
          </cell>
          <cell r="I23">
            <v>4</v>
          </cell>
        </row>
        <row r="24">
          <cell r="C24" t="str">
            <v>c. Other</v>
          </cell>
        </row>
        <row r="25">
          <cell r="C25">
            <v>12</v>
          </cell>
          <cell r="D25" t="str">
            <v>Krani Kantor</v>
          </cell>
          <cell r="E25">
            <v>1</v>
          </cell>
          <cell r="I25">
            <v>0</v>
          </cell>
        </row>
        <row r="26">
          <cell r="C26">
            <v>13</v>
          </cell>
          <cell r="D26" t="str">
            <v>Krani Gudang</v>
          </cell>
          <cell r="E26">
            <v>1</v>
          </cell>
          <cell r="I26">
            <v>0</v>
          </cell>
        </row>
        <row r="27">
          <cell r="C27">
            <v>14</v>
          </cell>
          <cell r="D27" t="str">
            <v>Laboratory Analyst</v>
          </cell>
          <cell r="E27">
            <v>2</v>
          </cell>
          <cell r="I27">
            <v>0</v>
          </cell>
        </row>
        <row r="28">
          <cell r="C28">
            <v>15</v>
          </cell>
          <cell r="D28" t="str">
            <v>Satpam</v>
          </cell>
          <cell r="E28">
            <v>6</v>
          </cell>
          <cell r="I28">
            <v>0</v>
          </cell>
        </row>
        <row r="29">
          <cell r="C29">
            <v>16</v>
          </cell>
          <cell r="D29" t="str">
            <v>Driver</v>
          </cell>
          <cell r="E29">
            <v>1</v>
          </cell>
          <cell r="G29">
            <v>1</v>
          </cell>
          <cell r="I29">
            <v>1</v>
          </cell>
        </row>
        <row r="30">
          <cell r="C30">
            <v>17</v>
          </cell>
          <cell r="D30" t="str">
            <v>Pembantu For Manager</v>
          </cell>
          <cell r="E30" t="str">
            <v xml:space="preserve"> </v>
          </cell>
          <cell r="I30">
            <v>0</v>
          </cell>
        </row>
        <row r="31">
          <cell r="C31">
            <v>18</v>
          </cell>
          <cell r="D31" t="str">
            <v>Operator SSB</v>
          </cell>
          <cell r="E31">
            <v>1</v>
          </cell>
          <cell r="I31">
            <v>0</v>
          </cell>
        </row>
        <row r="32">
          <cell r="C32">
            <v>19</v>
          </cell>
          <cell r="D32" t="str">
            <v>Operator Computer</v>
          </cell>
        </row>
        <row r="33">
          <cell r="C33" t="str">
            <v>Sub Total ( c )</v>
          </cell>
          <cell r="E33">
            <v>12</v>
          </cell>
          <cell r="F33">
            <v>0</v>
          </cell>
          <cell r="G33">
            <v>1</v>
          </cell>
          <cell r="H33">
            <v>0</v>
          </cell>
          <cell r="I33">
            <v>1</v>
          </cell>
        </row>
        <row r="34">
          <cell r="C34" t="str">
            <v>Sub Total ( I )</v>
          </cell>
          <cell r="E34">
            <v>25</v>
          </cell>
          <cell r="F34">
            <v>0</v>
          </cell>
          <cell r="G34">
            <v>5</v>
          </cell>
          <cell r="H34">
            <v>0</v>
          </cell>
          <cell r="I34">
            <v>5</v>
          </cell>
        </row>
        <row r="35">
          <cell r="A35" t="str">
            <v>II</v>
          </cell>
          <cell r="C35" t="str">
            <v>PROCESS / SHIFT</v>
          </cell>
        </row>
        <row r="36">
          <cell r="C36">
            <v>20</v>
          </cell>
          <cell r="D36" t="str">
            <v>Krani Weighbridge</v>
          </cell>
          <cell r="E36">
            <v>2</v>
          </cell>
          <cell r="G36">
            <v>2</v>
          </cell>
          <cell r="I36">
            <v>2</v>
          </cell>
        </row>
        <row r="37">
          <cell r="C37">
            <v>21</v>
          </cell>
          <cell r="D37" t="str">
            <v>Loading Ramp Attendant</v>
          </cell>
          <cell r="E37">
            <v>6</v>
          </cell>
          <cell r="G37">
            <v>5</v>
          </cell>
          <cell r="I37">
            <v>5</v>
          </cell>
        </row>
        <row r="38">
          <cell r="C38">
            <v>22</v>
          </cell>
          <cell r="D38" t="str">
            <v>Transfer Carry</v>
          </cell>
          <cell r="I38">
            <v>0</v>
          </cell>
        </row>
        <row r="39">
          <cell r="C39">
            <v>23</v>
          </cell>
          <cell r="D39" t="str">
            <v>Capstans / Chainman</v>
          </cell>
          <cell r="E39">
            <v>8</v>
          </cell>
          <cell r="G39">
            <v>23</v>
          </cell>
          <cell r="I39">
            <v>23</v>
          </cell>
        </row>
        <row r="40">
          <cell r="C40">
            <v>24</v>
          </cell>
          <cell r="D40" t="str">
            <v>Skid Loader / MF</v>
          </cell>
          <cell r="E40">
            <v>2</v>
          </cell>
          <cell r="G40">
            <v>1</v>
          </cell>
          <cell r="I40">
            <v>1</v>
          </cell>
        </row>
        <row r="41">
          <cell r="C41">
            <v>25</v>
          </cell>
          <cell r="D41" t="str">
            <v>Steriliser Attendant</v>
          </cell>
          <cell r="E41">
            <v>4</v>
          </cell>
          <cell r="G41">
            <v>2</v>
          </cell>
          <cell r="I41">
            <v>2</v>
          </cell>
        </row>
        <row r="42">
          <cell r="C42">
            <v>26</v>
          </cell>
          <cell r="D42" t="str">
            <v>Crane Driver</v>
          </cell>
          <cell r="E42">
            <v>4</v>
          </cell>
          <cell r="G42">
            <v>5</v>
          </cell>
          <cell r="I42">
            <v>5</v>
          </cell>
        </row>
        <row r="43">
          <cell r="C43">
            <v>27</v>
          </cell>
          <cell r="D43" t="str">
            <v>Recycle USB Operator</v>
          </cell>
          <cell r="E43">
            <v>2</v>
          </cell>
          <cell r="I43">
            <v>0</v>
          </cell>
        </row>
        <row r="44">
          <cell r="C44">
            <v>28</v>
          </cell>
          <cell r="D44" t="str">
            <v>Incinerator Operator</v>
          </cell>
          <cell r="I44">
            <v>0</v>
          </cell>
        </row>
        <row r="45">
          <cell r="C45">
            <v>29</v>
          </cell>
          <cell r="D45" t="str">
            <v>Press Attendant</v>
          </cell>
          <cell r="E45">
            <v>4</v>
          </cell>
          <cell r="G45">
            <v>2</v>
          </cell>
          <cell r="I45">
            <v>2</v>
          </cell>
        </row>
        <row r="46">
          <cell r="C46">
            <v>30</v>
          </cell>
          <cell r="D46" t="str">
            <v>Clarification Attendant</v>
          </cell>
          <cell r="E46">
            <v>4</v>
          </cell>
          <cell r="I46">
            <v>0</v>
          </cell>
        </row>
        <row r="47">
          <cell r="C47">
            <v>31</v>
          </cell>
          <cell r="D47" t="str">
            <v>Kernel Station Attendant</v>
          </cell>
          <cell r="E47">
            <v>5</v>
          </cell>
          <cell r="G47">
            <v>2</v>
          </cell>
          <cell r="I47">
            <v>2</v>
          </cell>
        </row>
        <row r="48">
          <cell r="C48">
            <v>32</v>
          </cell>
          <cell r="D48" t="str">
            <v>Boiler Attendant</v>
          </cell>
          <cell r="E48">
            <v>8</v>
          </cell>
          <cell r="G48">
            <v>1</v>
          </cell>
          <cell r="I48">
            <v>1</v>
          </cell>
        </row>
        <row r="49">
          <cell r="C49">
            <v>33</v>
          </cell>
          <cell r="D49" t="str">
            <v>Power Station Attendant</v>
          </cell>
          <cell r="E49">
            <v>3</v>
          </cell>
          <cell r="G49">
            <v>2</v>
          </cell>
          <cell r="I49">
            <v>2</v>
          </cell>
        </row>
        <row r="50">
          <cell r="C50">
            <v>34</v>
          </cell>
          <cell r="D50" t="str">
            <v>Water Treatment Attendant</v>
          </cell>
          <cell r="E50">
            <v>2</v>
          </cell>
          <cell r="G50">
            <v>1</v>
          </cell>
          <cell r="I50">
            <v>1</v>
          </cell>
        </row>
        <row r="51">
          <cell r="C51">
            <v>35</v>
          </cell>
          <cell r="D51" t="str">
            <v>Effluent Treatment Operator</v>
          </cell>
          <cell r="E51">
            <v>2</v>
          </cell>
          <cell r="I51">
            <v>0</v>
          </cell>
        </row>
        <row r="52">
          <cell r="C52">
            <v>36</v>
          </cell>
          <cell r="D52" t="str">
            <v>Land Aplication</v>
          </cell>
          <cell r="E52">
            <v>1</v>
          </cell>
          <cell r="I52">
            <v>0</v>
          </cell>
        </row>
        <row r="53">
          <cell r="C53">
            <v>37</v>
          </cell>
          <cell r="D53" t="str">
            <v>Laboratory Attendant</v>
          </cell>
          <cell r="E53">
            <v>2</v>
          </cell>
          <cell r="I53">
            <v>0</v>
          </cell>
        </row>
        <row r="54">
          <cell r="C54">
            <v>38</v>
          </cell>
          <cell r="D54" t="str">
            <v>FFB Grading/Despatch</v>
          </cell>
          <cell r="E54">
            <v>4</v>
          </cell>
          <cell r="I54">
            <v>0</v>
          </cell>
        </row>
        <row r="55">
          <cell r="C55">
            <v>39</v>
          </cell>
          <cell r="D55" t="str">
            <v>General Worker</v>
          </cell>
          <cell r="E55">
            <v>3</v>
          </cell>
          <cell r="I55">
            <v>0</v>
          </cell>
        </row>
        <row r="56">
          <cell r="C56">
            <v>40</v>
          </cell>
          <cell r="D56" t="str">
            <v>Asst. Supervisor</v>
          </cell>
          <cell r="E56">
            <v>2</v>
          </cell>
          <cell r="I56">
            <v>0</v>
          </cell>
        </row>
        <row r="57">
          <cell r="C57" t="str">
            <v>Sub Total ( II )</v>
          </cell>
          <cell r="E57">
            <v>68</v>
          </cell>
          <cell r="F57">
            <v>0</v>
          </cell>
          <cell r="G57">
            <v>46</v>
          </cell>
          <cell r="H57">
            <v>0</v>
          </cell>
          <cell r="I57">
            <v>46</v>
          </cell>
        </row>
        <row r="58">
          <cell r="A58" t="str">
            <v>III</v>
          </cell>
          <cell r="C58" t="str">
            <v>WORKSHOP</v>
          </cell>
        </row>
        <row r="59">
          <cell r="C59">
            <v>41</v>
          </cell>
          <cell r="D59" t="str">
            <v>Machinist</v>
          </cell>
          <cell r="E59">
            <v>1</v>
          </cell>
          <cell r="I59">
            <v>0</v>
          </cell>
        </row>
        <row r="60">
          <cell r="C60">
            <v>42</v>
          </cell>
          <cell r="D60" t="str">
            <v>Fitter Mechanic</v>
          </cell>
          <cell r="E60">
            <v>4</v>
          </cell>
          <cell r="H60">
            <v>1</v>
          </cell>
          <cell r="I60">
            <v>1</v>
          </cell>
        </row>
        <row r="61">
          <cell r="C61">
            <v>43</v>
          </cell>
          <cell r="D61" t="str">
            <v>Fitter Electric</v>
          </cell>
          <cell r="E61">
            <v>1</v>
          </cell>
          <cell r="I61">
            <v>0</v>
          </cell>
        </row>
        <row r="62">
          <cell r="C62">
            <v>44</v>
          </cell>
          <cell r="D62" t="str">
            <v>Helper Fitter Mechanic</v>
          </cell>
          <cell r="E62">
            <v>5</v>
          </cell>
          <cell r="G62">
            <v>3</v>
          </cell>
          <cell r="I62">
            <v>3</v>
          </cell>
        </row>
        <row r="63">
          <cell r="C63">
            <v>45</v>
          </cell>
          <cell r="D63" t="str">
            <v>Helper Fitter Electric</v>
          </cell>
          <cell r="E63">
            <v>2</v>
          </cell>
          <cell r="I63">
            <v>0</v>
          </cell>
        </row>
        <row r="64">
          <cell r="C64">
            <v>46</v>
          </cell>
          <cell r="D64" t="str">
            <v>Greser</v>
          </cell>
          <cell r="E64">
            <v>2</v>
          </cell>
          <cell r="G64">
            <v>1</v>
          </cell>
          <cell r="I64">
            <v>1</v>
          </cell>
        </row>
        <row r="65">
          <cell r="C65">
            <v>47</v>
          </cell>
          <cell r="D65" t="str">
            <v>Krani Maintenance</v>
          </cell>
          <cell r="E65">
            <v>1</v>
          </cell>
          <cell r="G65">
            <v>3</v>
          </cell>
          <cell r="I65">
            <v>3</v>
          </cell>
        </row>
        <row r="66">
          <cell r="C66" t="str">
            <v>Sub Total ( III )</v>
          </cell>
          <cell r="E66">
            <v>16</v>
          </cell>
          <cell r="F66">
            <v>0</v>
          </cell>
          <cell r="G66">
            <v>7</v>
          </cell>
          <cell r="H66">
            <v>1</v>
          </cell>
          <cell r="I66">
            <v>8</v>
          </cell>
        </row>
        <row r="67">
          <cell r="A67" t="str">
            <v>IV</v>
          </cell>
          <cell r="C67" t="str">
            <v>PELABUHAN</v>
          </cell>
        </row>
        <row r="68">
          <cell r="C68">
            <v>48</v>
          </cell>
          <cell r="D68" t="str">
            <v>Mechanic / Operator</v>
          </cell>
        </row>
        <row r="69">
          <cell r="C69">
            <v>49</v>
          </cell>
          <cell r="D69" t="str">
            <v>Operator Timbangan</v>
          </cell>
        </row>
        <row r="70">
          <cell r="C70">
            <v>50</v>
          </cell>
          <cell r="D70" t="str">
            <v>Workers Compound Upkeep</v>
          </cell>
        </row>
        <row r="71">
          <cell r="C71">
            <v>51</v>
          </cell>
          <cell r="D71" t="str">
            <v>Sopir Mobil Tanki</v>
          </cell>
        </row>
        <row r="72">
          <cell r="C72">
            <v>52</v>
          </cell>
          <cell r="D72" t="str">
            <v>Satpam</v>
          </cell>
        </row>
        <row r="73">
          <cell r="C73">
            <v>53</v>
          </cell>
          <cell r="D73" t="str">
            <v>Krani</v>
          </cell>
        </row>
        <row r="74">
          <cell r="C74">
            <v>54</v>
          </cell>
          <cell r="D74" t="str">
            <v>Boiler Operator</v>
          </cell>
        </row>
        <row r="75">
          <cell r="C75" t="str">
            <v>Sub Total ( IV )</v>
          </cell>
          <cell r="E75" t="str">
            <v xml:space="preserve"> </v>
          </cell>
        </row>
        <row r="77">
          <cell r="C77" t="str">
            <v>GRAND TOTAL ( I, II, III, IV )</v>
          </cell>
          <cell r="E77" t="e">
            <v>#VALUE!</v>
          </cell>
          <cell r="F77">
            <v>0</v>
          </cell>
          <cell r="G77">
            <v>58</v>
          </cell>
          <cell r="H77">
            <v>1</v>
          </cell>
          <cell r="I77">
            <v>59</v>
          </cell>
        </row>
        <row r="79">
          <cell r="A79" t="str">
            <v>Diketahui,</v>
          </cell>
          <cell r="E79" t="str">
            <v>Dibuat Oleh,</v>
          </cell>
        </row>
        <row r="83">
          <cell r="A83" t="str">
            <v>Andi Syarif Saransi</v>
          </cell>
          <cell r="E83" t="str">
            <v>Sirajuddin Ar</v>
          </cell>
        </row>
        <row r="84">
          <cell r="A84" t="str">
            <v>Ka. Pabrik</v>
          </cell>
          <cell r="E84" t="str">
            <v>Kasie. Adm. Pab.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"/>
    </sheetNames>
    <sheetDataSet>
      <sheetData sheetId="0"/>
    </sheetDataSet>
  </externalBook>
</externalLink>
</file>

<file path=xl/externalLinks/externalLink1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lah"/>
      <sheetName val="April"/>
      <sheetName val="Data Prod_Graf"/>
      <sheetName val="GRAFTANKOS"/>
      <sheetName val="Data SRL"/>
      <sheetName val="Data Cost1"/>
      <sheetName val="land"/>
      <sheetName val="Dt Breakdown"/>
      <sheetName val="PK Olah"/>
      <sheetName val="PK RM"/>
      <sheetName val="Graf SRL"/>
      <sheetName val="KPI"/>
      <sheetName val="PCr"/>
      <sheetName val="Janload"/>
      <sheetName val="Feb"/>
      <sheetName val="Mar"/>
      <sheetName val="GRAF COST"/>
      <sheetName val="DATA COST"/>
      <sheetName val="CPO"/>
      <sheetName val="PABRIK"/>
      <sheetName val="LA02"/>
      <sheetName val="LA03"/>
      <sheetName val="LAJan"/>
      <sheetName val="LAFeb"/>
      <sheetName val="LAMar"/>
      <sheetName val="Peta"/>
      <sheetName val="Slow"/>
      <sheetName val="Fast"/>
      <sheetName val="Insurance"/>
      <sheetName val="Dead"/>
      <sheetName val="Sheet1"/>
      <sheetName val="Bagan"/>
      <sheetName val="REKAP"/>
      <sheetName val="MONITOR"/>
      <sheetName val="BBM"/>
      <sheetName val="SOlar"/>
      <sheetName val="po-ho"/>
      <sheetName val="SPB-HO"/>
      <sheetName val="LAY"/>
      <sheetName val="EFC 05 HO"/>
      <sheetName val="GRA HKNE 05 06"/>
      <sheetName val="DATA LTW"/>
      <sheetName val="dft bns"/>
      <sheetName val="Data_Prod_Graf"/>
      <sheetName val="Data_SRL"/>
      <sheetName val="Data_Cost1"/>
      <sheetName val="Dt_Breakdown"/>
      <sheetName val="PK_Olah"/>
      <sheetName val="PK_RM"/>
      <sheetName val="Graf_SRL"/>
      <sheetName val="GRAF_COST"/>
      <sheetName val="DATA_COST"/>
    </sheetNames>
    <sheetDataSet>
      <sheetData sheetId="0" refreshError="1">
        <row r="1">
          <cell r="A1" t="str">
            <v>DAFTAR STOCK MATERIAL &amp; SPARE PART</v>
          </cell>
        </row>
        <row r="4">
          <cell r="A4" t="str">
            <v>No.</v>
          </cell>
          <cell r="B4" t="str">
            <v>Nomor</v>
          </cell>
          <cell r="D4" t="str">
            <v>KODE</v>
          </cell>
          <cell r="G4" t="str">
            <v>NAMA</v>
          </cell>
          <cell r="H4" t="str">
            <v>SPESIFIKASI</v>
          </cell>
          <cell r="J4" t="str">
            <v>STN</v>
          </cell>
          <cell r="K4" t="str">
            <v>STOCK</v>
          </cell>
          <cell r="L4" t="str">
            <v>T    T    G</v>
          </cell>
          <cell r="AQ4" t="str">
            <v xml:space="preserve">  </v>
          </cell>
          <cell r="AR4" t="str">
            <v>Nomor</v>
          </cell>
          <cell r="AT4" t="str">
            <v>S    K   B</v>
          </cell>
          <cell r="BZ4" t="str">
            <v>STOCK</v>
          </cell>
          <cell r="CA4" t="str">
            <v>HARGA</v>
          </cell>
        </row>
        <row r="5">
          <cell r="A5" t="str">
            <v>Urt</v>
          </cell>
          <cell r="B5" t="str">
            <v>RAK</v>
          </cell>
          <cell r="D5" t="str">
            <v>BARANG</v>
          </cell>
          <cell r="G5" t="str">
            <v>BARANG</v>
          </cell>
          <cell r="H5" t="str">
            <v>BARANG</v>
          </cell>
          <cell r="J5" t="str">
            <v xml:space="preserve">  </v>
          </cell>
          <cell r="K5" t="str">
            <v>AWAL</v>
          </cell>
          <cell r="L5">
            <v>26</v>
          </cell>
          <cell r="M5">
            <v>27</v>
          </cell>
          <cell r="N5">
            <v>28</v>
          </cell>
          <cell r="O5">
            <v>29</v>
          </cell>
          <cell r="P5">
            <v>30</v>
          </cell>
          <cell r="Q5">
            <v>31</v>
          </cell>
          <cell r="R5" t="str">
            <v xml:space="preserve"> 1</v>
          </cell>
          <cell r="S5" t="str">
            <v xml:space="preserve"> 2</v>
          </cell>
          <cell r="T5" t="str">
            <v xml:space="preserve"> 3</v>
          </cell>
          <cell r="U5" t="str">
            <v xml:space="preserve"> 4</v>
          </cell>
          <cell r="V5" t="str">
            <v xml:space="preserve"> 5</v>
          </cell>
          <cell r="W5" t="str">
            <v xml:space="preserve"> 6</v>
          </cell>
          <cell r="X5" t="str">
            <v xml:space="preserve"> 7</v>
          </cell>
          <cell r="Y5" t="str">
            <v xml:space="preserve"> 8</v>
          </cell>
          <cell r="Z5" t="str">
            <v xml:space="preserve"> 9</v>
          </cell>
          <cell r="AA5">
            <v>10</v>
          </cell>
          <cell r="AB5">
            <v>11</v>
          </cell>
          <cell r="AC5">
            <v>12</v>
          </cell>
          <cell r="AD5">
            <v>13</v>
          </cell>
          <cell r="AE5">
            <v>14</v>
          </cell>
          <cell r="AF5">
            <v>15</v>
          </cell>
          <cell r="AG5">
            <v>16</v>
          </cell>
          <cell r="AH5">
            <v>17</v>
          </cell>
          <cell r="AI5">
            <v>18</v>
          </cell>
          <cell r="AJ5">
            <v>19</v>
          </cell>
          <cell r="AK5">
            <v>20</v>
          </cell>
          <cell r="AL5">
            <v>21</v>
          </cell>
          <cell r="AM5">
            <v>22</v>
          </cell>
          <cell r="AN5">
            <v>23</v>
          </cell>
          <cell r="AO5">
            <v>24</v>
          </cell>
          <cell r="AP5">
            <v>25</v>
          </cell>
          <cell r="AQ5" t="str">
            <v>TTL-TTG</v>
          </cell>
          <cell r="AR5" t="str">
            <v>PO/SPB</v>
          </cell>
          <cell r="AS5" t="str">
            <v>TTG</v>
          </cell>
          <cell r="AT5">
            <v>26</v>
          </cell>
          <cell r="AU5">
            <v>27</v>
          </cell>
          <cell r="AV5">
            <v>28</v>
          </cell>
          <cell r="AW5">
            <v>29</v>
          </cell>
          <cell r="AX5">
            <v>30</v>
          </cell>
          <cell r="AY5">
            <v>31</v>
          </cell>
          <cell r="AZ5">
            <v>1</v>
          </cell>
          <cell r="BA5">
            <v>2</v>
          </cell>
          <cell r="BB5">
            <v>3</v>
          </cell>
          <cell r="BC5">
            <v>4</v>
          </cell>
          <cell r="BD5">
            <v>5</v>
          </cell>
          <cell r="BE5">
            <v>6</v>
          </cell>
          <cell r="BF5">
            <v>7</v>
          </cell>
          <cell r="BG5">
            <v>8</v>
          </cell>
          <cell r="BH5">
            <v>9</v>
          </cell>
          <cell r="BI5">
            <v>10</v>
          </cell>
          <cell r="BJ5">
            <v>11</v>
          </cell>
          <cell r="BK5">
            <v>12</v>
          </cell>
          <cell r="BL5">
            <v>13</v>
          </cell>
          <cell r="BM5">
            <v>14</v>
          </cell>
          <cell r="BN5">
            <v>15</v>
          </cell>
          <cell r="BO5">
            <v>16</v>
          </cell>
          <cell r="BP5">
            <v>17</v>
          </cell>
          <cell r="BQ5">
            <v>18</v>
          </cell>
          <cell r="BR5">
            <v>19</v>
          </cell>
          <cell r="BS5">
            <v>20</v>
          </cell>
          <cell r="BT5">
            <v>21</v>
          </cell>
          <cell r="BU5">
            <v>22</v>
          </cell>
          <cell r="BV5">
            <v>23</v>
          </cell>
          <cell r="BW5">
            <v>24</v>
          </cell>
          <cell r="BX5">
            <v>25</v>
          </cell>
          <cell r="BY5" t="str">
            <v>TTL-SKB</v>
          </cell>
          <cell r="BZ5" t="str">
            <v>AKHIR</v>
          </cell>
          <cell r="CA5" t="str">
            <v>STN</v>
          </cell>
        </row>
        <row r="6">
          <cell r="A6">
            <v>1</v>
          </cell>
          <cell r="D6" t="str">
            <v>9400-</v>
          </cell>
          <cell r="E6" t="str">
            <v>05.K.033</v>
          </cell>
          <cell r="G6" t="str">
            <v>Air Accu</v>
          </cell>
          <cell r="H6" t="str">
            <v xml:space="preserve"> Zuur</v>
          </cell>
          <cell r="J6" t="str">
            <v>Ltr</v>
          </cell>
          <cell r="K6">
            <v>35</v>
          </cell>
          <cell r="AR6" t="str">
            <v>007</v>
          </cell>
          <cell r="BZ6">
            <v>35</v>
          </cell>
          <cell r="CA6">
            <v>2000</v>
          </cell>
        </row>
        <row r="8">
          <cell r="A8">
            <v>2</v>
          </cell>
          <cell r="D8" t="str">
            <v>9400-</v>
          </cell>
          <cell r="E8" t="str">
            <v>03.B.002</v>
          </cell>
          <cell r="G8" t="str">
            <v>Alkohol</v>
          </cell>
          <cell r="J8" t="str">
            <v>Ltr</v>
          </cell>
          <cell r="K8">
            <v>0</v>
          </cell>
          <cell r="AR8" t="str">
            <v>0458</v>
          </cell>
          <cell r="BZ8">
            <v>0</v>
          </cell>
          <cell r="CA8">
            <v>9750</v>
          </cell>
        </row>
        <row r="9">
          <cell r="A9">
            <v>3</v>
          </cell>
          <cell r="D9" t="str">
            <v>9400-</v>
          </cell>
          <cell r="E9" t="str">
            <v>03.B.002</v>
          </cell>
          <cell r="G9" t="str">
            <v>Alkohol</v>
          </cell>
          <cell r="J9" t="str">
            <v>Ltr</v>
          </cell>
          <cell r="K9">
            <v>200</v>
          </cell>
          <cell r="AS9" t="str">
            <v>0458</v>
          </cell>
          <cell r="BZ9">
            <v>200</v>
          </cell>
          <cell r="CA9">
            <v>12500</v>
          </cell>
        </row>
        <row r="11">
          <cell r="A11">
            <v>4</v>
          </cell>
          <cell r="D11" t="str">
            <v>9400-</v>
          </cell>
          <cell r="E11" t="str">
            <v xml:space="preserve"> 02.A.001</v>
          </cell>
          <cell r="G11" t="str">
            <v>Aluminium Sulfate</v>
          </cell>
          <cell r="J11" t="str">
            <v>Kg</v>
          </cell>
          <cell r="K11">
            <v>950</v>
          </cell>
          <cell r="AR11" t="str">
            <v>305</v>
          </cell>
          <cell r="AS11" t="str">
            <v>679/02</v>
          </cell>
          <cell r="BY11">
            <v>950</v>
          </cell>
          <cell r="BZ11">
            <v>0</v>
          </cell>
          <cell r="CA11">
            <v>1600</v>
          </cell>
        </row>
        <row r="12">
          <cell r="A12">
            <v>5</v>
          </cell>
          <cell r="D12" t="str">
            <v>9400-</v>
          </cell>
          <cell r="E12" t="str">
            <v xml:space="preserve"> 02.A.001</v>
          </cell>
          <cell r="G12" t="str">
            <v>Aluminium Sulfate</v>
          </cell>
          <cell r="J12" t="str">
            <v>Kg</v>
          </cell>
          <cell r="K12">
            <v>0</v>
          </cell>
          <cell r="AQ12">
            <v>1200</v>
          </cell>
          <cell r="AR12" t="str">
            <v>045</v>
          </cell>
          <cell r="AS12" t="str">
            <v>138/03</v>
          </cell>
          <cell r="BY12">
            <v>100</v>
          </cell>
          <cell r="BZ12">
            <v>1100</v>
          </cell>
          <cell r="CA12">
            <v>1500</v>
          </cell>
        </row>
        <row r="14">
          <cell r="A14">
            <v>6</v>
          </cell>
          <cell r="D14" t="str">
            <v>9400-</v>
          </cell>
          <cell r="E14" t="str">
            <v>05.I.079</v>
          </cell>
          <cell r="G14" t="str">
            <v>Amplot</v>
          </cell>
          <cell r="H14" t="str">
            <v>Coklat</v>
          </cell>
          <cell r="J14" t="str">
            <v>Box</v>
          </cell>
          <cell r="K14">
            <v>0</v>
          </cell>
          <cell r="BZ14">
            <v>0</v>
          </cell>
          <cell r="CA14">
            <v>11500</v>
          </cell>
        </row>
        <row r="15">
          <cell r="A15">
            <v>7</v>
          </cell>
          <cell r="D15" t="str">
            <v>9400-</v>
          </cell>
          <cell r="E15" t="str">
            <v>05.I.079</v>
          </cell>
          <cell r="G15" t="str">
            <v>Amplot  Sedang</v>
          </cell>
          <cell r="J15" t="str">
            <v>Box</v>
          </cell>
          <cell r="K15">
            <v>0</v>
          </cell>
          <cell r="BZ15">
            <v>0</v>
          </cell>
          <cell r="CA15">
            <v>14500</v>
          </cell>
        </row>
        <row r="16">
          <cell r="A16">
            <v>8</v>
          </cell>
          <cell r="D16" t="str">
            <v>9400-</v>
          </cell>
          <cell r="E16" t="str">
            <v>05.I.065</v>
          </cell>
          <cell r="G16" t="str">
            <v>Amplot Tali</v>
          </cell>
          <cell r="J16" t="str">
            <v>Lbr</v>
          </cell>
          <cell r="K16">
            <v>0</v>
          </cell>
          <cell r="BZ16">
            <v>0</v>
          </cell>
          <cell r="CA16">
            <v>1000</v>
          </cell>
        </row>
        <row r="18">
          <cell r="A18">
            <v>9</v>
          </cell>
          <cell r="D18" t="str">
            <v>9400-</v>
          </cell>
          <cell r="E18" t="str">
            <v>05.K.115</v>
          </cell>
          <cell r="G18" t="str">
            <v>Angkong</v>
          </cell>
          <cell r="H18" t="str">
            <v xml:space="preserve"> </v>
          </cell>
          <cell r="J18" t="str">
            <v>Pc</v>
          </cell>
          <cell r="K18">
            <v>0</v>
          </cell>
          <cell r="AR18" t="str">
            <v>289</v>
          </cell>
          <cell r="AS18" t="str">
            <v>636</v>
          </cell>
          <cell r="BZ18">
            <v>0</v>
          </cell>
          <cell r="CA18">
            <v>126500</v>
          </cell>
        </row>
        <row r="19">
          <cell r="A19">
            <v>10</v>
          </cell>
          <cell r="G19" t="str">
            <v>APAR</v>
          </cell>
          <cell r="H19" t="str">
            <v>Jenis  Air  @ 9Kg</v>
          </cell>
          <cell r="J19" t="str">
            <v>Tbg</v>
          </cell>
          <cell r="K19">
            <v>0</v>
          </cell>
          <cell r="AR19" t="str">
            <v>165</v>
          </cell>
          <cell r="BZ19">
            <v>0</v>
          </cell>
          <cell r="CA19">
            <v>271650</v>
          </cell>
        </row>
        <row r="20">
          <cell r="A20">
            <v>11</v>
          </cell>
          <cell r="G20" t="str">
            <v>APAR</v>
          </cell>
          <cell r="H20" t="str">
            <v>Jenis  Powder @ 9Kg</v>
          </cell>
          <cell r="J20" t="str">
            <v>Tbg</v>
          </cell>
          <cell r="K20">
            <v>0</v>
          </cell>
          <cell r="AR20" t="str">
            <v>165</v>
          </cell>
          <cell r="BZ20">
            <v>0</v>
          </cell>
          <cell r="CA20">
            <v>419220</v>
          </cell>
        </row>
        <row r="21">
          <cell r="A21">
            <v>12</v>
          </cell>
          <cell r="D21" t="str">
            <v xml:space="preserve"> 9400-</v>
          </cell>
          <cell r="E21" t="str">
            <v>05.K.2656</v>
          </cell>
          <cell r="G21" t="str">
            <v>Apron Dada</v>
          </cell>
          <cell r="H21" t="str">
            <v xml:space="preserve"> </v>
          </cell>
          <cell r="J21" t="str">
            <v>Pc</v>
          </cell>
          <cell r="K21">
            <v>0</v>
          </cell>
          <cell r="BZ21">
            <v>0</v>
          </cell>
          <cell r="CA21">
            <v>150000</v>
          </cell>
        </row>
        <row r="23">
          <cell r="A23">
            <v>13</v>
          </cell>
          <cell r="D23" t="str">
            <v>9400-</v>
          </cell>
          <cell r="E23" t="str">
            <v>05.K.1968</v>
          </cell>
          <cell r="G23" t="str">
            <v xml:space="preserve">Batrey </v>
          </cell>
          <cell r="H23" t="str">
            <v>Besar/1,5V</v>
          </cell>
          <cell r="J23" t="str">
            <v>Pc</v>
          </cell>
          <cell r="K23">
            <v>0</v>
          </cell>
          <cell r="BZ23">
            <v>0</v>
          </cell>
          <cell r="CA23">
            <v>1750</v>
          </cell>
        </row>
        <row r="24">
          <cell r="A24">
            <v>14</v>
          </cell>
          <cell r="D24" t="str">
            <v>9400-</v>
          </cell>
          <cell r="E24" t="str">
            <v>05.K.1849</v>
          </cell>
          <cell r="G24" t="str">
            <v>Battery</v>
          </cell>
          <cell r="H24" t="str">
            <v xml:space="preserve"> 9V Segi-4</v>
          </cell>
          <cell r="J24" t="str">
            <v>Pc</v>
          </cell>
          <cell r="K24">
            <v>9</v>
          </cell>
          <cell r="AR24" t="str">
            <v>776</v>
          </cell>
          <cell r="AS24" t="str">
            <v>274/00</v>
          </cell>
          <cell r="BZ24">
            <v>9</v>
          </cell>
          <cell r="CA24">
            <v>3500</v>
          </cell>
        </row>
        <row r="26">
          <cell r="A26">
            <v>15</v>
          </cell>
          <cell r="D26" t="str">
            <v>9400-</v>
          </cell>
          <cell r="G26" t="str">
            <v>Benang Jahit Karung</v>
          </cell>
          <cell r="J26" t="str">
            <v>Roll</v>
          </cell>
          <cell r="K26">
            <v>261</v>
          </cell>
          <cell r="AR26" t="str">
            <v>0811</v>
          </cell>
          <cell r="BY26">
            <v>50</v>
          </cell>
          <cell r="BZ26">
            <v>211</v>
          </cell>
          <cell r="CA26">
            <v>5000</v>
          </cell>
        </row>
        <row r="27">
          <cell r="A27">
            <v>16</v>
          </cell>
          <cell r="D27" t="str">
            <v>9400-</v>
          </cell>
          <cell r="E27" t="str">
            <v>05.K.1150</v>
          </cell>
          <cell r="G27" t="str">
            <v>Buku</v>
          </cell>
          <cell r="J27" t="str">
            <v>Bk</v>
          </cell>
          <cell r="K27">
            <v>0</v>
          </cell>
          <cell r="BZ27">
            <v>0</v>
          </cell>
          <cell r="CA27">
            <v>4500</v>
          </cell>
        </row>
        <row r="28">
          <cell r="A28">
            <v>17</v>
          </cell>
          <cell r="D28" t="str">
            <v>9400-</v>
          </cell>
          <cell r="E28" t="str">
            <v>05.K.1150</v>
          </cell>
          <cell r="G28" t="str">
            <v>Buku</v>
          </cell>
          <cell r="J28" t="str">
            <v>Bk</v>
          </cell>
          <cell r="K28">
            <v>0</v>
          </cell>
          <cell r="AR28" t="str">
            <v>236</v>
          </cell>
          <cell r="AS28" t="str">
            <v>606</v>
          </cell>
          <cell r="BZ28">
            <v>0</v>
          </cell>
          <cell r="CA28">
            <v>4000</v>
          </cell>
        </row>
        <row r="29">
          <cell r="A29">
            <v>18</v>
          </cell>
          <cell r="D29" t="str">
            <v>9400-</v>
          </cell>
          <cell r="E29" t="str">
            <v>05.K.1366</v>
          </cell>
          <cell r="G29" t="str">
            <v>Buku Folio</v>
          </cell>
          <cell r="J29" t="str">
            <v>Bk</v>
          </cell>
          <cell r="K29">
            <v>0</v>
          </cell>
          <cell r="AR29" t="str">
            <v>236</v>
          </cell>
          <cell r="AS29" t="str">
            <v>606</v>
          </cell>
          <cell r="BZ29">
            <v>0</v>
          </cell>
          <cell r="CA29">
            <v>6500</v>
          </cell>
        </row>
        <row r="30">
          <cell r="A30">
            <v>19</v>
          </cell>
          <cell r="D30" t="str">
            <v>9400-</v>
          </cell>
          <cell r="E30" t="str">
            <v>05.K.2193</v>
          </cell>
          <cell r="G30" t="str">
            <v>Carbon Folio</v>
          </cell>
          <cell r="J30" t="str">
            <v>Rim</v>
          </cell>
          <cell r="K30">
            <v>0</v>
          </cell>
          <cell r="BZ30">
            <v>0</v>
          </cell>
          <cell r="CA30">
            <v>27500</v>
          </cell>
        </row>
        <row r="32">
          <cell r="A32">
            <v>20</v>
          </cell>
          <cell r="D32" t="str">
            <v>9400-</v>
          </cell>
          <cell r="E32" t="str">
            <v>02.E.001</v>
          </cell>
          <cell r="G32" t="str">
            <v>Caustic Soda</v>
          </cell>
          <cell r="J32" t="str">
            <v>Kg</v>
          </cell>
          <cell r="K32">
            <v>125</v>
          </cell>
          <cell r="AR32" t="str">
            <v>321/Mut.</v>
          </cell>
          <cell r="AS32" t="str">
            <v>075</v>
          </cell>
          <cell r="BZ32">
            <v>125</v>
          </cell>
          <cell r="CA32">
            <v>5700</v>
          </cell>
        </row>
        <row r="33">
          <cell r="A33">
            <v>21</v>
          </cell>
          <cell r="D33" t="str">
            <v>9400-</v>
          </cell>
          <cell r="E33" t="str">
            <v>05.K.2186</v>
          </cell>
          <cell r="G33" t="str">
            <v>Disket Komputer</v>
          </cell>
          <cell r="H33" t="str">
            <v>HD 1/2"</v>
          </cell>
          <cell r="J33" t="str">
            <v>Dos</v>
          </cell>
          <cell r="K33">
            <v>0</v>
          </cell>
          <cell r="AR33" t="str">
            <v>164</v>
          </cell>
          <cell r="AS33" t="str">
            <v>316/02</v>
          </cell>
          <cell r="BZ33">
            <v>0</v>
          </cell>
          <cell r="CA33">
            <v>52500</v>
          </cell>
        </row>
        <row r="34">
          <cell r="A34">
            <v>22</v>
          </cell>
          <cell r="D34" t="str">
            <v xml:space="preserve"> 9400-</v>
          </cell>
          <cell r="E34" t="str">
            <v>05.K.658</v>
          </cell>
          <cell r="G34" t="str">
            <v>Ear Plug</v>
          </cell>
          <cell r="H34" t="str">
            <v xml:space="preserve"> Head Pone</v>
          </cell>
          <cell r="J34" t="str">
            <v>Pc</v>
          </cell>
          <cell r="K34">
            <v>0</v>
          </cell>
          <cell r="AR34" t="str">
            <v>219</v>
          </cell>
          <cell r="BZ34">
            <v>0</v>
          </cell>
          <cell r="CA34">
            <v>25000</v>
          </cell>
        </row>
        <row r="35">
          <cell r="A35">
            <v>23</v>
          </cell>
          <cell r="D35" t="str">
            <v>9400-</v>
          </cell>
          <cell r="G35" t="str">
            <v>File Box</v>
          </cell>
          <cell r="J35" t="str">
            <v>Pc</v>
          </cell>
          <cell r="K35">
            <v>0</v>
          </cell>
          <cell r="AR35" t="str">
            <v>255</v>
          </cell>
          <cell r="AS35" t="str">
            <v>563/02</v>
          </cell>
          <cell r="BZ35">
            <v>0</v>
          </cell>
          <cell r="CA35">
            <v>8500</v>
          </cell>
        </row>
        <row r="36">
          <cell r="A36">
            <v>24</v>
          </cell>
          <cell r="D36" t="str">
            <v>9400-</v>
          </cell>
          <cell r="E36" t="str">
            <v>05.I.005</v>
          </cell>
          <cell r="G36" t="str">
            <v>Form  Surat Jalan</v>
          </cell>
          <cell r="J36" t="str">
            <v>Bk</v>
          </cell>
          <cell r="K36">
            <v>0</v>
          </cell>
          <cell r="AR36" t="str">
            <v>269</v>
          </cell>
          <cell r="AS36" t="str">
            <v>691</v>
          </cell>
          <cell r="BZ36">
            <v>0</v>
          </cell>
          <cell r="CA36">
            <v>15000</v>
          </cell>
        </row>
        <row r="37">
          <cell r="A37">
            <v>25</v>
          </cell>
          <cell r="D37" t="str">
            <v>9400-</v>
          </cell>
          <cell r="E37" t="str">
            <v>05.I.094</v>
          </cell>
          <cell r="G37" t="str">
            <v>Form  TTG</v>
          </cell>
          <cell r="J37" t="str">
            <v>Bk</v>
          </cell>
          <cell r="K37">
            <v>0</v>
          </cell>
          <cell r="AR37" t="str">
            <v>049</v>
          </cell>
          <cell r="BZ37">
            <v>0</v>
          </cell>
          <cell r="CA37">
            <v>15000</v>
          </cell>
        </row>
        <row r="38">
          <cell r="A38">
            <v>26</v>
          </cell>
          <cell r="D38" t="str">
            <v>9400-</v>
          </cell>
          <cell r="E38" t="str">
            <v>05.I.026</v>
          </cell>
          <cell r="G38" t="str">
            <v>Form Blanko St. Press</v>
          </cell>
          <cell r="J38" t="str">
            <v>Bk</v>
          </cell>
          <cell r="K38">
            <v>0</v>
          </cell>
          <cell r="BZ38">
            <v>0</v>
          </cell>
          <cell r="CA38">
            <v>15000</v>
          </cell>
        </row>
        <row r="39">
          <cell r="A39">
            <v>27</v>
          </cell>
          <cell r="D39" t="str">
            <v>9400-</v>
          </cell>
          <cell r="E39" t="str">
            <v>05.I.026</v>
          </cell>
          <cell r="G39" t="str">
            <v>Form Blanko ST.Press</v>
          </cell>
          <cell r="J39" t="str">
            <v>Bk</v>
          </cell>
          <cell r="K39">
            <v>0</v>
          </cell>
          <cell r="BZ39">
            <v>0</v>
          </cell>
          <cell r="CA39">
            <v>15000</v>
          </cell>
        </row>
        <row r="40">
          <cell r="A40">
            <v>28</v>
          </cell>
          <cell r="D40" t="str">
            <v>9400-</v>
          </cell>
          <cell r="E40" t="str">
            <v>05.I.027</v>
          </cell>
          <cell r="G40" t="str">
            <v>Form Blanko Steriliser</v>
          </cell>
          <cell r="J40" t="str">
            <v>Bk</v>
          </cell>
          <cell r="K40">
            <v>0</v>
          </cell>
          <cell r="BZ40">
            <v>0</v>
          </cell>
          <cell r="CA40">
            <v>15000</v>
          </cell>
        </row>
        <row r="41">
          <cell r="A41">
            <v>29</v>
          </cell>
          <cell r="D41" t="str">
            <v>9400-</v>
          </cell>
          <cell r="E41" t="str">
            <v>05.K.024</v>
          </cell>
          <cell r="G41" t="str">
            <v>Form Bon Permintaan Barang</v>
          </cell>
          <cell r="H41" t="str">
            <v xml:space="preserve"> NCR 2 Fly</v>
          </cell>
          <cell r="J41" t="str">
            <v>Bk</v>
          </cell>
          <cell r="K41">
            <v>0</v>
          </cell>
          <cell r="BZ41">
            <v>0</v>
          </cell>
          <cell r="CA41">
            <v>7500</v>
          </cell>
        </row>
        <row r="42">
          <cell r="A42">
            <v>30</v>
          </cell>
          <cell r="D42" t="str">
            <v>9400-</v>
          </cell>
          <cell r="E42" t="str">
            <v>05.I.009</v>
          </cell>
          <cell r="G42" t="str">
            <v>Form Catatan Mesin Diesel</v>
          </cell>
          <cell r="J42" t="str">
            <v>Bk</v>
          </cell>
          <cell r="K42">
            <v>0</v>
          </cell>
          <cell r="BZ42">
            <v>0</v>
          </cell>
          <cell r="CA42">
            <v>15000</v>
          </cell>
        </row>
        <row r="43">
          <cell r="A43">
            <v>31</v>
          </cell>
          <cell r="D43" t="str">
            <v>9400-</v>
          </cell>
          <cell r="E43" t="str">
            <v>05.I.008</v>
          </cell>
          <cell r="G43" t="str">
            <v>Form Catatan Turbine</v>
          </cell>
          <cell r="J43" t="str">
            <v>Bk</v>
          </cell>
          <cell r="K43">
            <v>0</v>
          </cell>
          <cell r="BZ43">
            <v>0</v>
          </cell>
          <cell r="CA43">
            <v>15000</v>
          </cell>
        </row>
        <row r="44">
          <cell r="A44">
            <v>32</v>
          </cell>
          <cell r="D44" t="str">
            <v>9400-</v>
          </cell>
          <cell r="E44" t="str">
            <v>05.I.003</v>
          </cell>
          <cell r="G44" t="str">
            <v>Form Nota Penerimaan</v>
          </cell>
          <cell r="H44" t="str">
            <v xml:space="preserve"> TBS</v>
          </cell>
          <cell r="J44" t="str">
            <v>Bk</v>
          </cell>
          <cell r="K44">
            <v>0</v>
          </cell>
          <cell r="AR44" t="str">
            <v>099/269</v>
          </cell>
          <cell r="AS44" t="str">
            <v>640</v>
          </cell>
          <cell r="BZ44">
            <v>0</v>
          </cell>
          <cell r="CA44">
            <v>15000</v>
          </cell>
        </row>
        <row r="45">
          <cell r="A45">
            <v>33</v>
          </cell>
          <cell r="D45" t="str">
            <v>9400-</v>
          </cell>
          <cell r="E45" t="str">
            <v>05.I.004</v>
          </cell>
          <cell r="G45" t="str">
            <v>Form Nota Pengeluaran</v>
          </cell>
          <cell r="H45" t="str">
            <v>JJG Kosong</v>
          </cell>
          <cell r="J45" t="str">
            <v>Bk</v>
          </cell>
          <cell r="K45">
            <v>0</v>
          </cell>
          <cell r="AR45" t="str">
            <v>269</v>
          </cell>
          <cell r="AS45" t="str">
            <v>557-566</v>
          </cell>
          <cell r="BZ45">
            <v>0</v>
          </cell>
          <cell r="CA45">
            <v>15000</v>
          </cell>
        </row>
        <row r="46">
          <cell r="A46">
            <v>34</v>
          </cell>
          <cell r="D46" t="str">
            <v>9400-</v>
          </cell>
          <cell r="E46" t="str">
            <v>05.I.004</v>
          </cell>
          <cell r="G46" t="str">
            <v>Form Nota Pengeluaran</v>
          </cell>
          <cell r="J46" t="str">
            <v>Bk</v>
          </cell>
          <cell r="K46">
            <v>0</v>
          </cell>
          <cell r="BZ46">
            <v>0</v>
          </cell>
        </row>
        <row r="47">
          <cell r="A47">
            <v>35</v>
          </cell>
          <cell r="D47" t="str">
            <v>9400-</v>
          </cell>
          <cell r="G47" t="str">
            <v>Form SPB</v>
          </cell>
          <cell r="J47" t="str">
            <v>Bk</v>
          </cell>
          <cell r="K47">
            <v>0</v>
          </cell>
          <cell r="BZ47">
            <v>0</v>
          </cell>
          <cell r="CA47">
            <v>15000</v>
          </cell>
        </row>
        <row r="48">
          <cell r="A48">
            <v>36</v>
          </cell>
          <cell r="D48" t="str">
            <v>9400-</v>
          </cell>
          <cell r="E48" t="str">
            <v>05.K.1342</v>
          </cell>
          <cell r="G48" t="str">
            <v>Form SPM</v>
          </cell>
          <cell r="J48" t="str">
            <v>Bk</v>
          </cell>
          <cell r="K48">
            <v>0</v>
          </cell>
          <cell r="BZ48">
            <v>0</v>
          </cell>
          <cell r="CA48">
            <v>15000</v>
          </cell>
        </row>
        <row r="49">
          <cell r="A49">
            <v>37</v>
          </cell>
          <cell r="D49" t="str">
            <v>9400-</v>
          </cell>
          <cell r="E49" t="str">
            <v>05.I.044</v>
          </cell>
          <cell r="G49" t="str">
            <v>Form ST. Kernel</v>
          </cell>
          <cell r="J49" t="str">
            <v>Bk</v>
          </cell>
          <cell r="K49">
            <v>0</v>
          </cell>
          <cell r="BZ49">
            <v>0</v>
          </cell>
          <cell r="CA49">
            <v>15000</v>
          </cell>
        </row>
        <row r="52">
          <cell r="A52">
            <v>38</v>
          </cell>
          <cell r="D52" t="str">
            <v>9400-</v>
          </cell>
          <cell r="E52" t="str">
            <v>02.C.001</v>
          </cell>
          <cell r="G52" t="str">
            <v>Garam</v>
          </cell>
          <cell r="J52" t="str">
            <v>Zak</v>
          </cell>
          <cell r="K52">
            <v>15</v>
          </cell>
          <cell r="AR52" t="str">
            <v>192/305</v>
          </cell>
          <cell r="AS52" t="str">
            <v>654</v>
          </cell>
          <cell r="BY52">
            <v>15</v>
          </cell>
          <cell r="BZ52">
            <v>0</v>
          </cell>
          <cell r="CA52">
            <v>21000</v>
          </cell>
        </row>
        <row r="53">
          <cell r="A53">
            <v>39</v>
          </cell>
          <cell r="D53" t="str">
            <v>9400-</v>
          </cell>
          <cell r="E53" t="str">
            <v>02.C.001</v>
          </cell>
          <cell r="G53" t="str">
            <v>Garam</v>
          </cell>
          <cell r="J53" t="str">
            <v>Kg</v>
          </cell>
          <cell r="K53">
            <v>2000</v>
          </cell>
          <cell r="AR53" t="str">
            <v>Bambap03</v>
          </cell>
          <cell r="AS53" t="str">
            <v>045</v>
          </cell>
          <cell r="BY53">
            <v>50</v>
          </cell>
          <cell r="BZ53">
            <v>1950</v>
          </cell>
          <cell r="CA53">
            <v>320</v>
          </cell>
        </row>
        <row r="55">
          <cell r="A55">
            <v>40</v>
          </cell>
          <cell r="D55" t="str">
            <v>9400-</v>
          </cell>
          <cell r="E55" t="str">
            <v>03.C.002</v>
          </cell>
          <cell r="G55" t="str">
            <v xml:space="preserve">Glass Micro Fibre Filter </v>
          </cell>
          <cell r="J55" t="str">
            <v>Box</v>
          </cell>
          <cell r="K55">
            <v>0</v>
          </cell>
          <cell r="AR55" t="str">
            <v>002486</v>
          </cell>
          <cell r="AS55" t="str">
            <v>574/02</v>
          </cell>
          <cell r="BZ55">
            <v>0</v>
          </cell>
          <cell r="CA55">
            <v>133650</v>
          </cell>
        </row>
        <row r="56">
          <cell r="A56">
            <v>41</v>
          </cell>
          <cell r="D56" t="str">
            <v>9400-</v>
          </cell>
          <cell r="E56" t="str">
            <v>01.E.050</v>
          </cell>
          <cell r="G56" t="str">
            <v xml:space="preserve">Grease </v>
          </cell>
          <cell r="H56" t="str">
            <v>Protect</v>
          </cell>
          <cell r="J56" t="str">
            <v>Kg</v>
          </cell>
          <cell r="K56">
            <v>0</v>
          </cell>
          <cell r="BZ56">
            <v>0</v>
          </cell>
          <cell r="CA56">
            <v>130000</v>
          </cell>
        </row>
        <row r="57">
          <cell r="A57">
            <v>42</v>
          </cell>
          <cell r="D57" t="str">
            <v>9400-</v>
          </cell>
          <cell r="G57" t="str">
            <v xml:space="preserve">Grease </v>
          </cell>
          <cell r="H57" t="str">
            <v>Renolit MO2ED MP</v>
          </cell>
          <cell r="J57" t="str">
            <v>Pail</v>
          </cell>
          <cell r="K57">
            <v>1</v>
          </cell>
          <cell r="AR57" t="str">
            <v>238</v>
          </cell>
          <cell r="AS57" t="str">
            <v>576/02</v>
          </cell>
          <cell r="BY57">
            <v>1</v>
          </cell>
          <cell r="BZ57">
            <v>0</v>
          </cell>
          <cell r="CA57">
            <v>1090100</v>
          </cell>
        </row>
        <row r="58">
          <cell r="A58">
            <v>43</v>
          </cell>
          <cell r="D58" t="str">
            <v>9400-</v>
          </cell>
          <cell r="G58" t="str">
            <v xml:space="preserve">Grease </v>
          </cell>
          <cell r="H58" t="str">
            <v>S-58 #3 NA</v>
          </cell>
          <cell r="J58" t="str">
            <v>Pail</v>
          </cell>
          <cell r="K58">
            <v>1</v>
          </cell>
          <cell r="AR58" t="str">
            <v>238</v>
          </cell>
          <cell r="AS58" t="str">
            <v>576/02</v>
          </cell>
          <cell r="BY58">
            <v>1</v>
          </cell>
          <cell r="BZ58">
            <v>0</v>
          </cell>
          <cell r="CA58">
            <v>589600</v>
          </cell>
        </row>
        <row r="59">
          <cell r="A59">
            <v>44</v>
          </cell>
          <cell r="D59" t="str">
            <v>9400-</v>
          </cell>
          <cell r="E59" t="str">
            <v>01.E.025</v>
          </cell>
          <cell r="G59" t="str">
            <v xml:space="preserve">Grease </v>
          </cell>
          <cell r="H59" t="str">
            <v>SKF LGHT 3/5</v>
          </cell>
          <cell r="J59" t="str">
            <v>Kg</v>
          </cell>
          <cell r="K59">
            <v>0</v>
          </cell>
          <cell r="AR59" t="str">
            <v>130</v>
          </cell>
          <cell r="BZ59">
            <v>0</v>
          </cell>
          <cell r="CA59">
            <v>120000</v>
          </cell>
        </row>
        <row r="60">
          <cell r="A60">
            <v>45</v>
          </cell>
          <cell r="D60" t="str">
            <v>9400-</v>
          </cell>
          <cell r="E60" t="str">
            <v>01.E.012</v>
          </cell>
          <cell r="G60" t="str">
            <v xml:space="preserve">Grease </v>
          </cell>
          <cell r="H60" t="str">
            <v>States</v>
          </cell>
          <cell r="J60" t="str">
            <v>Pail</v>
          </cell>
          <cell r="K60">
            <v>0</v>
          </cell>
          <cell r="AR60" t="str">
            <v>130</v>
          </cell>
          <cell r="BZ60">
            <v>0</v>
          </cell>
          <cell r="CA60">
            <v>275000</v>
          </cell>
        </row>
        <row r="61">
          <cell r="A61">
            <v>46</v>
          </cell>
          <cell r="D61" t="str">
            <v>9400-</v>
          </cell>
          <cell r="E61" t="str">
            <v>01.E.010</v>
          </cell>
          <cell r="G61" t="str">
            <v xml:space="preserve">Grease Alfania </v>
          </cell>
          <cell r="H61" t="str">
            <v xml:space="preserve"> R.3</v>
          </cell>
          <cell r="J61" t="str">
            <v>Kg</v>
          </cell>
          <cell r="K61">
            <v>0</v>
          </cell>
          <cell r="BZ61">
            <v>0</v>
          </cell>
          <cell r="CA61">
            <v>18330</v>
          </cell>
        </row>
        <row r="63">
          <cell r="A63">
            <v>47</v>
          </cell>
          <cell r="D63" t="str">
            <v>9400-</v>
          </cell>
          <cell r="E63" t="str">
            <v>03.B.260</v>
          </cell>
          <cell r="G63" t="str">
            <v>H2SO4</v>
          </cell>
          <cell r="J63" t="str">
            <v>Ltr</v>
          </cell>
          <cell r="K63">
            <v>5</v>
          </cell>
          <cell r="AR63" t="str">
            <v>1548</v>
          </cell>
          <cell r="BZ63">
            <v>5</v>
          </cell>
          <cell r="CA63">
            <v>37200</v>
          </cell>
        </row>
        <row r="64">
          <cell r="A64">
            <v>48</v>
          </cell>
          <cell r="D64" t="str">
            <v>9400-</v>
          </cell>
          <cell r="E64" t="str">
            <v>05.K.1539</v>
          </cell>
          <cell r="G64" t="str">
            <v>Isi  Staples</v>
          </cell>
          <cell r="H64" t="str">
            <v xml:space="preserve"> Besar</v>
          </cell>
          <cell r="J64" t="str">
            <v>Box</v>
          </cell>
          <cell r="K64">
            <v>0</v>
          </cell>
          <cell r="BZ64">
            <v>0</v>
          </cell>
          <cell r="CA64">
            <v>40000</v>
          </cell>
        </row>
        <row r="65">
          <cell r="A65">
            <v>49</v>
          </cell>
          <cell r="D65" t="str">
            <v>9400-</v>
          </cell>
          <cell r="E65" t="str">
            <v>05.K.2451</v>
          </cell>
          <cell r="G65" t="str">
            <v>Isi  Staples</v>
          </cell>
          <cell r="H65" t="str">
            <v xml:space="preserve"> Kecil  No. 10</v>
          </cell>
          <cell r="J65" t="str">
            <v>Box</v>
          </cell>
          <cell r="K65">
            <v>0</v>
          </cell>
          <cell r="AR65" t="str">
            <v>236</v>
          </cell>
          <cell r="BZ65">
            <v>0</v>
          </cell>
          <cell r="CA65">
            <v>25000</v>
          </cell>
        </row>
        <row r="66">
          <cell r="A66">
            <v>50</v>
          </cell>
          <cell r="D66" t="str">
            <v>9400-</v>
          </cell>
          <cell r="E66" t="str">
            <v>05.K.281</v>
          </cell>
          <cell r="G66" t="str">
            <v xml:space="preserve">Isolasi Ban </v>
          </cell>
          <cell r="H66" t="str">
            <v>Bening</v>
          </cell>
          <cell r="J66" t="str">
            <v>Roll</v>
          </cell>
          <cell r="K66">
            <v>0</v>
          </cell>
          <cell r="AR66" t="str">
            <v>255</v>
          </cell>
          <cell r="AS66" t="str">
            <v>563/02</v>
          </cell>
          <cell r="BZ66">
            <v>0</v>
          </cell>
          <cell r="CA66">
            <v>7500</v>
          </cell>
        </row>
        <row r="67">
          <cell r="A67">
            <v>51</v>
          </cell>
          <cell r="D67" t="str">
            <v>9400-</v>
          </cell>
          <cell r="E67" t="str">
            <v>05.K.150</v>
          </cell>
          <cell r="G67" t="str">
            <v xml:space="preserve">Isolasi Ban </v>
          </cell>
          <cell r="H67" t="str">
            <v>Hitam</v>
          </cell>
          <cell r="J67" t="str">
            <v>Roll</v>
          </cell>
          <cell r="K67">
            <v>0</v>
          </cell>
          <cell r="AR67" t="str">
            <v>255</v>
          </cell>
          <cell r="AS67" t="str">
            <v>563/02</v>
          </cell>
          <cell r="BZ67">
            <v>0</v>
          </cell>
          <cell r="CA67">
            <v>7500</v>
          </cell>
        </row>
        <row r="69">
          <cell r="A69">
            <v>52</v>
          </cell>
          <cell r="D69" t="str">
            <v>9400-</v>
          </cell>
          <cell r="E69" t="str">
            <v>05.K.2495</v>
          </cell>
          <cell r="G69" t="str">
            <v>Jarum mesin Jahit</v>
          </cell>
          <cell r="J69" t="str">
            <v>Box</v>
          </cell>
          <cell r="K69">
            <v>80</v>
          </cell>
          <cell r="AR69" t="str">
            <v>311</v>
          </cell>
          <cell r="AS69" t="str">
            <v>700/02</v>
          </cell>
          <cell r="BZ69">
            <v>80</v>
          </cell>
          <cell r="CA69">
            <v>3500</v>
          </cell>
        </row>
        <row r="70">
          <cell r="A70">
            <v>53</v>
          </cell>
          <cell r="D70" t="str">
            <v>9400-</v>
          </cell>
          <cell r="E70" t="str">
            <v>05.K.138</v>
          </cell>
          <cell r="G70" t="str">
            <v>Kain Majun</v>
          </cell>
          <cell r="H70" t="str">
            <v xml:space="preserve"> </v>
          </cell>
          <cell r="J70" t="str">
            <v>Kg</v>
          </cell>
          <cell r="K70">
            <v>30</v>
          </cell>
          <cell r="AR70" t="str">
            <v>009</v>
          </cell>
          <cell r="AS70" t="str">
            <v>059/03</v>
          </cell>
          <cell r="BZ70">
            <v>30</v>
          </cell>
          <cell r="CA70">
            <v>3500</v>
          </cell>
        </row>
        <row r="71">
          <cell r="A71">
            <v>54</v>
          </cell>
          <cell r="D71" t="str">
            <v>9400-</v>
          </cell>
          <cell r="E71" t="str">
            <v>03.B.067</v>
          </cell>
          <cell r="G71" t="str">
            <v>Kalium Iodida</v>
          </cell>
          <cell r="J71" t="str">
            <v>Kg</v>
          </cell>
          <cell r="K71">
            <v>1</v>
          </cell>
          <cell r="AR71" t="str">
            <v>1548</v>
          </cell>
          <cell r="BZ71">
            <v>1</v>
          </cell>
          <cell r="CA71">
            <v>465360</v>
          </cell>
        </row>
        <row r="72">
          <cell r="A72">
            <v>55</v>
          </cell>
          <cell r="D72" t="str">
            <v>9400-</v>
          </cell>
          <cell r="E72" t="str">
            <v>05.K.730</v>
          </cell>
          <cell r="G72" t="str">
            <v>Kartu ABsen</v>
          </cell>
          <cell r="J72" t="str">
            <v>Dos</v>
          </cell>
          <cell r="K72">
            <v>0</v>
          </cell>
          <cell r="AR72" t="str">
            <v>236</v>
          </cell>
          <cell r="AS72" t="str">
            <v>484/02</v>
          </cell>
          <cell r="BZ72">
            <v>0</v>
          </cell>
          <cell r="CA72">
            <v>16500</v>
          </cell>
        </row>
        <row r="73">
          <cell r="A73">
            <v>56</v>
          </cell>
          <cell r="D73" t="str">
            <v>9400-</v>
          </cell>
          <cell r="E73" t="str">
            <v xml:space="preserve"> 05.K.2356</v>
          </cell>
          <cell r="G73" t="str">
            <v>Karung Plastik</v>
          </cell>
          <cell r="J73" t="str">
            <v>Lbr</v>
          </cell>
          <cell r="K73">
            <v>6550</v>
          </cell>
          <cell r="AR73" t="str">
            <v>009</v>
          </cell>
          <cell r="AS73" t="str">
            <v>089/03</v>
          </cell>
          <cell r="BY73">
            <v>6550</v>
          </cell>
          <cell r="BZ73">
            <v>0</v>
          </cell>
          <cell r="CA73">
            <v>1025</v>
          </cell>
        </row>
        <row r="74">
          <cell r="A74">
            <v>57</v>
          </cell>
          <cell r="D74" t="str">
            <v>9400-</v>
          </cell>
          <cell r="G74" t="str">
            <v>Karung Plastik</v>
          </cell>
          <cell r="J74" t="str">
            <v>Lbr</v>
          </cell>
          <cell r="K74">
            <v>0</v>
          </cell>
          <cell r="AQ74">
            <v>5000</v>
          </cell>
          <cell r="AR74" t="str">
            <v>009</v>
          </cell>
          <cell r="AS74" t="str">
            <v>144/03</v>
          </cell>
          <cell r="BZ74">
            <v>5000</v>
          </cell>
          <cell r="CA74">
            <v>1075</v>
          </cell>
        </row>
        <row r="76">
          <cell r="A76">
            <v>58</v>
          </cell>
          <cell r="D76" t="str">
            <v>9400-</v>
          </cell>
          <cell r="E76" t="str">
            <v>05.K.096</v>
          </cell>
          <cell r="G76" t="str">
            <v xml:space="preserve">Kayu Bakar </v>
          </cell>
          <cell r="J76" t="str">
            <v>M3</v>
          </cell>
          <cell r="K76">
            <v>0</v>
          </cell>
          <cell r="AR76" t="str">
            <v>104</v>
          </cell>
          <cell r="BZ76">
            <v>0</v>
          </cell>
          <cell r="CA76">
            <v>50000</v>
          </cell>
        </row>
        <row r="77">
          <cell r="A77">
            <v>59</v>
          </cell>
          <cell r="D77" t="str">
            <v>9400-</v>
          </cell>
          <cell r="G77" t="str">
            <v>Kertas  Jilid</v>
          </cell>
          <cell r="H77" t="str">
            <v>Karton</v>
          </cell>
          <cell r="J77" t="str">
            <v>Rim</v>
          </cell>
          <cell r="K77">
            <v>0</v>
          </cell>
          <cell r="AR77" t="str">
            <v>255</v>
          </cell>
          <cell r="AS77" t="str">
            <v>564/02</v>
          </cell>
          <cell r="BZ77">
            <v>0</v>
          </cell>
          <cell r="CA77">
            <v>22500</v>
          </cell>
        </row>
        <row r="78">
          <cell r="A78">
            <v>60</v>
          </cell>
          <cell r="D78" t="str">
            <v>9400-</v>
          </cell>
          <cell r="E78" t="str">
            <v>05.I.038</v>
          </cell>
          <cell r="G78" t="str">
            <v>Kertas Buram</v>
          </cell>
          <cell r="J78" t="str">
            <v>Rim</v>
          </cell>
          <cell r="K78">
            <v>0</v>
          </cell>
          <cell r="AR78" t="str">
            <v>005</v>
          </cell>
          <cell r="AS78" t="str">
            <v>269/02</v>
          </cell>
          <cell r="BZ78">
            <v>0</v>
          </cell>
          <cell r="CA78">
            <v>8000</v>
          </cell>
        </row>
        <row r="79">
          <cell r="A79">
            <v>61</v>
          </cell>
          <cell r="D79" t="str">
            <v>9400-</v>
          </cell>
          <cell r="G79" t="str">
            <v xml:space="preserve">Kertas Continuous </v>
          </cell>
          <cell r="H79" t="str">
            <v xml:space="preserve"> 1 Ply</v>
          </cell>
          <cell r="J79" t="str">
            <v>Dos</v>
          </cell>
          <cell r="K79">
            <v>0</v>
          </cell>
          <cell r="AR79" t="str">
            <v>255</v>
          </cell>
          <cell r="AS79" t="str">
            <v>564/02</v>
          </cell>
          <cell r="BZ79">
            <v>0</v>
          </cell>
          <cell r="CA79">
            <v>95000</v>
          </cell>
        </row>
        <row r="80">
          <cell r="A80">
            <v>62</v>
          </cell>
          <cell r="D80" t="str">
            <v>9400-</v>
          </cell>
          <cell r="G80" t="str">
            <v xml:space="preserve">Kertas Continuous </v>
          </cell>
          <cell r="H80" t="str">
            <v xml:space="preserve"> 2 Ply</v>
          </cell>
          <cell r="J80" t="str">
            <v>Dos</v>
          </cell>
          <cell r="K80">
            <v>0</v>
          </cell>
          <cell r="AR80" t="str">
            <v>255</v>
          </cell>
          <cell r="AS80" t="str">
            <v>564/02</v>
          </cell>
          <cell r="BZ80">
            <v>0</v>
          </cell>
          <cell r="CA80">
            <v>145000</v>
          </cell>
        </row>
        <row r="81">
          <cell r="A81">
            <v>63</v>
          </cell>
          <cell r="D81" t="str">
            <v>9400-</v>
          </cell>
          <cell r="E81" t="str">
            <v>05.I.037</v>
          </cell>
          <cell r="G81" t="str">
            <v>Kertas HVS</v>
          </cell>
          <cell r="H81" t="str">
            <v xml:space="preserve"> 70 Grm</v>
          </cell>
          <cell r="J81" t="str">
            <v>Rim</v>
          </cell>
          <cell r="K81">
            <v>3</v>
          </cell>
          <cell r="AR81" t="str">
            <v>236/303</v>
          </cell>
          <cell r="AS81" t="str">
            <v>606/659</v>
          </cell>
          <cell r="BZ81">
            <v>3</v>
          </cell>
          <cell r="CA81">
            <v>23500</v>
          </cell>
        </row>
        <row r="82">
          <cell r="A82">
            <v>64</v>
          </cell>
          <cell r="D82" t="str">
            <v>9400-</v>
          </cell>
          <cell r="G82" t="str">
            <v>Kertas Warna</v>
          </cell>
          <cell r="H82" t="str">
            <v xml:space="preserve"> 60 Gr</v>
          </cell>
          <cell r="J82" t="str">
            <v>Rim</v>
          </cell>
          <cell r="K82">
            <v>0</v>
          </cell>
          <cell r="AR82" t="str">
            <v>255</v>
          </cell>
          <cell r="AS82" t="str">
            <v>563/02</v>
          </cell>
          <cell r="BZ82">
            <v>0</v>
          </cell>
          <cell r="CA82">
            <v>22500</v>
          </cell>
        </row>
        <row r="83">
          <cell r="A83">
            <v>65</v>
          </cell>
          <cell r="D83" t="str">
            <v>9400-</v>
          </cell>
          <cell r="E83" t="str">
            <v>05.I.022</v>
          </cell>
          <cell r="G83" t="str">
            <v>Laporan Harian Shift</v>
          </cell>
          <cell r="J83" t="str">
            <v>Bk</v>
          </cell>
          <cell r="K83">
            <v>0</v>
          </cell>
          <cell r="BZ83">
            <v>0</v>
          </cell>
          <cell r="CA83">
            <v>15000</v>
          </cell>
        </row>
        <row r="86">
          <cell r="A86">
            <v>66</v>
          </cell>
          <cell r="D86" t="str">
            <v>9400-</v>
          </cell>
          <cell r="E86" t="str">
            <v>01.A.001</v>
          </cell>
          <cell r="G86" t="str">
            <v>M/Solar</v>
          </cell>
          <cell r="J86" t="str">
            <v>Ltr</v>
          </cell>
          <cell r="K86">
            <v>0</v>
          </cell>
          <cell r="AR86" t="str">
            <v>154</v>
          </cell>
          <cell r="AS86" t="str">
            <v>526/02</v>
          </cell>
          <cell r="BZ86">
            <v>0</v>
          </cell>
          <cell r="CA86">
            <v>1938</v>
          </cell>
        </row>
        <row r="87">
          <cell r="A87">
            <v>67</v>
          </cell>
          <cell r="D87" t="str">
            <v>9400-</v>
          </cell>
          <cell r="E87" t="str">
            <v>01.A.001</v>
          </cell>
          <cell r="G87" t="str">
            <v>M/Solar</v>
          </cell>
          <cell r="J87" t="str">
            <v>Ltr</v>
          </cell>
          <cell r="K87">
            <v>2502</v>
          </cell>
          <cell r="AQ87">
            <v>10000</v>
          </cell>
          <cell r="AR87" t="str">
            <v>002</v>
          </cell>
          <cell r="AS87" t="str">
            <v>142/145</v>
          </cell>
          <cell r="BY87">
            <v>5659</v>
          </cell>
          <cell r="BZ87">
            <v>6843</v>
          </cell>
          <cell r="CA87">
            <v>1803</v>
          </cell>
        </row>
        <row r="88">
          <cell r="A88">
            <v>68</v>
          </cell>
          <cell r="D88" t="str">
            <v>9400-</v>
          </cell>
          <cell r="E88" t="str">
            <v>01.A.001</v>
          </cell>
          <cell r="G88" t="str">
            <v>M/Solar</v>
          </cell>
          <cell r="J88" t="str">
            <v>Ltr</v>
          </cell>
          <cell r="K88">
            <v>0</v>
          </cell>
          <cell r="AR88" t="str">
            <v>258</v>
          </cell>
          <cell r="AS88" t="str">
            <v>578/02</v>
          </cell>
          <cell r="BZ88">
            <v>0</v>
          </cell>
          <cell r="CA88">
            <v>1587</v>
          </cell>
        </row>
        <row r="89">
          <cell r="A89">
            <v>69</v>
          </cell>
          <cell r="D89" t="str">
            <v>9400-</v>
          </cell>
          <cell r="E89" t="str">
            <v>01.A.001</v>
          </cell>
          <cell r="G89" t="str">
            <v>M/Solar</v>
          </cell>
          <cell r="J89" t="str">
            <v>Ltr</v>
          </cell>
          <cell r="K89">
            <v>0</v>
          </cell>
          <cell r="AR89" t="str">
            <v>002</v>
          </cell>
          <cell r="AS89" t="str">
            <v>006/03</v>
          </cell>
          <cell r="BK89">
            <v>173</v>
          </cell>
          <cell r="BL89">
            <v>577</v>
          </cell>
          <cell r="BM89">
            <v>520</v>
          </cell>
          <cell r="BN89">
            <v>481</v>
          </cell>
          <cell r="BO89">
            <v>656</v>
          </cell>
          <cell r="BP89">
            <v>494</v>
          </cell>
          <cell r="BQ89">
            <v>390</v>
          </cell>
          <cell r="BZ89">
            <v>0</v>
          </cell>
          <cell r="CA89">
            <v>2043</v>
          </cell>
        </row>
        <row r="91">
          <cell r="A91">
            <v>70</v>
          </cell>
          <cell r="D91" t="str">
            <v xml:space="preserve"> 9400-</v>
          </cell>
          <cell r="E91" t="str">
            <v>05.K.009</v>
          </cell>
          <cell r="G91" t="str">
            <v>Masker Debu</v>
          </cell>
          <cell r="H91" t="str">
            <v>Plastik</v>
          </cell>
          <cell r="J91" t="str">
            <v>Pc</v>
          </cell>
          <cell r="K91">
            <v>0</v>
          </cell>
          <cell r="AR91" t="str">
            <v>219</v>
          </cell>
          <cell r="AS91" t="str">
            <v>550/02</v>
          </cell>
          <cell r="BZ91">
            <v>0</v>
          </cell>
          <cell r="CA91">
            <v>3000</v>
          </cell>
        </row>
        <row r="92">
          <cell r="A92">
            <v>71</v>
          </cell>
          <cell r="D92" t="str">
            <v>9400-</v>
          </cell>
          <cell r="E92" t="str">
            <v>31.F.001</v>
          </cell>
          <cell r="G92" t="str">
            <v xml:space="preserve">Meteran Sounding </v>
          </cell>
          <cell r="H92" t="str">
            <v xml:space="preserve"> 20Mtr Long</v>
          </cell>
          <cell r="J92" t="str">
            <v>Pc</v>
          </cell>
          <cell r="K92">
            <v>0</v>
          </cell>
          <cell r="AR92" t="str">
            <v>1940</v>
          </cell>
          <cell r="BZ92">
            <v>0</v>
          </cell>
          <cell r="CA92">
            <v>880000</v>
          </cell>
        </row>
        <row r="93">
          <cell r="A93">
            <v>72</v>
          </cell>
          <cell r="D93" t="str">
            <v>9400-</v>
          </cell>
          <cell r="E93" t="str">
            <v xml:space="preserve"> 04.A.002</v>
          </cell>
          <cell r="G93" t="str">
            <v xml:space="preserve">Nalco </v>
          </cell>
          <cell r="H93" t="str">
            <v xml:space="preserve"> 19 / 2811</v>
          </cell>
          <cell r="J93" t="str">
            <v>Kg</v>
          </cell>
          <cell r="K93">
            <v>0</v>
          </cell>
          <cell r="AR93" t="str">
            <v>173</v>
          </cell>
          <cell r="AS93" t="str">
            <v>481/02</v>
          </cell>
          <cell r="BZ93">
            <v>0</v>
          </cell>
          <cell r="CA93">
            <v>17836.5</v>
          </cell>
        </row>
        <row r="94">
          <cell r="A94">
            <v>73</v>
          </cell>
          <cell r="D94" t="str">
            <v>9400-</v>
          </cell>
          <cell r="E94" t="str">
            <v xml:space="preserve"> 04.D.002</v>
          </cell>
          <cell r="G94" t="str">
            <v xml:space="preserve">Nalco </v>
          </cell>
          <cell r="H94" t="str">
            <v xml:space="preserve"> 8257 / 3273</v>
          </cell>
          <cell r="J94" t="str">
            <v>Kg</v>
          </cell>
          <cell r="K94">
            <v>0</v>
          </cell>
          <cell r="AR94" t="str">
            <v>173</v>
          </cell>
          <cell r="BZ94">
            <v>0</v>
          </cell>
          <cell r="CA94">
            <v>38582.5</v>
          </cell>
        </row>
        <row r="95">
          <cell r="A95">
            <v>74</v>
          </cell>
          <cell r="D95" t="str">
            <v>9400-</v>
          </cell>
          <cell r="E95" t="str">
            <v>03.B.003</v>
          </cell>
          <cell r="G95" t="str">
            <v>N-Hexane Tehnis</v>
          </cell>
          <cell r="H95" t="str">
            <v xml:space="preserve"> </v>
          </cell>
          <cell r="J95" t="str">
            <v>Ltr</v>
          </cell>
          <cell r="K95">
            <v>23.5</v>
          </cell>
          <cell r="AR95" t="str">
            <v>044</v>
          </cell>
          <cell r="BY95">
            <v>22</v>
          </cell>
          <cell r="BZ95">
            <v>1.5</v>
          </cell>
          <cell r="CA95">
            <v>9500</v>
          </cell>
        </row>
        <row r="96">
          <cell r="A96">
            <v>75</v>
          </cell>
          <cell r="D96" t="str">
            <v>9400-</v>
          </cell>
          <cell r="E96" t="str">
            <v>03.B.003</v>
          </cell>
          <cell r="G96" t="str">
            <v>N-Hexane Tehnis</v>
          </cell>
          <cell r="H96" t="str">
            <v xml:space="preserve"> </v>
          </cell>
          <cell r="J96" t="str">
            <v>Ltr</v>
          </cell>
          <cell r="K96">
            <v>200</v>
          </cell>
          <cell r="AR96" t="str">
            <v>304</v>
          </cell>
          <cell r="AS96" t="str">
            <v>678</v>
          </cell>
          <cell r="BZ96">
            <v>200</v>
          </cell>
          <cell r="CA96">
            <v>10000</v>
          </cell>
        </row>
        <row r="100">
          <cell r="A100">
            <v>76</v>
          </cell>
          <cell r="D100" t="str">
            <v>9400-</v>
          </cell>
          <cell r="E100" t="str">
            <v>01.D.003</v>
          </cell>
          <cell r="G100" t="str">
            <v xml:space="preserve">Olie  Meditran </v>
          </cell>
          <cell r="H100" t="str">
            <v xml:space="preserve"> Sae  10</v>
          </cell>
          <cell r="J100" t="str">
            <v>Ltr</v>
          </cell>
          <cell r="K100">
            <v>118</v>
          </cell>
          <cell r="AR100" t="str">
            <v>007</v>
          </cell>
          <cell r="AS100" t="str">
            <v>216/02</v>
          </cell>
          <cell r="BY100">
            <v>34</v>
          </cell>
          <cell r="BZ100">
            <v>84</v>
          </cell>
          <cell r="CA100">
            <v>9330</v>
          </cell>
        </row>
        <row r="101">
          <cell r="A101">
            <v>77</v>
          </cell>
          <cell r="D101" t="str">
            <v>9400-</v>
          </cell>
          <cell r="E101" t="str">
            <v>01.D.001</v>
          </cell>
          <cell r="G101" t="str">
            <v xml:space="preserve">Olie  Meditran </v>
          </cell>
          <cell r="H101" t="str">
            <v xml:space="preserve"> Sae  30</v>
          </cell>
          <cell r="J101" t="str">
            <v>Ltr</v>
          </cell>
          <cell r="K101">
            <v>0</v>
          </cell>
          <cell r="AQ101">
            <v>209</v>
          </cell>
          <cell r="AR101" t="str">
            <v>023</v>
          </cell>
          <cell r="AS101" t="str">
            <v>209/03</v>
          </cell>
          <cell r="BY101">
            <v>108.5</v>
          </cell>
          <cell r="BZ101">
            <v>100.5</v>
          </cell>
          <cell r="CA101">
            <v>9515</v>
          </cell>
        </row>
        <row r="102">
          <cell r="A102">
            <v>78</v>
          </cell>
          <cell r="D102" t="str">
            <v>9400-</v>
          </cell>
          <cell r="E102" t="str">
            <v>01.D.002</v>
          </cell>
          <cell r="G102" t="str">
            <v xml:space="preserve">Olie  Meditran </v>
          </cell>
          <cell r="H102" t="str">
            <v xml:space="preserve"> Sae  40</v>
          </cell>
          <cell r="J102" t="str">
            <v>Ltr</v>
          </cell>
          <cell r="K102">
            <v>28</v>
          </cell>
          <cell r="AQ102">
            <v>209</v>
          </cell>
          <cell r="AR102" t="str">
            <v>023</v>
          </cell>
          <cell r="AS102" t="str">
            <v>107/03</v>
          </cell>
          <cell r="BY102">
            <v>8</v>
          </cell>
          <cell r="BZ102">
            <v>229</v>
          </cell>
          <cell r="CA102">
            <v>9515</v>
          </cell>
        </row>
        <row r="103">
          <cell r="A103">
            <v>79</v>
          </cell>
          <cell r="D103" t="str">
            <v>9400-</v>
          </cell>
          <cell r="E103" t="str">
            <v>01.A.005</v>
          </cell>
          <cell r="G103" t="str">
            <v>Olie  Mesran</v>
          </cell>
          <cell r="H103" t="str">
            <v xml:space="preserve"> Super S.20/50</v>
          </cell>
          <cell r="J103" t="str">
            <v>Ltr</v>
          </cell>
          <cell r="K103">
            <v>0</v>
          </cell>
          <cell r="AQ103">
            <v>209</v>
          </cell>
          <cell r="AR103" t="str">
            <v>023</v>
          </cell>
          <cell r="AS103" t="str">
            <v>107/03</v>
          </cell>
          <cell r="BY103">
            <v>99</v>
          </cell>
          <cell r="BZ103">
            <v>110</v>
          </cell>
          <cell r="CA103">
            <v>10450</v>
          </cell>
        </row>
        <row r="104">
          <cell r="A104">
            <v>80</v>
          </cell>
          <cell r="D104" t="str">
            <v>9400-</v>
          </cell>
          <cell r="E104" t="str">
            <v>01.F.001</v>
          </cell>
          <cell r="G104" t="str">
            <v>Olie Shell</v>
          </cell>
          <cell r="H104" t="str">
            <v xml:space="preserve"> Omala 320</v>
          </cell>
          <cell r="J104" t="str">
            <v>Ltr</v>
          </cell>
          <cell r="K104">
            <v>263</v>
          </cell>
          <cell r="AR104" t="str">
            <v>260</v>
          </cell>
          <cell r="AS104" t="str">
            <v>616</v>
          </cell>
          <cell r="BY104">
            <v>215</v>
          </cell>
          <cell r="BZ104">
            <v>48</v>
          </cell>
          <cell r="CA104">
            <v>18500</v>
          </cell>
        </row>
        <row r="105">
          <cell r="A105">
            <v>81</v>
          </cell>
          <cell r="D105" t="str">
            <v>9400-</v>
          </cell>
          <cell r="E105" t="str">
            <v>01.F.001</v>
          </cell>
          <cell r="G105" t="str">
            <v>Olie Shell</v>
          </cell>
          <cell r="H105" t="str">
            <v xml:space="preserve"> Omala 320</v>
          </cell>
          <cell r="J105" t="str">
            <v>Ltr</v>
          </cell>
          <cell r="K105">
            <v>0</v>
          </cell>
          <cell r="AQ105">
            <v>400</v>
          </cell>
          <cell r="AR105" t="str">
            <v>023</v>
          </cell>
          <cell r="AS105" t="str">
            <v>107/03</v>
          </cell>
          <cell r="BZ105">
            <v>400</v>
          </cell>
          <cell r="CA105">
            <v>19140</v>
          </cell>
        </row>
        <row r="106">
          <cell r="A106">
            <v>81</v>
          </cell>
          <cell r="D106" t="str">
            <v>9400-</v>
          </cell>
          <cell r="E106" t="str">
            <v>01.A.016</v>
          </cell>
          <cell r="G106" t="str">
            <v>Olie Shell</v>
          </cell>
          <cell r="H106" t="str">
            <v xml:space="preserve"> Rored 140</v>
          </cell>
          <cell r="J106" t="str">
            <v>Ltr</v>
          </cell>
          <cell r="K106">
            <v>184</v>
          </cell>
          <cell r="BZ106">
            <v>184</v>
          </cell>
          <cell r="CA106">
            <v>4750</v>
          </cell>
        </row>
        <row r="107">
          <cell r="A107">
            <v>82</v>
          </cell>
          <cell r="D107" t="str">
            <v>9400-</v>
          </cell>
          <cell r="E107" t="str">
            <v>01.F.014</v>
          </cell>
          <cell r="G107" t="str">
            <v>Olie Shell</v>
          </cell>
          <cell r="H107" t="str">
            <v xml:space="preserve"> Tellus  68</v>
          </cell>
          <cell r="J107" t="str">
            <v>Ltr</v>
          </cell>
          <cell r="K107">
            <v>696</v>
          </cell>
          <cell r="AR107" t="str">
            <v>168/260</v>
          </cell>
          <cell r="AS107" t="str">
            <v>244/617</v>
          </cell>
          <cell r="BY107">
            <v>209</v>
          </cell>
          <cell r="BZ107">
            <v>487</v>
          </cell>
          <cell r="CA107">
            <v>17500</v>
          </cell>
        </row>
        <row r="108">
          <cell r="A108">
            <v>83</v>
          </cell>
          <cell r="D108" t="str">
            <v>9400-</v>
          </cell>
          <cell r="E108" t="str">
            <v>01.F.003</v>
          </cell>
          <cell r="G108" t="str">
            <v>Olie Shell</v>
          </cell>
          <cell r="H108" t="str">
            <v xml:space="preserve"> Tellus 100</v>
          </cell>
          <cell r="J108" t="str">
            <v>Ltr</v>
          </cell>
          <cell r="K108">
            <v>179.5</v>
          </cell>
          <cell r="AR108" t="str">
            <v>014</v>
          </cell>
          <cell r="BZ108">
            <v>179.5</v>
          </cell>
          <cell r="CA108">
            <v>16500</v>
          </cell>
        </row>
        <row r="109">
          <cell r="A109">
            <v>84</v>
          </cell>
          <cell r="D109" t="str">
            <v>9400-</v>
          </cell>
          <cell r="E109" t="str">
            <v>01.F.005</v>
          </cell>
          <cell r="G109" t="str">
            <v>Olie Shell</v>
          </cell>
          <cell r="H109" t="str">
            <v xml:space="preserve"> Turbo T.68</v>
          </cell>
          <cell r="J109" t="str">
            <v>Ltr</v>
          </cell>
          <cell r="K109">
            <v>0</v>
          </cell>
          <cell r="AQ109">
            <v>400</v>
          </cell>
          <cell r="AR109" t="str">
            <v>107</v>
          </cell>
          <cell r="AS109" t="str">
            <v>023/03</v>
          </cell>
          <cell r="BY109">
            <v>5</v>
          </cell>
          <cell r="BZ109">
            <v>395</v>
          </cell>
          <cell r="CA109">
            <v>16500</v>
          </cell>
        </row>
        <row r="110">
          <cell r="A110">
            <v>85</v>
          </cell>
          <cell r="D110" t="str">
            <v>9400-</v>
          </cell>
          <cell r="E110" t="str">
            <v>01.F.005</v>
          </cell>
          <cell r="G110" t="str">
            <v>Olie Shell</v>
          </cell>
          <cell r="H110" t="str">
            <v xml:space="preserve"> Turbo T.68</v>
          </cell>
          <cell r="J110" t="str">
            <v>Ltr</v>
          </cell>
          <cell r="K110">
            <v>0</v>
          </cell>
          <cell r="AR110" t="str">
            <v>023</v>
          </cell>
          <cell r="AS110" t="str">
            <v>107/03</v>
          </cell>
          <cell r="BZ110">
            <v>0</v>
          </cell>
          <cell r="CA110">
            <v>16500</v>
          </cell>
        </row>
        <row r="112">
          <cell r="A112">
            <v>85</v>
          </cell>
          <cell r="D112" t="str">
            <v>9400-</v>
          </cell>
          <cell r="E112" t="str">
            <v>05.I.001</v>
          </cell>
          <cell r="G112" t="str">
            <v>Pita Printer</v>
          </cell>
          <cell r="H112" t="str">
            <v xml:space="preserve"> LQ. 2170</v>
          </cell>
          <cell r="J112" t="str">
            <v>Pc</v>
          </cell>
          <cell r="K112">
            <v>0</v>
          </cell>
          <cell r="AR112" t="str">
            <v>126/139</v>
          </cell>
          <cell r="BZ112">
            <v>0</v>
          </cell>
          <cell r="CA112">
            <v>30000</v>
          </cell>
        </row>
        <row r="113">
          <cell r="A113">
            <v>86</v>
          </cell>
          <cell r="D113" t="str">
            <v>9400-</v>
          </cell>
          <cell r="G113" t="str">
            <v>Plastik Transparan</v>
          </cell>
          <cell r="H113" t="str">
            <v xml:space="preserve"> Fotocopy</v>
          </cell>
          <cell r="J113" t="str">
            <v>Rim</v>
          </cell>
          <cell r="K113">
            <v>0</v>
          </cell>
          <cell r="AR113" t="str">
            <v>236</v>
          </cell>
          <cell r="BZ113">
            <v>0</v>
          </cell>
          <cell r="CA113">
            <v>225000</v>
          </cell>
        </row>
        <row r="114">
          <cell r="A114">
            <v>87</v>
          </cell>
          <cell r="D114" t="str">
            <v>9400-</v>
          </cell>
          <cell r="E114" t="str">
            <v>05.H.001</v>
          </cell>
          <cell r="G114" t="str">
            <v>Polypropyline Rope</v>
          </cell>
          <cell r="H114" t="str">
            <v xml:space="preserve"> 2" Nylon</v>
          </cell>
          <cell r="J114" t="str">
            <v>Roll</v>
          </cell>
          <cell r="K114">
            <v>0</v>
          </cell>
          <cell r="AQ114">
            <v>1</v>
          </cell>
          <cell r="AR114" t="str">
            <v>026</v>
          </cell>
          <cell r="AS114" t="str">
            <v>141/03</v>
          </cell>
          <cell r="BZ114">
            <v>1</v>
          </cell>
          <cell r="CA114">
            <v>3800000</v>
          </cell>
        </row>
        <row r="115">
          <cell r="A115">
            <v>88</v>
          </cell>
          <cell r="D115" t="str">
            <v>9400-</v>
          </cell>
          <cell r="E115" t="str">
            <v>05.H.003</v>
          </cell>
          <cell r="G115" t="str">
            <v>Polypropyline Rope</v>
          </cell>
          <cell r="H115" t="str">
            <v xml:space="preserve"> 2.5" Sutra</v>
          </cell>
          <cell r="J115" t="str">
            <v>Mtr</v>
          </cell>
          <cell r="K115">
            <v>0</v>
          </cell>
          <cell r="BZ115">
            <v>0</v>
          </cell>
          <cell r="CA115">
            <v>36818</v>
          </cell>
        </row>
        <row r="116">
          <cell r="A116">
            <v>89</v>
          </cell>
          <cell r="D116" t="str">
            <v>9400-</v>
          </cell>
          <cell r="G116" t="str">
            <v>Preasure Card Rotoherm</v>
          </cell>
          <cell r="H116" t="str">
            <v xml:space="preserve"> (0-150) Psi</v>
          </cell>
          <cell r="J116" t="str">
            <v>Lbr</v>
          </cell>
          <cell r="K116">
            <v>709</v>
          </cell>
          <cell r="AR116" t="str">
            <v>269</v>
          </cell>
          <cell r="AS116" t="str">
            <v>567/691</v>
          </cell>
          <cell r="BE116">
            <v>12</v>
          </cell>
          <cell r="BF116">
            <v>3</v>
          </cell>
          <cell r="BG116">
            <v>3</v>
          </cell>
          <cell r="BI116">
            <v>13</v>
          </cell>
          <cell r="BJ116">
            <v>3</v>
          </cell>
          <cell r="BM116">
            <v>3</v>
          </cell>
          <cell r="BN116">
            <v>3</v>
          </cell>
          <cell r="BO116">
            <v>3</v>
          </cell>
          <cell r="BP116">
            <v>6</v>
          </cell>
          <cell r="BZ116">
            <v>709</v>
          </cell>
          <cell r="CA116">
            <v>350</v>
          </cell>
        </row>
        <row r="117">
          <cell r="A117">
            <v>90</v>
          </cell>
          <cell r="D117" t="str">
            <v>9400-</v>
          </cell>
          <cell r="G117" t="str">
            <v>Printer Electromik</v>
          </cell>
          <cell r="H117" t="str">
            <v>LX-300+ c/w Jumper</v>
          </cell>
          <cell r="J117" t="str">
            <v>Unt</v>
          </cell>
          <cell r="K117">
            <v>0</v>
          </cell>
          <cell r="AR117" t="str">
            <v>284</v>
          </cell>
          <cell r="AS117" t="str">
            <v>586/02</v>
          </cell>
          <cell r="BZ117">
            <v>0</v>
          </cell>
          <cell r="CA117">
            <v>3036000</v>
          </cell>
        </row>
        <row r="118">
          <cell r="A118">
            <v>91</v>
          </cell>
          <cell r="D118" t="str">
            <v>9400-</v>
          </cell>
          <cell r="E118" t="str">
            <v>14.E.001</v>
          </cell>
          <cell r="G118" t="str">
            <v>Resin Softener Relite</v>
          </cell>
          <cell r="H118" t="str">
            <v xml:space="preserve"> </v>
          </cell>
          <cell r="J118" t="str">
            <v>Kg</v>
          </cell>
          <cell r="K118">
            <v>0</v>
          </cell>
          <cell r="AR118" t="str">
            <v>1505</v>
          </cell>
          <cell r="BZ118">
            <v>0</v>
          </cell>
          <cell r="CA118">
            <v>26000</v>
          </cell>
        </row>
      </sheetData>
      <sheetData sheetId="1">
        <row r="1">
          <cell r="A1" t="str">
            <v>DAFTAR STOCK MATERIAL &amp; SPARE PART</v>
          </cell>
        </row>
      </sheetData>
      <sheetData sheetId="2">
        <row r="1">
          <cell r="A1" t="str">
            <v>DAFTAR STOCK MATERIAL &amp; SPARE PART</v>
          </cell>
        </row>
      </sheetData>
      <sheetData sheetId="3">
        <row r="1">
          <cell r="A1" t="str">
            <v>DAFTAR STOCK MATERIAL &amp; SPARE PART</v>
          </cell>
        </row>
      </sheetData>
      <sheetData sheetId="4">
        <row r="1">
          <cell r="A1" t="str">
            <v>DAFTAR STOCK MATERIAL &amp; SPARE PART</v>
          </cell>
        </row>
      </sheetData>
      <sheetData sheetId="5">
        <row r="1">
          <cell r="A1" t="str">
            <v>DAFTAR STOCK MATERIAL &amp; SPARE PART</v>
          </cell>
        </row>
      </sheetData>
      <sheetData sheetId="6">
        <row r="1">
          <cell r="A1" t="str">
            <v>DAFTAR STOCK MATERIAL &amp; SPARE PART</v>
          </cell>
        </row>
      </sheetData>
      <sheetData sheetId="7">
        <row r="1">
          <cell r="A1" t="str">
            <v>DAFTAR STOCK MATERIAL &amp; SPARE PART</v>
          </cell>
        </row>
      </sheetData>
      <sheetData sheetId="8">
        <row r="1">
          <cell r="A1" t="str">
            <v>DAFTAR STOCK MATERIAL &amp; SPARE PART</v>
          </cell>
        </row>
      </sheetData>
      <sheetData sheetId="9">
        <row r="1">
          <cell r="A1" t="str">
            <v>DAFTAR STOCK MATERIAL &amp; SPARE PART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">
          <cell r="A1" t="str">
            <v>DAFTAR STOCK MATERIAL &amp; SPARE PART</v>
          </cell>
        </row>
      </sheetData>
      <sheetData sheetId="25">
        <row r="1">
          <cell r="A1" t="str">
            <v>DAFTAR STOCK MATERIAL &amp; SPARE PART</v>
          </cell>
        </row>
      </sheetData>
      <sheetData sheetId="26">
        <row r="1">
          <cell r="A1" t="str">
            <v>DAFTAR STOCK MATERIAL &amp; SPARE PART</v>
          </cell>
        </row>
      </sheetData>
      <sheetData sheetId="27">
        <row r="1">
          <cell r="A1" t="str">
            <v>DAFTAR STOCK MATERIAL &amp; SPARE PART</v>
          </cell>
        </row>
      </sheetData>
      <sheetData sheetId="28">
        <row r="1">
          <cell r="A1" t="str">
            <v>DAFTAR STOCK MATERIAL &amp; SPARE PART</v>
          </cell>
        </row>
      </sheetData>
      <sheetData sheetId="29">
        <row r="1">
          <cell r="A1" t="str">
            <v>DAFTAR STOCK MATERIAL &amp; SPARE PART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lah"/>
    </sheetNames>
    <sheetDataSet>
      <sheetData sheetId="0"/>
    </sheetDataSet>
  </externalBook>
</externalLink>
</file>

<file path=xl/externalLinks/externalLink1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y'03"/>
    </sheetNames>
    <sheetDataSet>
      <sheetData sheetId="0" refreshError="1"/>
    </sheetDataSet>
  </externalBook>
</externalLink>
</file>

<file path=xl/externalLinks/externalLink1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ian Lepas"/>
      <sheetName val="ISI_DATA"/>
      <sheetName val="REKAP PPH21"/>
      <sheetName val="Sheet1"/>
    </sheetNames>
    <sheetDataSet>
      <sheetData sheetId="0" refreshError="1"/>
      <sheetData sheetId="1"/>
      <sheetData sheetId="2" refreshError="1"/>
      <sheetData sheetId="3">
        <row r="12">
          <cell r="A12" t="str">
            <v>YA</v>
          </cell>
          <cell r="B12">
            <v>0.05</v>
          </cell>
          <cell r="C12">
            <v>1</v>
          </cell>
        </row>
        <row r="13">
          <cell r="A13" t="str">
            <v>TDK</v>
          </cell>
          <cell r="B13">
            <v>1.2</v>
          </cell>
          <cell r="C13">
            <v>0.05</v>
          </cell>
        </row>
      </sheetData>
    </sheetDataSet>
  </externalBook>
</externalLink>
</file>

<file path=xl/externalLinks/externalLink1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BNA"/>
      <sheetName val="B"/>
      <sheetName val="C"/>
      <sheetName val="D"/>
      <sheetName val="E"/>
      <sheetName val="F"/>
      <sheetName val="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tunjuk &amp; Isian"/>
      <sheetName val="Form Pleno"/>
      <sheetName val="LAMPIRAN"/>
      <sheetName val="form MPP"/>
      <sheetName val="Gaji Pokok"/>
      <sheetName val="1. HM &amp; Unit Infras"/>
      <sheetName val="2. WMS, Umum &amp; Genset"/>
      <sheetName val="3. Detil MPP Teknik"/>
      <sheetName val="4. Sparepart + Oli Unit Infras "/>
      <sheetName val="5. Overhaul"/>
      <sheetName val="6. Data Transport"/>
      <sheetName val="7. Data Unit"/>
      <sheetName val="RM Teknik"/>
      <sheetName val="Transport Panen"/>
      <sheetName val="Mar"/>
      <sheetName val="F"/>
      <sheetName val="dft bns"/>
      <sheetName val="POTRET_AFD"/>
      <sheetName val="Table"/>
      <sheetName val="Olah"/>
    </sheetNames>
    <sheetDataSet>
      <sheetData sheetId="0">
        <row r="12">
          <cell r="D12" t="str">
            <v>SPP1 - SAWIT(INTI+PKS)</v>
          </cell>
        </row>
      </sheetData>
      <sheetData sheetId="1"/>
      <sheetData sheetId="2"/>
      <sheetData sheetId="3"/>
      <sheetData sheetId="4"/>
      <sheetData sheetId="5">
        <row r="24">
          <cell r="K24">
            <v>0.99994270833333343</v>
          </cell>
        </row>
      </sheetData>
      <sheetData sheetId="6">
        <row r="11">
          <cell r="D11">
            <v>4</v>
          </cell>
        </row>
      </sheetData>
      <sheetData sheetId="7"/>
      <sheetData sheetId="8"/>
      <sheetData sheetId="9">
        <row r="6">
          <cell r="U6" t="str">
            <v>OVERHAUL ENGINE</v>
          </cell>
        </row>
        <row r="7">
          <cell r="U7" t="str">
            <v>OVERHAUL TRANSMISI</v>
          </cell>
        </row>
        <row r="8">
          <cell r="U8" t="str">
            <v>OVERHAUL MAIN PUMP</v>
          </cell>
        </row>
        <row r="9">
          <cell r="U9" t="str">
            <v>OVERHAUL CONTROL VALVE</v>
          </cell>
        </row>
        <row r="10">
          <cell r="U10" t="str">
            <v>OVERHAUL UNDERCARRIAGE</v>
          </cell>
        </row>
        <row r="11">
          <cell r="U11" t="str">
            <v>REPAIR BODY/CHASIS</v>
          </cell>
        </row>
      </sheetData>
      <sheetData sheetId="10">
        <row r="20">
          <cell r="AD20">
            <v>1</v>
          </cell>
        </row>
      </sheetData>
      <sheetData sheetId="11"/>
      <sheetData sheetId="12">
        <row r="50">
          <cell r="E50">
            <v>10</v>
          </cell>
        </row>
      </sheetData>
      <sheetData sheetId="13">
        <row r="25">
          <cell r="E25">
            <v>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Bagan"/>
      <sheetName val="KPI"/>
      <sheetName val="PCR"/>
      <sheetName val="OLAH VS OT"/>
      <sheetName val="OLAH VS OT (2)"/>
      <sheetName val="graflbr-gp"/>
      <sheetName val="PABRIK"/>
      <sheetName val="GRAF TBS VS COST"/>
      <sheetName val="LAY"/>
      <sheetName val="PL Des"/>
      <sheetName val="PL Nov"/>
      <sheetName val="PL Okt"/>
      <sheetName val="K.Mesin"/>
      <sheetName val="PICA"/>
      <sheetName val="SOLAR"/>
      <sheetName val="AN PK"/>
      <sheetName val="LD Okt"/>
      <sheetName val="LD Nov"/>
      <sheetName val="LD Des"/>
      <sheetName val="LA03"/>
      <sheetName val="GRAF SM"/>
      <sheetName val="PK"/>
      <sheetName val="PO"/>
      <sheetName val="Through"/>
      <sheetName val="Rend~CPO"/>
      <sheetName val="CH Vs Er"/>
      <sheetName val="Qlt CPO"/>
      <sheetName val="Rend~Kernel"/>
      <sheetName val="Qlt KRN"/>
      <sheetName val="FFA"/>
      <sheetName val="Br Dn"/>
      <sheetName val="ER Vs FFA"/>
      <sheetName val="Qlt Vs ER"/>
      <sheetName val="CPO Loss"/>
      <sheetName val="Proses Ctr"/>
      <sheetName val="Krn Loss"/>
      <sheetName val="BD"/>
      <sheetName val="Data"/>
      <sheetName val="NAMA"/>
      <sheetName val="MPP"/>
      <sheetName val="REKAP ST M"/>
      <sheetName val="PETA"/>
      <sheetName val="SRL1"/>
      <sheetName val="SRL2"/>
      <sheetName val="AREA"/>
      <sheetName val="PABRIK (2)"/>
      <sheetName val="Pab SRL 1"/>
      <sheetName val="OLAH_VS_OT"/>
      <sheetName val="OLAH_VS_OT_(2)"/>
      <sheetName val="GRAF_TBS_VS_COST"/>
      <sheetName val="PL_Des"/>
      <sheetName val="PL_Nov"/>
      <sheetName val="PL_Okt"/>
      <sheetName val="K_Mesin"/>
      <sheetName val="AN_PK"/>
      <sheetName val="LD_Okt"/>
      <sheetName val="LD_Nov"/>
      <sheetName val="LD_Des"/>
      <sheetName val="GRAF_SM"/>
      <sheetName val="CH_Vs_Er"/>
      <sheetName val="Qlt_CPO"/>
      <sheetName val="Qlt_KRN"/>
      <sheetName val="Br_Dn"/>
      <sheetName val="ER_Vs_FFA"/>
      <sheetName val="Qlt_Vs_ER"/>
      <sheetName val="CPO_Loss"/>
      <sheetName val="Proses_Ctr"/>
      <sheetName val="Krn_Loss"/>
      <sheetName val="REKAP_ST_M"/>
      <sheetName val="PABRIK_(2)"/>
      <sheetName val="Pab_SRL_1"/>
      <sheetName val="5. Overhau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</sheetDataSet>
  </externalBook>
</externalLink>
</file>

<file path=xl/externalLinks/externalLink1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TRET_AFD"/>
    </sheetNames>
    <sheetDataSet>
      <sheetData sheetId="0" refreshError="1"/>
    </sheetDataSet>
  </externalBook>
</externalLink>
</file>

<file path=xl/externalLinks/externalLink1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TRET_AFD"/>
    </sheetNames>
    <sheetDataSet>
      <sheetData sheetId="0" refreshError="1"/>
    </sheetDataSet>
  </externalBook>
</externalLink>
</file>

<file path=xl/externalLinks/externalLink1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TRET_AFD"/>
      <sheetName val="Rekap"/>
      <sheetName val="Exfac Rev(site)"/>
      <sheetName val="Rincian "/>
      <sheetName val="Graf Cost Site"/>
      <sheetName val="PK Rwt ASLI"/>
      <sheetName val="PK Rwt"/>
      <sheetName val="PO RWT"/>
      <sheetName val="PO HPT"/>
      <sheetName val="HPT Gulma"/>
      <sheetName val="HPT"/>
      <sheetName val="PK Panen"/>
      <sheetName val="Cost PN"/>
      <sheetName val="PO Panen"/>
      <sheetName val=" Potensi 05-09"/>
      <sheetName val="Panen"/>
      <sheetName val="HK - NE"/>
      <sheetName val="PK Umum"/>
      <sheetName val="SHE"/>
      <sheetName val="PO SHE"/>
      <sheetName val="BS Versi Budget HO"/>
      <sheetName val=" Bsite Kebutu site"/>
      <sheetName val="CDO"/>
      <sheetName val="BUM dll"/>
      <sheetName val="Exfac_Rev(site)"/>
      <sheetName val="Rincian_"/>
      <sheetName val="Graf_Cost_Site"/>
      <sheetName val="PK_Rwt_ASLI"/>
      <sheetName val="PK_Rwt"/>
      <sheetName val="PO_RWT"/>
      <sheetName val="PO_HPT"/>
      <sheetName val="HPT_Gulma"/>
      <sheetName val="PK_Panen"/>
      <sheetName val="Cost_PN"/>
      <sheetName val="PO_Panen"/>
      <sheetName val="_Potensi_05-09"/>
      <sheetName val="HK_-_NE"/>
      <sheetName val="PK_Umum"/>
      <sheetName val="PO_SHE"/>
      <sheetName val="BS_Versi_Budget_HO"/>
      <sheetName val="_Bsite_Kebutu_site"/>
      <sheetName val="BUM_dll"/>
      <sheetName val="Exfac_Rev(site)1"/>
      <sheetName val="Rincian_1"/>
      <sheetName val="Graf_Cost_Site1"/>
      <sheetName val="PK_Rwt_ASLI1"/>
      <sheetName val="PK_Rwt1"/>
      <sheetName val="PO_RWT1"/>
      <sheetName val="PO_HPT1"/>
      <sheetName val="HPT_Gulma1"/>
      <sheetName val="PK_Panen1"/>
      <sheetName val="Cost_PN1"/>
      <sheetName val="PO_Panen1"/>
      <sheetName val="_Potensi_05-091"/>
      <sheetName val="HK_-_NE1"/>
      <sheetName val="PK_Umum1"/>
      <sheetName val="PO_SHE1"/>
      <sheetName val="BS_Versi_Budget_HO1"/>
      <sheetName val="_Bsite_Kebutu_site1"/>
      <sheetName val="BUM_dll1"/>
      <sheetName val="Exfac_Rev(site)2"/>
      <sheetName val="Rincian_2"/>
      <sheetName val="Graf_Cost_Site2"/>
      <sheetName val="PK_Rwt_ASLI2"/>
      <sheetName val="PK_Rwt2"/>
      <sheetName val="PO_RWT2"/>
      <sheetName val="PO_HPT2"/>
      <sheetName val="HPT_Gulma2"/>
      <sheetName val="PK_Panen2"/>
      <sheetName val="Cost_PN2"/>
      <sheetName val="PO_Panen2"/>
      <sheetName val="_Potensi_05-092"/>
      <sheetName val="HK_-_NE2"/>
      <sheetName val="PK_Umum2"/>
      <sheetName val="PO_SHE2"/>
      <sheetName val="BS_Versi_Budget_HO2"/>
      <sheetName val="_Bsite_Kebutu_site2"/>
      <sheetName val="BUM_dll2"/>
      <sheetName val="pk"/>
      <sheetName val="SISIP"/>
      <sheetName val="NPK Mg Bo"/>
    </sheetNames>
    <sheetDataSet>
      <sheetData sheetId="0">
        <row r="758">
          <cell r="A758" t="str">
            <v>Perintah2 Macro ini jangan dihapus !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</sheetDataSet>
  </externalBook>
</externalLink>
</file>

<file path=xl/externalLinks/externalLink1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KP"/>
      <sheetName val="DASHBOAR WEM"/>
      <sheetName val="KONDISI DETAIL PER UNIT"/>
      <sheetName val="Data Base jalan"/>
      <sheetName val="Data Curah Hujan"/>
      <sheetName val="Weekly Report Kondisi Jalan"/>
      <sheetName val="Matrix Jalan"/>
      <sheetName val="Matrix restan"/>
      <sheetName val="Plan-Real Lokasi Kerja"/>
      <sheetName val="Peta Lokasi Kerja"/>
    </sheetNames>
    <sheetDataSet>
      <sheetData sheetId="0"/>
      <sheetData sheetId="1"/>
      <sheetData sheetId="2"/>
      <sheetData sheetId="3">
        <row r="6">
          <cell r="G6" t="str">
            <v>OA1a</v>
          </cell>
          <cell r="H6" t="str">
            <v>JT</v>
          </cell>
          <cell r="I6" t="str">
            <v>OA</v>
          </cell>
          <cell r="J6">
            <v>1</v>
          </cell>
          <cell r="K6" t="str">
            <v>OB</v>
          </cell>
          <cell r="L6">
            <v>2.1</v>
          </cell>
          <cell r="M6" t="str">
            <v xml:space="preserve"> </v>
          </cell>
          <cell r="N6" t="str">
            <v xml:space="preserve"> </v>
          </cell>
          <cell r="O6">
            <v>238</v>
          </cell>
        </row>
        <row r="7">
          <cell r="G7" t="str">
            <v>OA2a</v>
          </cell>
          <cell r="H7" t="str">
            <v>JT</v>
          </cell>
          <cell r="I7" t="str">
            <v>OA</v>
          </cell>
          <cell r="J7">
            <v>2</v>
          </cell>
          <cell r="K7" t="str">
            <v>OB</v>
          </cell>
          <cell r="L7">
            <v>3.2</v>
          </cell>
          <cell r="M7" t="str">
            <v>OA</v>
          </cell>
          <cell r="N7">
            <v>1</v>
          </cell>
          <cell r="O7">
            <v>802</v>
          </cell>
        </row>
        <row r="8">
          <cell r="G8" t="str">
            <v>OA2b</v>
          </cell>
          <cell r="H8" t="str">
            <v>JC</v>
          </cell>
          <cell r="I8" t="str">
            <v>OA</v>
          </cell>
          <cell r="J8">
            <v>2</v>
          </cell>
          <cell r="K8" t="str">
            <v>BL</v>
          </cell>
          <cell r="L8">
            <v>0</v>
          </cell>
          <cell r="M8" t="str">
            <v xml:space="preserve"> </v>
          </cell>
          <cell r="N8" t="str">
            <v xml:space="preserve"> </v>
          </cell>
          <cell r="O8">
            <v>516</v>
          </cell>
        </row>
        <row r="9">
          <cell r="G9" t="str">
            <v>OA3a</v>
          </cell>
          <cell r="H9" t="str">
            <v>JT</v>
          </cell>
          <cell r="I9" t="str">
            <v>OA</v>
          </cell>
          <cell r="J9">
            <v>3</v>
          </cell>
          <cell r="K9" t="str">
            <v>OA</v>
          </cell>
          <cell r="L9">
            <v>2</v>
          </cell>
          <cell r="M9" t="str">
            <v xml:space="preserve"> </v>
          </cell>
          <cell r="N9" t="str">
            <v xml:space="preserve"> </v>
          </cell>
          <cell r="O9">
            <v>656</v>
          </cell>
        </row>
        <row r="10">
          <cell r="G10" t="str">
            <v>OA3b</v>
          </cell>
          <cell r="H10" t="str">
            <v>JC</v>
          </cell>
          <cell r="I10" t="str">
            <v>OA</v>
          </cell>
          <cell r="J10">
            <v>3</v>
          </cell>
          <cell r="K10" t="str">
            <v>BL</v>
          </cell>
          <cell r="L10">
            <v>0</v>
          </cell>
          <cell r="M10" t="str">
            <v xml:space="preserve"> </v>
          </cell>
          <cell r="N10" t="str">
            <v xml:space="preserve"> </v>
          </cell>
          <cell r="O10">
            <v>549</v>
          </cell>
        </row>
        <row r="11">
          <cell r="G11" t="str">
            <v>OA4a</v>
          </cell>
          <cell r="H11" t="str">
            <v>JT</v>
          </cell>
          <cell r="I11" t="str">
            <v>OA</v>
          </cell>
          <cell r="J11">
            <v>4</v>
          </cell>
          <cell r="K11" t="str">
            <v>OA</v>
          </cell>
          <cell r="L11" t="str">
            <v>17,18,24,3</v>
          </cell>
          <cell r="M11" t="str">
            <v xml:space="preserve"> </v>
          </cell>
          <cell r="N11" t="str">
            <v xml:space="preserve"> </v>
          </cell>
          <cell r="O11">
            <v>1276</v>
          </cell>
        </row>
        <row r="12">
          <cell r="G12" t="str">
            <v>OA4b</v>
          </cell>
          <cell r="H12" t="str">
            <v>JC</v>
          </cell>
          <cell r="I12" t="str">
            <v>OA</v>
          </cell>
          <cell r="J12">
            <v>4</v>
          </cell>
          <cell r="K12" t="str">
            <v>BL</v>
          </cell>
          <cell r="L12">
            <v>0</v>
          </cell>
          <cell r="M12" t="str">
            <v xml:space="preserve"> </v>
          </cell>
          <cell r="N12" t="str">
            <v xml:space="preserve"> </v>
          </cell>
          <cell r="O12">
            <v>872</v>
          </cell>
        </row>
        <row r="13">
          <cell r="G13" t="str">
            <v>OA5e</v>
          </cell>
          <cell r="H13" t="str">
            <v>JU</v>
          </cell>
          <cell r="I13" t="str">
            <v>OA</v>
          </cell>
          <cell r="J13">
            <v>5</v>
          </cell>
          <cell r="K13" t="str">
            <v>OA</v>
          </cell>
          <cell r="L13">
            <v>5</v>
          </cell>
          <cell r="M13" t="str">
            <v xml:space="preserve"> </v>
          </cell>
          <cell r="N13" t="str">
            <v xml:space="preserve"> </v>
          </cell>
          <cell r="O13">
            <v>545</v>
          </cell>
        </row>
        <row r="14">
          <cell r="G14" t="str">
            <v>OA5b</v>
          </cell>
          <cell r="H14" t="str">
            <v>JC</v>
          </cell>
          <cell r="I14" t="str">
            <v>OA</v>
          </cell>
          <cell r="J14">
            <v>5</v>
          </cell>
          <cell r="K14" t="str">
            <v>BL</v>
          </cell>
          <cell r="L14">
            <v>0</v>
          </cell>
          <cell r="M14" t="str">
            <v xml:space="preserve"> </v>
          </cell>
          <cell r="N14" t="str">
            <v xml:space="preserve"> </v>
          </cell>
          <cell r="O14">
            <v>500</v>
          </cell>
        </row>
        <row r="15">
          <cell r="G15" t="str">
            <v>OA6b</v>
          </cell>
          <cell r="H15" t="str">
            <v>JC</v>
          </cell>
          <cell r="I15" t="str">
            <v>OA</v>
          </cell>
          <cell r="J15">
            <v>6</v>
          </cell>
          <cell r="K15" t="str">
            <v>BL</v>
          </cell>
          <cell r="L15">
            <v>0</v>
          </cell>
          <cell r="M15" t="str">
            <v xml:space="preserve"> </v>
          </cell>
          <cell r="N15" t="str">
            <v xml:space="preserve"> </v>
          </cell>
          <cell r="O15">
            <v>471</v>
          </cell>
        </row>
        <row r="16">
          <cell r="G16" t="str">
            <v>OA7a</v>
          </cell>
          <cell r="H16" t="str">
            <v>JT</v>
          </cell>
          <cell r="I16" t="str">
            <v>OA</v>
          </cell>
          <cell r="J16">
            <v>7</v>
          </cell>
          <cell r="K16" t="str">
            <v>OA</v>
          </cell>
          <cell r="L16">
            <v>8</v>
          </cell>
          <cell r="M16" t="str">
            <v xml:space="preserve"> </v>
          </cell>
          <cell r="N16" t="str">
            <v xml:space="preserve"> </v>
          </cell>
          <cell r="O16">
            <v>129</v>
          </cell>
        </row>
        <row r="17">
          <cell r="G17" t="str">
            <v>OA7b</v>
          </cell>
          <cell r="H17" t="str">
            <v>JC</v>
          </cell>
          <cell r="I17" t="str">
            <v>OA</v>
          </cell>
          <cell r="J17">
            <v>7</v>
          </cell>
          <cell r="K17" t="str">
            <v>BL</v>
          </cell>
          <cell r="L17">
            <v>0</v>
          </cell>
          <cell r="M17" t="str">
            <v xml:space="preserve"> </v>
          </cell>
          <cell r="N17" t="str">
            <v xml:space="preserve"> </v>
          </cell>
          <cell r="O17">
            <v>543</v>
          </cell>
        </row>
        <row r="18">
          <cell r="G18" t="str">
            <v>OA7c</v>
          </cell>
          <cell r="H18" t="str">
            <v>JC</v>
          </cell>
          <cell r="I18" t="str">
            <v>OA</v>
          </cell>
          <cell r="J18">
            <v>7</v>
          </cell>
          <cell r="K18" t="str">
            <v>BL</v>
          </cell>
          <cell r="L18">
            <v>0</v>
          </cell>
          <cell r="M18" t="str">
            <v xml:space="preserve"> </v>
          </cell>
          <cell r="N18" t="str">
            <v xml:space="preserve"> </v>
          </cell>
          <cell r="O18">
            <v>341</v>
          </cell>
        </row>
        <row r="19">
          <cell r="G19" t="str">
            <v>OA8a</v>
          </cell>
          <cell r="H19" t="str">
            <v>JT</v>
          </cell>
          <cell r="I19" t="str">
            <v>OA</v>
          </cell>
          <cell r="J19">
            <v>8</v>
          </cell>
          <cell r="K19" t="str">
            <v>OA</v>
          </cell>
          <cell r="L19">
            <v>6</v>
          </cell>
          <cell r="M19" t="str">
            <v xml:space="preserve"> </v>
          </cell>
          <cell r="N19" t="str">
            <v xml:space="preserve"> </v>
          </cell>
          <cell r="O19">
            <v>352</v>
          </cell>
        </row>
        <row r="20">
          <cell r="G20" t="str">
            <v>OA8b</v>
          </cell>
          <cell r="H20" t="str">
            <v>JC</v>
          </cell>
          <cell r="I20" t="str">
            <v>OA</v>
          </cell>
          <cell r="J20">
            <v>8</v>
          </cell>
          <cell r="K20" t="str">
            <v>BL</v>
          </cell>
          <cell r="L20">
            <v>0</v>
          </cell>
          <cell r="M20" t="str">
            <v xml:space="preserve"> </v>
          </cell>
          <cell r="N20" t="str">
            <v xml:space="preserve"> </v>
          </cell>
          <cell r="O20">
            <v>922</v>
          </cell>
        </row>
        <row r="21">
          <cell r="G21" t="str">
            <v>OA9a</v>
          </cell>
          <cell r="H21" t="str">
            <v>JT</v>
          </cell>
          <cell r="I21" t="str">
            <v>OA</v>
          </cell>
          <cell r="J21">
            <v>9</v>
          </cell>
          <cell r="K21" t="str">
            <v>OA</v>
          </cell>
          <cell r="L21">
            <v>19</v>
          </cell>
          <cell r="M21" t="str">
            <v xml:space="preserve"> </v>
          </cell>
          <cell r="N21" t="str">
            <v xml:space="preserve"> </v>
          </cell>
          <cell r="O21">
            <v>391</v>
          </cell>
        </row>
        <row r="22">
          <cell r="G22" t="str">
            <v>OA9b</v>
          </cell>
          <cell r="H22" t="str">
            <v>JC</v>
          </cell>
          <cell r="I22" t="str">
            <v>OA</v>
          </cell>
          <cell r="J22">
            <v>9</v>
          </cell>
          <cell r="K22" t="str">
            <v>OA</v>
          </cell>
          <cell r="L22" t="str">
            <v>6,8,7</v>
          </cell>
          <cell r="M22" t="str">
            <v xml:space="preserve"> </v>
          </cell>
          <cell r="N22" t="str">
            <v xml:space="preserve"> </v>
          </cell>
          <cell r="O22">
            <v>951</v>
          </cell>
        </row>
        <row r="23">
          <cell r="G23" t="str">
            <v>OA10b</v>
          </cell>
          <cell r="H23" t="str">
            <v>JC</v>
          </cell>
          <cell r="I23" t="str">
            <v>OA</v>
          </cell>
          <cell r="J23">
            <v>10</v>
          </cell>
          <cell r="K23" t="str">
            <v>OA</v>
          </cell>
          <cell r="L23">
            <v>7</v>
          </cell>
          <cell r="M23" t="str">
            <v xml:space="preserve"> </v>
          </cell>
          <cell r="N23" t="str">
            <v xml:space="preserve"> </v>
          </cell>
          <cell r="O23">
            <v>521</v>
          </cell>
        </row>
        <row r="24">
          <cell r="G24" t="str">
            <v>OA11b</v>
          </cell>
          <cell r="H24" t="str">
            <v>JC</v>
          </cell>
          <cell r="I24" t="str">
            <v>OA</v>
          </cell>
          <cell r="J24">
            <v>11</v>
          </cell>
          <cell r="K24" t="str">
            <v>OA</v>
          </cell>
          <cell r="L24" t="str">
            <v>19,9,10</v>
          </cell>
          <cell r="M24" t="str">
            <v xml:space="preserve"> </v>
          </cell>
          <cell r="N24" t="str">
            <v xml:space="preserve"> </v>
          </cell>
          <cell r="O24">
            <v>2175</v>
          </cell>
        </row>
        <row r="25">
          <cell r="G25" t="str">
            <v>OA12a</v>
          </cell>
          <cell r="H25" t="str">
            <v>JT</v>
          </cell>
          <cell r="I25" t="str">
            <v>OA</v>
          </cell>
          <cell r="J25">
            <v>12</v>
          </cell>
          <cell r="K25" t="str">
            <v>OA</v>
          </cell>
          <cell r="L25">
            <v>11</v>
          </cell>
          <cell r="M25" t="str">
            <v xml:space="preserve"> </v>
          </cell>
          <cell r="N25" t="str">
            <v xml:space="preserve"> </v>
          </cell>
          <cell r="O25">
            <v>459</v>
          </cell>
        </row>
        <row r="26">
          <cell r="G26" t="str">
            <v>OA12c</v>
          </cell>
          <cell r="H26" t="str">
            <v>JC</v>
          </cell>
          <cell r="I26" t="str">
            <v>OA</v>
          </cell>
          <cell r="J26">
            <v>12</v>
          </cell>
          <cell r="K26" t="str">
            <v>BL</v>
          </cell>
          <cell r="L26">
            <v>0</v>
          </cell>
          <cell r="M26" t="str">
            <v xml:space="preserve"> </v>
          </cell>
          <cell r="N26" t="str">
            <v xml:space="preserve"> </v>
          </cell>
          <cell r="O26">
            <v>450</v>
          </cell>
        </row>
        <row r="27">
          <cell r="G27" t="str">
            <v>OA13a</v>
          </cell>
          <cell r="H27" t="str">
            <v>JT</v>
          </cell>
          <cell r="I27" t="str">
            <v>OA</v>
          </cell>
          <cell r="J27">
            <v>13</v>
          </cell>
          <cell r="K27" t="str">
            <v>OA</v>
          </cell>
          <cell r="L27">
            <v>22</v>
          </cell>
          <cell r="M27" t="str">
            <v xml:space="preserve"> </v>
          </cell>
          <cell r="N27" t="str">
            <v xml:space="preserve"> </v>
          </cell>
          <cell r="O27">
            <v>506</v>
          </cell>
        </row>
        <row r="28">
          <cell r="G28" t="str">
            <v>OA13b</v>
          </cell>
          <cell r="H28" t="str">
            <v>JC</v>
          </cell>
          <cell r="I28" t="str">
            <v>OA</v>
          </cell>
          <cell r="J28">
            <v>13</v>
          </cell>
          <cell r="K28" t="str">
            <v>OA</v>
          </cell>
          <cell r="L28">
            <v>11</v>
          </cell>
          <cell r="M28" t="str">
            <v xml:space="preserve"> </v>
          </cell>
          <cell r="N28" t="str">
            <v xml:space="preserve"> </v>
          </cell>
          <cell r="O28">
            <v>1174</v>
          </cell>
        </row>
        <row r="29">
          <cell r="G29" t="str">
            <v>OA14a</v>
          </cell>
          <cell r="H29" t="str">
            <v>JT</v>
          </cell>
          <cell r="I29" t="str">
            <v>OA</v>
          </cell>
          <cell r="J29">
            <v>14</v>
          </cell>
          <cell r="K29" t="str">
            <v>OA</v>
          </cell>
          <cell r="L29">
            <v>13.12</v>
          </cell>
          <cell r="M29" t="str">
            <v xml:space="preserve"> </v>
          </cell>
          <cell r="N29" t="str">
            <v xml:space="preserve"> </v>
          </cell>
          <cell r="O29">
            <v>912</v>
          </cell>
        </row>
        <row r="30">
          <cell r="G30" t="str">
            <v>OA14c</v>
          </cell>
          <cell r="H30" t="str">
            <v>JC</v>
          </cell>
          <cell r="I30" t="str">
            <v>OA</v>
          </cell>
          <cell r="J30">
            <v>14</v>
          </cell>
          <cell r="K30" t="str">
            <v>BL</v>
          </cell>
          <cell r="L30">
            <v>0</v>
          </cell>
          <cell r="M30" t="str">
            <v xml:space="preserve"> </v>
          </cell>
          <cell r="N30" t="str">
            <v xml:space="preserve"> </v>
          </cell>
          <cell r="O30">
            <v>1273</v>
          </cell>
        </row>
        <row r="31">
          <cell r="G31" t="str">
            <v>OA15a</v>
          </cell>
          <cell r="H31" t="str">
            <v>JT</v>
          </cell>
          <cell r="I31" t="str">
            <v>OA</v>
          </cell>
          <cell r="J31">
            <v>15</v>
          </cell>
          <cell r="K31" t="str">
            <v>OB</v>
          </cell>
          <cell r="L31">
            <v>7</v>
          </cell>
          <cell r="M31" t="str">
            <v xml:space="preserve"> </v>
          </cell>
          <cell r="N31" t="str">
            <v xml:space="preserve"> </v>
          </cell>
          <cell r="O31">
            <v>280</v>
          </cell>
        </row>
        <row r="32">
          <cell r="G32" t="str">
            <v>OA15b</v>
          </cell>
          <cell r="H32" t="str">
            <v>JC</v>
          </cell>
          <cell r="I32" t="str">
            <v>OA</v>
          </cell>
          <cell r="J32">
            <v>15</v>
          </cell>
          <cell r="K32" t="str">
            <v>OA</v>
          </cell>
          <cell r="L32">
            <v>16</v>
          </cell>
          <cell r="M32" t="str">
            <v xml:space="preserve"> </v>
          </cell>
          <cell r="N32" t="str">
            <v xml:space="preserve"> </v>
          </cell>
          <cell r="O32">
            <v>1109</v>
          </cell>
        </row>
        <row r="33">
          <cell r="G33" t="str">
            <v>OA16a</v>
          </cell>
          <cell r="H33" t="str">
            <v>JT</v>
          </cell>
          <cell r="I33" t="str">
            <v>OA</v>
          </cell>
          <cell r="J33">
            <v>16</v>
          </cell>
          <cell r="K33" t="str">
            <v>OB</v>
          </cell>
          <cell r="L33">
            <v>6</v>
          </cell>
          <cell r="M33" t="str">
            <v xml:space="preserve"> </v>
          </cell>
          <cell r="N33" t="str">
            <v xml:space="preserve"> </v>
          </cell>
          <cell r="O33">
            <v>423</v>
          </cell>
        </row>
        <row r="34">
          <cell r="G34" t="str">
            <v>OA16b</v>
          </cell>
          <cell r="H34" t="str">
            <v>JC</v>
          </cell>
          <cell r="I34" t="str">
            <v>OA</v>
          </cell>
          <cell r="J34">
            <v>16</v>
          </cell>
          <cell r="K34" t="str">
            <v>OA</v>
          </cell>
          <cell r="L34">
            <v>17</v>
          </cell>
          <cell r="M34" t="str">
            <v xml:space="preserve"> </v>
          </cell>
          <cell r="N34" t="str">
            <v xml:space="preserve"> </v>
          </cell>
          <cell r="O34">
            <v>1016</v>
          </cell>
        </row>
        <row r="35">
          <cell r="G35" t="str">
            <v>OA17a</v>
          </cell>
          <cell r="H35" t="str">
            <v>JT</v>
          </cell>
          <cell r="I35" t="str">
            <v>OA</v>
          </cell>
          <cell r="J35">
            <v>17</v>
          </cell>
          <cell r="K35" t="str">
            <v>OB</v>
          </cell>
          <cell r="L35">
            <v>6</v>
          </cell>
          <cell r="M35" t="str">
            <v xml:space="preserve"> </v>
          </cell>
          <cell r="N35" t="str">
            <v xml:space="preserve"> </v>
          </cell>
          <cell r="O35">
            <v>203</v>
          </cell>
        </row>
        <row r="36">
          <cell r="G36" t="str">
            <v>OA17b</v>
          </cell>
          <cell r="H36" t="str">
            <v>JC</v>
          </cell>
          <cell r="I36" t="str">
            <v>OA</v>
          </cell>
          <cell r="J36">
            <v>17</v>
          </cell>
          <cell r="K36" t="str">
            <v>OA</v>
          </cell>
          <cell r="L36">
            <v>18</v>
          </cell>
          <cell r="M36" t="str">
            <v xml:space="preserve"> </v>
          </cell>
          <cell r="N36" t="str">
            <v xml:space="preserve"> </v>
          </cell>
          <cell r="O36">
            <v>1040</v>
          </cell>
        </row>
        <row r="37">
          <cell r="G37" t="str">
            <v>OA18a</v>
          </cell>
          <cell r="H37" t="str">
            <v>JT</v>
          </cell>
          <cell r="I37" t="str">
            <v>OA</v>
          </cell>
          <cell r="J37">
            <v>18</v>
          </cell>
          <cell r="K37" t="str">
            <v>OB</v>
          </cell>
          <cell r="L37">
            <v>5</v>
          </cell>
          <cell r="M37" t="str">
            <v xml:space="preserve"> </v>
          </cell>
          <cell r="N37" t="str">
            <v xml:space="preserve"> </v>
          </cell>
          <cell r="O37">
            <v>392</v>
          </cell>
        </row>
        <row r="38">
          <cell r="G38" t="str">
            <v>OA18b</v>
          </cell>
          <cell r="H38" t="str">
            <v>JC</v>
          </cell>
          <cell r="I38" t="str">
            <v>OA</v>
          </cell>
          <cell r="J38">
            <v>18</v>
          </cell>
          <cell r="K38" t="str">
            <v>OA</v>
          </cell>
          <cell r="L38">
            <v>24</v>
          </cell>
          <cell r="M38" t="str">
            <v xml:space="preserve"> </v>
          </cell>
          <cell r="N38" t="str">
            <v xml:space="preserve"> </v>
          </cell>
          <cell r="O38">
            <v>864</v>
          </cell>
        </row>
        <row r="39">
          <cell r="G39" t="str">
            <v>OA19e</v>
          </cell>
          <cell r="H39" t="str">
            <v>JU</v>
          </cell>
          <cell r="I39" t="str">
            <v>OA</v>
          </cell>
          <cell r="J39">
            <v>19</v>
          </cell>
          <cell r="K39" t="str">
            <v>OA</v>
          </cell>
          <cell r="L39">
            <v>15</v>
          </cell>
          <cell r="M39" t="str">
            <v xml:space="preserve"> </v>
          </cell>
          <cell r="N39" t="str">
            <v xml:space="preserve"> </v>
          </cell>
          <cell r="O39">
            <v>317</v>
          </cell>
        </row>
        <row r="40">
          <cell r="G40" t="str">
            <v>OA19b</v>
          </cell>
          <cell r="H40" t="str">
            <v>JC</v>
          </cell>
          <cell r="I40" t="str">
            <v>OA</v>
          </cell>
          <cell r="J40">
            <v>19</v>
          </cell>
          <cell r="K40" t="str">
            <v>OA</v>
          </cell>
          <cell r="L40">
            <v>20.6</v>
          </cell>
          <cell r="M40" t="str">
            <v xml:space="preserve"> </v>
          </cell>
          <cell r="N40" t="str">
            <v xml:space="preserve"> </v>
          </cell>
          <cell r="O40">
            <v>1155</v>
          </cell>
        </row>
        <row r="41">
          <cell r="G41" t="str">
            <v>OA20e</v>
          </cell>
          <cell r="H41" t="str">
            <v>JU</v>
          </cell>
          <cell r="I41" t="str">
            <v>OA</v>
          </cell>
          <cell r="J41">
            <v>20</v>
          </cell>
          <cell r="K41" t="str">
            <v>OA</v>
          </cell>
          <cell r="L41">
            <v>16</v>
          </cell>
          <cell r="M41" t="str">
            <v xml:space="preserve"> </v>
          </cell>
          <cell r="N41" t="str">
            <v xml:space="preserve"> </v>
          </cell>
          <cell r="O41">
            <v>436</v>
          </cell>
        </row>
        <row r="42">
          <cell r="G42" t="str">
            <v>OA20b</v>
          </cell>
          <cell r="H42" t="str">
            <v>JC</v>
          </cell>
          <cell r="I42" t="str">
            <v>OA</v>
          </cell>
          <cell r="J42">
            <v>20</v>
          </cell>
          <cell r="K42" t="str">
            <v>OA</v>
          </cell>
          <cell r="L42">
            <v>23</v>
          </cell>
          <cell r="M42" t="str">
            <v xml:space="preserve"> </v>
          </cell>
          <cell r="N42" t="str">
            <v xml:space="preserve"> </v>
          </cell>
          <cell r="O42">
            <v>666</v>
          </cell>
        </row>
        <row r="43">
          <cell r="G43" t="str">
            <v>OA6a</v>
          </cell>
          <cell r="H43" t="str">
            <v>JT</v>
          </cell>
          <cell r="I43" t="str">
            <v>OA</v>
          </cell>
          <cell r="J43">
            <v>6</v>
          </cell>
          <cell r="K43" t="str">
            <v>OA</v>
          </cell>
          <cell r="L43" t="str">
            <v>20,23,5</v>
          </cell>
          <cell r="M43" t="str">
            <v xml:space="preserve"> </v>
          </cell>
          <cell r="N43" t="str">
            <v xml:space="preserve"> </v>
          </cell>
          <cell r="O43">
            <v>765</v>
          </cell>
        </row>
        <row r="44">
          <cell r="G44" t="str">
            <v>OA23e</v>
          </cell>
          <cell r="H44" t="str">
            <v>JU</v>
          </cell>
          <cell r="I44" t="str">
            <v>OA</v>
          </cell>
          <cell r="J44">
            <v>23</v>
          </cell>
          <cell r="K44" t="str">
            <v>OA</v>
          </cell>
          <cell r="L44">
            <v>16</v>
          </cell>
          <cell r="M44" t="str">
            <v xml:space="preserve"> </v>
          </cell>
          <cell r="N44" t="str">
            <v xml:space="preserve"> </v>
          </cell>
          <cell r="O44">
            <v>239</v>
          </cell>
        </row>
        <row r="45">
          <cell r="G45" t="str">
            <v>OA23b</v>
          </cell>
          <cell r="H45" t="str">
            <v>JC</v>
          </cell>
          <cell r="I45" t="str">
            <v>OA</v>
          </cell>
          <cell r="J45">
            <v>23</v>
          </cell>
          <cell r="K45" t="str">
            <v>OA</v>
          </cell>
          <cell r="L45">
            <v>5</v>
          </cell>
          <cell r="M45" t="str">
            <v xml:space="preserve"> </v>
          </cell>
          <cell r="N45" t="str">
            <v xml:space="preserve"> </v>
          </cell>
          <cell r="O45">
            <v>734</v>
          </cell>
        </row>
        <row r="46">
          <cell r="G46" t="str">
            <v>OA24a</v>
          </cell>
          <cell r="H46" t="str">
            <v>JT</v>
          </cell>
          <cell r="I46" t="str">
            <v>OA</v>
          </cell>
          <cell r="J46">
            <v>24</v>
          </cell>
          <cell r="K46" t="str">
            <v>OB</v>
          </cell>
          <cell r="L46">
            <v>4</v>
          </cell>
          <cell r="M46" t="str">
            <v xml:space="preserve"> </v>
          </cell>
          <cell r="N46" t="str">
            <v xml:space="preserve"> </v>
          </cell>
          <cell r="O46">
            <v>359</v>
          </cell>
        </row>
        <row r="47">
          <cell r="G47" t="str">
            <v>OA24b</v>
          </cell>
          <cell r="H47" t="str">
            <v>JC</v>
          </cell>
          <cell r="I47" t="str">
            <v>OA</v>
          </cell>
          <cell r="J47">
            <v>24</v>
          </cell>
          <cell r="K47" t="str">
            <v>OA</v>
          </cell>
          <cell r="L47">
            <v>2.2999999999999998</v>
          </cell>
          <cell r="M47" t="str">
            <v xml:space="preserve"> </v>
          </cell>
          <cell r="N47" t="str">
            <v xml:space="preserve"> </v>
          </cell>
          <cell r="O47">
            <v>1093</v>
          </cell>
        </row>
        <row r="48">
          <cell r="G48" t="str">
            <v>OA25e</v>
          </cell>
          <cell r="H48" t="str">
            <v>JU</v>
          </cell>
          <cell r="I48" t="str">
            <v>OA</v>
          </cell>
          <cell r="J48">
            <v>25</v>
          </cell>
          <cell r="K48" t="str">
            <v>OA</v>
          </cell>
          <cell r="L48">
            <v>28.26</v>
          </cell>
          <cell r="M48" t="str">
            <v xml:space="preserve"> </v>
          </cell>
          <cell r="N48" t="str">
            <v xml:space="preserve"> </v>
          </cell>
          <cell r="O48">
            <v>454</v>
          </cell>
        </row>
        <row r="49">
          <cell r="G49" t="str">
            <v>OA25b</v>
          </cell>
          <cell r="H49" t="str">
            <v>JC</v>
          </cell>
          <cell r="I49" t="str">
            <v>OA</v>
          </cell>
          <cell r="J49">
            <v>25</v>
          </cell>
          <cell r="K49" t="str">
            <v>OA</v>
          </cell>
          <cell r="L49">
            <v>15</v>
          </cell>
          <cell r="M49" t="str">
            <v xml:space="preserve"> </v>
          </cell>
          <cell r="N49" t="str">
            <v xml:space="preserve"> </v>
          </cell>
          <cell r="O49">
            <v>346</v>
          </cell>
        </row>
        <row r="50">
          <cell r="G50" t="str">
            <v>OA26e1</v>
          </cell>
          <cell r="H50" t="str">
            <v>JU</v>
          </cell>
          <cell r="I50" t="str">
            <v>OA</v>
          </cell>
          <cell r="J50">
            <v>26</v>
          </cell>
          <cell r="K50" t="str">
            <v>OB</v>
          </cell>
          <cell r="L50">
            <v>12.9</v>
          </cell>
          <cell r="M50" t="str">
            <v xml:space="preserve"> </v>
          </cell>
          <cell r="N50" t="str">
            <v xml:space="preserve"> </v>
          </cell>
          <cell r="O50">
            <v>345</v>
          </cell>
        </row>
        <row r="51">
          <cell r="G51" t="str">
            <v>OA26b</v>
          </cell>
          <cell r="H51" t="str">
            <v>JC</v>
          </cell>
          <cell r="I51" t="str">
            <v>OA</v>
          </cell>
          <cell r="J51">
            <v>26</v>
          </cell>
          <cell r="K51" t="str">
            <v>OA</v>
          </cell>
          <cell r="L51">
            <v>15</v>
          </cell>
          <cell r="M51" t="str">
            <v xml:space="preserve"> </v>
          </cell>
          <cell r="N51" t="str">
            <v xml:space="preserve"> </v>
          </cell>
          <cell r="O51">
            <v>673</v>
          </cell>
        </row>
        <row r="52">
          <cell r="G52" t="str">
            <v>OA27a</v>
          </cell>
          <cell r="H52" t="str">
            <v>JT</v>
          </cell>
          <cell r="I52" t="str">
            <v>OA</v>
          </cell>
          <cell r="J52">
            <v>27</v>
          </cell>
          <cell r="K52" t="str">
            <v>OA</v>
          </cell>
          <cell r="L52">
            <v>25</v>
          </cell>
          <cell r="M52" t="str">
            <v xml:space="preserve"> </v>
          </cell>
          <cell r="N52" t="str">
            <v xml:space="preserve"> </v>
          </cell>
          <cell r="O52">
            <v>1172</v>
          </cell>
        </row>
        <row r="53">
          <cell r="G53" t="str">
            <v>OA27e1</v>
          </cell>
          <cell r="H53" t="str">
            <v>JU</v>
          </cell>
          <cell r="I53" t="str">
            <v>OA</v>
          </cell>
          <cell r="J53">
            <v>27</v>
          </cell>
          <cell r="K53" t="str">
            <v>OA</v>
          </cell>
          <cell r="L53">
            <v>19</v>
          </cell>
          <cell r="M53" t="str">
            <v xml:space="preserve"> </v>
          </cell>
          <cell r="N53" t="str">
            <v xml:space="preserve"> </v>
          </cell>
          <cell r="O53">
            <v>249</v>
          </cell>
        </row>
        <row r="54">
          <cell r="G54" t="str">
            <v>OA22b</v>
          </cell>
          <cell r="H54" t="str">
            <v>JC</v>
          </cell>
          <cell r="I54" t="str">
            <v>OA</v>
          </cell>
          <cell r="J54">
            <v>22</v>
          </cell>
          <cell r="K54" t="str">
            <v>OA</v>
          </cell>
          <cell r="L54">
            <v>19.11</v>
          </cell>
          <cell r="M54" t="str">
            <v xml:space="preserve"> </v>
          </cell>
          <cell r="N54" t="str">
            <v xml:space="preserve"> </v>
          </cell>
          <cell r="O54">
            <v>1627</v>
          </cell>
        </row>
        <row r="55">
          <cell r="G55" t="str">
            <v>OA28e</v>
          </cell>
          <cell r="H55" t="str">
            <v>JU</v>
          </cell>
          <cell r="I55" t="str">
            <v>OA</v>
          </cell>
          <cell r="J55">
            <v>28</v>
          </cell>
          <cell r="K55" t="str">
            <v>OB</v>
          </cell>
          <cell r="L55">
            <v>15.12</v>
          </cell>
          <cell r="M55" t="str">
            <v xml:space="preserve"> </v>
          </cell>
          <cell r="N55" t="str">
            <v xml:space="preserve"> </v>
          </cell>
          <cell r="O55">
            <v>318</v>
          </cell>
        </row>
        <row r="56">
          <cell r="G56" t="str">
            <v>OA28b</v>
          </cell>
          <cell r="H56" t="str">
            <v>JC</v>
          </cell>
          <cell r="I56" t="str">
            <v>OA</v>
          </cell>
          <cell r="J56">
            <v>28</v>
          </cell>
          <cell r="K56" t="str">
            <v>OA</v>
          </cell>
          <cell r="L56">
            <v>26</v>
          </cell>
          <cell r="M56" t="str">
            <v xml:space="preserve"> </v>
          </cell>
          <cell r="N56" t="str">
            <v xml:space="preserve"> </v>
          </cell>
          <cell r="O56">
            <v>642</v>
          </cell>
        </row>
        <row r="57">
          <cell r="G57" t="str">
            <v>OA29a</v>
          </cell>
          <cell r="H57" t="str">
            <v>JT</v>
          </cell>
          <cell r="I57" t="str">
            <v>OA</v>
          </cell>
          <cell r="J57">
            <v>29</v>
          </cell>
          <cell r="K57" t="str">
            <v>OA</v>
          </cell>
          <cell r="L57">
            <v>32.33</v>
          </cell>
          <cell r="M57" t="str">
            <v xml:space="preserve"> </v>
          </cell>
          <cell r="N57" t="str">
            <v xml:space="preserve"> </v>
          </cell>
          <cell r="O57">
            <v>1054</v>
          </cell>
        </row>
        <row r="58">
          <cell r="G58" t="str">
            <v>OA29b</v>
          </cell>
          <cell r="H58" t="str">
            <v>JC</v>
          </cell>
          <cell r="I58" t="str">
            <v>OA</v>
          </cell>
          <cell r="J58">
            <v>29</v>
          </cell>
          <cell r="K58" t="str">
            <v>OA</v>
          </cell>
          <cell r="L58">
            <v>13</v>
          </cell>
          <cell r="M58" t="str">
            <v xml:space="preserve"> </v>
          </cell>
          <cell r="N58" t="str">
            <v xml:space="preserve"> </v>
          </cell>
          <cell r="O58">
            <v>178</v>
          </cell>
        </row>
        <row r="59">
          <cell r="G59" t="str">
            <v>OA30b</v>
          </cell>
          <cell r="H59" t="str">
            <v>JC</v>
          </cell>
          <cell r="I59" t="str">
            <v>OA</v>
          </cell>
          <cell r="J59">
            <v>30</v>
          </cell>
          <cell r="K59" t="str">
            <v>OA</v>
          </cell>
          <cell r="L59">
            <v>27.22</v>
          </cell>
          <cell r="M59" t="str">
            <v xml:space="preserve"> </v>
          </cell>
          <cell r="N59" t="str">
            <v xml:space="preserve"> </v>
          </cell>
          <cell r="O59">
            <v>1096</v>
          </cell>
        </row>
        <row r="60">
          <cell r="G60" t="str">
            <v>OA31e</v>
          </cell>
          <cell r="H60" t="str">
            <v>JU</v>
          </cell>
          <cell r="I60" t="str">
            <v>OA</v>
          </cell>
          <cell r="J60">
            <v>31</v>
          </cell>
          <cell r="K60" t="str">
            <v>OB</v>
          </cell>
          <cell r="L60">
            <v>18.149999999999999</v>
          </cell>
          <cell r="M60" t="str">
            <v xml:space="preserve"> </v>
          </cell>
          <cell r="N60" t="str">
            <v xml:space="preserve"> </v>
          </cell>
          <cell r="O60">
            <v>465</v>
          </cell>
        </row>
        <row r="61">
          <cell r="G61" t="str">
            <v>OA31b</v>
          </cell>
          <cell r="H61" t="str">
            <v>JC</v>
          </cell>
          <cell r="I61" t="str">
            <v>OA</v>
          </cell>
          <cell r="J61">
            <v>31</v>
          </cell>
          <cell r="K61" t="str">
            <v>OA</v>
          </cell>
          <cell r="L61">
            <v>28</v>
          </cell>
          <cell r="M61" t="str">
            <v xml:space="preserve"> </v>
          </cell>
          <cell r="N61" t="str">
            <v xml:space="preserve"> </v>
          </cell>
          <cell r="O61">
            <v>973</v>
          </cell>
        </row>
        <row r="62">
          <cell r="G62" t="str">
            <v>OA32a</v>
          </cell>
          <cell r="H62" t="str">
            <v>JT</v>
          </cell>
          <cell r="I62" t="str">
            <v>OA</v>
          </cell>
          <cell r="J62">
            <v>32</v>
          </cell>
          <cell r="K62" t="str">
            <v>OA</v>
          </cell>
          <cell r="L62">
            <v>37</v>
          </cell>
          <cell r="M62" t="str">
            <v xml:space="preserve"> </v>
          </cell>
          <cell r="N62" t="str">
            <v xml:space="preserve"> </v>
          </cell>
          <cell r="O62">
            <v>570</v>
          </cell>
        </row>
        <row r="63">
          <cell r="G63" t="str">
            <v>OA32b</v>
          </cell>
          <cell r="H63" t="str">
            <v>JC</v>
          </cell>
          <cell r="I63" t="str">
            <v>OA</v>
          </cell>
          <cell r="J63">
            <v>32</v>
          </cell>
          <cell r="K63" t="str">
            <v>OA</v>
          </cell>
          <cell r="L63">
            <v>35</v>
          </cell>
          <cell r="M63" t="str">
            <v xml:space="preserve"> </v>
          </cell>
          <cell r="N63" t="str">
            <v xml:space="preserve"> </v>
          </cell>
          <cell r="O63">
            <v>659</v>
          </cell>
        </row>
        <row r="64">
          <cell r="G64" t="str">
            <v>OA33e</v>
          </cell>
          <cell r="H64" t="str">
            <v>JU</v>
          </cell>
          <cell r="I64" t="str">
            <v>OA</v>
          </cell>
          <cell r="J64">
            <v>33</v>
          </cell>
          <cell r="K64" t="str">
            <v>OA</v>
          </cell>
          <cell r="L64">
            <v>34</v>
          </cell>
          <cell r="M64" t="str">
            <v xml:space="preserve"> </v>
          </cell>
          <cell r="N64" t="str">
            <v xml:space="preserve"> </v>
          </cell>
          <cell r="O64">
            <v>360</v>
          </cell>
        </row>
        <row r="65">
          <cell r="G65" t="str">
            <v>OA33b1</v>
          </cell>
          <cell r="H65" t="str">
            <v>JC</v>
          </cell>
          <cell r="I65" t="str">
            <v>OA</v>
          </cell>
          <cell r="J65">
            <v>33</v>
          </cell>
          <cell r="K65" t="str">
            <v>OA</v>
          </cell>
          <cell r="L65">
            <v>30</v>
          </cell>
          <cell r="M65" t="str">
            <v xml:space="preserve"> </v>
          </cell>
          <cell r="N65" t="str">
            <v xml:space="preserve"> </v>
          </cell>
          <cell r="O65">
            <v>656</v>
          </cell>
        </row>
        <row r="66">
          <cell r="G66" t="str">
            <v>OA34e</v>
          </cell>
          <cell r="H66" t="str">
            <v>JU</v>
          </cell>
          <cell r="I66" t="str">
            <v>OA</v>
          </cell>
          <cell r="J66">
            <v>34</v>
          </cell>
          <cell r="K66" t="str">
            <v>OA</v>
          </cell>
          <cell r="L66">
            <v>38</v>
          </cell>
          <cell r="M66" t="str">
            <v xml:space="preserve"> </v>
          </cell>
          <cell r="N66" t="str">
            <v xml:space="preserve"> </v>
          </cell>
          <cell r="O66">
            <v>217</v>
          </cell>
        </row>
        <row r="67">
          <cell r="G67" t="str">
            <v>OA34b</v>
          </cell>
          <cell r="H67" t="str">
            <v>JC</v>
          </cell>
          <cell r="I67" t="str">
            <v>OA</v>
          </cell>
          <cell r="J67">
            <v>34</v>
          </cell>
          <cell r="K67" t="str">
            <v>OA</v>
          </cell>
          <cell r="L67">
            <v>31</v>
          </cell>
          <cell r="M67" t="str">
            <v xml:space="preserve"> </v>
          </cell>
          <cell r="N67" t="str">
            <v xml:space="preserve"> </v>
          </cell>
          <cell r="O67">
            <v>758</v>
          </cell>
        </row>
        <row r="68">
          <cell r="G68" t="str">
            <v>OA35e</v>
          </cell>
          <cell r="H68" t="str">
            <v>JU</v>
          </cell>
          <cell r="I68" t="str">
            <v>OA</v>
          </cell>
          <cell r="J68">
            <v>35</v>
          </cell>
          <cell r="K68" t="str">
            <v>OA</v>
          </cell>
          <cell r="L68">
            <v>36</v>
          </cell>
          <cell r="M68" t="str">
            <v xml:space="preserve"> </v>
          </cell>
          <cell r="N68" t="str">
            <v xml:space="preserve"> </v>
          </cell>
          <cell r="O68">
            <v>328</v>
          </cell>
        </row>
        <row r="69">
          <cell r="G69" t="str">
            <v>OA35b</v>
          </cell>
          <cell r="H69" t="str">
            <v>JC</v>
          </cell>
          <cell r="I69" t="str">
            <v>OA</v>
          </cell>
          <cell r="J69">
            <v>35</v>
          </cell>
          <cell r="K69" t="str">
            <v>OA</v>
          </cell>
          <cell r="L69">
            <v>33</v>
          </cell>
          <cell r="M69" t="str">
            <v xml:space="preserve"> </v>
          </cell>
          <cell r="N69" t="str">
            <v xml:space="preserve"> </v>
          </cell>
          <cell r="O69">
            <v>911</v>
          </cell>
        </row>
        <row r="70">
          <cell r="G70" t="str">
            <v>OA33b2</v>
          </cell>
          <cell r="H70" t="str">
            <v>JC</v>
          </cell>
          <cell r="I70" t="str">
            <v>OA</v>
          </cell>
          <cell r="J70">
            <v>33</v>
          </cell>
          <cell r="K70" t="str">
            <v>OA</v>
          </cell>
          <cell r="L70">
            <v>30.22</v>
          </cell>
          <cell r="M70" t="str">
            <v xml:space="preserve"> </v>
          </cell>
          <cell r="N70" t="str">
            <v xml:space="preserve"> </v>
          </cell>
          <cell r="O70">
            <v>1137</v>
          </cell>
        </row>
        <row r="71">
          <cell r="G71" t="str">
            <v>OA36e</v>
          </cell>
          <cell r="H71" t="str">
            <v>JU</v>
          </cell>
          <cell r="I71" t="str">
            <v>OA</v>
          </cell>
          <cell r="J71">
            <v>36</v>
          </cell>
          <cell r="K71" t="str">
            <v>OA</v>
          </cell>
          <cell r="L71">
            <v>38</v>
          </cell>
          <cell r="M71" t="str">
            <v xml:space="preserve"> </v>
          </cell>
          <cell r="N71" t="str">
            <v xml:space="preserve"> </v>
          </cell>
          <cell r="O71">
            <v>591</v>
          </cell>
        </row>
        <row r="72">
          <cell r="G72" t="str">
            <v>OA36b</v>
          </cell>
          <cell r="H72" t="str">
            <v>JC</v>
          </cell>
          <cell r="I72" t="str">
            <v>OA</v>
          </cell>
          <cell r="J72">
            <v>36</v>
          </cell>
          <cell r="K72" t="str">
            <v>OA</v>
          </cell>
          <cell r="L72">
            <v>34</v>
          </cell>
          <cell r="M72" t="str">
            <v xml:space="preserve"> </v>
          </cell>
          <cell r="N72" t="str">
            <v xml:space="preserve"> </v>
          </cell>
          <cell r="O72">
            <v>545</v>
          </cell>
        </row>
        <row r="73">
          <cell r="G73" t="str">
            <v>OA37b</v>
          </cell>
          <cell r="H73" t="str">
            <v>JC</v>
          </cell>
          <cell r="I73" t="str">
            <v>OA</v>
          </cell>
          <cell r="J73">
            <v>37</v>
          </cell>
          <cell r="K73" t="str">
            <v>OA</v>
          </cell>
          <cell r="L73">
            <v>35</v>
          </cell>
          <cell r="M73" t="str">
            <v xml:space="preserve"> </v>
          </cell>
          <cell r="N73" t="str">
            <v xml:space="preserve"> </v>
          </cell>
          <cell r="O73">
            <v>630</v>
          </cell>
        </row>
        <row r="74">
          <cell r="G74" t="str">
            <v>OA38a</v>
          </cell>
          <cell r="H74" t="str">
            <v>JT</v>
          </cell>
          <cell r="I74" t="str">
            <v>OA</v>
          </cell>
          <cell r="J74">
            <v>38</v>
          </cell>
          <cell r="K74" t="str">
            <v>OD</v>
          </cell>
          <cell r="L74">
            <v>1</v>
          </cell>
          <cell r="M74" t="str">
            <v xml:space="preserve"> </v>
          </cell>
          <cell r="N74" t="str">
            <v xml:space="preserve"> </v>
          </cell>
          <cell r="O74">
            <v>842</v>
          </cell>
        </row>
        <row r="75">
          <cell r="G75" t="str">
            <v>OA38e</v>
          </cell>
          <cell r="H75" t="str">
            <v>JU</v>
          </cell>
          <cell r="I75" t="str">
            <v>OA</v>
          </cell>
          <cell r="J75">
            <v>38</v>
          </cell>
          <cell r="K75" t="str">
            <v>BL</v>
          </cell>
          <cell r="L75">
            <v>0</v>
          </cell>
          <cell r="M75" t="str">
            <v xml:space="preserve"> </v>
          </cell>
          <cell r="N75" t="str">
            <v xml:space="preserve"> </v>
          </cell>
          <cell r="O75">
            <v>254</v>
          </cell>
        </row>
        <row r="76">
          <cell r="G76" t="str">
            <v>OA30e2</v>
          </cell>
          <cell r="H76" t="str">
            <v>JU</v>
          </cell>
          <cell r="I76" t="str">
            <v>OA</v>
          </cell>
          <cell r="J76">
            <v>30</v>
          </cell>
          <cell r="K76" t="str">
            <v>OA</v>
          </cell>
          <cell r="L76">
            <v>27</v>
          </cell>
          <cell r="M76" t="str">
            <v xml:space="preserve"> </v>
          </cell>
          <cell r="N76" t="str">
            <v xml:space="preserve"> </v>
          </cell>
          <cell r="O76">
            <v>740</v>
          </cell>
        </row>
        <row r="77">
          <cell r="G77" t="str">
            <v>OA27e2</v>
          </cell>
          <cell r="H77" t="str">
            <v>JU</v>
          </cell>
          <cell r="I77" t="str">
            <v>OA</v>
          </cell>
          <cell r="J77">
            <v>27</v>
          </cell>
          <cell r="K77" t="str">
            <v>OA</v>
          </cell>
          <cell r="L77">
            <v>27</v>
          </cell>
          <cell r="M77" t="str">
            <v xml:space="preserve"> </v>
          </cell>
          <cell r="N77" t="str">
            <v xml:space="preserve"> </v>
          </cell>
          <cell r="O77">
            <v>363</v>
          </cell>
        </row>
        <row r="78">
          <cell r="G78" t="str">
            <v>OA27b2</v>
          </cell>
          <cell r="H78" t="str">
            <v>JC</v>
          </cell>
          <cell r="I78" t="str">
            <v>OA</v>
          </cell>
          <cell r="J78">
            <v>27</v>
          </cell>
          <cell r="K78" t="str">
            <v>OA</v>
          </cell>
          <cell r="L78">
            <v>19</v>
          </cell>
          <cell r="M78" t="str">
            <v xml:space="preserve"> </v>
          </cell>
          <cell r="N78" t="str">
            <v xml:space="preserve"> </v>
          </cell>
          <cell r="O78">
            <v>63</v>
          </cell>
        </row>
        <row r="79">
          <cell r="G79" t="str">
            <v>OA27b1</v>
          </cell>
          <cell r="H79" t="str">
            <v>JC</v>
          </cell>
          <cell r="I79" t="str">
            <v>OA</v>
          </cell>
          <cell r="J79">
            <v>27</v>
          </cell>
          <cell r="K79" t="str">
            <v>OA</v>
          </cell>
          <cell r="L79">
            <v>15</v>
          </cell>
          <cell r="M79" t="str">
            <v xml:space="preserve"> </v>
          </cell>
          <cell r="N79" t="str">
            <v xml:space="preserve"> </v>
          </cell>
          <cell r="O79">
            <v>81</v>
          </cell>
        </row>
        <row r="80">
          <cell r="G80" t="str">
            <v>OA4e</v>
          </cell>
          <cell r="H80" t="str">
            <v>JU</v>
          </cell>
          <cell r="I80" t="str">
            <v>OA</v>
          </cell>
          <cell r="J80">
            <v>4</v>
          </cell>
          <cell r="K80" t="str">
            <v>OA</v>
          </cell>
          <cell r="L80">
            <v>4</v>
          </cell>
          <cell r="M80" t="str">
            <v xml:space="preserve"> </v>
          </cell>
          <cell r="N80" t="str">
            <v xml:space="preserve"> </v>
          </cell>
          <cell r="O80">
            <v>298</v>
          </cell>
        </row>
        <row r="81">
          <cell r="G81" t="str">
            <v>OA10c</v>
          </cell>
          <cell r="H81" t="str">
            <v>JC</v>
          </cell>
          <cell r="I81" t="str">
            <v>OA</v>
          </cell>
          <cell r="J81">
            <v>10</v>
          </cell>
          <cell r="K81" t="str">
            <v>BL</v>
          </cell>
          <cell r="L81">
            <v>0</v>
          </cell>
          <cell r="M81" t="str">
            <v xml:space="preserve"> </v>
          </cell>
          <cell r="N81" t="str">
            <v xml:space="preserve"> </v>
          </cell>
          <cell r="O81">
            <v>414</v>
          </cell>
        </row>
        <row r="82">
          <cell r="G82" t="str">
            <v>OA26e2</v>
          </cell>
          <cell r="H82" t="str">
            <v>JU</v>
          </cell>
          <cell r="I82" t="str">
            <v>OA</v>
          </cell>
          <cell r="J82">
            <v>26</v>
          </cell>
          <cell r="K82" t="str">
            <v>OA</v>
          </cell>
          <cell r="L82">
            <v>26</v>
          </cell>
          <cell r="M82" t="str">
            <v xml:space="preserve"> </v>
          </cell>
          <cell r="N82" t="str">
            <v xml:space="preserve"> </v>
          </cell>
          <cell r="O82">
            <v>392</v>
          </cell>
        </row>
        <row r="83">
          <cell r="G83" t="str">
            <v>OA26a</v>
          </cell>
          <cell r="H83" t="str">
            <v>JT</v>
          </cell>
          <cell r="I83" t="str">
            <v>OA</v>
          </cell>
          <cell r="J83">
            <v>26</v>
          </cell>
          <cell r="K83" t="str">
            <v>OB</v>
          </cell>
          <cell r="L83">
            <v>9</v>
          </cell>
          <cell r="M83" t="str">
            <v xml:space="preserve"> </v>
          </cell>
          <cell r="N83" t="str">
            <v xml:space="preserve"> </v>
          </cell>
          <cell r="O83">
            <v>185</v>
          </cell>
        </row>
        <row r="84">
          <cell r="G84" t="str">
            <v>OA25a</v>
          </cell>
          <cell r="H84" t="str">
            <v>JT</v>
          </cell>
          <cell r="I84" t="str">
            <v>OA</v>
          </cell>
          <cell r="J84">
            <v>25</v>
          </cell>
          <cell r="K84" t="str">
            <v>OA</v>
          </cell>
          <cell r="L84">
            <v>26</v>
          </cell>
          <cell r="M84" t="str">
            <v xml:space="preserve"> </v>
          </cell>
          <cell r="N84" t="str">
            <v xml:space="preserve"> </v>
          </cell>
          <cell r="O84">
            <v>200</v>
          </cell>
        </row>
        <row r="85">
          <cell r="G85" t="str">
            <v>OA27e</v>
          </cell>
          <cell r="H85" t="str">
            <v>JU</v>
          </cell>
          <cell r="I85" t="str">
            <v>OA</v>
          </cell>
          <cell r="J85">
            <v>27</v>
          </cell>
          <cell r="K85" t="str">
            <v>OA</v>
          </cell>
          <cell r="L85">
            <v>28</v>
          </cell>
          <cell r="M85" t="str">
            <v xml:space="preserve"> </v>
          </cell>
          <cell r="N85" t="str">
            <v xml:space="preserve"> </v>
          </cell>
          <cell r="O85">
            <v>186</v>
          </cell>
        </row>
        <row r="86">
          <cell r="G86" t="str">
            <v>OA10a</v>
          </cell>
          <cell r="H86" t="str">
            <v>JT</v>
          </cell>
          <cell r="I86" t="str">
            <v>OA</v>
          </cell>
          <cell r="J86">
            <v>10</v>
          </cell>
          <cell r="K86" t="str">
            <v>OA</v>
          </cell>
          <cell r="L86">
            <v>9.8000000000000007</v>
          </cell>
          <cell r="M86" t="str">
            <v xml:space="preserve"> </v>
          </cell>
          <cell r="N86" t="str">
            <v xml:space="preserve"> </v>
          </cell>
          <cell r="O86">
            <v>602</v>
          </cell>
        </row>
        <row r="87">
          <cell r="G87" t="str">
            <v>OA1b</v>
          </cell>
          <cell r="H87" t="str">
            <v>JC</v>
          </cell>
          <cell r="I87" t="str">
            <v>OA</v>
          </cell>
          <cell r="J87">
            <v>1</v>
          </cell>
          <cell r="K87" t="str">
            <v>BL</v>
          </cell>
          <cell r="L87">
            <v>0</v>
          </cell>
          <cell r="M87" t="str">
            <v xml:space="preserve"> </v>
          </cell>
          <cell r="N87" t="str">
            <v xml:space="preserve"> </v>
          </cell>
          <cell r="O87">
            <v>232</v>
          </cell>
        </row>
        <row r="88">
          <cell r="G88" t="str">
            <v>OA2f</v>
          </cell>
          <cell r="H88" t="str">
            <v>JC</v>
          </cell>
          <cell r="I88" t="str">
            <v>OA</v>
          </cell>
          <cell r="J88">
            <v>2</v>
          </cell>
          <cell r="K88" t="str">
            <v>OA</v>
          </cell>
          <cell r="L88">
            <v>2</v>
          </cell>
          <cell r="M88" t="str">
            <v xml:space="preserve"> </v>
          </cell>
          <cell r="N88" t="str">
            <v xml:space="preserve"> </v>
          </cell>
          <cell r="O88">
            <v>546</v>
          </cell>
        </row>
        <row r="89">
          <cell r="G89" t="str">
            <v>OA2h</v>
          </cell>
          <cell r="H89" t="str">
            <v>JC</v>
          </cell>
          <cell r="I89" t="str">
            <v>OA</v>
          </cell>
          <cell r="J89">
            <v>2</v>
          </cell>
          <cell r="K89" t="str">
            <v>OA</v>
          </cell>
          <cell r="L89">
            <v>2</v>
          </cell>
          <cell r="M89" t="str">
            <v xml:space="preserve"> </v>
          </cell>
          <cell r="N89" t="str">
            <v xml:space="preserve"> </v>
          </cell>
          <cell r="O89">
            <v>355</v>
          </cell>
        </row>
        <row r="90">
          <cell r="G90" t="str">
            <v>OA2j</v>
          </cell>
          <cell r="H90" t="str">
            <v>JC</v>
          </cell>
          <cell r="I90" t="str">
            <v>OA</v>
          </cell>
          <cell r="J90">
            <v>2</v>
          </cell>
          <cell r="K90" t="str">
            <v>OA</v>
          </cell>
          <cell r="L90">
            <v>2</v>
          </cell>
          <cell r="M90" t="str">
            <v xml:space="preserve"> </v>
          </cell>
          <cell r="N90" t="str">
            <v xml:space="preserve"> </v>
          </cell>
          <cell r="O90">
            <v>609</v>
          </cell>
        </row>
        <row r="91">
          <cell r="G91" t="str">
            <v>OA2i</v>
          </cell>
          <cell r="H91" t="str">
            <v>JC</v>
          </cell>
          <cell r="I91" t="str">
            <v>OA</v>
          </cell>
          <cell r="J91">
            <v>2</v>
          </cell>
          <cell r="K91" t="str">
            <v>OA</v>
          </cell>
          <cell r="L91">
            <v>2</v>
          </cell>
          <cell r="M91" t="str">
            <v xml:space="preserve"> </v>
          </cell>
          <cell r="N91" t="str">
            <v xml:space="preserve"> </v>
          </cell>
          <cell r="O91">
            <v>298</v>
          </cell>
        </row>
        <row r="92">
          <cell r="G92" t="str">
            <v>OA2g</v>
          </cell>
          <cell r="H92" t="str">
            <v>JC</v>
          </cell>
          <cell r="I92" t="str">
            <v>OA</v>
          </cell>
          <cell r="J92">
            <v>2</v>
          </cell>
          <cell r="K92" t="str">
            <v>OA</v>
          </cell>
          <cell r="L92">
            <v>2</v>
          </cell>
          <cell r="M92" t="str">
            <v xml:space="preserve"> </v>
          </cell>
          <cell r="N92" t="str">
            <v xml:space="preserve"> </v>
          </cell>
          <cell r="O92">
            <v>419</v>
          </cell>
        </row>
        <row r="93">
          <cell r="G93" t="str">
            <v>OA3f</v>
          </cell>
          <cell r="H93" t="str">
            <v>JC</v>
          </cell>
          <cell r="I93" t="str">
            <v>OA</v>
          </cell>
          <cell r="J93">
            <v>3</v>
          </cell>
          <cell r="K93" t="str">
            <v>OA</v>
          </cell>
          <cell r="L93">
            <v>3</v>
          </cell>
          <cell r="M93" t="str">
            <v xml:space="preserve"> </v>
          </cell>
          <cell r="N93" t="str">
            <v xml:space="preserve"> </v>
          </cell>
          <cell r="O93">
            <v>445</v>
          </cell>
        </row>
        <row r="94">
          <cell r="G94" t="str">
            <v>OA3h</v>
          </cell>
          <cell r="H94" t="str">
            <v>JC</v>
          </cell>
          <cell r="I94" t="str">
            <v>OA</v>
          </cell>
          <cell r="J94">
            <v>3</v>
          </cell>
          <cell r="K94" t="str">
            <v>OA</v>
          </cell>
          <cell r="L94">
            <v>3</v>
          </cell>
          <cell r="M94" t="str">
            <v xml:space="preserve"> </v>
          </cell>
          <cell r="N94" t="str">
            <v xml:space="preserve"> </v>
          </cell>
          <cell r="O94">
            <v>508</v>
          </cell>
        </row>
        <row r="95">
          <cell r="G95" t="str">
            <v>OA3g</v>
          </cell>
          <cell r="H95" t="str">
            <v>JC</v>
          </cell>
          <cell r="I95" t="str">
            <v>OA</v>
          </cell>
          <cell r="J95">
            <v>3</v>
          </cell>
          <cell r="K95" t="str">
            <v>OA</v>
          </cell>
          <cell r="L95">
            <v>3</v>
          </cell>
          <cell r="M95" t="str">
            <v xml:space="preserve"> </v>
          </cell>
          <cell r="N95" t="str">
            <v xml:space="preserve"> </v>
          </cell>
          <cell r="O95">
            <v>282</v>
          </cell>
        </row>
        <row r="96">
          <cell r="G96" t="str">
            <v>OA4h</v>
          </cell>
          <cell r="H96" t="str">
            <v>JC</v>
          </cell>
          <cell r="I96" t="str">
            <v>OA</v>
          </cell>
          <cell r="J96">
            <v>4</v>
          </cell>
          <cell r="K96" t="str">
            <v>OA</v>
          </cell>
          <cell r="L96">
            <v>4</v>
          </cell>
          <cell r="M96" t="str">
            <v xml:space="preserve"> </v>
          </cell>
          <cell r="N96" t="str">
            <v xml:space="preserve"> </v>
          </cell>
          <cell r="O96">
            <v>257</v>
          </cell>
        </row>
        <row r="97">
          <cell r="G97" t="str">
            <v>OA4j</v>
          </cell>
          <cell r="H97" t="str">
            <v>JC</v>
          </cell>
          <cell r="I97" t="str">
            <v>OA</v>
          </cell>
          <cell r="J97">
            <v>4</v>
          </cell>
          <cell r="K97" t="str">
            <v>OA</v>
          </cell>
          <cell r="L97">
            <v>4</v>
          </cell>
          <cell r="M97" t="str">
            <v xml:space="preserve"> </v>
          </cell>
          <cell r="N97" t="str">
            <v xml:space="preserve"> </v>
          </cell>
          <cell r="O97">
            <v>288</v>
          </cell>
        </row>
        <row r="98">
          <cell r="G98" t="str">
            <v>OA4i</v>
          </cell>
          <cell r="H98" t="str">
            <v>JC</v>
          </cell>
          <cell r="I98" t="str">
            <v>OA</v>
          </cell>
          <cell r="J98">
            <v>4</v>
          </cell>
          <cell r="K98" t="str">
            <v>OA</v>
          </cell>
          <cell r="L98">
            <v>4</v>
          </cell>
          <cell r="M98" t="str">
            <v xml:space="preserve"> </v>
          </cell>
          <cell r="N98" t="str">
            <v xml:space="preserve"> </v>
          </cell>
          <cell r="O98">
            <v>665</v>
          </cell>
        </row>
        <row r="99">
          <cell r="G99" t="str">
            <v>OA4k</v>
          </cell>
          <cell r="H99" t="str">
            <v>JC</v>
          </cell>
          <cell r="I99" t="str">
            <v>OA</v>
          </cell>
          <cell r="J99">
            <v>4</v>
          </cell>
          <cell r="K99" t="str">
            <v>OA</v>
          </cell>
          <cell r="L99">
            <v>4</v>
          </cell>
          <cell r="M99" t="str">
            <v xml:space="preserve"> </v>
          </cell>
          <cell r="N99" t="str">
            <v xml:space="preserve"> </v>
          </cell>
          <cell r="O99">
            <v>404</v>
          </cell>
        </row>
        <row r="100">
          <cell r="G100" t="str">
            <v>OA6g</v>
          </cell>
          <cell r="H100" t="str">
            <v>JC</v>
          </cell>
          <cell r="I100" t="str">
            <v>OA</v>
          </cell>
          <cell r="J100">
            <v>6</v>
          </cell>
          <cell r="K100" t="str">
            <v>OA</v>
          </cell>
          <cell r="L100">
            <v>6</v>
          </cell>
          <cell r="M100" t="str">
            <v xml:space="preserve"> </v>
          </cell>
          <cell r="N100" t="str">
            <v xml:space="preserve"> </v>
          </cell>
          <cell r="O100">
            <v>278</v>
          </cell>
        </row>
        <row r="101">
          <cell r="G101" t="str">
            <v>OA6h</v>
          </cell>
          <cell r="H101" t="str">
            <v>JC</v>
          </cell>
          <cell r="I101" t="str">
            <v>OA</v>
          </cell>
          <cell r="J101">
            <v>6</v>
          </cell>
          <cell r="K101" t="str">
            <v>OA</v>
          </cell>
          <cell r="L101">
            <v>6</v>
          </cell>
          <cell r="M101" t="str">
            <v xml:space="preserve"> </v>
          </cell>
          <cell r="N101" t="str">
            <v xml:space="preserve"> </v>
          </cell>
          <cell r="O101">
            <v>398</v>
          </cell>
        </row>
        <row r="102">
          <cell r="G102" t="str">
            <v>OA8f</v>
          </cell>
          <cell r="H102" t="str">
            <v>JC</v>
          </cell>
          <cell r="I102" t="str">
            <v>OA</v>
          </cell>
          <cell r="J102">
            <v>8</v>
          </cell>
          <cell r="K102" t="str">
            <v>OA</v>
          </cell>
          <cell r="L102">
            <v>8</v>
          </cell>
          <cell r="M102" t="str">
            <v xml:space="preserve"> </v>
          </cell>
          <cell r="N102" t="str">
            <v xml:space="preserve"> </v>
          </cell>
          <cell r="O102">
            <v>1034</v>
          </cell>
        </row>
        <row r="103">
          <cell r="G103" t="str">
            <v>OA9f</v>
          </cell>
          <cell r="H103" t="str">
            <v>JC</v>
          </cell>
          <cell r="I103" t="str">
            <v>OA</v>
          </cell>
          <cell r="J103">
            <v>9</v>
          </cell>
          <cell r="K103" t="str">
            <v>OA</v>
          </cell>
          <cell r="L103">
            <v>9</v>
          </cell>
          <cell r="M103" t="str">
            <v xml:space="preserve"> </v>
          </cell>
          <cell r="N103" t="str">
            <v xml:space="preserve"> </v>
          </cell>
          <cell r="O103">
            <v>467</v>
          </cell>
        </row>
        <row r="104">
          <cell r="G104" t="str">
            <v>OA9g</v>
          </cell>
          <cell r="H104" t="str">
            <v>JC</v>
          </cell>
          <cell r="I104" t="str">
            <v>OA</v>
          </cell>
          <cell r="J104">
            <v>9</v>
          </cell>
          <cell r="K104" t="str">
            <v>OA</v>
          </cell>
          <cell r="L104">
            <v>9</v>
          </cell>
          <cell r="M104" t="str">
            <v xml:space="preserve"> </v>
          </cell>
          <cell r="N104" t="str">
            <v xml:space="preserve"> </v>
          </cell>
          <cell r="O104">
            <v>358</v>
          </cell>
        </row>
        <row r="105">
          <cell r="G105" t="str">
            <v>OA10f</v>
          </cell>
          <cell r="H105" t="str">
            <v>JC</v>
          </cell>
          <cell r="I105" t="str">
            <v>OA</v>
          </cell>
          <cell r="J105">
            <v>10</v>
          </cell>
          <cell r="K105" t="str">
            <v>OA</v>
          </cell>
          <cell r="L105">
            <v>10</v>
          </cell>
          <cell r="M105" t="str">
            <v xml:space="preserve"> </v>
          </cell>
          <cell r="N105" t="str">
            <v xml:space="preserve"> </v>
          </cell>
          <cell r="O105">
            <v>163</v>
          </cell>
        </row>
        <row r="106">
          <cell r="G106" t="str">
            <v>OA11j</v>
          </cell>
          <cell r="H106" t="str">
            <v>JC</v>
          </cell>
          <cell r="I106" t="str">
            <v>OA</v>
          </cell>
          <cell r="J106">
            <v>11</v>
          </cell>
          <cell r="K106" t="str">
            <v>OA</v>
          </cell>
          <cell r="L106">
            <v>11</v>
          </cell>
          <cell r="M106" t="str">
            <v xml:space="preserve"> </v>
          </cell>
          <cell r="N106" t="str">
            <v xml:space="preserve"> </v>
          </cell>
          <cell r="O106">
            <v>435</v>
          </cell>
        </row>
        <row r="107">
          <cell r="G107" t="str">
            <v>OA11i</v>
          </cell>
          <cell r="H107" t="str">
            <v>JC</v>
          </cell>
          <cell r="I107" t="str">
            <v>OA</v>
          </cell>
          <cell r="J107">
            <v>11</v>
          </cell>
          <cell r="K107" t="str">
            <v>OA</v>
          </cell>
          <cell r="L107">
            <v>11</v>
          </cell>
          <cell r="M107" t="str">
            <v xml:space="preserve"> </v>
          </cell>
          <cell r="N107" t="str">
            <v xml:space="preserve"> </v>
          </cell>
          <cell r="O107">
            <v>766</v>
          </cell>
        </row>
        <row r="108">
          <cell r="G108" t="str">
            <v>OA11f</v>
          </cell>
          <cell r="H108" t="str">
            <v>JC</v>
          </cell>
          <cell r="I108" t="str">
            <v>OA</v>
          </cell>
          <cell r="J108">
            <v>11</v>
          </cell>
          <cell r="K108" t="str">
            <v>OA</v>
          </cell>
          <cell r="L108">
            <v>11</v>
          </cell>
          <cell r="M108" t="str">
            <v xml:space="preserve"> </v>
          </cell>
          <cell r="N108" t="str">
            <v xml:space="preserve"> </v>
          </cell>
          <cell r="O108">
            <v>799</v>
          </cell>
        </row>
        <row r="109">
          <cell r="G109" t="str">
            <v>OA11g</v>
          </cell>
          <cell r="H109" t="str">
            <v>JC</v>
          </cell>
          <cell r="I109" t="str">
            <v>OA</v>
          </cell>
          <cell r="J109">
            <v>11</v>
          </cell>
          <cell r="K109" t="str">
            <v>OA</v>
          </cell>
          <cell r="L109">
            <v>11</v>
          </cell>
          <cell r="M109" t="str">
            <v xml:space="preserve"> </v>
          </cell>
          <cell r="N109" t="str">
            <v xml:space="preserve"> </v>
          </cell>
          <cell r="O109">
            <v>462</v>
          </cell>
        </row>
        <row r="110">
          <cell r="G110" t="str">
            <v>OA11h</v>
          </cell>
          <cell r="H110" t="str">
            <v>JC</v>
          </cell>
          <cell r="I110" t="str">
            <v>OA</v>
          </cell>
          <cell r="J110">
            <v>11</v>
          </cell>
          <cell r="K110" t="str">
            <v>OA</v>
          </cell>
          <cell r="L110">
            <v>11</v>
          </cell>
          <cell r="M110" t="str">
            <v xml:space="preserve"> </v>
          </cell>
          <cell r="N110" t="str">
            <v xml:space="preserve"> </v>
          </cell>
          <cell r="O110">
            <v>241</v>
          </cell>
        </row>
        <row r="111">
          <cell r="G111" t="str">
            <v>OA11k</v>
          </cell>
          <cell r="H111" t="str">
            <v>JC</v>
          </cell>
          <cell r="I111" t="str">
            <v>OA</v>
          </cell>
          <cell r="J111">
            <v>11</v>
          </cell>
          <cell r="K111" t="str">
            <v>OA</v>
          </cell>
          <cell r="L111">
            <v>11</v>
          </cell>
          <cell r="M111" t="str">
            <v xml:space="preserve"> </v>
          </cell>
          <cell r="N111" t="str">
            <v xml:space="preserve"> </v>
          </cell>
          <cell r="O111">
            <v>175</v>
          </cell>
        </row>
        <row r="112">
          <cell r="G112" t="str">
            <v>OA11l</v>
          </cell>
          <cell r="H112" t="str">
            <v>JC</v>
          </cell>
          <cell r="I112" t="str">
            <v>OA</v>
          </cell>
          <cell r="J112">
            <v>11</v>
          </cell>
          <cell r="K112" t="str">
            <v>OA</v>
          </cell>
          <cell r="L112">
            <v>11</v>
          </cell>
          <cell r="M112" t="str">
            <v xml:space="preserve"> </v>
          </cell>
          <cell r="N112" t="str">
            <v xml:space="preserve"> </v>
          </cell>
          <cell r="O112">
            <v>211</v>
          </cell>
        </row>
        <row r="113">
          <cell r="G113" t="str">
            <v>OA11m</v>
          </cell>
          <cell r="H113" t="str">
            <v>JC</v>
          </cell>
          <cell r="I113" t="str">
            <v>OA</v>
          </cell>
          <cell r="J113">
            <v>11</v>
          </cell>
          <cell r="K113" t="str">
            <v>OA</v>
          </cell>
          <cell r="L113">
            <v>11</v>
          </cell>
          <cell r="M113" t="str">
            <v xml:space="preserve"> </v>
          </cell>
          <cell r="N113" t="str">
            <v xml:space="preserve"> </v>
          </cell>
          <cell r="O113">
            <v>224</v>
          </cell>
        </row>
        <row r="114">
          <cell r="G114" t="str">
            <v>OA11n</v>
          </cell>
          <cell r="H114" t="str">
            <v>JC</v>
          </cell>
          <cell r="I114" t="str">
            <v>OA</v>
          </cell>
          <cell r="J114">
            <v>11</v>
          </cell>
          <cell r="K114" t="str">
            <v>OA</v>
          </cell>
          <cell r="L114">
            <v>11</v>
          </cell>
          <cell r="M114" t="str">
            <v xml:space="preserve"> </v>
          </cell>
          <cell r="N114" t="str">
            <v xml:space="preserve"> </v>
          </cell>
          <cell r="O114">
            <v>189</v>
          </cell>
        </row>
        <row r="115">
          <cell r="G115" t="str">
            <v>OA11o</v>
          </cell>
          <cell r="H115" t="str">
            <v>JC</v>
          </cell>
          <cell r="I115" t="str">
            <v>OA</v>
          </cell>
          <cell r="J115">
            <v>11</v>
          </cell>
          <cell r="K115" t="str">
            <v>OA</v>
          </cell>
          <cell r="L115">
            <v>11</v>
          </cell>
          <cell r="M115" t="str">
            <v xml:space="preserve"> </v>
          </cell>
          <cell r="N115" t="str">
            <v xml:space="preserve"> </v>
          </cell>
          <cell r="O115">
            <v>250</v>
          </cell>
        </row>
        <row r="116">
          <cell r="G116" t="str">
            <v>OA11p</v>
          </cell>
          <cell r="H116" t="str">
            <v>JC</v>
          </cell>
          <cell r="I116" t="str">
            <v>OA</v>
          </cell>
          <cell r="J116">
            <v>11</v>
          </cell>
          <cell r="K116" t="str">
            <v>OA</v>
          </cell>
          <cell r="L116">
            <v>11</v>
          </cell>
          <cell r="M116" t="str">
            <v xml:space="preserve"> </v>
          </cell>
          <cell r="N116" t="str">
            <v xml:space="preserve"> </v>
          </cell>
          <cell r="O116">
            <v>311</v>
          </cell>
        </row>
        <row r="117">
          <cell r="G117" t="str">
            <v>OA11q</v>
          </cell>
          <cell r="H117" t="str">
            <v>JC</v>
          </cell>
          <cell r="I117" t="str">
            <v>OA</v>
          </cell>
          <cell r="J117">
            <v>11</v>
          </cell>
          <cell r="K117" t="str">
            <v>OA</v>
          </cell>
          <cell r="L117">
            <v>11</v>
          </cell>
          <cell r="M117" t="str">
            <v xml:space="preserve"> </v>
          </cell>
          <cell r="N117" t="str">
            <v xml:space="preserve"> </v>
          </cell>
          <cell r="O117">
            <v>115</v>
          </cell>
        </row>
        <row r="118">
          <cell r="G118" t="str">
            <v>OA13g</v>
          </cell>
          <cell r="H118" t="str">
            <v>JC</v>
          </cell>
          <cell r="I118" t="str">
            <v>OA</v>
          </cell>
          <cell r="J118">
            <v>13</v>
          </cell>
          <cell r="K118" t="str">
            <v>OA</v>
          </cell>
          <cell r="L118">
            <v>13</v>
          </cell>
          <cell r="M118" t="str">
            <v xml:space="preserve"> </v>
          </cell>
          <cell r="N118" t="str">
            <v xml:space="preserve"> </v>
          </cell>
          <cell r="O118">
            <v>546</v>
          </cell>
        </row>
        <row r="119">
          <cell r="G119" t="str">
            <v>OA13h</v>
          </cell>
          <cell r="H119" t="str">
            <v>JC</v>
          </cell>
          <cell r="I119" t="str">
            <v>OA</v>
          </cell>
          <cell r="J119">
            <v>13</v>
          </cell>
          <cell r="K119" t="str">
            <v>OA</v>
          </cell>
          <cell r="L119">
            <v>13</v>
          </cell>
          <cell r="M119" t="str">
            <v xml:space="preserve"> </v>
          </cell>
          <cell r="N119" t="str">
            <v xml:space="preserve"> </v>
          </cell>
          <cell r="O119">
            <v>417</v>
          </cell>
        </row>
        <row r="120">
          <cell r="G120" t="str">
            <v>OA14f</v>
          </cell>
          <cell r="H120" t="str">
            <v>JC</v>
          </cell>
          <cell r="I120" t="str">
            <v>OA</v>
          </cell>
          <cell r="J120">
            <v>14</v>
          </cell>
          <cell r="K120" t="str">
            <v>OA</v>
          </cell>
          <cell r="L120">
            <v>14</v>
          </cell>
          <cell r="M120" t="str">
            <v xml:space="preserve"> </v>
          </cell>
          <cell r="N120" t="str">
            <v xml:space="preserve"> </v>
          </cell>
          <cell r="O120">
            <v>816</v>
          </cell>
        </row>
        <row r="121">
          <cell r="G121" t="str">
            <v>OA14g</v>
          </cell>
          <cell r="H121" t="str">
            <v>JC</v>
          </cell>
          <cell r="I121" t="str">
            <v>OA</v>
          </cell>
          <cell r="J121">
            <v>14</v>
          </cell>
          <cell r="K121" t="str">
            <v>OA</v>
          </cell>
          <cell r="L121">
            <v>14</v>
          </cell>
          <cell r="M121" t="str">
            <v xml:space="preserve"> </v>
          </cell>
          <cell r="N121" t="str">
            <v xml:space="preserve"> </v>
          </cell>
          <cell r="O121">
            <v>348</v>
          </cell>
        </row>
        <row r="122">
          <cell r="G122" t="str">
            <v>OA14h</v>
          </cell>
          <cell r="H122" t="str">
            <v>JC</v>
          </cell>
          <cell r="I122" t="str">
            <v>OA</v>
          </cell>
          <cell r="J122">
            <v>14</v>
          </cell>
          <cell r="K122" t="str">
            <v>OA</v>
          </cell>
          <cell r="L122">
            <v>14</v>
          </cell>
          <cell r="M122" t="str">
            <v xml:space="preserve"> </v>
          </cell>
          <cell r="N122" t="str">
            <v xml:space="preserve"> </v>
          </cell>
          <cell r="O122">
            <v>560</v>
          </cell>
        </row>
        <row r="123">
          <cell r="G123" t="str">
            <v>OA14i</v>
          </cell>
          <cell r="H123" t="str">
            <v>JC</v>
          </cell>
          <cell r="I123" t="str">
            <v>OA</v>
          </cell>
          <cell r="J123">
            <v>14</v>
          </cell>
          <cell r="K123" t="str">
            <v>OA</v>
          </cell>
          <cell r="L123">
            <v>14</v>
          </cell>
          <cell r="M123" t="str">
            <v xml:space="preserve"> </v>
          </cell>
          <cell r="N123" t="str">
            <v xml:space="preserve"> </v>
          </cell>
          <cell r="O123">
            <v>289</v>
          </cell>
        </row>
        <row r="124">
          <cell r="G124" t="str">
            <v>OA14k</v>
          </cell>
          <cell r="H124" t="str">
            <v>JC</v>
          </cell>
          <cell r="I124" t="str">
            <v>OA</v>
          </cell>
          <cell r="J124">
            <v>14</v>
          </cell>
          <cell r="K124" t="str">
            <v>OA</v>
          </cell>
          <cell r="L124">
            <v>14</v>
          </cell>
          <cell r="M124" t="str">
            <v xml:space="preserve"> </v>
          </cell>
          <cell r="N124" t="str">
            <v xml:space="preserve"> </v>
          </cell>
          <cell r="O124">
            <v>401</v>
          </cell>
        </row>
        <row r="125">
          <cell r="G125" t="str">
            <v>OA14j</v>
          </cell>
          <cell r="H125" t="str">
            <v>JC</v>
          </cell>
          <cell r="I125" t="str">
            <v>OA</v>
          </cell>
          <cell r="J125">
            <v>14</v>
          </cell>
          <cell r="K125" t="str">
            <v>OA</v>
          </cell>
          <cell r="L125">
            <v>14</v>
          </cell>
          <cell r="M125" t="str">
            <v xml:space="preserve"> </v>
          </cell>
          <cell r="N125" t="str">
            <v xml:space="preserve"> </v>
          </cell>
          <cell r="O125">
            <v>537</v>
          </cell>
        </row>
        <row r="126">
          <cell r="G126" t="str">
            <v>OA13i</v>
          </cell>
          <cell r="H126" t="str">
            <v>JC</v>
          </cell>
          <cell r="I126" t="str">
            <v>OA</v>
          </cell>
          <cell r="J126">
            <v>13</v>
          </cell>
          <cell r="K126" t="str">
            <v>OA</v>
          </cell>
          <cell r="L126">
            <v>13</v>
          </cell>
          <cell r="M126" t="str">
            <v xml:space="preserve"> </v>
          </cell>
          <cell r="N126" t="str">
            <v xml:space="preserve"> </v>
          </cell>
          <cell r="O126">
            <v>204</v>
          </cell>
        </row>
        <row r="127">
          <cell r="G127" t="str">
            <v>OA17g</v>
          </cell>
          <cell r="H127" t="str">
            <v>JC</v>
          </cell>
          <cell r="I127" t="str">
            <v>OA</v>
          </cell>
          <cell r="J127">
            <v>17</v>
          </cell>
          <cell r="K127" t="str">
            <v>OA</v>
          </cell>
          <cell r="L127">
            <v>17</v>
          </cell>
          <cell r="M127" t="str">
            <v xml:space="preserve"> </v>
          </cell>
          <cell r="N127" t="str">
            <v xml:space="preserve"> </v>
          </cell>
          <cell r="O127">
            <v>389</v>
          </cell>
        </row>
        <row r="128">
          <cell r="G128" t="str">
            <v>OA19f</v>
          </cell>
          <cell r="H128" t="str">
            <v>JC</v>
          </cell>
          <cell r="I128" t="str">
            <v>OA</v>
          </cell>
          <cell r="J128">
            <v>19</v>
          </cell>
          <cell r="K128" t="str">
            <v>OA</v>
          </cell>
          <cell r="L128">
            <v>19</v>
          </cell>
          <cell r="M128" t="str">
            <v xml:space="preserve"> </v>
          </cell>
          <cell r="N128" t="str">
            <v xml:space="preserve"> </v>
          </cell>
          <cell r="O128">
            <v>271</v>
          </cell>
        </row>
        <row r="129">
          <cell r="G129" t="str">
            <v>OA20f</v>
          </cell>
          <cell r="H129" t="str">
            <v>JC</v>
          </cell>
          <cell r="I129" t="str">
            <v>OA</v>
          </cell>
          <cell r="J129">
            <v>20</v>
          </cell>
          <cell r="K129" t="str">
            <v>OA</v>
          </cell>
          <cell r="L129">
            <v>20</v>
          </cell>
          <cell r="M129" t="str">
            <v xml:space="preserve"> </v>
          </cell>
          <cell r="N129" t="str">
            <v xml:space="preserve"> </v>
          </cell>
          <cell r="O129">
            <v>733</v>
          </cell>
        </row>
        <row r="130">
          <cell r="G130" t="str">
            <v>OA22f</v>
          </cell>
          <cell r="H130" t="str">
            <v>JC</v>
          </cell>
          <cell r="I130" t="str">
            <v>OA</v>
          </cell>
          <cell r="J130">
            <v>22</v>
          </cell>
          <cell r="K130" t="str">
            <v>OA</v>
          </cell>
          <cell r="L130">
            <v>22</v>
          </cell>
          <cell r="M130" t="str">
            <v xml:space="preserve"> </v>
          </cell>
          <cell r="N130" t="str">
            <v xml:space="preserve"> </v>
          </cell>
          <cell r="O130">
            <v>1464</v>
          </cell>
        </row>
        <row r="131">
          <cell r="G131" t="str">
            <v>OA22g</v>
          </cell>
          <cell r="H131" t="str">
            <v>JC</v>
          </cell>
          <cell r="I131" t="str">
            <v>OA</v>
          </cell>
          <cell r="J131">
            <v>22</v>
          </cell>
          <cell r="K131" t="str">
            <v>OA</v>
          </cell>
          <cell r="L131">
            <v>22</v>
          </cell>
          <cell r="M131" t="str">
            <v xml:space="preserve"> </v>
          </cell>
          <cell r="N131" t="str">
            <v xml:space="preserve"> </v>
          </cell>
          <cell r="O131">
            <v>301</v>
          </cell>
        </row>
        <row r="132">
          <cell r="G132" t="str">
            <v>OA22h</v>
          </cell>
          <cell r="H132" t="str">
            <v>JC</v>
          </cell>
          <cell r="I132" t="str">
            <v>OA</v>
          </cell>
          <cell r="J132">
            <v>22</v>
          </cell>
          <cell r="K132" t="str">
            <v>OA</v>
          </cell>
          <cell r="L132">
            <v>22</v>
          </cell>
          <cell r="M132" t="str">
            <v xml:space="preserve"> </v>
          </cell>
          <cell r="N132" t="str">
            <v xml:space="preserve"> </v>
          </cell>
          <cell r="O132">
            <v>651</v>
          </cell>
        </row>
        <row r="133">
          <cell r="G133" t="str">
            <v>OA24f</v>
          </cell>
          <cell r="H133" t="str">
            <v>JC</v>
          </cell>
          <cell r="I133" t="str">
            <v>OA</v>
          </cell>
          <cell r="J133">
            <v>24</v>
          </cell>
          <cell r="K133" t="str">
            <v>OA</v>
          </cell>
          <cell r="L133">
            <v>24</v>
          </cell>
          <cell r="M133" t="str">
            <v xml:space="preserve"> </v>
          </cell>
          <cell r="N133" t="str">
            <v xml:space="preserve"> </v>
          </cell>
          <cell r="O133">
            <v>935</v>
          </cell>
        </row>
        <row r="134">
          <cell r="G134" t="str">
            <v>OA24h</v>
          </cell>
          <cell r="H134" t="str">
            <v>JC</v>
          </cell>
          <cell r="I134" t="str">
            <v>OA</v>
          </cell>
          <cell r="J134">
            <v>24</v>
          </cell>
          <cell r="K134" t="str">
            <v>OA</v>
          </cell>
          <cell r="L134">
            <v>24</v>
          </cell>
          <cell r="M134" t="str">
            <v xml:space="preserve"> </v>
          </cell>
          <cell r="N134" t="str">
            <v xml:space="preserve"> </v>
          </cell>
          <cell r="O134">
            <v>194</v>
          </cell>
        </row>
        <row r="135">
          <cell r="G135" t="str">
            <v>OA24g</v>
          </cell>
          <cell r="H135" t="str">
            <v>JC</v>
          </cell>
          <cell r="I135" t="str">
            <v>OA</v>
          </cell>
          <cell r="J135">
            <v>24</v>
          </cell>
          <cell r="K135" t="str">
            <v>OA</v>
          </cell>
          <cell r="L135">
            <v>24</v>
          </cell>
          <cell r="M135" t="str">
            <v xml:space="preserve"> </v>
          </cell>
          <cell r="N135" t="str">
            <v xml:space="preserve"> </v>
          </cell>
          <cell r="O135">
            <v>352</v>
          </cell>
        </row>
        <row r="136">
          <cell r="G136" t="str">
            <v>OA28f</v>
          </cell>
          <cell r="H136" t="str">
            <v>JC</v>
          </cell>
          <cell r="I136" t="str">
            <v>OA</v>
          </cell>
          <cell r="J136">
            <v>28</v>
          </cell>
          <cell r="K136" t="str">
            <v>OA</v>
          </cell>
          <cell r="L136">
            <v>28</v>
          </cell>
          <cell r="M136" t="str">
            <v xml:space="preserve"> </v>
          </cell>
          <cell r="N136" t="str">
            <v xml:space="preserve"> </v>
          </cell>
          <cell r="O136">
            <v>561</v>
          </cell>
        </row>
        <row r="137">
          <cell r="G137" t="str">
            <v>OA29f</v>
          </cell>
          <cell r="H137" t="str">
            <v>JC</v>
          </cell>
          <cell r="I137" t="str">
            <v>OA</v>
          </cell>
          <cell r="J137">
            <v>29</v>
          </cell>
          <cell r="K137" t="str">
            <v>OA</v>
          </cell>
          <cell r="L137">
            <v>29</v>
          </cell>
          <cell r="M137" t="str">
            <v xml:space="preserve"> </v>
          </cell>
          <cell r="N137" t="str">
            <v xml:space="preserve"> </v>
          </cell>
          <cell r="O137">
            <v>825</v>
          </cell>
        </row>
        <row r="138">
          <cell r="G138" t="str">
            <v>OA29g</v>
          </cell>
          <cell r="H138" t="str">
            <v>JC</v>
          </cell>
          <cell r="I138" t="str">
            <v>OA</v>
          </cell>
          <cell r="J138">
            <v>29</v>
          </cell>
          <cell r="K138" t="str">
            <v>OA</v>
          </cell>
          <cell r="L138">
            <v>29</v>
          </cell>
          <cell r="M138" t="str">
            <v xml:space="preserve"> </v>
          </cell>
          <cell r="N138" t="str">
            <v xml:space="preserve"> </v>
          </cell>
          <cell r="O138">
            <v>353</v>
          </cell>
        </row>
        <row r="139">
          <cell r="G139" t="str">
            <v>OA29j</v>
          </cell>
          <cell r="H139" t="str">
            <v>JC</v>
          </cell>
          <cell r="I139" t="str">
            <v>OA</v>
          </cell>
          <cell r="J139">
            <v>29</v>
          </cell>
          <cell r="K139" t="str">
            <v>OA</v>
          </cell>
          <cell r="L139">
            <v>29</v>
          </cell>
          <cell r="M139" t="str">
            <v xml:space="preserve"> </v>
          </cell>
          <cell r="N139" t="str">
            <v xml:space="preserve"> </v>
          </cell>
          <cell r="O139">
            <v>185</v>
          </cell>
        </row>
        <row r="140">
          <cell r="G140" t="str">
            <v>OA29i</v>
          </cell>
          <cell r="H140" t="str">
            <v>JC</v>
          </cell>
          <cell r="I140" t="str">
            <v>OA</v>
          </cell>
          <cell r="J140">
            <v>29</v>
          </cell>
          <cell r="K140" t="str">
            <v>OA</v>
          </cell>
          <cell r="L140">
            <v>29</v>
          </cell>
          <cell r="M140" t="str">
            <v xml:space="preserve"> </v>
          </cell>
          <cell r="N140" t="str">
            <v xml:space="preserve"> </v>
          </cell>
          <cell r="O140">
            <v>495</v>
          </cell>
        </row>
        <row r="141">
          <cell r="G141" t="str">
            <v>OA31g</v>
          </cell>
          <cell r="H141" t="str">
            <v>JC</v>
          </cell>
          <cell r="I141" t="str">
            <v>OA</v>
          </cell>
          <cell r="J141">
            <v>31</v>
          </cell>
          <cell r="K141" t="str">
            <v>OA</v>
          </cell>
          <cell r="L141">
            <v>31</v>
          </cell>
          <cell r="M141" t="str">
            <v xml:space="preserve"> </v>
          </cell>
          <cell r="N141" t="str">
            <v xml:space="preserve"> </v>
          </cell>
          <cell r="O141">
            <v>968</v>
          </cell>
        </row>
        <row r="142">
          <cell r="G142" t="str">
            <v>OA32i</v>
          </cell>
          <cell r="H142" t="str">
            <v>JC</v>
          </cell>
          <cell r="I142" t="str">
            <v>OA</v>
          </cell>
          <cell r="J142">
            <v>32</v>
          </cell>
          <cell r="K142" t="str">
            <v>OA</v>
          </cell>
          <cell r="L142">
            <v>32</v>
          </cell>
          <cell r="M142" t="str">
            <v xml:space="preserve"> </v>
          </cell>
          <cell r="N142" t="str">
            <v xml:space="preserve"> </v>
          </cell>
          <cell r="O142">
            <v>312</v>
          </cell>
        </row>
        <row r="143">
          <cell r="G143" t="str">
            <v>OA32f</v>
          </cell>
          <cell r="H143" t="str">
            <v>JC</v>
          </cell>
          <cell r="I143" t="str">
            <v>OA</v>
          </cell>
          <cell r="J143">
            <v>32</v>
          </cell>
          <cell r="K143" t="str">
            <v>OA</v>
          </cell>
          <cell r="L143">
            <v>32</v>
          </cell>
          <cell r="M143" t="str">
            <v xml:space="preserve"> </v>
          </cell>
          <cell r="N143" t="str">
            <v xml:space="preserve"> </v>
          </cell>
          <cell r="O143">
            <v>847</v>
          </cell>
        </row>
        <row r="144">
          <cell r="G144" t="str">
            <v>OA32h</v>
          </cell>
          <cell r="H144" t="str">
            <v>JC</v>
          </cell>
          <cell r="I144" t="str">
            <v>OA</v>
          </cell>
          <cell r="J144">
            <v>32</v>
          </cell>
          <cell r="K144" t="str">
            <v>OA</v>
          </cell>
          <cell r="L144">
            <v>32</v>
          </cell>
          <cell r="M144" t="str">
            <v xml:space="preserve"> </v>
          </cell>
          <cell r="N144" t="str">
            <v xml:space="preserve"> </v>
          </cell>
          <cell r="O144">
            <v>709</v>
          </cell>
        </row>
        <row r="145">
          <cell r="G145" t="str">
            <v>OA33f</v>
          </cell>
          <cell r="H145" t="str">
            <v>JC</v>
          </cell>
          <cell r="I145" t="str">
            <v>OA</v>
          </cell>
          <cell r="J145">
            <v>33</v>
          </cell>
          <cell r="K145" t="str">
            <v>OA</v>
          </cell>
          <cell r="L145">
            <v>33</v>
          </cell>
          <cell r="M145" t="str">
            <v xml:space="preserve"> </v>
          </cell>
          <cell r="N145" t="str">
            <v xml:space="preserve"> </v>
          </cell>
          <cell r="O145">
            <v>346</v>
          </cell>
        </row>
        <row r="146">
          <cell r="G146" t="str">
            <v>OA33g</v>
          </cell>
          <cell r="H146" t="str">
            <v>JC</v>
          </cell>
          <cell r="I146" t="str">
            <v>OA</v>
          </cell>
          <cell r="J146">
            <v>33</v>
          </cell>
          <cell r="K146" t="str">
            <v>OA</v>
          </cell>
          <cell r="L146">
            <v>33</v>
          </cell>
          <cell r="M146" t="str">
            <v xml:space="preserve"> </v>
          </cell>
          <cell r="N146" t="str">
            <v xml:space="preserve"> </v>
          </cell>
          <cell r="O146">
            <v>225</v>
          </cell>
        </row>
        <row r="147">
          <cell r="G147" t="str">
            <v>OA33h</v>
          </cell>
          <cell r="H147" t="str">
            <v>JC</v>
          </cell>
          <cell r="I147" t="str">
            <v>OA</v>
          </cell>
          <cell r="J147">
            <v>33</v>
          </cell>
          <cell r="K147" t="str">
            <v>OA</v>
          </cell>
          <cell r="L147">
            <v>33</v>
          </cell>
          <cell r="M147" t="str">
            <v xml:space="preserve"> </v>
          </cell>
          <cell r="N147" t="str">
            <v xml:space="preserve"> </v>
          </cell>
          <cell r="O147">
            <v>133</v>
          </cell>
        </row>
        <row r="148">
          <cell r="G148" t="str">
            <v>OA33j</v>
          </cell>
          <cell r="H148" t="str">
            <v>JC</v>
          </cell>
          <cell r="I148" t="str">
            <v>OA</v>
          </cell>
          <cell r="J148">
            <v>33</v>
          </cell>
          <cell r="K148" t="str">
            <v>OA</v>
          </cell>
          <cell r="L148">
            <v>33</v>
          </cell>
          <cell r="M148" t="str">
            <v xml:space="preserve"> </v>
          </cell>
          <cell r="N148" t="str">
            <v xml:space="preserve"> </v>
          </cell>
          <cell r="O148">
            <v>702</v>
          </cell>
        </row>
        <row r="149">
          <cell r="G149" t="str">
            <v>OA33i</v>
          </cell>
          <cell r="H149" t="str">
            <v>JC</v>
          </cell>
          <cell r="I149" t="str">
            <v>OA</v>
          </cell>
          <cell r="J149">
            <v>33</v>
          </cell>
          <cell r="K149" t="str">
            <v>OA</v>
          </cell>
          <cell r="L149">
            <v>33</v>
          </cell>
          <cell r="M149" t="str">
            <v xml:space="preserve"> </v>
          </cell>
          <cell r="N149" t="str">
            <v xml:space="preserve"> </v>
          </cell>
          <cell r="O149">
            <v>257</v>
          </cell>
        </row>
        <row r="150">
          <cell r="G150" t="str">
            <v>OA31f</v>
          </cell>
          <cell r="H150" t="str">
            <v>JC</v>
          </cell>
          <cell r="I150" t="str">
            <v>OA</v>
          </cell>
          <cell r="J150">
            <v>31</v>
          </cell>
          <cell r="K150" t="str">
            <v>OA</v>
          </cell>
          <cell r="L150">
            <v>31</v>
          </cell>
          <cell r="M150" t="str">
            <v xml:space="preserve"> </v>
          </cell>
          <cell r="N150" t="str">
            <v xml:space="preserve"> </v>
          </cell>
          <cell r="O150">
            <v>456</v>
          </cell>
        </row>
        <row r="151">
          <cell r="G151" t="str">
            <v>OA34f</v>
          </cell>
          <cell r="H151" t="str">
            <v>JC</v>
          </cell>
          <cell r="I151" t="str">
            <v>OA</v>
          </cell>
          <cell r="J151">
            <v>34</v>
          </cell>
          <cell r="K151" t="str">
            <v>OA</v>
          </cell>
          <cell r="L151">
            <v>34</v>
          </cell>
          <cell r="M151" t="str">
            <v xml:space="preserve"> </v>
          </cell>
          <cell r="N151" t="str">
            <v xml:space="preserve"> </v>
          </cell>
          <cell r="O151">
            <v>566</v>
          </cell>
        </row>
        <row r="152">
          <cell r="G152" t="str">
            <v>OA35f</v>
          </cell>
          <cell r="H152" t="str">
            <v>JC</v>
          </cell>
          <cell r="I152" t="str">
            <v>OA</v>
          </cell>
          <cell r="J152">
            <v>35</v>
          </cell>
          <cell r="K152" t="str">
            <v>OA</v>
          </cell>
          <cell r="L152">
            <v>35</v>
          </cell>
          <cell r="M152" t="str">
            <v xml:space="preserve"> </v>
          </cell>
          <cell r="N152" t="str">
            <v xml:space="preserve"> </v>
          </cell>
          <cell r="O152">
            <v>687</v>
          </cell>
        </row>
        <row r="153">
          <cell r="G153" t="str">
            <v>OA36f</v>
          </cell>
          <cell r="H153" t="str">
            <v>JC</v>
          </cell>
          <cell r="I153" t="str">
            <v>OA</v>
          </cell>
          <cell r="J153">
            <v>36</v>
          </cell>
          <cell r="K153" t="str">
            <v>OA</v>
          </cell>
          <cell r="L153">
            <v>36</v>
          </cell>
          <cell r="M153" t="str">
            <v xml:space="preserve"> </v>
          </cell>
          <cell r="N153" t="str">
            <v xml:space="preserve"> </v>
          </cell>
          <cell r="O153">
            <v>649</v>
          </cell>
        </row>
        <row r="154">
          <cell r="G154" t="str">
            <v>OA37g</v>
          </cell>
          <cell r="H154" t="str">
            <v>JC</v>
          </cell>
          <cell r="I154" t="str">
            <v>OA</v>
          </cell>
          <cell r="J154">
            <v>37</v>
          </cell>
          <cell r="K154" t="str">
            <v>OA</v>
          </cell>
          <cell r="L154">
            <v>37</v>
          </cell>
          <cell r="M154" t="str">
            <v xml:space="preserve"> </v>
          </cell>
          <cell r="N154" t="str">
            <v xml:space="preserve"> </v>
          </cell>
          <cell r="O154">
            <v>512</v>
          </cell>
        </row>
        <row r="155">
          <cell r="G155" t="str">
            <v>OA37f</v>
          </cell>
          <cell r="H155" t="str">
            <v>JC</v>
          </cell>
          <cell r="I155" t="str">
            <v>OA</v>
          </cell>
          <cell r="J155">
            <v>37</v>
          </cell>
          <cell r="K155" t="str">
            <v>OA</v>
          </cell>
          <cell r="L155">
            <v>37</v>
          </cell>
          <cell r="M155" t="str">
            <v xml:space="preserve"> </v>
          </cell>
          <cell r="N155" t="str">
            <v xml:space="preserve"> </v>
          </cell>
          <cell r="O155">
            <v>657</v>
          </cell>
        </row>
        <row r="156">
          <cell r="G156" t="str">
            <v>OA6f</v>
          </cell>
          <cell r="H156" t="str">
            <v>JC</v>
          </cell>
          <cell r="I156" t="str">
            <v>OA</v>
          </cell>
          <cell r="J156">
            <v>6</v>
          </cell>
          <cell r="K156" t="str">
            <v>OA</v>
          </cell>
          <cell r="L156">
            <v>6</v>
          </cell>
          <cell r="M156" t="str">
            <v xml:space="preserve"> </v>
          </cell>
          <cell r="N156" t="str">
            <v xml:space="preserve"> </v>
          </cell>
          <cell r="O156">
            <v>519</v>
          </cell>
        </row>
        <row r="157">
          <cell r="G157" t="str">
            <v>OA32g</v>
          </cell>
          <cell r="H157" t="str">
            <v>JC</v>
          </cell>
          <cell r="I157" t="str">
            <v>OA</v>
          </cell>
          <cell r="J157">
            <v>32</v>
          </cell>
          <cell r="K157" t="str">
            <v>OA</v>
          </cell>
          <cell r="L157">
            <v>32</v>
          </cell>
          <cell r="M157" t="str">
            <v xml:space="preserve"> </v>
          </cell>
          <cell r="N157" t="str">
            <v xml:space="preserve"> </v>
          </cell>
          <cell r="O157">
            <v>334</v>
          </cell>
        </row>
        <row r="158">
          <cell r="G158" t="str">
            <v>OA4f</v>
          </cell>
          <cell r="H158" t="str">
            <v>JC</v>
          </cell>
          <cell r="I158" t="str">
            <v>OA</v>
          </cell>
          <cell r="J158">
            <v>4</v>
          </cell>
          <cell r="K158" t="str">
            <v>OA</v>
          </cell>
          <cell r="L158">
            <v>4</v>
          </cell>
          <cell r="M158" t="str">
            <v xml:space="preserve"> </v>
          </cell>
          <cell r="N158" t="str">
            <v xml:space="preserve"> </v>
          </cell>
          <cell r="O158">
            <v>980</v>
          </cell>
        </row>
        <row r="159">
          <cell r="G159" t="str">
            <v>OA4g</v>
          </cell>
          <cell r="H159" t="str">
            <v>JC</v>
          </cell>
          <cell r="I159" t="str">
            <v>OA</v>
          </cell>
          <cell r="J159">
            <v>4</v>
          </cell>
          <cell r="K159" t="str">
            <v>OA</v>
          </cell>
          <cell r="L159">
            <v>4</v>
          </cell>
          <cell r="M159" t="str">
            <v xml:space="preserve"> </v>
          </cell>
          <cell r="N159" t="str">
            <v xml:space="preserve"> </v>
          </cell>
          <cell r="O159">
            <v>353</v>
          </cell>
        </row>
        <row r="160">
          <cell r="G160" t="str">
            <v>OA7f</v>
          </cell>
          <cell r="H160" t="str">
            <v>JC</v>
          </cell>
          <cell r="I160" t="str">
            <v>OA</v>
          </cell>
          <cell r="J160">
            <v>7</v>
          </cell>
          <cell r="K160" t="str">
            <v>OA</v>
          </cell>
          <cell r="L160">
            <v>7</v>
          </cell>
          <cell r="M160" t="str">
            <v xml:space="preserve"> </v>
          </cell>
          <cell r="N160" t="str">
            <v xml:space="preserve"> </v>
          </cell>
          <cell r="O160">
            <v>80</v>
          </cell>
        </row>
        <row r="161">
          <cell r="G161" t="str">
            <v>OA10g</v>
          </cell>
          <cell r="H161" t="str">
            <v>JC</v>
          </cell>
          <cell r="I161" t="str">
            <v>OA</v>
          </cell>
          <cell r="J161">
            <v>10</v>
          </cell>
          <cell r="K161" t="str">
            <v>OA</v>
          </cell>
          <cell r="L161">
            <v>10</v>
          </cell>
          <cell r="M161" t="str">
            <v xml:space="preserve"> </v>
          </cell>
          <cell r="N161" t="str">
            <v xml:space="preserve"> </v>
          </cell>
          <cell r="O161">
            <v>559</v>
          </cell>
        </row>
        <row r="162">
          <cell r="G162" t="str">
            <v>OA13f</v>
          </cell>
          <cell r="H162" t="str">
            <v>JC</v>
          </cell>
          <cell r="I162" t="str">
            <v>OA</v>
          </cell>
          <cell r="J162">
            <v>13</v>
          </cell>
          <cell r="K162" t="str">
            <v>OA</v>
          </cell>
          <cell r="L162">
            <v>13</v>
          </cell>
          <cell r="M162" t="str">
            <v xml:space="preserve"> </v>
          </cell>
          <cell r="N162" t="str">
            <v xml:space="preserve"> </v>
          </cell>
          <cell r="O162">
            <v>651</v>
          </cell>
        </row>
        <row r="163">
          <cell r="G163" t="str">
            <v>OA29h</v>
          </cell>
          <cell r="H163" t="str">
            <v>JC</v>
          </cell>
          <cell r="I163" t="str">
            <v>OA</v>
          </cell>
          <cell r="J163">
            <v>29</v>
          </cell>
          <cell r="K163" t="str">
            <v>OA</v>
          </cell>
          <cell r="L163">
            <v>29</v>
          </cell>
          <cell r="M163" t="str">
            <v xml:space="preserve"> </v>
          </cell>
          <cell r="N163" t="str">
            <v xml:space="preserve"> </v>
          </cell>
          <cell r="O163">
            <v>185</v>
          </cell>
        </row>
        <row r="164">
          <cell r="G164" t="str">
            <v>OA38f</v>
          </cell>
          <cell r="H164" t="str">
            <v>JC</v>
          </cell>
          <cell r="I164" t="str">
            <v>OA</v>
          </cell>
          <cell r="J164">
            <v>38</v>
          </cell>
          <cell r="K164" t="str">
            <v>OA</v>
          </cell>
          <cell r="L164">
            <v>38</v>
          </cell>
          <cell r="M164" t="str">
            <v xml:space="preserve"> </v>
          </cell>
          <cell r="N164" t="str">
            <v xml:space="preserve"> </v>
          </cell>
          <cell r="O164">
            <v>750</v>
          </cell>
        </row>
        <row r="165">
          <cell r="G165" t="str">
            <v>OA16f</v>
          </cell>
          <cell r="H165" t="str">
            <v>JC</v>
          </cell>
          <cell r="I165" t="str">
            <v>OA</v>
          </cell>
          <cell r="J165">
            <v>16</v>
          </cell>
          <cell r="K165" t="str">
            <v>OA</v>
          </cell>
          <cell r="L165">
            <v>16</v>
          </cell>
          <cell r="M165" t="str">
            <v xml:space="preserve"> </v>
          </cell>
          <cell r="N165" t="str">
            <v xml:space="preserve"> </v>
          </cell>
          <cell r="O165">
            <v>283</v>
          </cell>
        </row>
        <row r="166">
          <cell r="G166" t="str">
            <v>OA30e1</v>
          </cell>
          <cell r="H166" t="str">
            <v>JU</v>
          </cell>
          <cell r="I166" t="str">
            <v>OA</v>
          </cell>
          <cell r="J166">
            <v>30</v>
          </cell>
          <cell r="K166" t="str">
            <v>OA</v>
          </cell>
          <cell r="L166">
            <v>31</v>
          </cell>
          <cell r="M166" t="str">
            <v xml:space="preserve"> </v>
          </cell>
          <cell r="N166" t="str">
            <v xml:space="preserve"> </v>
          </cell>
          <cell r="O166">
            <v>340</v>
          </cell>
        </row>
        <row r="167">
          <cell r="G167" t="str">
            <v>OA37e1</v>
          </cell>
          <cell r="H167" t="str">
            <v>JU</v>
          </cell>
          <cell r="I167" t="str">
            <v>OA</v>
          </cell>
          <cell r="J167">
            <v>37</v>
          </cell>
          <cell r="K167" t="str">
            <v>OA</v>
          </cell>
          <cell r="L167">
            <v>36</v>
          </cell>
          <cell r="M167" t="str">
            <v xml:space="preserve"> </v>
          </cell>
          <cell r="N167" t="str">
            <v xml:space="preserve"> </v>
          </cell>
          <cell r="O167">
            <v>167</v>
          </cell>
        </row>
        <row r="168">
          <cell r="G168" t="str">
            <v>OA37e2</v>
          </cell>
          <cell r="H168" t="str">
            <v>JU</v>
          </cell>
          <cell r="I168" t="str">
            <v>OA</v>
          </cell>
          <cell r="J168">
            <v>37</v>
          </cell>
          <cell r="K168" t="str">
            <v>OE</v>
          </cell>
          <cell r="L168">
            <v>3.1</v>
          </cell>
          <cell r="M168" t="str">
            <v xml:space="preserve"> </v>
          </cell>
          <cell r="N168" t="str">
            <v xml:space="preserve"> </v>
          </cell>
          <cell r="O168">
            <v>186</v>
          </cell>
        </row>
        <row r="169">
          <cell r="G169" t="str">
            <v>OA18f</v>
          </cell>
          <cell r="H169" t="str">
            <v>JC</v>
          </cell>
          <cell r="I169" t="str">
            <v>OA</v>
          </cell>
          <cell r="J169">
            <v>18</v>
          </cell>
          <cell r="K169" t="str">
            <v>OA</v>
          </cell>
          <cell r="L169">
            <v>18</v>
          </cell>
          <cell r="M169" t="str">
            <v xml:space="preserve"> </v>
          </cell>
          <cell r="N169" t="str">
            <v xml:space="preserve"> </v>
          </cell>
          <cell r="O169">
            <v>302</v>
          </cell>
        </row>
        <row r="170">
          <cell r="G170" t="str">
            <v>OA17f</v>
          </cell>
          <cell r="H170" t="str">
            <v>JC</v>
          </cell>
          <cell r="I170" t="str">
            <v>OA</v>
          </cell>
          <cell r="J170">
            <v>17</v>
          </cell>
          <cell r="K170" t="str">
            <v>OA</v>
          </cell>
          <cell r="L170">
            <v>17</v>
          </cell>
          <cell r="M170" t="str">
            <v xml:space="preserve"> </v>
          </cell>
          <cell r="N170" t="str">
            <v xml:space="preserve"> </v>
          </cell>
          <cell r="O170">
            <v>401</v>
          </cell>
        </row>
        <row r="171">
          <cell r="G171" t="str">
            <v>OA16g</v>
          </cell>
          <cell r="H171" t="str">
            <v>JC</v>
          </cell>
          <cell r="I171" t="str">
            <v>OA</v>
          </cell>
          <cell r="J171">
            <v>16</v>
          </cell>
          <cell r="K171" t="str">
            <v>OA</v>
          </cell>
          <cell r="L171">
            <v>16</v>
          </cell>
          <cell r="M171" t="str">
            <v xml:space="preserve"> </v>
          </cell>
          <cell r="N171" t="str">
            <v xml:space="preserve"> </v>
          </cell>
          <cell r="O171">
            <v>344</v>
          </cell>
        </row>
        <row r="172">
          <cell r="G172" t="str">
            <v>OA27f</v>
          </cell>
          <cell r="H172" t="str">
            <v>JC</v>
          </cell>
          <cell r="I172" t="str">
            <v>OA</v>
          </cell>
          <cell r="J172">
            <v>27</v>
          </cell>
          <cell r="K172" t="str">
            <v>OA</v>
          </cell>
          <cell r="L172">
            <v>27</v>
          </cell>
          <cell r="M172" t="str">
            <v xml:space="preserve"> </v>
          </cell>
          <cell r="N172" t="str">
            <v xml:space="preserve"> </v>
          </cell>
          <cell r="O172">
            <v>149</v>
          </cell>
        </row>
        <row r="173">
          <cell r="G173" t="str">
            <v>OA33k</v>
          </cell>
          <cell r="H173" t="str">
            <v>JC</v>
          </cell>
          <cell r="I173" t="str">
            <v>OA</v>
          </cell>
          <cell r="J173">
            <v>33</v>
          </cell>
          <cell r="K173" t="str">
            <v>OA</v>
          </cell>
          <cell r="L173">
            <v>33</v>
          </cell>
          <cell r="M173" t="str">
            <v xml:space="preserve"> </v>
          </cell>
          <cell r="N173" t="str">
            <v xml:space="preserve"> </v>
          </cell>
          <cell r="O173">
            <v>226</v>
          </cell>
        </row>
        <row r="174">
          <cell r="G174" t="str">
            <v>OA30f</v>
          </cell>
          <cell r="H174" t="str">
            <v>JC</v>
          </cell>
          <cell r="I174" t="str">
            <v>OA</v>
          </cell>
          <cell r="J174">
            <v>30</v>
          </cell>
          <cell r="K174" t="str">
            <v>OA</v>
          </cell>
          <cell r="L174">
            <v>30</v>
          </cell>
          <cell r="M174" t="str">
            <v xml:space="preserve"> </v>
          </cell>
          <cell r="N174" t="str">
            <v xml:space="preserve"> </v>
          </cell>
          <cell r="O174">
            <v>397</v>
          </cell>
        </row>
        <row r="175">
          <cell r="G175" t="str">
            <v>OA30g</v>
          </cell>
          <cell r="H175" t="str">
            <v>JC</v>
          </cell>
          <cell r="I175" t="str">
            <v>OA</v>
          </cell>
          <cell r="J175">
            <v>30</v>
          </cell>
          <cell r="K175" t="str">
            <v>OA</v>
          </cell>
          <cell r="L175">
            <v>30</v>
          </cell>
          <cell r="M175" t="str">
            <v xml:space="preserve"> </v>
          </cell>
          <cell r="N175" t="str">
            <v xml:space="preserve"> </v>
          </cell>
          <cell r="O175">
            <v>296</v>
          </cell>
        </row>
        <row r="176">
          <cell r="G176" t="str">
            <v>OA30h</v>
          </cell>
          <cell r="H176" t="str">
            <v>JC</v>
          </cell>
          <cell r="I176" t="str">
            <v>OA</v>
          </cell>
          <cell r="J176">
            <v>30</v>
          </cell>
          <cell r="K176" t="str">
            <v>OA</v>
          </cell>
          <cell r="L176">
            <v>30</v>
          </cell>
          <cell r="M176" t="str">
            <v xml:space="preserve"> </v>
          </cell>
          <cell r="N176" t="str">
            <v xml:space="preserve"> </v>
          </cell>
          <cell r="O176">
            <v>106</v>
          </cell>
        </row>
        <row r="177">
          <cell r="G177" t="str">
            <v>OA25f</v>
          </cell>
          <cell r="H177" t="str">
            <v>JC</v>
          </cell>
          <cell r="I177" t="str">
            <v>OA</v>
          </cell>
          <cell r="J177">
            <v>25</v>
          </cell>
          <cell r="K177" t="str">
            <v>OA</v>
          </cell>
          <cell r="L177">
            <v>25</v>
          </cell>
          <cell r="M177" t="str">
            <v xml:space="preserve"> </v>
          </cell>
          <cell r="N177" t="str">
            <v xml:space="preserve"> </v>
          </cell>
          <cell r="O177">
            <v>118</v>
          </cell>
        </row>
        <row r="178">
          <cell r="G178" t="str">
            <v>OB2a</v>
          </cell>
          <cell r="H178" t="str">
            <v>JT</v>
          </cell>
          <cell r="I178" t="str">
            <v>OB</v>
          </cell>
          <cell r="J178">
            <v>2</v>
          </cell>
          <cell r="K178" t="str">
            <v>OB</v>
          </cell>
          <cell r="L178">
            <v>27</v>
          </cell>
          <cell r="M178" t="str">
            <v xml:space="preserve"> </v>
          </cell>
          <cell r="N178" t="str">
            <v xml:space="preserve"> </v>
          </cell>
          <cell r="O178">
            <v>195</v>
          </cell>
        </row>
        <row r="179">
          <cell r="G179" t="str">
            <v>OB2b</v>
          </cell>
          <cell r="H179" t="str">
            <v>JC</v>
          </cell>
          <cell r="I179" t="str">
            <v>OB</v>
          </cell>
          <cell r="J179">
            <v>2</v>
          </cell>
          <cell r="K179" t="str">
            <v>OB</v>
          </cell>
          <cell r="L179">
            <v>1</v>
          </cell>
          <cell r="M179" t="str">
            <v xml:space="preserve"> </v>
          </cell>
          <cell r="N179" t="str">
            <v xml:space="preserve"> </v>
          </cell>
          <cell r="O179">
            <v>1051</v>
          </cell>
        </row>
        <row r="180">
          <cell r="G180" t="str">
            <v>OB1a</v>
          </cell>
          <cell r="H180" t="str">
            <v>JT</v>
          </cell>
          <cell r="I180" t="str">
            <v>OB</v>
          </cell>
          <cell r="J180">
            <v>1</v>
          </cell>
          <cell r="K180" t="str">
            <v>OB</v>
          </cell>
          <cell r="L180">
            <v>27</v>
          </cell>
          <cell r="M180" t="str">
            <v xml:space="preserve"> </v>
          </cell>
          <cell r="N180" t="str">
            <v xml:space="preserve"> </v>
          </cell>
          <cell r="O180">
            <v>102</v>
          </cell>
        </row>
        <row r="181">
          <cell r="G181" t="str">
            <v>OB3a</v>
          </cell>
          <cell r="H181" t="str">
            <v>JT</v>
          </cell>
          <cell r="I181" t="str">
            <v>OB</v>
          </cell>
          <cell r="J181">
            <v>3</v>
          </cell>
          <cell r="K181" t="str">
            <v>OB</v>
          </cell>
          <cell r="L181">
            <v>26</v>
          </cell>
          <cell r="M181" t="str">
            <v xml:space="preserve"> </v>
          </cell>
          <cell r="N181" t="str">
            <v xml:space="preserve"> </v>
          </cell>
          <cell r="O181">
            <v>352</v>
          </cell>
        </row>
        <row r="182">
          <cell r="G182" t="str">
            <v>OB3b</v>
          </cell>
          <cell r="H182" t="str">
            <v>JC</v>
          </cell>
          <cell r="I182" t="str">
            <v>OB</v>
          </cell>
          <cell r="J182">
            <v>3</v>
          </cell>
          <cell r="K182" t="str">
            <v>OB</v>
          </cell>
          <cell r="L182">
            <v>2</v>
          </cell>
          <cell r="M182" t="str">
            <v xml:space="preserve"> </v>
          </cell>
          <cell r="N182" t="str">
            <v xml:space="preserve"> </v>
          </cell>
          <cell r="O182">
            <v>902</v>
          </cell>
        </row>
        <row r="183">
          <cell r="G183" t="str">
            <v>OB4a</v>
          </cell>
          <cell r="H183" t="str">
            <v>JT</v>
          </cell>
          <cell r="I183" t="str">
            <v>OB</v>
          </cell>
          <cell r="J183">
            <v>4</v>
          </cell>
          <cell r="K183" t="str">
            <v>OB</v>
          </cell>
          <cell r="L183">
            <v>25</v>
          </cell>
          <cell r="M183" t="str">
            <v xml:space="preserve"> </v>
          </cell>
          <cell r="N183" t="str">
            <v xml:space="preserve"> </v>
          </cell>
          <cell r="O183">
            <v>363</v>
          </cell>
        </row>
        <row r="184">
          <cell r="G184" t="str">
            <v>OB4b</v>
          </cell>
          <cell r="H184" t="str">
            <v>JC</v>
          </cell>
          <cell r="I184" t="str">
            <v>OB</v>
          </cell>
          <cell r="J184">
            <v>4</v>
          </cell>
          <cell r="K184" t="str">
            <v>OB</v>
          </cell>
          <cell r="L184">
            <v>3</v>
          </cell>
          <cell r="M184" t="str">
            <v xml:space="preserve"> </v>
          </cell>
          <cell r="N184" t="str">
            <v xml:space="preserve"> </v>
          </cell>
          <cell r="O184">
            <v>1060</v>
          </cell>
        </row>
        <row r="185">
          <cell r="G185" t="str">
            <v>OB5a</v>
          </cell>
          <cell r="H185" t="str">
            <v>JT</v>
          </cell>
          <cell r="I185" t="str">
            <v>OB</v>
          </cell>
          <cell r="J185">
            <v>5</v>
          </cell>
          <cell r="K185" t="str">
            <v>OB</v>
          </cell>
          <cell r="L185">
            <v>24</v>
          </cell>
          <cell r="M185" t="str">
            <v xml:space="preserve"> </v>
          </cell>
          <cell r="N185" t="str">
            <v xml:space="preserve"> </v>
          </cell>
          <cell r="O185">
            <v>438</v>
          </cell>
        </row>
        <row r="186">
          <cell r="G186" t="str">
            <v>OB5b</v>
          </cell>
          <cell r="H186" t="str">
            <v>JC</v>
          </cell>
          <cell r="I186" t="str">
            <v>OB</v>
          </cell>
          <cell r="J186">
            <v>5</v>
          </cell>
          <cell r="K186" t="str">
            <v>OB</v>
          </cell>
          <cell r="L186">
            <v>4</v>
          </cell>
          <cell r="M186" t="str">
            <v xml:space="preserve"> </v>
          </cell>
          <cell r="N186" t="str">
            <v xml:space="preserve"> </v>
          </cell>
          <cell r="O186">
            <v>1269</v>
          </cell>
        </row>
        <row r="187">
          <cell r="G187" t="str">
            <v>OB6a</v>
          </cell>
          <cell r="H187" t="str">
            <v>JT</v>
          </cell>
          <cell r="I187" t="str">
            <v>OB</v>
          </cell>
          <cell r="J187">
            <v>6</v>
          </cell>
          <cell r="K187" t="str">
            <v>OB</v>
          </cell>
          <cell r="L187">
            <v>23</v>
          </cell>
          <cell r="M187" t="str">
            <v xml:space="preserve"> </v>
          </cell>
          <cell r="N187" t="str">
            <v xml:space="preserve"> </v>
          </cell>
          <cell r="O187">
            <v>310</v>
          </cell>
        </row>
        <row r="188">
          <cell r="G188" t="str">
            <v>OB6b</v>
          </cell>
          <cell r="H188" t="str">
            <v>JC</v>
          </cell>
          <cell r="I188" t="str">
            <v>OB</v>
          </cell>
          <cell r="J188">
            <v>6</v>
          </cell>
          <cell r="K188" t="str">
            <v>OB</v>
          </cell>
          <cell r="L188">
            <v>5</v>
          </cell>
          <cell r="M188" t="str">
            <v xml:space="preserve"> </v>
          </cell>
          <cell r="N188" t="str">
            <v xml:space="preserve"> </v>
          </cell>
          <cell r="O188">
            <v>1163</v>
          </cell>
        </row>
        <row r="189">
          <cell r="G189" t="str">
            <v>OB7e</v>
          </cell>
          <cell r="H189" t="str">
            <v>JU</v>
          </cell>
          <cell r="I189" t="str">
            <v>OB</v>
          </cell>
          <cell r="J189">
            <v>7</v>
          </cell>
          <cell r="K189" t="str">
            <v>OB</v>
          </cell>
          <cell r="L189">
            <v>21</v>
          </cell>
          <cell r="M189" t="str">
            <v xml:space="preserve"> </v>
          </cell>
          <cell r="N189" t="str">
            <v xml:space="preserve"> </v>
          </cell>
          <cell r="O189">
            <v>169</v>
          </cell>
        </row>
        <row r="190">
          <cell r="G190" t="str">
            <v>OB7b</v>
          </cell>
          <cell r="H190" t="str">
            <v>JC</v>
          </cell>
          <cell r="I190" t="str">
            <v>OB</v>
          </cell>
          <cell r="J190">
            <v>7</v>
          </cell>
          <cell r="K190" t="str">
            <v>OB</v>
          </cell>
          <cell r="L190">
            <v>6</v>
          </cell>
          <cell r="M190" t="str">
            <v xml:space="preserve"> </v>
          </cell>
          <cell r="N190" t="str">
            <v xml:space="preserve"> </v>
          </cell>
          <cell r="O190">
            <v>1025</v>
          </cell>
        </row>
        <row r="191">
          <cell r="G191" t="str">
            <v>OB8b</v>
          </cell>
          <cell r="H191" t="str">
            <v>JC</v>
          </cell>
          <cell r="I191" t="str">
            <v>OB</v>
          </cell>
          <cell r="J191">
            <v>8</v>
          </cell>
          <cell r="K191" t="str">
            <v>OB</v>
          </cell>
          <cell r="L191">
            <v>28</v>
          </cell>
          <cell r="M191" t="str">
            <v xml:space="preserve"> </v>
          </cell>
          <cell r="N191" t="str">
            <v xml:space="preserve"> </v>
          </cell>
          <cell r="O191">
            <v>681</v>
          </cell>
        </row>
        <row r="192">
          <cell r="G192" t="str">
            <v>OB9e</v>
          </cell>
          <cell r="H192" t="str">
            <v>JU</v>
          </cell>
          <cell r="I192" t="str">
            <v>OB</v>
          </cell>
          <cell r="J192">
            <v>9</v>
          </cell>
          <cell r="K192" t="str">
            <v>OB</v>
          </cell>
          <cell r="L192">
            <v>10.210000000000001</v>
          </cell>
          <cell r="M192" t="str">
            <v xml:space="preserve"> </v>
          </cell>
          <cell r="N192" t="str">
            <v xml:space="preserve"> </v>
          </cell>
          <cell r="O192">
            <v>531</v>
          </cell>
        </row>
        <row r="193">
          <cell r="G193" t="str">
            <v>OB9b</v>
          </cell>
          <cell r="H193" t="str">
            <v>JC</v>
          </cell>
          <cell r="I193" t="str">
            <v>OB</v>
          </cell>
          <cell r="J193">
            <v>9</v>
          </cell>
          <cell r="K193" t="str">
            <v>OB</v>
          </cell>
          <cell r="L193">
            <v>7</v>
          </cell>
          <cell r="M193" t="str">
            <v xml:space="preserve"> </v>
          </cell>
          <cell r="N193" t="str">
            <v xml:space="preserve"> </v>
          </cell>
          <cell r="O193">
            <v>1081</v>
          </cell>
        </row>
        <row r="194">
          <cell r="G194" t="str">
            <v>OB10a</v>
          </cell>
          <cell r="H194" t="str">
            <v>JT</v>
          </cell>
          <cell r="I194" t="str">
            <v>OB</v>
          </cell>
          <cell r="J194">
            <v>10</v>
          </cell>
          <cell r="K194" t="str">
            <v>OB</v>
          </cell>
          <cell r="L194">
            <v>21</v>
          </cell>
          <cell r="M194" t="str">
            <v xml:space="preserve"> </v>
          </cell>
          <cell r="N194" t="str">
            <v xml:space="preserve"> </v>
          </cell>
          <cell r="O194">
            <v>431</v>
          </cell>
        </row>
        <row r="195">
          <cell r="G195" t="str">
            <v>OB10b</v>
          </cell>
          <cell r="H195" t="str">
            <v>JC</v>
          </cell>
          <cell r="I195" t="str">
            <v>OB</v>
          </cell>
          <cell r="J195">
            <v>10</v>
          </cell>
          <cell r="K195" t="str">
            <v>OB</v>
          </cell>
          <cell r="L195">
            <v>21</v>
          </cell>
          <cell r="M195" t="str">
            <v xml:space="preserve"> </v>
          </cell>
          <cell r="N195" t="str">
            <v xml:space="preserve"> </v>
          </cell>
          <cell r="O195">
            <v>1126</v>
          </cell>
        </row>
        <row r="196">
          <cell r="G196" t="str">
            <v>OB11a</v>
          </cell>
          <cell r="H196" t="str">
            <v>JT</v>
          </cell>
          <cell r="I196" t="str">
            <v>OB</v>
          </cell>
          <cell r="J196">
            <v>11</v>
          </cell>
          <cell r="K196" t="str">
            <v>OC</v>
          </cell>
          <cell r="L196">
            <v>7</v>
          </cell>
          <cell r="M196" t="str">
            <v xml:space="preserve"> </v>
          </cell>
          <cell r="N196" t="str">
            <v xml:space="preserve"> </v>
          </cell>
          <cell r="O196">
            <v>277</v>
          </cell>
        </row>
        <row r="197">
          <cell r="G197" t="str">
            <v>OB8a</v>
          </cell>
          <cell r="H197" t="str">
            <v>JT</v>
          </cell>
          <cell r="I197" t="str">
            <v>OB</v>
          </cell>
          <cell r="J197">
            <v>8</v>
          </cell>
          <cell r="K197" t="str">
            <v>OC</v>
          </cell>
          <cell r="L197">
            <v>5</v>
          </cell>
          <cell r="M197" t="str">
            <v xml:space="preserve"> </v>
          </cell>
          <cell r="N197" t="str">
            <v xml:space="preserve"> </v>
          </cell>
          <cell r="O197">
            <v>185</v>
          </cell>
        </row>
        <row r="198">
          <cell r="G198" t="str">
            <v>OB11b</v>
          </cell>
          <cell r="H198" t="str">
            <v>JC</v>
          </cell>
          <cell r="I198" t="str">
            <v>OB</v>
          </cell>
          <cell r="J198">
            <v>11</v>
          </cell>
          <cell r="K198" t="str">
            <v>OB</v>
          </cell>
          <cell r="L198">
            <v>8</v>
          </cell>
          <cell r="M198" t="str">
            <v xml:space="preserve"> </v>
          </cell>
          <cell r="N198" t="str">
            <v xml:space="preserve"> </v>
          </cell>
          <cell r="O198">
            <v>646</v>
          </cell>
        </row>
        <row r="199">
          <cell r="G199" t="str">
            <v>OB12e</v>
          </cell>
          <cell r="H199" t="str">
            <v>JU</v>
          </cell>
          <cell r="I199" t="str">
            <v>OB</v>
          </cell>
          <cell r="J199">
            <v>12</v>
          </cell>
          <cell r="K199" t="str">
            <v>OB</v>
          </cell>
          <cell r="L199">
            <v>13</v>
          </cell>
          <cell r="M199" t="str">
            <v xml:space="preserve"> </v>
          </cell>
          <cell r="N199" t="str">
            <v xml:space="preserve"> </v>
          </cell>
          <cell r="O199">
            <v>189</v>
          </cell>
        </row>
        <row r="200">
          <cell r="G200" t="str">
            <v>OB12b</v>
          </cell>
          <cell r="H200" t="str">
            <v>JC</v>
          </cell>
          <cell r="I200" t="str">
            <v>OB</v>
          </cell>
          <cell r="J200">
            <v>12</v>
          </cell>
          <cell r="K200" t="str">
            <v>OB</v>
          </cell>
          <cell r="L200">
            <v>9</v>
          </cell>
          <cell r="M200" t="str">
            <v xml:space="preserve"> </v>
          </cell>
          <cell r="N200" t="str">
            <v xml:space="preserve"> </v>
          </cell>
          <cell r="O200">
            <v>1153</v>
          </cell>
        </row>
        <row r="201">
          <cell r="G201" t="str">
            <v>OB13a</v>
          </cell>
          <cell r="H201" t="str">
            <v>JT</v>
          </cell>
          <cell r="I201" t="str">
            <v>OB</v>
          </cell>
          <cell r="J201">
            <v>13</v>
          </cell>
          <cell r="K201" t="str">
            <v>OB</v>
          </cell>
          <cell r="L201">
            <v>14</v>
          </cell>
          <cell r="M201" t="str">
            <v xml:space="preserve"> </v>
          </cell>
          <cell r="N201" t="str">
            <v xml:space="preserve"> </v>
          </cell>
          <cell r="O201">
            <v>399</v>
          </cell>
        </row>
        <row r="202">
          <cell r="G202" t="str">
            <v>OB13b</v>
          </cell>
          <cell r="H202" t="str">
            <v>JC</v>
          </cell>
          <cell r="I202" t="str">
            <v>OB</v>
          </cell>
          <cell r="J202">
            <v>13</v>
          </cell>
          <cell r="K202" t="str">
            <v>OB</v>
          </cell>
          <cell r="L202">
            <v>21.1</v>
          </cell>
          <cell r="M202" t="str">
            <v xml:space="preserve"> </v>
          </cell>
          <cell r="N202" t="str">
            <v xml:space="preserve"> </v>
          </cell>
          <cell r="O202">
            <v>1401</v>
          </cell>
        </row>
        <row r="203">
          <cell r="G203" t="str">
            <v>OB14a</v>
          </cell>
          <cell r="H203" t="str">
            <v>JT</v>
          </cell>
          <cell r="I203" t="str">
            <v>OB</v>
          </cell>
          <cell r="J203">
            <v>14</v>
          </cell>
          <cell r="K203" t="str">
            <v>OC</v>
          </cell>
          <cell r="L203">
            <v>9</v>
          </cell>
          <cell r="M203" t="str">
            <v xml:space="preserve"> </v>
          </cell>
          <cell r="N203" t="str">
            <v xml:space="preserve"> </v>
          </cell>
          <cell r="O203">
            <v>422</v>
          </cell>
        </row>
        <row r="204">
          <cell r="G204" t="str">
            <v>OB14b</v>
          </cell>
          <cell r="H204" t="str">
            <v>JC</v>
          </cell>
          <cell r="I204" t="str">
            <v>OB</v>
          </cell>
          <cell r="J204">
            <v>14</v>
          </cell>
          <cell r="K204" t="str">
            <v>OB</v>
          </cell>
          <cell r="L204">
            <v>11.21</v>
          </cell>
          <cell r="M204" t="str">
            <v xml:space="preserve"> </v>
          </cell>
          <cell r="N204" t="str">
            <v xml:space="preserve"> </v>
          </cell>
          <cell r="O204">
            <v>846</v>
          </cell>
        </row>
        <row r="205">
          <cell r="G205" t="str">
            <v>OB15e2</v>
          </cell>
          <cell r="H205" t="str">
            <v>JU</v>
          </cell>
          <cell r="I205" t="str">
            <v>OB</v>
          </cell>
          <cell r="J205">
            <v>15</v>
          </cell>
          <cell r="K205" t="str">
            <v>OB</v>
          </cell>
          <cell r="L205">
            <v>12</v>
          </cell>
          <cell r="M205" t="str">
            <v xml:space="preserve"> </v>
          </cell>
          <cell r="N205" t="str">
            <v xml:space="preserve"> </v>
          </cell>
          <cell r="O205">
            <v>1029</v>
          </cell>
        </row>
        <row r="206">
          <cell r="G206" t="str">
            <v>OB16a</v>
          </cell>
          <cell r="H206" t="str">
            <v>JT</v>
          </cell>
          <cell r="I206" t="str">
            <v>OB</v>
          </cell>
          <cell r="J206">
            <v>16</v>
          </cell>
          <cell r="K206" t="str">
            <v>OB</v>
          </cell>
          <cell r="L206">
            <v>17</v>
          </cell>
          <cell r="M206" t="str">
            <v xml:space="preserve"> </v>
          </cell>
          <cell r="N206" t="str">
            <v xml:space="preserve"> </v>
          </cell>
          <cell r="O206">
            <v>286</v>
          </cell>
        </row>
        <row r="207">
          <cell r="G207" t="str">
            <v>OB16b</v>
          </cell>
          <cell r="H207" t="str">
            <v>JC</v>
          </cell>
          <cell r="I207" t="str">
            <v>OB</v>
          </cell>
          <cell r="J207">
            <v>16</v>
          </cell>
          <cell r="K207" t="str">
            <v>OB</v>
          </cell>
          <cell r="L207">
            <v>13</v>
          </cell>
          <cell r="M207" t="str">
            <v xml:space="preserve"> </v>
          </cell>
          <cell r="N207" t="str">
            <v xml:space="preserve"> </v>
          </cell>
          <cell r="O207">
            <v>1469</v>
          </cell>
        </row>
        <row r="208">
          <cell r="G208" t="str">
            <v>OB17a</v>
          </cell>
          <cell r="H208" t="str">
            <v>JT</v>
          </cell>
          <cell r="I208" t="str">
            <v>OB</v>
          </cell>
          <cell r="J208">
            <v>17</v>
          </cell>
          <cell r="K208" t="str">
            <v>OC</v>
          </cell>
          <cell r="L208">
            <v>13</v>
          </cell>
          <cell r="M208" t="str">
            <v xml:space="preserve"> </v>
          </cell>
          <cell r="N208" t="str">
            <v xml:space="preserve"> </v>
          </cell>
          <cell r="O208">
            <v>342</v>
          </cell>
        </row>
        <row r="209">
          <cell r="G209" t="str">
            <v>OB17b</v>
          </cell>
          <cell r="H209" t="str">
            <v>JC</v>
          </cell>
          <cell r="I209" t="str">
            <v>OB</v>
          </cell>
          <cell r="J209">
            <v>17</v>
          </cell>
          <cell r="K209" t="str">
            <v>OB</v>
          </cell>
          <cell r="L209">
            <v>14</v>
          </cell>
          <cell r="M209" t="str">
            <v xml:space="preserve"> </v>
          </cell>
          <cell r="N209" t="str">
            <v xml:space="preserve"> </v>
          </cell>
          <cell r="O209">
            <v>1201</v>
          </cell>
        </row>
        <row r="210">
          <cell r="G210" t="str">
            <v>OB18e</v>
          </cell>
          <cell r="H210" t="str">
            <v>JU</v>
          </cell>
          <cell r="I210" t="str">
            <v>OB</v>
          </cell>
          <cell r="J210">
            <v>18</v>
          </cell>
          <cell r="K210" t="str">
            <v>OB</v>
          </cell>
          <cell r="L210">
            <v>19</v>
          </cell>
          <cell r="M210" t="str">
            <v xml:space="preserve"> </v>
          </cell>
          <cell r="N210" t="str">
            <v xml:space="preserve"> </v>
          </cell>
          <cell r="O210">
            <v>286</v>
          </cell>
        </row>
        <row r="211">
          <cell r="G211" t="str">
            <v>OB18b</v>
          </cell>
          <cell r="H211" t="str">
            <v>JC</v>
          </cell>
          <cell r="I211" t="str">
            <v>OB</v>
          </cell>
          <cell r="J211">
            <v>18</v>
          </cell>
          <cell r="K211" t="str">
            <v>OB</v>
          </cell>
          <cell r="L211">
            <v>15</v>
          </cell>
          <cell r="M211" t="str">
            <v xml:space="preserve"> </v>
          </cell>
          <cell r="N211" t="str">
            <v xml:space="preserve"> </v>
          </cell>
          <cell r="O211">
            <v>1077</v>
          </cell>
        </row>
        <row r="212">
          <cell r="G212" t="str">
            <v>OB19a</v>
          </cell>
          <cell r="H212" t="str">
            <v>JT</v>
          </cell>
          <cell r="I212" t="str">
            <v>OB</v>
          </cell>
          <cell r="J212">
            <v>19</v>
          </cell>
          <cell r="K212" t="str">
            <v>OB</v>
          </cell>
          <cell r="L212">
            <v>20</v>
          </cell>
          <cell r="M212" t="str">
            <v xml:space="preserve"> </v>
          </cell>
          <cell r="N212" t="str">
            <v xml:space="preserve"> </v>
          </cell>
          <cell r="O212">
            <v>421</v>
          </cell>
        </row>
        <row r="213">
          <cell r="G213" t="str">
            <v>OB19b</v>
          </cell>
          <cell r="H213" t="str">
            <v>JC</v>
          </cell>
          <cell r="I213" t="str">
            <v>OB</v>
          </cell>
          <cell r="J213">
            <v>19</v>
          </cell>
          <cell r="K213" t="str">
            <v>OB</v>
          </cell>
          <cell r="L213">
            <v>16</v>
          </cell>
          <cell r="M213" t="str">
            <v xml:space="preserve"> </v>
          </cell>
          <cell r="N213" t="str">
            <v xml:space="preserve"> </v>
          </cell>
          <cell r="O213">
            <v>1258</v>
          </cell>
        </row>
        <row r="214">
          <cell r="G214" t="str">
            <v>OB20a</v>
          </cell>
          <cell r="H214" t="str">
            <v>JT</v>
          </cell>
          <cell r="I214" t="str">
            <v>OB</v>
          </cell>
          <cell r="J214">
            <v>20</v>
          </cell>
          <cell r="K214" t="str">
            <v>OC</v>
          </cell>
          <cell r="L214">
            <v>17.149999999999999</v>
          </cell>
          <cell r="M214" t="str">
            <v xml:space="preserve"> </v>
          </cell>
          <cell r="N214" t="str">
            <v xml:space="preserve"> </v>
          </cell>
          <cell r="O214">
            <v>309</v>
          </cell>
        </row>
        <row r="215">
          <cell r="G215" t="str">
            <v>OB20b</v>
          </cell>
          <cell r="H215" t="str">
            <v>JC</v>
          </cell>
          <cell r="I215" t="str">
            <v>OB</v>
          </cell>
          <cell r="J215">
            <v>20</v>
          </cell>
          <cell r="K215" t="str">
            <v>OB</v>
          </cell>
          <cell r="L215">
            <v>17</v>
          </cell>
          <cell r="M215" t="str">
            <v xml:space="preserve"> </v>
          </cell>
          <cell r="N215" t="str">
            <v xml:space="preserve"> </v>
          </cell>
          <cell r="O215">
            <v>1003</v>
          </cell>
        </row>
        <row r="216">
          <cell r="G216" t="str">
            <v>OB21a</v>
          </cell>
          <cell r="H216" t="str">
            <v>JT</v>
          </cell>
          <cell r="I216" t="str">
            <v>OB</v>
          </cell>
          <cell r="J216">
            <v>21</v>
          </cell>
          <cell r="K216" t="str">
            <v>OB</v>
          </cell>
          <cell r="L216">
            <v>11.8</v>
          </cell>
          <cell r="M216" t="str">
            <v xml:space="preserve"> </v>
          </cell>
          <cell r="N216" t="str">
            <v xml:space="preserve"> </v>
          </cell>
          <cell r="O216">
            <v>611</v>
          </cell>
        </row>
        <row r="217">
          <cell r="G217" t="str">
            <v>OB21b1</v>
          </cell>
          <cell r="H217" t="str">
            <v>JC</v>
          </cell>
          <cell r="I217" t="str">
            <v>OB</v>
          </cell>
          <cell r="J217">
            <v>21</v>
          </cell>
          <cell r="K217" t="str">
            <v>OB</v>
          </cell>
          <cell r="L217">
            <v>28</v>
          </cell>
          <cell r="M217" t="str">
            <v xml:space="preserve"> </v>
          </cell>
          <cell r="N217" t="str">
            <v xml:space="preserve"> </v>
          </cell>
          <cell r="O217">
            <v>288</v>
          </cell>
        </row>
        <row r="218">
          <cell r="G218" t="str">
            <v>OB21b2</v>
          </cell>
          <cell r="H218" t="str">
            <v>JC</v>
          </cell>
          <cell r="I218" t="str">
            <v>OB</v>
          </cell>
          <cell r="J218">
            <v>21</v>
          </cell>
          <cell r="K218" t="str">
            <v>OB</v>
          </cell>
          <cell r="L218">
            <v>22</v>
          </cell>
          <cell r="M218" t="str">
            <v xml:space="preserve"> </v>
          </cell>
          <cell r="N218" t="str">
            <v xml:space="preserve"> </v>
          </cell>
          <cell r="O218">
            <v>442</v>
          </cell>
        </row>
        <row r="219">
          <cell r="G219" t="str">
            <v>OB22a</v>
          </cell>
          <cell r="H219" t="str">
            <v>JT</v>
          </cell>
          <cell r="I219" t="str">
            <v>OB</v>
          </cell>
          <cell r="J219">
            <v>22</v>
          </cell>
          <cell r="K219" t="str">
            <v>OB</v>
          </cell>
          <cell r="L219">
            <v>28</v>
          </cell>
          <cell r="M219" t="str">
            <v xml:space="preserve"> </v>
          </cell>
          <cell r="N219" t="str">
            <v xml:space="preserve"> </v>
          </cell>
          <cell r="O219">
            <v>364</v>
          </cell>
        </row>
        <row r="220">
          <cell r="G220" t="str">
            <v>OB22b</v>
          </cell>
          <cell r="H220" t="str">
            <v>JC</v>
          </cell>
          <cell r="I220" t="str">
            <v>OB</v>
          </cell>
          <cell r="J220">
            <v>22</v>
          </cell>
          <cell r="K220" t="str">
            <v>OB</v>
          </cell>
          <cell r="L220">
            <v>23</v>
          </cell>
          <cell r="M220" t="str">
            <v xml:space="preserve"> </v>
          </cell>
          <cell r="N220" t="str">
            <v xml:space="preserve"> </v>
          </cell>
          <cell r="O220">
            <v>1088</v>
          </cell>
        </row>
        <row r="221">
          <cell r="G221" t="str">
            <v>OB23a</v>
          </cell>
          <cell r="H221" t="str">
            <v>JT</v>
          </cell>
          <cell r="I221" t="str">
            <v>OB</v>
          </cell>
          <cell r="J221">
            <v>23</v>
          </cell>
          <cell r="K221" t="str">
            <v>BL</v>
          </cell>
          <cell r="L221">
            <v>0</v>
          </cell>
          <cell r="M221" t="str">
            <v xml:space="preserve"> </v>
          </cell>
          <cell r="N221" t="str">
            <v xml:space="preserve"> </v>
          </cell>
          <cell r="O221">
            <v>110</v>
          </cell>
        </row>
        <row r="222">
          <cell r="G222" t="str">
            <v>OB23b</v>
          </cell>
          <cell r="H222" t="str">
            <v>JC</v>
          </cell>
          <cell r="I222" t="str">
            <v>OB</v>
          </cell>
          <cell r="J222">
            <v>23</v>
          </cell>
          <cell r="K222" t="str">
            <v>OB</v>
          </cell>
          <cell r="L222">
            <v>24</v>
          </cell>
          <cell r="M222" t="str">
            <v xml:space="preserve"> </v>
          </cell>
          <cell r="N222" t="str">
            <v xml:space="preserve"> </v>
          </cell>
          <cell r="O222">
            <v>1205</v>
          </cell>
        </row>
        <row r="223">
          <cell r="G223" t="str">
            <v>OB24a</v>
          </cell>
          <cell r="H223" t="str">
            <v>JT</v>
          </cell>
          <cell r="I223" t="str">
            <v>OB</v>
          </cell>
          <cell r="J223">
            <v>24</v>
          </cell>
          <cell r="K223" t="str">
            <v>BL</v>
          </cell>
          <cell r="L223">
            <v>0</v>
          </cell>
          <cell r="M223" t="str">
            <v xml:space="preserve"> </v>
          </cell>
          <cell r="N223" t="str">
            <v xml:space="preserve"> </v>
          </cell>
          <cell r="O223">
            <v>163</v>
          </cell>
        </row>
        <row r="224">
          <cell r="G224" t="str">
            <v>OB24b</v>
          </cell>
          <cell r="H224" t="str">
            <v>JC</v>
          </cell>
          <cell r="I224" t="str">
            <v>OB</v>
          </cell>
          <cell r="J224">
            <v>24</v>
          </cell>
          <cell r="K224" t="str">
            <v>OB</v>
          </cell>
          <cell r="L224">
            <v>25</v>
          </cell>
          <cell r="M224" t="str">
            <v xml:space="preserve"> </v>
          </cell>
          <cell r="N224" t="str">
            <v xml:space="preserve"> </v>
          </cell>
          <cell r="O224">
            <v>938</v>
          </cell>
        </row>
        <row r="225">
          <cell r="G225" t="str">
            <v>OB25b</v>
          </cell>
          <cell r="H225" t="str">
            <v>JC</v>
          </cell>
          <cell r="I225" t="str">
            <v>OB</v>
          </cell>
          <cell r="J225">
            <v>25</v>
          </cell>
          <cell r="K225" t="str">
            <v>OB</v>
          </cell>
          <cell r="L225">
            <v>26</v>
          </cell>
          <cell r="M225" t="str">
            <v xml:space="preserve"> </v>
          </cell>
          <cell r="N225" t="str">
            <v xml:space="preserve"> </v>
          </cell>
          <cell r="O225">
            <v>1334</v>
          </cell>
        </row>
        <row r="226">
          <cell r="G226" t="str">
            <v>OB26b</v>
          </cell>
          <cell r="H226" t="str">
            <v>JC</v>
          </cell>
          <cell r="I226" t="str">
            <v>OB</v>
          </cell>
          <cell r="J226">
            <v>26</v>
          </cell>
          <cell r="K226" t="str">
            <v>OB</v>
          </cell>
          <cell r="L226">
            <v>27</v>
          </cell>
          <cell r="M226" t="str">
            <v xml:space="preserve"> </v>
          </cell>
          <cell r="N226" t="str">
            <v xml:space="preserve"> </v>
          </cell>
          <cell r="O226">
            <v>498</v>
          </cell>
        </row>
        <row r="227">
          <cell r="G227" t="str">
            <v>OB28a</v>
          </cell>
          <cell r="H227" t="str">
            <v>JT</v>
          </cell>
          <cell r="I227" t="str">
            <v>OB</v>
          </cell>
          <cell r="J227">
            <v>28</v>
          </cell>
          <cell r="K227" t="str">
            <v>OC</v>
          </cell>
          <cell r="L227">
            <v>5</v>
          </cell>
          <cell r="M227" t="str">
            <v xml:space="preserve"> </v>
          </cell>
          <cell r="N227" t="str">
            <v xml:space="preserve"> </v>
          </cell>
          <cell r="O227">
            <v>425</v>
          </cell>
        </row>
        <row r="228">
          <cell r="G228" t="str">
            <v>OB28b</v>
          </cell>
          <cell r="H228" t="str">
            <v>JC</v>
          </cell>
          <cell r="I228" t="str">
            <v>OB</v>
          </cell>
          <cell r="J228">
            <v>28</v>
          </cell>
          <cell r="K228" t="str">
            <v>BL</v>
          </cell>
          <cell r="L228">
            <v>0</v>
          </cell>
          <cell r="M228" t="str">
            <v xml:space="preserve"> </v>
          </cell>
          <cell r="N228" t="str">
            <v xml:space="preserve"> </v>
          </cell>
          <cell r="O228">
            <v>167</v>
          </cell>
        </row>
        <row r="229">
          <cell r="G229" t="str">
            <v>OB6e</v>
          </cell>
          <cell r="H229" t="str">
            <v>JU</v>
          </cell>
          <cell r="I229" t="str">
            <v>OB</v>
          </cell>
          <cell r="J229">
            <v>6</v>
          </cell>
          <cell r="K229" t="str">
            <v>OB</v>
          </cell>
          <cell r="L229">
            <v>21.22</v>
          </cell>
          <cell r="M229" t="str">
            <v xml:space="preserve"> </v>
          </cell>
          <cell r="N229" t="str">
            <v xml:space="preserve"> </v>
          </cell>
          <cell r="O229">
            <v>276</v>
          </cell>
        </row>
        <row r="230">
          <cell r="G230" t="str">
            <v>OB24f</v>
          </cell>
          <cell r="H230" t="str">
            <v>JC</v>
          </cell>
          <cell r="I230" t="str">
            <v>OB</v>
          </cell>
          <cell r="J230">
            <v>24</v>
          </cell>
          <cell r="K230" t="str">
            <v>OB</v>
          </cell>
          <cell r="L230">
            <v>24</v>
          </cell>
          <cell r="M230" t="str">
            <v xml:space="preserve"> </v>
          </cell>
          <cell r="N230" t="str">
            <v xml:space="preserve"> </v>
          </cell>
          <cell r="O230">
            <v>525</v>
          </cell>
        </row>
        <row r="231">
          <cell r="G231" t="str">
            <v>OB5f</v>
          </cell>
          <cell r="H231" t="str">
            <v>JC</v>
          </cell>
          <cell r="I231" t="str">
            <v>OB</v>
          </cell>
          <cell r="J231">
            <v>5</v>
          </cell>
          <cell r="K231" t="str">
            <v>OB</v>
          </cell>
          <cell r="L231">
            <v>5</v>
          </cell>
          <cell r="M231" t="str">
            <v xml:space="preserve"> </v>
          </cell>
          <cell r="N231" t="str">
            <v xml:space="preserve"> </v>
          </cell>
          <cell r="O231">
            <v>1219</v>
          </cell>
        </row>
        <row r="232">
          <cell r="G232" t="str">
            <v>OB6f</v>
          </cell>
          <cell r="H232" t="str">
            <v>JC</v>
          </cell>
          <cell r="I232" t="str">
            <v>OB</v>
          </cell>
          <cell r="J232">
            <v>6</v>
          </cell>
          <cell r="K232" t="str">
            <v>OB</v>
          </cell>
          <cell r="L232">
            <v>6</v>
          </cell>
          <cell r="M232" t="str">
            <v xml:space="preserve"> </v>
          </cell>
          <cell r="N232" t="str">
            <v xml:space="preserve"> </v>
          </cell>
          <cell r="O232">
            <v>1046</v>
          </cell>
        </row>
        <row r="233">
          <cell r="G233" t="str">
            <v>OB7f</v>
          </cell>
          <cell r="H233" t="str">
            <v>JC</v>
          </cell>
          <cell r="I233" t="str">
            <v>OB</v>
          </cell>
          <cell r="J233">
            <v>7</v>
          </cell>
          <cell r="K233" t="str">
            <v>OB</v>
          </cell>
          <cell r="L233">
            <v>7</v>
          </cell>
          <cell r="M233" t="str">
            <v xml:space="preserve"> </v>
          </cell>
          <cell r="N233" t="str">
            <v xml:space="preserve"> </v>
          </cell>
          <cell r="O233">
            <v>221</v>
          </cell>
        </row>
        <row r="234">
          <cell r="G234" t="str">
            <v>OB9f</v>
          </cell>
          <cell r="H234" t="str">
            <v>JC</v>
          </cell>
          <cell r="I234" t="str">
            <v>OB</v>
          </cell>
          <cell r="J234">
            <v>9</v>
          </cell>
          <cell r="K234" t="str">
            <v>OB</v>
          </cell>
          <cell r="L234">
            <v>9</v>
          </cell>
          <cell r="M234" t="str">
            <v xml:space="preserve"> </v>
          </cell>
          <cell r="N234" t="str">
            <v xml:space="preserve"> </v>
          </cell>
          <cell r="O234">
            <v>210</v>
          </cell>
        </row>
        <row r="235">
          <cell r="G235" t="str">
            <v>OB9g</v>
          </cell>
          <cell r="H235" t="str">
            <v>JC</v>
          </cell>
          <cell r="I235" t="str">
            <v>OB</v>
          </cell>
          <cell r="J235">
            <v>9</v>
          </cell>
          <cell r="K235" t="str">
            <v>OB</v>
          </cell>
          <cell r="L235">
            <v>9</v>
          </cell>
          <cell r="M235" t="str">
            <v xml:space="preserve"> </v>
          </cell>
          <cell r="N235" t="str">
            <v xml:space="preserve"> </v>
          </cell>
          <cell r="O235">
            <v>295</v>
          </cell>
        </row>
        <row r="236">
          <cell r="G236" t="str">
            <v>OB9h</v>
          </cell>
          <cell r="H236" t="str">
            <v>JC</v>
          </cell>
          <cell r="I236" t="str">
            <v>OB</v>
          </cell>
          <cell r="J236">
            <v>9</v>
          </cell>
          <cell r="K236" t="str">
            <v>OB</v>
          </cell>
          <cell r="L236">
            <v>9</v>
          </cell>
          <cell r="M236" t="str">
            <v xml:space="preserve"> </v>
          </cell>
          <cell r="N236" t="str">
            <v xml:space="preserve"> </v>
          </cell>
          <cell r="O236">
            <v>730</v>
          </cell>
        </row>
        <row r="237">
          <cell r="G237" t="str">
            <v>OB10f</v>
          </cell>
          <cell r="H237" t="str">
            <v>JC</v>
          </cell>
          <cell r="I237" t="str">
            <v>OB</v>
          </cell>
          <cell r="J237">
            <v>10</v>
          </cell>
          <cell r="K237" t="str">
            <v>OB</v>
          </cell>
          <cell r="L237">
            <v>10</v>
          </cell>
          <cell r="M237" t="str">
            <v xml:space="preserve"> </v>
          </cell>
          <cell r="N237" t="str">
            <v xml:space="preserve"> </v>
          </cell>
          <cell r="O237">
            <v>341</v>
          </cell>
        </row>
        <row r="238">
          <cell r="G238" t="str">
            <v>OB11f</v>
          </cell>
          <cell r="H238" t="str">
            <v>JC</v>
          </cell>
          <cell r="I238" t="str">
            <v>OB</v>
          </cell>
          <cell r="J238">
            <v>11</v>
          </cell>
          <cell r="K238" t="str">
            <v>OB</v>
          </cell>
          <cell r="L238">
            <v>11</v>
          </cell>
          <cell r="M238" t="str">
            <v xml:space="preserve"> </v>
          </cell>
          <cell r="N238" t="str">
            <v xml:space="preserve"> </v>
          </cell>
          <cell r="O238">
            <v>350</v>
          </cell>
        </row>
        <row r="239">
          <cell r="G239" t="str">
            <v>OB12f</v>
          </cell>
          <cell r="H239" t="str">
            <v>JC</v>
          </cell>
          <cell r="I239" t="str">
            <v>OB</v>
          </cell>
          <cell r="J239">
            <v>12</v>
          </cell>
          <cell r="K239" t="str">
            <v>OB</v>
          </cell>
          <cell r="L239">
            <v>12</v>
          </cell>
          <cell r="M239" t="str">
            <v xml:space="preserve"> </v>
          </cell>
          <cell r="N239" t="str">
            <v xml:space="preserve"> </v>
          </cell>
          <cell r="O239">
            <v>470</v>
          </cell>
        </row>
        <row r="240">
          <cell r="G240" t="str">
            <v>OB14f</v>
          </cell>
          <cell r="H240" t="str">
            <v>JC</v>
          </cell>
          <cell r="I240" t="str">
            <v>OB</v>
          </cell>
          <cell r="J240">
            <v>14</v>
          </cell>
          <cell r="K240" t="str">
            <v>OB</v>
          </cell>
          <cell r="L240">
            <v>14</v>
          </cell>
          <cell r="M240" t="str">
            <v xml:space="preserve"> </v>
          </cell>
          <cell r="N240" t="str">
            <v xml:space="preserve"> </v>
          </cell>
          <cell r="O240">
            <v>882</v>
          </cell>
        </row>
        <row r="241">
          <cell r="G241" t="str">
            <v>OB14h</v>
          </cell>
          <cell r="H241" t="str">
            <v>JC</v>
          </cell>
          <cell r="I241" t="str">
            <v>OB</v>
          </cell>
          <cell r="J241">
            <v>14</v>
          </cell>
          <cell r="K241" t="str">
            <v>OB</v>
          </cell>
          <cell r="L241">
            <v>14</v>
          </cell>
          <cell r="M241" t="str">
            <v xml:space="preserve"> </v>
          </cell>
          <cell r="N241" t="str">
            <v xml:space="preserve"> </v>
          </cell>
          <cell r="O241">
            <v>116</v>
          </cell>
        </row>
        <row r="242">
          <cell r="G242" t="str">
            <v>OB16f</v>
          </cell>
          <cell r="H242" t="str">
            <v>JC</v>
          </cell>
          <cell r="I242" t="str">
            <v>OB</v>
          </cell>
          <cell r="J242">
            <v>16</v>
          </cell>
          <cell r="K242" t="str">
            <v>OB</v>
          </cell>
          <cell r="L242">
            <v>16</v>
          </cell>
          <cell r="M242" t="str">
            <v xml:space="preserve"> </v>
          </cell>
          <cell r="N242" t="str">
            <v xml:space="preserve"> </v>
          </cell>
          <cell r="O242">
            <v>295</v>
          </cell>
        </row>
        <row r="243">
          <cell r="G243" t="str">
            <v>OB18f</v>
          </cell>
          <cell r="H243" t="str">
            <v>JC</v>
          </cell>
          <cell r="I243" t="str">
            <v>OB</v>
          </cell>
          <cell r="J243">
            <v>18</v>
          </cell>
          <cell r="K243" t="str">
            <v>OB</v>
          </cell>
          <cell r="L243">
            <v>18</v>
          </cell>
          <cell r="M243" t="str">
            <v xml:space="preserve"> </v>
          </cell>
          <cell r="N243" t="str">
            <v xml:space="preserve"> </v>
          </cell>
          <cell r="O243">
            <v>1034</v>
          </cell>
        </row>
        <row r="244">
          <cell r="G244" t="str">
            <v>OB19f</v>
          </cell>
          <cell r="H244" t="str">
            <v>JC</v>
          </cell>
          <cell r="I244" t="str">
            <v>OB</v>
          </cell>
          <cell r="J244">
            <v>19</v>
          </cell>
          <cell r="K244" t="str">
            <v>OB</v>
          </cell>
          <cell r="L244">
            <v>19</v>
          </cell>
          <cell r="M244" t="str">
            <v xml:space="preserve"> </v>
          </cell>
          <cell r="N244" t="str">
            <v xml:space="preserve"> </v>
          </cell>
          <cell r="O244">
            <v>396</v>
          </cell>
        </row>
        <row r="245">
          <cell r="G245" t="str">
            <v>OB19h</v>
          </cell>
          <cell r="H245" t="str">
            <v>JC</v>
          </cell>
          <cell r="I245" t="str">
            <v>OB</v>
          </cell>
          <cell r="J245">
            <v>19</v>
          </cell>
          <cell r="K245" t="str">
            <v>OB</v>
          </cell>
          <cell r="L245">
            <v>19</v>
          </cell>
          <cell r="M245" t="str">
            <v xml:space="preserve"> </v>
          </cell>
          <cell r="N245" t="str">
            <v xml:space="preserve"> </v>
          </cell>
          <cell r="O245">
            <v>825</v>
          </cell>
        </row>
        <row r="246">
          <cell r="G246" t="str">
            <v>OB20i</v>
          </cell>
          <cell r="H246" t="str">
            <v>JC</v>
          </cell>
          <cell r="I246" t="str">
            <v>OB</v>
          </cell>
          <cell r="J246">
            <v>20</v>
          </cell>
          <cell r="K246" t="str">
            <v>OB</v>
          </cell>
          <cell r="L246">
            <v>20</v>
          </cell>
          <cell r="M246" t="str">
            <v xml:space="preserve"> </v>
          </cell>
          <cell r="N246" t="str">
            <v xml:space="preserve"> </v>
          </cell>
          <cell r="O246">
            <v>183</v>
          </cell>
        </row>
        <row r="247">
          <cell r="G247" t="str">
            <v>OB20f</v>
          </cell>
          <cell r="H247" t="str">
            <v>JC</v>
          </cell>
          <cell r="I247" t="str">
            <v>OB</v>
          </cell>
          <cell r="J247">
            <v>20</v>
          </cell>
          <cell r="K247" t="str">
            <v>OB</v>
          </cell>
          <cell r="L247">
            <v>20</v>
          </cell>
          <cell r="M247" t="str">
            <v xml:space="preserve"> </v>
          </cell>
          <cell r="N247" t="str">
            <v xml:space="preserve"> </v>
          </cell>
          <cell r="O247">
            <v>388</v>
          </cell>
        </row>
        <row r="248">
          <cell r="G248" t="str">
            <v>OB20g</v>
          </cell>
          <cell r="H248" t="str">
            <v>JC</v>
          </cell>
          <cell r="I248" t="str">
            <v>OB</v>
          </cell>
          <cell r="J248">
            <v>20</v>
          </cell>
          <cell r="K248" t="str">
            <v>OB</v>
          </cell>
          <cell r="L248">
            <v>20</v>
          </cell>
          <cell r="M248" t="str">
            <v xml:space="preserve"> </v>
          </cell>
          <cell r="N248" t="str">
            <v xml:space="preserve"> </v>
          </cell>
          <cell r="O248">
            <v>323</v>
          </cell>
        </row>
        <row r="249">
          <cell r="G249" t="str">
            <v>OB22f</v>
          </cell>
          <cell r="H249" t="str">
            <v>JC</v>
          </cell>
          <cell r="I249" t="str">
            <v>OB</v>
          </cell>
          <cell r="J249">
            <v>22</v>
          </cell>
          <cell r="K249" t="str">
            <v>OB</v>
          </cell>
          <cell r="L249">
            <v>22</v>
          </cell>
          <cell r="M249" t="str">
            <v xml:space="preserve"> </v>
          </cell>
          <cell r="N249" t="str">
            <v xml:space="preserve"> </v>
          </cell>
          <cell r="O249">
            <v>530</v>
          </cell>
        </row>
        <row r="250">
          <cell r="G250" t="str">
            <v>OB26f</v>
          </cell>
          <cell r="H250" t="str">
            <v>JC</v>
          </cell>
          <cell r="I250" t="str">
            <v>OB</v>
          </cell>
          <cell r="J250">
            <v>26</v>
          </cell>
          <cell r="K250" t="str">
            <v>OB</v>
          </cell>
          <cell r="L250">
            <v>26</v>
          </cell>
          <cell r="M250" t="str">
            <v xml:space="preserve"> </v>
          </cell>
          <cell r="N250" t="str">
            <v xml:space="preserve"> </v>
          </cell>
          <cell r="O250">
            <v>234</v>
          </cell>
        </row>
        <row r="251">
          <cell r="G251" t="str">
            <v>OB28g</v>
          </cell>
          <cell r="H251" t="str">
            <v>JC</v>
          </cell>
          <cell r="I251" t="str">
            <v>OB</v>
          </cell>
          <cell r="J251">
            <v>28</v>
          </cell>
          <cell r="K251" t="str">
            <v>OB</v>
          </cell>
          <cell r="L251">
            <v>28</v>
          </cell>
          <cell r="M251" t="str">
            <v xml:space="preserve"> </v>
          </cell>
          <cell r="N251" t="str">
            <v xml:space="preserve"> </v>
          </cell>
          <cell r="O251">
            <v>560</v>
          </cell>
        </row>
        <row r="252">
          <cell r="G252" t="str">
            <v>OB1f</v>
          </cell>
          <cell r="H252" t="str">
            <v>JC</v>
          </cell>
          <cell r="I252" t="str">
            <v>OB</v>
          </cell>
          <cell r="J252">
            <v>1</v>
          </cell>
          <cell r="K252" t="str">
            <v>OB</v>
          </cell>
          <cell r="L252">
            <v>1</v>
          </cell>
          <cell r="M252" t="str">
            <v xml:space="preserve"> </v>
          </cell>
          <cell r="N252" t="str">
            <v xml:space="preserve"> </v>
          </cell>
          <cell r="O252">
            <v>434</v>
          </cell>
        </row>
        <row r="253">
          <cell r="G253" t="str">
            <v>OB1g</v>
          </cell>
          <cell r="H253" t="str">
            <v>JC</v>
          </cell>
          <cell r="I253" t="str">
            <v>OB</v>
          </cell>
          <cell r="J253">
            <v>1</v>
          </cell>
          <cell r="K253" t="str">
            <v>OB</v>
          </cell>
          <cell r="L253">
            <v>1</v>
          </cell>
          <cell r="M253" t="str">
            <v xml:space="preserve"> </v>
          </cell>
          <cell r="N253" t="str">
            <v xml:space="preserve"> </v>
          </cell>
          <cell r="O253">
            <v>69</v>
          </cell>
        </row>
        <row r="254">
          <cell r="G254" t="str">
            <v>OB19g</v>
          </cell>
          <cell r="H254" t="str">
            <v>JC</v>
          </cell>
          <cell r="I254" t="str">
            <v>OB</v>
          </cell>
          <cell r="J254">
            <v>19</v>
          </cell>
          <cell r="K254" t="str">
            <v>OB</v>
          </cell>
          <cell r="L254">
            <v>19</v>
          </cell>
          <cell r="M254" t="str">
            <v xml:space="preserve"> </v>
          </cell>
          <cell r="N254" t="str">
            <v xml:space="preserve"> </v>
          </cell>
          <cell r="O254">
            <v>354</v>
          </cell>
        </row>
        <row r="255">
          <cell r="G255" t="str">
            <v>OB15e1</v>
          </cell>
          <cell r="H255" t="str">
            <v>JU</v>
          </cell>
          <cell r="I255" t="str">
            <v>OB</v>
          </cell>
          <cell r="J255">
            <v>15</v>
          </cell>
          <cell r="K255" t="str">
            <v>OB</v>
          </cell>
          <cell r="L255">
            <v>16</v>
          </cell>
          <cell r="M255" t="str">
            <v xml:space="preserve"> </v>
          </cell>
          <cell r="N255" t="str">
            <v xml:space="preserve"> </v>
          </cell>
          <cell r="O255">
            <v>263</v>
          </cell>
        </row>
        <row r="256">
          <cell r="G256" t="str">
            <v>OB8f</v>
          </cell>
          <cell r="H256" t="str">
            <v>JC</v>
          </cell>
          <cell r="I256" t="str">
            <v>OB</v>
          </cell>
          <cell r="J256">
            <v>8</v>
          </cell>
          <cell r="K256" t="str">
            <v>OB</v>
          </cell>
          <cell r="L256">
            <v>8</v>
          </cell>
          <cell r="M256" t="str">
            <v xml:space="preserve"> </v>
          </cell>
          <cell r="N256" t="str">
            <v xml:space="preserve"> </v>
          </cell>
          <cell r="O256">
            <v>248</v>
          </cell>
        </row>
        <row r="257">
          <cell r="G257" t="str">
            <v>OB14g</v>
          </cell>
          <cell r="H257" t="str">
            <v>JC</v>
          </cell>
          <cell r="I257" t="str">
            <v>OB</v>
          </cell>
          <cell r="J257">
            <v>14</v>
          </cell>
          <cell r="K257" t="str">
            <v>OB</v>
          </cell>
          <cell r="L257">
            <v>14</v>
          </cell>
          <cell r="M257" t="str">
            <v xml:space="preserve"> </v>
          </cell>
          <cell r="N257" t="str">
            <v xml:space="preserve"> </v>
          </cell>
          <cell r="O257">
            <v>364</v>
          </cell>
        </row>
        <row r="258">
          <cell r="G258" t="str">
            <v>OB17f</v>
          </cell>
          <cell r="H258" t="str">
            <v>JC</v>
          </cell>
          <cell r="I258" t="str">
            <v>OB</v>
          </cell>
          <cell r="J258">
            <v>17</v>
          </cell>
          <cell r="K258" t="str">
            <v>OB</v>
          </cell>
          <cell r="L258">
            <v>17</v>
          </cell>
          <cell r="M258" t="str">
            <v xml:space="preserve"> </v>
          </cell>
          <cell r="N258" t="str">
            <v xml:space="preserve"> </v>
          </cell>
          <cell r="O258">
            <v>413</v>
          </cell>
        </row>
        <row r="259">
          <cell r="G259" t="str">
            <v>OB20h</v>
          </cell>
          <cell r="H259" t="str">
            <v>JC</v>
          </cell>
          <cell r="I259" t="str">
            <v>OB</v>
          </cell>
          <cell r="J259">
            <v>20</v>
          </cell>
          <cell r="K259" t="str">
            <v>OB</v>
          </cell>
          <cell r="L259">
            <v>20</v>
          </cell>
          <cell r="M259" t="str">
            <v xml:space="preserve"> </v>
          </cell>
          <cell r="N259" t="str">
            <v xml:space="preserve"> </v>
          </cell>
          <cell r="O259">
            <v>207</v>
          </cell>
        </row>
        <row r="260">
          <cell r="G260" t="str">
            <v>OB28b1</v>
          </cell>
          <cell r="H260" t="str">
            <v>JC</v>
          </cell>
          <cell r="I260" t="str">
            <v>OB</v>
          </cell>
          <cell r="J260">
            <v>28</v>
          </cell>
          <cell r="K260" t="str">
            <v>BL</v>
          </cell>
          <cell r="L260">
            <v>0</v>
          </cell>
          <cell r="M260" t="str">
            <v xml:space="preserve"> </v>
          </cell>
          <cell r="N260" t="str">
            <v xml:space="preserve"> </v>
          </cell>
          <cell r="O260">
            <v>193</v>
          </cell>
        </row>
        <row r="261">
          <cell r="G261" t="str">
            <v>OB28f</v>
          </cell>
          <cell r="H261" t="str">
            <v>JC</v>
          </cell>
          <cell r="I261" t="str">
            <v>OB</v>
          </cell>
          <cell r="J261">
            <v>28</v>
          </cell>
          <cell r="K261" t="str">
            <v>OB</v>
          </cell>
          <cell r="L261">
            <v>28</v>
          </cell>
          <cell r="M261" t="str">
            <v xml:space="preserve"> </v>
          </cell>
          <cell r="N261" t="str">
            <v xml:space="preserve"> </v>
          </cell>
          <cell r="O261">
            <v>390</v>
          </cell>
        </row>
        <row r="262">
          <cell r="G262" t="str">
            <v>OB28h</v>
          </cell>
          <cell r="H262" t="str">
            <v>JC</v>
          </cell>
          <cell r="I262" t="str">
            <v>OB</v>
          </cell>
          <cell r="J262">
            <v>28</v>
          </cell>
          <cell r="K262" t="str">
            <v>BL</v>
          </cell>
          <cell r="L262">
            <v>0</v>
          </cell>
          <cell r="M262" t="str">
            <v xml:space="preserve"> </v>
          </cell>
          <cell r="N262" t="str">
            <v xml:space="preserve"> </v>
          </cell>
          <cell r="O262">
            <v>194</v>
          </cell>
        </row>
        <row r="263">
          <cell r="G263" t="str">
            <v>OB28i</v>
          </cell>
          <cell r="H263" t="str">
            <v>JC</v>
          </cell>
          <cell r="I263" t="str">
            <v>OB</v>
          </cell>
          <cell r="J263">
            <v>28</v>
          </cell>
          <cell r="K263" t="str">
            <v>OB</v>
          </cell>
          <cell r="L263">
            <v>28</v>
          </cell>
          <cell r="M263" t="str">
            <v xml:space="preserve"> </v>
          </cell>
          <cell r="N263" t="str">
            <v xml:space="preserve"> </v>
          </cell>
          <cell r="O263">
            <v>200</v>
          </cell>
        </row>
        <row r="264">
          <cell r="G264" t="str">
            <v>OB21f</v>
          </cell>
          <cell r="H264" t="str">
            <v>JC</v>
          </cell>
          <cell r="I264" t="str">
            <v>OB</v>
          </cell>
          <cell r="J264">
            <v>21</v>
          </cell>
          <cell r="K264" t="str">
            <v>OB</v>
          </cell>
          <cell r="L264">
            <v>21</v>
          </cell>
          <cell r="M264" t="str">
            <v xml:space="preserve"> </v>
          </cell>
          <cell r="N264" t="str">
            <v xml:space="preserve"> </v>
          </cell>
          <cell r="O264">
            <v>138</v>
          </cell>
        </row>
        <row r="265">
          <cell r="G265" t="str">
            <v>OC1a</v>
          </cell>
          <cell r="H265" t="str">
            <v>JT</v>
          </cell>
          <cell r="I265" t="str">
            <v>OC</v>
          </cell>
          <cell r="J265">
            <v>1</v>
          </cell>
          <cell r="K265" t="str">
            <v>OC</v>
          </cell>
          <cell r="L265">
            <v>2</v>
          </cell>
          <cell r="M265" t="str">
            <v xml:space="preserve"> </v>
          </cell>
          <cell r="N265" t="str">
            <v xml:space="preserve"> </v>
          </cell>
          <cell r="O265">
            <v>210</v>
          </cell>
        </row>
        <row r="266">
          <cell r="G266" t="str">
            <v>OC3a</v>
          </cell>
          <cell r="H266" t="str">
            <v>JT</v>
          </cell>
          <cell r="I266" t="str">
            <v>OC</v>
          </cell>
          <cell r="J266">
            <v>3</v>
          </cell>
          <cell r="K266" t="str">
            <v>OC</v>
          </cell>
          <cell r="L266">
            <v>4</v>
          </cell>
          <cell r="M266" t="str">
            <v xml:space="preserve"> </v>
          </cell>
          <cell r="N266" t="str">
            <v xml:space="preserve"> </v>
          </cell>
          <cell r="O266">
            <v>301</v>
          </cell>
        </row>
        <row r="267">
          <cell r="G267" t="str">
            <v>OC3b</v>
          </cell>
          <cell r="H267" t="str">
            <v>JC</v>
          </cell>
          <cell r="I267" t="str">
            <v>OC</v>
          </cell>
          <cell r="J267">
            <v>3</v>
          </cell>
          <cell r="K267" t="str">
            <v>OC</v>
          </cell>
          <cell r="L267">
            <v>1</v>
          </cell>
          <cell r="M267" t="str">
            <v xml:space="preserve"> </v>
          </cell>
          <cell r="N267" t="str">
            <v xml:space="preserve"> </v>
          </cell>
          <cell r="O267">
            <v>454</v>
          </cell>
        </row>
        <row r="268">
          <cell r="G268" t="str">
            <v>OC4b</v>
          </cell>
          <cell r="H268" t="str">
            <v>JC</v>
          </cell>
          <cell r="I268" t="str">
            <v>OC</v>
          </cell>
          <cell r="J268">
            <v>4</v>
          </cell>
          <cell r="K268" t="str">
            <v>OC</v>
          </cell>
          <cell r="L268">
            <v>2</v>
          </cell>
          <cell r="M268" t="str">
            <v xml:space="preserve"> </v>
          </cell>
          <cell r="N268" t="str">
            <v xml:space="preserve"> </v>
          </cell>
          <cell r="O268">
            <v>772</v>
          </cell>
        </row>
        <row r="269">
          <cell r="G269" t="str">
            <v>OC5a</v>
          </cell>
          <cell r="H269" t="str">
            <v>JT</v>
          </cell>
          <cell r="I269" t="str">
            <v>OC</v>
          </cell>
          <cell r="J269">
            <v>5</v>
          </cell>
          <cell r="K269" t="str">
            <v>OC</v>
          </cell>
          <cell r="L269">
            <v>6</v>
          </cell>
          <cell r="M269" t="str">
            <v xml:space="preserve"> </v>
          </cell>
          <cell r="N269" t="str">
            <v xml:space="preserve"> </v>
          </cell>
          <cell r="O269">
            <v>308</v>
          </cell>
        </row>
        <row r="270">
          <cell r="G270" t="str">
            <v>OC5b</v>
          </cell>
          <cell r="H270" t="str">
            <v>JC</v>
          </cell>
          <cell r="I270" t="str">
            <v>OC</v>
          </cell>
          <cell r="J270">
            <v>5</v>
          </cell>
          <cell r="K270" t="str">
            <v>OC</v>
          </cell>
          <cell r="L270">
            <v>3</v>
          </cell>
          <cell r="M270" t="str">
            <v xml:space="preserve"> </v>
          </cell>
          <cell r="N270" t="str">
            <v xml:space="preserve"> </v>
          </cell>
          <cell r="O270">
            <v>1137</v>
          </cell>
        </row>
        <row r="271">
          <cell r="G271" t="str">
            <v>OC6b</v>
          </cell>
          <cell r="H271" t="str">
            <v>JC</v>
          </cell>
          <cell r="I271" t="str">
            <v>OC</v>
          </cell>
          <cell r="J271">
            <v>6</v>
          </cell>
          <cell r="K271" t="str">
            <v>OC</v>
          </cell>
          <cell r="L271">
            <v>4</v>
          </cell>
          <cell r="M271" t="str">
            <v xml:space="preserve"> </v>
          </cell>
          <cell r="N271" t="str">
            <v xml:space="preserve"> </v>
          </cell>
          <cell r="O271">
            <v>613</v>
          </cell>
        </row>
        <row r="272">
          <cell r="G272" t="str">
            <v>OC7a</v>
          </cell>
          <cell r="H272" t="str">
            <v>JT</v>
          </cell>
          <cell r="I272" t="str">
            <v>OC</v>
          </cell>
          <cell r="J272">
            <v>7</v>
          </cell>
          <cell r="K272" t="str">
            <v>OC</v>
          </cell>
          <cell r="L272">
            <v>8</v>
          </cell>
          <cell r="M272" t="str">
            <v xml:space="preserve"> </v>
          </cell>
          <cell r="N272" t="str">
            <v xml:space="preserve"> </v>
          </cell>
          <cell r="O272">
            <v>228</v>
          </cell>
        </row>
        <row r="273">
          <cell r="G273" t="str">
            <v>OC7b</v>
          </cell>
          <cell r="H273" t="str">
            <v>JC</v>
          </cell>
          <cell r="I273" t="str">
            <v>OC</v>
          </cell>
          <cell r="J273">
            <v>7</v>
          </cell>
          <cell r="K273" t="str">
            <v>OC</v>
          </cell>
          <cell r="L273">
            <v>5</v>
          </cell>
          <cell r="M273" t="str">
            <v xml:space="preserve"> </v>
          </cell>
          <cell r="N273" t="str">
            <v xml:space="preserve"> </v>
          </cell>
          <cell r="O273">
            <v>1318</v>
          </cell>
        </row>
        <row r="274">
          <cell r="G274" t="str">
            <v>OC8b2</v>
          </cell>
          <cell r="H274" t="str">
            <v>JC</v>
          </cell>
          <cell r="I274" t="str">
            <v>OC</v>
          </cell>
          <cell r="J274">
            <v>8</v>
          </cell>
          <cell r="K274" t="str">
            <v>OC</v>
          </cell>
          <cell r="L274">
            <v>6</v>
          </cell>
          <cell r="M274" t="str">
            <v xml:space="preserve"> </v>
          </cell>
          <cell r="N274" t="str">
            <v xml:space="preserve"> </v>
          </cell>
          <cell r="O274">
            <v>614</v>
          </cell>
        </row>
        <row r="275">
          <cell r="G275" t="str">
            <v>OC9b</v>
          </cell>
          <cell r="H275" t="str">
            <v>JC</v>
          </cell>
          <cell r="I275" t="str">
            <v>OC</v>
          </cell>
          <cell r="J275">
            <v>9</v>
          </cell>
          <cell r="K275" t="str">
            <v>OC</v>
          </cell>
          <cell r="L275">
            <v>7</v>
          </cell>
          <cell r="M275" t="str">
            <v xml:space="preserve"> </v>
          </cell>
          <cell r="N275" t="str">
            <v xml:space="preserve"> </v>
          </cell>
          <cell r="O275">
            <v>1143</v>
          </cell>
        </row>
        <row r="276">
          <cell r="G276" t="str">
            <v>OC10b</v>
          </cell>
          <cell r="H276" t="str">
            <v>JC</v>
          </cell>
          <cell r="I276" t="str">
            <v>OC</v>
          </cell>
          <cell r="J276">
            <v>10</v>
          </cell>
          <cell r="K276" t="str">
            <v>OC</v>
          </cell>
          <cell r="L276">
            <v>8</v>
          </cell>
          <cell r="M276" t="str">
            <v xml:space="preserve"> </v>
          </cell>
          <cell r="N276" t="str">
            <v xml:space="preserve"> </v>
          </cell>
          <cell r="O276">
            <v>700</v>
          </cell>
        </row>
        <row r="277">
          <cell r="G277" t="str">
            <v>OC11a</v>
          </cell>
          <cell r="H277" t="str">
            <v>JT</v>
          </cell>
          <cell r="I277" t="str">
            <v>OC</v>
          </cell>
          <cell r="J277">
            <v>11</v>
          </cell>
          <cell r="K277" t="str">
            <v>OC</v>
          </cell>
          <cell r="L277" t="str">
            <v>14,12,10</v>
          </cell>
          <cell r="M277" t="str">
            <v xml:space="preserve"> </v>
          </cell>
          <cell r="N277" t="str">
            <v xml:space="preserve"> </v>
          </cell>
          <cell r="O277">
            <v>781</v>
          </cell>
        </row>
        <row r="278">
          <cell r="G278" t="str">
            <v>OC12a</v>
          </cell>
          <cell r="H278" t="str">
            <v>JT</v>
          </cell>
          <cell r="I278" t="str">
            <v>OC</v>
          </cell>
          <cell r="J278">
            <v>12</v>
          </cell>
          <cell r="K278" t="str">
            <v>BL</v>
          </cell>
          <cell r="L278">
            <v>0</v>
          </cell>
          <cell r="M278" t="str">
            <v xml:space="preserve"> </v>
          </cell>
          <cell r="N278" t="str">
            <v xml:space="preserve"> </v>
          </cell>
          <cell r="O278">
            <v>517</v>
          </cell>
        </row>
        <row r="279">
          <cell r="G279" t="str">
            <v>OC12b</v>
          </cell>
          <cell r="H279" t="str">
            <v>JC</v>
          </cell>
          <cell r="I279" t="str">
            <v>OC</v>
          </cell>
          <cell r="J279">
            <v>12</v>
          </cell>
          <cell r="K279" t="str">
            <v>OC</v>
          </cell>
          <cell r="L279">
            <v>10</v>
          </cell>
          <cell r="M279" t="str">
            <v xml:space="preserve"> </v>
          </cell>
          <cell r="N279" t="str">
            <v xml:space="preserve"> </v>
          </cell>
          <cell r="O279">
            <v>406</v>
          </cell>
        </row>
        <row r="280">
          <cell r="G280" t="str">
            <v>OC13a</v>
          </cell>
          <cell r="H280" t="str">
            <v>JT</v>
          </cell>
          <cell r="I280" t="str">
            <v>OC</v>
          </cell>
          <cell r="J280">
            <v>13</v>
          </cell>
          <cell r="K280" t="str">
            <v>OC</v>
          </cell>
          <cell r="L280">
            <v>16.14</v>
          </cell>
          <cell r="M280" t="str">
            <v xml:space="preserve"> </v>
          </cell>
          <cell r="N280" t="str">
            <v xml:space="preserve"> </v>
          </cell>
          <cell r="O280">
            <v>638</v>
          </cell>
        </row>
        <row r="281">
          <cell r="G281" t="str">
            <v>OC13b</v>
          </cell>
          <cell r="H281" t="str">
            <v>JC</v>
          </cell>
          <cell r="I281" t="str">
            <v>OC</v>
          </cell>
          <cell r="J281">
            <v>13</v>
          </cell>
          <cell r="K281" t="str">
            <v>OC</v>
          </cell>
          <cell r="L281">
            <v>11.9</v>
          </cell>
          <cell r="M281" t="str">
            <v xml:space="preserve"> </v>
          </cell>
          <cell r="N281" t="str">
            <v xml:space="preserve"> </v>
          </cell>
          <cell r="O281">
            <v>1640</v>
          </cell>
        </row>
        <row r="282">
          <cell r="G282" t="str">
            <v>OC14a</v>
          </cell>
          <cell r="H282" t="str">
            <v>JT</v>
          </cell>
          <cell r="I282" t="str">
            <v>OC</v>
          </cell>
          <cell r="J282">
            <v>14</v>
          </cell>
          <cell r="K282" t="str">
            <v>BL</v>
          </cell>
          <cell r="L282">
            <v>0</v>
          </cell>
          <cell r="M282" t="str">
            <v xml:space="preserve"> </v>
          </cell>
          <cell r="N282" t="str">
            <v xml:space="preserve"> </v>
          </cell>
          <cell r="O282">
            <v>292</v>
          </cell>
        </row>
        <row r="283">
          <cell r="G283" t="str">
            <v>OC14b</v>
          </cell>
          <cell r="H283" t="str">
            <v>JC</v>
          </cell>
          <cell r="I283" t="str">
            <v>OC</v>
          </cell>
          <cell r="J283">
            <v>14</v>
          </cell>
          <cell r="K283" t="str">
            <v>OC</v>
          </cell>
          <cell r="L283">
            <v>12</v>
          </cell>
          <cell r="M283" t="str">
            <v xml:space="preserve"> </v>
          </cell>
          <cell r="N283" t="str">
            <v xml:space="preserve"> </v>
          </cell>
          <cell r="O283">
            <v>1115</v>
          </cell>
        </row>
        <row r="284">
          <cell r="G284" t="str">
            <v>OC15a</v>
          </cell>
          <cell r="H284" t="str">
            <v>JT</v>
          </cell>
          <cell r="I284" t="str">
            <v>OC</v>
          </cell>
          <cell r="J284">
            <v>15</v>
          </cell>
          <cell r="K284" t="str">
            <v>OC</v>
          </cell>
          <cell r="L284">
            <v>13</v>
          </cell>
          <cell r="M284" t="str">
            <v xml:space="preserve"> </v>
          </cell>
          <cell r="N284" t="str">
            <v xml:space="preserve"> </v>
          </cell>
          <cell r="O284">
            <v>378</v>
          </cell>
        </row>
        <row r="285">
          <cell r="G285" t="str">
            <v>OC15b</v>
          </cell>
          <cell r="H285" t="str">
            <v>JC</v>
          </cell>
          <cell r="I285" t="str">
            <v>OC</v>
          </cell>
          <cell r="J285">
            <v>15</v>
          </cell>
          <cell r="K285" t="str">
            <v>OC</v>
          </cell>
          <cell r="L285">
            <v>13</v>
          </cell>
          <cell r="M285" t="str">
            <v xml:space="preserve"> </v>
          </cell>
          <cell r="N285" t="str">
            <v xml:space="preserve"> </v>
          </cell>
          <cell r="O285">
            <v>845</v>
          </cell>
        </row>
        <row r="286">
          <cell r="G286" t="str">
            <v>OC16a</v>
          </cell>
          <cell r="H286" t="str">
            <v>JT</v>
          </cell>
          <cell r="I286" t="str">
            <v>OC</v>
          </cell>
          <cell r="J286">
            <v>16</v>
          </cell>
          <cell r="K286" t="str">
            <v>BL</v>
          </cell>
          <cell r="L286">
            <v>0</v>
          </cell>
          <cell r="M286" t="str">
            <v xml:space="preserve"> </v>
          </cell>
          <cell r="N286" t="str">
            <v xml:space="preserve"> </v>
          </cell>
          <cell r="O286">
            <v>550</v>
          </cell>
        </row>
        <row r="287">
          <cell r="G287" t="str">
            <v>OC16b</v>
          </cell>
          <cell r="H287" t="str">
            <v>JC</v>
          </cell>
          <cell r="I287" t="str">
            <v>OC</v>
          </cell>
          <cell r="J287">
            <v>16</v>
          </cell>
          <cell r="K287" t="str">
            <v>OC</v>
          </cell>
          <cell r="L287">
            <v>14</v>
          </cell>
          <cell r="M287" t="str">
            <v xml:space="preserve"> </v>
          </cell>
          <cell r="N287" t="str">
            <v xml:space="preserve"> </v>
          </cell>
          <cell r="O287">
            <v>1164</v>
          </cell>
        </row>
        <row r="288">
          <cell r="G288" t="str">
            <v>OC17e</v>
          </cell>
          <cell r="H288" t="str">
            <v>JU</v>
          </cell>
          <cell r="I288" t="str">
            <v>OC</v>
          </cell>
          <cell r="J288">
            <v>17</v>
          </cell>
          <cell r="K288" t="str">
            <v>OC</v>
          </cell>
          <cell r="L288">
            <v>20.18</v>
          </cell>
          <cell r="M288" t="str">
            <v xml:space="preserve"> </v>
          </cell>
          <cell r="N288" t="str">
            <v xml:space="preserve"> </v>
          </cell>
          <cell r="O288">
            <v>543</v>
          </cell>
        </row>
        <row r="289">
          <cell r="G289" t="str">
            <v>OC17b</v>
          </cell>
          <cell r="H289" t="str">
            <v>JC</v>
          </cell>
          <cell r="I289" t="str">
            <v>OC</v>
          </cell>
          <cell r="J289">
            <v>17</v>
          </cell>
          <cell r="K289" t="str">
            <v>OC</v>
          </cell>
          <cell r="L289">
            <v>15</v>
          </cell>
          <cell r="M289" t="str">
            <v xml:space="preserve"> </v>
          </cell>
          <cell r="N289" t="str">
            <v xml:space="preserve"> </v>
          </cell>
          <cell r="O289">
            <v>1420</v>
          </cell>
        </row>
        <row r="290">
          <cell r="G290" t="str">
            <v>OC18a</v>
          </cell>
          <cell r="H290" t="str">
            <v>JT</v>
          </cell>
          <cell r="I290" t="str">
            <v>OC</v>
          </cell>
          <cell r="J290">
            <v>18</v>
          </cell>
          <cell r="K290" t="str">
            <v>BL</v>
          </cell>
          <cell r="L290">
            <v>0</v>
          </cell>
          <cell r="M290" t="str">
            <v xml:space="preserve"> </v>
          </cell>
          <cell r="N290" t="str">
            <v xml:space="preserve"> </v>
          </cell>
          <cell r="O290">
            <v>129</v>
          </cell>
        </row>
        <row r="291">
          <cell r="G291" t="str">
            <v>OC18b</v>
          </cell>
          <cell r="H291" t="str">
            <v>JC</v>
          </cell>
          <cell r="I291" t="str">
            <v>OC</v>
          </cell>
          <cell r="J291">
            <v>18</v>
          </cell>
          <cell r="K291" t="str">
            <v>OC</v>
          </cell>
          <cell r="L291">
            <v>16</v>
          </cell>
          <cell r="M291" t="str">
            <v xml:space="preserve"> </v>
          </cell>
          <cell r="N291" t="str">
            <v xml:space="preserve"> </v>
          </cell>
          <cell r="O291">
            <v>1323</v>
          </cell>
        </row>
        <row r="292">
          <cell r="G292" t="str">
            <v>OC19a</v>
          </cell>
          <cell r="H292" t="str">
            <v>JT</v>
          </cell>
          <cell r="I292" t="str">
            <v>OC</v>
          </cell>
          <cell r="J292">
            <v>19</v>
          </cell>
          <cell r="K292" t="str">
            <v>OC</v>
          </cell>
          <cell r="L292">
            <v>20</v>
          </cell>
          <cell r="M292" t="str">
            <v xml:space="preserve"> </v>
          </cell>
          <cell r="N292" t="str">
            <v xml:space="preserve"> </v>
          </cell>
          <cell r="O292">
            <v>212</v>
          </cell>
        </row>
        <row r="293">
          <cell r="G293" t="str">
            <v>OC19e</v>
          </cell>
          <cell r="H293" t="str">
            <v>JU</v>
          </cell>
          <cell r="I293" t="str">
            <v>OC</v>
          </cell>
          <cell r="J293">
            <v>19</v>
          </cell>
          <cell r="K293" t="str">
            <v>OC</v>
          </cell>
          <cell r="L293">
            <v>17</v>
          </cell>
          <cell r="M293" t="str">
            <v xml:space="preserve"> </v>
          </cell>
          <cell r="N293" t="str">
            <v xml:space="preserve"> </v>
          </cell>
          <cell r="O293">
            <v>1302</v>
          </cell>
        </row>
        <row r="294">
          <cell r="G294" t="str">
            <v>OC20a</v>
          </cell>
          <cell r="H294" t="str">
            <v>JT</v>
          </cell>
          <cell r="I294" t="str">
            <v>OC</v>
          </cell>
          <cell r="J294">
            <v>20</v>
          </cell>
          <cell r="K294" t="str">
            <v>BL</v>
          </cell>
          <cell r="L294">
            <v>0</v>
          </cell>
          <cell r="M294" t="str">
            <v xml:space="preserve"> </v>
          </cell>
          <cell r="N294" t="str">
            <v xml:space="preserve"> </v>
          </cell>
          <cell r="O294">
            <v>397</v>
          </cell>
        </row>
        <row r="295">
          <cell r="G295" t="str">
            <v>OC20b</v>
          </cell>
          <cell r="H295" t="str">
            <v>JC</v>
          </cell>
          <cell r="I295" t="str">
            <v>OC</v>
          </cell>
          <cell r="J295">
            <v>20</v>
          </cell>
          <cell r="K295" t="str">
            <v>OC</v>
          </cell>
          <cell r="L295">
            <v>18</v>
          </cell>
          <cell r="M295" t="str">
            <v xml:space="preserve"> </v>
          </cell>
          <cell r="N295" t="str">
            <v xml:space="preserve"> </v>
          </cell>
          <cell r="O295">
            <v>1138</v>
          </cell>
        </row>
        <row r="296">
          <cell r="G296" t="str">
            <v>OC21a</v>
          </cell>
          <cell r="H296" t="str">
            <v>JT</v>
          </cell>
          <cell r="I296" t="str">
            <v>OC</v>
          </cell>
          <cell r="J296">
            <v>21</v>
          </cell>
          <cell r="K296" t="str">
            <v>OC</v>
          </cell>
          <cell r="L296">
            <v>22</v>
          </cell>
          <cell r="M296" t="str">
            <v xml:space="preserve"> </v>
          </cell>
          <cell r="N296" t="str">
            <v xml:space="preserve"> </v>
          </cell>
          <cell r="O296">
            <v>318</v>
          </cell>
        </row>
        <row r="297">
          <cell r="G297" t="str">
            <v>OC21b</v>
          </cell>
          <cell r="H297" t="str">
            <v>JC</v>
          </cell>
          <cell r="I297" t="str">
            <v>OC</v>
          </cell>
          <cell r="J297">
            <v>21</v>
          </cell>
          <cell r="K297" t="str">
            <v>OC</v>
          </cell>
          <cell r="L297">
            <v>19</v>
          </cell>
          <cell r="M297" t="str">
            <v xml:space="preserve"> </v>
          </cell>
          <cell r="N297" t="str">
            <v xml:space="preserve"> </v>
          </cell>
          <cell r="O297">
            <v>1284</v>
          </cell>
        </row>
        <row r="298">
          <cell r="G298" t="str">
            <v>OC23a</v>
          </cell>
          <cell r="H298" t="str">
            <v>JT</v>
          </cell>
          <cell r="I298" t="str">
            <v>OC</v>
          </cell>
          <cell r="J298">
            <v>23</v>
          </cell>
          <cell r="K298" t="str">
            <v>OC</v>
          </cell>
          <cell r="L298">
            <v>24</v>
          </cell>
          <cell r="M298" t="str">
            <v xml:space="preserve"> </v>
          </cell>
          <cell r="N298" t="str">
            <v xml:space="preserve"> </v>
          </cell>
          <cell r="O298">
            <v>278</v>
          </cell>
        </row>
        <row r="299">
          <cell r="G299" t="str">
            <v>OC24b</v>
          </cell>
          <cell r="H299" t="str">
            <v>JC</v>
          </cell>
          <cell r="I299" t="str">
            <v>OC</v>
          </cell>
          <cell r="J299">
            <v>24</v>
          </cell>
          <cell r="K299" t="str">
            <v>OC</v>
          </cell>
          <cell r="L299">
            <v>22</v>
          </cell>
          <cell r="M299" t="str">
            <v xml:space="preserve"> </v>
          </cell>
          <cell r="N299" t="str">
            <v xml:space="preserve"> </v>
          </cell>
          <cell r="O299">
            <v>1432</v>
          </cell>
        </row>
        <row r="300">
          <cell r="G300" t="str">
            <v>OC25b</v>
          </cell>
          <cell r="H300" t="str">
            <v>JC</v>
          </cell>
          <cell r="I300" t="str">
            <v>OC</v>
          </cell>
          <cell r="J300">
            <v>25</v>
          </cell>
          <cell r="K300" t="str">
            <v>OC</v>
          </cell>
          <cell r="L300">
            <v>23</v>
          </cell>
          <cell r="M300" t="str">
            <v xml:space="preserve"> </v>
          </cell>
          <cell r="N300" t="str">
            <v xml:space="preserve"> </v>
          </cell>
          <cell r="O300">
            <v>784</v>
          </cell>
        </row>
        <row r="301">
          <cell r="G301" t="str">
            <v>OC25a</v>
          </cell>
          <cell r="H301" t="str">
            <v>JT</v>
          </cell>
          <cell r="I301" t="str">
            <v>OC</v>
          </cell>
          <cell r="J301">
            <v>25</v>
          </cell>
          <cell r="K301" t="str">
            <v>OC</v>
          </cell>
          <cell r="L301">
            <v>27</v>
          </cell>
          <cell r="M301" t="str">
            <v xml:space="preserve"> </v>
          </cell>
          <cell r="N301" t="str">
            <v xml:space="preserve"> </v>
          </cell>
          <cell r="O301">
            <v>635</v>
          </cell>
        </row>
        <row r="302">
          <cell r="G302" t="str">
            <v>OC26a</v>
          </cell>
          <cell r="H302" t="str">
            <v>JT</v>
          </cell>
          <cell r="I302" t="str">
            <v>OC</v>
          </cell>
          <cell r="J302">
            <v>26</v>
          </cell>
          <cell r="K302" t="str">
            <v>BL</v>
          </cell>
          <cell r="L302">
            <v>0</v>
          </cell>
          <cell r="M302" t="str">
            <v xml:space="preserve"> </v>
          </cell>
          <cell r="N302" t="str">
            <v xml:space="preserve"> </v>
          </cell>
          <cell r="O302">
            <v>664</v>
          </cell>
        </row>
        <row r="303">
          <cell r="G303" t="str">
            <v>OC26b</v>
          </cell>
          <cell r="H303" t="str">
            <v>JC</v>
          </cell>
          <cell r="I303" t="str">
            <v>OC</v>
          </cell>
          <cell r="J303">
            <v>26</v>
          </cell>
          <cell r="K303" t="str">
            <v>OC</v>
          </cell>
          <cell r="L303">
            <v>24</v>
          </cell>
          <cell r="M303" t="str">
            <v xml:space="preserve"> </v>
          </cell>
          <cell r="N303" t="str">
            <v xml:space="preserve"> </v>
          </cell>
          <cell r="O303">
            <v>921</v>
          </cell>
        </row>
        <row r="304">
          <cell r="G304" t="str">
            <v>OC27a</v>
          </cell>
          <cell r="H304" t="str">
            <v>JT</v>
          </cell>
          <cell r="I304" t="str">
            <v>OC</v>
          </cell>
          <cell r="J304">
            <v>27</v>
          </cell>
          <cell r="K304" t="str">
            <v>BL</v>
          </cell>
          <cell r="L304">
            <v>0</v>
          </cell>
          <cell r="M304" t="str">
            <v xml:space="preserve"> </v>
          </cell>
          <cell r="N304" t="str">
            <v xml:space="preserve"> </v>
          </cell>
          <cell r="O304">
            <v>280</v>
          </cell>
        </row>
        <row r="305">
          <cell r="G305" t="str">
            <v>OC27b</v>
          </cell>
          <cell r="H305" t="str">
            <v>JC</v>
          </cell>
          <cell r="I305" t="str">
            <v>OC</v>
          </cell>
          <cell r="J305">
            <v>27</v>
          </cell>
          <cell r="K305" t="str">
            <v>OC</v>
          </cell>
          <cell r="L305">
            <v>26.24</v>
          </cell>
          <cell r="M305" t="str">
            <v xml:space="preserve"> </v>
          </cell>
          <cell r="N305" t="str">
            <v xml:space="preserve"> </v>
          </cell>
          <cell r="O305">
            <v>1272</v>
          </cell>
        </row>
        <row r="306">
          <cell r="G306" t="str">
            <v>OC23b</v>
          </cell>
          <cell r="H306" t="str">
            <v>JC</v>
          </cell>
          <cell r="I306" t="str">
            <v>OC</v>
          </cell>
          <cell r="J306">
            <v>23</v>
          </cell>
          <cell r="K306" t="str">
            <v>OC</v>
          </cell>
          <cell r="L306">
            <v>21</v>
          </cell>
          <cell r="M306" t="str">
            <v xml:space="preserve"> </v>
          </cell>
          <cell r="N306" t="str">
            <v xml:space="preserve"> </v>
          </cell>
          <cell r="O306">
            <v>1224</v>
          </cell>
        </row>
        <row r="307">
          <cell r="G307" t="str">
            <v>OC21d</v>
          </cell>
          <cell r="H307" t="str">
            <v>JC</v>
          </cell>
          <cell r="I307" t="str">
            <v>OC</v>
          </cell>
          <cell r="J307">
            <v>21</v>
          </cell>
          <cell r="K307" t="str">
            <v>BL</v>
          </cell>
          <cell r="L307">
            <v>0</v>
          </cell>
          <cell r="M307" t="str">
            <v xml:space="preserve"> </v>
          </cell>
          <cell r="N307" t="str">
            <v xml:space="preserve"> </v>
          </cell>
          <cell r="O307">
            <v>72</v>
          </cell>
        </row>
        <row r="308">
          <cell r="G308" t="str">
            <v>OC8b1</v>
          </cell>
          <cell r="H308" t="str">
            <v>JC</v>
          </cell>
          <cell r="I308" t="str">
            <v>OC</v>
          </cell>
          <cell r="J308">
            <v>8</v>
          </cell>
          <cell r="K308" t="str">
            <v>OC</v>
          </cell>
          <cell r="L308">
            <v>2.4</v>
          </cell>
          <cell r="M308" t="str">
            <v xml:space="preserve"> </v>
          </cell>
          <cell r="N308" t="str">
            <v xml:space="preserve"> </v>
          </cell>
          <cell r="O308">
            <v>501</v>
          </cell>
        </row>
        <row r="309">
          <cell r="G309" t="str">
            <v>OC11b</v>
          </cell>
          <cell r="H309" t="str">
            <v>JC</v>
          </cell>
          <cell r="I309" t="str">
            <v>OC</v>
          </cell>
          <cell r="J309">
            <v>11</v>
          </cell>
          <cell r="K309" t="str">
            <v>OC</v>
          </cell>
          <cell r="L309">
            <v>7.9</v>
          </cell>
          <cell r="M309" t="str">
            <v xml:space="preserve"> </v>
          </cell>
          <cell r="N309" t="str">
            <v xml:space="preserve"> </v>
          </cell>
          <cell r="O309">
            <v>955</v>
          </cell>
        </row>
        <row r="310">
          <cell r="G310" t="str">
            <v>OC24a</v>
          </cell>
          <cell r="H310" t="str">
            <v>JT</v>
          </cell>
          <cell r="I310" t="str">
            <v>OC</v>
          </cell>
          <cell r="J310">
            <v>24</v>
          </cell>
          <cell r="K310" t="str">
            <v>BL</v>
          </cell>
          <cell r="L310">
            <v>0</v>
          </cell>
          <cell r="M310" t="str">
            <v xml:space="preserve"> </v>
          </cell>
          <cell r="N310" t="str">
            <v xml:space="preserve"> </v>
          </cell>
          <cell r="O310">
            <v>164</v>
          </cell>
        </row>
        <row r="311">
          <cell r="G311" t="str">
            <v>OC15e</v>
          </cell>
          <cell r="H311" t="str">
            <v>JU</v>
          </cell>
          <cell r="I311" t="str">
            <v>OC</v>
          </cell>
          <cell r="J311">
            <v>15</v>
          </cell>
          <cell r="K311" t="str">
            <v>OC</v>
          </cell>
          <cell r="L311">
            <v>16</v>
          </cell>
          <cell r="M311" t="str">
            <v xml:space="preserve"> </v>
          </cell>
          <cell r="N311" t="str">
            <v xml:space="preserve"> </v>
          </cell>
          <cell r="O311">
            <v>121</v>
          </cell>
        </row>
        <row r="312">
          <cell r="G312" t="str">
            <v>OC2f</v>
          </cell>
          <cell r="H312" t="str">
            <v>JC</v>
          </cell>
          <cell r="I312" t="str">
            <v>OC</v>
          </cell>
          <cell r="J312">
            <v>2</v>
          </cell>
          <cell r="K312" t="str">
            <v>OC</v>
          </cell>
          <cell r="L312">
            <v>2</v>
          </cell>
          <cell r="M312" t="str">
            <v xml:space="preserve"> </v>
          </cell>
          <cell r="N312" t="str">
            <v xml:space="preserve"> </v>
          </cell>
          <cell r="O312">
            <v>345</v>
          </cell>
        </row>
        <row r="313">
          <cell r="G313" t="str">
            <v>OC8f</v>
          </cell>
          <cell r="H313" t="str">
            <v>JC</v>
          </cell>
          <cell r="I313" t="str">
            <v>OC</v>
          </cell>
          <cell r="J313">
            <v>8</v>
          </cell>
          <cell r="K313" t="str">
            <v>OC</v>
          </cell>
          <cell r="L313">
            <v>8</v>
          </cell>
          <cell r="M313" t="str">
            <v xml:space="preserve"> </v>
          </cell>
          <cell r="N313" t="str">
            <v xml:space="preserve"> </v>
          </cell>
          <cell r="O313">
            <v>505</v>
          </cell>
        </row>
        <row r="314">
          <cell r="G314" t="str">
            <v>OC9f</v>
          </cell>
          <cell r="H314" t="str">
            <v>JC</v>
          </cell>
          <cell r="I314" t="str">
            <v>OC</v>
          </cell>
          <cell r="J314">
            <v>9</v>
          </cell>
          <cell r="K314" t="str">
            <v>OC</v>
          </cell>
          <cell r="L314">
            <v>9</v>
          </cell>
          <cell r="M314" t="str">
            <v xml:space="preserve"> </v>
          </cell>
          <cell r="N314" t="str">
            <v xml:space="preserve"> </v>
          </cell>
          <cell r="O314">
            <v>224</v>
          </cell>
        </row>
        <row r="315">
          <cell r="G315" t="str">
            <v>OC10f</v>
          </cell>
          <cell r="H315" t="str">
            <v>JC</v>
          </cell>
          <cell r="I315" t="str">
            <v>OC</v>
          </cell>
          <cell r="J315">
            <v>10</v>
          </cell>
          <cell r="K315" t="str">
            <v>OC</v>
          </cell>
          <cell r="L315">
            <v>10</v>
          </cell>
          <cell r="M315" t="str">
            <v xml:space="preserve"> </v>
          </cell>
          <cell r="N315" t="str">
            <v xml:space="preserve"> </v>
          </cell>
          <cell r="O315">
            <v>308</v>
          </cell>
        </row>
        <row r="316">
          <cell r="G316" t="str">
            <v>OC11f</v>
          </cell>
          <cell r="H316" t="str">
            <v>JC</v>
          </cell>
          <cell r="I316" t="str">
            <v>OC</v>
          </cell>
          <cell r="J316">
            <v>11</v>
          </cell>
          <cell r="K316" t="str">
            <v>OC</v>
          </cell>
          <cell r="L316">
            <v>11</v>
          </cell>
          <cell r="M316" t="str">
            <v xml:space="preserve"> </v>
          </cell>
          <cell r="N316" t="str">
            <v xml:space="preserve"> </v>
          </cell>
          <cell r="O316">
            <v>294</v>
          </cell>
        </row>
        <row r="317">
          <cell r="G317" t="str">
            <v>OC11g</v>
          </cell>
          <cell r="H317" t="str">
            <v>JC</v>
          </cell>
          <cell r="I317" t="str">
            <v>OC</v>
          </cell>
          <cell r="J317">
            <v>11</v>
          </cell>
          <cell r="K317" t="str">
            <v>OC</v>
          </cell>
          <cell r="L317">
            <v>11</v>
          </cell>
          <cell r="M317" t="str">
            <v xml:space="preserve"> </v>
          </cell>
          <cell r="N317" t="str">
            <v xml:space="preserve"> </v>
          </cell>
          <cell r="O317">
            <v>214</v>
          </cell>
        </row>
        <row r="318">
          <cell r="G318" t="str">
            <v>OC11h</v>
          </cell>
          <cell r="H318" t="str">
            <v>JC</v>
          </cell>
          <cell r="I318" t="str">
            <v>OC</v>
          </cell>
          <cell r="J318">
            <v>11</v>
          </cell>
          <cell r="K318" t="str">
            <v>OC</v>
          </cell>
          <cell r="L318">
            <v>11</v>
          </cell>
          <cell r="M318" t="str">
            <v xml:space="preserve"> </v>
          </cell>
          <cell r="N318" t="str">
            <v xml:space="preserve"> </v>
          </cell>
          <cell r="O318">
            <v>382</v>
          </cell>
        </row>
        <row r="319">
          <cell r="G319" t="str">
            <v>OC12f</v>
          </cell>
          <cell r="H319" t="str">
            <v>JC</v>
          </cell>
          <cell r="I319" t="str">
            <v>OC</v>
          </cell>
          <cell r="J319">
            <v>12</v>
          </cell>
          <cell r="K319" t="str">
            <v>OC</v>
          </cell>
          <cell r="L319">
            <v>12</v>
          </cell>
          <cell r="M319" t="str">
            <v xml:space="preserve"> </v>
          </cell>
          <cell r="N319" t="str">
            <v xml:space="preserve"> </v>
          </cell>
          <cell r="O319">
            <v>538</v>
          </cell>
        </row>
        <row r="320">
          <cell r="G320" t="str">
            <v>OC12h</v>
          </cell>
          <cell r="H320" t="str">
            <v>JC</v>
          </cell>
          <cell r="I320" t="str">
            <v>OC</v>
          </cell>
          <cell r="J320">
            <v>12</v>
          </cell>
          <cell r="K320" t="str">
            <v>OC</v>
          </cell>
          <cell r="L320">
            <v>12</v>
          </cell>
          <cell r="M320" t="str">
            <v xml:space="preserve"> </v>
          </cell>
          <cell r="N320" t="str">
            <v xml:space="preserve"> </v>
          </cell>
          <cell r="O320">
            <v>489</v>
          </cell>
        </row>
        <row r="321">
          <cell r="G321" t="str">
            <v>OC12g</v>
          </cell>
          <cell r="H321" t="str">
            <v>JC</v>
          </cell>
          <cell r="I321" t="str">
            <v>OC</v>
          </cell>
          <cell r="J321">
            <v>12</v>
          </cell>
          <cell r="K321" t="str">
            <v>OC</v>
          </cell>
          <cell r="L321">
            <v>12</v>
          </cell>
          <cell r="M321" t="str">
            <v xml:space="preserve"> </v>
          </cell>
          <cell r="N321" t="str">
            <v xml:space="preserve"> </v>
          </cell>
          <cell r="O321">
            <v>839</v>
          </cell>
        </row>
        <row r="322">
          <cell r="G322" t="str">
            <v>OC13f</v>
          </cell>
          <cell r="H322" t="str">
            <v>JC</v>
          </cell>
          <cell r="I322" t="str">
            <v>OC</v>
          </cell>
          <cell r="J322">
            <v>13</v>
          </cell>
          <cell r="K322" t="str">
            <v>OC</v>
          </cell>
          <cell r="L322">
            <v>13</v>
          </cell>
          <cell r="M322" t="str">
            <v xml:space="preserve"> </v>
          </cell>
          <cell r="N322" t="str">
            <v xml:space="preserve"> </v>
          </cell>
          <cell r="O322">
            <v>100</v>
          </cell>
        </row>
        <row r="323">
          <cell r="G323" t="str">
            <v>OC13g</v>
          </cell>
          <cell r="H323" t="str">
            <v>JC</v>
          </cell>
          <cell r="I323" t="str">
            <v>OC</v>
          </cell>
          <cell r="J323">
            <v>13</v>
          </cell>
          <cell r="K323" t="str">
            <v>OC</v>
          </cell>
          <cell r="L323">
            <v>13</v>
          </cell>
          <cell r="M323" t="str">
            <v xml:space="preserve"> </v>
          </cell>
          <cell r="N323" t="str">
            <v xml:space="preserve"> </v>
          </cell>
          <cell r="O323">
            <v>769</v>
          </cell>
        </row>
        <row r="324">
          <cell r="G324" t="str">
            <v>OC13h</v>
          </cell>
          <cell r="H324" t="str">
            <v>JC</v>
          </cell>
          <cell r="I324" t="str">
            <v>OC</v>
          </cell>
          <cell r="J324">
            <v>13</v>
          </cell>
          <cell r="K324" t="str">
            <v>OC</v>
          </cell>
          <cell r="L324">
            <v>13</v>
          </cell>
          <cell r="M324" t="str">
            <v xml:space="preserve"> </v>
          </cell>
          <cell r="N324" t="str">
            <v xml:space="preserve"> </v>
          </cell>
          <cell r="O324">
            <v>325</v>
          </cell>
        </row>
        <row r="325">
          <cell r="G325" t="str">
            <v>OC14f</v>
          </cell>
          <cell r="H325" t="str">
            <v>JC</v>
          </cell>
          <cell r="I325" t="str">
            <v>OC</v>
          </cell>
          <cell r="J325">
            <v>14</v>
          </cell>
          <cell r="K325" t="str">
            <v>OC</v>
          </cell>
          <cell r="L325">
            <v>14</v>
          </cell>
          <cell r="M325" t="str">
            <v xml:space="preserve"> </v>
          </cell>
          <cell r="N325" t="str">
            <v xml:space="preserve"> </v>
          </cell>
          <cell r="O325">
            <v>434</v>
          </cell>
        </row>
        <row r="326">
          <cell r="G326" t="str">
            <v>OC14g</v>
          </cell>
          <cell r="H326" t="str">
            <v>JC</v>
          </cell>
          <cell r="I326" t="str">
            <v>OC</v>
          </cell>
          <cell r="J326">
            <v>14</v>
          </cell>
          <cell r="K326" t="str">
            <v>OC</v>
          </cell>
          <cell r="L326">
            <v>14</v>
          </cell>
          <cell r="M326" t="str">
            <v xml:space="preserve"> </v>
          </cell>
          <cell r="N326" t="str">
            <v xml:space="preserve"> </v>
          </cell>
          <cell r="O326">
            <v>372</v>
          </cell>
        </row>
        <row r="327">
          <cell r="G327" t="str">
            <v>OC16f</v>
          </cell>
          <cell r="H327" t="str">
            <v>JC</v>
          </cell>
          <cell r="I327" t="str">
            <v>OC</v>
          </cell>
          <cell r="J327">
            <v>16</v>
          </cell>
          <cell r="K327" t="str">
            <v>OC</v>
          </cell>
          <cell r="L327">
            <v>16</v>
          </cell>
          <cell r="M327" t="str">
            <v xml:space="preserve"> </v>
          </cell>
          <cell r="N327" t="str">
            <v xml:space="preserve"> </v>
          </cell>
          <cell r="O327">
            <v>424</v>
          </cell>
        </row>
        <row r="328">
          <cell r="G328" t="str">
            <v>OC16k</v>
          </cell>
          <cell r="H328" t="str">
            <v>JC</v>
          </cell>
          <cell r="I328" t="str">
            <v>OC</v>
          </cell>
          <cell r="J328">
            <v>16</v>
          </cell>
          <cell r="K328" t="str">
            <v>OC</v>
          </cell>
          <cell r="L328">
            <v>16</v>
          </cell>
          <cell r="M328" t="str">
            <v xml:space="preserve"> </v>
          </cell>
          <cell r="N328" t="str">
            <v xml:space="preserve"> </v>
          </cell>
          <cell r="O328">
            <v>163</v>
          </cell>
        </row>
        <row r="329">
          <cell r="G329" t="str">
            <v>OC16j</v>
          </cell>
          <cell r="H329" t="str">
            <v>JC</v>
          </cell>
          <cell r="I329" t="str">
            <v>OC</v>
          </cell>
          <cell r="J329">
            <v>16</v>
          </cell>
          <cell r="K329" t="str">
            <v>OC</v>
          </cell>
          <cell r="L329">
            <v>16</v>
          </cell>
          <cell r="M329" t="str">
            <v xml:space="preserve"> </v>
          </cell>
          <cell r="N329" t="str">
            <v xml:space="preserve"> </v>
          </cell>
          <cell r="O329">
            <v>536</v>
          </cell>
        </row>
        <row r="330">
          <cell r="G330" t="str">
            <v>OC16g</v>
          </cell>
          <cell r="H330" t="str">
            <v>JC</v>
          </cell>
          <cell r="I330" t="str">
            <v>OC</v>
          </cell>
          <cell r="J330">
            <v>16</v>
          </cell>
          <cell r="K330" t="str">
            <v>OC</v>
          </cell>
          <cell r="L330">
            <v>16</v>
          </cell>
          <cell r="M330" t="str">
            <v xml:space="preserve"> </v>
          </cell>
          <cell r="N330" t="str">
            <v xml:space="preserve"> </v>
          </cell>
          <cell r="O330">
            <v>415</v>
          </cell>
        </row>
        <row r="331">
          <cell r="G331" t="str">
            <v>OC16h</v>
          </cell>
          <cell r="H331" t="str">
            <v>JC</v>
          </cell>
          <cell r="I331" t="str">
            <v>OC</v>
          </cell>
          <cell r="J331">
            <v>16</v>
          </cell>
          <cell r="K331" t="str">
            <v>OC</v>
          </cell>
          <cell r="L331">
            <v>16</v>
          </cell>
          <cell r="M331" t="str">
            <v xml:space="preserve"> </v>
          </cell>
          <cell r="N331" t="str">
            <v xml:space="preserve"> </v>
          </cell>
          <cell r="O331">
            <v>460</v>
          </cell>
        </row>
        <row r="332">
          <cell r="G332" t="str">
            <v>OC16i</v>
          </cell>
          <cell r="H332" t="str">
            <v>JC</v>
          </cell>
          <cell r="I332" t="str">
            <v>OC</v>
          </cell>
          <cell r="J332">
            <v>16</v>
          </cell>
          <cell r="K332" t="str">
            <v>OC</v>
          </cell>
          <cell r="L332">
            <v>16</v>
          </cell>
          <cell r="M332" t="str">
            <v xml:space="preserve"> </v>
          </cell>
          <cell r="N332" t="str">
            <v xml:space="preserve"> </v>
          </cell>
          <cell r="O332">
            <v>143</v>
          </cell>
        </row>
        <row r="333">
          <cell r="G333" t="str">
            <v>OC13i</v>
          </cell>
          <cell r="H333" t="str">
            <v>JC</v>
          </cell>
          <cell r="I333" t="str">
            <v>OC</v>
          </cell>
          <cell r="J333">
            <v>13</v>
          </cell>
          <cell r="K333" t="str">
            <v>OC</v>
          </cell>
          <cell r="L333">
            <v>13</v>
          </cell>
          <cell r="M333" t="str">
            <v xml:space="preserve"> </v>
          </cell>
          <cell r="N333" t="str">
            <v xml:space="preserve"> </v>
          </cell>
          <cell r="O333">
            <v>354</v>
          </cell>
        </row>
        <row r="334">
          <cell r="G334" t="str">
            <v>OC15h</v>
          </cell>
          <cell r="H334" t="str">
            <v>JC</v>
          </cell>
          <cell r="I334" t="str">
            <v>OC</v>
          </cell>
          <cell r="J334">
            <v>15</v>
          </cell>
          <cell r="K334" t="str">
            <v>OC</v>
          </cell>
          <cell r="L334">
            <v>15</v>
          </cell>
          <cell r="M334" t="str">
            <v xml:space="preserve"> </v>
          </cell>
          <cell r="N334" t="str">
            <v xml:space="preserve"> </v>
          </cell>
          <cell r="O334">
            <v>360</v>
          </cell>
        </row>
        <row r="335">
          <cell r="G335" t="str">
            <v>OC17f</v>
          </cell>
          <cell r="H335" t="str">
            <v>JC</v>
          </cell>
          <cell r="I335" t="str">
            <v>OC</v>
          </cell>
          <cell r="J335">
            <v>17</v>
          </cell>
          <cell r="K335" t="str">
            <v>OC</v>
          </cell>
          <cell r="L335">
            <v>17</v>
          </cell>
          <cell r="M335" t="str">
            <v xml:space="preserve"> </v>
          </cell>
          <cell r="N335" t="str">
            <v xml:space="preserve"> </v>
          </cell>
          <cell r="O335">
            <v>365</v>
          </cell>
        </row>
        <row r="336">
          <cell r="G336" t="str">
            <v>OC17g</v>
          </cell>
          <cell r="H336" t="str">
            <v>JC</v>
          </cell>
          <cell r="I336" t="str">
            <v>OC</v>
          </cell>
          <cell r="J336">
            <v>17</v>
          </cell>
          <cell r="K336" t="str">
            <v>OC</v>
          </cell>
          <cell r="L336">
            <v>17</v>
          </cell>
          <cell r="M336" t="str">
            <v xml:space="preserve"> </v>
          </cell>
          <cell r="N336" t="str">
            <v xml:space="preserve"> </v>
          </cell>
          <cell r="O336">
            <v>264</v>
          </cell>
        </row>
        <row r="337">
          <cell r="G337" t="str">
            <v>OC17h</v>
          </cell>
          <cell r="H337" t="str">
            <v>JC</v>
          </cell>
          <cell r="I337" t="str">
            <v>OC</v>
          </cell>
          <cell r="J337">
            <v>17</v>
          </cell>
          <cell r="K337" t="str">
            <v>OC</v>
          </cell>
          <cell r="L337">
            <v>17</v>
          </cell>
          <cell r="M337" t="str">
            <v xml:space="preserve"> </v>
          </cell>
          <cell r="N337" t="str">
            <v xml:space="preserve"> </v>
          </cell>
          <cell r="O337">
            <v>275</v>
          </cell>
        </row>
        <row r="338">
          <cell r="G338" t="str">
            <v>OC17k</v>
          </cell>
          <cell r="H338" t="str">
            <v>JC</v>
          </cell>
          <cell r="I338" t="str">
            <v>OC</v>
          </cell>
          <cell r="J338">
            <v>17</v>
          </cell>
          <cell r="K338" t="str">
            <v>OC</v>
          </cell>
          <cell r="L338">
            <v>17</v>
          </cell>
          <cell r="M338" t="str">
            <v xml:space="preserve"> </v>
          </cell>
          <cell r="N338" t="str">
            <v xml:space="preserve"> </v>
          </cell>
          <cell r="O338">
            <v>310</v>
          </cell>
        </row>
        <row r="339">
          <cell r="G339" t="str">
            <v>OC17i</v>
          </cell>
          <cell r="H339" t="str">
            <v>JC</v>
          </cell>
          <cell r="I339" t="str">
            <v>OC</v>
          </cell>
          <cell r="J339">
            <v>17</v>
          </cell>
          <cell r="K339" t="str">
            <v>OC</v>
          </cell>
          <cell r="L339">
            <v>17</v>
          </cell>
          <cell r="M339" t="str">
            <v xml:space="preserve"> </v>
          </cell>
          <cell r="N339" t="str">
            <v xml:space="preserve"> </v>
          </cell>
          <cell r="O339">
            <v>316</v>
          </cell>
        </row>
        <row r="340">
          <cell r="G340" t="str">
            <v>OC17j</v>
          </cell>
          <cell r="H340" t="str">
            <v>JC</v>
          </cell>
          <cell r="I340" t="str">
            <v>OC</v>
          </cell>
          <cell r="J340">
            <v>17</v>
          </cell>
          <cell r="K340" t="str">
            <v>OC</v>
          </cell>
          <cell r="L340">
            <v>17</v>
          </cell>
          <cell r="M340" t="str">
            <v xml:space="preserve"> </v>
          </cell>
          <cell r="N340" t="str">
            <v xml:space="preserve"> </v>
          </cell>
          <cell r="O340">
            <v>307</v>
          </cell>
        </row>
        <row r="341">
          <cell r="G341" t="str">
            <v>OC19f</v>
          </cell>
          <cell r="H341" t="str">
            <v>JC</v>
          </cell>
          <cell r="I341" t="str">
            <v>OC</v>
          </cell>
          <cell r="J341">
            <v>19</v>
          </cell>
          <cell r="K341" t="str">
            <v>OC</v>
          </cell>
          <cell r="L341">
            <v>19</v>
          </cell>
          <cell r="M341" t="str">
            <v xml:space="preserve"> </v>
          </cell>
          <cell r="N341" t="str">
            <v xml:space="preserve"> </v>
          </cell>
          <cell r="O341">
            <v>836</v>
          </cell>
        </row>
        <row r="342">
          <cell r="G342" t="str">
            <v>OC20f</v>
          </cell>
          <cell r="H342" t="str">
            <v>JC</v>
          </cell>
          <cell r="I342" t="str">
            <v>OC</v>
          </cell>
          <cell r="J342">
            <v>20</v>
          </cell>
          <cell r="K342" t="str">
            <v>OC</v>
          </cell>
          <cell r="L342">
            <v>20</v>
          </cell>
          <cell r="M342" t="str">
            <v xml:space="preserve"> </v>
          </cell>
          <cell r="N342" t="str">
            <v xml:space="preserve"> </v>
          </cell>
          <cell r="O342">
            <v>566</v>
          </cell>
        </row>
        <row r="343">
          <cell r="G343" t="str">
            <v>OC20g</v>
          </cell>
          <cell r="H343" t="str">
            <v>JC</v>
          </cell>
          <cell r="I343" t="str">
            <v>OC</v>
          </cell>
          <cell r="J343">
            <v>20</v>
          </cell>
          <cell r="K343" t="str">
            <v>OC</v>
          </cell>
          <cell r="L343">
            <v>20</v>
          </cell>
          <cell r="M343" t="str">
            <v xml:space="preserve"> </v>
          </cell>
          <cell r="N343" t="str">
            <v xml:space="preserve"> </v>
          </cell>
          <cell r="O343">
            <v>272</v>
          </cell>
        </row>
        <row r="344">
          <cell r="G344" t="str">
            <v>OC20i</v>
          </cell>
          <cell r="H344" t="str">
            <v>JC</v>
          </cell>
          <cell r="I344" t="str">
            <v>OC</v>
          </cell>
          <cell r="J344">
            <v>20</v>
          </cell>
          <cell r="K344" t="str">
            <v>OC</v>
          </cell>
          <cell r="L344">
            <v>20</v>
          </cell>
          <cell r="M344" t="str">
            <v xml:space="preserve"> </v>
          </cell>
          <cell r="N344" t="str">
            <v xml:space="preserve"> </v>
          </cell>
          <cell r="O344">
            <v>868</v>
          </cell>
        </row>
        <row r="345">
          <cell r="G345" t="str">
            <v>OC20h</v>
          </cell>
          <cell r="H345" t="str">
            <v>JC</v>
          </cell>
          <cell r="I345" t="str">
            <v>OC</v>
          </cell>
          <cell r="J345">
            <v>20</v>
          </cell>
          <cell r="K345" t="str">
            <v>OC</v>
          </cell>
          <cell r="L345">
            <v>20</v>
          </cell>
          <cell r="M345" t="str">
            <v xml:space="preserve"> </v>
          </cell>
          <cell r="N345" t="str">
            <v xml:space="preserve"> </v>
          </cell>
          <cell r="O345">
            <v>224</v>
          </cell>
        </row>
        <row r="346">
          <cell r="G346" t="str">
            <v>OC21f</v>
          </cell>
          <cell r="H346" t="str">
            <v>JC</v>
          </cell>
          <cell r="I346" t="str">
            <v>OC</v>
          </cell>
          <cell r="J346">
            <v>21</v>
          </cell>
          <cell r="K346" t="str">
            <v>OC</v>
          </cell>
          <cell r="L346">
            <v>21</v>
          </cell>
          <cell r="M346" t="str">
            <v xml:space="preserve"> </v>
          </cell>
          <cell r="N346" t="str">
            <v xml:space="preserve"> </v>
          </cell>
          <cell r="O346">
            <v>337</v>
          </cell>
        </row>
        <row r="347">
          <cell r="G347" t="str">
            <v>OC21g</v>
          </cell>
          <cell r="H347" t="str">
            <v>JC</v>
          </cell>
          <cell r="I347" t="str">
            <v>OC</v>
          </cell>
          <cell r="J347">
            <v>21</v>
          </cell>
          <cell r="K347" t="str">
            <v>OC</v>
          </cell>
          <cell r="L347">
            <v>21</v>
          </cell>
          <cell r="M347" t="str">
            <v xml:space="preserve"> </v>
          </cell>
          <cell r="N347" t="str">
            <v xml:space="preserve"> </v>
          </cell>
          <cell r="O347">
            <v>957</v>
          </cell>
        </row>
        <row r="348">
          <cell r="G348" t="str">
            <v>OC22g</v>
          </cell>
          <cell r="H348" t="str">
            <v>JC</v>
          </cell>
          <cell r="I348" t="str">
            <v>OC</v>
          </cell>
          <cell r="J348">
            <v>22</v>
          </cell>
          <cell r="K348" t="str">
            <v>OC</v>
          </cell>
          <cell r="L348">
            <v>22</v>
          </cell>
          <cell r="M348" t="str">
            <v xml:space="preserve"> </v>
          </cell>
          <cell r="N348" t="str">
            <v xml:space="preserve"> </v>
          </cell>
          <cell r="O348">
            <v>492</v>
          </cell>
        </row>
        <row r="349">
          <cell r="G349" t="str">
            <v>OC23f</v>
          </cell>
          <cell r="H349" t="str">
            <v>JC</v>
          </cell>
          <cell r="I349" t="str">
            <v>OC</v>
          </cell>
          <cell r="J349">
            <v>23</v>
          </cell>
          <cell r="K349" t="str">
            <v>OC</v>
          </cell>
          <cell r="L349">
            <v>23</v>
          </cell>
          <cell r="M349" t="str">
            <v xml:space="preserve"> </v>
          </cell>
          <cell r="N349" t="str">
            <v xml:space="preserve"> </v>
          </cell>
          <cell r="O349">
            <v>348</v>
          </cell>
        </row>
        <row r="350">
          <cell r="G350" t="str">
            <v>OC24f</v>
          </cell>
          <cell r="H350" t="str">
            <v>JC</v>
          </cell>
          <cell r="I350" t="str">
            <v>OC</v>
          </cell>
          <cell r="J350">
            <v>24</v>
          </cell>
          <cell r="K350" t="str">
            <v>OC</v>
          </cell>
          <cell r="L350">
            <v>24</v>
          </cell>
          <cell r="M350" t="str">
            <v xml:space="preserve"> </v>
          </cell>
          <cell r="N350" t="str">
            <v xml:space="preserve"> </v>
          </cell>
          <cell r="O350">
            <v>260</v>
          </cell>
        </row>
        <row r="351">
          <cell r="G351" t="str">
            <v>OC24h</v>
          </cell>
          <cell r="H351" t="str">
            <v>JC</v>
          </cell>
          <cell r="I351" t="str">
            <v>OC</v>
          </cell>
          <cell r="J351">
            <v>24</v>
          </cell>
          <cell r="K351" t="str">
            <v>OC</v>
          </cell>
          <cell r="L351">
            <v>24</v>
          </cell>
          <cell r="M351" t="str">
            <v xml:space="preserve"> </v>
          </cell>
          <cell r="N351" t="str">
            <v xml:space="preserve"> </v>
          </cell>
          <cell r="O351">
            <v>711</v>
          </cell>
        </row>
        <row r="352">
          <cell r="G352" t="str">
            <v>OC24i</v>
          </cell>
          <cell r="H352" t="str">
            <v>JC</v>
          </cell>
          <cell r="I352" t="str">
            <v>OC</v>
          </cell>
          <cell r="J352">
            <v>24</v>
          </cell>
          <cell r="K352" t="str">
            <v>OC</v>
          </cell>
          <cell r="L352">
            <v>24</v>
          </cell>
          <cell r="M352" t="str">
            <v xml:space="preserve"> </v>
          </cell>
          <cell r="N352" t="str">
            <v xml:space="preserve"> </v>
          </cell>
          <cell r="O352">
            <v>211</v>
          </cell>
        </row>
        <row r="353">
          <cell r="G353" t="str">
            <v>OC25g</v>
          </cell>
          <cell r="H353" t="str">
            <v>JC</v>
          </cell>
          <cell r="I353" t="str">
            <v>OC</v>
          </cell>
          <cell r="J353">
            <v>25</v>
          </cell>
          <cell r="K353" t="str">
            <v>OC</v>
          </cell>
          <cell r="L353">
            <v>25</v>
          </cell>
          <cell r="M353" t="str">
            <v xml:space="preserve"> </v>
          </cell>
          <cell r="N353" t="str">
            <v xml:space="preserve"> </v>
          </cell>
          <cell r="O353">
            <v>982</v>
          </cell>
        </row>
        <row r="354">
          <cell r="G354" t="str">
            <v>OC25f</v>
          </cell>
          <cell r="H354" t="str">
            <v>JC</v>
          </cell>
          <cell r="I354" t="str">
            <v>OC</v>
          </cell>
          <cell r="J354">
            <v>25</v>
          </cell>
          <cell r="K354" t="str">
            <v>OC</v>
          </cell>
          <cell r="L354">
            <v>25</v>
          </cell>
          <cell r="M354" t="str">
            <v xml:space="preserve"> </v>
          </cell>
          <cell r="N354" t="str">
            <v xml:space="preserve"> </v>
          </cell>
          <cell r="O354">
            <v>413</v>
          </cell>
        </row>
        <row r="355">
          <cell r="G355" t="str">
            <v>OC26f</v>
          </cell>
          <cell r="H355" t="str">
            <v>JC</v>
          </cell>
          <cell r="I355" t="str">
            <v>OC</v>
          </cell>
          <cell r="J355">
            <v>26</v>
          </cell>
          <cell r="K355" t="str">
            <v>OC</v>
          </cell>
          <cell r="L355">
            <v>26</v>
          </cell>
          <cell r="M355" t="str">
            <v xml:space="preserve"> </v>
          </cell>
          <cell r="N355" t="str">
            <v xml:space="preserve"> </v>
          </cell>
          <cell r="O355">
            <v>92</v>
          </cell>
        </row>
        <row r="356">
          <cell r="G356" t="str">
            <v>OC26g</v>
          </cell>
          <cell r="H356" t="str">
            <v>JC</v>
          </cell>
          <cell r="I356" t="str">
            <v>OC</v>
          </cell>
          <cell r="J356">
            <v>26</v>
          </cell>
          <cell r="K356" t="str">
            <v>OC</v>
          </cell>
          <cell r="L356">
            <v>26</v>
          </cell>
          <cell r="M356" t="str">
            <v xml:space="preserve"> </v>
          </cell>
          <cell r="N356" t="str">
            <v xml:space="preserve"> </v>
          </cell>
          <cell r="O356">
            <v>512</v>
          </cell>
        </row>
        <row r="357">
          <cell r="G357" t="str">
            <v>OC26h</v>
          </cell>
          <cell r="H357" t="str">
            <v>JC</v>
          </cell>
          <cell r="I357" t="str">
            <v>OC</v>
          </cell>
          <cell r="J357">
            <v>26</v>
          </cell>
          <cell r="K357" t="str">
            <v>OC</v>
          </cell>
          <cell r="L357">
            <v>26</v>
          </cell>
          <cell r="M357" t="str">
            <v xml:space="preserve"> </v>
          </cell>
          <cell r="N357" t="str">
            <v xml:space="preserve"> </v>
          </cell>
          <cell r="O357">
            <v>409</v>
          </cell>
        </row>
        <row r="358">
          <cell r="G358" t="str">
            <v>OC26j</v>
          </cell>
          <cell r="H358" t="str">
            <v>JC</v>
          </cell>
          <cell r="I358" t="str">
            <v>OC</v>
          </cell>
          <cell r="J358">
            <v>26</v>
          </cell>
          <cell r="K358" t="str">
            <v>OC</v>
          </cell>
          <cell r="L358">
            <v>26</v>
          </cell>
          <cell r="M358" t="str">
            <v xml:space="preserve"> </v>
          </cell>
          <cell r="N358" t="str">
            <v xml:space="preserve"> </v>
          </cell>
          <cell r="O358">
            <v>506</v>
          </cell>
        </row>
        <row r="359">
          <cell r="G359" t="str">
            <v>OC26i</v>
          </cell>
          <cell r="H359" t="str">
            <v>JC</v>
          </cell>
          <cell r="I359" t="str">
            <v>OC</v>
          </cell>
          <cell r="J359">
            <v>26</v>
          </cell>
          <cell r="K359" t="str">
            <v>OC</v>
          </cell>
          <cell r="L359">
            <v>26</v>
          </cell>
          <cell r="M359" t="str">
            <v xml:space="preserve"> </v>
          </cell>
          <cell r="N359" t="str">
            <v xml:space="preserve"> </v>
          </cell>
          <cell r="O359">
            <v>1163</v>
          </cell>
        </row>
        <row r="360">
          <cell r="G360" t="str">
            <v>OC27h</v>
          </cell>
          <cell r="H360" t="str">
            <v>JC</v>
          </cell>
          <cell r="I360" t="str">
            <v>OC</v>
          </cell>
          <cell r="J360">
            <v>27</v>
          </cell>
          <cell r="K360" t="str">
            <v>OC</v>
          </cell>
          <cell r="L360">
            <v>27</v>
          </cell>
          <cell r="M360" t="str">
            <v xml:space="preserve"> </v>
          </cell>
          <cell r="N360" t="str">
            <v xml:space="preserve"> </v>
          </cell>
          <cell r="O360">
            <v>193</v>
          </cell>
        </row>
        <row r="361">
          <cell r="G361" t="str">
            <v>OC27g</v>
          </cell>
          <cell r="H361" t="str">
            <v>JC</v>
          </cell>
          <cell r="I361" t="str">
            <v>OC</v>
          </cell>
          <cell r="J361">
            <v>27</v>
          </cell>
          <cell r="K361" t="str">
            <v>OC</v>
          </cell>
          <cell r="L361">
            <v>27</v>
          </cell>
          <cell r="M361" t="str">
            <v xml:space="preserve"> </v>
          </cell>
          <cell r="N361" t="str">
            <v xml:space="preserve"> </v>
          </cell>
          <cell r="O361">
            <v>749</v>
          </cell>
        </row>
        <row r="362">
          <cell r="G362" t="str">
            <v>OC22f</v>
          </cell>
          <cell r="H362" t="str">
            <v>JC</v>
          </cell>
          <cell r="I362" t="str">
            <v>OC</v>
          </cell>
          <cell r="J362">
            <v>22</v>
          </cell>
          <cell r="K362" t="str">
            <v>OC</v>
          </cell>
          <cell r="L362">
            <v>22</v>
          </cell>
          <cell r="M362" t="str">
            <v xml:space="preserve"> </v>
          </cell>
          <cell r="N362" t="str">
            <v xml:space="preserve"> </v>
          </cell>
          <cell r="O362">
            <v>292</v>
          </cell>
        </row>
        <row r="363">
          <cell r="G363" t="str">
            <v>OC24g</v>
          </cell>
          <cell r="H363" t="str">
            <v>JC</v>
          </cell>
          <cell r="I363" t="str">
            <v>OC</v>
          </cell>
          <cell r="J363">
            <v>24</v>
          </cell>
          <cell r="K363" t="str">
            <v>OC</v>
          </cell>
          <cell r="L363">
            <v>24</v>
          </cell>
          <cell r="M363" t="str">
            <v xml:space="preserve"> </v>
          </cell>
          <cell r="N363" t="str">
            <v xml:space="preserve"> </v>
          </cell>
          <cell r="O363">
            <v>619</v>
          </cell>
        </row>
        <row r="364">
          <cell r="G364" t="str">
            <v>OC27f</v>
          </cell>
          <cell r="H364" t="str">
            <v>JC</v>
          </cell>
          <cell r="I364" t="str">
            <v>OC</v>
          </cell>
          <cell r="J364">
            <v>27</v>
          </cell>
          <cell r="K364" t="str">
            <v>OC</v>
          </cell>
          <cell r="L364">
            <v>27</v>
          </cell>
          <cell r="M364" t="str">
            <v xml:space="preserve"> </v>
          </cell>
          <cell r="N364" t="str">
            <v xml:space="preserve"> </v>
          </cell>
          <cell r="O364">
            <v>182</v>
          </cell>
        </row>
        <row r="365">
          <cell r="G365" t="str">
            <v>OC22a</v>
          </cell>
          <cell r="H365" t="str">
            <v>JT</v>
          </cell>
          <cell r="I365" t="str">
            <v>OC</v>
          </cell>
          <cell r="J365">
            <v>22</v>
          </cell>
          <cell r="K365" t="str">
            <v>BL</v>
          </cell>
          <cell r="L365">
            <v>0</v>
          </cell>
          <cell r="M365" t="str">
            <v xml:space="preserve"> </v>
          </cell>
          <cell r="N365" t="str">
            <v xml:space="preserve"> </v>
          </cell>
          <cell r="O365">
            <v>176</v>
          </cell>
        </row>
        <row r="366">
          <cell r="G366" t="str">
            <v>OC22b</v>
          </cell>
          <cell r="H366" t="str">
            <v>JC</v>
          </cell>
          <cell r="I366" t="str">
            <v>OC</v>
          </cell>
          <cell r="J366">
            <v>22</v>
          </cell>
          <cell r="K366" t="str">
            <v>OC</v>
          </cell>
          <cell r="L366">
            <v>20</v>
          </cell>
          <cell r="M366" t="str">
            <v xml:space="preserve"> </v>
          </cell>
          <cell r="N366" t="str">
            <v xml:space="preserve"> </v>
          </cell>
          <cell r="O366">
            <v>1192</v>
          </cell>
        </row>
        <row r="367">
          <cell r="G367" t="str">
            <v>OC15f</v>
          </cell>
          <cell r="H367" t="str">
            <v>JC</v>
          </cell>
          <cell r="I367" t="str">
            <v>OC</v>
          </cell>
          <cell r="J367">
            <v>15</v>
          </cell>
          <cell r="K367" t="str">
            <v>OC</v>
          </cell>
          <cell r="L367">
            <v>15</v>
          </cell>
          <cell r="M367" t="str">
            <v xml:space="preserve"> </v>
          </cell>
          <cell r="N367" t="str">
            <v xml:space="preserve"> </v>
          </cell>
          <cell r="O367">
            <v>314</v>
          </cell>
        </row>
        <row r="368">
          <cell r="G368" t="str">
            <v>OC15g</v>
          </cell>
          <cell r="H368" t="str">
            <v>JC</v>
          </cell>
          <cell r="I368" t="str">
            <v>OC</v>
          </cell>
          <cell r="J368">
            <v>15</v>
          </cell>
          <cell r="K368" t="str">
            <v>OC</v>
          </cell>
          <cell r="L368">
            <v>15</v>
          </cell>
          <cell r="M368" t="str">
            <v xml:space="preserve"> </v>
          </cell>
          <cell r="N368" t="str">
            <v xml:space="preserve"> </v>
          </cell>
          <cell r="O368">
            <v>263</v>
          </cell>
        </row>
        <row r="369">
          <cell r="G369" t="str">
            <v>OD1e</v>
          </cell>
          <cell r="H369" t="str">
            <v>JU</v>
          </cell>
          <cell r="I369" t="str">
            <v>OD</v>
          </cell>
          <cell r="J369">
            <v>1</v>
          </cell>
          <cell r="K369" t="str">
            <v>OD</v>
          </cell>
          <cell r="L369">
            <v>2</v>
          </cell>
          <cell r="M369" t="str">
            <v xml:space="preserve"> </v>
          </cell>
          <cell r="N369" t="str">
            <v xml:space="preserve"> </v>
          </cell>
          <cell r="O369">
            <v>380</v>
          </cell>
        </row>
        <row r="370">
          <cell r="G370" t="str">
            <v>OD1b</v>
          </cell>
          <cell r="H370" t="str">
            <v>JC</v>
          </cell>
          <cell r="I370" t="str">
            <v>OD</v>
          </cell>
          <cell r="J370">
            <v>1</v>
          </cell>
          <cell r="K370" t="str">
            <v>OB</v>
          </cell>
          <cell r="L370">
            <v>18</v>
          </cell>
          <cell r="M370" t="str">
            <v xml:space="preserve"> </v>
          </cell>
          <cell r="N370" t="str">
            <v xml:space="preserve"> </v>
          </cell>
          <cell r="O370">
            <v>1252</v>
          </cell>
        </row>
        <row r="371">
          <cell r="G371" t="str">
            <v>OD2a</v>
          </cell>
          <cell r="H371" t="str">
            <v>JT</v>
          </cell>
          <cell r="I371" t="str">
            <v>OD</v>
          </cell>
          <cell r="J371">
            <v>2</v>
          </cell>
          <cell r="K371" t="str">
            <v>OD</v>
          </cell>
          <cell r="L371">
            <v>3</v>
          </cell>
          <cell r="M371" t="str">
            <v xml:space="preserve"> </v>
          </cell>
          <cell r="N371" t="str">
            <v xml:space="preserve"> </v>
          </cell>
          <cell r="O371">
            <v>327</v>
          </cell>
        </row>
        <row r="372">
          <cell r="G372" t="str">
            <v>OD2e1</v>
          </cell>
          <cell r="H372" t="str">
            <v>JU</v>
          </cell>
          <cell r="I372" t="str">
            <v>OD</v>
          </cell>
          <cell r="J372">
            <v>2</v>
          </cell>
          <cell r="K372" t="str">
            <v>OB</v>
          </cell>
          <cell r="L372">
            <v>19</v>
          </cell>
          <cell r="M372" t="str">
            <v xml:space="preserve"> </v>
          </cell>
          <cell r="N372" t="str">
            <v xml:space="preserve"> </v>
          </cell>
          <cell r="O372">
            <v>1123</v>
          </cell>
        </row>
        <row r="373">
          <cell r="G373" t="str">
            <v>OD3e2</v>
          </cell>
          <cell r="H373" t="str">
            <v>JU</v>
          </cell>
          <cell r="I373" t="str">
            <v>OD</v>
          </cell>
          <cell r="J373">
            <v>3</v>
          </cell>
          <cell r="K373" t="str">
            <v>OB</v>
          </cell>
          <cell r="L373">
            <v>20</v>
          </cell>
          <cell r="M373" t="str">
            <v xml:space="preserve"> </v>
          </cell>
          <cell r="N373" t="str">
            <v xml:space="preserve"> </v>
          </cell>
          <cell r="O373">
            <v>989</v>
          </cell>
        </row>
        <row r="374">
          <cell r="G374" t="str">
            <v>OD3a</v>
          </cell>
          <cell r="H374" t="str">
            <v>JT</v>
          </cell>
          <cell r="I374" t="str">
            <v>OD</v>
          </cell>
          <cell r="J374">
            <v>3</v>
          </cell>
          <cell r="K374" t="str">
            <v>OC</v>
          </cell>
          <cell r="L374">
            <v>19</v>
          </cell>
          <cell r="M374" t="str">
            <v xml:space="preserve"> </v>
          </cell>
          <cell r="N374" t="str">
            <v xml:space="preserve"> </v>
          </cell>
          <cell r="O374">
            <v>398</v>
          </cell>
        </row>
        <row r="375">
          <cell r="G375" t="str">
            <v>OD4a</v>
          </cell>
          <cell r="H375" t="str">
            <v>JT</v>
          </cell>
          <cell r="I375" t="str">
            <v>OD</v>
          </cell>
          <cell r="J375">
            <v>4</v>
          </cell>
          <cell r="K375" t="str">
            <v>OD</v>
          </cell>
          <cell r="L375">
            <v>3</v>
          </cell>
          <cell r="M375" t="str">
            <v xml:space="preserve"> </v>
          </cell>
          <cell r="N375" t="str">
            <v xml:space="preserve"> </v>
          </cell>
          <cell r="O375">
            <v>394</v>
          </cell>
        </row>
        <row r="376">
          <cell r="G376" t="str">
            <v>OD4b</v>
          </cell>
          <cell r="H376" t="str">
            <v>JC</v>
          </cell>
          <cell r="I376" t="str">
            <v>OD</v>
          </cell>
          <cell r="J376">
            <v>4</v>
          </cell>
          <cell r="K376" t="str">
            <v>OD</v>
          </cell>
          <cell r="L376">
            <v>3</v>
          </cell>
          <cell r="M376" t="str">
            <v xml:space="preserve"> </v>
          </cell>
          <cell r="N376" t="str">
            <v xml:space="preserve"> </v>
          </cell>
          <cell r="O376">
            <v>1032</v>
          </cell>
        </row>
        <row r="377">
          <cell r="G377" t="str">
            <v>OD5a</v>
          </cell>
          <cell r="H377" t="str">
            <v>JT</v>
          </cell>
          <cell r="I377" t="str">
            <v>OD</v>
          </cell>
          <cell r="J377">
            <v>5</v>
          </cell>
          <cell r="K377" t="str">
            <v>OC</v>
          </cell>
          <cell r="L377">
            <v>21</v>
          </cell>
          <cell r="M377" t="str">
            <v xml:space="preserve"> </v>
          </cell>
          <cell r="N377" t="str">
            <v xml:space="preserve"> </v>
          </cell>
          <cell r="O377">
            <v>427</v>
          </cell>
        </row>
        <row r="378">
          <cell r="G378" t="str">
            <v>OD5b</v>
          </cell>
          <cell r="H378" t="str">
            <v>JC</v>
          </cell>
          <cell r="I378" t="str">
            <v>OD</v>
          </cell>
          <cell r="J378">
            <v>5</v>
          </cell>
          <cell r="K378" t="str">
            <v>OD</v>
          </cell>
          <cell r="L378">
            <v>4</v>
          </cell>
          <cell r="M378" t="str">
            <v xml:space="preserve"> </v>
          </cell>
          <cell r="N378" t="str">
            <v xml:space="preserve"> </v>
          </cell>
          <cell r="O378">
            <v>1047</v>
          </cell>
        </row>
        <row r="379">
          <cell r="G379" t="str">
            <v>OD6a</v>
          </cell>
          <cell r="H379" t="str">
            <v>JT</v>
          </cell>
          <cell r="I379" t="str">
            <v>OD</v>
          </cell>
          <cell r="J379">
            <v>6</v>
          </cell>
          <cell r="K379" t="str">
            <v>OD</v>
          </cell>
          <cell r="L379">
            <v>7</v>
          </cell>
          <cell r="M379" t="str">
            <v xml:space="preserve"> </v>
          </cell>
          <cell r="N379" t="str">
            <v xml:space="preserve"> </v>
          </cell>
          <cell r="O379">
            <v>688</v>
          </cell>
        </row>
        <row r="380">
          <cell r="G380" t="str">
            <v>OD8e1</v>
          </cell>
          <cell r="H380" t="str">
            <v>JU</v>
          </cell>
          <cell r="I380" t="str">
            <v>OD</v>
          </cell>
          <cell r="J380">
            <v>8</v>
          </cell>
          <cell r="K380" t="str">
            <v>OD</v>
          </cell>
          <cell r="L380">
            <v>10.7</v>
          </cell>
          <cell r="M380" t="str">
            <v xml:space="preserve"> </v>
          </cell>
          <cell r="N380" t="str">
            <v xml:space="preserve"> </v>
          </cell>
          <cell r="O380">
            <v>367</v>
          </cell>
        </row>
        <row r="381">
          <cell r="G381" t="str">
            <v>OD8e2</v>
          </cell>
          <cell r="H381" t="str">
            <v>JU</v>
          </cell>
          <cell r="I381" t="str">
            <v>OD</v>
          </cell>
          <cell r="J381">
            <v>8</v>
          </cell>
          <cell r="K381" t="str">
            <v>OD</v>
          </cell>
          <cell r="L381">
            <v>6</v>
          </cell>
          <cell r="M381" t="str">
            <v>BL</v>
          </cell>
          <cell r="N381" t="str">
            <v xml:space="preserve"> </v>
          </cell>
          <cell r="O381">
            <v>1319</v>
          </cell>
        </row>
        <row r="382">
          <cell r="G382" t="str">
            <v>OD9e</v>
          </cell>
          <cell r="H382" t="str">
            <v>JU</v>
          </cell>
          <cell r="I382" t="str">
            <v>OD</v>
          </cell>
          <cell r="J382">
            <v>9</v>
          </cell>
          <cell r="K382" t="str">
            <v>OD</v>
          </cell>
          <cell r="L382">
            <v>13.1</v>
          </cell>
          <cell r="M382" t="str">
            <v xml:space="preserve"> </v>
          </cell>
          <cell r="N382" t="str">
            <v xml:space="preserve"> </v>
          </cell>
          <cell r="O382">
            <v>406</v>
          </cell>
        </row>
        <row r="383">
          <cell r="G383" t="str">
            <v>OD9b</v>
          </cell>
          <cell r="H383" t="str">
            <v>JC</v>
          </cell>
          <cell r="I383" t="str">
            <v>OD</v>
          </cell>
          <cell r="J383">
            <v>9</v>
          </cell>
          <cell r="K383" t="str">
            <v>OD</v>
          </cell>
          <cell r="L383">
            <v>8</v>
          </cell>
          <cell r="M383" t="str">
            <v xml:space="preserve"> </v>
          </cell>
          <cell r="N383" t="str">
            <v xml:space="preserve"> </v>
          </cell>
          <cell r="O383">
            <v>1687</v>
          </cell>
        </row>
        <row r="384">
          <cell r="G384" t="str">
            <v>OD10a</v>
          </cell>
          <cell r="H384" t="str">
            <v>JT</v>
          </cell>
          <cell r="I384" t="str">
            <v>OD</v>
          </cell>
          <cell r="J384">
            <v>10</v>
          </cell>
          <cell r="K384" t="str">
            <v>OD</v>
          </cell>
          <cell r="L384">
            <v>11</v>
          </cell>
          <cell r="M384" t="str">
            <v xml:space="preserve"> </v>
          </cell>
          <cell r="N384" t="str">
            <v xml:space="preserve"> </v>
          </cell>
          <cell r="O384">
            <v>260</v>
          </cell>
        </row>
        <row r="385">
          <cell r="G385" t="str">
            <v>OD10b</v>
          </cell>
          <cell r="H385" t="str">
            <v>JC</v>
          </cell>
          <cell r="I385" t="str">
            <v>OD</v>
          </cell>
          <cell r="J385">
            <v>10</v>
          </cell>
          <cell r="K385" t="str">
            <v>OD</v>
          </cell>
          <cell r="L385">
            <v>7</v>
          </cell>
          <cell r="M385" t="str">
            <v xml:space="preserve"> </v>
          </cell>
          <cell r="N385" t="str">
            <v xml:space="preserve"> </v>
          </cell>
          <cell r="O385">
            <v>1190</v>
          </cell>
        </row>
        <row r="386">
          <cell r="G386" t="str">
            <v>OD11b</v>
          </cell>
          <cell r="H386" t="str">
            <v>JC</v>
          </cell>
          <cell r="I386" t="str">
            <v>OD</v>
          </cell>
          <cell r="J386">
            <v>11</v>
          </cell>
          <cell r="K386" t="str">
            <v>BL</v>
          </cell>
          <cell r="L386">
            <v>0</v>
          </cell>
          <cell r="M386" t="str">
            <v xml:space="preserve"> </v>
          </cell>
          <cell r="N386" t="str">
            <v xml:space="preserve"> </v>
          </cell>
          <cell r="O386">
            <v>1185</v>
          </cell>
        </row>
        <row r="387">
          <cell r="G387" t="str">
            <v>OD12a</v>
          </cell>
          <cell r="H387" t="str">
            <v>JT</v>
          </cell>
          <cell r="I387" t="str">
            <v>OD</v>
          </cell>
          <cell r="J387">
            <v>12</v>
          </cell>
          <cell r="K387" t="str">
            <v>OD</v>
          </cell>
          <cell r="L387">
            <v>9</v>
          </cell>
          <cell r="M387" t="str">
            <v xml:space="preserve"> </v>
          </cell>
          <cell r="N387" t="str">
            <v xml:space="preserve"> </v>
          </cell>
          <cell r="O387">
            <v>375</v>
          </cell>
        </row>
        <row r="388">
          <cell r="G388" t="str">
            <v>OD12b</v>
          </cell>
          <cell r="H388" t="str">
            <v>JC</v>
          </cell>
          <cell r="I388" t="str">
            <v>OD</v>
          </cell>
          <cell r="J388">
            <v>12</v>
          </cell>
          <cell r="K388" t="str">
            <v>OD</v>
          </cell>
          <cell r="L388">
            <v>9</v>
          </cell>
          <cell r="M388" t="str">
            <v xml:space="preserve"> </v>
          </cell>
          <cell r="N388" t="str">
            <v xml:space="preserve"> </v>
          </cell>
          <cell r="O388">
            <v>713</v>
          </cell>
        </row>
        <row r="389">
          <cell r="G389" t="str">
            <v>OD13a</v>
          </cell>
          <cell r="H389" t="str">
            <v>JT</v>
          </cell>
          <cell r="I389" t="str">
            <v>OD</v>
          </cell>
          <cell r="J389">
            <v>13</v>
          </cell>
          <cell r="K389" t="str">
            <v>OD</v>
          </cell>
          <cell r="L389">
            <v>14</v>
          </cell>
          <cell r="M389" t="str">
            <v xml:space="preserve"> </v>
          </cell>
          <cell r="N389" t="str">
            <v xml:space="preserve"> </v>
          </cell>
          <cell r="O389">
            <v>388</v>
          </cell>
        </row>
        <row r="390">
          <cell r="G390" t="str">
            <v>OD13b</v>
          </cell>
          <cell r="H390" t="str">
            <v>JC</v>
          </cell>
          <cell r="I390" t="str">
            <v>OD</v>
          </cell>
          <cell r="J390">
            <v>13</v>
          </cell>
          <cell r="K390" t="str">
            <v>OD</v>
          </cell>
          <cell r="L390">
            <v>10</v>
          </cell>
          <cell r="M390" t="str">
            <v xml:space="preserve"> </v>
          </cell>
          <cell r="N390" t="str">
            <v xml:space="preserve"> </v>
          </cell>
          <cell r="O390">
            <v>1076</v>
          </cell>
        </row>
        <row r="391">
          <cell r="G391" t="str">
            <v>OD14a</v>
          </cell>
          <cell r="H391" t="str">
            <v>JT</v>
          </cell>
          <cell r="I391" t="str">
            <v>OD</v>
          </cell>
          <cell r="J391">
            <v>14</v>
          </cell>
          <cell r="K391" t="str">
            <v>OD</v>
          </cell>
          <cell r="L391">
            <v>18</v>
          </cell>
          <cell r="M391" t="str">
            <v xml:space="preserve"> </v>
          </cell>
          <cell r="N391" t="str">
            <v xml:space="preserve"> </v>
          </cell>
          <cell r="O391">
            <v>341</v>
          </cell>
        </row>
        <row r="392">
          <cell r="G392" t="str">
            <v>OD14b</v>
          </cell>
          <cell r="H392" t="str">
            <v>JC</v>
          </cell>
          <cell r="I392" t="str">
            <v>OD</v>
          </cell>
          <cell r="J392">
            <v>14</v>
          </cell>
          <cell r="K392" t="str">
            <v>OD</v>
          </cell>
          <cell r="L392">
            <v>11</v>
          </cell>
          <cell r="M392" t="str">
            <v xml:space="preserve"> </v>
          </cell>
          <cell r="N392" t="str">
            <v xml:space="preserve"> </v>
          </cell>
          <cell r="O392">
            <v>991</v>
          </cell>
        </row>
        <row r="393">
          <cell r="G393" t="str">
            <v>OD15e</v>
          </cell>
          <cell r="H393" t="str">
            <v>JU</v>
          </cell>
          <cell r="I393" t="str">
            <v>OD</v>
          </cell>
          <cell r="J393">
            <v>15</v>
          </cell>
          <cell r="K393" t="str">
            <v>OD</v>
          </cell>
          <cell r="L393" t="str">
            <v>20,16,13</v>
          </cell>
          <cell r="M393" t="str">
            <v xml:space="preserve"> </v>
          </cell>
          <cell r="N393" t="str">
            <v xml:space="preserve"> </v>
          </cell>
          <cell r="O393">
            <v>575</v>
          </cell>
        </row>
        <row r="394">
          <cell r="G394" t="str">
            <v>OD15b</v>
          </cell>
          <cell r="H394" t="str">
            <v>JC</v>
          </cell>
          <cell r="I394" t="str">
            <v>OD</v>
          </cell>
          <cell r="J394">
            <v>15</v>
          </cell>
          <cell r="K394" t="str">
            <v>OD</v>
          </cell>
          <cell r="L394">
            <v>9.1199999999999992</v>
          </cell>
          <cell r="M394" t="str">
            <v xml:space="preserve"> </v>
          </cell>
          <cell r="N394" t="str">
            <v xml:space="preserve"> </v>
          </cell>
          <cell r="O394">
            <v>472</v>
          </cell>
        </row>
        <row r="395">
          <cell r="G395" t="str">
            <v>OD16a</v>
          </cell>
          <cell r="H395" t="str">
            <v>JT</v>
          </cell>
          <cell r="I395" t="str">
            <v>OD</v>
          </cell>
          <cell r="J395">
            <v>16</v>
          </cell>
          <cell r="K395" t="str">
            <v>OD</v>
          </cell>
          <cell r="L395">
            <v>17</v>
          </cell>
          <cell r="M395" t="str">
            <v xml:space="preserve"> </v>
          </cell>
          <cell r="N395" t="str">
            <v xml:space="preserve"> </v>
          </cell>
          <cell r="O395">
            <v>210</v>
          </cell>
        </row>
        <row r="396">
          <cell r="G396" t="str">
            <v>OD16b</v>
          </cell>
          <cell r="H396" t="str">
            <v>JC</v>
          </cell>
          <cell r="I396" t="str">
            <v>OD</v>
          </cell>
          <cell r="J396">
            <v>16</v>
          </cell>
          <cell r="K396" t="str">
            <v>OD</v>
          </cell>
          <cell r="L396">
            <v>13</v>
          </cell>
          <cell r="M396" t="str">
            <v xml:space="preserve"> </v>
          </cell>
          <cell r="N396" t="str">
            <v xml:space="preserve"> </v>
          </cell>
          <cell r="O396">
            <v>1159</v>
          </cell>
        </row>
        <row r="397">
          <cell r="G397" t="str">
            <v>OD17a</v>
          </cell>
          <cell r="H397" t="str">
            <v>JT</v>
          </cell>
          <cell r="I397" t="str">
            <v>OD</v>
          </cell>
          <cell r="J397">
            <v>17</v>
          </cell>
          <cell r="K397" t="str">
            <v>OD</v>
          </cell>
          <cell r="L397">
            <v>18</v>
          </cell>
          <cell r="M397" t="str">
            <v xml:space="preserve"> </v>
          </cell>
          <cell r="N397" t="str">
            <v xml:space="preserve"> </v>
          </cell>
          <cell r="O397">
            <v>440</v>
          </cell>
        </row>
        <row r="398">
          <cell r="G398" t="str">
            <v>OD17b</v>
          </cell>
          <cell r="H398" t="str">
            <v>JC</v>
          </cell>
          <cell r="I398" t="str">
            <v>OD</v>
          </cell>
          <cell r="J398">
            <v>17</v>
          </cell>
          <cell r="K398" t="str">
            <v>OD</v>
          </cell>
          <cell r="L398">
            <v>14</v>
          </cell>
          <cell r="M398" t="str">
            <v xml:space="preserve"> </v>
          </cell>
          <cell r="N398" t="str">
            <v xml:space="preserve"> </v>
          </cell>
          <cell r="O398">
            <v>1118</v>
          </cell>
        </row>
        <row r="399">
          <cell r="G399" t="str">
            <v>OD18b</v>
          </cell>
          <cell r="H399" t="str">
            <v>JC</v>
          </cell>
          <cell r="I399" t="str">
            <v>OD</v>
          </cell>
          <cell r="J399">
            <v>18</v>
          </cell>
          <cell r="K399" t="str">
            <v>BL</v>
          </cell>
          <cell r="L399">
            <v>0</v>
          </cell>
          <cell r="M399" t="str">
            <v xml:space="preserve"> </v>
          </cell>
          <cell r="N399" t="str">
            <v xml:space="preserve"> </v>
          </cell>
          <cell r="O399">
            <v>645</v>
          </cell>
        </row>
        <row r="400">
          <cell r="G400" t="str">
            <v>OD19e</v>
          </cell>
          <cell r="H400" t="str">
            <v>JU</v>
          </cell>
          <cell r="I400" t="str">
            <v>OD</v>
          </cell>
          <cell r="J400">
            <v>19</v>
          </cell>
          <cell r="K400" t="str">
            <v>OD</v>
          </cell>
          <cell r="L400">
            <v>20</v>
          </cell>
          <cell r="M400" t="str">
            <v xml:space="preserve"> </v>
          </cell>
          <cell r="N400" t="str">
            <v xml:space="preserve"> </v>
          </cell>
          <cell r="O400">
            <v>240</v>
          </cell>
        </row>
        <row r="401">
          <cell r="G401" t="str">
            <v>OD19b</v>
          </cell>
          <cell r="H401" t="str">
            <v>JC</v>
          </cell>
          <cell r="I401" t="str">
            <v>OD</v>
          </cell>
          <cell r="J401">
            <v>19</v>
          </cell>
          <cell r="K401" t="str">
            <v>OD</v>
          </cell>
          <cell r="L401">
            <v>15</v>
          </cell>
          <cell r="M401" t="str">
            <v xml:space="preserve"> </v>
          </cell>
          <cell r="N401" t="str">
            <v xml:space="preserve"> </v>
          </cell>
          <cell r="O401">
            <v>1019</v>
          </cell>
        </row>
        <row r="402">
          <cell r="G402" t="str">
            <v>OD20a</v>
          </cell>
          <cell r="H402" t="str">
            <v>JT</v>
          </cell>
          <cell r="I402" t="str">
            <v>OD</v>
          </cell>
          <cell r="J402">
            <v>20</v>
          </cell>
          <cell r="K402" t="str">
            <v>OD</v>
          </cell>
          <cell r="L402" t="str">
            <v>27,21,17</v>
          </cell>
          <cell r="M402" t="str">
            <v xml:space="preserve"> </v>
          </cell>
          <cell r="N402" t="str">
            <v xml:space="preserve"> </v>
          </cell>
          <cell r="O402">
            <v>506</v>
          </cell>
        </row>
        <row r="403">
          <cell r="G403" t="str">
            <v>OD20b</v>
          </cell>
          <cell r="H403" t="str">
            <v>JC</v>
          </cell>
          <cell r="I403" t="str">
            <v>OD</v>
          </cell>
          <cell r="J403">
            <v>20</v>
          </cell>
          <cell r="K403" t="str">
            <v>OD</v>
          </cell>
          <cell r="L403">
            <v>16</v>
          </cell>
          <cell r="M403" t="str">
            <v xml:space="preserve"> </v>
          </cell>
          <cell r="N403" t="str">
            <v xml:space="preserve"> </v>
          </cell>
          <cell r="O403">
            <v>1088</v>
          </cell>
        </row>
        <row r="404">
          <cell r="G404" t="str">
            <v>OD21a</v>
          </cell>
          <cell r="H404" t="str">
            <v>JT</v>
          </cell>
          <cell r="I404" t="str">
            <v>OD</v>
          </cell>
          <cell r="J404">
            <v>21</v>
          </cell>
          <cell r="K404" t="str">
            <v>OD</v>
          </cell>
          <cell r="L404">
            <v>22</v>
          </cell>
          <cell r="M404" t="str">
            <v xml:space="preserve"> </v>
          </cell>
          <cell r="N404" t="str">
            <v xml:space="preserve"> </v>
          </cell>
          <cell r="O404">
            <v>125</v>
          </cell>
        </row>
        <row r="405">
          <cell r="G405" t="str">
            <v>OD21b</v>
          </cell>
          <cell r="H405" t="str">
            <v>JC</v>
          </cell>
          <cell r="I405" t="str">
            <v>OD</v>
          </cell>
          <cell r="J405">
            <v>21</v>
          </cell>
          <cell r="K405" t="str">
            <v>OD</v>
          </cell>
          <cell r="L405">
            <v>17</v>
          </cell>
          <cell r="M405" t="str">
            <v xml:space="preserve"> </v>
          </cell>
          <cell r="N405" t="str">
            <v xml:space="preserve"> </v>
          </cell>
          <cell r="O405">
            <v>1014</v>
          </cell>
        </row>
        <row r="406">
          <cell r="G406" t="str">
            <v>OD22a</v>
          </cell>
          <cell r="H406" t="str">
            <v>JT</v>
          </cell>
          <cell r="I406" t="str">
            <v>OD</v>
          </cell>
          <cell r="J406">
            <v>22</v>
          </cell>
          <cell r="K406" t="str">
            <v>OD</v>
          </cell>
          <cell r="L406">
            <v>23</v>
          </cell>
          <cell r="M406" t="str">
            <v xml:space="preserve"> </v>
          </cell>
          <cell r="N406" t="str">
            <v xml:space="preserve"> </v>
          </cell>
          <cell r="O406">
            <v>327</v>
          </cell>
        </row>
        <row r="407">
          <cell r="G407" t="str">
            <v>OD22b</v>
          </cell>
          <cell r="H407" t="str">
            <v>JC</v>
          </cell>
          <cell r="I407" t="str">
            <v>OD</v>
          </cell>
          <cell r="J407">
            <v>22</v>
          </cell>
          <cell r="K407" t="str">
            <v>OD</v>
          </cell>
          <cell r="L407">
            <v>18</v>
          </cell>
          <cell r="M407" t="str">
            <v xml:space="preserve"> </v>
          </cell>
          <cell r="N407" t="str">
            <v xml:space="preserve"> </v>
          </cell>
          <cell r="O407">
            <v>712</v>
          </cell>
        </row>
        <row r="408">
          <cell r="G408" t="str">
            <v>OD23a</v>
          </cell>
          <cell r="H408" t="str">
            <v>JT</v>
          </cell>
          <cell r="I408" t="str">
            <v>OD</v>
          </cell>
          <cell r="J408">
            <v>23</v>
          </cell>
          <cell r="K408" t="str">
            <v>OD</v>
          </cell>
          <cell r="L408">
            <v>24</v>
          </cell>
          <cell r="M408" t="str">
            <v xml:space="preserve"> </v>
          </cell>
          <cell r="N408" t="str">
            <v xml:space="preserve"> </v>
          </cell>
          <cell r="O408">
            <v>228</v>
          </cell>
        </row>
        <row r="409">
          <cell r="G409" t="str">
            <v>OD25a</v>
          </cell>
          <cell r="H409" t="str">
            <v>JT</v>
          </cell>
          <cell r="I409" t="str">
            <v>OD</v>
          </cell>
          <cell r="J409">
            <v>25</v>
          </cell>
          <cell r="K409" t="str">
            <v>OD</v>
          </cell>
          <cell r="L409" t="str">
            <v>26,24,23</v>
          </cell>
          <cell r="M409" t="str">
            <v xml:space="preserve"> </v>
          </cell>
          <cell r="N409" t="str">
            <v xml:space="preserve"> </v>
          </cell>
          <cell r="O409">
            <v>733</v>
          </cell>
        </row>
        <row r="410">
          <cell r="G410" t="str">
            <v>OD26a1</v>
          </cell>
          <cell r="H410" t="str">
            <v>JT</v>
          </cell>
          <cell r="I410" t="str">
            <v>OD</v>
          </cell>
          <cell r="J410">
            <v>26</v>
          </cell>
          <cell r="K410" t="str">
            <v>OD</v>
          </cell>
          <cell r="L410">
            <v>24</v>
          </cell>
          <cell r="M410" t="str">
            <v xml:space="preserve"> </v>
          </cell>
          <cell r="N410" t="str">
            <v xml:space="preserve"> </v>
          </cell>
          <cell r="O410">
            <v>280</v>
          </cell>
        </row>
        <row r="411">
          <cell r="G411" t="str">
            <v>OD26a2</v>
          </cell>
          <cell r="H411" t="str">
            <v>JT</v>
          </cell>
          <cell r="I411" t="str">
            <v>OD</v>
          </cell>
          <cell r="J411">
            <v>26</v>
          </cell>
          <cell r="K411" t="str">
            <v>OD</v>
          </cell>
          <cell r="L411">
            <v>24</v>
          </cell>
          <cell r="M411" t="str">
            <v xml:space="preserve"> </v>
          </cell>
          <cell r="N411" t="str">
            <v xml:space="preserve"> </v>
          </cell>
          <cell r="O411">
            <v>183</v>
          </cell>
        </row>
        <row r="412">
          <cell r="G412" t="str">
            <v>OD27b</v>
          </cell>
          <cell r="H412" t="str">
            <v>JC</v>
          </cell>
          <cell r="I412" t="str">
            <v>OD</v>
          </cell>
          <cell r="J412">
            <v>27</v>
          </cell>
          <cell r="K412" t="str">
            <v>OD</v>
          </cell>
          <cell r="L412">
            <v>21</v>
          </cell>
          <cell r="M412" t="str">
            <v xml:space="preserve"> </v>
          </cell>
          <cell r="N412" t="str">
            <v xml:space="preserve"> </v>
          </cell>
          <cell r="O412">
            <v>472</v>
          </cell>
        </row>
        <row r="413">
          <cell r="G413" t="str">
            <v>OD21d</v>
          </cell>
          <cell r="H413" t="str">
            <v>JC</v>
          </cell>
          <cell r="I413" t="str">
            <v>OD</v>
          </cell>
          <cell r="J413">
            <v>21</v>
          </cell>
          <cell r="K413" t="str">
            <v>BL</v>
          </cell>
          <cell r="L413">
            <v>0</v>
          </cell>
          <cell r="M413" t="str">
            <v xml:space="preserve"> </v>
          </cell>
          <cell r="N413" t="str">
            <v xml:space="preserve"> </v>
          </cell>
          <cell r="O413">
            <v>219</v>
          </cell>
        </row>
        <row r="414">
          <cell r="G414" t="str">
            <v>OD25b</v>
          </cell>
          <cell r="H414" t="str">
            <v>JC</v>
          </cell>
          <cell r="I414" t="str">
            <v>OD</v>
          </cell>
          <cell r="J414">
            <v>25</v>
          </cell>
          <cell r="K414" t="str">
            <v>OD</v>
          </cell>
          <cell r="L414">
            <v>23</v>
          </cell>
          <cell r="M414" t="str">
            <v xml:space="preserve"> </v>
          </cell>
          <cell r="N414" t="str">
            <v xml:space="preserve"> </v>
          </cell>
          <cell r="O414">
            <v>335</v>
          </cell>
        </row>
        <row r="415">
          <cell r="G415" t="str">
            <v>OD5d</v>
          </cell>
          <cell r="H415" t="str">
            <v>JC</v>
          </cell>
          <cell r="I415" t="str">
            <v>OD</v>
          </cell>
          <cell r="J415">
            <v>5</v>
          </cell>
          <cell r="K415" t="str">
            <v>BL</v>
          </cell>
          <cell r="L415">
            <v>0</v>
          </cell>
          <cell r="M415" t="str">
            <v xml:space="preserve"> </v>
          </cell>
          <cell r="N415" t="str">
            <v xml:space="preserve"> </v>
          </cell>
          <cell r="O415">
            <v>125</v>
          </cell>
        </row>
        <row r="416">
          <cell r="G416" t="str">
            <v>OD4c</v>
          </cell>
          <cell r="H416" t="str">
            <v>JC</v>
          </cell>
          <cell r="I416" t="str">
            <v>OD</v>
          </cell>
          <cell r="J416">
            <v>4</v>
          </cell>
          <cell r="K416" t="str">
            <v>BL</v>
          </cell>
          <cell r="L416">
            <v>0</v>
          </cell>
          <cell r="M416" t="str">
            <v xml:space="preserve"> </v>
          </cell>
          <cell r="N416" t="str">
            <v xml:space="preserve"> </v>
          </cell>
          <cell r="O416">
            <v>191</v>
          </cell>
        </row>
        <row r="417">
          <cell r="G417" t="str">
            <v>OD5c</v>
          </cell>
          <cell r="H417" t="str">
            <v>JC</v>
          </cell>
          <cell r="I417" t="str">
            <v>OD</v>
          </cell>
          <cell r="J417">
            <v>5</v>
          </cell>
          <cell r="K417" t="str">
            <v>BL</v>
          </cell>
          <cell r="L417">
            <v>0</v>
          </cell>
          <cell r="M417" t="str">
            <v xml:space="preserve"> </v>
          </cell>
          <cell r="N417" t="str">
            <v xml:space="preserve"> </v>
          </cell>
          <cell r="O417">
            <v>50</v>
          </cell>
        </row>
        <row r="418">
          <cell r="G418" t="str">
            <v>OD1d</v>
          </cell>
          <cell r="H418" t="str">
            <v>JC</v>
          </cell>
          <cell r="I418" t="str">
            <v>OD</v>
          </cell>
          <cell r="J418">
            <v>1</v>
          </cell>
          <cell r="K418" t="str">
            <v>BL</v>
          </cell>
          <cell r="L418">
            <v>0</v>
          </cell>
          <cell r="M418" t="str">
            <v xml:space="preserve"> </v>
          </cell>
          <cell r="N418" t="str">
            <v xml:space="preserve"> </v>
          </cell>
          <cell r="O418">
            <v>898</v>
          </cell>
        </row>
        <row r="419">
          <cell r="G419" t="str">
            <v>OD24a</v>
          </cell>
          <cell r="H419" t="str">
            <v>JT</v>
          </cell>
          <cell r="I419" t="str">
            <v>OD</v>
          </cell>
          <cell r="J419">
            <v>24</v>
          </cell>
          <cell r="K419" t="str">
            <v>BL</v>
          </cell>
          <cell r="L419">
            <v>0</v>
          </cell>
          <cell r="M419" t="str">
            <v xml:space="preserve"> </v>
          </cell>
          <cell r="N419" t="str">
            <v xml:space="preserve"> </v>
          </cell>
          <cell r="O419">
            <v>255</v>
          </cell>
        </row>
        <row r="420">
          <cell r="G420" t="str">
            <v>OD2e2</v>
          </cell>
          <cell r="H420" t="str">
            <v>JU</v>
          </cell>
          <cell r="I420" t="str">
            <v>OD</v>
          </cell>
          <cell r="J420">
            <v>2</v>
          </cell>
          <cell r="K420" t="str">
            <v>BL</v>
          </cell>
          <cell r="L420">
            <v>0</v>
          </cell>
          <cell r="M420" t="str">
            <v xml:space="preserve"> </v>
          </cell>
          <cell r="N420" t="str">
            <v xml:space="preserve"> </v>
          </cell>
          <cell r="O420">
            <v>289</v>
          </cell>
        </row>
        <row r="421">
          <cell r="G421" t="str">
            <v>OD3e1</v>
          </cell>
          <cell r="H421" t="str">
            <v>JU</v>
          </cell>
          <cell r="I421" t="str">
            <v>OD</v>
          </cell>
          <cell r="J421">
            <v>3</v>
          </cell>
          <cell r="K421" t="str">
            <v>OC</v>
          </cell>
          <cell r="L421">
            <v>17</v>
          </cell>
          <cell r="M421" t="str">
            <v xml:space="preserve"> </v>
          </cell>
          <cell r="N421" t="str">
            <v xml:space="preserve"> </v>
          </cell>
          <cell r="O421">
            <v>216</v>
          </cell>
        </row>
        <row r="422">
          <cell r="G422" t="str">
            <v>OD2f</v>
          </cell>
          <cell r="H422" t="str">
            <v>JC</v>
          </cell>
          <cell r="I422" t="str">
            <v>OD</v>
          </cell>
          <cell r="J422">
            <v>2</v>
          </cell>
          <cell r="K422" t="str">
            <v>OD</v>
          </cell>
          <cell r="L422">
            <v>2</v>
          </cell>
          <cell r="M422" t="str">
            <v xml:space="preserve"> </v>
          </cell>
          <cell r="N422" t="str">
            <v xml:space="preserve"> </v>
          </cell>
          <cell r="O422">
            <v>955</v>
          </cell>
        </row>
        <row r="423">
          <cell r="G423" t="str">
            <v>OD3f</v>
          </cell>
          <cell r="H423" t="str">
            <v>JC</v>
          </cell>
          <cell r="I423" t="str">
            <v>OD</v>
          </cell>
          <cell r="J423">
            <v>3</v>
          </cell>
          <cell r="K423" t="str">
            <v>OD</v>
          </cell>
          <cell r="L423">
            <v>3</v>
          </cell>
          <cell r="M423" t="str">
            <v xml:space="preserve"> </v>
          </cell>
          <cell r="N423" t="str">
            <v xml:space="preserve"> </v>
          </cell>
          <cell r="O423">
            <v>172</v>
          </cell>
        </row>
        <row r="424">
          <cell r="G424" t="str">
            <v>OD3h</v>
          </cell>
          <cell r="H424" t="str">
            <v>JC</v>
          </cell>
          <cell r="I424" t="str">
            <v>OD</v>
          </cell>
          <cell r="J424">
            <v>3</v>
          </cell>
          <cell r="K424" t="str">
            <v>OD</v>
          </cell>
          <cell r="L424">
            <v>3</v>
          </cell>
          <cell r="M424" t="str">
            <v xml:space="preserve"> </v>
          </cell>
          <cell r="N424" t="str">
            <v xml:space="preserve"> </v>
          </cell>
          <cell r="O424">
            <v>744</v>
          </cell>
        </row>
        <row r="425">
          <cell r="G425" t="str">
            <v>OD3g</v>
          </cell>
          <cell r="H425" t="str">
            <v>JC</v>
          </cell>
          <cell r="I425" t="str">
            <v>OD</v>
          </cell>
          <cell r="J425">
            <v>3</v>
          </cell>
          <cell r="K425" t="str">
            <v>OD</v>
          </cell>
          <cell r="L425">
            <v>3</v>
          </cell>
          <cell r="M425" t="str">
            <v xml:space="preserve"> </v>
          </cell>
          <cell r="N425" t="str">
            <v xml:space="preserve"> </v>
          </cell>
          <cell r="O425">
            <v>179</v>
          </cell>
        </row>
        <row r="426">
          <cell r="G426" t="str">
            <v>OD4f</v>
          </cell>
          <cell r="H426" t="str">
            <v>JC</v>
          </cell>
          <cell r="I426" t="str">
            <v>OD</v>
          </cell>
          <cell r="J426">
            <v>4</v>
          </cell>
          <cell r="K426" t="str">
            <v>OD</v>
          </cell>
          <cell r="L426">
            <v>4</v>
          </cell>
          <cell r="M426" t="str">
            <v xml:space="preserve"> </v>
          </cell>
          <cell r="N426" t="str">
            <v xml:space="preserve"> </v>
          </cell>
          <cell r="O426">
            <v>264</v>
          </cell>
        </row>
        <row r="427">
          <cell r="G427" t="str">
            <v>OD4g</v>
          </cell>
          <cell r="H427" t="str">
            <v>JC</v>
          </cell>
          <cell r="I427" t="str">
            <v>OD</v>
          </cell>
          <cell r="J427">
            <v>4</v>
          </cell>
          <cell r="K427" t="str">
            <v>OD</v>
          </cell>
          <cell r="L427">
            <v>4</v>
          </cell>
          <cell r="M427" t="str">
            <v xml:space="preserve"> </v>
          </cell>
          <cell r="N427" t="str">
            <v xml:space="preserve"> </v>
          </cell>
          <cell r="O427">
            <v>238</v>
          </cell>
        </row>
        <row r="428">
          <cell r="G428" t="str">
            <v>OD5g</v>
          </cell>
          <cell r="H428" t="str">
            <v>JC</v>
          </cell>
          <cell r="I428" t="str">
            <v>OD</v>
          </cell>
          <cell r="J428">
            <v>5</v>
          </cell>
          <cell r="K428" t="str">
            <v>OD</v>
          </cell>
          <cell r="L428">
            <v>5</v>
          </cell>
          <cell r="M428" t="str">
            <v xml:space="preserve"> </v>
          </cell>
          <cell r="N428" t="str">
            <v xml:space="preserve"> </v>
          </cell>
          <cell r="O428">
            <v>687</v>
          </cell>
        </row>
        <row r="429">
          <cell r="G429" t="str">
            <v>OD5f</v>
          </cell>
          <cell r="H429" t="str">
            <v>JC</v>
          </cell>
          <cell r="I429" t="str">
            <v>OD</v>
          </cell>
          <cell r="J429">
            <v>5</v>
          </cell>
          <cell r="K429" t="str">
            <v>OD</v>
          </cell>
          <cell r="L429">
            <v>5</v>
          </cell>
          <cell r="M429" t="str">
            <v xml:space="preserve"> </v>
          </cell>
          <cell r="N429" t="str">
            <v xml:space="preserve"> </v>
          </cell>
          <cell r="O429">
            <v>230</v>
          </cell>
        </row>
        <row r="430">
          <cell r="G430" t="str">
            <v>OD6f</v>
          </cell>
          <cell r="H430" t="str">
            <v>JC</v>
          </cell>
          <cell r="I430" t="str">
            <v>OD</v>
          </cell>
          <cell r="J430">
            <v>6</v>
          </cell>
          <cell r="K430" t="str">
            <v>OD</v>
          </cell>
          <cell r="L430">
            <v>6</v>
          </cell>
          <cell r="M430" t="str">
            <v xml:space="preserve"> </v>
          </cell>
          <cell r="N430" t="str">
            <v xml:space="preserve"> </v>
          </cell>
          <cell r="O430">
            <v>496</v>
          </cell>
        </row>
        <row r="431">
          <cell r="G431" t="str">
            <v>OD6g</v>
          </cell>
          <cell r="H431" t="str">
            <v>JC</v>
          </cell>
          <cell r="I431" t="str">
            <v>OD</v>
          </cell>
          <cell r="J431">
            <v>6</v>
          </cell>
          <cell r="K431" t="str">
            <v>OD</v>
          </cell>
          <cell r="L431">
            <v>6</v>
          </cell>
          <cell r="M431" t="str">
            <v xml:space="preserve"> </v>
          </cell>
          <cell r="N431" t="str">
            <v xml:space="preserve"> </v>
          </cell>
          <cell r="O431">
            <v>284</v>
          </cell>
        </row>
        <row r="432">
          <cell r="G432" t="str">
            <v>OD7f</v>
          </cell>
          <cell r="H432" t="str">
            <v>JC</v>
          </cell>
          <cell r="I432" t="str">
            <v>OD</v>
          </cell>
          <cell r="J432">
            <v>7</v>
          </cell>
          <cell r="K432" t="str">
            <v>OD</v>
          </cell>
          <cell r="L432">
            <v>7</v>
          </cell>
          <cell r="M432" t="str">
            <v xml:space="preserve"> </v>
          </cell>
          <cell r="N432" t="str">
            <v xml:space="preserve"> </v>
          </cell>
          <cell r="O432">
            <v>945</v>
          </cell>
        </row>
        <row r="433">
          <cell r="G433" t="str">
            <v>OD7g</v>
          </cell>
          <cell r="H433" t="str">
            <v>JC</v>
          </cell>
          <cell r="I433" t="str">
            <v>OD</v>
          </cell>
          <cell r="J433">
            <v>7</v>
          </cell>
          <cell r="K433" t="str">
            <v>OD</v>
          </cell>
          <cell r="L433">
            <v>7</v>
          </cell>
          <cell r="M433" t="str">
            <v xml:space="preserve"> </v>
          </cell>
          <cell r="N433" t="str">
            <v xml:space="preserve"> </v>
          </cell>
          <cell r="O433">
            <v>407</v>
          </cell>
        </row>
        <row r="434">
          <cell r="G434" t="str">
            <v>OD8f</v>
          </cell>
          <cell r="H434" t="str">
            <v>JC</v>
          </cell>
          <cell r="I434" t="str">
            <v>OD</v>
          </cell>
          <cell r="J434">
            <v>8</v>
          </cell>
          <cell r="K434" t="str">
            <v>OD</v>
          </cell>
          <cell r="L434">
            <v>8</v>
          </cell>
          <cell r="M434" t="str">
            <v xml:space="preserve"> </v>
          </cell>
          <cell r="N434" t="str">
            <v xml:space="preserve"> </v>
          </cell>
          <cell r="O434">
            <v>300</v>
          </cell>
        </row>
        <row r="435">
          <cell r="G435" t="str">
            <v>OD8h</v>
          </cell>
          <cell r="H435" t="str">
            <v>JC</v>
          </cell>
          <cell r="I435" t="str">
            <v>OD</v>
          </cell>
          <cell r="J435">
            <v>8</v>
          </cell>
          <cell r="K435" t="str">
            <v>OD</v>
          </cell>
          <cell r="L435">
            <v>8</v>
          </cell>
          <cell r="M435" t="str">
            <v xml:space="preserve"> </v>
          </cell>
          <cell r="N435" t="str">
            <v xml:space="preserve"> </v>
          </cell>
          <cell r="O435">
            <v>501</v>
          </cell>
        </row>
        <row r="436">
          <cell r="G436" t="str">
            <v>OD8g</v>
          </cell>
          <cell r="H436" t="str">
            <v>JC</v>
          </cell>
          <cell r="I436" t="str">
            <v>OD</v>
          </cell>
          <cell r="J436">
            <v>8</v>
          </cell>
          <cell r="K436" t="str">
            <v>OD</v>
          </cell>
          <cell r="L436">
            <v>8</v>
          </cell>
          <cell r="M436" t="str">
            <v xml:space="preserve"> </v>
          </cell>
          <cell r="N436" t="str">
            <v xml:space="preserve"> </v>
          </cell>
          <cell r="O436">
            <v>163</v>
          </cell>
        </row>
        <row r="437">
          <cell r="G437" t="str">
            <v>OD9f</v>
          </cell>
          <cell r="H437" t="str">
            <v>JC</v>
          </cell>
          <cell r="I437" t="str">
            <v>OD</v>
          </cell>
          <cell r="J437">
            <v>9</v>
          </cell>
          <cell r="K437" t="str">
            <v>OD</v>
          </cell>
          <cell r="L437">
            <v>9</v>
          </cell>
          <cell r="M437" t="str">
            <v xml:space="preserve"> </v>
          </cell>
          <cell r="N437" t="str">
            <v xml:space="preserve"> </v>
          </cell>
          <cell r="O437">
            <v>386</v>
          </cell>
        </row>
        <row r="438">
          <cell r="G438" t="str">
            <v>OD9g</v>
          </cell>
          <cell r="H438" t="str">
            <v>JC</v>
          </cell>
          <cell r="I438" t="str">
            <v>OD</v>
          </cell>
          <cell r="J438">
            <v>9</v>
          </cell>
          <cell r="K438" t="str">
            <v>OD</v>
          </cell>
          <cell r="L438">
            <v>9</v>
          </cell>
          <cell r="M438" t="str">
            <v xml:space="preserve"> </v>
          </cell>
          <cell r="N438" t="str">
            <v xml:space="preserve"> </v>
          </cell>
          <cell r="O438">
            <v>355</v>
          </cell>
        </row>
        <row r="439">
          <cell r="G439" t="str">
            <v>OD9h</v>
          </cell>
          <cell r="H439" t="str">
            <v>JC</v>
          </cell>
          <cell r="I439" t="str">
            <v>OD</v>
          </cell>
          <cell r="J439">
            <v>9</v>
          </cell>
          <cell r="K439" t="str">
            <v>OD</v>
          </cell>
          <cell r="L439">
            <v>9</v>
          </cell>
          <cell r="M439" t="str">
            <v xml:space="preserve"> </v>
          </cell>
          <cell r="N439" t="str">
            <v xml:space="preserve"> </v>
          </cell>
          <cell r="O439">
            <v>342</v>
          </cell>
        </row>
        <row r="440">
          <cell r="G440" t="str">
            <v>OD9i</v>
          </cell>
          <cell r="H440" t="str">
            <v>JC</v>
          </cell>
          <cell r="I440" t="str">
            <v>OD</v>
          </cell>
          <cell r="J440">
            <v>9</v>
          </cell>
          <cell r="K440" t="str">
            <v>OD</v>
          </cell>
          <cell r="L440">
            <v>9</v>
          </cell>
          <cell r="M440" t="str">
            <v xml:space="preserve"> </v>
          </cell>
          <cell r="N440" t="str">
            <v xml:space="preserve"> </v>
          </cell>
          <cell r="O440">
            <v>351</v>
          </cell>
        </row>
        <row r="441">
          <cell r="G441" t="str">
            <v>OD10h</v>
          </cell>
          <cell r="H441" t="str">
            <v>JC</v>
          </cell>
          <cell r="I441" t="str">
            <v>OD</v>
          </cell>
          <cell r="J441">
            <v>10</v>
          </cell>
          <cell r="K441" t="str">
            <v>OD</v>
          </cell>
          <cell r="L441">
            <v>10</v>
          </cell>
          <cell r="M441" t="str">
            <v xml:space="preserve"> </v>
          </cell>
          <cell r="N441" t="str">
            <v xml:space="preserve"> </v>
          </cell>
          <cell r="O441">
            <v>501</v>
          </cell>
        </row>
        <row r="442">
          <cell r="G442" t="str">
            <v>OD12g</v>
          </cell>
          <cell r="H442" t="str">
            <v>JC</v>
          </cell>
          <cell r="I442" t="str">
            <v>OD</v>
          </cell>
          <cell r="J442">
            <v>12</v>
          </cell>
          <cell r="K442" t="str">
            <v>OD</v>
          </cell>
          <cell r="L442">
            <v>12</v>
          </cell>
          <cell r="M442" t="str">
            <v xml:space="preserve"> </v>
          </cell>
          <cell r="N442" t="str">
            <v xml:space="preserve"> </v>
          </cell>
          <cell r="O442">
            <v>302</v>
          </cell>
        </row>
        <row r="443">
          <cell r="G443" t="str">
            <v>OD12f</v>
          </cell>
          <cell r="H443" t="str">
            <v>JC</v>
          </cell>
          <cell r="I443" t="str">
            <v>OD</v>
          </cell>
          <cell r="J443">
            <v>12</v>
          </cell>
          <cell r="K443" t="str">
            <v>OD</v>
          </cell>
          <cell r="L443">
            <v>12</v>
          </cell>
          <cell r="M443" t="str">
            <v xml:space="preserve"> </v>
          </cell>
          <cell r="N443" t="str">
            <v xml:space="preserve"> </v>
          </cell>
          <cell r="O443">
            <v>362</v>
          </cell>
        </row>
        <row r="444">
          <cell r="G444" t="str">
            <v>OD13g</v>
          </cell>
          <cell r="H444" t="str">
            <v>JC</v>
          </cell>
          <cell r="I444" t="str">
            <v>OD</v>
          </cell>
          <cell r="J444">
            <v>13</v>
          </cell>
          <cell r="K444" t="str">
            <v>OD</v>
          </cell>
          <cell r="L444">
            <v>13</v>
          </cell>
          <cell r="M444" t="str">
            <v xml:space="preserve"> </v>
          </cell>
          <cell r="N444" t="str">
            <v xml:space="preserve"> </v>
          </cell>
          <cell r="O444">
            <v>359</v>
          </cell>
        </row>
        <row r="445">
          <cell r="G445" t="str">
            <v>OD14f</v>
          </cell>
          <cell r="H445" t="str">
            <v>JC</v>
          </cell>
          <cell r="I445" t="str">
            <v>OD</v>
          </cell>
          <cell r="J445">
            <v>14</v>
          </cell>
          <cell r="K445" t="str">
            <v>OD</v>
          </cell>
          <cell r="L445">
            <v>14</v>
          </cell>
          <cell r="M445" t="str">
            <v xml:space="preserve"> </v>
          </cell>
          <cell r="N445" t="str">
            <v xml:space="preserve"> </v>
          </cell>
          <cell r="O445">
            <v>488</v>
          </cell>
        </row>
        <row r="446">
          <cell r="G446" t="str">
            <v>OD14g</v>
          </cell>
          <cell r="H446" t="str">
            <v>JC</v>
          </cell>
          <cell r="I446" t="str">
            <v>OD</v>
          </cell>
          <cell r="J446">
            <v>14</v>
          </cell>
          <cell r="K446" t="str">
            <v>OD</v>
          </cell>
          <cell r="L446">
            <v>14</v>
          </cell>
          <cell r="M446" t="str">
            <v xml:space="preserve"> </v>
          </cell>
          <cell r="N446" t="str">
            <v xml:space="preserve"> </v>
          </cell>
          <cell r="O446">
            <v>129</v>
          </cell>
        </row>
        <row r="447">
          <cell r="G447" t="str">
            <v>OD15f</v>
          </cell>
          <cell r="H447" t="str">
            <v>JC</v>
          </cell>
          <cell r="I447" t="str">
            <v>OD</v>
          </cell>
          <cell r="J447">
            <v>15</v>
          </cell>
          <cell r="K447" t="str">
            <v>OD</v>
          </cell>
          <cell r="L447">
            <v>15</v>
          </cell>
          <cell r="M447" t="str">
            <v xml:space="preserve"> </v>
          </cell>
          <cell r="N447" t="str">
            <v xml:space="preserve"> </v>
          </cell>
          <cell r="O447">
            <v>256</v>
          </cell>
        </row>
        <row r="448">
          <cell r="G448" t="str">
            <v>OD16f</v>
          </cell>
          <cell r="H448" t="str">
            <v>JC</v>
          </cell>
          <cell r="I448" t="str">
            <v>OD</v>
          </cell>
          <cell r="J448">
            <v>16</v>
          </cell>
          <cell r="K448" t="str">
            <v>OD</v>
          </cell>
          <cell r="L448">
            <v>16</v>
          </cell>
          <cell r="M448" t="str">
            <v xml:space="preserve"> </v>
          </cell>
          <cell r="N448" t="str">
            <v xml:space="preserve"> </v>
          </cell>
          <cell r="O448">
            <v>194</v>
          </cell>
        </row>
        <row r="449">
          <cell r="G449" t="str">
            <v>OD16g</v>
          </cell>
          <cell r="H449" t="str">
            <v>JC</v>
          </cell>
          <cell r="I449" t="str">
            <v>OD</v>
          </cell>
          <cell r="J449">
            <v>16</v>
          </cell>
          <cell r="K449" t="str">
            <v>OD</v>
          </cell>
          <cell r="L449">
            <v>16</v>
          </cell>
          <cell r="M449" t="str">
            <v xml:space="preserve"> </v>
          </cell>
          <cell r="N449" t="str">
            <v xml:space="preserve"> </v>
          </cell>
          <cell r="O449">
            <v>139</v>
          </cell>
        </row>
        <row r="450">
          <cell r="G450" t="str">
            <v>OD17f</v>
          </cell>
          <cell r="H450" t="str">
            <v>JC</v>
          </cell>
          <cell r="I450" t="str">
            <v>OD</v>
          </cell>
          <cell r="J450">
            <v>17</v>
          </cell>
          <cell r="K450" t="str">
            <v>OD</v>
          </cell>
          <cell r="L450">
            <v>17</v>
          </cell>
          <cell r="M450" t="str">
            <v xml:space="preserve"> </v>
          </cell>
          <cell r="N450" t="str">
            <v xml:space="preserve"> </v>
          </cell>
          <cell r="O450">
            <v>465</v>
          </cell>
        </row>
        <row r="451">
          <cell r="G451" t="str">
            <v>OD17g</v>
          </cell>
          <cell r="H451" t="str">
            <v>JC</v>
          </cell>
          <cell r="I451" t="str">
            <v>OD</v>
          </cell>
          <cell r="J451">
            <v>17</v>
          </cell>
          <cell r="K451" t="str">
            <v>OD</v>
          </cell>
          <cell r="L451">
            <v>17</v>
          </cell>
          <cell r="M451" t="str">
            <v xml:space="preserve"> </v>
          </cell>
          <cell r="N451" t="str">
            <v xml:space="preserve"> </v>
          </cell>
          <cell r="O451">
            <v>443</v>
          </cell>
        </row>
        <row r="452">
          <cell r="G452" t="str">
            <v>OD18f</v>
          </cell>
          <cell r="H452" t="str">
            <v>JC</v>
          </cell>
          <cell r="I452" t="str">
            <v>OD</v>
          </cell>
          <cell r="J452">
            <v>18</v>
          </cell>
          <cell r="K452" t="str">
            <v>OD</v>
          </cell>
          <cell r="L452">
            <v>18</v>
          </cell>
          <cell r="M452" t="str">
            <v xml:space="preserve"> </v>
          </cell>
          <cell r="N452" t="str">
            <v xml:space="preserve"> </v>
          </cell>
          <cell r="O452">
            <v>649</v>
          </cell>
        </row>
        <row r="453">
          <cell r="G453" t="str">
            <v>OD19f</v>
          </cell>
          <cell r="H453" t="str">
            <v>JC</v>
          </cell>
          <cell r="I453" t="str">
            <v>OD</v>
          </cell>
          <cell r="J453">
            <v>19</v>
          </cell>
          <cell r="K453" t="str">
            <v>OD</v>
          </cell>
          <cell r="L453">
            <v>19</v>
          </cell>
          <cell r="M453" t="str">
            <v xml:space="preserve"> </v>
          </cell>
          <cell r="N453" t="str">
            <v xml:space="preserve"> </v>
          </cell>
          <cell r="O453">
            <v>946</v>
          </cell>
        </row>
        <row r="454">
          <cell r="G454" t="str">
            <v>OD20f</v>
          </cell>
          <cell r="H454" t="str">
            <v>JC</v>
          </cell>
          <cell r="I454" t="str">
            <v>OD</v>
          </cell>
          <cell r="J454">
            <v>20</v>
          </cell>
          <cell r="K454" t="str">
            <v>OD</v>
          </cell>
          <cell r="L454">
            <v>20</v>
          </cell>
          <cell r="M454" t="str">
            <v xml:space="preserve"> </v>
          </cell>
          <cell r="N454" t="str">
            <v xml:space="preserve"> </v>
          </cell>
          <cell r="O454">
            <v>386</v>
          </cell>
        </row>
        <row r="455">
          <cell r="G455" t="str">
            <v>OD20g</v>
          </cell>
          <cell r="H455" t="str">
            <v>JC</v>
          </cell>
          <cell r="I455" t="str">
            <v>OD</v>
          </cell>
          <cell r="J455">
            <v>20</v>
          </cell>
          <cell r="K455" t="str">
            <v>OD</v>
          </cell>
          <cell r="L455">
            <v>20</v>
          </cell>
          <cell r="M455" t="str">
            <v xml:space="preserve"> </v>
          </cell>
          <cell r="N455" t="str">
            <v xml:space="preserve"> </v>
          </cell>
          <cell r="O455">
            <v>429</v>
          </cell>
        </row>
        <row r="456">
          <cell r="G456" t="str">
            <v>OD20h</v>
          </cell>
          <cell r="H456" t="str">
            <v>JC</v>
          </cell>
          <cell r="I456" t="str">
            <v>OD</v>
          </cell>
          <cell r="J456">
            <v>20</v>
          </cell>
          <cell r="K456" t="str">
            <v>OD</v>
          </cell>
          <cell r="L456">
            <v>20</v>
          </cell>
          <cell r="M456" t="str">
            <v xml:space="preserve"> </v>
          </cell>
          <cell r="N456" t="str">
            <v xml:space="preserve"> </v>
          </cell>
          <cell r="O456">
            <v>91</v>
          </cell>
        </row>
        <row r="457">
          <cell r="G457" t="str">
            <v>OD23f</v>
          </cell>
          <cell r="H457" t="str">
            <v>JC</v>
          </cell>
          <cell r="I457" t="str">
            <v>OD</v>
          </cell>
          <cell r="J457">
            <v>23</v>
          </cell>
          <cell r="K457" t="str">
            <v>OD</v>
          </cell>
          <cell r="L457">
            <v>23</v>
          </cell>
          <cell r="M457" t="str">
            <v xml:space="preserve"> </v>
          </cell>
          <cell r="N457" t="str">
            <v xml:space="preserve"> </v>
          </cell>
          <cell r="O457">
            <v>226</v>
          </cell>
        </row>
        <row r="458">
          <cell r="G458" t="str">
            <v>OD23g</v>
          </cell>
          <cell r="H458" t="str">
            <v>JC</v>
          </cell>
          <cell r="I458" t="str">
            <v>OD</v>
          </cell>
          <cell r="J458">
            <v>23</v>
          </cell>
          <cell r="K458" t="str">
            <v>OD</v>
          </cell>
          <cell r="L458">
            <v>23</v>
          </cell>
          <cell r="M458" t="str">
            <v xml:space="preserve"> </v>
          </cell>
          <cell r="N458" t="str">
            <v xml:space="preserve"> </v>
          </cell>
          <cell r="O458">
            <v>320</v>
          </cell>
        </row>
        <row r="459">
          <cell r="G459" t="str">
            <v>OD24f</v>
          </cell>
          <cell r="H459" t="str">
            <v>JC</v>
          </cell>
          <cell r="I459" t="str">
            <v>OD</v>
          </cell>
          <cell r="J459">
            <v>24</v>
          </cell>
          <cell r="K459" t="str">
            <v>OD</v>
          </cell>
          <cell r="L459">
            <v>24</v>
          </cell>
          <cell r="M459" t="str">
            <v xml:space="preserve"> </v>
          </cell>
          <cell r="N459" t="str">
            <v xml:space="preserve"> </v>
          </cell>
          <cell r="O459">
            <v>480</v>
          </cell>
        </row>
        <row r="460">
          <cell r="G460" t="str">
            <v>OD24g</v>
          </cell>
          <cell r="H460" t="str">
            <v>JC</v>
          </cell>
          <cell r="I460" t="str">
            <v>OD</v>
          </cell>
          <cell r="J460">
            <v>24</v>
          </cell>
          <cell r="K460" t="str">
            <v>OD</v>
          </cell>
          <cell r="L460">
            <v>24</v>
          </cell>
          <cell r="M460" t="str">
            <v xml:space="preserve"> </v>
          </cell>
          <cell r="N460" t="str">
            <v xml:space="preserve"> </v>
          </cell>
          <cell r="O460">
            <v>272</v>
          </cell>
        </row>
        <row r="461">
          <cell r="G461" t="str">
            <v>OD25f</v>
          </cell>
          <cell r="H461" t="str">
            <v>JC</v>
          </cell>
          <cell r="I461" t="str">
            <v>OD</v>
          </cell>
          <cell r="J461">
            <v>25</v>
          </cell>
          <cell r="K461" t="str">
            <v>OD</v>
          </cell>
          <cell r="L461">
            <v>25</v>
          </cell>
          <cell r="M461" t="str">
            <v xml:space="preserve"> </v>
          </cell>
          <cell r="N461" t="str">
            <v xml:space="preserve"> </v>
          </cell>
          <cell r="O461">
            <v>144</v>
          </cell>
        </row>
        <row r="462">
          <cell r="G462" t="str">
            <v>OD26f</v>
          </cell>
          <cell r="H462" t="str">
            <v>JC</v>
          </cell>
          <cell r="I462" t="str">
            <v>OD</v>
          </cell>
          <cell r="J462">
            <v>26</v>
          </cell>
          <cell r="K462" t="str">
            <v>OD</v>
          </cell>
          <cell r="L462">
            <v>26</v>
          </cell>
          <cell r="M462" t="str">
            <v xml:space="preserve"> </v>
          </cell>
          <cell r="N462" t="str">
            <v xml:space="preserve"> </v>
          </cell>
          <cell r="O462">
            <v>496</v>
          </cell>
        </row>
        <row r="463">
          <cell r="G463" t="str">
            <v>OD26g</v>
          </cell>
          <cell r="H463" t="str">
            <v>JC</v>
          </cell>
          <cell r="I463" t="str">
            <v>OD</v>
          </cell>
          <cell r="J463">
            <v>26</v>
          </cell>
          <cell r="K463" t="str">
            <v>OD</v>
          </cell>
          <cell r="L463">
            <v>26</v>
          </cell>
          <cell r="M463" t="str">
            <v xml:space="preserve"> </v>
          </cell>
          <cell r="N463" t="str">
            <v xml:space="preserve"> </v>
          </cell>
          <cell r="O463">
            <v>531</v>
          </cell>
        </row>
        <row r="464">
          <cell r="G464" t="str">
            <v>OD1f</v>
          </cell>
          <cell r="H464" t="str">
            <v>JC</v>
          </cell>
          <cell r="I464" t="str">
            <v>OD</v>
          </cell>
          <cell r="J464">
            <v>1</v>
          </cell>
          <cell r="K464" t="str">
            <v>OD</v>
          </cell>
          <cell r="L464">
            <v>1</v>
          </cell>
          <cell r="M464" t="str">
            <v xml:space="preserve"> </v>
          </cell>
          <cell r="N464" t="str">
            <v xml:space="preserve"> </v>
          </cell>
          <cell r="O464">
            <v>514</v>
          </cell>
        </row>
        <row r="465">
          <cell r="G465" t="str">
            <v>OD1h</v>
          </cell>
          <cell r="H465" t="str">
            <v>JC</v>
          </cell>
          <cell r="I465" t="str">
            <v>OD</v>
          </cell>
          <cell r="J465">
            <v>1</v>
          </cell>
          <cell r="K465" t="str">
            <v>OD</v>
          </cell>
          <cell r="L465">
            <v>1</v>
          </cell>
          <cell r="M465" t="str">
            <v xml:space="preserve"> </v>
          </cell>
          <cell r="N465" t="str">
            <v xml:space="preserve"> </v>
          </cell>
          <cell r="O465">
            <v>260</v>
          </cell>
        </row>
        <row r="466">
          <cell r="G466" t="str">
            <v>OD1i</v>
          </cell>
          <cell r="H466" t="str">
            <v>JC</v>
          </cell>
          <cell r="I466" t="str">
            <v>OD</v>
          </cell>
          <cell r="J466">
            <v>1</v>
          </cell>
          <cell r="K466" t="str">
            <v>OD</v>
          </cell>
          <cell r="L466">
            <v>1</v>
          </cell>
          <cell r="M466" t="str">
            <v xml:space="preserve"> </v>
          </cell>
          <cell r="N466" t="str">
            <v xml:space="preserve"> </v>
          </cell>
          <cell r="O466">
            <v>916</v>
          </cell>
        </row>
        <row r="467">
          <cell r="G467" t="str">
            <v>OD1g</v>
          </cell>
          <cell r="H467" t="str">
            <v>JC</v>
          </cell>
          <cell r="I467" t="str">
            <v>OD</v>
          </cell>
          <cell r="J467">
            <v>1</v>
          </cell>
          <cell r="K467" t="str">
            <v>OD</v>
          </cell>
          <cell r="L467">
            <v>1</v>
          </cell>
          <cell r="M467" t="str">
            <v xml:space="preserve"> </v>
          </cell>
          <cell r="N467" t="str">
            <v xml:space="preserve"> </v>
          </cell>
          <cell r="O467">
            <v>379</v>
          </cell>
        </row>
        <row r="468">
          <cell r="G468" t="str">
            <v>OD10g</v>
          </cell>
          <cell r="H468" t="str">
            <v>JC</v>
          </cell>
          <cell r="I468" t="str">
            <v>OD</v>
          </cell>
          <cell r="J468">
            <v>10</v>
          </cell>
          <cell r="K468" t="str">
            <v>OD</v>
          </cell>
          <cell r="L468">
            <v>10</v>
          </cell>
          <cell r="M468" t="str">
            <v xml:space="preserve"> </v>
          </cell>
          <cell r="N468" t="str">
            <v xml:space="preserve"> </v>
          </cell>
          <cell r="O468">
            <v>325</v>
          </cell>
        </row>
        <row r="469">
          <cell r="G469" t="str">
            <v>OD13f</v>
          </cell>
          <cell r="H469" t="str">
            <v>JC</v>
          </cell>
          <cell r="I469" t="str">
            <v>OD</v>
          </cell>
          <cell r="J469">
            <v>13</v>
          </cell>
          <cell r="K469" t="str">
            <v>OD</v>
          </cell>
          <cell r="L469">
            <v>13</v>
          </cell>
          <cell r="M469" t="str">
            <v xml:space="preserve"> </v>
          </cell>
          <cell r="N469" t="str">
            <v xml:space="preserve"> </v>
          </cell>
          <cell r="O469">
            <v>370</v>
          </cell>
        </row>
        <row r="470">
          <cell r="G470" t="str">
            <v>OD15g</v>
          </cell>
          <cell r="H470" t="str">
            <v>JC</v>
          </cell>
          <cell r="I470" t="str">
            <v>OD</v>
          </cell>
          <cell r="J470">
            <v>15</v>
          </cell>
          <cell r="K470" t="str">
            <v>OD</v>
          </cell>
          <cell r="L470">
            <v>15</v>
          </cell>
          <cell r="M470" t="str">
            <v xml:space="preserve"> </v>
          </cell>
          <cell r="N470" t="str">
            <v xml:space="preserve"> </v>
          </cell>
          <cell r="O470">
            <v>621</v>
          </cell>
        </row>
        <row r="471">
          <cell r="G471" t="str">
            <v>OD10f</v>
          </cell>
          <cell r="H471" t="str">
            <v>JC</v>
          </cell>
          <cell r="I471" t="str">
            <v>OD</v>
          </cell>
          <cell r="J471">
            <v>10</v>
          </cell>
          <cell r="K471" t="str">
            <v>OD</v>
          </cell>
          <cell r="L471">
            <v>10</v>
          </cell>
          <cell r="M471" t="str">
            <v xml:space="preserve"> </v>
          </cell>
          <cell r="N471" t="str">
            <v xml:space="preserve"> </v>
          </cell>
          <cell r="O471">
            <v>310</v>
          </cell>
        </row>
        <row r="472">
          <cell r="G472" t="str">
            <v>OD9j</v>
          </cell>
          <cell r="H472" t="str">
            <v>JC</v>
          </cell>
          <cell r="I472" t="str">
            <v>OD</v>
          </cell>
          <cell r="J472">
            <v>9</v>
          </cell>
          <cell r="K472" t="str">
            <v>OD</v>
          </cell>
          <cell r="L472">
            <v>9</v>
          </cell>
          <cell r="M472" t="str">
            <v xml:space="preserve"> </v>
          </cell>
          <cell r="N472" t="str">
            <v xml:space="preserve"> </v>
          </cell>
          <cell r="O472">
            <v>337</v>
          </cell>
        </row>
        <row r="473">
          <cell r="G473" t="str">
            <v>OE1e1</v>
          </cell>
          <cell r="H473" t="str">
            <v>JU</v>
          </cell>
          <cell r="I473" t="str">
            <v>OE</v>
          </cell>
          <cell r="J473">
            <v>1</v>
          </cell>
          <cell r="K473" t="str">
            <v>OA</v>
          </cell>
          <cell r="L473" t="str">
            <v>38,36,37</v>
          </cell>
          <cell r="M473" t="str">
            <v xml:space="preserve"> </v>
          </cell>
          <cell r="N473" t="str">
            <v xml:space="preserve"> </v>
          </cell>
          <cell r="O473">
            <v>1202</v>
          </cell>
        </row>
        <row r="474">
          <cell r="G474" t="str">
            <v>OE2a</v>
          </cell>
          <cell r="H474" t="str">
            <v>JT</v>
          </cell>
          <cell r="I474" t="str">
            <v>OE</v>
          </cell>
          <cell r="J474">
            <v>2</v>
          </cell>
          <cell r="K474" t="str">
            <v>OE</v>
          </cell>
          <cell r="L474">
            <v>6</v>
          </cell>
          <cell r="M474" t="str">
            <v xml:space="preserve"> </v>
          </cell>
          <cell r="N474" t="str">
            <v xml:space="preserve"> </v>
          </cell>
          <cell r="O474">
            <v>431</v>
          </cell>
        </row>
        <row r="475">
          <cell r="G475" t="str">
            <v>OE2e</v>
          </cell>
          <cell r="H475" t="str">
            <v>JU</v>
          </cell>
          <cell r="I475" t="str">
            <v>OE</v>
          </cell>
          <cell r="J475">
            <v>2</v>
          </cell>
          <cell r="K475" t="str">
            <v>OA</v>
          </cell>
          <cell r="L475" t="str">
            <v>37,32,29</v>
          </cell>
          <cell r="M475" t="str">
            <v xml:space="preserve"> </v>
          </cell>
          <cell r="N475" t="str">
            <v xml:space="preserve"> </v>
          </cell>
          <cell r="O475">
            <v>795</v>
          </cell>
        </row>
        <row r="476">
          <cell r="G476" t="str">
            <v>OE3e</v>
          </cell>
          <cell r="H476" t="str">
            <v>JU</v>
          </cell>
          <cell r="I476" t="str">
            <v>OE</v>
          </cell>
          <cell r="J476">
            <v>3</v>
          </cell>
          <cell r="K476" t="str">
            <v>OE</v>
          </cell>
          <cell r="L476">
            <v>4</v>
          </cell>
          <cell r="M476" t="str">
            <v xml:space="preserve"> </v>
          </cell>
          <cell r="N476" t="str">
            <v xml:space="preserve"> </v>
          </cell>
          <cell r="O476">
            <v>305</v>
          </cell>
        </row>
        <row r="477">
          <cell r="G477" t="str">
            <v>OE3b</v>
          </cell>
          <cell r="H477" t="str">
            <v>JC</v>
          </cell>
          <cell r="I477" t="str">
            <v>OE</v>
          </cell>
          <cell r="J477">
            <v>3</v>
          </cell>
          <cell r="K477" t="str">
            <v>OE</v>
          </cell>
          <cell r="L477">
            <v>1</v>
          </cell>
          <cell r="M477" t="str">
            <v xml:space="preserve"> </v>
          </cell>
          <cell r="N477" t="str">
            <v xml:space="preserve"> </v>
          </cell>
          <cell r="O477">
            <v>406</v>
          </cell>
        </row>
        <row r="478">
          <cell r="G478" t="str">
            <v>OE4a</v>
          </cell>
          <cell r="H478" t="str">
            <v>JT</v>
          </cell>
          <cell r="I478" t="str">
            <v>OE</v>
          </cell>
          <cell r="J478">
            <v>4</v>
          </cell>
          <cell r="K478" t="str">
            <v>OD</v>
          </cell>
          <cell r="L478">
            <v>8</v>
          </cell>
          <cell r="M478" t="str">
            <v xml:space="preserve"> </v>
          </cell>
          <cell r="N478" t="str">
            <v xml:space="preserve"> </v>
          </cell>
          <cell r="O478">
            <v>186</v>
          </cell>
        </row>
        <row r="479">
          <cell r="G479" t="str">
            <v>OE4b</v>
          </cell>
          <cell r="H479" t="str">
            <v>JC</v>
          </cell>
          <cell r="I479" t="str">
            <v>OE</v>
          </cell>
          <cell r="J479">
            <v>4</v>
          </cell>
          <cell r="K479" t="str">
            <v>OE</v>
          </cell>
          <cell r="L479">
            <v>1</v>
          </cell>
          <cell r="M479" t="str">
            <v xml:space="preserve"> </v>
          </cell>
          <cell r="N479" t="str">
            <v xml:space="preserve"> </v>
          </cell>
          <cell r="O479">
            <v>553</v>
          </cell>
        </row>
        <row r="480">
          <cell r="G480" t="str">
            <v>OE5a</v>
          </cell>
          <cell r="H480" t="str">
            <v>JT</v>
          </cell>
          <cell r="I480" t="str">
            <v>OE</v>
          </cell>
          <cell r="J480">
            <v>5</v>
          </cell>
          <cell r="K480" t="str">
            <v>OE</v>
          </cell>
          <cell r="L480">
            <v>2</v>
          </cell>
          <cell r="M480" t="str">
            <v xml:space="preserve"> </v>
          </cell>
          <cell r="N480" t="str">
            <v xml:space="preserve"> </v>
          </cell>
          <cell r="O480">
            <v>672</v>
          </cell>
        </row>
        <row r="481">
          <cell r="G481" t="str">
            <v>OE5e</v>
          </cell>
          <cell r="H481" t="str">
            <v>JU</v>
          </cell>
          <cell r="I481" t="str">
            <v>OE</v>
          </cell>
          <cell r="J481">
            <v>5</v>
          </cell>
          <cell r="K481" t="str">
            <v>OA</v>
          </cell>
          <cell r="L481">
            <v>29</v>
          </cell>
          <cell r="M481" t="str">
            <v>OF</v>
          </cell>
          <cell r="N481">
            <v>6</v>
          </cell>
          <cell r="O481">
            <v>928</v>
          </cell>
        </row>
        <row r="482">
          <cell r="G482" t="str">
            <v>OE6e1</v>
          </cell>
          <cell r="H482" t="str">
            <v>JU</v>
          </cell>
          <cell r="I482" t="str">
            <v>OE</v>
          </cell>
          <cell r="J482">
            <v>6</v>
          </cell>
          <cell r="K482" t="str">
            <v>OE</v>
          </cell>
          <cell r="L482">
            <v>7</v>
          </cell>
          <cell r="M482" t="str">
            <v xml:space="preserve"> </v>
          </cell>
          <cell r="N482" t="str">
            <v xml:space="preserve"> </v>
          </cell>
          <cell r="O482">
            <v>323</v>
          </cell>
        </row>
        <row r="483">
          <cell r="G483" t="str">
            <v>OE6b</v>
          </cell>
          <cell r="H483" t="str">
            <v>JC</v>
          </cell>
          <cell r="I483" t="str">
            <v>OE</v>
          </cell>
          <cell r="J483">
            <v>6</v>
          </cell>
          <cell r="K483" t="str">
            <v>OE</v>
          </cell>
          <cell r="L483">
            <v>3</v>
          </cell>
          <cell r="M483" t="str">
            <v xml:space="preserve"> </v>
          </cell>
          <cell r="N483" t="str">
            <v xml:space="preserve"> </v>
          </cell>
          <cell r="O483">
            <v>518</v>
          </cell>
        </row>
        <row r="484">
          <cell r="G484" t="str">
            <v>OE7a</v>
          </cell>
          <cell r="H484" t="str">
            <v>JT</v>
          </cell>
          <cell r="I484" t="str">
            <v>OE</v>
          </cell>
          <cell r="J484">
            <v>7</v>
          </cell>
          <cell r="K484" t="str">
            <v>OD</v>
          </cell>
          <cell r="L484">
            <v>9</v>
          </cell>
          <cell r="M484" t="str">
            <v xml:space="preserve"> </v>
          </cell>
          <cell r="N484" t="str">
            <v xml:space="preserve"> </v>
          </cell>
          <cell r="O484">
            <v>287</v>
          </cell>
        </row>
        <row r="485">
          <cell r="G485" t="str">
            <v>OE7b</v>
          </cell>
          <cell r="H485" t="str">
            <v>JC</v>
          </cell>
          <cell r="I485" t="str">
            <v>OE</v>
          </cell>
          <cell r="J485">
            <v>7</v>
          </cell>
          <cell r="K485" t="str">
            <v>OE</v>
          </cell>
          <cell r="L485">
            <v>4</v>
          </cell>
          <cell r="M485" t="str">
            <v xml:space="preserve"> </v>
          </cell>
          <cell r="N485" t="str">
            <v xml:space="preserve"> </v>
          </cell>
          <cell r="O485">
            <v>872</v>
          </cell>
        </row>
        <row r="486">
          <cell r="G486" t="str">
            <v>OE8a</v>
          </cell>
          <cell r="H486" t="str">
            <v>JT</v>
          </cell>
          <cell r="I486" t="str">
            <v>OE</v>
          </cell>
          <cell r="J486">
            <v>8</v>
          </cell>
          <cell r="K486" t="str">
            <v>OE</v>
          </cell>
          <cell r="L486">
            <v>9</v>
          </cell>
          <cell r="M486" t="str">
            <v xml:space="preserve"> </v>
          </cell>
          <cell r="N486" t="str">
            <v xml:space="preserve"> </v>
          </cell>
          <cell r="O486">
            <v>79</v>
          </cell>
        </row>
        <row r="487">
          <cell r="G487" t="str">
            <v>OE8b</v>
          </cell>
          <cell r="H487" t="str">
            <v>JC</v>
          </cell>
          <cell r="I487" t="str">
            <v>OE</v>
          </cell>
          <cell r="J487">
            <v>8</v>
          </cell>
          <cell r="K487" t="str">
            <v>OE</v>
          </cell>
          <cell r="L487">
            <v>2</v>
          </cell>
          <cell r="M487" t="str">
            <v xml:space="preserve"> </v>
          </cell>
          <cell r="N487" t="str">
            <v xml:space="preserve"> </v>
          </cell>
          <cell r="O487">
            <v>384</v>
          </cell>
        </row>
        <row r="488">
          <cell r="G488" t="str">
            <v>OE9e</v>
          </cell>
          <cell r="H488" t="str">
            <v>JU</v>
          </cell>
          <cell r="I488" t="str">
            <v>OE</v>
          </cell>
          <cell r="J488">
            <v>9</v>
          </cell>
          <cell r="K488" t="str">
            <v>OE</v>
          </cell>
          <cell r="L488">
            <v>10</v>
          </cell>
          <cell r="M488" t="str">
            <v xml:space="preserve"> </v>
          </cell>
          <cell r="N488" t="str">
            <v xml:space="preserve"> </v>
          </cell>
          <cell r="O488">
            <v>314</v>
          </cell>
        </row>
        <row r="489">
          <cell r="G489" t="str">
            <v>OE9b</v>
          </cell>
          <cell r="H489" t="str">
            <v>JC</v>
          </cell>
          <cell r="I489" t="str">
            <v>OE</v>
          </cell>
          <cell r="J489">
            <v>9</v>
          </cell>
          <cell r="K489" t="str">
            <v>OE</v>
          </cell>
          <cell r="L489">
            <v>6</v>
          </cell>
          <cell r="M489" t="str">
            <v xml:space="preserve"> </v>
          </cell>
          <cell r="N489" t="str">
            <v xml:space="preserve"> </v>
          </cell>
          <cell r="O489">
            <v>662</v>
          </cell>
        </row>
        <row r="490">
          <cell r="G490" t="str">
            <v>OE10a</v>
          </cell>
          <cell r="H490" t="str">
            <v>JT</v>
          </cell>
          <cell r="I490" t="str">
            <v>OE</v>
          </cell>
          <cell r="J490">
            <v>10</v>
          </cell>
          <cell r="K490" t="str">
            <v>OD</v>
          </cell>
          <cell r="L490">
            <v>12</v>
          </cell>
          <cell r="M490" t="str">
            <v xml:space="preserve"> </v>
          </cell>
          <cell r="N490" t="str">
            <v xml:space="preserve"> </v>
          </cell>
          <cell r="O490">
            <v>311</v>
          </cell>
        </row>
        <row r="491">
          <cell r="G491" t="str">
            <v>OE10b</v>
          </cell>
          <cell r="H491" t="str">
            <v>JC</v>
          </cell>
          <cell r="I491" t="str">
            <v>OE</v>
          </cell>
          <cell r="J491">
            <v>10</v>
          </cell>
          <cell r="K491" t="str">
            <v>OE</v>
          </cell>
          <cell r="L491">
            <v>7</v>
          </cell>
          <cell r="M491" t="str">
            <v xml:space="preserve"> </v>
          </cell>
          <cell r="N491" t="str">
            <v xml:space="preserve"> </v>
          </cell>
          <cell r="O491">
            <v>930</v>
          </cell>
        </row>
        <row r="492">
          <cell r="G492" t="str">
            <v>OE11e</v>
          </cell>
          <cell r="H492" t="str">
            <v>JU</v>
          </cell>
          <cell r="I492" t="str">
            <v>OE</v>
          </cell>
          <cell r="J492">
            <v>11</v>
          </cell>
          <cell r="K492" t="str">
            <v>OE</v>
          </cell>
          <cell r="L492">
            <v>12</v>
          </cell>
          <cell r="M492" t="str">
            <v xml:space="preserve"> </v>
          </cell>
          <cell r="N492" t="str">
            <v xml:space="preserve"> </v>
          </cell>
          <cell r="O492">
            <v>283</v>
          </cell>
        </row>
        <row r="493">
          <cell r="G493" t="str">
            <v>OE11b</v>
          </cell>
          <cell r="H493" t="str">
            <v>JC</v>
          </cell>
          <cell r="I493" t="str">
            <v>OE</v>
          </cell>
          <cell r="J493">
            <v>11</v>
          </cell>
          <cell r="K493" t="str">
            <v>OE</v>
          </cell>
          <cell r="L493">
            <v>9</v>
          </cell>
          <cell r="M493" t="str">
            <v xml:space="preserve"> </v>
          </cell>
          <cell r="N493" t="str">
            <v xml:space="preserve"> </v>
          </cell>
          <cell r="O493">
            <v>503</v>
          </cell>
        </row>
        <row r="494">
          <cell r="G494" t="str">
            <v>OE12a</v>
          </cell>
          <cell r="H494" t="str">
            <v>JT</v>
          </cell>
          <cell r="I494" t="str">
            <v>OE</v>
          </cell>
          <cell r="J494">
            <v>12</v>
          </cell>
          <cell r="K494" t="str">
            <v>OD</v>
          </cell>
          <cell r="L494">
            <v>19.149999999999999</v>
          </cell>
          <cell r="M494" t="str">
            <v xml:space="preserve"> </v>
          </cell>
          <cell r="N494" t="str">
            <v xml:space="preserve"> </v>
          </cell>
          <cell r="O494">
            <v>491</v>
          </cell>
        </row>
        <row r="495">
          <cell r="G495" t="str">
            <v>OE12b</v>
          </cell>
          <cell r="H495" t="str">
            <v>JC</v>
          </cell>
          <cell r="I495" t="str">
            <v>OE</v>
          </cell>
          <cell r="J495">
            <v>12</v>
          </cell>
          <cell r="K495" t="str">
            <v>OD</v>
          </cell>
          <cell r="L495">
            <v>12</v>
          </cell>
          <cell r="M495" t="str">
            <v>OE</v>
          </cell>
          <cell r="N495">
            <v>10</v>
          </cell>
          <cell r="O495">
            <v>1447</v>
          </cell>
        </row>
        <row r="496">
          <cell r="G496" t="str">
            <v>OE13e</v>
          </cell>
          <cell r="H496" t="str">
            <v>JU</v>
          </cell>
          <cell r="I496" t="str">
            <v>OE</v>
          </cell>
          <cell r="J496">
            <v>13</v>
          </cell>
          <cell r="K496" t="str">
            <v>OE</v>
          </cell>
          <cell r="L496">
            <v>14</v>
          </cell>
          <cell r="M496" t="str">
            <v xml:space="preserve"> </v>
          </cell>
          <cell r="N496" t="str">
            <v xml:space="preserve"> </v>
          </cell>
          <cell r="O496">
            <v>281</v>
          </cell>
        </row>
        <row r="497">
          <cell r="G497" t="str">
            <v>OE13b</v>
          </cell>
          <cell r="H497" t="str">
            <v>JC</v>
          </cell>
          <cell r="I497" t="str">
            <v>OE</v>
          </cell>
          <cell r="J497">
            <v>13</v>
          </cell>
          <cell r="K497" t="str">
            <v>OE</v>
          </cell>
          <cell r="L497">
            <v>11</v>
          </cell>
          <cell r="M497" t="str">
            <v xml:space="preserve"> </v>
          </cell>
          <cell r="N497" t="str">
            <v xml:space="preserve"> </v>
          </cell>
          <cell r="O497">
            <v>464</v>
          </cell>
        </row>
        <row r="498">
          <cell r="G498" t="str">
            <v>OE14a</v>
          </cell>
          <cell r="H498" t="str">
            <v>JT</v>
          </cell>
          <cell r="I498" t="str">
            <v>OE</v>
          </cell>
          <cell r="J498">
            <v>14</v>
          </cell>
          <cell r="K498" t="str">
            <v>OD</v>
          </cell>
          <cell r="L498">
            <v>19</v>
          </cell>
          <cell r="M498" t="str">
            <v xml:space="preserve"> </v>
          </cell>
          <cell r="N498" t="str">
            <v xml:space="preserve"> </v>
          </cell>
          <cell r="O498">
            <v>322</v>
          </cell>
        </row>
        <row r="499">
          <cell r="G499" t="str">
            <v>OE14e</v>
          </cell>
          <cell r="H499" t="str">
            <v>JU</v>
          </cell>
          <cell r="I499" t="str">
            <v>OE</v>
          </cell>
          <cell r="J499">
            <v>14</v>
          </cell>
          <cell r="K499" t="str">
            <v>OE</v>
          </cell>
          <cell r="L499">
            <v>12</v>
          </cell>
          <cell r="M499" t="str">
            <v xml:space="preserve"> </v>
          </cell>
          <cell r="N499" t="str">
            <v xml:space="preserve"> </v>
          </cell>
          <cell r="O499">
            <v>724</v>
          </cell>
        </row>
        <row r="500">
          <cell r="G500" t="str">
            <v>OE15e1</v>
          </cell>
          <cell r="H500" t="str">
            <v>JU</v>
          </cell>
          <cell r="I500" t="str">
            <v>OE</v>
          </cell>
          <cell r="J500">
            <v>15</v>
          </cell>
          <cell r="K500" t="str">
            <v>OE</v>
          </cell>
          <cell r="L500">
            <v>16.14</v>
          </cell>
          <cell r="M500" t="str">
            <v xml:space="preserve"> </v>
          </cell>
          <cell r="N500" t="str">
            <v xml:space="preserve"> </v>
          </cell>
          <cell r="O500">
            <v>383</v>
          </cell>
        </row>
        <row r="501">
          <cell r="G501" t="str">
            <v>OE15e2</v>
          </cell>
          <cell r="H501" t="str">
            <v>JU</v>
          </cell>
          <cell r="I501" t="str">
            <v>OE</v>
          </cell>
          <cell r="J501">
            <v>15</v>
          </cell>
          <cell r="K501" t="str">
            <v>OE</v>
          </cell>
          <cell r="L501">
            <v>13</v>
          </cell>
          <cell r="M501" t="str">
            <v xml:space="preserve"> </v>
          </cell>
          <cell r="N501" t="str">
            <v xml:space="preserve"> </v>
          </cell>
          <cell r="O501">
            <v>539</v>
          </cell>
        </row>
        <row r="502">
          <cell r="G502" t="str">
            <v>OE16a</v>
          </cell>
          <cell r="H502" t="str">
            <v>JT</v>
          </cell>
          <cell r="I502" t="str">
            <v>OE</v>
          </cell>
          <cell r="J502">
            <v>16</v>
          </cell>
          <cell r="K502" t="str">
            <v>OE</v>
          </cell>
          <cell r="L502">
            <v>17</v>
          </cell>
          <cell r="M502" t="str">
            <v xml:space="preserve"> </v>
          </cell>
          <cell r="N502" t="str">
            <v xml:space="preserve"> </v>
          </cell>
          <cell r="O502">
            <v>361</v>
          </cell>
        </row>
        <row r="503">
          <cell r="G503" t="str">
            <v>OE16b</v>
          </cell>
          <cell r="H503" t="str">
            <v>JC</v>
          </cell>
          <cell r="I503" t="str">
            <v>OE</v>
          </cell>
          <cell r="J503">
            <v>16</v>
          </cell>
          <cell r="K503" t="str">
            <v>OE</v>
          </cell>
          <cell r="L503">
            <v>14</v>
          </cell>
          <cell r="M503" t="str">
            <v xml:space="preserve"> </v>
          </cell>
          <cell r="N503" t="str">
            <v xml:space="preserve"> </v>
          </cell>
          <cell r="O503">
            <v>969</v>
          </cell>
        </row>
        <row r="504">
          <cell r="G504" t="str">
            <v>OE17e</v>
          </cell>
          <cell r="H504" t="str">
            <v>JU</v>
          </cell>
          <cell r="I504" t="str">
            <v>OE</v>
          </cell>
          <cell r="J504">
            <v>17</v>
          </cell>
          <cell r="K504" t="str">
            <v>OE</v>
          </cell>
          <cell r="L504">
            <v>18.2</v>
          </cell>
          <cell r="M504" t="str">
            <v xml:space="preserve"> </v>
          </cell>
          <cell r="N504" t="str">
            <v xml:space="preserve"> </v>
          </cell>
          <cell r="O504">
            <v>317</v>
          </cell>
        </row>
        <row r="505">
          <cell r="G505" t="str">
            <v>OE17b</v>
          </cell>
          <cell r="H505" t="str">
            <v>JC</v>
          </cell>
          <cell r="I505" t="str">
            <v>OE</v>
          </cell>
          <cell r="J505">
            <v>17</v>
          </cell>
          <cell r="K505" t="str">
            <v>OD</v>
          </cell>
          <cell r="L505">
            <v>19.14</v>
          </cell>
          <cell r="M505" t="str">
            <v xml:space="preserve"> </v>
          </cell>
          <cell r="N505" t="str">
            <v xml:space="preserve"> </v>
          </cell>
          <cell r="O505">
            <v>1266</v>
          </cell>
        </row>
        <row r="506">
          <cell r="G506" t="str">
            <v>OE18b</v>
          </cell>
          <cell r="H506" t="str">
            <v>JC</v>
          </cell>
          <cell r="I506" t="str">
            <v>OE</v>
          </cell>
          <cell r="J506">
            <v>18</v>
          </cell>
          <cell r="K506" t="str">
            <v>OD</v>
          </cell>
          <cell r="L506">
            <v>20</v>
          </cell>
          <cell r="M506" t="str">
            <v xml:space="preserve"> </v>
          </cell>
          <cell r="N506" t="str">
            <v xml:space="preserve"> </v>
          </cell>
          <cell r="O506">
            <v>232</v>
          </cell>
        </row>
        <row r="507">
          <cell r="G507" t="str">
            <v>OE19e</v>
          </cell>
          <cell r="H507" t="str">
            <v>JU</v>
          </cell>
          <cell r="I507" t="str">
            <v>OE</v>
          </cell>
          <cell r="J507">
            <v>19</v>
          </cell>
          <cell r="K507" t="str">
            <v>OE</v>
          </cell>
          <cell r="L507">
            <v>20</v>
          </cell>
          <cell r="M507" t="str">
            <v xml:space="preserve"> </v>
          </cell>
          <cell r="N507" t="str">
            <v xml:space="preserve"> </v>
          </cell>
          <cell r="O507">
            <v>417</v>
          </cell>
        </row>
        <row r="508">
          <cell r="G508" t="str">
            <v>OE19b</v>
          </cell>
          <cell r="H508" t="str">
            <v>JC</v>
          </cell>
          <cell r="I508" t="str">
            <v>OE</v>
          </cell>
          <cell r="J508">
            <v>19</v>
          </cell>
          <cell r="K508" t="str">
            <v>OE</v>
          </cell>
          <cell r="L508">
            <v>15</v>
          </cell>
          <cell r="M508" t="str">
            <v xml:space="preserve"> </v>
          </cell>
          <cell r="N508" t="str">
            <v xml:space="preserve"> </v>
          </cell>
          <cell r="O508">
            <v>504</v>
          </cell>
        </row>
        <row r="509">
          <cell r="G509" t="str">
            <v>OE20a</v>
          </cell>
          <cell r="H509" t="str">
            <v>JT</v>
          </cell>
          <cell r="I509" t="str">
            <v>OE</v>
          </cell>
          <cell r="J509">
            <v>20</v>
          </cell>
          <cell r="K509" t="str">
            <v>OE</v>
          </cell>
          <cell r="L509">
            <v>21</v>
          </cell>
          <cell r="M509" t="str">
            <v xml:space="preserve"> </v>
          </cell>
          <cell r="N509" t="str">
            <v xml:space="preserve"> </v>
          </cell>
          <cell r="O509">
            <v>308</v>
          </cell>
        </row>
        <row r="510">
          <cell r="G510" t="str">
            <v>OE20b</v>
          </cell>
          <cell r="H510" t="str">
            <v>JC</v>
          </cell>
          <cell r="I510" t="str">
            <v>OE</v>
          </cell>
          <cell r="J510">
            <v>20</v>
          </cell>
          <cell r="K510" t="str">
            <v>OE</v>
          </cell>
          <cell r="L510">
            <v>16</v>
          </cell>
          <cell r="M510" t="str">
            <v xml:space="preserve"> </v>
          </cell>
          <cell r="N510" t="str">
            <v xml:space="preserve"> </v>
          </cell>
          <cell r="O510">
            <v>1061</v>
          </cell>
        </row>
        <row r="511">
          <cell r="G511" t="str">
            <v>OE21e</v>
          </cell>
          <cell r="H511" t="str">
            <v>JU</v>
          </cell>
          <cell r="I511" t="str">
            <v>OE</v>
          </cell>
          <cell r="J511">
            <v>21</v>
          </cell>
          <cell r="K511" t="str">
            <v>OE</v>
          </cell>
          <cell r="L511">
            <v>22</v>
          </cell>
          <cell r="M511" t="str">
            <v xml:space="preserve"> </v>
          </cell>
          <cell r="N511" t="str">
            <v xml:space="preserve"> </v>
          </cell>
          <cell r="O511">
            <v>315</v>
          </cell>
        </row>
        <row r="512">
          <cell r="G512" t="str">
            <v>OE21b</v>
          </cell>
          <cell r="H512" t="str">
            <v>JC</v>
          </cell>
          <cell r="I512" t="str">
            <v>OE</v>
          </cell>
          <cell r="J512">
            <v>21</v>
          </cell>
          <cell r="K512" t="str">
            <v>OE</v>
          </cell>
          <cell r="L512">
            <v>17</v>
          </cell>
          <cell r="M512" t="str">
            <v xml:space="preserve"> </v>
          </cell>
          <cell r="N512" t="str">
            <v xml:space="preserve"> </v>
          </cell>
          <cell r="O512">
            <v>1124</v>
          </cell>
        </row>
        <row r="513">
          <cell r="G513" t="str">
            <v>OE22a</v>
          </cell>
          <cell r="H513" t="str">
            <v>JT</v>
          </cell>
          <cell r="I513" t="str">
            <v>OE</v>
          </cell>
          <cell r="J513">
            <v>22</v>
          </cell>
          <cell r="K513" t="str">
            <v>BL</v>
          </cell>
          <cell r="L513">
            <v>0</v>
          </cell>
          <cell r="M513" t="str">
            <v xml:space="preserve"> </v>
          </cell>
          <cell r="N513" t="str">
            <v xml:space="preserve"> </v>
          </cell>
          <cell r="O513">
            <v>328</v>
          </cell>
        </row>
        <row r="514">
          <cell r="G514" t="str">
            <v>OE22b</v>
          </cell>
          <cell r="H514" t="str">
            <v>JC</v>
          </cell>
          <cell r="I514" t="str">
            <v>OE</v>
          </cell>
          <cell r="J514">
            <v>22</v>
          </cell>
          <cell r="K514" t="str">
            <v>OE</v>
          </cell>
          <cell r="L514">
            <v>18</v>
          </cell>
          <cell r="M514" t="str">
            <v xml:space="preserve"> </v>
          </cell>
          <cell r="N514" t="str">
            <v xml:space="preserve"> </v>
          </cell>
          <cell r="O514">
            <v>928</v>
          </cell>
        </row>
        <row r="515">
          <cell r="G515" t="str">
            <v>OE23e1</v>
          </cell>
          <cell r="H515" t="str">
            <v>JU</v>
          </cell>
          <cell r="I515" t="str">
            <v>OE</v>
          </cell>
          <cell r="J515">
            <v>23</v>
          </cell>
          <cell r="K515" t="str">
            <v>OE</v>
          </cell>
          <cell r="L515">
            <v>24</v>
          </cell>
          <cell r="M515" t="str">
            <v xml:space="preserve"> </v>
          </cell>
          <cell r="N515" t="str">
            <v xml:space="preserve"> </v>
          </cell>
          <cell r="O515">
            <v>416</v>
          </cell>
        </row>
        <row r="516">
          <cell r="G516" t="str">
            <v>OE23e</v>
          </cell>
          <cell r="H516" t="str">
            <v>JU</v>
          </cell>
          <cell r="I516" t="str">
            <v>OE</v>
          </cell>
          <cell r="J516">
            <v>23</v>
          </cell>
          <cell r="K516" t="str">
            <v>OE</v>
          </cell>
          <cell r="L516">
            <v>20.190000000000001</v>
          </cell>
          <cell r="M516" t="str">
            <v>OF</v>
          </cell>
          <cell r="N516">
            <v>21</v>
          </cell>
          <cell r="O516">
            <v>937</v>
          </cell>
        </row>
        <row r="517">
          <cell r="G517" t="str">
            <v>OE24a</v>
          </cell>
          <cell r="H517" t="str">
            <v>JT</v>
          </cell>
          <cell r="I517" t="str">
            <v>OE</v>
          </cell>
          <cell r="J517">
            <v>24</v>
          </cell>
          <cell r="K517" t="str">
            <v>OE</v>
          </cell>
          <cell r="L517">
            <v>25</v>
          </cell>
          <cell r="M517" t="str">
            <v xml:space="preserve"> </v>
          </cell>
          <cell r="N517" t="str">
            <v xml:space="preserve"> </v>
          </cell>
          <cell r="O517">
            <v>284</v>
          </cell>
        </row>
        <row r="518">
          <cell r="G518" t="str">
            <v>OE24b</v>
          </cell>
          <cell r="H518" t="str">
            <v>JC</v>
          </cell>
          <cell r="I518" t="str">
            <v>OE</v>
          </cell>
          <cell r="J518">
            <v>24</v>
          </cell>
          <cell r="K518" t="str">
            <v>OE</v>
          </cell>
          <cell r="L518">
            <v>20</v>
          </cell>
          <cell r="M518" t="str">
            <v xml:space="preserve"> </v>
          </cell>
          <cell r="N518" t="str">
            <v xml:space="preserve"> </v>
          </cell>
          <cell r="O518">
            <v>863</v>
          </cell>
        </row>
        <row r="519">
          <cell r="G519" t="str">
            <v>OE25e</v>
          </cell>
          <cell r="H519" t="str">
            <v>JU</v>
          </cell>
          <cell r="I519" t="str">
            <v>OE</v>
          </cell>
          <cell r="J519">
            <v>25</v>
          </cell>
          <cell r="K519" t="str">
            <v>OE</v>
          </cell>
          <cell r="L519">
            <v>26</v>
          </cell>
          <cell r="M519" t="str">
            <v xml:space="preserve"> </v>
          </cell>
          <cell r="N519" t="str">
            <v xml:space="preserve"> </v>
          </cell>
          <cell r="O519">
            <v>252</v>
          </cell>
        </row>
        <row r="520">
          <cell r="G520" t="str">
            <v>OE25b</v>
          </cell>
          <cell r="H520" t="str">
            <v>JC</v>
          </cell>
          <cell r="I520" t="str">
            <v>OE</v>
          </cell>
          <cell r="J520">
            <v>25</v>
          </cell>
          <cell r="K520" t="str">
            <v>OE</v>
          </cell>
          <cell r="L520">
            <v>21</v>
          </cell>
          <cell r="M520" t="str">
            <v xml:space="preserve"> </v>
          </cell>
          <cell r="N520" t="str">
            <v xml:space="preserve"> </v>
          </cell>
          <cell r="O520">
            <v>1167</v>
          </cell>
        </row>
        <row r="521">
          <cell r="G521" t="str">
            <v>OE26b</v>
          </cell>
          <cell r="H521" t="str">
            <v>JC</v>
          </cell>
          <cell r="I521" t="str">
            <v>OE</v>
          </cell>
          <cell r="J521">
            <v>26</v>
          </cell>
          <cell r="K521" t="str">
            <v>OE</v>
          </cell>
          <cell r="L521">
            <v>22</v>
          </cell>
          <cell r="M521" t="str">
            <v xml:space="preserve"> </v>
          </cell>
          <cell r="N521" t="str">
            <v xml:space="preserve"> </v>
          </cell>
          <cell r="O521">
            <v>690</v>
          </cell>
        </row>
        <row r="522">
          <cell r="G522" t="str">
            <v>OE27e1</v>
          </cell>
          <cell r="H522" t="str">
            <v>JU</v>
          </cell>
          <cell r="I522" t="str">
            <v>OE</v>
          </cell>
          <cell r="J522">
            <v>27</v>
          </cell>
          <cell r="K522" t="str">
            <v>OE</v>
          </cell>
          <cell r="L522">
            <v>28</v>
          </cell>
          <cell r="M522" t="str">
            <v xml:space="preserve"> </v>
          </cell>
          <cell r="N522" t="str">
            <v xml:space="preserve"> </v>
          </cell>
          <cell r="O522">
            <v>481</v>
          </cell>
        </row>
        <row r="523">
          <cell r="G523" t="str">
            <v>OE27b</v>
          </cell>
          <cell r="H523" t="str">
            <v>JC</v>
          </cell>
          <cell r="I523" t="str">
            <v>OE</v>
          </cell>
          <cell r="J523">
            <v>27</v>
          </cell>
          <cell r="K523" t="str">
            <v>OE</v>
          </cell>
          <cell r="L523">
            <v>23</v>
          </cell>
          <cell r="M523" t="str">
            <v xml:space="preserve"> </v>
          </cell>
          <cell r="N523" t="str">
            <v xml:space="preserve"> </v>
          </cell>
          <cell r="O523">
            <v>618</v>
          </cell>
        </row>
        <row r="524">
          <cell r="G524" t="str">
            <v>OE28a</v>
          </cell>
          <cell r="H524" t="str">
            <v>JT</v>
          </cell>
          <cell r="I524" t="str">
            <v>OE</v>
          </cell>
          <cell r="J524">
            <v>28</v>
          </cell>
          <cell r="K524" t="str">
            <v>OE</v>
          </cell>
          <cell r="L524">
            <v>29</v>
          </cell>
          <cell r="M524" t="str">
            <v xml:space="preserve"> </v>
          </cell>
          <cell r="N524" t="str">
            <v xml:space="preserve"> </v>
          </cell>
          <cell r="O524">
            <v>612</v>
          </cell>
        </row>
        <row r="525">
          <cell r="G525" t="str">
            <v>OE28b</v>
          </cell>
          <cell r="H525" t="str">
            <v>JC</v>
          </cell>
          <cell r="I525" t="str">
            <v>OE</v>
          </cell>
          <cell r="J525">
            <v>28</v>
          </cell>
          <cell r="K525" t="str">
            <v>OE</v>
          </cell>
          <cell r="L525">
            <v>25.24</v>
          </cell>
          <cell r="M525" t="str">
            <v xml:space="preserve"> </v>
          </cell>
          <cell r="N525" t="str">
            <v xml:space="preserve"> </v>
          </cell>
          <cell r="O525">
            <v>1072</v>
          </cell>
        </row>
        <row r="526">
          <cell r="G526" t="str">
            <v>OE29e</v>
          </cell>
          <cell r="H526" t="str">
            <v>JU</v>
          </cell>
          <cell r="I526" t="str">
            <v>OE</v>
          </cell>
          <cell r="J526">
            <v>29</v>
          </cell>
          <cell r="K526" t="str">
            <v>OE</v>
          </cell>
          <cell r="L526">
            <v>30</v>
          </cell>
          <cell r="M526" t="str">
            <v xml:space="preserve"> </v>
          </cell>
          <cell r="N526" t="str">
            <v xml:space="preserve"> </v>
          </cell>
          <cell r="O526">
            <v>448</v>
          </cell>
        </row>
        <row r="527">
          <cell r="G527" t="str">
            <v>OE29b</v>
          </cell>
          <cell r="H527" t="str">
            <v>JC</v>
          </cell>
          <cell r="I527" t="str">
            <v>OE</v>
          </cell>
          <cell r="J527">
            <v>29</v>
          </cell>
          <cell r="K527" t="str">
            <v>OE</v>
          </cell>
          <cell r="L527">
            <v>25</v>
          </cell>
          <cell r="M527" t="str">
            <v xml:space="preserve"> </v>
          </cell>
          <cell r="N527" t="str">
            <v xml:space="preserve"> </v>
          </cell>
          <cell r="O527">
            <v>738</v>
          </cell>
        </row>
        <row r="528">
          <cell r="G528" t="str">
            <v>OE30b</v>
          </cell>
          <cell r="H528" t="str">
            <v>JC</v>
          </cell>
          <cell r="I528" t="str">
            <v>OE</v>
          </cell>
          <cell r="J528">
            <v>30</v>
          </cell>
          <cell r="K528" t="str">
            <v>OE</v>
          </cell>
          <cell r="L528">
            <v>26</v>
          </cell>
          <cell r="M528" t="str">
            <v xml:space="preserve"> </v>
          </cell>
          <cell r="N528" t="str">
            <v xml:space="preserve"> </v>
          </cell>
          <cell r="O528">
            <v>682</v>
          </cell>
        </row>
        <row r="529">
          <cell r="G529" t="str">
            <v>OE31b</v>
          </cell>
          <cell r="H529" t="str">
            <v>JC</v>
          </cell>
          <cell r="I529" t="str">
            <v>OE</v>
          </cell>
          <cell r="J529">
            <v>31</v>
          </cell>
          <cell r="K529" t="str">
            <v>OE</v>
          </cell>
          <cell r="L529">
            <v>30</v>
          </cell>
          <cell r="M529" t="str">
            <v xml:space="preserve"> </v>
          </cell>
          <cell r="N529" t="str">
            <v xml:space="preserve"> </v>
          </cell>
          <cell r="O529">
            <v>529</v>
          </cell>
        </row>
        <row r="530">
          <cell r="G530" t="str">
            <v>OE6e2</v>
          </cell>
          <cell r="H530" t="str">
            <v>JU</v>
          </cell>
          <cell r="I530" t="str">
            <v>OE</v>
          </cell>
          <cell r="J530">
            <v>6</v>
          </cell>
          <cell r="K530" t="str">
            <v>OA</v>
          </cell>
          <cell r="L530">
            <v>37</v>
          </cell>
          <cell r="M530" t="str">
            <v xml:space="preserve"> </v>
          </cell>
          <cell r="N530" t="str">
            <v xml:space="preserve"> </v>
          </cell>
          <cell r="O530">
            <v>385</v>
          </cell>
        </row>
        <row r="531">
          <cell r="G531" t="str">
            <v>OE1e2</v>
          </cell>
          <cell r="H531" t="str">
            <v>JU</v>
          </cell>
          <cell r="I531" t="str">
            <v>OE</v>
          </cell>
          <cell r="J531">
            <v>1</v>
          </cell>
          <cell r="K531" t="str">
            <v>OE</v>
          </cell>
          <cell r="L531">
            <v>1</v>
          </cell>
          <cell r="M531" t="str">
            <v xml:space="preserve"> </v>
          </cell>
          <cell r="N531" t="str">
            <v xml:space="preserve"> </v>
          </cell>
          <cell r="O531">
            <v>257</v>
          </cell>
        </row>
        <row r="532">
          <cell r="G532" t="str">
            <v>OE14b</v>
          </cell>
          <cell r="H532" t="str">
            <v>JC</v>
          </cell>
          <cell r="I532" t="str">
            <v>OE</v>
          </cell>
          <cell r="J532">
            <v>14</v>
          </cell>
          <cell r="K532" t="str">
            <v>OE</v>
          </cell>
          <cell r="L532">
            <v>12</v>
          </cell>
          <cell r="M532" t="str">
            <v xml:space="preserve"> </v>
          </cell>
          <cell r="N532" t="str">
            <v xml:space="preserve"> </v>
          </cell>
          <cell r="O532">
            <v>492</v>
          </cell>
        </row>
        <row r="533">
          <cell r="G533" t="str">
            <v>OE27e2</v>
          </cell>
          <cell r="H533" t="str">
            <v>JU</v>
          </cell>
          <cell r="I533" t="str">
            <v>OE</v>
          </cell>
          <cell r="J533">
            <v>27</v>
          </cell>
          <cell r="K533" t="str">
            <v>OE</v>
          </cell>
          <cell r="L533">
            <v>24</v>
          </cell>
          <cell r="M533" t="str">
            <v xml:space="preserve"> </v>
          </cell>
          <cell r="N533" t="str">
            <v xml:space="preserve"> </v>
          </cell>
          <cell r="O533">
            <v>113</v>
          </cell>
        </row>
        <row r="534">
          <cell r="G534" t="str">
            <v>OE4e</v>
          </cell>
          <cell r="H534" t="str">
            <v>JU</v>
          </cell>
          <cell r="I534" t="str">
            <v>OE</v>
          </cell>
          <cell r="J534">
            <v>4</v>
          </cell>
          <cell r="K534" t="str">
            <v>BL</v>
          </cell>
          <cell r="L534">
            <v>0</v>
          </cell>
          <cell r="M534" t="str">
            <v xml:space="preserve"> </v>
          </cell>
          <cell r="N534" t="str">
            <v xml:space="preserve"> </v>
          </cell>
          <cell r="O534">
            <v>395</v>
          </cell>
        </row>
        <row r="535">
          <cell r="G535" t="str">
            <v>OE2f</v>
          </cell>
          <cell r="H535" t="str">
            <v>JC</v>
          </cell>
          <cell r="I535" t="str">
            <v>OE</v>
          </cell>
          <cell r="J535">
            <v>2</v>
          </cell>
          <cell r="K535" t="str">
            <v>OE</v>
          </cell>
          <cell r="L535">
            <v>2</v>
          </cell>
          <cell r="M535" t="str">
            <v xml:space="preserve"> </v>
          </cell>
          <cell r="N535" t="str">
            <v xml:space="preserve"> </v>
          </cell>
          <cell r="O535">
            <v>220</v>
          </cell>
        </row>
        <row r="536">
          <cell r="G536" t="str">
            <v>OE6f</v>
          </cell>
          <cell r="H536" t="str">
            <v>JC</v>
          </cell>
          <cell r="I536" t="str">
            <v>OE</v>
          </cell>
          <cell r="J536">
            <v>6</v>
          </cell>
          <cell r="K536" t="str">
            <v>OE</v>
          </cell>
          <cell r="L536">
            <v>6</v>
          </cell>
          <cell r="M536" t="str">
            <v xml:space="preserve"> </v>
          </cell>
          <cell r="N536" t="str">
            <v xml:space="preserve"> </v>
          </cell>
          <cell r="O536">
            <v>500</v>
          </cell>
        </row>
        <row r="537">
          <cell r="G537" t="str">
            <v>OE12g</v>
          </cell>
          <cell r="H537" t="str">
            <v>JC</v>
          </cell>
          <cell r="I537" t="str">
            <v>OE</v>
          </cell>
          <cell r="J537">
            <v>12</v>
          </cell>
          <cell r="K537" t="str">
            <v>OE</v>
          </cell>
          <cell r="L537">
            <v>12</v>
          </cell>
          <cell r="M537" t="str">
            <v xml:space="preserve"> </v>
          </cell>
          <cell r="N537" t="str">
            <v xml:space="preserve"> </v>
          </cell>
          <cell r="O537">
            <v>390</v>
          </cell>
        </row>
        <row r="538">
          <cell r="G538" t="str">
            <v>OE12h</v>
          </cell>
          <cell r="H538" t="str">
            <v>JC</v>
          </cell>
          <cell r="I538" t="str">
            <v>OE</v>
          </cell>
          <cell r="J538">
            <v>12</v>
          </cell>
          <cell r="K538" t="str">
            <v>OE</v>
          </cell>
          <cell r="L538">
            <v>12</v>
          </cell>
          <cell r="M538" t="str">
            <v xml:space="preserve"> </v>
          </cell>
          <cell r="N538" t="str">
            <v xml:space="preserve"> </v>
          </cell>
          <cell r="O538">
            <v>958</v>
          </cell>
        </row>
        <row r="539">
          <cell r="G539" t="str">
            <v>OE14f</v>
          </cell>
          <cell r="H539" t="str">
            <v>JC</v>
          </cell>
          <cell r="I539" t="str">
            <v>OE</v>
          </cell>
          <cell r="J539">
            <v>14</v>
          </cell>
          <cell r="K539" t="str">
            <v>OE</v>
          </cell>
          <cell r="L539">
            <v>14</v>
          </cell>
          <cell r="M539" t="str">
            <v xml:space="preserve"> </v>
          </cell>
          <cell r="N539" t="str">
            <v xml:space="preserve"> </v>
          </cell>
          <cell r="O539">
            <v>427</v>
          </cell>
        </row>
        <row r="540">
          <cell r="G540" t="str">
            <v>OE16f</v>
          </cell>
          <cell r="H540" t="str">
            <v>JC</v>
          </cell>
          <cell r="I540" t="str">
            <v>OE</v>
          </cell>
          <cell r="J540">
            <v>16</v>
          </cell>
          <cell r="K540" t="str">
            <v>OE</v>
          </cell>
          <cell r="L540">
            <v>16</v>
          </cell>
          <cell r="M540" t="str">
            <v xml:space="preserve"> </v>
          </cell>
          <cell r="N540" t="str">
            <v xml:space="preserve"> </v>
          </cell>
          <cell r="O540">
            <v>815</v>
          </cell>
        </row>
        <row r="541">
          <cell r="G541" t="str">
            <v>OE18g</v>
          </cell>
          <cell r="H541" t="str">
            <v>JC</v>
          </cell>
          <cell r="I541" t="str">
            <v>OE</v>
          </cell>
          <cell r="J541">
            <v>18</v>
          </cell>
          <cell r="K541" t="str">
            <v>OE</v>
          </cell>
          <cell r="L541">
            <v>18</v>
          </cell>
          <cell r="M541" t="str">
            <v xml:space="preserve"> </v>
          </cell>
          <cell r="N541" t="str">
            <v xml:space="preserve"> </v>
          </cell>
          <cell r="O541">
            <v>290</v>
          </cell>
        </row>
        <row r="542">
          <cell r="G542" t="str">
            <v>OE18f</v>
          </cell>
          <cell r="H542" t="str">
            <v>JC</v>
          </cell>
          <cell r="I542" t="str">
            <v>OE</v>
          </cell>
          <cell r="J542">
            <v>18</v>
          </cell>
          <cell r="K542" t="str">
            <v>OE</v>
          </cell>
          <cell r="L542">
            <v>18</v>
          </cell>
          <cell r="M542" t="str">
            <v xml:space="preserve"> </v>
          </cell>
          <cell r="N542" t="str">
            <v xml:space="preserve"> </v>
          </cell>
          <cell r="O542">
            <v>117</v>
          </cell>
        </row>
        <row r="543">
          <cell r="G543" t="str">
            <v>OE18h</v>
          </cell>
          <cell r="H543" t="str">
            <v>JC</v>
          </cell>
          <cell r="I543" t="str">
            <v>OE</v>
          </cell>
          <cell r="J543">
            <v>18</v>
          </cell>
          <cell r="K543" t="str">
            <v>OE</v>
          </cell>
          <cell r="L543">
            <v>18</v>
          </cell>
          <cell r="M543" t="str">
            <v xml:space="preserve"> </v>
          </cell>
          <cell r="N543" t="str">
            <v xml:space="preserve"> </v>
          </cell>
          <cell r="O543">
            <v>133</v>
          </cell>
        </row>
        <row r="544">
          <cell r="G544" t="str">
            <v>OE19f</v>
          </cell>
          <cell r="H544" t="str">
            <v>JC</v>
          </cell>
          <cell r="I544" t="str">
            <v>OE</v>
          </cell>
          <cell r="J544">
            <v>19</v>
          </cell>
          <cell r="K544" t="str">
            <v>OE</v>
          </cell>
          <cell r="L544">
            <v>19</v>
          </cell>
          <cell r="M544" t="str">
            <v xml:space="preserve"> </v>
          </cell>
          <cell r="N544" t="str">
            <v xml:space="preserve"> </v>
          </cell>
          <cell r="O544">
            <v>592</v>
          </cell>
        </row>
        <row r="545">
          <cell r="G545" t="str">
            <v>OE20f</v>
          </cell>
          <cell r="H545" t="str">
            <v>JC</v>
          </cell>
          <cell r="I545" t="str">
            <v>OE</v>
          </cell>
          <cell r="J545">
            <v>20</v>
          </cell>
          <cell r="K545" t="str">
            <v>OE</v>
          </cell>
          <cell r="L545">
            <v>20</v>
          </cell>
          <cell r="M545" t="str">
            <v xml:space="preserve"> </v>
          </cell>
          <cell r="N545" t="str">
            <v xml:space="preserve"> </v>
          </cell>
          <cell r="O545">
            <v>327</v>
          </cell>
        </row>
        <row r="546">
          <cell r="G546" t="str">
            <v>OE21f</v>
          </cell>
          <cell r="H546" t="str">
            <v>JC</v>
          </cell>
          <cell r="I546" t="str">
            <v>OE</v>
          </cell>
          <cell r="J546">
            <v>21</v>
          </cell>
          <cell r="K546" t="str">
            <v>OE</v>
          </cell>
          <cell r="L546">
            <v>21</v>
          </cell>
          <cell r="M546" t="str">
            <v xml:space="preserve"> </v>
          </cell>
          <cell r="N546" t="str">
            <v xml:space="preserve"> </v>
          </cell>
          <cell r="O546">
            <v>360</v>
          </cell>
        </row>
        <row r="547">
          <cell r="G547" t="str">
            <v>OE21g</v>
          </cell>
          <cell r="H547" t="str">
            <v>JC</v>
          </cell>
          <cell r="I547" t="str">
            <v>OE</v>
          </cell>
          <cell r="J547">
            <v>21</v>
          </cell>
          <cell r="K547" t="str">
            <v>OE</v>
          </cell>
          <cell r="L547">
            <v>21</v>
          </cell>
          <cell r="M547" t="str">
            <v xml:space="preserve"> </v>
          </cell>
          <cell r="N547" t="str">
            <v xml:space="preserve"> </v>
          </cell>
          <cell r="O547">
            <v>387</v>
          </cell>
        </row>
        <row r="548">
          <cell r="G548" t="str">
            <v>OE21h</v>
          </cell>
          <cell r="H548" t="str">
            <v>JC</v>
          </cell>
          <cell r="I548" t="str">
            <v>OE</v>
          </cell>
          <cell r="J548">
            <v>21</v>
          </cell>
          <cell r="K548" t="str">
            <v>OE</v>
          </cell>
          <cell r="L548">
            <v>21</v>
          </cell>
          <cell r="M548" t="str">
            <v xml:space="preserve"> </v>
          </cell>
          <cell r="N548" t="str">
            <v xml:space="preserve"> </v>
          </cell>
          <cell r="O548">
            <v>354</v>
          </cell>
        </row>
        <row r="549">
          <cell r="G549" t="str">
            <v>OE22f</v>
          </cell>
          <cell r="H549" t="str">
            <v>JC</v>
          </cell>
          <cell r="I549" t="str">
            <v>OE</v>
          </cell>
          <cell r="J549">
            <v>22</v>
          </cell>
          <cell r="K549" t="str">
            <v>OE</v>
          </cell>
          <cell r="L549">
            <v>22</v>
          </cell>
          <cell r="M549" t="str">
            <v xml:space="preserve"> </v>
          </cell>
          <cell r="N549" t="str">
            <v xml:space="preserve"> </v>
          </cell>
          <cell r="O549">
            <v>275</v>
          </cell>
        </row>
        <row r="550">
          <cell r="G550" t="str">
            <v>OE22g</v>
          </cell>
          <cell r="H550" t="str">
            <v>JC</v>
          </cell>
          <cell r="I550" t="str">
            <v>OE</v>
          </cell>
          <cell r="J550">
            <v>22</v>
          </cell>
          <cell r="K550" t="str">
            <v>OE</v>
          </cell>
          <cell r="L550">
            <v>22</v>
          </cell>
          <cell r="M550" t="str">
            <v xml:space="preserve"> </v>
          </cell>
          <cell r="N550" t="str">
            <v xml:space="preserve"> </v>
          </cell>
          <cell r="O550">
            <v>406</v>
          </cell>
        </row>
        <row r="551">
          <cell r="G551" t="str">
            <v>OE23f</v>
          </cell>
          <cell r="H551" t="str">
            <v>JC</v>
          </cell>
          <cell r="I551" t="str">
            <v>OE</v>
          </cell>
          <cell r="J551">
            <v>23</v>
          </cell>
          <cell r="K551" t="str">
            <v>OE</v>
          </cell>
          <cell r="L551">
            <v>23</v>
          </cell>
          <cell r="M551" t="str">
            <v xml:space="preserve"> </v>
          </cell>
          <cell r="N551" t="str">
            <v xml:space="preserve"> </v>
          </cell>
          <cell r="O551">
            <v>324</v>
          </cell>
        </row>
        <row r="552">
          <cell r="G552" t="str">
            <v>OE23g</v>
          </cell>
          <cell r="H552" t="str">
            <v>JC</v>
          </cell>
          <cell r="I552" t="str">
            <v>OE</v>
          </cell>
          <cell r="J552">
            <v>23</v>
          </cell>
          <cell r="K552" t="str">
            <v>OE</v>
          </cell>
          <cell r="L552">
            <v>23</v>
          </cell>
          <cell r="M552" t="str">
            <v xml:space="preserve"> </v>
          </cell>
          <cell r="N552" t="str">
            <v xml:space="preserve"> </v>
          </cell>
          <cell r="O552">
            <v>525</v>
          </cell>
        </row>
        <row r="553">
          <cell r="G553" t="str">
            <v>OE24f</v>
          </cell>
          <cell r="H553" t="str">
            <v>JC</v>
          </cell>
          <cell r="I553" t="str">
            <v>OE</v>
          </cell>
          <cell r="J553">
            <v>24</v>
          </cell>
          <cell r="K553" t="str">
            <v>OE</v>
          </cell>
          <cell r="L553">
            <v>24</v>
          </cell>
          <cell r="M553" t="str">
            <v xml:space="preserve"> </v>
          </cell>
          <cell r="N553" t="str">
            <v xml:space="preserve"> </v>
          </cell>
          <cell r="O553">
            <v>581</v>
          </cell>
        </row>
        <row r="554">
          <cell r="G554" t="str">
            <v>OE26f</v>
          </cell>
          <cell r="H554" t="str">
            <v>JC</v>
          </cell>
          <cell r="I554" t="str">
            <v>OE</v>
          </cell>
          <cell r="J554">
            <v>26</v>
          </cell>
          <cell r="K554" t="str">
            <v>OE</v>
          </cell>
          <cell r="L554">
            <v>26</v>
          </cell>
          <cell r="M554" t="str">
            <v xml:space="preserve"> </v>
          </cell>
          <cell r="N554" t="str">
            <v xml:space="preserve"> </v>
          </cell>
          <cell r="O554">
            <v>186</v>
          </cell>
        </row>
        <row r="555">
          <cell r="G555" t="str">
            <v>OE27f</v>
          </cell>
          <cell r="H555" t="str">
            <v>JC</v>
          </cell>
          <cell r="I555" t="str">
            <v>OE</v>
          </cell>
          <cell r="J555">
            <v>27</v>
          </cell>
          <cell r="K555" t="str">
            <v>OE</v>
          </cell>
          <cell r="L555">
            <v>27</v>
          </cell>
          <cell r="M555" t="str">
            <v xml:space="preserve"> </v>
          </cell>
          <cell r="N555" t="str">
            <v xml:space="preserve"> </v>
          </cell>
          <cell r="O555">
            <v>872</v>
          </cell>
        </row>
        <row r="556">
          <cell r="G556" t="str">
            <v>OE28f</v>
          </cell>
          <cell r="H556" t="str">
            <v>JC</v>
          </cell>
          <cell r="I556" t="str">
            <v>OE</v>
          </cell>
          <cell r="J556">
            <v>28</v>
          </cell>
          <cell r="K556" t="str">
            <v>OE</v>
          </cell>
          <cell r="L556">
            <v>28</v>
          </cell>
          <cell r="M556" t="str">
            <v xml:space="preserve"> </v>
          </cell>
          <cell r="N556" t="str">
            <v xml:space="preserve"> </v>
          </cell>
          <cell r="O556">
            <v>272</v>
          </cell>
        </row>
        <row r="557">
          <cell r="G557" t="str">
            <v>OE28g</v>
          </cell>
          <cell r="H557" t="str">
            <v>JC</v>
          </cell>
          <cell r="I557" t="str">
            <v>OE</v>
          </cell>
          <cell r="J557">
            <v>28</v>
          </cell>
          <cell r="K557" t="str">
            <v>OE</v>
          </cell>
          <cell r="L557">
            <v>28</v>
          </cell>
          <cell r="M557" t="str">
            <v xml:space="preserve"> </v>
          </cell>
          <cell r="N557" t="str">
            <v xml:space="preserve"> </v>
          </cell>
          <cell r="O557">
            <v>352</v>
          </cell>
        </row>
        <row r="558">
          <cell r="G558" t="str">
            <v>OE29f</v>
          </cell>
          <cell r="H558" t="str">
            <v>JC</v>
          </cell>
          <cell r="I558" t="str">
            <v>OE</v>
          </cell>
          <cell r="J558">
            <v>29</v>
          </cell>
          <cell r="K558" t="str">
            <v>OE</v>
          </cell>
          <cell r="L558">
            <v>29</v>
          </cell>
          <cell r="M558" t="str">
            <v xml:space="preserve"> </v>
          </cell>
          <cell r="N558" t="str">
            <v xml:space="preserve"> </v>
          </cell>
          <cell r="O558">
            <v>173</v>
          </cell>
        </row>
        <row r="559">
          <cell r="G559" t="str">
            <v>OE30f</v>
          </cell>
          <cell r="H559" t="str">
            <v>JC</v>
          </cell>
          <cell r="I559" t="str">
            <v>OE</v>
          </cell>
          <cell r="J559">
            <v>30</v>
          </cell>
          <cell r="K559" t="str">
            <v>OE</v>
          </cell>
          <cell r="L559">
            <v>30</v>
          </cell>
          <cell r="M559" t="str">
            <v xml:space="preserve"> </v>
          </cell>
          <cell r="N559" t="str">
            <v xml:space="preserve"> </v>
          </cell>
          <cell r="O559">
            <v>456</v>
          </cell>
        </row>
        <row r="560">
          <cell r="G560" t="str">
            <v>OE30g</v>
          </cell>
          <cell r="H560" t="str">
            <v>JC</v>
          </cell>
          <cell r="I560" t="str">
            <v>OE</v>
          </cell>
          <cell r="J560">
            <v>30</v>
          </cell>
          <cell r="K560" t="str">
            <v>OE</v>
          </cell>
          <cell r="L560">
            <v>30</v>
          </cell>
          <cell r="M560" t="str">
            <v xml:space="preserve"> </v>
          </cell>
          <cell r="N560" t="str">
            <v xml:space="preserve"> </v>
          </cell>
          <cell r="O560">
            <v>361</v>
          </cell>
        </row>
        <row r="561">
          <cell r="G561" t="str">
            <v>OE31f</v>
          </cell>
          <cell r="H561" t="str">
            <v>JC</v>
          </cell>
          <cell r="I561" t="str">
            <v>OE</v>
          </cell>
          <cell r="J561">
            <v>31</v>
          </cell>
          <cell r="K561" t="str">
            <v>OE</v>
          </cell>
          <cell r="L561">
            <v>31</v>
          </cell>
          <cell r="M561" t="str">
            <v xml:space="preserve"> </v>
          </cell>
          <cell r="N561" t="str">
            <v xml:space="preserve"> </v>
          </cell>
          <cell r="O561">
            <v>352</v>
          </cell>
        </row>
        <row r="562">
          <cell r="G562" t="str">
            <v>OE5f</v>
          </cell>
          <cell r="H562" t="str">
            <v>JC</v>
          </cell>
          <cell r="I562" t="str">
            <v>OE</v>
          </cell>
          <cell r="J562">
            <v>5</v>
          </cell>
          <cell r="K562" t="str">
            <v>OE</v>
          </cell>
          <cell r="L562">
            <v>5</v>
          </cell>
          <cell r="M562" t="str">
            <v xml:space="preserve"> </v>
          </cell>
          <cell r="N562" t="str">
            <v xml:space="preserve"> </v>
          </cell>
          <cell r="O562">
            <v>602</v>
          </cell>
        </row>
        <row r="563">
          <cell r="G563" t="str">
            <v>OE5g</v>
          </cell>
          <cell r="H563" t="str">
            <v>JC</v>
          </cell>
          <cell r="I563" t="str">
            <v>OE</v>
          </cell>
          <cell r="J563">
            <v>5</v>
          </cell>
          <cell r="K563" t="str">
            <v>OE</v>
          </cell>
          <cell r="L563">
            <v>5</v>
          </cell>
          <cell r="M563" t="str">
            <v xml:space="preserve"> </v>
          </cell>
          <cell r="N563" t="str">
            <v xml:space="preserve"> </v>
          </cell>
          <cell r="O563">
            <v>205</v>
          </cell>
        </row>
        <row r="564">
          <cell r="G564" t="str">
            <v>OE26g</v>
          </cell>
          <cell r="H564" t="str">
            <v>JC</v>
          </cell>
          <cell r="I564" t="str">
            <v>OE</v>
          </cell>
          <cell r="J564">
            <v>26</v>
          </cell>
          <cell r="K564" t="str">
            <v>OE</v>
          </cell>
          <cell r="L564">
            <v>26</v>
          </cell>
          <cell r="M564" t="str">
            <v xml:space="preserve"> </v>
          </cell>
          <cell r="N564" t="str">
            <v xml:space="preserve"> </v>
          </cell>
          <cell r="O564">
            <v>265</v>
          </cell>
        </row>
        <row r="565">
          <cell r="G565" t="str">
            <v>OE29g</v>
          </cell>
          <cell r="H565" t="str">
            <v>JC</v>
          </cell>
          <cell r="I565" t="str">
            <v>OE</v>
          </cell>
          <cell r="J565">
            <v>29</v>
          </cell>
          <cell r="K565" t="str">
            <v>OE</v>
          </cell>
          <cell r="L565">
            <v>29</v>
          </cell>
          <cell r="M565" t="str">
            <v xml:space="preserve"> </v>
          </cell>
          <cell r="N565" t="str">
            <v xml:space="preserve"> </v>
          </cell>
          <cell r="O565">
            <v>315</v>
          </cell>
        </row>
        <row r="566">
          <cell r="G566" t="str">
            <v>OE27g</v>
          </cell>
          <cell r="H566" t="str">
            <v>JC</v>
          </cell>
          <cell r="I566" t="str">
            <v>OE</v>
          </cell>
          <cell r="J566">
            <v>27</v>
          </cell>
          <cell r="K566" t="str">
            <v>OE</v>
          </cell>
          <cell r="L566">
            <v>27</v>
          </cell>
          <cell r="M566" t="str">
            <v xml:space="preserve"> </v>
          </cell>
          <cell r="N566" t="str">
            <v xml:space="preserve"> </v>
          </cell>
          <cell r="O566">
            <v>278</v>
          </cell>
        </row>
        <row r="567">
          <cell r="G567" t="str">
            <v>OE7f</v>
          </cell>
          <cell r="H567" t="str">
            <v>JC</v>
          </cell>
          <cell r="I567" t="str">
            <v>OE</v>
          </cell>
          <cell r="J567">
            <v>7</v>
          </cell>
          <cell r="K567" t="str">
            <v>OE</v>
          </cell>
          <cell r="L567">
            <v>7</v>
          </cell>
          <cell r="M567" t="str">
            <v xml:space="preserve"> </v>
          </cell>
          <cell r="N567" t="str">
            <v xml:space="preserve"> </v>
          </cell>
          <cell r="O567">
            <v>309</v>
          </cell>
        </row>
        <row r="568">
          <cell r="G568" t="str">
            <v>OE10f</v>
          </cell>
          <cell r="H568" t="str">
            <v>JC</v>
          </cell>
          <cell r="I568" t="str">
            <v>OE</v>
          </cell>
          <cell r="J568">
            <v>10</v>
          </cell>
          <cell r="K568" t="str">
            <v>OE</v>
          </cell>
          <cell r="L568">
            <v>10</v>
          </cell>
          <cell r="M568" t="str">
            <v xml:space="preserve"> </v>
          </cell>
          <cell r="N568" t="str">
            <v xml:space="preserve"> </v>
          </cell>
          <cell r="O568">
            <v>378</v>
          </cell>
        </row>
        <row r="569">
          <cell r="G569" t="str">
            <v>OE12f</v>
          </cell>
          <cell r="H569" t="str">
            <v>JC</v>
          </cell>
          <cell r="I569" t="str">
            <v>OE</v>
          </cell>
          <cell r="J569">
            <v>12</v>
          </cell>
          <cell r="K569" t="str">
            <v>OE</v>
          </cell>
          <cell r="L569">
            <v>12</v>
          </cell>
          <cell r="M569" t="str">
            <v xml:space="preserve"> </v>
          </cell>
          <cell r="N569" t="str">
            <v xml:space="preserve"> </v>
          </cell>
          <cell r="O569">
            <v>411</v>
          </cell>
        </row>
        <row r="570">
          <cell r="G570" t="str">
            <v>OE12i</v>
          </cell>
          <cell r="H570" t="str">
            <v>JC</v>
          </cell>
          <cell r="I570" t="str">
            <v>OE</v>
          </cell>
          <cell r="J570">
            <v>12</v>
          </cell>
          <cell r="K570" t="str">
            <v>OE</v>
          </cell>
          <cell r="L570">
            <v>12</v>
          </cell>
          <cell r="M570" t="str">
            <v xml:space="preserve"> </v>
          </cell>
          <cell r="N570" t="str">
            <v xml:space="preserve"> </v>
          </cell>
          <cell r="O570">
            <v>303</v>
          </cell>
        </row>
        <row r="571">
          <cell r="G571" t="str">
            <v>OE2g</v>
          </cell>
          <cell r="H571" t="str">
            <v>JC</v>
          </cell>
          <cell r="I571" t="str">
            <v>OE</v>
          </cell>
          <cell r="J571">
            <v>2</v>
          </cell>
          <cell r="K571" t="str">
            <v>OE</v>
          </cell>
          <cell r="L571">
            <v>2</v>
          </cell>
          <cell r="M571" t="str">
            <v xml:space="preserve"> </v>
          </cell>
          <cell r="N571" t="str">
            <v xml:space="preserve"> </v>
          </cell>
          <cell r="O571">
            <v>360</v>
          </cell>
        </row>
        <row r="572">
          <cell r="G572" t="str">
            <v>OE6g</v>
          </cell>
          <cell r="H572" t="str">
            <v>JC</v>
          </cell>
          <cell r="I572" t="str">
            <v>OE</v>
          </cell>
          <cell r="J572">
            <v>6</v>
          </cell>
          <cell r="K572" t="str">
            <v>OE</v>
          </cell>
          <cell r="L572">
            <v>6</v>
          </cell>
          <cell r="M572" t="str">
            <v xml:space="preserve"> </v>
          </cell>
          <cell r="N572" t="str">
            <v xml:space="preserve"> </v>
          </cell>
          <cell r="O572">
            <v>446</v>
          </cell>
        </row>
        <row r="573">
          <cell r="G573" t="str">
            <v>OE11f</v>
          </cell>
          <cell r="H573" t="str">
            <v>JC</v>
          </cell>
          <cell r="I573" t="str">
            <v>OE</v>
          </cell>
          <cell r="J573">
            <v>11</v>
          </cell>
          <cell r="K573" t="str">
            <v>OE</v>
          </cell>
          <cell r="L573">
            <v>11</v>
          </cell>
          <cell r="M573" t="str">
            <v xml:space="preserve"> </v>
          </cell>
          <cell r="N573" t="str">
            <v xml:space="preserve"> </v>
          </cell>
          <cell r="O573">
            <v>400</v>
          </cell>
        </row>
        <row r="574">
          <cell r="G574" t="str">
            <v>OF1a</v>
          </cell>
          <cell r="H574" t="str">
            <v>JT</v>
          </cell>
          <cell r="I574" t="str">
            <v>OF</v>
          </cell>
          <cell r="J574">
            <v>1</v>
          </cell>
          <cell r="K574" t="str">
            <v>OA</v>
          </cell>
          <cell r="L574">
            <v>29</v>
          </cell>
          <cell r="M574" t="str">
            <v xml:space="preserve"> </v>
          </cell>
          <cell r="N574" t="str">
            <v xml:space="preserve"> </v>
          </cell>
          <cell r="O574">
            <v>210</v>
          </cell>
        </row>
        <row r="575">
          <cell r="G575" t="str">
            <v>OF1b</v>
          </cell>
          <cell r="H575" t="str">
            <v>JC</v>
          </cell>
          <cell r="I575" t="str">
            <v>OF</v>
          </cell>
          <cell r="J575">
            <v>1</v>
          </cell>
          <cell r="K575" t="str">
            <v>OA</v>
          </cell>
          <cell r="L575">
            <v>13.14</v>
          </cell>
          <cell r="M575" t="str">
            <v xml:space="preserve"> </v>
          </cell>
          <cell r="N575" t="str">
            <v xml:space="preserve"> </v>
          </cell>
          <cell r="O575">
            <v>1265</v>
          </cell>
        </row>
        <row r="576">
          <cell r="G576" t="str">
            <v>OF2a</v>
          </cell>
          <cell r="H576" t="str">
            <v>JT</v>
          </cell>
          <cell r="I576" t="str">
            <v>OF</v>
          </cell>
          <cell r="J576">
            <v>2</v>
          </cell>
          <cell r="K576" t="str">
            <v>OA</v>
          </cell>
          <cell r="L576">
            <v>29</v>
          </cell>
          <cell r="M576" t="str">
            <v xml:space="preserve"> </v>
          </cell>
          <cell r="N576" t="str">
            <v xml:space="preserve"> </v>
          </cell>
          <cell r="O576">
            <v>582</v>
          </cell>
        </row>
        <row r="577">
          <cell r="G577" t="str">
            <v>OF2b</v>
          </cell>
          <cell r="H577" t="str">
            <v>JC</v>
          </cell>
          <cell r="I577" t="str">
            <v>OF</v>
          </cell>
          <cell r="J577">
            <v>2</v>
          </cell>
          <cell r="K577" t="str">
            <v>OF</v>
          </cell>
          <cell r="L577">
            <v>1</v>
          </cell>
          <cell r="M577" t="str">
            <v xml:space="preserve"> </v>
          </cell>
          <cell r="N577" t="str">
            <v xml:space="preserve"> </v>
          </cell>
          <cell r="O577">
            <v>1031</v>
          </cell>
        </row>
        <row r="578">
          <cell r="G578" t="str">
            <v>OF3a</v>
          </cell>
          <cell r="H578" t="str">
            <v>JT</v>
          </cell>
          <cell r="I578" t="str">
            <v>OF</v>
          </cell>
          <cell r="J578">
            <v>3</v>
          </cell>
          <cell r="K578" t="str">
            <v>OA</v>
          </cell>
          <cell r="L578">
            <v>29</v>
          </cell>
          <cell r="M578" t="str">
            <v xml:space="preserve"> </v>
          </cell>
          <cell r="N578" t="str">
            <v xml:space="preserve"> </v>
          </cell>
          <cell r="O578">
            <v>289</v>
          </cell>
        </row>
        <row r="579">
          <cell r="G579" t="str">
            <v>OF3b</v>
          </cell>
          <cell r="H579" t="str">
            <v>JC</v>
          </cell>
          <cell r="I579" t="str">
            <v>OF</v>
          </cell>
          <cell r="J579">
            <v>3</v>
          </cell>
          <cell r="K579" t="str">
            <v>OF</v>
          </cell>
          <cell r="L579">
            <v>2</v>
          </cell>
          <cell r="M579" t="str">
            <v xml:space="preserve"> </v>
          </cell>
          <cell r="N579" t="str">
            <v xml:space="preserve"> </v>
          </cell>
          <cell r="O579">
            <v>1145</v>
          </cell>
        </row>
        <row r="580">
          <cell r="G580" t="str">
            <v>OF4a</v>
          </cell>
          <cell r="H580" t="str">
            <v>JT</v>
          </cell>
          <cell r="I580" t="str">
            <v>OF</v>
          </cell>
          <cell r="J580">
            <v>4</v>
          </cell>
          <cell r="K580" t="str">
            <v>OF</v>
          </cell>
          <cell r="L580">
            <v>6</v>
          </cell>
          <cell r="M580" t="str">
            <v>OA</v>
          </cell>
          <cell r="N580">
            <v>29</v>
          </cell>
          <cell r="O580">
            <v>273</v>
          </cell>
        </row>
        <row r="581">
          <cell r="G581" t="str">
            <v>OF4b</v>
          </cell>
          <cell r="H581" t="str">
            <v>JC</v>
          </cell>
          <cell r="I581" t="str">
            <v>OF</v>
          </cell>
          <cell r="J581">
            <v>4</v>
          </cell>
          <cell r="K581" t="str">
            <v>OF</v>
          </cell>
          <cell r="L581" t="str">
            <v>3,2,1</v>
          </cell>
          <cell r="M581" t="str">
            <v>OA</v>
          </cell>
          <cell r="N581">
            <v>14</v>
          </cell>
          <cell r="O581">
            <v>1997</v>
          </cell>
        </row>
        <row r="582">
          <cell r="G582" t="str">
            <v>OF5a</v>
          </cell>
          <cell r="H582" t="str">
            <v>JT</v>
          </cell>
          <cell r="I582" t="str">
            <v>OF</v>
          </cell>
          <cell r="J582">
            <v>5</v>
          </cell>
          <cell r="K582" t="str">
            <v>OF</v>
          </cell>
          <cell r="L582">
            <v>6</v>
          </cell>
          <cell r="M582" t="str">
            <v>OE</v>
          </cell>
          <cell r="N582">
            <v>5</v>
          </cell>
          <cell r="O582">
            <v>339</v>
          </cell>
        </row>
        <row r="583">
          <cell r="G583" t="str">
            <v>OF5b</v>
          </cell>
          <cell r="H583" t="str">
            <v>JC</v>
          </cell>
          <cell r="I583" t="str">
            <v>OF</v>
          </cell>
          <cell r="J583">
            <v>5</v>
          </cell>
          <cell r="K583" t="str">
            <v>OF</v>
          </cell>
          <cell r="L583">
            <v>6.4</v>
          </cell>
          <cell r="M583" t="str">
            <v xml:space="preserve"> </v>
          </cell>
          <cell r="N583" t="str">
            <v xml:space="preserve"> </v>
          </cell>
          <cell r="O583">
            <v>1813</v>
          </cell>
        </row>
        <row r="584">
          <cell r="G584" t="str">
            <v>OF4c</v>
          </cell>
          <cell r="H584" t="str">
            <v>JC</v>
          </cell>
          <cell r="I584" t="str">
            <v>OF</v>
          </cell>
          <cell r="J584">
            <v>4</v>
          </cell>
          <cell r="K584" t="str">
            <v>BL</v>
          </cell>
          <cell r="L584">
            <v>0</v>
          </cell>
          <cell r="M584" t="str">
            <v xml:space="preserve"> </v>
          </cell>
          <cell r="N584" t="str">
            <v xml:space="preserve"> </v>
          </cell>
          <cell r="O584">
            <v>520</v>
          </cell>
        </row>
        <row r="585">
          <cell r="G585" t="str">
            <v>OF6a1</v>
          </cell>
          <cell r="H585" t="str">
            <v>JT</v>
          </cell>
          <cell r="I585" t="str">
            <v>OF</v>
          </cell>
          <cell r="J585">
            <v>6</v>
          </cell>
          <cell r="K585" t="str">
            <v>OF</v>
          </cell>
          <cell r="L585">
            <v>9</v>
          </cell>
          <cell r="M585" t="str">
            <v xml:space="preserve"> </v>
          </cell>
          <cell r="N585" t="str">
            <v xml:space="preserve"> </v>
          </cell>
          <cell r="O585">
            <v>314</v>
          </cell>
        </row>
        <row r="586">
          <cell r="G586" t="str">
            <v>OF7a</v>
          </cell>
          <cell r="H586" t="str">
            <v>JT</v>
          </cell>
          <cell r="I586" t="str">
            <v>OF</v>
          </cell>
          <cell r="J586">
            <v>7</v>
          </cell>
          <cell r="K586" t="str">
            <v>OF</v>
          </cell>
          <cell r="L586">
            <v>8</v>
          </cell>
          <cell r="M586" t="str">
            <v xml:space="preserve"> </v>
          </cell>
          <cell r="N586" t="str">
            <v xml:space="preserve"> </v>
          </cell>
          <cell r="O586">
            <v>298</v>
          </cell>
        </row>
        <row r="587">
          <cell r="G587" t="str">
            <v>OF7b</v>
          </cell>
          <cell r="H587" t="str">
            <v>JC</v>
          </cell>
          <cell r="I587" t="str">
            <v>OF</v>
          </cell>
          <cell r="J587">
            <v>7</v>
          </cell>
          <cell r="K587" t="str">
            <v>OF</v>
          </cell>
          <cell r="L587">
            <v>5</v>
          </cell>
          <cell r="M587" t="str">
            <v xml:space="preserve"> </v>
          </cell>
          <cell r="N587" t="str">
            <v xml:space="preserve"> </v>
          </cell>
          <cell r="O587">
            <v>1519</v>
          </cell>
        </row>
        <row r="588">
          <cell r="G588" t="str">
            <v>OF8a</v>
          </cell>
          <cell r="H588" t="str">
            <v>JT</v>
          </cell>
          <cell r="I588" t="str">
            <v>OF</v>
          </cell>
          <cell r="J588">
            <v>8</v>
          </cell>
          <cell r="K588" t="str">
            <v>OF</v>
          </cell>
          <cell r="L588">
            <v>9</v>
          </cell>
          <cell r="M588" t="str">
            <v xml:space="preserve"> </v>
          </cell>
          <cell r="N588" t="str">
            <v xml:space="preserve"> </v>
          </cell>
          <cell r="O588">
            <v>642</v>
          </cell>
        </row>
        <row r="589">
          <cell r="G589" t="str">
            <v>OF8b</v>
          </cell>
          <cell r="H589" t="str">
            <v>JC</v>
          </cell>
          <cell r="I589" t="str">
            <v>OF</v>
          </cell>
          <cell r="J589">
            <v>8</v>
          </cell>
          <cell r="K589" t="str">
            <v>OF</v>
          </cell>
          <cell r="L589">
            <v>6</v>
          </cell>
          <cell r="M589" t="str">
            <v xml:space="preserve"> </v>
          </cell>
          <cell r="N589" t="str">
            <v xml:space="preserve"> </v>
          </cell>
          <cell r="O589">
            <v>483</v>
          </cell>
        </row>
        <row r="590">
          <cell r="G590" t="str">
            <v>OF9a</v>
          </cell>
          <cell r="H590" t="str">
            <v>JT</v>
          </cell>
          <cell r="I590" t="str">
            <v>OF</v>
          </cell>
          <cell r="J590">
            <v>9</v>
          </cell>
          <cell r="K590" t="str">
            <v>OE</v>
          </cell>
          <cell r="L590">
            <v>11.9</v>
          </cell>
          <cell r="M590" t="str">
            <v xml:space="preserve"> </v>
          </cell>
          <cell r="N590" t="str">
            <v xml:space="preserve"> </v>
          </cell>
          <cell r="O590">
            <v>576</v>
          </cell>
        </row>
        <row r="591">
          <cell r="G591" t="str">
            <v>OF9b1</v>
          </cell>
          <cell r="H591" t="str">
            <v>JC</v>
          </cell>
          <cell r="I591" t="str">
            <v>OF</v>
          </cell>
          <cell r="J591">
            <v>9</v>
          </cell>
          <cell r="K591" t="str">
            <v>OE</v>
          </cell>
          <cell r="L591">
            <v>8</v>
          </cell>
          <cell r="M591" t="str">
            <v xml:space="preserve"> </v>
          </cell>
          <cell r="N591" t="str">
            <v xml:space="preserve"> </v>
          </cell>
          <cell r="O591">
            <v>420</v>
          </cell>
        </row>
        <row r="592">
          <cell r="G592" t="str">
            <v>OF9b2</v>
          </cell>
          <cell r="H592" t="str">
            <v>JC</v>
          </cell>
          <cell r="I592" t="str">
            <v>OF</v>
          </cell>
          <cell r="J592">
            <v>9</v>
          </cell>
          <cell r="K592" t="str">
            <v>OE</v>
          </cell>
          <cell r="L592">
            <v>5</v>
          </cell>
          <cell r="M592" t="str">
            <v xml:space="preserve"> </v>
          </cell>
          <cell r="N592" t="str">
            <v xml:space="preserve"> </v>
          </cell>
          <cell r="O592">
            <v>175</v>
          </cell>
        </row>
        <row r="593">
          <cell r="G593" t="str">
            <v>OF9b3</v>
          </cell>
          <cell r="H593" t="str">
            <v>JC</v>
          </cell>
          <cell r="I593" t="str">
            <v>OF</v>
          </cell>
          <cell r="J593">
            <v>9</v>
          </cell>
          <cell r="K593" t="str">
            <v>OE</v>
          </cell>
          <cell r="L593">
            <v>5</v>
          </cell>
          <cell r="M593" t="str">
            <v xml:space="preserve"> </v>
          </cell>
          <cell r="N593" t="str">
            <v xml:space="preserve"> </v>
          </cell>
          <cell r="O593">
            <v>231</v>
          </cell>
        </row>
        <row r="594">
          <cell r="G594" t="str">
            <v>OF10e</v>
          </cell>
          <cell r="H594" t="str">
            <v>JU</v>
          </cell>
          <cell r="I594" t="str">
            <v>OF</v>
          </cell>
          <cell r="J594">
            <v>10</v>
          </cell>
          <cell r="K594" t="str">
            <v>OF</v>
          </cell>
          <cell r="L594">
            <v>10</v>
          </cell>
          <cell r="M594" t="str">
            <v xml:space="preserve"> </v>
          </cell>
          <cell r="N594" t="str">
            <v xml:space="preserve"> </v>
          </cell>
          <cell r="O594">
            <v>407</v>
          </cell>
        </row>
        <row r="595">
          <cell r="G595" t="str">
            <v>OF10b</v>
          </cell>
          <cell r="H595" t="str">
            <v>JC</v>
          </cell>
          <cell r="I595" t="str">
            <v>OF</v>
          </cell>
          <cell r="J595">
            <v>10</v>
          </cell>
          <cell r="K595" t="str">
            <v>OF</v>
          </cell>
          <cell r="L595">
            <v>7</v>
          </cell>
          <cell r="M595" t="str">
            <v xml:space="preserve"> </v>
          </cell>
          <cell r="N595" t="str">
            <v xml:space="preserve"> </v>
          </cell>
          <cell r="O595">
            <v>915</v>
          </cell>
        </row>
        <row r="596">
          <cell r="G596" t="str">
            <v>OF11a</v>
          </cell>
          <cell r="H596" t="str">
            <v>JT</v>
          </cell>
          <cell r="I596" t="str">
            <v>OF</v>
          </cell>
          <cell r="J596">
            <v>11</v>
          </cell>
          <cell r="K596" t="str">
            <v>OF</v>
          </cell>
          <cell r="L596">
            <v>12</v>
          </cell>
          <cell r="M596" t="str">
            <v xml:space="preserve"> </v>
          </cell>
          <cell r="N596" t="str">
            <v xml:space="preserve"> </v>
          </cell>
          <cell r="O596">
            <v>270</v>
          </cell>
        </row>
        <row r="597">
          <cell r="G597" t="str">
            <v>OF11b</v>
          </cell>
          <cell r="H597" t="str">
            <v>JC</v>
          </cell>
          <cell r="I597" t="str">
            <v>OF</v>
          </cell>
          <cell r="J597">
            <v>11</v>
          </cell>
          <cell r="K597" t="str">
            <v>OF</v>
          </cell>
          <cell r="L597">
            <v>8</v>
          </cell>
          <cell r="M597" t="str">
            <v xml:space="preserve"> </v>
          </cell>
          <cell r="N597" t="str">
            <v xml:space="preserve"> </v>
          </cell>
          <cell r="O597">
            <v>1001</v>
          </cell>
        </row>
        <row r="598">
          <cell r="G598" t="str">
            <v>OF12a</v>
          </cell>
          <cell r="H598" t="str">
            <v>JT</v>
          </cell>
          <cell r="I598" t="str">
            <v>OF</v>
          </cell>
          <cell r="J598">
            <v>12</v>
          </cell>
          <cell r="K598" t="str">
            <v>OE</v>
          </cell>
          <cell r="L598">
            <v>13</v>
          </cell>
          <cell r="M598" t="str">
            <v xml:space="preserve"> </v>
          </cell>
          <cell r="N598" t="str">
            <v xml:space="preserve"> </v>
          </cell>
          <cell r="O598">
            <v>295</v>
          </cell>
        </row>
        <row r="599">
          <cell r="G599" t="str">
            <v>OF12b</v>
          </cell>
          <cell r="H599" t="str">
            <v>JC</v>
          </cell>
          <cell r="I599" t="str">
            <v>OF</v>
          </cell>
          <cell r="J599">
            <v>12</v>
          </cell>
          <cell r="K599" t="str">
            <v>OF</v>
          </cell>
          <cell r="L599">
            <v>9</v>
          </cell>
          <cell r="M599" t="str">
            <v xml:space="preserve"> </v>
          </cell>
          <cell r="N599" t="str">
            <v xml:space="preserve"> </v>
          </cell>
          <cell r="O599">
            <v>579</v>
          </cell>
        </row>
        <row r="600">
          <cell r="G600" t="str">
            <v>OF13b</v>
          </cell>
          <cell r="H600" t="str">
            <v>JC</v>
          </cell>
          <cell r="I600" t="str">
            <v>OF</v>
          </cell>
          <cell r="J600">
            <v>13</v>
          </cell>
          <cell r="K600" t="str">
            <v>OF</v>
          </cell>
          <cell r="L600">
            <v>7</v>
          </cell>
          <cell r="M600" t="str">
            <v xml:space="preserve"> </v>
          </cell>
          <cell r="N600" t="str">
            <v xml:space="preserve"> </v>
          </cell>
          <cell r="O600">
            <v>466</v>
          </cell>
        </row>
        <row r="601">
          <cell r="G601" t="str">
            <v>OF14a</v>
          </cell>
          <cell r="H601" t="str">
            <v>JT</v>
          </cell>
          <cell r="I601" t="str">
            <v>OF</v>
          </cell>
          <cell r="J601">
            <v>14</v>
          </cell>
          <cell r="K601" t="str">
            <v>OF</v>
          </cell>
          <cell r="L601">
            <v>15.12</v>
          </cell>
          <cell r="M601" t="str">
            <v xml:space="preserve"> </v>
          </cell>
          <cell r="N601" t="str">
            <v xml:space="preserve"> </v>
          </cell>
          <cell r="O601">
            <v>389</v>
          </cell>
        </row>
        <row r="602">
          <cell r="G602" t="str">
            <v>OF14b</v>
          </cell>
          <cell r="H602" t="str">
            <v>JC</v>
          </cell>
          <cell r="I602" t="str">
            <v>OF</v>
          </cell>
          <cell r="J602">
            <v>14</v>
          </cell>
          <cell r="K602" t="str">
            <v>OF</v>
          </cell>
          <cell r="L602">
            <v>11</v>
          </cell>
          <cell r="M602" t="str">
            <v xml:space="preserve"> </v>
          </cell>
          <cell r="N602" t="str">
            <v xml:space="preserve"> </v>
          </cell>
          <cell r="O602">
            <v>997</v>
          </cell>
        </row>
        <row r="603">
          <cell r="G603" t="str">
            <v>OF15b</v>
          </cell>
          <cell r="H603" t="str">
            <v>JC</v>
          </cell>
          <cell r="I603" t="str">
            <v>OF</v>
          </cell>
          <cell r="J603">
            <v>15</v>
          </cell>
          <cell r="K603" t="str">
            <v>OF</v>
          </cell>
          <cell r="L603">
            <v>12</v>
          </cell>
          <cell r="M603" t="str">
            <v xml:space="preserve"> </v>
          </cell>
          <cell r="N603" t="str">
            <v xml:space="preserve"> </v>
          </cell>
          <cell r="O603">
            <v>498</v>
          </cell>
        </row>
        <row r="604">
          <cell r="G604" t="str">
            <v>OF16a</v>
          </cell>
          <cell r="H604" t="str">
            <v>JT</v>
          </cell>
          <cell r="I604" t="str">
            <v>OF</v>
          </cell>
          <cell r="J604">
            <v>16</v>
          </cell>
          <cell r="K604" t="str">
            <v>OF</v>
          </cell>
          <cell r="L604">
            <v>17</v>
          </cell>
          <cell r="M604" t="str">
            <v xml:space="preserve"> </v>
          </cell>
          <cell r="N604" t="str">
            <v xml:space="preserve"> </v>
          </cell>
          <cell r="O604">
            <v>119</v>
          </cell>
        </row>
        <row r="605">
          <cell r="G605" t="str">
            <v>OF16b</v>
          </cell>
          <cell r="H605" t="str">
            <v>JC</v>
          </cell>
          <cell r="I605" t="str">
            <v>OF</v>
          </cell>
          <cell r="J605">
            <v>16</v>
          </cell>
          <cell r="K605" t="str">
            <v>OF</v>
          </cell>
          <cell r="L605">
            <v>13</v>
          </cell>
          <cell r="M605" t="str">
            <v xml:space="preserve"> </v>
          </cell>
          <cell r="N605" t="str">
            <v xml:space="preserve"> </v>
          </cell>
          <cell r="O605">
            <v>745</v>
          </cell>
        </row>
        <row r="606">
          <cell r="G606" t="str">
            <v>OF5c</v>
          </cell>
          <cell r="H606" t="str">
            <v>JC</v>
          </cell>
          <cell r="I606" t="str">
            <v>OF</v>
          </cell>
          <cell r="J606">
            <v>5</v>
          </cell>
          <cell r="K606" t="str">
            <v>BL</v>
          </cell>
          <cell r="L606">
            <v>0</v>
          </cell>
          <cell r="M606" t="str">
            <v xml:space="preserve"> </v>
          </cell>
          <cell r="N606" t="str">
            <v xml:space="preserve"> </v>
          </cell>
          <cell r="O606">
            <v>188</v>
          </cell>
        </row>
        <row r="607">
          <cell r="G607" t="str">
            <v>OF7c</v>
          </cell>
          <cell r="H607" t="str">
            <v>JC</v>
          </cell>
          <cell r="I607" t="str">
            <v>OF</v>
          </cell>
          <cell r="J607">
            <v>7</v>
          </cell>
          <cell r="K607" t="str">
            <v>BL</v>
          </cell>
          <cell r="L607">
            <v>0</v>
          </cell>
          <cell r="M607" t="str">
            <v xml:space="preserve"> </v>
          </cell>
          <cell r="N607" t="str">
            <v xml:space="preserve"> </v>
          </cell>
          <cell r="O607">
            <v>258</v>
          </cell>
        </row>
        <row r="608">
          <cell r="G608" t="str">
            <v>OF10c</v>
          </cell>
          <cell r="H608" t="str">
            <v>JC</v>
          </cell>
          <cell r="I608" t="str">
            <v>OF</v>
          </cell>
          <cell r="J608">
            <v>10</v>
          </cell>
          <cell r="K608" t="str">
            <v>BL</v>
          </cell>
          <cell r="L608">
            <v>0</v>
          </cell>
          <cell r="M608" t="str">
            <v xml:space="preserve"> </v>
          </cell>
          <cell r="N608" t="str">
            <v xml:space="preserve"> </v>
          </cell>
          <cell r="O608">
            <v>787</v>
          </cell>
        </row>
        <row r="609">
          <cell r="G609" t="str">
            <v>OF16c</v>
          </cell>
          <cell r="H609" t="str">
            <v>JC</v>
          </cell>
          <cell r="I609" t="str">
            <v>OF</v>
          </cell>
          <cell r="J609">
            <v>16</v>
          </cell>
          <cell r="K609" t="str">
            <v>BL</v>
          </cell>
          <cell r="L609">
            <v>0</v>
          </cell>
          <cell r="M609" t="str">
            <v xml:space="preserve"> </v>
          </cell>
          <cell r="N609" t="str">
            <v xml:space="preserve"> </v>
          </cell>
          <cell r="O609">
            <v>347</v>
          </cell>
        </row>
        <row r="610">
          <cell r="G610" t="str">
            <v>OF13a</v>
          </cell>
          <cell r="H610" t="str">
            <v>JT</v>
          </cell>
          <cell r="I610" t="str">
            <v>OF</v>
          </cell>
          <cell r="J610">
            <v>13</v>
          </cell>
          <cell r="K610" t="str">
            <v>OF</v>
          </cell>
          <cell r="L610">
            <v>14.11</v>
          </cell>
          <cell r="M610" t="str">
            <v xml:space="preserve"> </v>
          </cell>
          <cell r="N610" t="str">
            <v xml:space="preserve"> </v>
          </cell>
          <cell r="O610">
            <v>919</v>
          </cell>
        </row>
        <row r="611">
          <cell r="G611" t="str">
            <v>OF17a</v>
          </cell>
          <cell r="H611" t="str">
            <v>JT</v>
          </cell>
          <cell r="I611" t="str">
            <v>OF</v>
          </cell>
          <cell r="J611">
            <v>17</v>
          </cell>
          <cell r="K611" t="str">
            <v>OF</v>
          </cell>
          <cell r="L611">
            <v>21.18</v>
          </cell>
          <cell r="M611" t="str">
            <v xml:space="preserve"> </v>
          </cell>
          <cell r="N611" t="str">
            <v xml:space="preserve"> </v>
          </cell>
          <cell r="O611">
            <v>492</v>
          </cell>
        </row>
        <row r="612">
          <cell r="G612" t="str">
            <v>OF17b</v>
          </cell>
          <cell r="H612" t="str">
            <v>JC</v>
          </cell>
          <cell r="I612" t="str">
            <v>OF</v>
          </cell>
          <cell r="J612">
            <v>17</v>
          </cell>
          <cell r="K612" t="str">
            <v>OF</v>
          </cell>
          <cell r="L612">
            <v>14.13</v>
          </cell>
          <cell r="M612" t="str">
            <v xml:space="preserve"> </v>
          </cell>
          <cell r="N612" t="str">
            <v xml:space="preserve"> </v>
          </cell>
          <cell r="O612">
            <v>606</v>
          </cell>
        </row>
        <row r="613">
          <cell r="G613" t="str">
            <v>OF18a</v>
          </cell>
          <cell r="H613" t="str">
            <v>JT</v>
          </cell>
          <cell r="I613" t="str">
            <v>OF</v>
          </cell>
          <cell r="J613">
            <v>18</v>
          </cell>
          <cell r="K613" t="str">
            <v>OE</v>
          </cell>
          <cell r="L613">
            <v>15.18</v>
          </cell>
          <cell r="M613" t="str">
            <v xml:space="preserve"> </v>
          </cell>
          <cell r="N613" t="str">
            <v xml:space="preserve"> </v>
          </cell>
          <cell r="O613">
            <v>295</v>
          </cell>
        </row>
        <row r="614">
          <cell r="G614" t="str">
            <v>OF15a</v>
          </cell>
          <cell r="H614" t="str">
            <v>JT</v>
          </cell>
          <cell r="I614" t="str">
            <v>OF</v>
          </cell>
          <cell r="J614">
            <v>15</v>
          </cell>
          <cell r="K614" t="str">
            <v>OE</v>
          </cell>
          <cell r="L614">
            <v>13</v>
          </cell>
          <cell r="M614" t="str">
            <v xml:space="preserve"> </v>
          </cell>
          <cell r="N614" t="str">
            <v xml:space="preserve"> </v>
          </cell>
          <cell r="O614">
            <v>188</v>
          </cell>
        </row>
        <row r="615">
          <cell r="G615" t="str">
            <v>OF18e</v>
          </cell>
          <cell r="H615" t="str">
            <v>JU</v>
          </cell>
          <cell r="I615" t="str">
            <v>OF</v>
          </cell>
          <cell r="J615">
            <v>18</v>
          </cell>
          <cell r="K615" t="str">
            <v>OF</v>
          </cell>
          <cell r="L615">
            <v>15</v>
          </cell>
          <cell r="M615" t="str">
            <v xml:space="preserve"> </v>
          </cell>
          <cell r="N615" t="str">
            <v xml:space="preserve"> </v>
          </cell>
          <cell r="O615">
            <v>487</v>
          </cell>
        </row>
        <row r="616">
          <cell r="G616" t="str">
            <v>OF19a</v>
          </cell>
          <cell r="H616" t="str">
            <v>JT</v>
          </cell>
          <cell r="I616" t="str">
            <v>OF</v>
          </cell>
          <cell r="J616">
            <v>19</v>
          </cell>
          <cell r="K616" t="str">
            <v>OF</v>
          </cell>
          <cell r="L616">
            <v>20</v>
          </cell>
          <cell r="M616" t="str">
            <v xml:space="preserve"> </v>
          </cell>
          <cell r="N616" t="str">
            <v xml:space="preserve"> </v>
          </cell>
          <cell r="O616">
            <v>161</v>
          </cell>
        </row>
        <row r="617">
          <cell r="G617" t="str">
            <v>OF19b</v>
          </cell>
          <cell r="H617" t="str">
            <v>JC</v>
          </cell>
          <cell r="I617" t="str">
            <v>OF</v>
          </cell>
          <cell r="J617">
            <v>19</v>
          </cell>
          <cell r="K617" t="str">
            <v>OF</v>
          </cell>
          <cell r="L617">
            <v>16</v>
          </cell>
          <cell r="M617" t="str">
            <v xml:space="preserve"> </v>
          </cell>
          <cell r="N617" t="str">
            <v xml:space="preserve"> </v>
          </cell>
          <cell r="O617">
            <v>1165</v>
          </cell>
        </row>
        <row r="618">
          <cell r="G618" t="str">
            <v>OF19c</v>
          </cell>
          <cell r="H618" t="str">
            <v>JC</v>
          </cell>
          <cell r="I618" t="str">
            <v>OF</v>
          </cell>
          <cell r="J618">
            <v>19</v>
          </cell>
          <cell r="K618" t="str">
            <v>BL</v>
          </cell>
          <cell r="L618">
            <v>0</v>
          </cell>
          <cell r="M618" t="str">
            <v xml:space="preserve"> </v>
          </cell>
          <cell r="N618" t="str">
            <v xml:space="preserve"> </v>
          </cell>
          <cell r="O618">
            <v>375</v>
          </cell>
        </row>
        <row r="619">
          <cell r="G619" t="str">
            <v>OF20b</v>
          </cell>
          <cell r="H619" t="str">
            <v>JC</v>
          </cell>
          <cell r="I619" t="str">
            <v>OF</v>
          </cell>
          <cell r="J619">
            <v>20</v>
          </cell>
          <cell r="K619" t="str">
            <v>OF</v>
          </cell>
          <cell r="L619">
            <v>21.17</v>
          </cell>
          <cell r="M619" t="str">
            <v xml:space="preserve"> </v>
          </cell>
          <cell r="N619" t="str">
            <v xml:space="preserve"> </v>
          </cell>
          <cell r="O619">
            <v>1455</v>
          </cell>
        </row>
        <row r="620">
          <cell r="G620" t="str">
            <v>OF21a</v>
          </cell>
          <cell r="H620" t="str">
            <v>JT</v>
          </cell>
          <cell r="I620" t="str">
            <v>OF</v>
          </cell>
          <cell r="J620">
            <v>21</v>
          </cell>
          <cell r="K620" t="str">
            <v>OE</v>
          </cell>
          <cell r="L620">
            <v>19</v>
          </cell>
          <cell r="M620" t="str">
            <v xml:space="preserve"> </v>
          </cell>
          <cell r="N620" t="str">
            <v xml:space="preserve"> </v>
          </cell>
          <cell r="O620">
            <v>169</v>
          </cell>
        </row>
        <row r="621">
          <cell r="G621" t="str">
            <v>OF21b</v>
          </cell>
          <cell r="H621" t="str">
            <v>JC</v>
          </cell>
          <cell r="I621" t="str">
            <v>OF</v>
          </cell>
          <cell r="J621">
            <v>21</v>
          </cell>
          <cell r="K621" t="str">
            <v>OF</v>
          </cell>
          <cell r="L621">
            <v>18</v>
          </cell>
          <cell r="M621" t="str">
            <v xml:space="preserve"> </v>
          </cell>
          <cell r="N621" t="str">
            <v xml:space="preserve"> </v>
          </cell>
          <cell r="O621">
            <v>548</v>
          </cell>
        </row>
        <row r="622">
          <cell r="G622" t="str">
            <v>OF22a</v>
          </cell>
          <cell r="H622" t="str">
            <v>JT</v>
          </cell>
          <cell r="I622" t="str">
            <v>OF</v>
          </cell>
          <cell r="J622">
            <v>22</v>
          </cell>
          <cell r="K622" t="str">
            <v>OF</v>
          </cell>
          <cell r="L622">
            <v>23.2</v>
          </cell>
          <cell r="M622" t="str">
            <v xml:space="preserve"> </v>
          </cell>
          <cell r="N622" t="str">
            <v xml:space="preserve"> </v>
          </cell>
          <cell r="O622">
            <v>233</v>
          </cell>
        </row>
        <row r="623">
          <cell r="G623" t="str">
            <v>OF22b</v>
          </cell>
          <cell r="H623" t="str">
            <v>JC</v>
          </cell>
          <cell r="I623" t="str">
            <v>OF</v>
          </cell>
          <cell r="J623">
            <v>22</v>
          </cell>
          <cell r="K623" t="str">
            <v>OF</v>
          </cell>
          <cell r="L623">
            <v>19</v>
          </cell>
          <cell r="M623" t="str">
            <v xml:space="preserve"> </v>
          </cell>
          <cell r="N623" t="str">
            <v xml:space="preserve"> </v>
          </cell>
          <cell r="O623">
            <v>1257</v>
          </cell>
        </row>
        <row r="624">
          <cell r="G624" t="str">
            <v>OF23b</v>
          </cell>
          <cell r="H624" t="str">
            <v>JC</v>
          </cell>
          <cell r="I624" t="str">
            <v>OF</v>
          </cell>
          <cell r="J624">
            <v>23</v>
          </cell>
          <cell r="K624" t="str">
            <v>OF</v>
          </cell>
          <cell r="L624">
            <v>20</v>
          </cell>
          <cell r="M624" t="str">
            <v xml:space="preserve"> </v>
          </cell>
          <cell r="N624" t="str">
            <v xml:space="preserve"> </v>
          </cell>
          <cell r="O624">
            <v>1169</v>
          </cell>
        </row>
        <row r="625">
          <cell r="G625" t="str">
            <v>OF24a</v>
          </cell>
          <cell r="H625" t="str">
            <v>JT</v>
          </cell>
          <cell r="I625" t="str">
            <v>OF</v>
          </cell>
          <cell r="J625">
            <v>24</v>
          </cell>
          <cell r="K625" t="str">
            <v>OF</v>
          </cell>
          <cell r="L625">
            <v>23</v>
          </cell>
          <cell r="M625" t="str">
            <v xml:space="preserve"> </v>
          </cell>
          <cell r="N625" t="str">
            <v xml:space="preserve"> </v>
          </cell>
          <cell r="O625">
            <v>236</v>
          </cell>
        </row>
        <row r="626">
          <cell r="G626" t="str">
            <v>OF24b</v>
          </cell>
          <cell r="H626" t="str">
            <v>JC</v>
          </cell>
          <cell r="I626" t="str">
            <v>OF</v>
          </cell>
          <cell r="J626">
            <v>24</v>
          </cell>
          <cell r="K626" t="str">
            <v>OF</v>
          </cell>
          <cell r="L626">
            <v>22</v>
          </cell>
          <cell r="M626" t="str">
            <v xml:space="preserve"> </v>
          </cell>
          <cell r="N626" t="str">
            <v xml:space="preserve"> </v>
          </cell>
          <cell r="O626">
            <v>991</v>
          </cell>
        </row>
        <row r="627">
          <cell r="G627" t="str">
            <v>OF25b</v>
          </cell>
          <cell r="H627" t="str">
            <v>JC</v>
          </cell>
          <cell r="I627" t="str">
            <v>OF</v>
          </cell>
          <cell r="J627">
            <v>25</v>
          </cell>
          <cell r="K627" t="str">
            <v>OF</v>
          </cell>
          <cell r="L627" t="str">
            <v>24,22,19</v>
          </cell>
          <cell r="M627" t="str">
            <v xml:space="preserve"> </v>
          </cell>
          <cell r="N627" t="str">
            <v xml:space="preserve"> </v>
          </cell>
          <cell r="O627">
            <v>1207</v>
          </cell>
        </row>
        <row r="628">
          <cell r="G628" t="str">
            <v>OF20e</v>
          </cell>
          <cell r="H628" t="str">
            <v>JU</v>
          </cell>
          <cell r="I628" t="str">
            <v>OF</v>
          </cell>
          <cell r="J628">
            <v>20</v>
          </cell>
          <cell r="K628" t="str">
            <v>OG</v>
          </cell>
          <cell r="L628">
            <v>1</v>
          </cell>
          <cell r="M628" t="str">
            <v xml:space="preserve"> </v>
          </cell>
          <cell r="N628" t="str">
            <v xml:space="preserve"> </v>
          </cell>
          <cell r="O628">
            <v>432</v>
          </cell>
        </row>
        <row r="629">
          <cell r="G629" t="str">
            <v>OF6b</v>
          </cell>
          <cell r="H629" t="str">
            <v>JC</v>
          </cell>
          <cell r="I629" t="str">
            <v>OF</v>
          </cell>
          <cell r="J629">
            <v>6</v>
          </cell>
          <cell r="K629" t="str">
            <v>OA</v>
          </cell>
          <cell r="L629">
            <v>29</v>
          </cell>
          <cell r="M629" t="str">
            <v xml:space="preserve"> </v>
          </cell>
          <cell r="N629" t="str">
            <v xml:space="preserve"> </v>
          </cell>
          <cell r="O629">
            <v>273</v>
          </cell>
        </row>
        <row r="630">
          <cell r="G630" t="str">
            <v>OF6a2</v>
          </cell>
          <cell r="H630" t="str">
            <v>JT</v>
          </cell>
          <cell r="I630" t="str">
            <v>OF</v>
          </cell>
          <cell r="J630">
            <v>6</v>
          </cell>
          <cell r="K630" t="str">
            <v>OE</v>
          </cell>
          <cell r="L630">
            <v>5</v>
          </cell>
          <cell r="M630" t="str">
            <v xml:space="preserve"> </v>
          </cell>
          <cell r="N630" t="str">
            <v xml:space="preserve"> </v>
          </cell>
          <cell r="O630">
            <v>62</v>
          </cell>
        </row>
        <row r="631">
          <cell r="G631" t="str">
            <v>OF10a</v>
          </cell>
          <cell r="H631" t="str">
            <v>JT</v>
          </cell>
          <cell r="I631" t="str">
            <v>OF</v>
          </cell>
          <cell r="J631">
            <v>10</v>
          </cell>
          <cell r="K631" t="str">
            <v>OF</v>
          </cell>
          <cell r="L631">
            <v>13</v>
          </cell>
          <cell r="M631" t="str">
            <v xml:space="preserve"> </v>
          </cell>
          <cell r="N631" t="str">
            <v xml:space="preserve"> </v>
          </cell>
          <cell r="O631">
            <v>326</v>
          </cell>
        </row>
        <row r="632">
          <cell r="G632" t="str">
            <v>OF16e</v>
          </cell>
          <cell r="H632" t="str">
            <v>JU</v>
          </cell>
          <cell r="I632" t="str">
            <v>OF</v>
          </cell>
          <cell r="J632">
            <v>16</v>
          </cell>
          <cell r="K632" t="str">
            <v>OF</v>
          </cell>
          <cell r="L632">
            <v>10</v>
          </cell>
          <cell r="M632" t="str">
            <v xml:space="preserve"> </v>
          </cell>
          <cell r="N632" t="str">
            <v xml:space="preserve"> </v>
          </cell>
          <cell r="O632">
            <v>638</v>
          </cell>
        </row>
        <row r="633">
          <cell r="G633" t="str">
            <v>OF6e</v>
          </cell>
          <cell r="H633" t="str">
            <v>JU</v>
          </cell>
          <cell r="I633" t="str">
            <v>OF</v>
          </cell>
          <cell r="J633">
            <v>6</v>
          </cell>
          <cell r="K633" t="str">
            <v>OF</v>
          </cell>
          <cell r="L633">
            <v>6</v>
          </cell>
          <cell r="M633" t="str">
            <v xml:space="preserve"> </v>
          </cell>
          <cell r="N633" t="str">
            <v xml:space="preserve"> </v>
          </cell>
          <cell r="O633">
            <v>188</v>
          </cell>
        </row>
        <row r="634">
          <cell r="G634" t="str">
            <v>OF5e</v>
          </cell>
          <cell r="H634" t="str">
            <v>JU</v>
          </cell>
          <cell r="I634" t="str">
            <v>OF</v>
          </cell>
          <cell r="J634">
            <v>5</v>
          </cell>
          <cell r="K634" t="str">
            <v>OF</v>
          </cell>
          <cell r="L634">
            <v>5</v>
          </cell>
          <cell r="M634" t="str">
            <v xml:space="preserve"> </v>
          </cell>
          <cell r="N634" t="str">
            <v xml:space="preserve"> </v>
          </cell>
          <cell r="O634">
            <v>397</v>
          </cell>
        </row>
        <row r="635">
          <cell r="G635" t="str">
            <v>OF7e</v>
          </cell>
          <cell r="H635" t="str">
            <v>JU</v>
          </cell>
          <cell r="I635" t="str">
            <v>OF</v>
          </cell>
          <cell r="J635">
            <v>7</v>
          </cell>
          <cell r="K635" t="str">
            <v>OF</v>
          </cell>
          <cell r="L635">
            <v>7</v>
          </cell>
          <cell r="M635" t="str">
            <v xml:space="preserve"> </v>
          </cell>
          <cell r="N635" t="str">
            <v xml:space="preserve"> </v>
          </cell>
          <cell r="O635">
            <v>338</v>
          </cell>
        </row>
        <row r="636">
          <cell r="G636" t="str">
            <v>OF13e</v>
          </cell>
          <cell r="H636" t="str">
            <v>JU</v>
          </cell>
          <cell r="I636" t="str">
            <v>OF</v>
          </cell>
          <cell r="J636">
            <v>13</v>
          </cell>
          <cell r="K636" t="str">
            <v>OF</v>
          </cell>
          <cell r="L636">
            <v>13</v>
          </cell>
          <cell r="M636" t="str">
            <v xml:space="preserve"> </v>
          </cell>
          <cell r="N636" t="str">
            <v xml:space="preserve"> </v>
          </cell>
          <cell r="O636">
            <v>548</v>
          </cell>
        </row>
        <row r="637">
          <cell r="G637" t="str">
            <v>OF17e</v>
          </cell>
          <cell r="H637" t="str">
            <v>JU</v>
          </cell>
          <cell r="I637" t="str">
            <v>OF</v>
          </cell>
          <cell r="J637">
            <v>17</v>
          </cell>
          <cell r="K637" t="str">
            <v>OF</v>
          </cell>
          <cell r="L637">
            <v>14</v>
          </cell>
          <cell r="M637" t="str">
            <v xml:space="preserve"> </v>
          </cell>
          <cell r="N637" t="str">
            <v xml:space="preserve"> </v>
          </cell>
          <cell r="O637">
            <v>413</v>
          </cell>
        </row>
        <row r="638">
          <cell r="G638" t="str">
            <v>OF15e</v>
          </cell>
          <cell r="H638" t="str">
            <v>JU</v>
          </cell>
          <cell r="I638" t="str">
            <v>OF</v>
          </cell>
          <cell r="J638">
            <v>15</v>
          </cell>
          <cell r="K638" t="str">
            <v>OE</v>
          </cell>
          <cell r="L638">
            <v>15</v>
          </cell>
          <cell r="M638" t="str">
            <v xml:space="preserve"> </v>
          </cell>
          <cell r="N638" t="str">
            <v xml:space="preserve"> </v>
          </cell>
          <cell r="O638">
            <v>153</v>
          </cell>
        </row>
        <row r="639">
          <cell r="G639" t="str">
            <v>OF1f</v>
          </cell>
          <cell r="H639" t="str">
            <v>JC</v>
          </cell>
          <cell r="I639" t="str">
            <v>OF</v>
          </cell>
          <cell r="J639">
            <v>1</v>
          </cell>
          <cell r="K639" t="str">
            <v>OF</v>
          </cell>
          <cell r="L639">
            <v>1</v>
          </cell>
          <cell r="M639" t="str">
            <v xml:space="preserve"> </v>
          </cell>
          <cell r="N639" t="str">
            <v xml:space="preserve"> </v>
          </cell>
          <cell r="O639">
            <v>354</v>
          </cell>
        </row>
        <row r="640">
          <cell r="G640" t="str">
            <v>OF1h</v>
          </cell>
          <cell r="H640" t="str">
            <v>JC</v>
          </cell>
          <cell r="I640" t="str">
            <v>OF</v>
          </cell>
          <cell r="J640">
            <v>1</v>
          </cell>
          <cell r="K640" t="str">
            <v>OF</v>
          </cell>
          <cell r="L640">
            <v>1</v>
          </cell>
          <cell r="M640" t="str">
            <v xml:space="preserve"> </v>
          </cell>
          <cell r="N640" t="str">
            <v xml:space="preserve"> </v>
          </cell>
          <cell r="O640">
            <v>390</v>
          </cell>
        </row>
        <row r="641">
          <cell r="G641" t="str">
            <v>OF2f</v>
          </cell>
          <cell r="H641" t="str">
            <v>JC</v>
          </cell>
          <cell r="I641" t="str">
            <v>OF</v>
          </cell>
          <cell r="J641">
            <v>2</v>
          </cell>
          <cell r="K641" t="str">
            <v>OF</v>
          </cell>
          <cell r="L641">
            <v>2</v>
          </cell>
          <cell r="M641" t="str">
            <v xml:space="preserve"> </v>
          </cell>
          <cell r="N641" t="str">
            <v xml:space="preserve"> </v>
          </cell>
          <cell r="O641">
            <v>370</v>
          </cell>
        </row>
        <row r="642">
          <cell r="G642" t="str">
            <v>OF2i</v>
          </cell>
          <cell r="H642" t="str">
            <v>JC</v>
          </cell>
          <cell r="I642" t="str">
            <v>OF</v>
          </cell>
          <cell r="J642">
            <v>2</v>
          </cell>
          <cell r="K642" t="str">
            <v>OF</v>
          </cell>
          <cell r="L642">
            <v>2</v>
          </cell>
          <cell r="M642" t="str">
            <v xml:space="preserve"> </v>
          </cell>
          <cell r="N642" t="str">
            <v xml:space="preserve"> </v>
          </cell>
          <cell r="O642">
            <v>790</v>
          </cell>
        </row>
        <row r="643">
          <cell r="G643" t="str">
            <v>OF2h</v>
          </cell>
          <cell r="H643" t="str">
            <v>JC</v>
          </cell>
          <cell r="I643" t="str">
            <v>OF</v>
          </cell>
          <cell r="J643">
            <v>2</v>
          </cell>
          <cell r="K643" t="str">
            <v>OF</v>
          </cell>
          <cell r="L643">
            <v>2</v>
          </cell>
          <cell r="M643" t="str">
            <v xml:space="preserve"> </v>
          </cell>
          <cell r="N643" t="str">
            <v xml:space="preserve"> </v>
          </cell>
          <cell r="O643">
            <v>452</v>
          </cell>
        </row>
        <row r="644">
          <cell r="G644" t="str">
            <v>OF3f</v>
          </cell>
          <cell r="H644" t="str">
            <v>JC</v>
          </cell>
          <cell r="I644" t="str">
            <v>OF</v>
          </cell>
          <cell r="J644">
            <v>3</v>
          </cell>
          <cell r="K644" t="str">
            <v>OF</v>
          </cell>
          <cell r="L644">
            <v>3</v>
          </cell>
          <cell r="M644" t="str">
            <v xml:space="preserve"> </v>
          </cell>
          <cell r="N644" t="str">
            <v xml:space="preserve"> </v>
          </cell>
          <cell r="O644">
            <v>619</v>
          </cell>
        </row>
        <row r="645">
          <cell r="G645" t="str">
            <v>OF3g</v>
          </cell>
          <cell r="H645" t="str">
            <v>JC</v>
          </cell>
          <cell r="I645" t="str">
            <v>OF</v>
          </cell>
          <cell r="J645">
            <v>3</v>
          </cell>
          <cell r="K645" t="str">
            <v>OF</v>
          </cell>
          <cell r="L645">
            <v>3</v>
          </cell>
          <cell r="M645" t="str">
            <v xml:space="preserve"> </v>
          </cell>
          <cell r="N645" t="str">
            <v xml:space="preserve"> </v>
          </cell>
          <cell r="O645">
            <v>263</v>
          </cell>
        </row>
        <row r="646">
          <cell r="G646" t="str">
            <v>OF3h</v>
          </cell>
          <cell r="H646" t="str">
            <v>JC</v>
          </cell>
          <cell r="I646" t="str">
            <v>OF</v>
          </cell>
          <cell r="J646">
            <v>3</v>
          </cell>
          <cell r="K646" t="str">
            <v>OF</v>
          </cell>
          <cell r="L646">
            <v>3</v>
          </cell>
          <cell r="M646" t="str">
            <v xml:space="preserve"> </v>
          </cell>
          <cell r="N646" t="str">
            <v xml:space="preserve"> </v>
          </cell>
          <cell r="O646">
            <v>142</v>
          </cell>
        </row>
        <row r="647">
          <cell r="G647" t="str">
            <v>OF3i</v>
          </cell>
          <cell r="H647" t="str">
            <v>JC</v>
          </cell>
          <cell r="I647" t="str">
            <v>OF</v>
          </cell>
          <cell r="J647">
            <v>3</v>
          </cell>
          <cell r="K647" t="str">
            <v>OF</v>
          </cell>
          <cell r="L647">
            <v>3</v>
          </cell>
          <cell r="M647" t="str">
            <v xml:space="preserve"> </v>
          </cell>
          <cell r="N647" t="str">
            <v xml:space="preserve"> </v>
          </cell>
          <cell r="O647">
            <v>414</v>
          </cell>
        </row>
        <row r="648">
          <cell r="G648" t="str">
            <v>OF3j</v>
          </cell>
          <cell r="H648" t="str">
            <v>JC</v>
          </cell>
          <cell r="I648" t="str">
            <v>OF</v>
          </cell>
          <cell r="J648">
            <v>3</v>
          </cell>
          <cell r="K648" t="str">
            <v>OF</v>
          </cell>
          <cell r="L648">
            <v>3</v>
          </cell>
          <cell r="M648" t="str">
            <v xml:space="preserve"> </v>
          </cell>
          <cell r="N648" t="str">
            <v xml:space="preserve"> </v>
          </cell>
          <cell r="O648">
            <v>300</v>
          </cell>
        </row>
        <row r="649">
          <cell r="G649" t="str">
            <v>OF4f</v>
          </cell>
          <cell r="H649" t="str">
            <v>JC</v>
          </cell>
          <cell r="I649" t="str">
            <v>OF</v>
          </cell>
          <cell r="J649">
            <v>4</v>
          </cell>
          <cell r="K649" t="str">
            <v>OF</v>
          </cell>
          <cell r="L649">
            <v>4</v>
          </cell>
          <cell r="M649" t="str">
            <v xml:space="preserve"> </v>
          </cell>
          <cell r="N649" t="str">
            <v xml:space="preserve"> </v>
          </cell>
          <cell r="O649">
            <v>479</v>
          </cell>
        </row>
        <row r="650">
          <cell r="G650" t="str">
            <v>OF4h</v>
          </cell>
          <cell r="H650" t="str">
            <v>JC</v>
          </cell>
          <cell r="I650" t="str">
            <v>OF</v>
          </cell>
          <cell r="J650">
            <v>4</v>
          </cell>
          <cell r="K650" t="str">
            <v>OF</v>
          </cell>
          <cell r="L650">
            <v>4</v>
          </cell>
          <cell r="M650" t="str">
            <v xml:space="preserve"> </v>
          </cell>
          <cell r="N650" t="str">
            <v xml:space="preserve"> </v>
          </cell>
          <cell r="O650">
            <v>335</v>
          </cell>
        </row>
        <row r="651">
          <cell r="G651" t="str">
            <v>OF4j</v>
          </cell>
          <cell r="H651" t="str">
            <v>JC</v>
          </cell>
          <cell r="I651" t="str">
            <v>OF</v>
          </cell>
          <cell r="J651">
            <v>4</v>
          </cell>
          <cell r="K651" t="str">
            <v>OF</v>
          </cell>
          <cell r="L651">
            <v>4</v>
          </cell>
          <cell r="M651" t="str">
            <v xml:space="preserve"> </v>
          </cell>
          <cell r="N651" t="str">
            <v xml:space="preserve"> </v>
          </cell>
          <cell r="O651">
            <v>218</v>
          </cell>
        </row>
        <row r="652">
          <cell r="G652" t="str">
            <v>OF5f</v>
          </cell>
          <cell r="H652" t="str">
            <v>JC</v>
          </cell>
          <cell r="I652" t="str">
            <v>OF</v>
          </cell>
          <cell r="J652">
            <v>5</v>
          </cell>
          <cell r="K652" t="str">
            <v>OF</v>
          </cell>
          <cell r="L652">
            <v>5</v>
          </cell>
          <cell r="M652" t="str">
            <v xml:space="preserve"> </v>
          </cell>
          <cell r="N652" t="str">
            <v xml:space="preserve"> </v>
          </cell>
          <cell r="O652">
            <v>770</v>
          </cell>
        </row>
        <row r="653">
          <cell r="G653" t="str">
            <v>OF5i</v>
          </cell>
          <cell r="H653" t="str">
            <v>JC</v>
          </cell>
          <cell r="I653" t="str">
            <v>OF</v>
          </cell>
          <cell r="J653">
            <v>5</v>
          </cell>
          <cell r="K653" t="str">
            <v>OF</v>
          </cell>
          <cell r="L653">
            <v>5</v>
          </cell>
          <cell r="M653" t="str">
            <v xml:space="preserve"> </v>
          </cell>
          <cell r="N653" t="str">
            <v xml:space="preserve"> </v>
          </cell>
          <cell r="O653">
            <v>608</v>
          </cell>
        </row>
        <row r="654">
          <cell r="G654" t="str">
            <v>OF5g</v>
          </cell>
          <cell r="H654" t="str">
            <v>JC</v>
          </cell>
          <cell r="I654" t="str">
            <v>OF</v>
          </cell>
          <cell r="J654">
            <v>5</v>
          </cell>
          <cell r="K654" t="str">
            <v>OF</v>
          </cell>
          <cell r="L654">
            <v>5</v>
          </cell>
          <cell r="M654" t="str">
            <v xml:space="preserve"> </v>
          </cell>
          <cell r="N654" t="str">
            <v xml:space="preserve"> </v>
          </cell>
          <cell r="O654">
            <v>968</v>
          </cell>
        </row>
        <row r="655">
          <cell r="G655" t="str">
            <v>OF5h</v>
          </cell>
          <cell r="H655" t="str">
            <v>JC</v>
          </cell>
          <cell r="I655" t="str">
            <v>OF</v>
          </cell>
          <cell r="J655">
            <v>5</v>
          </cell>
          <cell r="K655" t="str">
            <v>OF</v>
          </cell>
          <cell r="L655">
            <v>5</v>
          </cell>
          <cell r="M655" t="str">
            <v xml:space="preserve"> </v>
          </cell>
          <cell r="N655" t="str">
            <v xml:space="preserve"> </v>
          </cell>
          <cell r="O655">
            <v>315</v>
          </cell>
        </row>
        <row r="656">
          <cell r="G656" t="str">
            <v>OF6h</v>
          </cell>
          <cell r="H656" t="str">
            <v>JC</v>
          </cell>
          <cell r="I656" t="str">
            <v>OF</v>
          </cell>
          <cell r="J656">
            <v>6</v>
          </cell>
          <cell r="K656" t="str">
            <v>OF</v>
          </cell>
          <cell r="L656">
            <v>6</v>
          </cell>
          <cell r="M656" t="str">
            <v xml:space="preserve"> </v>
          </cell>
          <cell r="N656" t="str">
            <v xml:space="preserve"> </v>
          </cell>
          <cell r="O656">
            <v>331</v>
          </cell>
        </row>
        <row r="657">
          <cell r="G657" t="str">
            <v>OF7i</v>
          </cell>
          <cell r="H657" t="str">
            <v>JC</v>
          </cell>
          <cell r="I657" t="str">
            <v>OF</v>
          </cell>
          <cell r="J657">
            <v>7</v>
          </cell>
          <cell r="K657" t="str">
            <v>OF</v>
          </cell>
          <cell r="L657">
            <v>7</v>
          </cell>
          <cell r="M657" t="str">
            <v xml:space="preserve"> </v>
          </cell>
          <cell r="N657" t="str">
            <v xml:space="preserve"> </v>
          </cell>
          <cell r="O657">
            <v>528</v>
          </cell>
        </row>
        <row r="658">
          <cell r="G658" t="str">
            <v>OF7f</v>
          </cell>
          <cell r="H658" t="str">
            <v>JC</v>
          </cell>
          <cell r="I658" t="str">
            <v>OF</v>
          </cell>
          <cell r="J658">
            <v>7</v>
          </cell>
          <cell r="K658" t="str">
            <v>OF</v>
          </cell>
          <cell r="L658">
            <v>7</v>
          </cell>
          <cell r="M658" t="str">
            <v xml:space="preserve"> </v>
          </cell>
          <cell r="N658" t="str">
            <v xml:space="preserve"> </v>
          </cell>
          <cell r="O658">
            <v>146</v>
          </cell>
        </row>
        <row r="659">
          <cell r="G659" t="str">
            <v>OF8f</v>
          </cell>
          <cell r="H659" t="str">
            <v>JC</v>
          </cell>
          <cell r="I659" t="str">
            <v>OF</v>
          </cell>
          <cell r="J659">
            <v>8</v>
          </cell>
          <cell r="K659" t="str">
            <v>OF</v>
          </cell>
          <cell r="L659">
            <v>8</v>
          </cell>
          <cell r="M659" t="str">
            <v xml:space="preserve"> </v>
          </cell>
          <cell r="N659" t="str">
            <v xml:space="preserve"> </v>
          </cell>
          <cell r="O659">
            <v>334</v>
          </cell>
        </row>
        <row r="660">
          <cell r="G660" t="str">
            <v>OF8g</v>
          </cell>
          <cell r="H660" t="str">
            <v>JC</v>
          </cell>
          <cell r="I660" t="str">
            <v>OF</v>
          </cell>
          <cell r="J660">
            <v>8</v>
          </cell>
          <cell r="K660" t="str">
            <v>OF</v>
          </cell>
          <cell r="L660">
            <v>8</v>
          </cell>
          <cell r="M660" t="str">
            <v xml:space="preserve"> </v>
          </cell>
          <cell r="N660" t="str">
            <v xml:space="preserve"> </v>
          </cell>
          <cell r="O660">
            <v>381</v>
          </cell>
        </row>
        <row r="661">
          <cell r="G661" t="str">
            <v>OF9f</v>
          </cell>
          <cell r="H661" t="str">
            <v>JC</v>
          </cell>
          <cell r="I661" t="str">
            <v>OF</v>
          </cell>
          <cell r="J661">
            <v>9</v>
          </cell>
          <cell r="K661" t="str">
            <v>OF</v>
          </cell>
          <cell r="L661">
            <v>9</v>
          </cell>
          <cell r="M661" t="str">
            <v xml:space="preserve"> </v>
          </cell>
          <cell r="N661" t="str">
            <v xml:space="preserve"> </v>
          </cell>
          <cell r="O661">
            <v>729</v>
          </cell>
        </row>
        <row r="662">
          <cell r="G662" t="str">
            <v>OF7g</v>
          </cell>
          <cell r="H662" t="str">
            <v>JC</v>
          </cell>
          <cell r="I662" t="str">
            <v>OF</v>
          </cell>
          <cell r="J662">
            <v>7</v>
          </cell>
          <cell r="K662" t="str">
            <v>OF</v>
          </cell>
          <cell r="L662">
            <v>7</v>
          </cell>
          <cell r="M662" t="str">
            <v xml:space="preserve"> </v>
          </cell>
          <cell r="N662" t="str">
            <v xml:space="preserve"> </v>
          </cell>
          <cell r="O662">
            <v>189</v>
          </cell>
        </row>
        <row r="663">
          <cell r="G663" t="str">
            <v>OF10f</v>
          </cell>
          <cell r="H663" t="str">
            <v>JC</v>
          </cell>
          <cell r="I663" t="str">
            <v>OF</v>
          </cell>
          <cell r="J663">
            <v>10</v>
          </cell>
          <cell r="K663" t="str">
            <v>OF</v>
          </cell>
          <cell r="L663">
            <v>10</v>
          </cell>
          <cell r="M663" t="str">
            <v xml:space="preserve"> </v>
          </cell>
          <cell r="N663" t="str">
            <v xml:space="preserve"> </v>
          </cell>
          <cell r="O663">
            <v>277</v>
          </cell>
        </row>
        <row r="664">
          <cell r="G664" t="str">
            <v>OF10g</v>
          </cell>
          <cell r="H664" t="str">
            <v>JC</v>
          </cell>
          <cell r="I664" t="str">
            <v>OF</v>
          </cell>
          <cell r="J664">
            <v>10</v>
          </cell>
          <cell r="K664" t="str">
            <v>OF</v>
          </cell>
          <cell r="L664">
            <v>10</v>
          </cell>
          <cell r="M664" t="str">
            <v xml:space="preserve"> </v>
          </cell>
          <cell r="N664" t="str">
            <v xml:space="preserve"> </v>
          </cell>
          <cell r="O664">
            <v>615</v>
          </cell>
        </row>
        <row r="665">
          <cell r="G665" t="str">
            <v>OF10h</v>
          </cell>
          <cell r="H665" t="str">
            <v>JC</v>
          </cell>
          <cell r="I665" t="str">
            <v>OF</v>
          </cell>
          <cell r="J665">
            <v>10</v>
          </cell>
          <cell r="K665" t="str">
            <v>OF</v>
          </cell>
          <cell r="L665">
            <v>10</v>
          </cell>
          <cell r="M665" t="str">
            <v xml:space="preserve"> </v>
          </cell>
          <cell r="N665" t="str">
            <v xml:space="preserve"> </v>
          </cell>
          <cell r="O665">
            <v>505</v>
          </cell>
        </row>
        <row r="666">
          <cell r="G666" t="str">
            <v>OF10k</v>
          </cell>
          <cell r="H666" t="str">
            <v>JC</v>
          </cell>
          <cell r="I666" t="str">
            <v>OF</v>
          </cell>
          <cell r="J666">
            <v>10</v>
          </cell>
          <cell r="K666" t="str">
            <v>OF</v>
          </cell>
          <cell r="L666">
            <v>10</v>
          </cell>
          <cell r="M666" t="str">
            <v xml:space="preserve"> </v>
          </cell>
          <cell r="N666" t="str">
            <v xml:space="preserve"> </v>
          </cell>
          <cell r="O666">
            <v>348</v>
          </cell>
        </row>
        <row r="667">
          <cell r="G667" t="str">
            <v>OF10i</v>
          </cell>
          <cell r="H667" t="str">
            <v>JC</v>
          </cell>
          <cell r="I667" t="str">
            <v>OF</v>
          </cell>
          <cell r="J667">
            <v>10</v>
          </cell>
          <cell r="K667" t="str">
            <v>OF</v>
          </cell>
          <cell r="L667">
            <v>10</v>
          </cell>
          <cell r="M667" t="str">
            <v xml:space="preserve"> </v>
          </cell>
          <cell r="N667" t="str">
            <v xml:space="preserve"> </v>
          </cell>
          <cell r="O667">
            <v>439</v>
          </cell>
        </row>
        <row r="668">
          <cell r="G668" t="str">
            <v>OF11f</v>
          </cell>
          <cell r="H668" t="str">
            <v>JC</v>
          </cell>
          <cell r="I668" t="str">
            <v>OF</v>
          </cell>
          <cell r="J668">
            <v>11</v>
          </cell>
          <cell r="K668" t="str">
            <v>OF</v>
          </cell>
          <cell r="L668">
            <v>11</v>
          </cell>
          <cell r="M668" t="str">
            <v xml:space="preserve"> </v>
          </cell>
          <cell r="N668" t="str">
            <v xml:space="preserve"> </v>
          </cell>
          <cell r="O668">
            <v>1025</v>
          </cell>
        </row>
        <row r="669">
          <cell r="G669" t="str">
            <v>OF11g</v>
          </cell>
          <cell r="H669" t="str">
            <v>JC</v>
          </cell>
          <cell r="I669" t="str">
            <v>OF</v>
          </cell>
          <cell r="J669">
            <v>11</v>
          </cell>
          <cell r="K669" t="str">
            <v>OF</v>
          </cell>
          <cell r="L669">
            <v>11</v>
          </cell>
          <cell r="M669" t="str">
            <v xml:space="preserve"> </v>
          </cell>
          <cell r="N669" t="str">
            <v xml:space="preserve"> </v>
          </cell>
          <cell r="O669">
            <v>373</v>
          </cell>
        </row>
        <row r="670">
          <cell r="G670" t="str">
            <v>OF12f</v>
          </cell>
          <cell r="H670" t="str">
            <v>JC</v>
          </cell>
          <cell r="I670" t="str">
            <v>OF</v>
          </cell>
          <cell r="J670">
            <v>12</v>
          </cell>
          <cell r="K670" t="str">
            <v>OF</v>
          </cell>
          <cell r="L670">
            <v>12</v>
          </cell>
          <cell r="M670" t="str">
            <v xml:space="preserve"> </v>
          </cell>
          <cell r="N670" t="str">
            <v xml:space="preserve"> </v>
          </cell>
          <cell r="O670">
            <v>359</v>
          </cell>
        </row>
        <row r="671">
          <cell r="G671" t="str">
            <v>OF13f</v>
          </cell>
          <cell r="H671" t="str">
            <v>JC</v>
          </cell>
          <cell r="I671" t="str">
            <v>OF</v>
          </cell>
          <cell r="J671">
            <v>13</v>
          </cell>
          <cell r="K671" t="str">
            <v>OF</v>
          </cell>
          <cell r="L671">
            <v>13</v>
          </cell>
          <cell r="M671" t="str">
            <v xml:space="preserve"> </v>
          </cell>
          <cell r="N671" t="str">
            <v xml:space="preserve"> </v>
          </cell>
          <cell r="O671">
            <v>290</v>
          </cell>
        </row>
        <row r="672">
          <cell r="G672" t="str">
            <v>OF13g</v>
          </cell>
          <cell r="H672" t="str">
            <v>JC</v>
          </cell>
          <cell r="I672" t="str">
            <v>OF</v>
          </cell>
          <cell r="J672">
            <v>13</v>
          </cell>
          <cell r="K672" t="str">
            <v>OF</v>
          </cell>
          <cell r="L672">
            <v>13</v>
          </cell>
          <cell r="M672" t="str">
            <v xml:space="preserve"> </v>
          </cell>
          <cell r="N672" t="str">
            <v xml:space="preserve"> </v>
          </cell>
          <cell r="O672">
            <v>473</v>
          </cell>
        </row>
        <row r="673">
          <cell r="G673" t="str">
            <v>OF13h</v>
          </cell>
          <cell r="H673" t="str">
            <v>JC</v>
          </cell>
          <cell r="I673" t="str">
            <v>OF</v>
          </cell>
          <cell r="J673">
            <v>13</v>
          </cell>
          <cell r="K673" t="str">
            <v>OF</v>
          </cell>
          <cell r="L673">
            <v>13</v>
          </cell>
          <cell r="M673" t="str">
            <v xml:space="preserve"> </v>
          </cell>
          <cell r="N673" t="str">
            <v xml:space="preserve"> </v>
          </cell>
          <cell r="O673">
            <v>238</v>
          </cell>
        </row>
        <row r="674">
          <cell r="G674" t="str">
            <v>OF13j</v>
          </cell>
          <cell r="H674" t="str">
            <v>JC</v>
          </cell>
          <cell r="I674" t="str">
            <v>OF</v>
          </cell>
          <cell r="J674">
            <v>13</v>
          </cell>
          <cell r="K674" t="str">
            <v>OF</v>
          </cell>
          <cell r="L674">
            <v>13</v>
          </cell>
          <cell r="M674" t="str">
            <v xml:space="preserve"> </v>
          </cell>
          <cell r="N674" t="str">
            <v xml:space="preserve"> </v>
          </cell>
          <cell r="O674">
            <v>181</v>
          </cell>
        </row>
        <row r="675">
          <cell r="G675" t="str">
            <v>OF13i</v>
          </cell>
          <cell r="H675" t="str">
            <v>JC</v>
          </cell>
          <cell r="I675" t="str">
            <v>OF</v>
          </cell>
          <cell r="J675">
            <v>13</v>
          </cell>
          <cell r="K675" t="str">
            <v>OF</v>
          </cell>
          <cell r="L675">
            <v>13</v>
          </cell>
          <cell r="M675" t="str">
            <v xml:space="preserve"> </v>
          </cell>
          <cell r="N675" t="str">
            <v xml:space="preserve"> </v>
          </cell>
          <cell r="O675">
            <v>481</v>
          </cell>
        </row>
        <row r="676">
          <cell r="G676" t="str">
            <v>OF14f</v>
          </cell>
          <cell r="H676" t="str">
            <v>JC</v>
          </cell>
          <cell r="I676" t="str">
            <v>OF</v>
          </cell>
          <cell r="J676">
            <v>14</v>
          </cell>
          <cell r="K676" t="str">
            <v>OF</v>
          </cell>
          <cell r="L676">
            <v>14</v>
          </cell>
          <cell r="M676" t="str">
            <v xml:space="preserve"> </v>
          </cell>
          <cell r="N676" t="str">
            <v xml:space="preserve"> </v>
          </cell>
          <cell r="O676">
            <v>1029</v>
          </cell>
        </row>
        <row r="677">
          <cell r="G677" t="str">
            <v>OF14j</v>
          </cell>
          <cell r="H677" t="str">
            <v>JC</v>
          </cell>
          <cell r="I677" t="str">
            <v>OF</v>
          </cell>
          <cell r="J677">
            <v>14</v>
          </cell>
          <cell r="K677" t="str">
            <v>OF</v>
          </cell>
          <cell r="L677">
            <v>14</v>
          </cell>
          <cell r="M677" t="str">
            <v xml:space="preserve"> </v>
          </cell>
          <cell r="N677" t="str">
            <v xml:space="preserve"> </v>
          </cell>
          <cell r="O677">
            <v>112</v>
          </cell>
        </row>
        <row r="678">
          <cell r="G678" t="str">
            <v>OF15f</v>
          </cell>
          <cell r="H678" t="str">
            <v>JC</v>
          </cell>
          <cell r="I678" t="str">
            <v>OF</v>
          </cell>
          <cell r="J678">
            <v>15</v>
          </cell>
          <cell r="K678" t="str">
            <v>OF</v>
          </cell>
          <cell r="L678">
            <v>15</v>
          </cell>
          <cell r="M678" t="str">
            <v xml:space="preserve"> </v>
          </cell>
          <cell r="N678" t="str">
            <v xml:space="preserve"> </v>
          </cell>
          <cell r="O678">
            <v>674</v>
          </cell>
        </row>
        <row r="679">
          <cell r="G679" t="str">
            <v>OF16f</v>
          </cell>
          <cell r="H679" t="str">
            <v>JC</v>
          </cell>
          <cell r="I679" t="str">
            <v>OF</v>
          </cell>
          <cell r="J679">
            <v>16</v>
          </cell>
          <cell r="K679" t="str">
            <v>OF</v>
          </cell>
          <cell r="L679">
            <v>16</v>
          </cell>
          <cell r="M679" t="str">
            <v xml:space="preserve"> </v>
          </cell>
          <cell r="N679" t="str">
            <v xml:space="preserve"> </v>
          </cell>
          <cell r="O679">
            <v>242</v>
          </cell>
        </row>
        <row r="680">
          <cell r="G680" t="str">
            <v>OF17f</v>
          </cell>
          <cell r="H680" t="str">
            <v>JC</v>
          </cell>
          <cell r="I680" t="str">
            <v>OF</v>
          </cell>
          <cell r="J680">
            <v>17</v>
          </cell>
          <cell r="K680" t="str">
            <v>OF</v>
          </cell>
          <cell r="L680">
            <v>17</v>
          </cell>
          <cell r="M680" t="str">
            <v xml:space="preserve"> </v>
          </cell>
          <cell r="N680" t="str">
            <v xml:space="preserve"> </v>
          </cell>
          <cell r="O680">
            <v>609</v>
          </cell>
        </row>
        <row r="681">
          <cell r="G681" t="str">
            <v>OF17i</v>
          </cell>
          <cell r="H681" t="str">
            <v>JC</v>
          </cell>
          <cell r="I681" t="str">
            <v>OF</v>
          </cell>
          <cell r="J681">
            <v>17</v>
          </cell>
          <cell r="K681" t="str">
            <v>OF</v>
          </cell>
          <cell r="L681">
            <v>17</v>
          </cell>
          <cell r="M681" t="str">
            <v xml:space="preserve"> </v>
          </cell>
          <cell r="N681" t="str">
            <v xml:space="preserve"> </v>
          </cell>
          <cell r="O681">
            <v>141</v>
          </cell>
        </row>
        <row r="682">
          <cell r="G682" t="str">
            <v>OF17j</v>
          </cell>
          <cell r="H682" t="str">
            <v>JC</v>
          </cell>
          <cell r="I682" t="str">
            <v>OF</v>
          </cell>
          <cell r="J682">
            <v>17</v>
          </cell>
          <cell r="K682" t="str">
            <v>OF</v>
          </cell>
          <cell r="L682">
            <v>17</v>
          </cell>
          <cell r="M682" t="str">
            <v xml:space="preserve"> </v>
          </cell>
          <cell r="N682" t="str">
            <v xml:space="preserve"> </v>
          </cell>
          <cell r="O682">
            <v>550</v>
          </cell>
        </row>
        <row r="683">
          <cell r="G683" t="str">
            <v>OF18f</v>
          </cell>
          <cell r="H683" t="str">
            <v>JC</v>
          </cell>
          <cell r="I683" t="str">
            <v>OF</v>
          </cell>
          <cell r="J683">
            <v>18</v>
          </cell>
          <cell r="K683" t="str">
            <v>OF</v>
          </cell>
          <cell r="L683">
            <v>18</v>
          </cell>
          <cell r="M683" t="str">
            <v xml:space="preserve"> </v>
          </cell>
          <cell r="N683" t="str">
            <v xml:space="preserve"> </v>
          </cell>
          <cell r="O683">
            <v>556</v>
          </cell>
        </row>
        <row r="684">
          <cell r="G684" t="str">
            <v>OF19f</v>
          </cell>
          <cell r="H684" t="str">
            <v>JC</v>
          </cell>
          <cell r="I684" t="str">
            <v>OF</v>
          </cell>
          <cell r="J684">
            <v>19</v>
          </cell>
          <cell r="K684" t="str">
            <v>OF</v>
          </cell>
          <cell r="L684">
            <v>19</v>
          </cell>
          <cell r="M684" t="str">
            <v xml:space="preserve"> </v>
          </cell>
          <cell r="N684" t="str">
            <v xml:space="preserve"> </v>
          </cell>
          <cell r="O684">
            <v>1303</v>
          </cell>
        </row>
        <row r="685">
          <cell r="G685" t="str">
            <v>OF19h</v>
          </cell>
          <cell r="H685" t="str">
            <v>JC</v>
          </cell>
          <cell r="I685" t="str">
            <v>OF</v>
          </cell>
          <cell r="J685">
            <v>19</v>
          </cell>
          <cell r="K685" t="str">
            <v>OF</v>
          </cell>
          <cell r="L685">
            <v>19</v>
          </cell>
          <cell r="M685" t="str">
            <v xml:space="preserve"> </v>
          </cell>
          <cell r="N685" t="str">
            <v xml:space="preserve"> </v>
          </cell>
          <cell r="O685">
            <v>721</v>
          </cell>
        </row>
        <row r="686">
          <cell r="G686" t="str">
            <v>OF20f</v>
          </cell>
          <cell r="H686" t="str">
            <v>JC</v>
          </cell>
          <cell r="I686" t="str">
            <v>OF</v>
          </cell>
          <cell r="J686">
            <v>20</v>
          </cell>
          <cell r="K686" t="str">
            <v>OF</v>
          </cell>
          <cell r="L686">
            <v>20</v>
          </cell>
          <cell r="M686" t="str">
            <v xml:space="preserve"> </v>
          </cell>
          <cell r="N686" t="str">
            <v xml:space="preserve"> </v>
          </cell>
          <cell r="O686">
            <v>1294</v>
          </cell>
        </row>
        <row r="687">
          <cell r="G687" t="str">
            <v>OF20g</v>
          </cell>
          <cell r="H687" t="str">
            <v>JC</v>
          </cell>
          <cell r="I687" t="str">
            <v>OF</v>
          </cell>
          <cell r="J687">
            <v>20</v>
          </cell>
          <cell r="K687" t="str">
            <v>OF</v>
          </cell>
          <cell r="L687">
            <v>20</v>
          </cell>
          <cell r="M687" t="str">
            <v xml:space="preserve"> </v>
          </cell>
          <cell r="N687" t="str">
            <v xml:space="preserve"> </v>
          </cell>
          <cell r="O687">
            <v>301</v>
          </cell>
        </row>
        <row r="688">
          <cell r="G688" t="str">
            <v>OF22f</v>
          </cell>
          <cell r="H688" t="str">
            <v>JC</v>
          </cell>
          <cell r="I688" t="str">
            <v>OF</v>
          </cell>
          <cell r="J688">
            <v>22</v>
          </cell>
          <cell r="K688" t="str">
            <v>OF</v>
          </cell>
          <cell r="L688">
            <v>22</v>
          </cell>
          <cell r="M688" t="str">
            <v xml:space="preserve"> </v>
          </cell>
          <cell r="N688" t="str">
            <v xml:space="preserve"> </v>
          </cell>
          <cell r="O688">
            <v>653</v>
          </cell>
        </row>
        <row r="689">
          <cell r="G689" t="str">
            <v>OF22g</v>
          </cell>
          <cell r="H689" t="str">
            <v>JC</v>
          </cell>
          <cell r="I689" t="str">
            <v>OF</v>
          </cell>
          <cell r="J689">
            <v>22</v>
          </cell>
          <cell r="K689" t="str">
            <v>OF</v>
          </cell>
          <cell r="L689">
            <v>22</v>
          </cell>
          <cell r="M689" t="str">
            <v xml:space="preserve"> </v>
          </cell>
          <cell r="N689" t="str">
            <v xml:space="preserve"> </v>
          </cell>
          <cell r="O689">
            <v>190</v>
          </cell>
        </row>
        <row r="690">
          <cell r="G690" t="str">
            <v>OF22h</v>
          </cell>
          <cell r="H690" t="str">
            <v>JC</v>
          </cell>
          <cell r="I690" t="str">
            <v>OF</v>
          </cell>
          <cell r="J690">
            <v>22</v>
          </cell>
          <cell r="K690" t="str">
            <v>OF</v>
          </cell>
          <cell r="L690">
            <v>22</v>
          </cell>
          <cell r="M690" t="str">
            <v xml:space="preserve"> </v>
          </cell>
          <cell r="N690" t="str">
            <v xml:space="preserve"> </v>
          </cell>
          <cell r="O690">
            <v>335</v>
          </cell>
        </row>
        <row r="691">
          <cell r="G691" t="str">
            <v>OF22i</v>
          </cell>
          <cell r="H691" t="str">
            <v>JC</v>
          </cell>
          <cell r="I691" t="str">
            <v>OF</v>
          </cell>
          <cell r="J691">
            <v>22</v>
          </cell>
          <cell r="K691" t="str">
            <v>OF</v>
          </cell>
          <cell r="L691">
            <v>22</v>
          </cell>
          <cell r="M691" t="str">
            <v xml:space="preserve"> </v>
          </cell>
          <cell r="N691" t="str">
            <v xml:space="preserve"> </v>
          </cell>
          <cell r="O691">
            <v>175</v>
          </cell>
        </row>
        <row r="692">
          <cell r="G692" t="str">
            <v>OF23f</v>
          </cell>
          <cell r="H692" t="str">
            <v>JC</v>
          </cell>
          <cell r="I692" t="str">
            <v>OF</v>
          </cell>
          <cell r="J692">
            <v>23</v>
          </cell>
          <cell r="K692" t="str">
            <v>OF</v>
          </cell>
          <cell r="L692">
            <v>23</v>
          </cell>
          <cell r="M692" t="str">
            <v xml:space="preserve"> </v>
          </cell>
          <cell r="N692" t="str">
            <v xml:space="preserve"> </v>
          </cell>
          <cell r="O692">
            <v>694</v>
          </cell>
        </row>
        <row r="693">
          <cell r="G693" t="str">
            <v>OF23g</v>
          </cell>
          <cell r="H693" t="str">
            <v>JC</v>
          </cell>
          <cell r="I693" t="str">
            <v>OF</v>
          </cell>
          <cell r="J693">
            <v>23</v>
          </cell>
          <cell r="K693" t="str">
            <v>OF</v>
          </cell>
          <cell r="L693">
            <v>23</v>
          </cell>
          <cell r="M693" t="str">
            <v xml:space="preserve"> </v>
          </cell>
          <cell r="N693" t="str">
            <v xml:space="preserve"> </v>
          </cell>
          <cell r="O693">
            <v>369</v>
          </cell>
        </row>
        <row r="694">
          <cell r="G694" t="str">
            <v>OF23h</v>
          </cell>
          <cell r="H694" t="str">
            <v>JC</v>
          </cell>
          <cell r="I694" t="str">
            <v>OF</v>
          </cell>
          <cell r="J694">
            <v>23</v>
          </cell>
          <cell r="K694" t="str">
            <v>OF</v>
          </cell>
          <cell r="L694">
            <v>23</v>
          </cell>
          <cell r="M694" t="str">
            <v xml:space="preserve"> </v>
          </cell>
          <cell r="N694" t="str">
            <v xml:space="preserve"> </v>
          </cell>
          <cell r="O694">
            <v>895</v>
          </cell>
        </row>
        <row r="695">
          <cell r="G695" t="str">
            <v>OF23i</v>
          </cell>
          <cell r="H695" t="str">
            <v>JC</v>
          </cell>
          <cell r="I695" t="str">
            <v>OF</v>
          </cell>
          <cell r="J695">
            <v>23</v>
          </cell>
          <cell r="K695" t="str">
            <v>OF</v>
          </cell>
          <cell r="L695">
            <v>23</v>
          </cell>
          <cell r="M695" t="str">
            <v xml:space="preserve"> </v>
          </cell>
          <cell r="N695" t="str">
            <v xml:space="preserve"> </v>
          </cell>
          <cell r="O695">
            <v>338</v>
          </cell>
        </row>
        <row r="696">
          <cell r="G696" t="str">
            <v>OF24f</v>
          </cell>
          <cell r="H696" t="str">
            <v>JC</v>
          </cell>
          <cell r="I696" t="str">
            <v>OF</v>
          </cell>
          <cell r="J696">
            <v>24</v>
          </cell>
          <cell r="K696" t="str">
            <v>OF</v>
          </cell>
          <cell r="L696">
            <v>24</v>
          </cell>
          <cell r="M696" t="str">
            <v xml:space="preserve"> </v>
          </cell>
          <cell r="N696" t="str">
            <v xml:space="preserve"> </v>
          </cell>
          <cell r="O696">
            <v>558</v>
          </cell>
        </row>
        <row r="697">
          <cell r="G697" t="str">
            <v>OF24g</v>
          </cell>
          <cell r="H697" t="str">
            <v>JC</v>
          </cell>
          <cell r="I697" t="str">
            <v>OF</v>
          </cell>
          <cell r="J697">
            <v>24</v>
          </cell>
          <cell r="K697" t="str">
            <v>OF</v>
          </cell>
          <cell r="L697">
            <v>24</v>
          </cell>
          <cell r="M697" t="str">
            <v xml:space="preserve"> </v>
          </cell>
          <cell r="N697" t="str">
            <v xml:space="preserve"> </v>
          </cell>
          <cell r="O697">
            <v>356</v>
          </cell>
        </row>
        <row r="698">
          <cell r="G698" t="str">
            <v>OF2g</v>
          </cell>
          <cell r="H698" t="str">
            <v>JC</v>
          </cell>
          <cell r="I698" t="str">
            <v>OF</v>
          </cell>
          <cell r="J698">
            <v>2</v>
          </cell>
          <cell r="K698" t="str">
            <v>OF</v>
          </cell>
          <cell r="L698">
            <v>2</v>
          </cell>
          <cell r="M698" t="str">
            <v xml:space="preserve"> </v>
          </cell>
          <cell r="N698" t="str">
            <v xml:space="preserve"> </v>
          </cell>
          <cell r="O698">
            <v>361</v>
          </cell>
        </row>
        <row r="699">
          <cell r="G699" t="str">
            <v>OF14k</v>
          </cell>
          <cell r="H699" t="str">
            <v>JC</v>
          </cell>
          <cell r="I699" t="str">
            <v>OF</v>
          </cell>
          <cell r="J699">
            <v>14</v>
          </cell>
          <cell r="K699" t="str">
            <v>OF</v>
          </cell>
          <cell r="L699">
            <v>14</v>
          </cell>
          <cell r="M699" t="str">
            <v xml:space="preserve"> </v>
          </cell>
          <cell r="N699" t="str">
            <v xml:space="preserve"> </v>
          </cell>
          <cell r="O699">
            <v>165</v>
          </cell>
        </row>
        <row r="700">
          <cell r="G700" t="str">
            <v>OF17h</v>
          </cell>
          <cell r="H700" t="str">
            <v>JC</v>
          </cell>
          <cell r="I700" t="str">
            <v>OF</v>
          </cell>
          <cell r="J700">
            <v>17</v>
          </cell>
          <cell r="K700" t="str">
            <v>OF</v>
          </cell>
          <cell r="L700">
            <v>17</v>
          </cell>
          <cell r="M700" t="str">
            <v xml:space="preserve"> </v>
          </cell>
          <cell r="N700" t="str">
            <v xml:space="preserve"> </v>
          </cell>
          <cell r="O700">
            <v>65</v>
          </cell>
        </row>
        <row r="701">
          <cell r="G701" t="str">
            <v>OF1g</v>
          </cell>
          <cell r="H701" t="str">
            <v>JC</v>
          </cell>
          <cell r="I701" t="str">
            <v>OF</v>
          </cell>
          <cell r="J701">
            <v>1</v>
          </cell>
          <cell r="K701" t="str">
            <v>OF</v>
          </cell>
          <cell r="L701">
            <v>1</v>
          </cell>
          <cell r="M701" t="str">
            <v xml:space="preserve"> </v>
          </cell>
          <cell r="N701" t="str">
            <v xml:space="preserve"> </v>
          </cell>
          <cell r="O701">
            <v>267</v>
          </cell>
        </row>
        <row r="702">
          <cell r="G702" t="str">
            <v>OF5j</v>
          </cell>
          <cell r="H702" t="str">
            <v>JC</v>
          </cell>
          <cell r="I702" t="str">
            <v>OF</v>
          </cell>
          <cell r="J702">
            <v>5</v>
          </cell>
          <cell r="K702" t="str">
            <v>OF</v>
          </cell>
          <cell r="L702">
            <v>5</v>
          </cell>
          <cell r="M702" t="str">
            <v xml:space="preserve"> </v>
          </cell>
          <cell r="N702" t="str">
            <v xml:space="preserve"> </v>
          </cell>
          <cell r="O702">
            <v>65</v>
          </cell>
        </row>
        <row r="703">
          <cell r="G703" t="str">
            <v>OF7h</v>
          </cell>
          <cell r="H703" t="str">
            <v>JC</v>
          </cell>
          <cell r="I703" t="str">
            <v>OF</v>
          </cell>
          <cell r="J703">
            <v>7</v>
          </cell>
          <cell r="K703" t="str">
            <v>OF</v>
          </cell>
          <cell r="L703">
            <v>7</v>
          </cell>
          <cell r="M703" t="str">
            <v xml:space="preserve"> </v>
          </cell>
          <cell r="N703" t="str">
            <v xml:space="preserve"> </v>
          </cell>
          <cell r="O703">
            <v>429</v>
          </cell>
        </row>
        <row r="704">
          <cell r="G704" t="str">
            <v>OF10j</v>
          </cell>
          <cell r="H704" t="str">
            <v>JC</v>
          </cell>
          <cell r="I704" t="str">
            <v>OF</v>
          </cell>
          <cell r="J704">
            <v>10</v>
          </cell>
          <cell r="K704" t="str">
            <v>OF</v>
          </cell>
          <cell r="L704">
            <v>10</v>
          </cell>
          <cell r="M704" t="str">
            <v xml:space="preserve"> </v>
          </cell>
          <cell r="N704" t="str">
            <v xml:space="preserve"> </v>
          </cell>
          <cell r="O704">
            <v>104</v>
          </cell>
        </row>
        <row r="705">
          <cell r="G705" t="str">
            <v>OF10l</v>
          </cell>
          <cell r="H705" t="str">
            <v>JC</v>
          </cell>
          <cell r="I705" t="str">
            <v>OF</v>
          </cell>
          <cell r="J705">
            <v>10</v>
          </cell>
          <cell r="K705" t="str">
            <v>OF</v>
          </cell>
          <cell r="L705">
            <v>10</v>
          </cell>
          <cell r="M705" t="str">
            <v xml:space="preserve"> </v>
          </cell>
          <cell r="N705" t="str">
            <v xml:space="preserve"> </v>
          </cell>
          <cell r="O705">
            <v>300</v>
          </cell>
        </row>
        <row r="706">
          <cell r="G706" t="str">
            <v>OF16g</v>
          </cell>
          <cell r="H706" t="str">
            <v>JC</v>
          </cell>
          <cell r="I706" t="str">
            <v>OF</v>
          </cell>
          <cell r="J706">
            <v>16</v>
          </cell>
          <cell r="K706" t="str">
            <v>OF</v>
          </cell>
          <cell r="L706">
            <v>16</v>
          </cell>
          <cell r="M706" t="str">
            <v xml:space="preserve"> </v>
          </cell>
          <cell r="N706" t="str">
            <v xml:space="preserve"> </v>
          </cell>
          <cell r="O706">
            <v>709</v>
          </cell>
        </row>
        <row r="707">
          <cell r="G707" t="str">
            <v>OF16h</v>
          </cell>
          <cell r="H707" t="str">
            <v>JC</v>
          </cell>
          <cell r="I707" t="str">
            <v>OF</v>
          </cell>
          <cell r="J707">
            <v>16</v>
          </cell>
          <cell r="K707" t="str">
            <v>OF</v>
          </cell>
          <cell r="L707">
            <v>16</v>
          </cell>
          <cell r="M707" t="str">
            <v xml:space="preserve"> </v>
          </cell>
          <cell r="N707" t="str">
            <v xml:space="preserve"> </v>
          </cell>
          <cell r="O707">
            <v>282</v>
          </cell>
        </row>
        <row r="708">
          <cell r="G708" t="str">
            <v>OF16i</v>
          </cell>
          <cell r="H708" t="str">
            <v>JC</v>
          </cell>
          <cell r="I708" t="str">
            <v>OF</v>
          </cell>
          <cell r="J708">
            <v>16</v>
          </cell>
          <cell r="K708" t="str">
            <v>OF</v>
          </cell>
          <cell r="L708">
            <v>16</v>
          </cell>
          <cell r="M708" t="str">
            <v xml:space="preserve"> </v>
          </cell>
          <cell r="N708" t="str">
            <v xml:space="preserve"> </v>
          </cell>
          <cell r="O708">
            <v>472</v>
          </cell>
        </row>
        <row r="709">
          <cell r="G709" t="str">
            <v>OF16j</v>
          </cell>
          <cell r="H709" t="str">
            <v>JC</v>
          </cell>
          <cell r="I709" t="str">
            <v>OF</v>
          </cell>
          <cell r="J709">
            <v>16</v>
          </cell>
          <cell r="K709" t="str">
            <v>OF</v>
          </cell>
          <cell r="L709">
            <v>16</v>
          </cell>
          <cell r="M709" t="str">
            <v xml:space="preserve"> </v>
          </cell>
          <cell r="N709" t="str">
            <v xml:space="preserve"> </v>
          </cell>
          <cell r="O709">
            <v>530</v>
          </cell>
        </row>
        <row r="710">
          <cell r="G710" t="str">
            <v>OF17g</v>
          </cell>
          <cell r="H710" t="str">
            <v>JC</v>
          </cell>
          <cell r="I710" t="str">
            <v>OF</v>
          </cell>
          <cell r="J710">
            <v>17</v>
          </cell>
          <cell r="K710" t="str">
            <v>OF</v>
          </cell>
          <cell r="L710">
            <v>17</v>
          </cell>
          <cell r="M710" t="str">
            <v xml:space="preserve"> </v>
          </cell>
          <cell r="N710" t="str">
            <v xml:space="preserve"> </v>
          </cell>
          <cell r="O710">
            <v>43</v>
          </cell>
        </row>
        <row r="711">
          <cell r="G711" t="str">
            <v>OF19g</v>
          </cell>
          <cell r="H711" t="str">
            <v>JC</v>
          </cell>
          <cell r="I711" t="str">
            <v>OF</v>
          </cell>
          <cell r="J711">
            <v>19</v>
          </cell>
          <cell r="K711" t="str">
            <v>OF</v>
          </cell>
          <cell r="L711">
            <v>19</v>
          </cell>
          <cell r="M711" t="str">
            <v xml:space="preserve"> </v>
          </cell>
          <cell r="N711" t="str">
            <v xml:space="preserve"> </v>
          </cell>
          <cell r="O711">
            <v>169</v>
          </cell>
        </row>
        <row r="712">
          <cell r="G712" t="str">
            <v>OF21f</v>
          </cell>
          <cell r="H712" t="str">
            <v>JC</v>
          </cell>
          <cell r="I712" t="str">
            <v>OF</v>
          </cell>
          <cell r="J712">
            <v>21</v>
          </cell>
          <cell r="K712" t="str">
            <v>OF</v>
          </cell>
          <cell r="L712">
            <v>21</v>
          </cell>
          <cell r="M712" t="str">
            <v xml:space="preserve"> </v>
          </cell>
          <cell r="N712" t="str">
            <v xml:space="preserve"> </v>
          </cell>
          <cell r="O712">
            <v>211</v>
          </cell>
        </row>
        <row r="713">
          <cell r="G713" t="str">
            <v>OF21g</v>
          </cell>
          <cell r="H713" t="str">
            <v>JC</v>
          </cell>
          <cell r="I713" t="str">
            <v>OF</v>
          </cell>
          <cell r="J713">
            <v>21</v>
          </cell>
          <cell r="K713" t="str">
            <v>OF</v>
          </cell>
          <cell r="L713">
            <v>21</v>
          </cell>
          <cell r="M713" t="str">
            <v xml:space="preserve"> </v>
          </cell>
          <cell r="N713" t="str">
            <v xml:space="preserve"> </v>
          </cell>
          <cell r="O713">
            <v>355</v>
          </cell>
        </row>
        <row r="714">
          <cell r="G714" t="str">
            <v>OF6f</v>
          </cell>
          <cell r="H714" t="str">
            <v>JC</v>
          </cell>
          <cell r="I714" t="str">
            <v>OF</v>
          </cell>
          <cell r="J714">
            <v>6</v>
          </cell>
          <cell r="K714" t="str">
            <v>OA</v>
          </cell>
          <cell r="L714">
            <v>6</v>
          </cell>
          <cell r="M714" t="str">
            <v xml:space="preserve"> </v>
          </cell>
          <cell r="N714" t="str">
            <v xml:space="preserve"> </v>
          </cell>
          <cell r="O714">
            <v>258</v>
          </cell>
        </row>
        <row r="715">
          <cell r="G715" t="str">
            <v>OF6g</v>
          </cell>
          <cell r="H715" t="str">
            <v>JC</v>
          </cell>
          <cell r="I715" t="str">
            <v>OF</v>
          </cell>
          <cell r="J715">
            <v>6</v>
          </cell>
          <cell r="K715" t="str">
            <v>OF</v>
          </cell>
          <cell r="L715">
            <v>6</v>
          </cell>
          <cell r="M715" t="str">
            <v xml:space="preserve"> </v>
          </cell>
          <cell r="N715" t="str">
            <v xml:space="preserve"> </v>
          </cell>
          <cell r="O715">
            <v>295</v>
          </cell>
        </row>
        <row r="716">
          <cell r="G716" t="str">
            <v>OF4i</v>
          </cell>
          <cell r="H716" t="str">
            <v>JC</v>
          </cell>
          <cell r="I716" t="str">
            <v>OF</v>
          </cell>
          <cell r="J716">
            <v>4</v>
          </cell>
          <cell r="K716" t="str">
            <v>OF</v>
          </cell>
          <cell r="L716">
            <v>4</v>
          </cell>
          <cell r="M716" t="str">
            <v xml:space="preserve"> </v>
          </cell>
          <cell r="N716" t="str">
            <v xml:space="preserve"> </v>
          </cell>
          <cell r="O716">
            <v>295</v>
          </cell>
        </row>
        <row r="717">
          <cell r="G717" t="str">
            <v>OF4g</v>
          </cell>
          <cell r="H717" t="str">
            <v>JC</v>
          </cell>
          <cell r="I717" t="str">
            <v>OF</v>
          </cell>
          <cell r="J717">
            <v>4</v>
          </cell>
          <cell r="K717" t="str">
            <v>OF</v>
          </cell>
          <cell r="L717">
            <v>4</v>
          </cell>
          <cell r="M717" t="str">
            <v xml:space="preserve"> </v>
          </cell>
          <cell r="N717" t="str">
            <v xml:space="preserve"> </v>
          </cell>
          <cell r="O717">
            <v>411</v>
          </cell>
        </row>
        <row r="718">
          <cell r="G718" t="str">
            <v>OG23e</v>
          </cell>
          <cell r="H718" t="str">
            <v>JU</v>
          </cell>
          <cell r="I718" t="str">
            <v>OG</v>
          </cell>
          <cell r="J718">
            <v>23</v>
          </cell>
          <cell r="K718" t="str">
            <v>OG</v>
          </cell>
          <cell r="L718">
            <v>1</v>
          </cell>
          <cell r="M718" t="str">
            <v xml:space="preserve"> </v>
          </cell>
          <cell r="N718" t="str">
            <v xml:space="preserve"> </v>
          </cell>
          <cell r="O718">
            <v>247</v>
          </cell>
        </row>
        <row r="719">
          <cell r="G719" t="str">
            <v>OG1a</v>
          </cell>
          <cell r="H719" t="str">
            <v>JT</v>
          </cell>
          <cell r="I719" t="str">
            <v>OG</v>
          </cell>
          <cell r="J719">
            <v>1</v>
          </cell>
          <cell r="K719" t="str">
            <v>OE</v>
          </cell>
          <cell r="L719">
            <v>23</v>
          </cell>
          <cell r="M719" t="str">
            <v xml:space="preserve"> </v>
          </cell>
          <cell r="N719" t="str">
            <v xml:space="preserve"> </v>
          </cell>
          <cell r="O719">
            <v>647</v>
          </cell>
        </row>
        <row r="720">
          <cell r="G720" t="str">
            <v>OG2a</v>
          </cell>
          <cell r="H720" t="str">
            <v>JT</v>
          </cell>
          <cell r="I720" t="str">
            <v>OG</v>
          </cell>
          <cell r="J720">
            <v>2</v>
          </cell>
          <cell r="K720" t="str">
            <v>OE</v>
          </cell>
          <cell r="L720">
            <v>27</v>
          </cell>
          <cell r="M720" t="str">
            <v xml:space="preserve"> </v>
          </cell>
          <cell r="N720" t="str">
            <v xml:space="preserve"> </v>
          </cell>
          <cell r="O720">
            <v>183</v>
          </cell>
        </row>
        <row r="721">
          <cell r="G721" t="str">
            <v>OG2b</v>
          </cell>
          <cell r="H721" t="str">
            <v>JC</v>
          </cell>
          <cell r="I721" t="str">
            <v>OG</v>
          </cell>
          <cell r="J721">
            <v>2</v>
          </cell>
          <cell r="K721" t="str">
            <v>OG</v>
          </cell>
          <cell r="L721">
            <v>1.3</v>
          </cell>
          <cell r="M721" t="str">
            <v xml:space="preserve"> </v>
          </cell>
          <cell r="N721" t="str">
            <v xml:space="preserve"> </v>
          </cell>
          <cell r="O721">
            <v>1081</v>
          </cell>
        </row>
        <row r="722">
          <cell r="G722" t="str">
            <v>OG3e</v>
          </cell>
          <cell r="H722" t="str">
            <v>JU</v>
          </cell>
          <cell r="I722" t="str">
            <v>OG</v>
          </cell>
          <cell r="J722">
            <v>3</v>
          </cell>
          <cell r="K722" t="str">
            <v>OF</v>
          </cell>
          <cell r="L722" t="str">
            <v>23,24,25,4</v>
          </cell>
          <cell r="M722" t="str">
            <v xml:space="preserve"> </v>
          </cell>
          <cell r="N722" t="str">
            <v xml:space="preserve"> </v>
          </cell>
          <cell r="O722">
            <v>1711</v>
          </cell>
        </row>
        <row r="723">
          <cell r="G723" t="str">
            <v>OG4b</v>
          </cell>
          <cell r="H723" t="str">
            <v>JC</v>
          </cell>
          <cell r="I723" t="str">
            <v>OG</v>
          </cell>
          <cell r="J723">
            <v>4</v>
          </cell>
          <cell r="K723" t="str">
            <v>OF</v>
          </cell>
          <cell r="L723">
            <v>25</v>
          </cell>
          <cell r="M723" t="str">
            <v xml:space="preserve"> </v>
          </cell>
          <cell r="N723" t="str">
            <v xml:space="preserve"> </v>
          </cell>
          <cell r="O723">
            <v>924</v>
          </cell>
        </row>
        <row r="724">
          <cell r="G724" t="str">
            <v>OG4c</v>
          </cell>
          <cell r="H724" t="str">
            <v>JC</v>
          </cell>
          <cell r="I724" t="str">
            <v>OG</v>
          </cell>
          <cell r="J724">
            <v>4</v>
          </cell>
          <cell r="K724" t="str">
            <v>BL</v>
          </cell>
          <cell r="L724">
            <v>0</v>
          </cell>
          <cell r="M724" t="str">
            <v xml:space="preserve"> </v>
          </cell>
          <cell r="N724" t="str">
            <v xml:space="preserve"> </v>
          </cell>
          <cell r="O724">
            <v>219</v>
          </cell>
        </row>
        <row r="725">
          <cell r="G725" t="str">
            <v>OG5a</v>
          </cell>
          <cell r="H725" t="str">
            <v>JT</v>
          </cell>
          <cell r="I725" t="str">
            <v>OG</v>
          </cell>
          <cell r="J725">
            <v>5</v>
          </cell>
          <cell r="K725" t="str">
            <v>OG</v>
          </cell>
          <cell r="L725">
            <v>6.2</v>
          </cell>
          <cell r="M725" t="str">
            <v xml:space="preserve"> </v>
          </cell>
          <cell r="N725" t="str">
            <v xml:space="preserve"> </v>
          </cell>
          <cell r="O725">
            <v>292</v>
          </cell>
        </row>
        <row r="726">
          <cell r="G726" t="str">
            <v>OG5b</v>
          </cell>
          <cell r="H726" t="str">
            <v>JC</v>
          </cell>
          <cell r="I726" t="str">
            <v>OG</v>
          </cell>
          <cell r="J726">
            <v>5</v>
          </cell>
          <cell r="K726" t="str">
            <v>OG</v>
          </cell>
          <cell r="L726">
            <v>3</v>
          </cell>
          <cell r="M726" t="str">
            <v xml:space="preserve"> </v>
          </cell>
          <cell r="N726" t="str">
            <v xml:space="preserve"> </v>
          </cell>
          <cell r="O726">
            <v>1096</v>
          </cell>
        </row>
        <row r="727">
          <cell r="G727" t="str">
            <v>OG6a</v>
          </cell>
          <cell r="H727" t="str">
            <v>JT</v>
          </cell>
          <cell r="I727" t="str">
            <v>OG</v>
          </cell>
          <cell r="J727">
            <v>6</v>
          </cell>
          <cell r="K727" t="str">
            <v>OG</v>
          </cell>
          <cell r="L727">
            <v>7</v>
          </cell>
          <cell r="M727" t="str">
            <v>OE</v>
          </cell>
          <cell r="N727">
            <v>27</v>
          </cell>
          <cell r="O727">
            <v>536</v>
          </cell>
        </row>
        <row r="728">
          <cell r="G728" t="str">
            <v>OG6b</v>
          </cell>
          <cell r="H728" t="str">
            <v>JC</v>
          </cell>
          <cell r="I728" t="str">
            <v>OG</v>
          </cell>
          <cell r="J728">
            <v>6</v>
          </cell>
          <cell r="K728" t="str">
            <v>OG</v>
          </cell>
          <cell r="L728">
            <v>2</v>
          </cell>
          <cell r="M728" t="str">
            <v xml:space="preserve"> </v>
          </cell>
          <cell r="N728" t="str">
            <v xml:space="preserve"> </v>
          </cell>
          <cell r="O728">
            <v>948</v>
          </cell>
        </row>
        <row r="729">
          <cell r="G729" t="str">
            <v>OG8a</v>
          </cell>
          <cell r="H729" t="str">
            <v>JT</v>
          </cell>
          <cell r="I729" t="str">
            <v>OG</v>
          </cell>
          <cell r="J729">
            <v>8</v>
          </cell>
          <cell r="K729" t="str">
            <v>OG</v>
          </cell>
          <cell r="L729">
            <v>15.13</v>
          </cell>
          <cell r="M729" t="str">
            <v xml:space="preserve"> </v>
          </cell>
          <cell r="N729" t="str">
            <v xml:space="preserve"> </v>
          </cell>
          <cell r="O729">
            <v>637</v>
          </cell>
        </row>
        <row r="730">
          <cell r="G730" t="str">
            <v>OG8b</v>
          </cell>
          <cell r="H730" t="str">
            <v>JC</v>
          </cell>
          <cell r="I730" t="str">
            <v>OG</v>
          </cell>
          <cell r="J730">
            <v>8</v>
          </cell>
          <cell r="K730" t="str">
            <v>OG</v>
          </cell>
          <cell r="L730">
            <v>4</v>
          </cell>
          <cell r="M730" t="str">
            <v xml:space="preserve"> </v>
          </cell>
          <cell r="N730" t="str">
            <v xml:space="preserve"> </v>
          </cell>
          <cell r="O730">
            <v>564</v>
          </cell>
        </row>
        <row r="731">
          <cell r="G731" t="str">
            <v>OG8c</v>
          </cell>
          <cell r="H731" t="str">
            <v>JC</v>
          </cell>
          <cell r="I731" t="str">
            <v>OG</v>
          </cell>
          <cell r="J731">
            <v>8</v>
          </cell>
          <cell r="K731" t="str">
            <v>BL</v>
          </cell>
          <cell r="L731">
            <v>0</v>
          </cell>
          <cell r="M731" t="str">
            <v xml:space="preserve"> </v>
          </cell>
          <cell r="N731" t="str">
            <v xml:space="preserve"> </v>
          </cell>
          <cell r="O731">
            <v>724</v>
          </cell>
        </row>
        <row r="732">
          <cell r="G732" t="str">
            <v>OG9a</v>
          </cell>
          <cell r="H732" t="str">
            <v>JT</v>
          </cell>
          <cell r="I732" t="str">
            <v>OG</v>
          </cell>
          <cell r="J732">
            <v>9</v>
          </cell>
          <cell r="K732" t="str">
            <v>OG</v>
          </cell>
          <cell r="L732">
            <v>10.6</v>
          </cell>
          <cell r="M732" t="str">
            <v xml:space="preserve"> </v>
          </cell>
          <cell r="N732" t="str">
            <v xml:space="preserve"> </v>
          </cell>
          <cell r="O732">
            <v>418</v>
          </cell>
        </row>
        <row r="733">
          <cell r="G733" t="str">
            <v>OG9e</v>
          </cell>
          <cell r="H733" t="str">
            <v>JU</v>
          </cell>
          <cell r="I733" t="str">
            <v>OG</v>
          </cell>
          <cell r="J733">
            <v>9</v>
          </cell>
          <cell r="K733" t="str">
            <v>OG</v>
          </cell>
          <cell r="L733">
            <v>9.3000000000000007</v>
          </cell>
          <cell r="M733" t="str">
            <v xml:space="preserve"> </v>
          </cell>
          <cell r="N733" t="str">
            <v xml:space="preserve"> </v>
          </cell>
          <cell r="O733">
            <v>374</v>
          </cell>
        </row>
        <row r="734">
          <cell r="G734" t="str">
            <v>OG9b</v>
          </cell>
          <cell r="H734" t="str">
            <v>JC</v>
          </cell>
          <cell r="I734" t="str">
            <v>OG</v>
          </cell>
          <cell r="J734">
            <v>9</v>
          </cell>
          <cell r="K734" t="str">
            <v>OG</v>
          </cell>
          <cell r="L734">
            <v>5.3</v>
          </cell>
          <cell r="M734" t="str">
            <v xml:space="preserve"> </v>
          </cell>
          <cell r="N734" t="str">
            <v xml:space="preserve"> </v>
          </cell>
          <cell r="O734">
            <v>1477</v>
          </cell>
        </row>
        <row r="735">
          <cell r="G735" t="str">
            <v>OG10a</v>
          </cell>
          <cell r="H735" t="str">
            <v>JT</v>
          </cell>
          <cell r="I735" t="str">
            <v>OG</v>
          </cell>
          <cell r="J735">
            <v>10</v>
          </cell>
          <cell r="K735" t="str">
            <v>OG</v>
          </cell>
          <cell r="L735">
            <v>11.17</v>
          </cell>
          <cell r="M735" t="str">
            <v xml:space="preserve"> </v>
          </cell>
          <cell r="N735" t="str">
            <v xml:space="preserve"> </v>
          </cell>
          <cell r="O735">
            <v>426</v>
          </cell>
        </row>
        <row r="736">
          <cell r="G736" t="str">
            <v>OG10b</v>
          </cell>
          <cell r="H736" t="str">
            <v>JC</v>
          </cell>
          <cell r="I736" t="str">
            <v>OG</v>
          </cell>
          <cell r="J736">
            <v>10</v>
          </cell>
          <cell r="K736" t="str">
            <v>OG</v>
          </cell>
          <cell r="L736">
            <v>6</v>
          </cell>
          <cell r="M736" t="str">
            <v xml:space="preserve"> </v>
          </cell>
          <cell r="N736" t="str">
            <v xml:space="preserve"> </v>
          </cell>
          <cell r="O736">
            <v>957</v>
          </cell>
        </row>
        <row r="737">
          <cell r="G737" t="str">
            <v>OG11e1</v>
          </cell>
          <cell r="H737" t="str">
            <v>JU</v>
          </cell>
          <cell r="I737" t="str">
            <v>OG</v>
          </cell>
          <cell r="J737">
            <v>11</v>
          </cell>
          <cell r="K737" t="str">
            <v>OH</v>
          </cell>
          <cell r="L737">
            <v>1</v>
          </cell>
          <cell r="M737" t="str">
            <v xml:space="preserve"> </v>
          </cell>
          <cell r="N737" t="str">
            <v xml:space="preserve"> </v>
          </cell>
          <cell r="O737">
            <v>298</v>
          </cell>
        </row>
        <row r="738">
          <cell r="G738" t="str">
            <v>OG11b</v>
          </cell>
          <cell r="H738" t="str">
            <v>JC</v>
          </cell>
          <cell r="I738" t="str">
            <v>OG</v>
          </cell>
          <cell r="J738">
            <v>11</v>
          </cell>
          <cell r="K738" t="str">
            <v>OG</v>
          </cell>
          <cell r="L738">
            <v>7</v>
          </cell>
          <cell r="M738" t="str">
            <v xml:space="preserve"> </v>
          </cell>
          <cell r="N738" t="str">
            <v xml:space="preserve"> </v>
          </cell>
          <cell r="O738">
            <v>767</v>
          </cell>
        </row>
        <row r="739">
          <cell r="G739" t="str">
            <v>OG12a</v>
          </cell>
          <cell r="H739" t="str">
            <v>JT</v>
          </cell>
          <cell r="I739" t="str">
            <v>OG</v>
          </cell>
          <cell r="J739">
            <v>12</v>
          </cell>
          <cell r="K739" t="str">
            <v>OG</v>
          </cell>
          <cell r="L739" t="str">
            <v>19,17,16</v>
          </cell>
          <cell r="M739" t="str">
            <v xml:space="preserve"> </v>
          </cell>
          <cell r="N739" t="str">
            <v xml:space="preserve"> </v>
          </cell>
          <cell r="O739">
            <v>621</v>
          </cell>
        </row>
        <row r="740">
          <cell r="G740" t="str">
            <v>OG12b</v>
          </cell>
          <cell r="H740" t="str">
            <v>JC</v>
          </cell>
          <cell r="I740" t="str">
            <v>OG</v>
          </cell>
          <cell r="J740">
            <v>12</v>
          </cell>
          <cell r="K740" t="str">
            <v>OG</v>
          </cell>
          <cell r="L740">
            <v>8</v>
          </cell>
          <cell r="M740" t="str">
            <v xml:space="preserve"> </v>
          </cell>
          <cell r="N740" t="str">
            <v xml:space="preserve"> </v>
          </cell>
          <cell r="O740">
            <v>662</v>
          </cell>
        </row>
        <row r="741">
          <cell r="G741" t="str">
            <v>OG12c</v>
          </cell>
          <cell r="H741" t="str">
            <v>JC</v>
          </cell>
          <cell r="I741" t="str">
            <v>OG</v>
          </cell>
          <cell r="J741">
            <v>12</v>
          </cell>
          <cell r="K741" t="str">
            <v>BL</v>
          </cell>
          <cell r="L741">
            <v>0</v>
          </cell>
          <cell r="M741" t="str">
            <v xml:space="preserve"> </v>
          </cell>
          <cell r="N741" t="str">
            <v xml:space="preserve"> </v>
          </cell>
          <cell r="O741">
            <v>287</v>
          </cell>
        </row>
        <row r="742">
          <cell r="G742" t="str">
            <v>OG13a</v>
          </cell>
          <cell r="H742" t="str">
            <v>JT</v>
          </cell>
          <cell r="I742" t="str">
            <v>OG</v>
          </cell>
          <cell r="J742">
            <v>13</v>
          </cell>
          <cell r="K742" t="str">
            <v>OG</v>
          </cell>
          <cell r="L742">
            <v>14.1</v>
          </cell>
          <cell r="M742" t="str">
            <v xml:space="preserve"> </v>
          </cell>
          <cell r="N742" t="str">
            <v xml:space="preserve"> </v>
          </cell>
          <cell r="O742">
            <v>277</v>
          </cell>
        </row>
        <row r="743">
          <cell r="G743" t="str">
            <v>OG13b</v>
          </cell>
          <cell r="H743" t="str">
            <v>JC</v>
          </cell>
          <cell r="I743" t="str">
            <v>OG</v>
          </cell>
          <cell r="J743">
            <v>13</v>
          </cell>
          <cell r="K743" t="str">
            <v>OG</v>
          </cell>
          <cell r="L743">
            <v>13.9</v>
          </cell>
          <cell r="M743" t="str">
            <v xml:space="preserve"> </v>
          </cell>
          <cell r="N743" t="str">
            <v xml:space="preserve"> </v>
          </cell>
          <cell r="O743">
            <v>1534</v>
          </cell>
        </row>
        <row r="744">
          <cell r="G744" t="str">
            <v>OG14b</v>
          </cell>
          <cell r="H744" t="str">
            <v>JC</v>
          </cell>
          <cell r="I744" t="str">
            <v>OG</v>
          </cell>
          <cell r="J744">
            <v>14</v>
          </cell>
          <cell r="K744" t="str">
            <v>OG</v>
          </cell>
          <cell r="L744">
            <v>10</v>
          </cell>
          <cell r="M744" t="str">
            <v xml:space="preserve"> </v>
          </cell>
          <cell r="N744" t="str">
            <v xml:space="preserve"> </v>
          </cell>
          <cell r="O744">
            <v>984</v>
          </cell>
        </row>
        <row r="745">
          <cell r="G745" t="str">
            <v>OG15a</v>
          </cell>
          <cell r="H745" t="str">
            <v>JT</v>
          </cell>
          <cell r="I745" t="str">
            <v>OG</v>
          </cell>
          <cell r="J745">
            <v>15</v>
          </cell>
          <cell r="K745" t="str">
            <v>OG</v>
          </cell>
          <cell r="L745">
            <v>14</v>
          </cell>
          <cell r="M745" t="str">
            <v xml:space="preserve"> </v>
          </cell>
          <cell r="N745" t="str">
            <v xml:space="preserve"> </v>
          </cell>
          <cell r="O745">
            <v>185</v>
          </cell>
        </row>
        <row r="746">
          <cell r="G746" t="str">
            <v>OG15b</v>
          </cell>
          <cell r="H746" t="str">
            <v>JC</v>
          </cell>
          <cell r="I746" t="str">
            <v>OG</v>
          </cell>
          <cell r="J746">
            <v>15</v>
          </cell>
          <cell r="K746" t="str">
            <v>OG</v>
          </cell>
          <cell r="L746">
            <v>13</v>
          </cell>
          <cell r="M746" t="str">
            <v xml:space="preserve"> </v>
          </cell>
          <cell r="N746" t="str">
            <v xml:space="preserve"> </v>
          </cell>
          <cell r="O746">
            <v>1570</v>
          </cell>
        </row>
        <row r="747">
          <cell r="G747" t="str">
            <v>OG16a</v>
          </cell>
          <cell r="H747" t="str">
            <v>JT</v>
          </cell>
          <cell r="I747" t="str">
            <v>OG</v>
          </cell>
          <cell r="J747">
            <v>16</v>
          </cell>
          <cell r="K747" t="str">
            <v>OG</v>
          </cell>
          <cell r="L747">
            <v>17</v>
          </cell>
          <cell r="M747" t="str">
            <v xml:space="preserve"> </v>
          </cell>
          <cell r="N747" t="str">
            <v xml:space="preserve"> </v>
          </cell>
          <cell r="O747">
            <v>166</v>
          </cell>
        </row>
        <row r="748">
          <cell r="G748" t="str">
            <v>OG16b</v>
          </cell>
          <cell r="H748" t="str">
            <v>JC</v>
          </cell>
          <cell r="I748" t="str">
            <v>OG</v>
          </cell>
          <cell r="J748">
            <v>16</v>
          </cell>
          <cell r="K748" t="str">
            <v>OG</v>
          </cell>
          <cell r="L748">
            <v>15</v>
          </cell>
          <cell r="M748" t="str">
            <v xml:space="preserve"> </v>
          </cell>
          <cell r="N748" t="str">
            <v xml:space="preserve"> </v>
          </cell>
          <cell r="O748">
            <v>729</v>
          </cell>
        </row>
        <row r="749">
          <cell r="G749" t="str">
            <v>OG17a1</v>
          </cell>
          <cell r="H749" t="str">
            <v>JT</v>
          </cell>
          <cell r="I749" t="str">
            <v>OG</v>
          </cell>
          <cell r="J749">
            <v>17</v>
          </cell>
          <cell r="K749" t="str">
            <v>BL</v>
          </cell>
          <cell r="L749">
            <v>0</v>
          </cell>
          <cell r="M749" t="str">
            <v xml:space="preserve"> </v>
          </cell>
          <cell r="N749" t="str">
            <v xml:space="preserve"> </v>
          </cell>
          <cell r="O749">
            <v>470</v>
          </cell>
        </row>
        <row r="750">
          <cell r="G750" t="str">
            <v>OG17e</v>
          </cell>
          <cell r="H750" t="str">
            <v>JU</v>
          </cell>
          <cell r="I750" t="str">
            <v>OG</v>
          </cell>
          <cell r="J750">
            <v>17</v>
          </cell>
          <cell r="K750" t="str">
            <v>OG</v>
          </cell>
          <cell r="L750">
            <v>14.15</v>
          </cell>
          <cell r="M750" t="str">
            <v xml:space="preserve"> </v>
          </cell>
          <cell r="N750" t="str">
            <v xml:space="preserve"> </v>
          </cell>
          <cell r="O750">
            <v>599</v>
          </cell>
        </row>
        <row r="751">
          <cell r="G751" t="str">
            <v>OG18a</v>
          </cell>
          <cell r="H751" t="str">
            <v>JT</v>
          </cell>
          <cell r="I751" t="str">
            <v>OG</v>
          </cell>
          <cell r="J751">
            <v>18</v>
          </cell>
          <cell r="K751" t="str">
            <v>OG</v>
          </cell>
          <cell r="L751" t="str">
            <v>22,20,19</v>
          </cell>
          <cell r="M751" t="str">
            <v xml:space="preserve"> </v>
          </cell>
          <cell r="N751" t="str">
            <v xml:space="preserve"> </v>
          </cell>
          <cell r="O751">
            <v>922</v>
          </cell>
        </row>
        <row r="752">
          <cell r="G752" t="str">
            <v>OG18b</v>
          </cell>
          <cell r="H752" t="str">
            <v>JC</v>
          </cell>
          <cell r="I752" t="str">
            <v>OG</v>
          </cell>
          <cell r="J752">
            <v>18</v>
          </cell>
          <cell r="K752" t="str">
            <v>OG</v>
          </cell>
          <cell r="L752">
            <v>12</v>
          </cell>
          <cell r="M752" t="str">
            <v xml:space="preserve"> </v>
          </cell>
          <cell r="N752" t="str">
            <v xml:space="preserve"> </v>
          </cell>
          <cell r="O752">
            <v>708</v>
          </cell>
        </row>
        <row r="753">
          <cell r="G753" t="str">
            <v>OG18c</v>
          </cell>
          <cell r="H753" t="str">
            <v>JC</v>
          </cell>
          <cell r="I753" t="str">
            <v>OG</v>
          </cell>
          <cell r="J753">
            <v>18</v>
          </cell>
          <cell r="K753" t="str">
            <v>BL</v>
          </cell>
          <cell r="L753">
            <v>0</v>
          </cell>
          <cell r="M753" t="str">
            <v xml:space="preserve"> </v>
          </cell>
          <cell r="N753" t="str">
            <v xml:space="preserve"> </v>
          </cell>
          <cell r="O753">
            <v>1095</v>
          </cell>
        </row>
        <row r="754">
          <cell r="G754" t="str">
            <v>OG19b</v>
          </cell>
          <cell r="H754" t="str">
            <v>JC</v>
          </cell>
          <cell r="I754" t="str">
            <v>OG</v>
          </cell>
          <cell r="J754">
            <v>19</v>
          </cell>
          <cell r="K754" t="str">
            <v>OG</v>
          </cell>
          <cell r="L754">
            <v>17</v>
          </cell>
          <cell r="M754" t="str">
            <v xml:space="preserve"> </v>
          </cell>
          <cell r="N754" t="str">
            <v xml:space="preserve"> </v>
          </cell>
          <cell r="O754">
            <v>966</v>
          </cell>
        </row>
        <row r="755">
          <cell r="G755" t="str">
            <v>OG17a2</v>
          </cell>
          <cell r="H755" t="str">
            <v>JT</v>
          </cell>
          <cell r="I755" t="str">
            <v>OG</v>
          </cell>
          <cell r="J755">
            <v>17</v>
          </cell>
          <cell r="K755" t="str">
            <v>OI</v>
          </cell>
          <cell r="L755">
            <v>26</v>
          </cell>
          <cell r="M755" t="str">
            <v xml:space="preserve"> </v>
          </cell>
          <cell r="N755" t="str">
            <v xml:space="preserve"> </v>
          </cell>
          <cell r="O755">
            <v>384</v>
          </cell>
        </row>
        <row r="756">
          <cell r="G756" t="str">
            <v>OG17b</v>
          </cell>
          <cell r="H756" t="str">
            <v>JC</v>
          </cell>
          <cell r="I756" t="str">
            <v>OG</v>
          </cell>
          <cell r="J756">
            <v>17</v>
          </cell>
          <cell r="K756" t="str">
            <v>OG</v>
          </cell>
          <cell r="L756">
            <v>16</v>
          </cell>
          <cell r="M756" t="str">
            <v xml:space="preserve"> </v>
          </cell>
          <cell r="N756" t="str">
            <v xml:space="preserve"> </v>
          </cell>
          <cell r="O756">
            <v>1287</v>
          </cell>
        </row>
        <row r="757">
          <cell r="G757" t="str">
            <v>OG20a</v>
          </cell>
          <cell r="H757" t="str">
            <v>JT</v>
          </cell>
          <cell r="I757" t="str">
            <v>OG</v>
          </cell>
          <cell r="J757">
            <v>20</v>
          </cell>
          <cell r="K757" t="str">
            <v>OG</v>
          </cell>
          <cell r="L757">
            <v>21</v>
          </cell>
          <cell r="M757" t="str">
            <v xml:space="preserve"> </v>
          </cell>
          <cell r="N757" t="str">
            <v xml:space="preserve"> </v>
          </cell>
          <cell r="O757">
            <v>1135</v>
          </cell>
        </row>
        <row r="758">
          <cell r="G758" t="str">
            <v>OG19a</v>
          </cell>
          <cell r="H758" t="str">
            <v>JT</v>
          </cell>
          <cell r="I758" t="str">
            <v>OG</v>
          </cell>
          <cell r="J758">
            <v>19</v>
          </cell>
          <cell r="K758" t="str">
            <v>OG</v>
          </cell>
          <cell r="L758">
            <v>21</v>
          </cell>
          <cell r="M758" t="str">
            <v xml:space="preserve"> </v>
          </cell>
          <cell r="N758" t="str">
            <v xml:space="preserve"> </v>
          </cell>
          <cell r="O758">
            <v>476</v>
          </cell>
        </row>
        <row r="759">
          <cell r="G759" t="str">
            <v>OG20b</v>
          </cell>
          <cell r="H759" t="str">
            <v>JC</v>
          </cell>
          <cell r="I759" t="str">
            <v>OG</v>
          </cell>
          <cell r="J759">
            <v>20</v>
          </cell>
          <cell r="K759" t="str">
            <v>OG</v>
          </cell>
          <cell r="L759">
            <v>19</v>
          </cell>
          <cell r="M759" t="str">
            <v xml:space="preserve"> </v>
          </cell>
          <cell r="N759" t="str">
            <v xml:space="preserve"> </v>
          </cell>
          <cell r="O759">
            <v>815</v>
          </cell>
        </row>
        <row r="760">
          <cell r="G760" t="str">
            <v>OG21a</v>
          </cell>
          <cell r="H760" t="str">
            <v>JT</v>
          </cell>
          <cell r="I760" t="str">
            <v>OG</v>
          </cell>
          <cell r="J760">
            <v>21</v>
          </cell>
          <cell r="K760" t="str">
            <v>OI</v>
          </cell>
          <cell r="L760">
            <v>24.26</v>
          </cell>
          <cell r="M760" t="str">
            <v xml:space="preserve"> </v>
          </cell>
          <cell r="N760" t="str">
            <v xml:space="preserve"> </v>
          </cell>
          <cell r="O760">
            <v>1823</v>
          </cell>
        </row>
        <row r="761">
          <cell r="G761" t="str">
            <v>OG22a</v>
          </cell>
          <cell r="H761" t="str">
            <v>JT</v>
          </cell>
          <cell r="I761" t="str">
            <v>OG</v>
          </cell>
          <cell r="J761">
            <v>22</v>
          </cell>
          <cell r="K761" t="str">
            <v>OG</v>
          </cell>
          <cell r="L761">
            <v>21</v>
          </cell>
          <cell r="M761" t="str">
            <v xml:space="preserve"> </v>
          </cell>
          <cell r="N761" t="str">
            <v xml:space="preserve"> </v>
          </cell>
          <cell r="O761">
            <v>543</v>
          </cell>
        </row>
        <row r="762">
          <cell r="G762" t="str">
            <v>OG22b</v>
          </cell>
          <cell r="H762" t="str">
            <v>JC</v>
          </cell>
          <cell r="I762" t="str">
            <v>OG</v>
          </cell>
          <cell r="J762">
            <v>22</v>
          </cell>
          <cell r="K762" t="str">
            <v>OG</v>
          </cell>
          <cell r="L762">
            <v>20</v>
          </cell>
          <cell r="M762" t="str">
            <v xml:space="preserve"> </v>
          </cell>
          <cell r="N762" t="str">
            <v xml:space="preserve"> </v>
          </cell>
          <cell r="O762">
            <v>753</v>
          </cell>
        </row>
        <row r="763">
          <cell r="G763" t="str">
            <v>OG22c</v>
          </cell>
          <cell r="H763" t="str">
            <v>JC</v>
          </cell>
          <cell r="I763" t="str">
            <v>OG</v>
          </cell>
          <cell r="J763">
            <v>22</v>
          </cell>
          <cell r="K763" t="str">
            <v>BL</v>
          </cell>
          <cell r="L763">
            <v>0</v>
          </cell>
          <cell r="M763" t="str">
            <v xml:space="preserve"> </v>
          </cell>
          <cell r="N763" t="str">
            <v xml:space="preserve"> </v>
          </cell>
          <cell r="O763">
            <v>204</v>
          </cell>
        </row>
        <row r="764">
          <cell r="G764" t="str">
            <v>OG23a</v>
          </cell>
          <cell r="H764" t="str">
            <v>JT</v>
          </cell>
          <cell r="I764" t="str">
            <v>OG</v>
          </cell>
          <cell r="J764">
            <v>23</v>
          </cell>
          <cell r="K764" t="str">
            <v>OG</v>
          </cell>
          <cell r="L764">
            <v>21</v>
          </cell>
          <cell r="M764" t="str">
            <v xml:space="preserve"> </v>
          </cell>
          <cell r="N764" t="str">
            <v xml:space="preserve"> </v>
          </cell>
          <cell r="O764">
            <v>295</v>
          </cell>
        </row>
        <row r="765">
          <cell r="G765" t="str">
            <v>OG23b</v>
          </cell>
          <cell r="H765" t="str">
            <v>JC</v>
          </cell>
          <cell r="I765" t="str">
            <v>OG</v>
          </cell>
          <cell r="J765">
            <v>23</v>
          </cell>
          <cell r="K765" t="str">
            <v>OG</v>
          </cell>
          <cell r="L765">
            <v>22</v>
          </cell>
          <cell r="M765" t="str">
            <v xml:space="preserve"> </v>
          </cell>
          <cell r="N765" t="str">
            <v xml:space="preserve"> </v>
          </cell>
          <cell r="O765">
            <v>595</v>
          </cell>
        </row>
        <row r="766">
          <cell r="G766" t="str">
            <v>OG23c</v>
          </cell>
          <cell r="H766" t="str">
            <v>JC</v>
          </cell>
          <cell r="I766" t="str">
            <v>OG</v>
          </cell>
          <cell r="J766">
            <v>23</v>
          </cell>
          <cell r="K766" t="str">
            <v>BL</v>
          </cell>
          <cell r="L766">
            <v>0</v>
          </cell>
          <cell r="M766" t="str">
            <v xml:space="preserve"> </v>
          </cell>
          <cell r="N766" t="str">
            <v xml:space="preserve"> </v>
          </cell>
          <cell r="O766">
            <v>703</v>
          </cell>
        </row>
        <row r="767">
          <cell r="G767" t="str">
            <v>OG11a</v>
          </cell>
          <cell r="H767" t="str">
            <v>JT</v>
          </cell>
          <cell r="I767" t="str">
            <v>OG</v>
          </cell>
          <cell r="J767">
            <v>11</v>
          </cell>
          <cell r="K767" t="str">
            <v>OH</v>
          </cell>
          <cell r="L767">
            <v>3</v>
          </cell>
          <cell r="M767" t="str">
            <v xml:space="preserve"> </v>
          </cell>
          <cell r="N767" t="str">
            <v xml:space="preserve"> </v>
          </cell>
          <cell r="O767">
            <v>134</v>
          </cell>
        </row>
        <row r="768">
          <cell r="G768" t="str">
            <v>OG11e2</v>
          </cell>
          <cell r="H768" t="str">
            <v>JU</v>
          </cell>
          <cell r="I768" t="str">
            <v>OG</v>
          </cell>
          <cell r="J768">
            <v>11</v>
          </cell>
          <cell r="K768" t="str">
            <v>OG</v>
          </cell>
          <cell r="L768">
            <v>11</v>
          </cell>
          <cell r="M768" t="str">
            <v xml:space="preserve"> </v>
          </cell>
          <cell r="N768" t="str">
            <v xml:space="preserve"> </v>
          </cell>
          <cell r="O768">
            <v>1341</v>
          </cell>
        </row>
        <row r="769">
          <cell r="G769" t="str">
            <v>OG14e</v>
          </cell>
          <cell r="H769" t="str">
            <v>JU</v>
          </cell>
          <cell r="I769" t="str">
            <v>OG</v>
          </cell>
          <cell r="J769">
            <v>14</v>
          </cell>
          <cell r="K769" t="str">
            <v>OG</v>
          </cell>
          <cell r="L769">
            <v>14</v>
          </cell>
          <cell r="M769" t="str">
            <v xml:space="preserve"> </v>
          </cell>
          <cell r="N769" t="str">
            <v xml:space="preserve"> </v>
          </cell>
          <cell r="O769">
            <v>682</v>
          </cell>
        </row>
        <row r="770">
          <cell r="G770" t="str">
            <v>OG16e</v>
          </cell>
          <cell r="H770" t="str">
            <v>JU</v>
          </cell>
          <cell r="I770" t="str">
            <v>OG</v>
          </cell>
          <cell r="J770">
            <v>16</v>
          </cell>
          <cell r="K770" t="str">
            <v>OG</v>
          </cell>
          <cell r="L770">
            <v>15</v>
          </cell>
          <cell r="M770" t="str">
            <v xml:space="preserve"> </v>
          </cell>
          <cell r="N770" t="str">
            <v xml:space="preserve"> </v>
          </cell>
          <cell r="O770">
            <v>566</v>
          </cell>
        </row>
        <row r="771">
          <cell r="G771" t="str">
            <v>OG3b</v>
          </cell>
          <cell r="H771" t="str">
            <v>JC</v>
          </cell>
          <cell r="I771" t="str">
            <v>OG</v>
          </cell>
          <cell r="J771">
            <v>3</v>
          </cell>
          <cell r="K771" t="str">
            <v>OG</v>
          </cell>
          <cell r="L771">
            <v>1</v>
          </cell>
          <cell r="M771" t="str">
            <v xml:space="preserve"> </v>
          </cell>
          <cell r="N771" t="str">
            <v xml:space="preserve"> </v>
          </cell>
          <cell r="O771">
            <v>533</v>
          </cell>
        </row>
        <row r="772">
          <cell r="G772" t="str">
            <v>OG4a</v>
          </cell>
          <cell r="H772" t="str">
            <v>JT</v>
          </cell>
          <cell r="I772" t="str">
            <v>OG</v>
          </cell>
          <cell r="J772">
            <v>4</v>
          </cell>
          <cell r="K772" t="str">
            <v>OG</v>
          </cell>
          <cell r="L772">
            <v>9</v>
          </cell>
          <cell r="M772" t="str">
            <v xml:space="preserve"> </v>
          </cell>
          <cell r="N772" t="str">
            <v xml:space="preserve"> </v>
          </cell>
          <cell r="O772">
            <v>378</v>
          </cell>
        </row>
        <row r="773">
          <cell r="G773" t="str">
            <v>OG4e</v>
          </cell>
          <cell r="H773" t="str">
            <v>JU</v>
          </cell>
          <cell r="I773" t="str">
            <v>OG</v>
          </cell>
          <cell r="J773">
            <v>4</v>
          </cell>
          <cell r="K773" t="str">
            <v>OG</v>
          </cell>
          <cell r="L773">
            <v>4</v>
          </cell>
          <cell r="M773" t="str">
            <v xml:space="preserve"> </v>
          </cell>
          <cell r="N773" t="str">
            <v xml:space="preserve"> </v>
          </cell>
          <cell r="O773">
            <v>344</v>
          </cell>
        </row>
        <row r="774">
          <cell r="G774" t="str">
            <v>OG1e</v>
          </cell>
          <cell r="H774" t="str">
            <v>JU</v>
          </cell>
          <cell r="I774" t="str">
            <v>OG</v>
          </cell>
          <cell r="J774">
            <v>1</v>
          </cell>
          <cell r="K774" t="str">
            <v>OF</v>
          </cell>
          <cell r="L774">
            <v>21</v>
          </cell>
          <cell r="M774" t="str">
            <v xml:space="preserve"> </v>
          </cell>
          <cell r="N774" t="str">
            <v xml:space="preserve"> </v>
          </cell>
          <cell r="O774">
            <v>90</v>
          </cell>
        </row>
        <row r="775">
          <cell r="G775" t="str">
            <v>OG3f</v>
          </cell>
          <cell r="H775" t="str">
            <v>JC</v>
          </cell>
          <cell r="I775" t="str">
            <v>OG</v>
          </cell>
          <cell r="J775">
            <v>3</v>
          </cell>
          <cell r="K775" t="str">
            <v>OG</v>
          </cell>
          <cell r="L775">
            <v>3</v>
          </cell>
          <cell r="M775" t="str">
            <v xml:space="preserve"> </v>
          </cell>
          <cell r="N775" t="str">
            <v xml:space="preserve"> </v>
          </cell>
          <cell r="O775">
            <v>499</v>
          </cell>
        </row>
        <row r="776">
          <cell r="G776" t="str">
            <v>OG6f</v>
          </cell>
          <cell r="H776" t="str">
            <v>JC</v>
          </cell>
          <cell r="I776" t="str">
            <v>OG</v>
          </cell>
          <cell r="J776">
            <v>6</v>
          </cell>
          <cell r="K776" t="str">
            <v>OG</v>
          </cell>
          <cell r="L776">
            <v>6</v>
          </cell>
          <cell r="M776" t="str">
            <v xml:space="preserve"> </v>
          </cell>
          <cell r="N776" t="str">
            <v xml:space="preserve"> </v>
          </cell>
          <cell r="O776">
            <v>1130</v>
          </cell>
        </row>
        <row r="777">
          <cell r="G777" t="str">
            <v>OG8g</v>
          </cell>
          <cell r="H777" t="str">
            <v>JC</v>
          </cell>
          <cell r="I777" t="str">
            <v>OG</v>
          </cell>
          <cell r="J777">
            <v>8</v>
          </cell>
          <cell r="K777" t="str">
            <v>OG</v>
          </cell>
          <cell r="L777">
            <v>8</v>
          </cell>
          <cell r="M777" t="str">
            <v xml:space="preserve"> </v>
          </cell>
          <cell r="N777" t="str">
            <v xml:space="preserve"> </v>
          </cell>
          <cell r="O777">
            <v>192</v>
          </cell>
        </row>
        <row r="778">
          <cell r="G778" t="str">
            <v>OG8f</v>
          </cell>
          <cell r="H778" t="str">
            <v>JC</v>
          </cell>
          <cell r="I778" t="str">
            <v>OG</v>
          </cell>
          <cell r="J778">
            <v>8</v>
          </cell>
          <cell r="K778" t="str">
            <v>OG</v>
          </cell>
          <cell r="L778">
            <v>8</v>
          </cell>
          <cell r="M778" t="str">
            <v xml:space="preserve"> </v>
          </cell>
          <cell r="N778" t="str">
            <v xml:space="preserve"> </v>
          </cell>
          <cell r="O778">
            <v>509</v>
          </cell>
        </row>
        <row r="779">
          <cell r="G779" t="str">
            <v>OG9f</v>
          </cell>
          <cell r="H779" t="str">
            <v>JC</v>
          </cell>
          <cell r="I779" t="str">
            <v>OG</v>
          </cell>
          <cell r="J779">
            <v>9</v>
          </cell>
          <cell r="K779" t="str">
            <v>OG</v>
          </cell>
          <cell r="L779">
            <v>9</v>
          </cell>
          <cell r="M779" t="str">
            <v xml:space="preserve"> </v>
          </cell>
          <cell r="N779" t="str">
            <v xml:space="preserve"> </v>
          </cell>
          <cell r="O779">
            <v>959</v>
          </cell>
        </row>
        <row r="780">
          <cell r="G780" t="str">
            <v>OG12f</v>
          </cell>
          <cell r="H780" t="str">
            <v>JC</v>
          </cell>
          <cell r="I780" t="str">
            <v>OG</v>
          </cell>
          <cell r="J780">
            <v>12</v>
          </cell>
          <cell r="K780" t="str">
            <v>OG</v>
          </cell>
          <cell r="L780">
            <v>12</v>
          </cell>
          <cell r="M780" t="str">
            <v xml:space="preserve"> </v>
          </cell>
          <cell r="N780" t="str">
            <v xml:space="preserve"> </v>
          </cell>
          <cell r="O780">
            <v>774</v>
          </cell>
        </row>
        <row r="781">
          <cell r="G781" t="str">
            <v>OG15f</v>
          </cell>
          <cell r="H781" t="str">
            <v>JC</v>
          </cell>
          <cell r="I781" t="str">
            <v>OG</v>
          </cell>
          <cell r="J781">
            <v>15</v>
          </cell>
          <cell r="K781" t="str">
            <v>OG</v>
          </cell>
          <cell r="L781">
            <v>15</v>
          </cell>
          <cell r="M781" t="str">
            <v xml:space="preserve"> </v>
          </cell>
          <cell r="N781" t="str">
            <v xml:space="preserve"> </v>
          </cell>
          <cell r="O781">
            <v>233</v>
          </cell>
        </row>
        <row r="782">
          <cell r="G782" t="str">
            <v>OG15h</v>
          </cell>
          <cell r="H782" t="str">
            <v>JC</v>
          </cell>
          <cell r="I782" t="str">
            <v>OG</v>
          </cell>
          <cell r="J782">
            <v>15</v>
          </cell>
          <cell r="K782" t="str">
            <v>OG</v>
          </cell>
          <cell r="L782">
            <v>15</v>
          </cell>
          <cell r="M782" t="str">
            <v xml:space="preserve"> </v>
          </cell>
          <cell r="N782" t="str">
            <v xml:space="preserve"> </v>
          </cell>
          <cell r="O782">
            <v>206</v>
          </cell>
        </row>
        <row r="783">
          <cell r="G783" t="str">
            <v>OG15g</v>
          </cell>
          <cell r="H783" t="str">
            <v>JC</v>
          </cell>
          <cell r="I783" t="str">
            <v>OG</v>
          </cell>
          <cell r="J783">
            <v>15</v>
          </cell>
          <cell r="K783" t="str">
            <v>OG</v>
          </cell>
          <cell r="L783">
            <v>15</v>
          </cell>
          <cell r="M783" t="str">
            <v xml:space="preserve"> </v>
          </cell>
          <cell r="N783" t="str">
            <v xml:space="preserve"> </v>
          </cell>
          <cell r="O783">
            <v>179</v>
          </cell>
        </row>
        <row r="784">
          <cell r="G784" t="str">
            <v>OG15i</v>
          </cell>
          <cell r="H784" t="str">
            <v>JC</v>
          </cell>
          <cell r="I784" t="str">
            <v>OG</v>
          </cell>
          <cell r="J784">
            <v>15</v>
          </cell>
          <cell r="K784" t="str">
            <v>OG</v>
          </cell>
          <cell r="L784">
            <v>15</v>
          </cell>
          <cell r="M784" t="str">
            <v xml:space="preserve"> </v>
          </cell>
          <cell r="N784" t="str">
            <v xml:space="preserve"> </v>
          </cell>
          <cell r="O784">
            <v>112</v>
          </cell>
        </row>
        <row r="785">
          <cell r="G785" t="str">
            <v>OG18f</v>
          </cell>
          <cell r="H785" t="str">
            <v>JC</v>
          </cell>
          <cell r="I785" t="str">
            <v>OG</v>
          </cell>
          <cell r="J785">
            <v>18</v>
          </cell>
          <cell r="K785" t="str">
            <v>OG</v>
          </cell>
          <cell r="L785">
            <v>18</v>
          </cell>
          <cell r="M785" t="str">
            <v xml:space="preserve"> </v>
          </cell>
          <cell r="N785" t="str">
            <v xml:space="preserve"> </v>
          </cell>
          <cell r="O785">
            <v>1401</v>
          </cell>
        </row>
        <row r="786">
          <cell r="G786" t="str">
            <v>OG18i</v>
          </cell>
          <cell r="H786" t="str">
            <v>JC</v>
          </cell>
          <cell r="I786" t="str">
            <v>OG</v>
          </cell>
          <cell r="J786">
            <v>18</v>
          </cell>
          <cell r="K786" t="str">
            <v>OG</v>
          </cell>
          <cell r="L786">
            <v>18</v>
          </cell>
          <cell r="M786" t="str">
            <v xml:space="preserve"> </v>
          </cell>
          <cell r="N786" t="str">
            <v xml:space="preserve"> </v>
          </cell>
          <cell r="O786">
            <v>208</v>
          </cell>
        </row>
        <row r="787">
          <cell r="G787" t="str">
            <v>OG18g</v>
          </cell>
          <cell r="H787" t="str">
            <v>JC</v>
          </cell>
          <cell r="I787" t="str">
            <v>OG</v>
          </cell>
          <cell r="J787">
            <v>18</v>
          </cell>
          <cell r="K787" t="str">
            <v>OG</v>
          </cell>
          <cell r="L787">
            <v>18</v>
          </cell>
          <cell r="M787" t="str">
            <v xml:space="preserve"> </v>
          </cell>
          <cell r="N787" t="str">
            <v xml:space="preserve"> </v>
          </cell>
          <cell r="O787">
            <v>1017</v>
          </cell>
        </row>
        <row r="788">
          <cell r="G788" t="str">
            <v>OG18h</v>
          </cell>
          <cell r="H788" t="str">
            <v>JC</v>
          </cell>
          <cell r="I788" t="str">
            <v>OG</v>
          </cell>
          <cell r="J788">
            <v>18</v>
          </cell>
          <cell r="K788" t="str">
            <v>OG</v>
          </cell>
          <cell r="L788">
            <v>18</v>
          </cell>
          <cell r="M788" t="str">
            <v xml:space="preserve"> </v>
          </cell>
          <cell r="N788" t="str">
            <v xml:space="preserve"> </v>
          </cell>
          <cell r="O788">
            <v>345</v>
          </cell>
        </row>
        <row r="789">
          <cell r="G789" t="str">
            <v>OG19f</v>
          </cell>
          <cell r="H789" t="str">
            <v>JC</v>
          </cell>
          <cell r="I789" t="str">
            <v>OG</v>
          </cell>
          <cell r="J789">
            <v>19</v>
          </cell>
          <cell r="K789" t="str">
            <v>OG</v>
          </cell>
          <cell r="L789">
            <v>19</v>
          </cell>
          <cell r="M789" t="str">
            <v xml:space="preserve"> </v>
          </cell>
          <cell r="N789" t="str">
            <v xml:space="preserve"> </v>
          </cell>
          <cell r="O789">
            <v>400</v>
          </cell>
        </row>
        <row r="790">
          <cell r="G790" t="str">
            <v>OG19g</v>
          </cell>
          <cell r="H790" t="str">
            <v>JC</v>
          </cell>
          <cell r="I790" t="str">
            <v>OG</v>
          </cell>
          <cell r="J790">
            <v>19</v>
          </cell>
          <cell r="K790" t="str">
            <v>OG</v>
          </cell>
          <cell r="L790">
            <v>19</v>
          </cell>
          <cell r="M790" t="str">
            <v xml:space="preserve"> </v>
          </cell>
          <cell r="N790" t="str">
            <v xml:space="preserve"> </v>
          </cell>
          <cell r="O790">
            <v>256</v>
          </cell>
        </row>
        <row r="791">
          <cell r="G791" t="str">
            <v>OG17f</v>
          </cell>
          <cell r="H791" t="str">
            <v>JC</v>
          </cell>
          <cell r="I791" t="str">
            <v>OG</v>
          </cell>
          <cell r="J791">
            <v>17</v>
          </cell>
          <cell r="K791" t="str">
            <v>OG</v>
          </cell>
          <cell r="L791">
            <v>17</v>
          </cell>
          <cell r="M791" t="str">
            <v xml:space="preserve"> </v>
          </cell>
          <cell r="N791" t="str">
            <v xml:space="preserve"> </v>
          </cell>
          <cell r="O791">
            <v>202</v>
          </cell>
        </row>
        <row r="792">
          <cell r="G792" t="str">
            <v>OG20f</v>
          </cell>
          <cell r="H792" t="str">
            <v>JC</v>
          </cell>
          <cell r="I792" t="str">
            <v>OG</v>
          </cell>
          <cell r="J792">
            <v>20</v>
          </cell>
          <cell r="K792" t="str">
            <v>OG</v>
          </cell>
          <cell r="L792">
            <v>20</v>
          </cell>
          <cell r="M792" t="str">
            <v xml:space="preserve"> </v>
          </cell>
          <cell r="N792" t="str">
            <v xml:space="preserve"> </v>
          </cell>
          <cell r="O792">
            <v>865</v>
          </cell>
        </row>
        <row r="793">
          <cell r="G793" t="str">
            <v>OG21f</v>
          </cell>
          <cell r="H793" t="str">
            <v>JC</v>
          </cell>
          <cell r="I793" t="str">
            <v>OG</v>
          </cell>
          <cell r="J793">
            <v>21</v>
          </cell>
          <cell r="K793" t="str">
            <v>OG</v>
          </cell>
          <cell r="L793">
            <v>21</v>
          </cell>
          <cell r="M793" t="str">
            <v xml:space="preserve"> </v>
          </cell>
          <cell r="N793" t="str">
            <v xml:space="preserve"> </v>
          </cell>
          <cell r="O793">
            <v>331</v>
          </cell>
        </row>
        <row r="794">
          <cell r="G794" t="str">
            <v>OG23f</v>
          </cell>
          <cell r="H794" t="str">
            <v>JC</v>
          </cell>
          <cell r="I794" t="str">
            <v>OG</v>
          </cell>
          <cell r="J794">
            <v>23</v>
          </cell>
          <cell r="K794" t="str">
            <v>OG</v>
          </cell>
          <cell r="L794">
            <v>23</v>
          </cell>
          <cell r="M794" t="str">
            <v xml:space="preserve"> </v>
          </cell>
          <cell r="N794" t="str">
            <v xml:space="preserve"> </v>
          </cell>
          <cell r="O794">
            <v>490</v>
          </cell>
        </row>
        <row r="795">
          <cell r="G795" t="str">
            <v>OH2a</v>
          </cell>
          <cell r="H795" t="str">
            <v>JT</v>
          </cell>
          <cell r="I795" t="str">
            <v>OH</v>
          </cell>
          <cell r="J795">
            <v>2</v>
          </cell>
          <cell r="K795" t="str">
            <v>OE</v>
          </cell>
          <cell r="L795">
            <v>31</v>
          </cell>
          <cell r="M795" t="str">
            <v xml:space="preserve"> </v>
          </cell>
          <cell r="N795" t="str">
            <v xml:space="preserve"> </v>
          </cell>
          <cell r="O795">
            <v>139</v>
          </cell>
        </row>
        <row r="796">
          <cell r="G796" t="str">
            <v>OH2b</v>
          </cell>
          <cell r="H796" t="str">
            <v>JC</v>
          </cell>
          <cell r="I796" t="str">
            <v>OH</v>
          </cell>
          <cell r="J796">
            <v>2</v>
          </cell>
          <cell r="K796" t="str">
            <v>OE</v>
          </cell>
          <cell r="L796">
            <v>30</v>
          </cell>
          <cell r="M796" t="str">
            <v xml:space="preserve"> </v>
          </cell>
          <cell r="N796" t="str">
            <v xml:space="preserve"> </v>
          </cell>
          <cell r="O796">
            <v>568</v>
          </cell>
        </row>
        <row r="797">
          <cell r="G797" t="str">
            <v>OH3e2</v>
          </cell>
          <cell r="H797" t="str">
            <v>JU</v>
          </cell>
          <cell r="I797" t="str">
            <v>OH</v>
          </cell>
          <cell r="J797">
            <v>3</v>
          </cell>
          <cell r="K797" t="str">
            <v>OH</v>
          </cell>
          <cell r="L797">
            <v>1</v>
          </cell>
          <cell r="M797" t="str">
            <v xml:space="preserve"> </v>
          </cell>
          <cell r="N797" t="str">
            <v xml:space="preserve"> </v>
          </cell>
          <cell r="O797">
            <v>917</v>
          </cell>
        </row>
        <row r="798">
          <cell r="G798" t="str">
            <v>OH4a</v>
          </cell>
          <cell r="H798" t="str">
            <v>JT</v>
          </cell>
          <cell r="I798" t="str">
            <v>OH</v>
          </cell>
          <cell r="J798">
            <v>4</v>
          </cell>
          <cell r="K798" t="str">
            <v>OH</v>
          </cell>
          <cell r="L798">
            <v>5</v>
          </cell>
          <cell r="M798" t="str">
            <v>OE</v>
          </cell>
          <cell r="N798">
            <v>31</v>
          </cell>
          <cell r="O798">
            <v>576</v>
          </cell>
        </row>
        <row r="799">
          <cell r="G799" t="str">
            <v>OH4b</v>
          </cell>
          <cell r="H799" t="str">
            <v>JC</v>
          </cell>
          <cell r="I799" t="str">
            <v>OH</v>
          </cell>
          <cell r="J799">
            <v>4</v>
          </cell>
          <cell r="K799" t="str">
            <v>OH</v>
          </cell>
          <cell r="L799">
            <v>2</v>
          </cell>
          <cell r="M799" t="str">
            <v xml:space="preserve"> </v>
          </cell>
          <cell r="N799" t="str">
            <v xml:space="preserve"> </v>
          </cell>
          <cell r="O799">
            <v>813</v>
          </cell>
        </row>
        <row r="800">
          <cell r="G800" t="str">
            <v>OH5b</v>
          </cell>
          <cell r="H800" t="str">
            <v>JC</v>
          </cell>
          <cell r="I800" t="str">
            <v>OH</v>
          </cell>
          <cell r="J800">
            <v>5</v>
          </cell>
          <cell r="K800" t="str">
            <v>OE</v>
          </cell>
          <cell r="L800">
            <v>31</v>
          </cell>
          <cell r="M800" t="str">
            <v xml:space="preserve"> </v>
          </cell>
          <cell r="N800" t="str">
            <v xml:space="preserve"> </v>
          </cell>
          <cell r="O800">
            <v>766</v>
          </cell>
        </row>
        <row r="801">
          <cell r="G801" t="str">
            <v>OH6a</v>
          </cell>
          <cell r="H801" t="str">
            <v>JT</v>
          </cell>
          <cell r="I801" t="str">
            <v>OH</v>
          </cell>
          <cell r="J801">
            <v>6</v>
          </cell>
          <cell r="K801" t="str">
            <v>OH</v>
          </cell>
          <cell r="L801">
            <v>3</v>
          </cell>
          <cell r="M801" t="str">
            <v xml:space="preserve"> </v>
          </cell>
          <cell r="N801" t="str">
            <v xml:space="preserve"> </v>
          </cell>
          <cell r="O801">
            <v>157</v>
          </cell>
        </row>
        <row r="802">
          <cell r="G802" t="str">
            <v>OH7a</v>
          </cell>
          <cell r="H802" t="str">
            <v>JT</v>
          </cell>
          <cell r="I802" t="str">
            <v>OH</v>
          </cell>
          <cell r="J802">
            <v>7</v>
          </cell>
          <cell r="K802" t="str">
            <v>OH</v>
          </cell>
          <cell r="L802">
            <v>8</v>
          </cell>
          <cell r="M802" t="str">
            <v xml:space="preserve"> </v>
          </cell>
          <cell r="N802" t="str">
            <v xml:space="preserve"> </v>
          </cell>
          <cell r="O802">
            <v>314</v>
          </cell>
        </row>
        <row r="803">
          <cell r="G803" t="str">
            <v>OH7b</v>
          </cell>
          <cell r="H803" t="str">
            <v>JC</v>
          </cell>
          <cell r="I803" t="str">
            <v>OH</v>
          </cell>
          <cell r="J803">
            <v>7</v>
          </cell>
          <cell r="K803" t="str">
            <v>OH</v>
          </cell>
          <cell r="L803">
            <v>4</v>
          </cell>
          <cell r="M803" t="str">
            <v xml:space="preserve"> </v>
          </cell>
          <cell r="N803" t="str">
            <v xml:space="preserve"> </v>
          </cell>
          <cell r="O803">
            <v>753</v>
          </cell>
        </row>
        <row r="804">
          <cell r="G804" t="str">
            <v>OH8b</v>
          </cell>
          <cell r="H804" t="str">
            <v>JC</v>
          </cell>
          <cell r="I804" t="str">
            <v>OH</v>
          </cell>
          <cell r="J804">
            <v>8</v>
          </cell>
          <cell r="K804" t="str">
            <v>OH</v>
          </cell>
          <cell r="L804">
            <v>5</v>
          </cell>
          <cell r="M804" t="str">
            <v xml:space="preserve"> </v>
          </cell>
          <cell r="N804" t="str">
            <v xml:space="preserve"> </v>
          </cell>
          <cell r="O804">
            <v>1004</v>
          </cell>
        </row>
        <row r="805">
          <cell r="G805" t="str">
            <v>OH9e</v>
          </cell>
          <cell r="H805" t="str">
            <v>JU</v>
          </cell>
          <cell r="I805" t="str">
            <v>OH</v>
          </cell>
          <cell r="J805">
            <v>9</v>
          </cell>
          <cell r="K805" t="str">
            <v>OH</v>
          </cell>
          <cell r="L805" t="str">
            <v>3,6,15</v>
          </cell>
          <cell r="M805" t="str">
            <v xml:space="preserve"> </v>
          </cell>
          <cell r="N805" t="str">
            <v xml:space="preserve"> </v>
          </cell>
          <cell r="O805">
            <v>2100</v>
          </cell>
        </row>
        <row r="806">
          <cell r="G806" t="str">
            <v>OH10a</v>
          </cell>
          <cell r="H806" t="str">
            <v>JT</v>
          </cell>
          <cell r="I806" t="str">
            <v>OH</v>
          </cell>
          <cell r="J806">
            <v>10</v>
          </cell>
          <cell r="K806" t="str">
            <v>OH</v>
          </cell>
          <cell r="L806">
            <v>8</v>
          </cell>
          <cell r="M806" t="str">
            <v xml:space="preserve"> </v>
          </cell>
          <cell r="N806" t="str">
            <v xml:space="preserve"> </v>
          </cell>
          <cell r="O806">
            <v>164</v>
          </cell>
        </row>
        <row r="807">
          <cell r="G807" t="str">
            <v>OH10b</v>
          </cell>
          <cell r="H807" t="str">
            <v>JC</v>
          </cell>
          <cell r="I807" t="str">
            <v>OH</v>
          </cell>
          <cell r="J807">
            <v>10</v>
          </cell>
          <cell r="K807" t="str">
            <v>OH</v>
          </cell>
          <cell r="L807">
            <v>7</v>
          </cell>
          <cell r="M807" t="str">
            <v xml:space="preserve"> </v>
          </cell>
          <cell r="N807" t="str">
            <v xml:space="preserve"> </v>
          </cell>
          <cell r="O807">
            <v>865</v>
          </cell>
        </row>
        <row r="808">
          <cell r="G808" t="str">
            <v>OH11b</v>
          </cell>
          <cell r="H808" t="str">
            <v>JC</v>
          </cell>
          <cell r="I808" t="str">
            <v>OH</v>
          </cell>
          <cell r="J808">
            <v>11</v>
          </cell>
          <cell r="K808" t="str">
            <v>OH</v>
          </cell>
          <cell r="L808">
            <v>8.1</v>
          </cell>
          <cell r="M808" t="str">
            <v xml:space="preserve"> </v>
          </cell>
          <cell r="N808" t="str">
            <v xml:space="preserve"> </v>
          </cell>
          <cell r="O808">
            <v>1505</v>
          </cell>
        </row>
        <row r="809">
          <cell r="G809" t="str">
            <v>OH12e1</v>
          </cell>
          <cell r="H809" t="str">
            <v>JU</v>
          </cell>
          <cell r="I809" t="str">
            <v>OH</v>
          </cell>
          <cell r="J809">
            <v>12</v>
          </cell>
          <cell r="K809" t="str">
            <v>OH</v>
          </cell>
          <cell r="L809" t="str">
            <v>13,10,7</v>
          </cell>
          <cell r="M809" t="str">
            <v xml:space="preserve"> </v>
          </cell>
          <cell r="N809" t="str">
            <v xml:space="preserve"> </v>
          </cell>
          <cell r="O809">
            <v>1310</v>
          </cell>
        </row>
        <row r="810">
          <cell r="G810" t="str">
            <v>OH3e1</v>
          </cell>
          <cell r="H810" t="str">
            <v>JU</v>
          </cell>
          <cell r="I810" t="str">
            <v>OH</v>
          </cell>
          <cell r="J810">
            <v>3</v>
          </cell>
          <cell r="K810" t="str">
            <v>OH</v>
          </cell>
          <cell r="L810">
            <v>4</v>
          </cell>
          <cell r="M810" t="str">
            <v xml:space="preserve"> </v>
          </cell>
          <cell r="N810" t="str">
            <v xml:space="preserve"> </v>
          </cell>
          <cell r="O810">
            <v>285</v>
          </cell>
        </row>
        <row r="811">
          <cell r="G811" t="str">
            <v>OH12b</v>
          </cell>
          <cell r="H811" t="str">
            <v>JC</v>
          </cell>
          <cell r="I811" t="str">
            <v>OH</v>
          </cell>
          <cell r="J811">
            <v>12</v>
          </cell>
          <cell r="K811" t="str">
            <v>OH</v>
          </cell>
          <cell r="L811">
            <v>9</v>
          </cell>
          <cell r="M811" t="str">
            <v xml:space="preserve"> </v>
          </cell>
          <cell r="N811" t="str">
            <v xml:space="preserve"> </v>
          </cell>
          <cell r="O811">
            <v>1097</v>
          </cell>
        </row>
        <row r="812">
          <cell r="G812" t="str">
            <v>OH13a</v>
          </cell>
          <cell r="H812" t="str">
            <v>JT</v>
          </cell>
          <cell r="I812" t="str">
            <v>OH</v>
          </cell>
          <cell r="J812">
            <v>13</v>
          </cell>
          <cell r="K812" t="str">
            <v>OH</v>
          </cell>
          <cell r="L812">
            <v>14</v>
          </cell>
          <cell r="M812" t="str">
            <v xml:space="preserve"> </v>
          </cell>
          <cell r="N812" t="str">
            <v xml:space="preserve"> </v>
          </cell>
          <cell r="O812">
            <v>334</v>
          </cell>
        </row>
        <row r="813">
          <cell r="G813" t="str">
            <v>OH13b</v>
          </cell>
          <cell r="H813" t="str">
            <v>JC</v>
          </cell>
          <cell r="I813" t="str">
            <v>OH</v>
          </cell>
          <cell r="J813">
            <v>13</v>
          </cell>
          <cell r="K813" t="str">
            <v>OH</v>
          </cell>
          <cell r="L813">
            <v>11.1</v>
          </cell>
          <cell r="M813" t="str">
            <v xml:space="preserve"> </v>
          </cell>
          <cell r="N813" t="str">
            <v xml:space="preserve"> </v>
          </cell>
          <cell r="O813">
            <v>846</v>
          </cell>
        </row>
        <row r="814">
          <cell r="G814" t="str">
            <v>OH14d</v>
          </cell>
          <cell r="H814" t="str">
            <v>JC</v>
          </cell>
          <cell r="I814" t="str">
            <v>OH</v>
          </cell>
          <cell r="J814">
            <v>14</v>
          </cell>
          <cell r="K814" t="str">
            <v>BL</v>
          </cell>
          <cell r="L814">
            <v>0</v>
          </cell>
          <cell r="M814" t="str">
            <v xml:space="preserve"> </v>
          </cell>
          <cell r="N814" t="str">
            <v xml:space="preserve"> </v>
          </cell>
          <cell r="O814">
            <v>307</v>
          </cell>
        </row>
        <row r="815">
          <cell r="G815" t="str">
            <v>OH14b</v>
          </cell>
          <cell r="H815" t="str">
            <v>JC</v>
          </cell>
          <cell r="I815" t="str">
            <v>OH</v>
          </cell>
          <cell r="J815">
            <v>14</v>
          </cell>
          <cell r="K815" t="str">
            <v>OH</v>
          </cell>
          <cell r="L815">
            <v>11</v>
          </cell>
          <cell r="M815" t="str">
            <v xml:space="preserve"> </v>
          </cell>
          <cell r="N815" t="str">
            <v xml:space="preserve"> </v>
          </cell>
          <cell r="O815">
            <v>1276</v>
          </cell>
        </row>
        <row r="816">
          <cell r="G816" t="str">
            <v>OH11a</v>
          </cell>
          <cell r="H816" t="str">
            <v>JT</v>
          </cell>
          <cell r="I816" t="str">
            <v>OH</v>
          </cell>
          <cell r="J816">
            <v>11</v>
          </cell>
          <cell r="K816" t="str">
            <v>BL</v>
          </cell>
          <cell r="L816">
            <v>0</v>
          </cell>
          <cell r="M816" t="str">
            <v xml:space="preserve"> </v>
          </cell>
          <cell r="N816" t="str">
            <v xml:space="preserve"> </v>
          </cell>
          <cell r="O816">
            <v>495</v>
          </cell>
        </row>
        <row r="817">
          <cell r="G817" t="str">
            <v>OH15a</v>
          </cell>
          <cell r="H817" t="str">
            <v>JT</v>
          </cell>
          <cell r="I817" t="str">
            <v>OH</v>
          </cell>
          <cell r="J817">
            <v>15</v>
          </cell>
          <cell r="K817" t="str">
            <v>OH</v>
          </cell>
          <cell r="L817">
            <v>6</v>
          </cell>
          <cell r="M817" t="str">
            <v xml:space="preserve"> </v>
          </cell>
          <cell r="N817" t="str">
            <v xml:space="preserve"> </v>
          </cell>
          <cell r="O817">
            <v>318</v>
          </cell>
        </row>
        <row r="818">
          <cell r="G818" t="str">
            <v>OH16b</v>
          </cell>
          <cell r="H818" t="str">
            <v>JC</v>
          </cell>
          <cell r="I818" t="str">
            <v>OH</v>
          </cell>
          <cell r="J818">
            <v>16</v>
          </cell>
          <cell r="K818" t="str">
            <v>OH</v>
          </cell>
          <cell r="L818">
            <v>9</v>
          </cell>
          <cell r="M818" t="str">
            <v xml:space="preserve"> </v>
          </cell>
          <cell r="N818" t="str">
            <v xml:space="preserve"> </v>
          </cell>
          <cell r="O818">
            <v>1283</v>
          </cell>
        </row>
        <row r="819">
          <cell r="G819" t="str">
            <v>OH17a</v>
          </cell>
          <cell r="H819" t="str">
            <v>JT</v>
          </cell>
          <cell r="I819" t="str">
            <v>OH</v>
          </cell>
          <cell r="J819">
            <v>17</v>
          </cell>
          <cell r="K819" t="str">
            <v>OH</v>
          </cell>
          <cell r="L819">
            <v>21.18</v>
          </cell>
          <cell r="M819" t="str">
            <v xml:space="preserve"> </v>
          </cell>
          <cell r="N819" t="str">
            <v xml:space="preserve"> </v>
          </cell>
          <cell r="O819">
            <v>522</v>
          </cell>
        </row>
        <row r="820">
          <cell r="G820" t="str">
            <v>OH17b</v>
          </cell>
          <cell r="H820" t="str">
            <v>JC</v>
          </cell>
          <cell r="I820" t="str">
            <v>OH</v>
          </cell>
          <cell r="J820">
            <v>17</v>
          </cell>
          <cell r="K820" t="str">
            <v>OH</v>
          </cell>
          <cell r="L820">
            <v>13</v>
          </cell>
          <cell r="M820" t="str">
            <v xml:space="preserve"> </v>
          </cell>
          <cell r="N820" t="str">
            <v xml:space="preserve"> </v>
          </cell>
          <cell r="O820">
            <v>915</v>
          </cell>
        </row>
        <row r="821">
          <cell r="G821" t="str">
            <v>OH18b</v>
          </cell>
          <cell r="H821" t="str">
            <v>JC</v>
          </cell>
          <cell r="I821" t="str">
            <v>OH</v>
          </cell>
          <cell r="J821">
            <v>18</v>
          </cell>
          <cell r="K821" t="str">
            <v>OH</v>
          </cell>
          <cell r="L821">
            <v>14</v>
          </cell>
          <cell r="M821" t="str">
            <v xml:space="preserve"> </v>
          </cell>
          <cell r="N821" t="str">
            <v xml:space="preserve"> </v>
          </cell>
          <cell r="O821">
            <v>694</v>
          </cell>
        </row>
        <row r="822">
          <cell r="G822" t="str">
            <v>OH18d</v>
          </cell>
          <cell r="H822" t="str">
            <v>JC</v>
          </cell>
          <cell r="I822" t="str">
            <v>OH</v>
          </cell>
          <cell r="J822">
            <v>18</v>
          </cell>
          <cell r="K822" t="str">
            <v>BL</v>
          </cell>
          <cell r="L822">
            <v>0</v>
          </cell>
          <cell r="M822" t="str">
            <v xml:space="preserve"> </v>
          </cell>
          <cell r="N822" t="str">
            <v xml:space="preserve"> </v>
          </cell>
          <cell r="O822">
            <v>387</v>
          </cell>
        </row>
        <row r="823">
          <cell r="G823" t="str">
            <v>OH19b</v>
          </cell>
          <cell r="H823" t="str">
            <v>JC</v>
          </cell>
          <cell r="I823" t="str">
            <v>OH</v>
          </cell>
          <cell r="J823">
            <v>19</v>
          </cell>
          <cell r="K823" t="str">
            <v>OH</v>
          </cell>
          <cell r="L823">
            <v>16</v>
          </cell>
          <cell r="M823" t="str">
            <v xml:space="preserve"> </v>
          </cell>
          <cell r="N823" t="str">
            <v xml:space="preserve"> </v>
          </cell>
          <cell r="O823">
            <v>660</v>
          </cell>
        </row>
        <row r="824">
          <cell r="G824" t="str">
            <v>OH19a</v>
          </cell>
          <cell r="H824" t="str">
            <v>JT</v>
          </cell>
          <cell r="I824" t="str">
            <v>OH</v>
          </cell>
          <cell r="J824">
            <v>19</v>
          </cell>
          <cell r="K824" t="str">
            <v>OH</v>
          </cell>
          <cell r="L824">
            <v>22.12</v>
          </cell>
          <cell r="M824" t="str">
            <v xml:space="preserve"> </v>
          </cell>
          <cell r="N824" t="str">
            <v xml:space="preserve"> </v>
          </cell>
          <cell r="O824">
            <v>435</v>
          </cell>
        </row>
        <row r="825">
          <cell r="G825" t="str">
            <v>OH16a</v>
          </cell>
          <cell r="H825" t="str">
            <v>JT</v>
          </cell>
          <cell r="I825" t="str">
            <v>OH</v>
          </cell>
          <cell r="J825">
            <v>16</v>
          </cell>
          <cell r="K825" t="str">
            <v>OH</v>
          </cell>
          <cell r="L825">
            <v>12</v>
          </cell>
          <cell r="M825" t="str">
            <v xml:space="preserve"> </v>
          </cell>
          <cell r="N825" t="str">
            <v xml:space="preserve"> </v>
          </cell>
          <cell r="O825">
            <v>862</v>
          </cell>
        </row>
        <row r="826">
          <cell r="G826" t="str">
            <v>OH20a</v>
          </cell>
          <cell r="H826" t="str">
            <v>JT</v>
          </cell>
          <cell r="I826" t="str">
            <v>OH</v>
          </cell>
          <cell r="J826">
            <v>20</v>
          </cell>
          <cell r="K826" t="str">
            <v>OH</v>
          </cell>
          <cell r="L826">
            <v>21</v>
          </cell>
          <cell r="M826" t="str">
            <v xml:space="preserve"> </v>
          </cell>
          <cell r="N826" t="str">
            <v xml:space="preserve"> </v>
          </cell>
          <cell r="O826">
            <v>248</v>
          </cell>
        </row>
        <row r="827">
          <cell r="G827" t="str">
            <v>OH20b</v>
          </cell>
          <cell r="H827" t="str">
            <v>JC</v>
          </cell>
          <cell r="I827" t="str">
            <v>OH</v>
          </cell>
          <cell r="J827">
            <v>20</v>
          </cell>
          <cell r="K827" t="str">
            <v>OH</v>
          </cell>
          <cell r="L827">
            <v>17</v>
          </cell>
          <cell r="M827" t="str">
            <v xml:space="preserve"> </v>
          </cell>
          <cell r="N827" t="str">
            <v xml:space="preserve"> </v>
          </cell>
          <cell r="O827">
            <v>1019</v>
          </cell>
        </row>
        <row r="828">
          <cell r="G828" t="str">
            <v>OH21b</v>
          </cell>
          <cell r="H828" t="str">
            <v>JC</v>
          </cell>
          <cell r="I828" t="str">
            <v>OH</v>
          </cell>
          <cell r="J828">
            <v>21</v>
          </cell>
          <cell r="K828" t="str">
            <v>OH</v>
          </cell>
          <cell r="L828">
            <v>18</v>
          </cell>
          <cell r="M828" t="str">
            <v xml:space="preserve"> </v>
          </cell>
          <cell r="N828" t="str">
            <v xml:space="preserve"> </v>
          </cell>
          <cell r="O828">
            <v>407</v>
          </cell>
        </row>
        <row r="829">
          <cell r="G829" t="str">
            <v>OH21d</v>
          </cell>
          <cell r="H829" t="str">
            <v>JC</v>
          </cell>
          <cell r="I829" t="str">
            <v>OH</v>
          </cell>
          <cell r="J829">
            <v>21</v>
          </cell>
          <cell r="K829" t="str">
            <v>BL</v>
          </cell>
          <cell r="L829">
            <v>0</v>
          </cell>
          <cell r="M829" t="str">
            <v xml:space="preserve"> </v>
          </cell>
          <cell r="N829" t="str">
            <v xml:space="preserve"> </v>
          </cell>
          <cell r="O829">
            <v>445</v>
          </cell>
        </row>
        <row r="830">
          <cell r="G830" t="str">
            <v>OH22b</v>
          </cell>
          <cell r="H830" t="str">
            <v>JC</v>
          </cell>
          <cell r="I830" t="str">
            <v>OH</v>
          </cell>
          <cell r="J830">
            <v>22</v>
          </cell>
          <cell r="K830" t="str">
            <v>OH</v>
          </cell>
          <cell r="L830">
            <v>20.12</v>
          </cell>
          <cell r="M830" t="str">
            <v xml:space="preserve"> </v>
          </cell>
          <cell r="N830" t="str">
            <v xml:space="preserve"> </v>
          </cell>
          <cell r="O830">
            <v>898</v>
          </cell>
        </row>
        <row r="831">
          <cell r="G831" t="str">
            <v>OH23a</v>
          </cell>
          <cell r="H831" t="str">
            <v>JT</v>
          </cell>
          <cell r="I831" t="str">
            <v>OH</v>
          </cell>
          <cell r="J831">
            <v>23</v>
          </cell>
          <cell r="K831" t="str">
            <v>OH</v>
          </cell>
          <cell r="L831">
            <v>21</v>
          </cell>
          <cell r="M831" t="str">
            <v xml:space="preserve"> </v>
          </cell>
          <cell r="N831" t="str">
            <v xml:space="preserve"> </v>
          </cell>
          <cell r="O831">
            <v>189</v>
          </cell>
        </row>
        <row r="832">
          <cell r="G832" t="str">
            <v>OH23b</v>
          </cell>
          <cell r="H832" t="str">
            <v>JC</v>
          </cell>
          <cell r="I832" t="str">
            <v>OH</v>
          </cell>
          <cell r="J832">
            <v>23</v>
          </cell>
          <cell r="K832" t="str">
            <v>OH</v>
          </cell>
          <cell r="L832">
            <v>20</v>
          </cell>
          <cell r="M832" t="str">
            <v xml:space="preserve"> </v>
          </cell>
          <cell r="N832" t="str">
            <v xml:space="preserve"> </v>
          </cell>
          <cell r="O832">
            <v>944</v>
          </cell>
        </row>
        <row r="833">
          <cell r="G833" t="str">
            <v>OH22a</v>
          </cell>
          <cell r="H833" t="str">
            <v>JT</v>
          </cell>
          <cell r="I833" t="str">
            <v>OH</v>
          </cell>
          <cell r="J833">
            <v>22</v>
          </cell>
          <cell r="K833" t="str">
            <v>OH</v>
          </cell>
          <cell r="L833">
            <v>23</v>
          </cell>
          <cell r="M833" t="str">
            <v xml:space="preserve"> </v>
          </cell>
          <cell r="N833" t="str">
            <v xml:space="preserve"> </v>
          </cell>
          <cell r="O833">
            <v>266</v>
          </cell>
        </row>
        <row r="834">
          <cell r="G834" t="str">
            <v>OH22d</v>
          </cell>
          <cell r="H834" t="str">
            <v>JC</v>
          </cell>
          <cell r="I834" t="str">
            <v>OH</v>
          </cell>
          <cell r="J834">
            <v>22</v>
          </cell>
          <cell r="K834" t="str">
            <v>BL</v>
          </cell>
          <cell r="L834">
            <v>0</v>
          </cell>
          <cell r="M834" t="str">
            <v xml:space="preserve"> </v>
          </cell>
          <cell r="N834" t="str">
            <v xml:space="preserve"> </v>
          </cell>
          <cell r="O834">
            <v>434</v>
          </cell>
        </row>
        <row r="835">
          <cell r="G835" t="str">
            <v>OH23d1</v>
          </cell>
          <cell r="H835" t="str">
            <v>JC</v>
          </cell>
          <cell r="I835" t="str">
            <v>OH</v>
          </cell>
          <cell r="J835">
            <v>23</v>
          </cell>
          <cell r="K835" t="str">
            <v>BL</v>
          </cell>
          <cell r="L835">
            <v>0</v>
          </cell>
          <cell r="M835" t="str">
            <v xml:space="preserve"> </v>
          </cell>
          <cell r="N835" t="str">
            <v xml:space="preserve"> </v>
          </cell>
          <cell r="O835">
            <v>342</v>
          </cell>
        </row>
        <row r="836">
          <cell r="G836" t="str">
            <v>OH1b</v>
          </cell>
          <cell r="H836" t="str">
            <v>JC</v>
          </cell>
          <cell r="I836" t="str">
            <v>OH</v>
          </cell>
          <cell r="J836">
            <v>1</v>
          </cell>
          <cell r="K836" t="str">
            <v>OE</v>
          </cell>
          <cell r="L836">
            <v>29</v>
          </cell>
          <cell r="M836" t="str">
            <v xml:space="preserve"> </v>
          </cell>
          <cell r="N836" t="str">
            <v xml:space="preserve"> </v>
          </cell>
          <cell r="O836">
            <v>209</v>
          </cell>
        </row>
        <row r="837">
          <cell r="G837" t="str">
            <v>OH1e</v>
          </cell>
          <cell r="H837" t="str">
            <v>JU</v>
          </cell>
          <cell r="I837" t="str">
            <v>OH</v>
          </cell>
          <cell r="J837">
            <v>1</v>
          </cell>
          <cell r="K837" t="str">
            <v>OH</v>
          </cell>
          <cell r="L837">
            <v>2</v>
          </cell>
          <cell r="M837" t="str">
            <v xml:space="preserve"> </v>
          </cell>
          <cell r="N837" t="str">
            <v xml:space="preserve"> </v>
          </cell>
          <cell r="O837">
            <v>139</v>
          </cell>
        </row>
        <row r="838">
          <cell r="G838" t="str">
            <v>OH12a</v>
          </cell>
          <cell r="H838" t="str">
            <v>JT</v>
          </cell>
          <cell r="I838" t="str">
            <v>OH</v>
          </cell>
          <cell r="J838">
            <v>12</v>
          </cell>
          <cell r="K838" t="str">
            <v>OH</v>
          </cell>
          <cell r="L838">
            <v>20.170000000000002</v>
          </cell>
          <cell r="M838" t="str">
            <v xml:space="preserve"> </v>
          </cell>
          <cell r="N838" t="str">
            <v xml:space="preserve"> </v>
          </cell>
          <cell r="O838">
            <v>477</v>
          </cell>
        </row>
        <row r="839">
          <cell r="G839" t="str">
            <v>OH12e2</v>
          </cell>
          <cell r="H839" t="str">
            <v>JU</v>
          </cell>
          <cell r="I839" t="str">
            <v>OH</v>
          </cell>
          <cell r="J839">
            <v>12</v>
          </cell>
          <cell r="K839" t="str">
            <v>OH</v>
          </cell>
          <cell r="L839">
            <v>4.3</v>
          </cell>
          <cell r="M839" t="str">
            <v xml:space="preserve"> </v>
          </cell>
          <cell r="N839" t="str">
            <v xml:space="preserve"> </v>
          </cell>
          <cell r="O839">
            <v>401</v>
          </cell>
        </row>
        <row r="840">
          <cell r="G840" t="str">
            <v>OH17e</v>
          </cell>
          <cell r="H840" t="str">
            <v>JU</v>
          </cell>
          <cell r="I840" t="str">
            <v>OH</v>
          </cell>
          <cell r="J840">
            <v>17</v>
          </cell>
          <cell r="K840" t="str">
            <v>OH</v>
          </cell>
          <cell r="L840">
            <v>13</v>
          </cell>
          <cell r="M840" t="str">
            <v xml:space="preserve"> </v>
          </cell>
          <cell r="N840" t="str">
            <v xml:space="preserve"> </v>
          </cell>
          <cell r="O840">
            <v>307</v>
          </cell>
        </row>
        <row r="841">
          <cell r="G841" t="str">
            <v>OH19d</v>
          </cell>
          <cell r="H841" t="str">
            <v>JC</v>
          </cell>
          <cell r="I841" t="str">
            <v>OH</v>
          </cell>
          <cell r="J841">
            <v>19</v>
          </cell>
          <cell r="K841" t="str">
            <v>BL</v>
          </cell>
          <cell r="L841">
            <v>0</v>
          </cell>
          <cell r="M841" t="str">
            <v xml:space="preserve"> </v>
          </cell>
          <cell r="N841" t="str">
            <v xml:space="preserve"> </v>
          </cell>
          <cell r="O841">
            <v>240</v>
          </cell>
        </row>
        <row r="842">
          <cell r="G842" t="str">
            <v>OH4e</v>
          </cell>
          <cell r="H842" t="str">
            <v>JU</v>
          </cell>
          <cell r="I842" t="str">
            <v>OH</v>
          </cell>
          <cell r="J842">
            <v>4</v>
          </cell>
          <cell r="K842" t="str">
            <v>OH</v>
          </cell>
          <cell r="L842">
            <v>1</v>
          </cell>
          <cell r="M842" t="str">
            <v xml:space="preserve"> </v>
          </cell>
          <cell r="N842" t="str">
            <v xml:space="preserve"> </v>
          </cell>
          <cell r="O842">
            <v>590</v>
          </cell>
        </row>
        <row r="843">
          <cell r="G843" t="str">
            <v>OH23d3</v>
          </cell>
          <cell r="H843" t="str">
            <v>JC</v>
          </cell>
          <cell r="I843" t="str">
            <v>OH</v>
          </cell>
          <cell r="J843">
            <v>23</v>
          </cell>
          <cell r="K843" t="str">
            <v>BL</v>
          </cell>
          <cell r="L843">
            <v>0</v>
          </cell>
          <cell r="M843" t="str">
            <v xml:space="preserve"> </v>
          </cell>
          <cell r="N843" t="str">
            <v xml:space="preserve"> </v>
          </cell>
          <cell r="O843">
            <v>66</v>
          </cell>
        </row>
        <row r="844">
          <cell r="G844" t="str">
            <v>OH23d2</v>
          </cell>
          <cell r="H844" t="str">
            <v>JC</v>
          </cell>
          <cell r="I844" t="str">
            <v>OH</v>
          </cell>
          <cell r="J844">
            <v>23</v>
          </cell>
          <cell r="K844" t="str">
            <v>BL</v>
          </cell>
          <cell r="L844">
            <v>0</v>
          </cell>
          <cell r="M844" t="str">
            <v xml:space="preserve"> </v>
          </cell>
          <cell r="N844" t="str">
            <v xml:space="preserve"> </v>
          </cell>
          <cell r="O844">
            <v>96</v>
          </cell>
        </row>
        <row r="845">
          <cell r="G845" t="str">
            <v>OH1f</v>
          </cell>
          <cell r="H845" t="str">
            <v>JC</v>
          </cell>
          <cell r="I845" t="str">
            <v>OH</v>
          </cell>
          <cell r="J845">
            <v>1</v>
          </cell>
          <cell r="K845" t="str">
            <v>OH</v>
          </cell>
          <cell r="L845">
            <v>1</v>
          </cell>
          <cell r="M845" t="str">
            <v xml:space="preserve"> </v>
          </cell>
          <cell r="N845" t="str">
            <v xml:space="preserve"> </v>
          </cell>
          <cell r="O845">
            <v>1702</v>
          </cell>
        </row>
        <row r="846">
          <cell r="G846" t="str">
            <v>OH1h</v>
          </cell>
          <cell r="H846" t="str">
            <v>JC</v>
          </cell>
          <cell r="I846" t="str">
            <v>OH</v>
          </cell>
          <cell r="J846">
            <v>1</v>
          </cell>
          <cell r="K846" t="str">
            <v>OH</v>
          </cell>
          <cell r="L846">
            <v>1</v>
          </cell>
          <cell r="M846" t="str">
            <v xml:space="preserve"> </v>
          </cell>
          <cell r="N846" t="str">
            <v xml:space="preserve"> </v>
          </cell>
          <cell r="O846">
            <v>249</v>
          </cell>
        </row>
        <row r="847">
          <cell r="G847" t="str">
            <v>OH1g</v>
          </cell>
          <cell r="H847" t="str">
            <v>JC</v>
          </cell>
          <cell r="I847" t="str">
            <v>OH</v>
          </cell>
          <cell r="J847">
            <v>1</v>
          </cell>
          <cell r="K847" t="str">
            <v>OH</v>
          </cell>
          <cell r="L847">
            <v>1</v>
          </cell>
          <cell r="M847" t="str">
            <v xml:space="preserve"> </v>
          </cell>
          <cell r="N847" t="str">
            <v xml:space="preserve"> </v>
          </cell>
          <cell r="O847">
            <v>420</v>
          </cell>
        </row>
        <row r="848">
          <cell r="G848" t="str">
            <v>OH2f</v>
          </cell>
          <cell r="H848" t="str">
            <v>JC</v>
          </cell>
          <cell r="I848" t="str">
            <v>OH</v>
          </cell>
          <cell r="J848">
            <v>2</v>
          </cell>
          <cell r="K848" t="str">
            <v>OH</v>
          </cell>
          <cell r="L848">
            <v>2</v>
          </cell>
          <cell r="M848" t="str">
            <v xml:space="preserve"> </v>
          </cell>
          <cell r="N848" t="str">
            <v xml:space="preserve"> </v>
          </cell>
          <cell r="O848">
            <v>235</v>
          </cell>
        </row>
        <row r="849">
          <cell r="G849" t="str">
            <v>OH2g</v>
          </cell>
          <cell r="H849" t="str">
            <v>JC</v>
          </cell>
          <cell r="I849" t="str">
            <v>OH</v>
          </cell>
          <cell r="J849">
            <v>2</v>
          </cell>
          <cell r="K849" t="str">
            <v>OH</v>
          </cell>
          <cell r="L849">
            <v>2</v>
          </cell>
          <cell r="M849" t="str">
            <v xml:space="preserve"> </v>
          </cell>
          <cell r="N849" t="str">
            <v xml:space="preserve"> </v>
          </cell>
          <cell r="O849">
            <v>333</v>
          </cell>
        </row>
        <row r="850">
          <cell r="G850" t="str">
            <v>OH3f</v>
          </cell>
          <cell r="H850" t="str">
            <v>JC</v>
          </cell>
          <cell r="I850" t="str">
            <v>OH</v>
          </cell>
          <cell r="J850">
            <v>3</v>
          </cell>
          <cell r="K850" t="str">
            <v>OH</v>
          </cell>
          <cell r="L850">
            <v>3</v>
          </cell>
          <cell r="M850" t="str">
            <v xml:space="preserve"> </v>
          </cell>
          <cell r="N850" t="str">
            <v xml:space="preserve"> </v>
          </cell>
          <cell r="O850">
            <v>224</v>
          </cell>
        </row>
        <row r="851">
          <cell r="G851" t="str">
            <v>OH4h</v>
          </cell>
          <cell r="H851" t="str">
            <v>JC</v>
          </cell>
          <cell r="I851" t="str">
            <v>OH</v>
          </cell>
          <cell r="J851">
            <v>4</v>
          </cell>
          <cell r="K851" t="str">
            <v>OH</v>
          </cell>
          <cell r="L851">
            <v>4</v>
          </cell>
          <cell r="M851" t="str">
            <v xml:space="preserve"> </v>
          </cell>
          <cell r="N851" t="str">
            <v xml:space="preserve"> </v>
          </cell>
          <cell r="O851">
            <v>377</v>
          </cell>
        </row>
        <row r="852">
          <cell r="G852" t="str">
            <v>OH4g</v>
          </cell>
          <cell r="H852" t="str">
            <v>JC</v>
          </cell>
          <cell r="I852" t="str">
            <v>OH</v>
          </cell>
          <cell r="J852">
            <v>4</v>
          </cell>
          <cell r="K852" t="str">
            <v>OH</v>
          </cell>
          <cell r="L852">
            <v>4</v>
          </cell>
          <cell r="M852" t="str">
            <v xml:space="preserve"> </v>
          </cell>
          <cell r="N852" t="str">
            <v xml:space="preserve"> </v>
          </cell>
          <cell r="O852">
            <v>161</v>
          </cell>
        </row>
        <row r="853">
          <cell r="G853" t="str">
            <v>OH5f</v>
          </cell>
          <cell r="H853" t="str">
            <v>JC</v>
          </cell>
          <cell r="I853" t="str">
            <v>OH</v>
          </cell>
          <cell r="J853">
            <v>5</v>
          </cell>
          <cell r="K853" t="str">
            <v>OH</v>
          </cell>
          <cell r="L853">
            <v>5</v>
          </cell>
          <cell r="M853" t="str">
            <v xml:space="preserve"> </v>
          </cell>
          <cell r="N853" t="str">
            <v xml:space="preserve"> </v>
          </cell>
          <cell r="O853">
            <v>454</v>
          </cell>
        </row>
        <row r="854">
          <cell r="G854" t="str">
            <v>OH5g</v>
          </cell>
          <cell r="H854" t="str">
            <v>JC</v>
          </cell>
          <cell r="I854" t="str">
            <v>OH</v>
          </cell>
          <cell r="J854">
            <v>5</v>
          </cell>
          <cell r="K854" t="str">
            <v>OH</v>
          </cell>
          <cell r="L854">
            <v>5</v>
          </cell>
          <cell r="M854" t="str">
            <v xml:space="preserve"> </v>
          </cell>
          <cell r="N854" t="str">
            <v xml:space="preserve"> </v>
          </cell>
          <cell r="O854">
            <v>381</v>
          </cell>
        </row>
        <row r="855">
          <cell r="G855" t="str">
            <v>OH5h</v>
          </cell>
          <cell r="H855" t="str">
            <v>JC</v>
          </cell>
          <cell r="I855" t="str">
            <v>OH</v>
          </cell>
          <cell r="J855">
            <v>5</v>
          </cell>
          <cell r="K855" t="str">
            <v>OH</v>
          </cell>
          <cell r="L855">
            <v>5</v>
          </cell>
          <cell r="M855" t="str">
            <v xml:space="preserve"> </v>
          </cell>
          <cell r="N855" t="str">
            <v xml:space="preserve"> </v>
          </cell>
          <cell r="O855">
            <v>376</v>
          </cell>
        </row>
        <row r="856">
          <cell r="G856" t="str">
            <v>OH5i</v>
          </cell>
          <cell r="H856" t="str">
            <v>JC</v>
          </cell>
          <cell r="I856" t="str">
            <v>OH</v>
          </cell>
          <cell r="J856">
            <v>5</v>
          </cell>
          <cell r="K856" t="str">
            <v>OH</v>
          </cell>
          <cell r="L856">
            <v>5</v>
          </cell>
          <cell r="M856" t="str">
            <v xml:space="preserve"> </v>
          </cell>
          <cell r="N856" t="str">
            <v xml:space="preserve"> </v>
          </cell>
          <cell r="O856">
            <v>176</v>
          </cell>
        </row>
        <row r="857">
          <cell r="G857" t="str">
            <v>OH6f</v>
          </cell>
          <cell r="H857" t="str">
            <v>JC</v>
          </cell>
          <cell r="I857" t="str">
            <v>OH</v>
          </cell>
          <cell r="J857">
            <v>6</v>
          </cell>
          <cell r="K857" t="str">
            <v>OH</v>
          </cell>
          <cell r="L857">
            <v>6</v>
          </cell>
          <cell r="M857" t="str">
            <v xml:space="preserve"> </v>
          </cell>
          <cell r="N857" t="str">
            <v xml:space="preserve"> </v>
          </cell>
          <cell r="O857">
            <v>1467</v>
          </cell>
        </row>
        <row r="858">
          <cell r="G858" t="str">
            <v>OH6g</v>
          </cell>
          <cell r="H858" t="str">
            <v>JC</v>
          </cell>
          <cell r="I858" t="str">
            <v>OH</v>
          </cell>
          <cell r="J858">
            <v>6</v>
          </cell>
          <cell r="K858" t="str">
            <v>OH</v>
          </cell>
          <cell r="L858">
            <v>6</v>
          </cell>
          <cell r="M858" t="str">
            <v xml:space="preserve"> </v>
          </cell>
          <cell r="N858" t="str">
            <v xml:space="preserve"> </v>
          </cell>
          <cell r="O858">
            <v>412</v>
          </cell>
        </row>
        <row r="859">
          <cell r="G859" t="str">
            <v>OH6h</v>
          </cell>
          <cell r="H859" t="str">
            <v>JC</v>
          </cell>
          <cell r="I859" t="str">
            <v>OH</v>
          </cell>
          <cell r="J859">
            <v>6</v>
          </cell>
          <cell r="K859" t="str">
            <v>OH</v>
          </cell>
          <cell r="L859">
            <v>6</v>
          </cell>
          <cell r="M859" t="str">
            <v xml:space="preserve"> </v>
          </cell>
          <cell r="N859" t="str">
            <v xml:space="preserve"> </v>
          </cell>
          <cell r="O859">
            <v>310</v>
          </cell>
        </row>
        <row r="860">
          <cell r="G860" t="str">
            <v>OH7f</v>
          </cell>
          <cell r="H860" t="str">
            <v>JC</v>
          </cell>
          <cell r="I860" t="str">
            <v>OH</v>
          </cell>
          <cell r="J860">
            <v>7</v>
          </cell>
          <cell r="K860" t="str">
            <v>OH</v>
          </cell>
          <cell r="L860">
            <v>7</v>
          </cell>
          <cell r="M860" t="str">
            <v xml:space="preserve"> </v>
          </cell>
          <cell r="N860" t="str">
            <v xml:space="preserve"> </v>
          </cell>
          <cell r="O860">
            <v>932</v>
          </cell>
        </row>
        <row r="861">
          <cell r="G861" t="str">
            <v>OH7g</v>
          </cell>
          <cell r="H861" t="str">
            <v>JC</v>
          </cell>
          <cell r="I861" t="str">
            <v>OH</v>
          </cell>
          <cell r="J861">
            <v>7</v>
          </cell>
          <cell r="K861" t="str">
            <v>OH</v>
          </cell>
          <cell r="L861">
            <v>7</v>
          </cell>
          <cell r="M861" t="str">
            <v xml:space="preserve"> </v>
          </cell>
          <cell r="N861" t="str">
            <v xml:space="preserve"> </v>
          </cell>
          <cell r="O861">
            <v>63</v>
          </cell>
        </row>
        <row r="862">
          <cell r="G862" t="str">
            <v>OH8f</v>
          </cell>
          <cell r="H862" t="str">
            <v>JC</v>
          </cell>
          <cell r="I862" t="str">
            <v>OH</v>
          </cell>
          <cell r="J862">
            <v>8</v>
          </cell>
          <cell r="K862" t="str">
            <v>OH</v>
          </cell>
          <cell r="L862">
            <v>8</v>
          </cell>
          <cell r="M862" t="str">
            <v xml:space="preserve"> </v>
          </cell>
          <cell r="N862" t="str">
            <v xml:space="preserve"> </v>
          </cell>
          <cell r="O862">
            <v>538</v>
          </cell>
        </row>
        <row r="863">
          <cell r="G863" t="str">
            <v>OH8g</v>
          </cell>
          <cell r="H863" t="str">
            <v>JC</v>
          </cell>
          <cell r="I863" t="str">
            <v>OH</v>
          </cell>
          <cell r="J863">
            <v>8</v>
          </cell>
          <cell r="K863" t="str">
            <v>OH</v>
          </cell>
          <cell r="L863">
            <v>8</v>
          </cell>
          <cell r="M863" t="str">
            <v xml:space="preserve"> </v>
          </cell>
          <cell r="N863" t="str">
            <v xml:space="preserve"> </v>
          </cell>
          <cell r="O863">
            <v>232</v>
          </cell>
        </row>
        <row r="864">
          <cell r="G864" t="str">
            <v>OH8i</v>
          </cell>
          <cell r="H864" t="str">
            <v>JC</v>
          </cell>
          <cell r="I864" t="str">
            <v>OH</v>
          </cell>
          <cell r="J864">
            <v>8</v>
          </cell>
          <cell r="K864" t="str">
            <v>OH</v>
          </cell>
          <cell r="L864">
            <v>8</v>
          </cell>
          <cell r="M864" t="str">
            <v xml:space="preserve"> </v>
          </cell>
          <cell r="N864" t="str">
            <v xml:space="preserve"> </v>
          </cell>
          <cell r="O864">
            <v>386</v>
          </cell>
        </row>
        <row r="865">
          <cell r="G865" t="str">
            <v>OH8j</v>
          </cell>
          <cell r="H865" t="str">
            <v>JC</v>
          </cell>
          <cell r="I865" t="str">
            <v>OH</v>
          </cell>
          <cell r="J865">
            <v>8</v>
          </cell>
          <cell r="K865" t="str">
            <v>OH</v>
          </cell>
          <cell r="L865">
            <v>8</v>
          </cell>
          <cell r="M865" t="str">
            <v xml:space="preserve"> </v>
          </cell>
          <cell r="N865" t="str">
            <v xml:space="preserve"> </v>
          </cell>
          <cell r="O865">
            <v>321</v>
          </cell>
        </row>
        <row r="866">
          <cell r="G866" t="str">
            <v>OH9f</v>
          </cell>
          <cell r="H866" t="str">
            <v>JC</v>
          </cell>
          <cell r="I866" t="str">
            <v>OH</v>
          </cell>
          <cell r="J866">
            <v>9</v>
          </cell>
          <cell r="K866" t="str">
            <v>OH</v>
          </cell>
          <cell r="L866">
            <v>9</v>
          </cell>
          <cell r="M866" t="str">
            <v xml:space="preserve"> </v>
          </cell>
          <cell r="N866" t="str">
            <v xml:space="preserve"> </v>
          </cell>
          <cell r="O866">
            <v>2208</v>
          </cell>
        </row>
        <row r="867">
          <cell r="G867" t="str">
            <v>OH11f</v>
          </cell>
          <cell r="H867" t="str">
            <v>JC</v>
          </cell>
          <cell r="I867" t="str">
            <v>OH</v>
          </cell>
          <cell r="J867">
            <v>11</v>
          </cell>
          <cell r="K867" t="str">
            <v>OH</v>
          </cell>
          <cell r="L867">
            <v>11</v>
          </cell>
          <cell r="M867" t="str">
            <v xml:space="preserve"> </v>
          </cell>
          <cell r="N867" t="str">
            <v xml:space="preserve"> </v>
          </cell>
          <cell r="O867">
            <v>647</v>
          </cell>
        </row>
        <row r="868">
          <cell r="G868" t="str">
            <v>OH11h</v>
          </cell>
          <cell r="H868" t="str">
            <v>JC</v>
          </cell>
          <cell r="I868" t="str">
            <v>OH</v>
          </cell>
          <cell r="J868">
            <v>11</v>
          </cell>
          <cell r="K868" t="str">
            <v>OH</v>
          </cell>
          <cell r="L868">
            <v>11</v>
          </cell>
          <cell r="M868" t="str">
            <v xml:space="preserve"> </v>
          </cell>
          <cell r="N868" t="str">
            <v xml:space="preserve"> </v>
          </cell>
          <cell r="O868">
            <v>356</v>
          </cell>
        </row>
        <row r="869">
          <cell r="G869" t="str">
            <v>OH11i</v>
          </cell>
          <cell r="H869" t="str">
            <v>JC</v>
          </cell>
          <cell r="I869" t="str">
            <v>OH</v>
          </cell>
          <cell r="J869">
            <v>11</v>
          </cell>
          <cell r="K869" t="str">
            <v>OH</v>
          </cell>
          <cell r="L869">
            <v>11</v>
          </cell>
          <cell r="M869" t="str">
            <v xml:space="preserve"> </v>
          </cell>
          <cell r="N869" t="str">
            <v xml:space="preserve"> </v>
          </cell>
          <cell r="O869">
            <v>820</v>
          </cell>
        </row>
        <row r="870">
          <cell r="G870" t="str">
            <v>OH12f</v>
          </cell>
          <cell r="H870" t="str">
            <v>JC</v>
          </cell>
          <cell r="I870" t="str">
            <v>OH</v>
          </cell>
          <cell r="J870">
            <v>12</v>
          </cell>
          <cell r="K870" t="str">
            <v>OH</v>
          </cell>
          <cell r="L870">
            <v>12</v>
          </cell>
          <cell r="M870" t="str">
            <v xml:space="preserve"> </v>
          </cell>
          <cell r="N870" t="str">
            <v xml:space="preserve"> </v>
          </cell>
          <cell r="O870">
            <v>813</v>
          </cell>
        </row>
        <row r="871">
          <cell r="G871" t="str">
            <v>OH12k</v>
          </cell>
          <cell r="H871" t="str">
            <v>JC</v>
          </cell>
          <cell r="I871" t="str">
            <v>OH</v>
          </cell>
          <cell r="J871">
            <v>12</v>
          </cell>
          <cell r="K871" t="str">
            <v>OH</v>
          </cell>
          <cell r="L871">
            <v>12</v>
          </cell>
          <cell r="M871" t="str">
            <v xml:space="preserve"> </v>
          </cell>
          <cell r="N871" t="str">
            <v xml:space="preserve"> </v>
          </cell>
          <cell r="O871">
            <v>1144</v>
          </cell>
        </row>
        <row r="872">
          <cell r="G872" t="str">
            <v>OH13h</v>
          </cell>
          <cell r="H872" t="str">
            <v>JC</v>
          </cell>
          <cell r="I872" t="str">
            <v>OH</v>
          </cell>
          <cell r="J872">
            <v>13</v>
          </cell>
          <cell r="K872" t="str">
            <v>OH</v>
          </cell>
          <cell r="L872">
            <v>13</v>
          </cell>
          <cell r="M872" t="str">
            <v xml:space="preserve"> </v>
          </cell>
          <cell r="N872" t="str">
            <v xml:space="preserve"> </v>
          </cell>
          <cell r="O872">
            <v>595</v>
          </cell>
        </row>
        <row r="873">
          <cell r="G873" t="str">
            <v>OH14f</v>
          </cell>
          <cell r="H873" t="str">
            <v>JC</v>
          </cell>
          <cell r="I873" t="str">
            <v>OH</v>
          </cell>
          <cell r="J873">
            <v>14</v>
          </cell>
          <cell r="K873" t="str">
            <v>OH</v>
          </cell>
          <cell r="L873">
            <v>14</v>
          </cell>
          <cell r="M873" t="str">
            <v xml:space="preserve"> </v>
          </cell>
          <cell r="N873" t="str">
            <v xml:space="preserve"> </v>
          </cell>
          <cell r="O873">
            <v>787</v>
          </cell>
        </row>
        <row r="874">
          <cell r="G874" t="str">
            <v>OH14g</v>
          </cell>
          <cell r="H874" t="str">
            <v>JC</v>
          </cell>
          <cell r="I874" t="str">
            <v>OH</v>
          </cell>
          <cell r="J874">
            <v>14</v>
          </cell>
          <cell r="K874" t="str">
            <v>OH</v>
          </cell>
          <cell r="L874">
            <v>14</v>
          </cell>
          <cell r="M874" t="str">
            <v xml:space="preserve"> </v>
          </cell>
          <cell r="N874" t="str">
            <v xml:space="preserve"> </v>
          </cell>
          <cell r="O874">
            <v>278</v>
          </cell>
        </row>
        <row r="875">
          <cell r="G875" t="str">
            <v>OH14h</v>
          </cell>
          <cell r="H875" t="str">
            <v>JC</v>
          </cell>
          <cell r="I875" t="str">
            <v>OH</v>
          </cell>
          <cell r="J875">
            <v>14</v>
          </cell>
          <cell r="K875" t="str">
            <v>OH</v>
          </cell>
          <cell r="L875">
            <v>14</v>
          </cell>
          <cell r="M875" t="str">
            <v xml:space="preserve"> </v>
          </cell>
          <cell r="N875" t="str">
            <v xml:space="preserve"> </v>
          </cell>
          <cell r="O875">
            <v>779</v>
          </cell>
        </row>
        <row r="876">
          <cell r="G876" t="str">
            <v>OH14i</v>
          </cell>
          <cell r="H876" t="str">
            <v>JC</v>
          </cell>
          <cell r="I876" t="str">
            <v>OH</v>
          </cell>
          <cell r="J876">
            <v>14</v>
          </cell>
          <cell r="K876" t="str">
            <v>OH</v>
          </cell>
          <cell r="L876">
            <v>14</v>
          </cell>
          <cell r="M876" t="str">
            <v xml:space="preserve"> </v>
          </cell>
          <cell r="N876" t="str">
            <v xml:space="preserve"> </v>
          </cell>
          <cell r="O876">
            <v>503</v>
          </cell>
        </row>
        <row r="877">
          <cell r="G877" t="str">
            <v>OH14j</v>
          </cell>
          <cell r="H877" t="str">
            <v>JC</v>
          </cell>
          <cell r="I877" t="str">
            <v>OH</v>
          </cell>
          <cell r="J877">
            <v>14</v>
          </cell>
          <cell r="K877" t="str">
            <v>OH</v>
          </cell>
          <cell r="L877">
            <v>14</v>
          </cell>
          <cell r="M877" t="str">
            <v xml:space="preserve"> </v>
          </cell>
          <cell r="N877" t="str">
            <v xml:space="preserve"> </v>
          </cell>
          <cell r="O877">
            <v>333</v>
          </cell>
        </row>
        <row r="878">
          <cell r="G878" t="str">
            <v>OH14k</v>
          </cell>
          <cell r="H878" t="str">
            <v>JC</v>
          </cell>
          <cell r="I878" t="str">
            <v>OH</v>
          </cell>
          <cell r="J878">
            <v>14</v>
          </cell>
          <cell r="K878" t="str">
            <v>OH</v>
          </cell>
          <cell r="L878">
            <v>14</v>
          </cell>
          <cell r="M878" t="str">
            <v xml:space="preserve"> </v>
          </cell>
          <cell r="N878" t="str">
            <v xml:space="preserve"> </v>
          </cell>
          <cell r="O878">
            <v>305</v>
          </cell>
        </row>
        <row r="879">
          <cell r="G879" t="str">
            <v>OH15f</v>
          </cell>
          <cell r="H879" t="str">
            <v>JC</v>
          </cell>
          <cell r="I879" t="str">
            <v>OH</v>
          </cell>
          <cell r="J879">
            <v>15</v>
          </cell>
          <cell r="K879" t="str">
            <v>OH</v>
          </cell>
          <cell r="L879">
            <v>15</v>
          </cell>
          <cell r="M879" t="str">
            <v xml:space="preserve"> </v>
          </cell>
          <cell r="N879" t="str">
            <v xml:space="preserve"> </v>
          </cell>
          <cell r="O879">
            <v>1443</v>
          </cell>
        </row>
        <row r="880">
          <cell r="G880" t="str">
            <v>OH15g</v>
          </cell>
          <cell r="H880" t="str">
            <v>JC</v>
          </cell>
          <cell r="I880" t="str">
            <v>OH</v>
          </cell>
          <cell r="J880">
            <v>15</v>
          </cell>
          <cell r="K880" t="str">
            <v>OH</v>
          </cell>
          <cell r="L880">
            <v>15</v>
          </cell>
          <cell r="M880" t="str">
            <v xml:space="preserve"> </v>
          </cell>
          <cell r="N880" t="str">
            <v xml:space="preserve"> </v>
          </cell>
          <cell r="O880">
            <v>101</v>
          </cell>
        </row>
        <row r="881">
          <cell r="G881" t="str">
            <v>OH16f</v>
          </cell>
          <cell r="H881" t="str">
            <v>JC</v>
          </cell>
          <cell r="I881" t="str">
            <v>OH</v>
          </cell>
          <cell r="J881">
            <v>16</v>
          </cell>
          <cell r="K881" t="str">
            <v>OH</v>
          </cell>
          <cell r="L881">
            <v>16</v>
          </cell>
          <cell r="M881" t="str">
            <v xml:space="preserve"> </v>
          </cell>
          <cell r="N881" t="str">
            <v xml:space="preserve"> </v>
          </cell>
          <cell r="O881">
            <v>1040</v>
          </cell>
        </row>
        <row r="882">
          <cell r="G882" t="str">
            <v>OH16g</v>
          </cell>
          <cell r="H882" t="str">
            <v>JC</v>
          </cell>
          <cell r="I882" t="str">
            <v>OH</v>
          </cell>
          <cell r="J882">
            <v>16</v>
          </cell>
          <cell r="K882" t="str">
            <v>OH</v>
          </cell>
          <cell r="L882">
            <v>16</v>
          </cell>
          <cell r="M882" t="str">
            <v xml:space="preserve"> </v>
          </cell>
          <cell r="N882" t="str">
            <v xml:space="preserve"> </v>
          </cell>
          <cell r="O882">
            <v>989</v>
          </cell>
        </row>
        <row r="883">
          <cell r="G883" t="str">
            <v>OH17f</v>
          </cell>
          <cell r="H883" t="str">
            <v>JC</v>
          </cell>
          <cell r="I883" t="str">
            <v>OH</v>
          </cell>
          <cell r="J883">
            <v>17</v>
          </cell>
          <cell r="K883" t="str">
            <v>OH</v>
          </cell>
          <cell r="L883">
            <v>17</v>
          </cell>
          <cell r="M883" t="str">
            <v xml:space="preserve"> </v>
          </cell>
          <cell r="N883" t="str">
            <v xml:space="preserve"> </v>
          </cell>
          <cell r="O883">
            <v>422</v>
          </cell>
        </row>
        <row r="884">
          <cell r="G884" t="str">
            <v>OH17g</v>
          </cell>
          <cell r="H884" t="str">
            <v>JC</v>
          </cell>
          <cell r="I884" t="str">
            <v>OH</v>
          </cell>
          <cell r="J884">
            <v>17</v>
          </cell>
          <cell r="K884" t="str">
            <v>OH</v>
          </cell>
          <cell r="L884">
            <v>17</v>
          </cell>
          <cell r="M884" t="str">
            <v xml:space="preserve"> </v>
          </cell>
          <cell r="N884" t="str">
            <v xml:space="preserve"> </v>
          </cell>
          <cell r="O884">
            <v>580</v>
          </cell>
        </row>
        <row r="885">
          <cell r="G885" t="str">
            <v>OH18f</v>
          </cell>
          <cell r="H885" t="str">
            <v>JC</v>
          </cell>
          <cell r="I885" t="str">
            <v>OH</v>
          </cell>
          <cell r="J885">
            <v>18</v>
          </cell>
          <cell r="K885" t="str">
            <v>OH</v>
          </cell>
          <cell r="L885">
            <v>18</v>
          </cell>
          <cell r="M885" t="str">
            <v xml:space="preserve"> </v>
          </cell>
          <cell r="N885" t="str">
            <v xml:space="preserve"> </v>
          </cell>
          <cell r="O885">
            <v>484</v>
          </cell>
        </row>
        <row r="886">
          <cell r="G886" t="str">
            <v>OH18g</v>
          </cell>
          <cell r="H886" t="str">
            <v>JC</v>
          </cell>
          <cell r="I886" t="str">
            <v>OH</v>
          </cell>
          <cell r="J886">
            <v>18</v>
          </cell>
          <cell r="K886" t="str">
            <v>OH</v>
          </cell>
          <cell r="L886">
            <v>18</v>
          </cell>
          <cell r="M886" t="str">
            <v xml:space="preserve"> </v>
          </cell>
          <cell r="N886" t="str">
            <v xml:space="preserve"> </v>
          </cell>
          <cell r="O886">
            <v>256</v>
          </cell>
        </row>
        <row r="887">
          <cell r="G887" t="str">
            <v>OH19f</v>
          </cell>
          <cell r="H887" t="str">
            <v>JC</v>
          </cell>
          <cell r="I887" t="str">
            <v>OH</v>
          </cell>
          <cell r="J887">
            <v>19</v>
          </cell>
          <cell r="K887" t="str">
            <v>OH</v>
          </cell>
          <cell r="L887">
            <v>19</v>
          </cell>
          <cell r="M887" t="str">
            <v xml:space="preserve"> </v>
          </cell>
          <cell r="N887" t="str">
            <v xml:space="preserve"> </v>
          </cell>
          <cell r="O887">
            <v>727</v>
          </cell>
        </row>
        <row r="888">
          <cell r="G888" t="str">
            <v>OH20f</v>
          </cell>
          <cell r="H888" t="str">
            <v>JC</v>
          </cell>
          <cell r="I888" t="str">
            <v>OH</v>
          </cell>
          <cell r="J888">
            <v>20</v>
          </cell>
          <cell r="K888" t="str">
            <v>OH</v>
          </cell>
          <cell r="L888">
            <v>20</v>
          </cell>
          <cell r="M888" t="str">
            <v xml:space="preserve"> </v>
          </cell>
          <cell r="N888" t="str">
            <v xml:space="preserve"> </v>
          </cell>
          <cell r="O888">
            <v>424</v>
          </cell>
        </row>
        <row r="889">
          <cell r="G889" t="str">
            <v>OH20g</v>
          </cell>
          <cell r="H889" t="str">
            <v>JC</v>
          </cell>
          <cell r="I889" t="str">
            <v>OH</v>
          </cell>
          <cell r="J889">
            <v>20</v>
          </cell>
          <cell r="K889" t="str">
            <v>OH</v>
          </cell>
          <cell r="L889">
            <v>20</v>
          </cell>
          <cell r="M889" t="str">
            <v xml:space="preserve"> </v>
          </cell>
          <cell r="N889" t="str">
            <v xml:space="preserve"> </v>
          </cell>
          <cell r="O889">
            <v>682</v>
          </cell>
        </row>
        <row r="890">
          <cell r="G890" t="str">
            <v>OH20h</v>
          </cell>
          <cell r="H890" t="str">
            <v>JC</v>
          </cell>
          <cell r="I890" t="str">
            <v>OH</v>
          </cell>
          <cell r="J890">
            <v>20</v>
          </cell>
          <cell r="K890" t="str">
            <v>OH</v>
          </cell>
          <cell r="L890">
            <v>20</v>
          </cell>
          <cell r="M890" t="str">
            <v xml:space="preserve"> </v>
          </cell>
          <cell r="N890" t="str">
            <v xml:space="preserve"> </v>
          </cell>
          <cell r="O890">
            <v>551</v>
          </cell>
        </row>
        <row r="891">
          <cell r="G891" t="str">
            <v>OH21f</v>
          </cell>
          <cell r="H891" t="str">
            <v>JC</v>
          </cell>
          <cell r="I891" t="str">
            <v>OH</v>
          </cell>
          <cell r="J891">
            <v>21</v>
          </cell>
          <cell r="K891" t="str">
            <v>OH</v>
          </cell>
          <cell r="L891">
            <v>21</v>
          </cell>
          <cell r="M891" t="str">
            <v xml:space="preserve"> </v>
          </cell>
          <cell r="N891" t="str">
            <v xml:space="preserve"> </v>
          </cell>
          <cell r="O891">
            <v>571</v>
          </cell>
        </row>
        <row r="892">
          <cell r="G892" t="str">
            <v>OH21g</v>
          </cell>
          <cell r="H892" t="str">
            <v>JC</v>
          </cell>
          <cell r="I892" t="str">
            <v>OH</v>
          </cell>
          <cell r="J892">
            <v>21</v>
          </cell>
          <cell r="K892" t="str">
            <v>OH</v>
          </cell>
          <cell r="L892">
            <v>21</v>
          </cell>
          <cell r="M892" t="str">
            <v xml:space="preserve"> </v>
          </cell>
          <cell r="N892" t="str">
            <v xml:space="preserve"> </v>
          </cell>
          <cell r="O892">
            <v>225</v>
          </cell>
        </row>
        <row r="893">
          <cell r="G893" t="str">
            <v>OH22f</v>
          </cell>
          <cell r="H893" t="str">
            <v>JC</v>
          </cell>
          <cell r="I893" t="str">
            <v>OH</v>
          </cell>
          <cell r="J893">
            <v>22</v>
          </cell>
          <cell r="K893" t="str">
            <v>OH</v>
          </cell>
          <cell r="L893">
            <v>22</v>
          </cell>
          <cell r="M893" t="str">
            <v xml:space="preserve"> </v>
          </cell>
          <cell r="N893" t="str">
            <v xml:space="preserve"> </v>
          </cell>
          <cell r="O893">
            <v>378</v>
          </cell>
        </row>
        <row r="894">
          <cell r="G894" t="str">
            <v>OH23h</v>
          </cell>
          <cell r="H894" t="str">
            <v>JC</v>
          </cell>
          <cell r="I894" t="str">
            <v>OH</v>
          </cell>
          <cell r="J894">
            <v>23</v>
          </cell>
          <cell r="K894" t="str">
            <v>OH</v>
          </cell>
          <cell r="L894">
            <v>23</v>
          </cell>
          <cell r="M894" t="str">
            <v xml:space="preserve"> </v>
          </cell>
          <cell r="N894" t="str">
            <v xml:space="preserve"> </v>
          </cell>
          <cell r="O894">
            <v>398</v>
          </cell>
        </row>
        <row r="895">
          <cell r="G895" t="str">
            <v>OH23i</v>
          </cell>
          <cell r="H895" t="str">
            <v>JC</v>
          </cell>
          <cell r="I895" t="str">
            <v>OH</v>
          </cell>
          <cell r="J895">
            <v>23</v>
          </cell>
          <cell r="K895" t="str">
            <v>OH</v>
          </cell>
          <cell r="L895">
            <v>23</v>
          </cell>
          <cell r="M895" t="str">
            <v xml:space="preserve"> </v>
          </cell>
          <cell r="N895" t="str">
            <v xml:space="preserve"> </v>
          </cell>
          <cell r="O895">
            <v>454</v>
          </cell>
        </row>
        <row r="896">
          <cell r="G896" t="str">
            <v>OH23g</v>
          </cell>
          <cell r="H896" t="str">
            <v>JC</v>
          </cell>
          <cell r="I896" t="str">
            <v>OH</v>
          </cell>
          <cell r="J896">
            <v>23</v>
          </cell>
          <cell r="K896" t="str">
            <v>OH</v>
          </cell>
          <cell r="L896">
            <v>23</v>
          </cell>
          <cell r="M896" t="str">
            <v xml:space="preserve"> </v>
          </cell>
          <cell r="N896" t="str">
            <v xml:space="preserve"> </v>
          </cell>
          <cell r="O896">
            <v>123</v>
          </cell>
        </row>
        <row r="897">
          <cell r="G897" t="str">
            <v>OH4f</v>
          </cell>
          <cell r="H897" t="str">
            <v>JC</v>
          </cell>
          <cell r="I897" t="str">
            <v>OH</v>
          </cell>
          <cell r="J897">
            <v>4</v>
          </cell>
          <cell r="K897" t="str">
            <v>OH</v>
          </cell>
          <cell r="L897">
            <v>4</v>
          </cell>
          <cell r="M897" t="str">
            <v xml:space="preserve"> </v>
          </cell>
          <cell r="N897" t="str">
            <v xml:space="preserve"> </v>
          </cell>
          <cell r="O897">
            <v>316</v>
          </cell>
        </row>
        <row r="898">
          <cell r="G898" t="str">
            <v>OH12h</v>
          </cell>
          <cell r="H898" t="str">
            <v>JC</v>
          </cell>
          <cell r="I898" t="str">
            <v>OH</v>
          </cell>
          <cell r="J898">
            <v>12</v>
          </cell>
          <cell r="K898" t="str">
            <v>OH</v>
          </cell>
          <cell r="L898">
            <v>12</v>
          </cell>
          <cell r="M898" t="str">
            <v xml:space="preserve"> </v>
          </cell>
          <cell r="N898" t="str">
            <v xml:space="preserve"> </v>
          </cell>
          <cell r="O898">
            <v>210</v>
          </cell>
        </row>
        <row r="899">
          <cell r="G899" t="str">
            <v>OH12i</v>
          </cell>
          <cell r="H899" t="str">
            <v>JC</v>
          </cell>
          <cell r="I899" t="str">
            <v>OH</v>
          </cell>
          <cell r="J899">
            <v>12</v>
          </cell>
          <cell r="K899" t="str">
            <v>OH</v>
          </cell>
          <cell r="L899">
            <v>12</v>
          </cell>
          <cell r="M899" t="str">
            <v xml:space="preserve"> </v>
          </cell>
          <cell r="N899" t="str">
            <v xml:space="preserve"> </v>
          </cell>
          <cell r="O899">
            <v>506</v>
          </cell>
        </row>
        <row r="900">
          <cell r="G900" t="str">
            <v>OH12g</v>
          </cell>
          <cell r="H900" t="str">
            <v>JC</v>
          </cell>
          <cell r="I900" t="str">
            <v>OH</v>
          </cell>
          <cell r="J900">
            <v>12</v>
          </cell>
          <cell r="K900" t="str">
            <v>OH</v>
          </cell>
          <cell r="L900">
            <v>12</v>
          </cell>
          <cell r="M900" t="str">
            <v xml:space="preserve"> </v>
          </cell>
          <cell r="N900" t="str">
            <v xml:space="preserve"> </v>
          </cell>
          <cell r="O900">
            <v>1365</v>
          </cell>
        </row>
        <row r="901">
          <cell r="G901" t="str">
            <v>OH12j</v>
          </cell>
          <cell r="H901" t="str">
            <v>JC</v>
          </cell>
          <cell r="I901" t="str">
            <v>OH</v>
          </cell>
          <cell r="J901">
            <v>12</v>
          </cell>
          <cell r="K901" t="str">
            <v>OH</v>
          </cell>
          <cell r="L901">
            <v>12</v>
          </cell>
          <cell r="M901" t="str">
            <v xml:space="preserve"> </v>
          </cell>
          <cell r="N901" t="str">
            <v xml:space="preserve"> </v>
          </cell>
          <cell r="O901">
            <v>1806</v>
          </cell>
        </row>
        <row r="902">
          <cell r="G902" t="str">
            <v>OH8h</v>
          </cell>
          <cell r="H902" t="str">
            <v>JC</v>
          </cell>
          <cell r="I902" t="str">
            <v>OH</v>
          </cell>
          <cell r="J902">
            <v>8</v>
          </cell>
          <cell r="K902" t="str">
            <v>OH</v>
          </cell>
          <cell r="L902">
            <v>8</v>
          </cell>
          <cell r="M902" t="str">
            <v xml:space="preserve"> </v>
          </cell>
          <cell r="N902" t="str">
            <v xml:space="preserve"> </v>
          </cell>
          <cell r="O902">
            <v>272</v>
          </cell>
        </row>
        <row r="903">
          <cell r="G903" t="str">
            <v>OH9g</v>
          </cell>
          <cell r="H903" t="str">
            <v>JC</v>
          </cell>
          <cell r="I903" t="str">
            <v>OH</v>
          </cell>
          <cell r="J903">
            <v>9</v>
          </cell>
          <cell r="K903" t="str">
            <v>OH</v>
          </cell>
          <cell r="L903">
            <v>9</v>
          </cell>
          <cell r="M903" t="str">
            <v xml:space="preserve"> </v>
          </cell>
          <cell r="N903" t="str">
            <v xml:space="preserve"> </v>
          </cell>
          <cell r="O903">
            <v>122</v>
          </cell>
        </row>
        <row r="904">
          <cell r="G904" t="str">
            <v>OH12l</v>
          </cell>
          <cell r="H904" t="str">
            <v>JC</v>
          </cell>
          <cell r="I904" t="str">
            <v>OH</v>
          </cell>
          <cell r="J904">
            <v>12</v>
          </cell>
          <cell r="K904" t="str">
            <v>OH</v>
          </cell>
          <cell r="L904">
            <v>12</v>
          </cell>
          <cell r="M904" t="str">
            <v xml:space="preserve"> </v>
          </cell>
          <cell r="N904" t="str">
            <v xml:space="preserve"> </v>
          </cell>
          <cell r="O904">
            <v>333</v>
          </cell>
        </row>
        <row r="905">
          <cell r="G905" t="str">
            <v>OH13f</v>
          </cell>
          <cell r="H905" t="str">
            <v>JC</v>
          </cell>
          <cell r="I905" t="str">
            <v>OH</v>
          </cell>
          <cell r="J905">
            <v>13</v>
          </cell>
          <cell r="K905" t="str">
            <v>OH</v>
          </cell>
          <cell r="L905">
            <v>13</v>
          </cell>
          <cell r="M905" t="str">
            <v xml:space="preserve"> </v>
          </cell>
          <cell r="N905" t="str">
            <v xml:space="preserve"> </v>
          </cell>
          <cell r="O905">
            <v>892</v>
          </cell>
        </row>
        <row r="906">
          <cell r="G906" t="str">
            <v>OH13g</v>
          </cell>
          <cell r="H906" t="str">
            <v>JC</v>
          </cell>
          <cell r="I906" t="str">
            <v>OH</v>
          </cell>
          <cell r="J906">
            <v>13</v>
          </cell>
          <cell r="K906" t="str">
            <v>OH</v>
          </cell>
          <cell r="L906">
            <v>13</v>
          </cell>
          <cell r="M906" t="str">
            <v xml:space="preserve"> </v>
          </cell>
          <cell r="N906" t="str">
            <v xml:space="preserve"> </v>
          </cell>
          <cell r="O906">
            <v>347</v>
          </cell>
        </row>
        <row r="907">
          <cell r="G907" t="str">
            <v>OH22g</v>
          </cell>
          <cell r="H907" t="str">
            <v>JC</v>
          </cell>
          <cell r="I907" t="str">
            <v>OH</v>
          </cell>
          <cell r="J907">
            <v>22</v>
          </cell>
          <cell r="K907" t="str">
            <v>OH</v>
          </cell>
          <cell r="L907">
            <v>22</v>
          </cell>
          <cell r="M907" t="str">
            <v xml:space="preserve"> </v>
          </cell>
          <cell r="N907" t="str">
            <v xml:space="preserve"> </v>
          </cell>
          <cell r="O907">
            <v>173</v>
          </cell>
        </row>
        <row r="908">
          <cell r="G908" t="str">
            <v>OH22h</v>
          </cell>
          <cell r="H908" t="str">
            <v>JC</v>
          </cell>
          <cell r="I908" t="str">
            <v>OH</v>
          </cell>
          <cell r="J908">
            <v>22</v>
          </cell>
          <cell r="K908" t="str">
            <v>OH</v>
          </cell>
          <cell r="L908">
            <v>22</v>
          </cell>
          <cell r="M908" t="str">
            <v xml:space="preserve"> </v>
          </cell>
          <cell r="N908" t="str">
            <v xml:space="preserve"> </v>
          </cell>
          <cell r="O908">
            <v>484</v>
          </cell>
        </row>
        <row r="909">
          <cell r="G909" t="str">
            <v>OH23f</v>
          </cell>
          <cell r="H909" t="str">
            <v>JC</v>
          </cell>
          <cell r="I909" t="str">
            <v>OH</v>
          </cell>
          <cell r="J909">
            <v>23</v>
          </cell>
          <cell r="K909" t="str">
            <v>OH</v>
          </cell>
          <cell r="L909">
            <v>23</v>
          </cell>
          <cell r="M909" t="str">
            <v xml:space="preserve"> </v>
          </cell>
          <cell r="N909" t="str">
            <v xml:space="preserve"> </v>
          </cell>
          <cell r="O909">
            <v>642</v>
          </cell>
        </row>
        <row r="910">
          <cell r="G910" t="str">
            <v>OH23j</v>
          </cell>
          <cell r="H910" t="str">
            <v>JC</v>
          </cell>
          <cell r="I910" t="str">
            <v>OH</v>
          </cell>
          <cell r="J910">
            <v>23</v>
          </cell>
          <cell r="K910" t="str">
            <v>OH</v>
          </cell>
          <cell r="L910">
            <v>23</v>
          </cell>
          <cell r="M910" t="str">
            <v xml:space="preserve"> </v>
          </cell>
          <cell r="N910" t="str">
            <v xml:space="preserve"> </v>
          </cell>
          <cell r="O910">
            <v>296</v>
          </cell>
        </row>
        <row r="911">
          <cell r="G911" t="str">
            <v>OH23k</v>
          </cell>
          <cell r="H911" t="str">
            <v>JC</v>
          </cell>
          <cell r="I911" t="str">
            <v>OH</v>
          </cell>
          <cell r="J911">
            <v>23</v>
          </cell>
          <cell r="K911" t="str">
            <v>OH</v>
          </cell>
          <cell r="L911">
            <v>23</v>
          </cell>
          <cell r="M911" t="str">
            <v xml:space="preserve"> </v>
          </cell>
          <cell r="N911" t="str">
            <v xml:space="preserve"> </v>
          </cell>
          <cell r="O911">
            <v>179</v>
          </cell>
        </row>
        <row r="912">
          <cell r="G912" t="str">
            <v>OI2a</v>
          </cell>
          <cell r="H912" t="str">
            <v>JT</v>
          </cell>
          <cell r="I912" t="str">
            <v>OI</v>
          </cell>
          <cell r="J912">
            <v>2</v>
          </cell>
          <cell r="K912" t="str">
            <v>OI</v>
          </cell>
          <cell r="L912">
            <v>1</v>
          </cell>
          <cell r="M912" t="str">
            <v xml:space="preserve"> </v>
          </cell>
          <cell r="N912" t="str">
            <v xml:space="preserve"> </v>
          </cell>
          <cell r="O912">
            <v>620</v>
          </cell>
        </row>
        <row r="913">
          <cell r="G913" t="str">
            <v>OI3a</v>
          </cell>
          <cell r="H913" t="str">
            <v>JT</v>
          </cell>
          <cell r="I913" t="str">
            <v>OI</v>
          </cell>
          <cell r="J913">
            <v>3</v>
          </cell>
          <cell r="K913" t="str">
            <v>OI</v>
          </cell>
          <cell r="L913">
            <v>2.1</v>
          </cell>
          <cell r="M913" t="str">
            <v xml:space="preserve"> </v>
          </cell>
          <cell r="N913" t="str">
            <v xml:space="preserve"> </v>
          </cell>
          <cell r="O913">
            <v>919</v>
          </cell>
        </row>
        <row r="914">
          <cell r="G914" t="str">
            <v>OI3b</v>
          </cell>
          <cell r="H914" t="str">
            <v>JC</v>
          </cell>
          <cell r="I914" t="str">
            <v>OI</v>
          </cell>
          <cell r="J914">
            <v>3</v>
          </cell>
          <cell r="K914" t="str">
            <v>OH</v>
          </cell>
          <cell r="L914">
            <v>16</v>
          </cell>
          <cell r="M914" t="str">
            <v xml:space="preserve"> </v>
          </cell>
          <cell r="N914" t="str">
            <v xml:space="preserve"> </v>
          </cell>
          <cell r="O914">
            <v>192</v>
          </cell>
        </row>
        <row r="915">
          <cell r="G915" t="str">
            <v>OI1b</v>
          </cell>
          <cell r="H915" t="str">
            <v>JC</v>
          </cell>
          <cell r="I915" t="str">
            <v>OI</v>
          </cell>
          <cell r="J915">
            <v>1</v>
          </cell>
          <cell r="K915" t="str">
            <v>OH</v>
          </cell>
          <cell r="L915">
            <v>9.16</v>
          </cell>
          <cell r="M915" t="str">
            <v xml:space="preserve"> </v>
          </cell>
          <cell r="N915" t="str">
            <v xml:space="preserve"> </v>
          </cell>
          <cell r="O915">
            <v>385</v>
          </cell>
        </row>
        <row r="916">
          <cell r="G916" t="str">
            <v>OI4a</v>
          </cell>
          <cell r="H916" t="str">
            <v>JT</v>
          </cell>
          <cell r="I916" t="str">
            <v>OI</v>
          </cell>
          <cell r="J916">
            <v>4</v>
          </cell>
          <cell r="K916" t="str">
            <v>BL</v>
          </cell>
          <cell r="L916">
            <v>0</v>
          </cell>
          <cell r="M916" t="str">
            <v xml:space="preserve"> </v>
          </cell>
          <cell r="N916" t="str">
            <v xml:space="preserve"> </v>
          </cell>
          <cell r="O916">
            <v>714</v>
          </cell>
        </row>
        <row r="917">
          <cell r="G917" t="str">
            <v>OI4b</v>
          </cell>
          <cell r="H917" t="str">
            <v>JC</v>
          </cell>
          <cell r="I917" t="str">
            <v>OI</v>
          </cell>
          <cell r="J917">
            <v>4</v>
          </cell>
          <cell r="K917" t="str">
            <v>OI</v>
          </cell>
          <cell r="L917">
            <v>5</v>
          </cell>
          <cell r="M917" t="str">
            <v xml:space="preserve"> </v>
          </cell>
          <cell r="N917" t="str">
            <v xml:space="preserve"> </v>
          </cell>
          <cell r="O917">
            <v>691</v>
          </cell>
        </row>
        <row r="918">
          <cell r="G918" t="str">
            <v>OI5b</v>
          </cell>
          <cell r="H918" t="str">
            <v>JC</v>
          </cell>
          <cell r="I918" t="str">
            <v>OI</v>
          </cell>
          <cell r="J918">
            <v>5</v>
          </cell>
          <cell r="K918" t="str">
            <v>OI</v>
          </cell>
          <cell r="L918">
            <v>6</v>
          </cell>
          <cell r="M918" t="str">
            <v xml:space="preserve"> </v>
          </cell>
          <cell r="N918" t="str">
            <v xml:space="preserve"> </v>
          </cell>
          <cell r="O918">
            <v>553</v>
          </cell>
        </row>
        <row r="919">
          <cell r="G919" t="str">
            <v>OI6e</v>
          </cell>
          <cell r="H919" t="str">
            <v>JU</v>
          </cell>
          <cell r="I919" t="str">
            <v>OI</v>
          </cell>
          <cell r="J919">
            <v>6</v>
          </cell>
          <cell r="K919" t="str">
            <v>OH</v>
          </cell>
          <cell r="L919">
            <v>15</v>
          </cell>
          <cell r="M919" t="str">
            <v>OI</v>
          </cell>
          <cell r="N919" t="str">
            <v>7,9,10</v>
          </cell>
          <cell r="O919">
            <v>492</v>
          </cell>
        </row>
        <row r="920">
          <cell r="G920" t="str">
            <v>OI7a</v>
          </cell>
          <cell r="H920" t="str">
            <v>JT</v>
          </cell>
          <cell r="I920" t="str">
            <v>OI</v>
          </cell>
          <cell r="J920">
            <v>7</v>
          </cell>
          <cell r="K920" t="str">
            <v>OH</v>
          </cell>
          <cell r="L920">
            <v>15</v>
          </cell>
          <cell r="M920" t="str">
            <v xml:space="preserve"> </v>
          </cell>
          <cell r="N920" t="str">
            <v xml:space="preserve"> </v>
          </cell>
          <cell r="O920">
            <v>521</v>
          </cell>
        </row>
        <row r="921">
          <cell r="G921" t="str">
            <v>OI7b</v>
          </cell>
          <cell r="H921" t="str">
            <v>JC</v>
          </cell>
          <cell r="I921" t="str">
            <v>OI</v>
          </cell>
          <cell r="J921">
            <v>7</v>
          </cell>
          <cell r="K921" t="str">
            <v>OI</v>
          </cell>
          <cell r="L921">
            <v>8</v>
          </cell>
          <cell r="M921" t="str">
            <v xml:space="preserve"> </v>
          </cell>
          <cell r="N921" t="str">
            <v xml:space="preserve"> </v>
          </cell>
          <cell r="O921">
            <v>128</v>
          </cell>
        </row>
        <row r="922">
          <cell r="G922" t="str">
            <v>OI8a</v>
          </cell>
          <cell r="H922" t="str">
            <v>JT</v>
          </cell>
          <cell r="I922" t="str">
            <v>OI</v>
          </cell>
          <cell r="J922">
            <v>8</v>
          </cell>
          <cell r="K922" t="str">
            <v>OH</v>
          </cell>
          <cell r="L922">
            <v>15</v>
          </cell>
          <cell r="M922" t="str">
            <v xml:space="preserve"> </v>
          </cell>
          <cell r="N922" t="str">
            <v xml:space="preserve"> </v>
          </cell>
          <cell r="O922">
            <v>343</v>
          </cell>
        </row>
        <row r="923">
          <cell r="G923" t="str">
            <v>OI9a</v>
          </cell>
          <cell r="H923" t="str">
            <v>JT</v>
          </cell>
          <cell r="I923" t="str">
            <v>OI</v>
          </cell>
          <cell r="J923">
            <v>9</v>
          </cell>
          <cell r="K923" t="str">
            <v>OI</v>
          </cell>
          <cell r="L923">
            <v>7</v>
          </cell>
          <cell r="M923" t="str">
            <v xml:space="preserve"> </v>
          </cell>
          <cell r="N923" t="str">
            <v xml:space="preserve"> </v>
          </cell>
          <cell r="O923">
            <v>616</v>
          </cell>
        </row>
        <row r="924">
          <cell r="G924" t="str">
            <v>OI9b</v>
          </cell>
          <cell r="H924" t="str">
            <v>JC</v>
          </cell>
          <cell r="I924" t="str">
            <v>OI</v>
          </cell>
          <cell r="J924">
            <v>9</v>
          </cell>
          <cell r="K924" t="str">
            <v>OI</v>
          </cell>
          <cell r="L924">
            <v>8</v>
          </cell>
          <cell r="M924" t="str">
            <v xml:space="preserve"> </v>
          </cell>
          <cell r="N924" t="str">
            <v xml:space="preserve"> </v>
          </cell>
          <cell r="O924">
            <v>815</v>
          </cell>
        </row>
        <row r="925">
          <cell r="G925" t="str">
            <v>OI10e</v>
          </cell>
          <cell r="H925" t="str">
            <v>JU</v>
          </cell>
          <cell r="I925" t="str">
            <v>OI</v>
          </cell>
          <cell r="J925">
            <v>10</v>
          </cell>
          <cell r="K925" t="str">
            <v>OI</v>
          </cell>
          <cell r="L925">
            <v>6</v>
          </cell>
          <cell r="M925" t="str">
            <v xml:space="preserve"> </v>
          </cell>
          <cell r="N925" t="str">
            <v xml:space="preserve"> </v>
          </cell>
          <cell r="O925">
            <v>579</v>
          </cell>
        </row>
        <row r="926">
          <cell r="G926" t="str">
            <v>OI10b</v>
          </cell>
          <cell r="H926" t="str">
            <v>JC</v>
          </cell>
          <cell r="I926" t="str">
            <v>OI</v>
          </cell>
          <cell r="J926">
            <v>10</v>
          </cell>
          <cell r="K926" t="str">
            <v>OI</v>
          </cell>
          <cell r="L926">
            <v>9</v>
          </cell>
          <cell r="M926" t="str">
            <v xml:space="preserve"> </v>
          </cell>
          <cell r="N926" t="str">
            <v xml:space="preserve"> </v>
          </cell>
          <cell r="O926">
            <v>515</v>
          </cell>
        </row>
        <row r="927">
          <cell r="G927" t="str">
            <v>OI11e</v>
          </cell>
          <cell r="H927" t="str">
            <v>JU</v>
          </cell>
          <cell r="I927" t="str">
            <v>OI</v>
          </cell>
          <cell r="J927">
            <v>11</v>
          </cell>
          <cell r="K927" t="str">
            <v>OI</v>
          </cell>
          <cell r="L927">
            <v>5</v>
          </cell>
          <cell r="M927" t="str">
            <v xml:space="preserve"> </v>
          </cell>
          <cell r="N927" t="str">
            <v xml:space="preserve"> </v>
          </cell>
          <cell r="O927">
            <v>332</v>
          </cell>
        </row>
        <row r="928">
          <cell r="G928" t="str">
            <v>OI11b</v>
          </cell>
          <cell r="H928" t="str">
            <v>JC</v>
          </cell>
          <cell r="I928" t="str">
            <v>OI</v>
          </cell>
          <cell r="J928">
            <v>11</v>
          </cell>
          <cell r="K928" t="str">
            <v>OI</v>
          </cell>
          <cell r="L928">
            <v>10</v>
          </cell>
          <cell r="M928" t="str">
            <v xml:space="preserve"> </v>
          </cell>
          <cell r="N928" t="str">
            <v xml:space="preserve"> </v>
          </cell>
          <cell r="O928">
            <v>614</v>
          </cell>
        </row>
        <row r="929">
          <cell r="G929" t="str">
            <v>OI12e</v>
          </cell>
          <cell r="H929" t="str">
            <v>JU</v>
          </cell>
          <cell r="I929" t="str">
            <v>OI</v>
          </cell>
          <cell r="J929">
            <v>12</v>
          </cell>
          <cell r="K929" t="str">
            <v>OI</v>
          </cell>
          <cell r="L929">
            <v>4.5</v>
          </cell>
          <cell r="M929" t="str">
            <v xml:space="preserve"> </v>
          </cell>
          <cell r="N929" t="str">
            <v xml:space="preserve"> </v>
          </cell>
          <cell r="O929">
            <v>391</v>
          </cell>
        </row>
        <row r="930">
          <cell r="G930" t="str">
            <v>OI12b</v>
          </cell>
          <cell r="H930" t="str">
            <v>JC</v>
          </cell>
          <cell r="I930" t="str">
            <v>OI</v>
          </cell>
          <cell r="J930">
            <v>12</v>
          </cell>
          <cell r="K930" t="str">
            <v>OI</v>
          </cell>
          <cell r="L930">
            <v>11</v>
          </cell>
          <cell r="M930" t="str">
            <v xml:space="preserve"> </v>
          </cell>
          <cell r="N930" t="str">
            <v xml:space="preserve"> </v>
          </cell>
          <cell r="O930">
            <v>854</v>
          </cell>
        </row>
        <row r="931">
          <cell r="G931" t="str">
            <v>OI13e1</v>
          </cell>
          <cell r="H931" t="str">
            <v>JU</v>
          </cell>
          <cell r="I931" t="str">
            <v>OI</v>
          </cell>
          <cell r="J931">
            <v>13</v>
          </cell>
          <cell r="K931" t="str">
            <v>OI</v>
          </cell>
          <cell r="L931">
            <v>4</v>
          </cell>
          <cell r="M931" t="str">
            <v xml:space="preserve"> </v>
          </cell>
          <cell r="N931" t="str">
            <v xml:space="preserve"> </v>
          </cell>
          <cell r="O931">
            <v>317</v>
          </cell>
        </row>
        <row r="932">
          <cell r="G932" t="str">
            <v>OI13b</v>
          </cell>
          <cell r="H932" t="str">
            <v>JC</v>
          </cell>
          <cell r="I932" t="str">
            <v>OI</v>
          </cell>
          <cell r="J932">
            <v>13</v>
          </cell>
          <cell r="K932" t="str">
            <v>OI</v>
          </cell>
          <cell r="L932">
            <v>12</v>
          </cell>
          <cell r="M932" t="str">
            <v xml:space="preserve"> </v>
          </cell>
          <cell r="N932" t="str">
            <v xml:space="preserve"> </v>
          </cell>
          <cell r="O932">
            <v>921</v>
          </cell>
        </row>
        <row r="933">
          <cell r="G933" t="str">
            <v>OI14a</v>
          </cell>
          <cell r="H933" t="str">
            <v>JT</v>
          </cell>
          <cell r="I933" t="str">
            <v>OI</v>
          </cell>
          <cell r="J933">
            <v>14</v>
          </cell>
          <cell r="K933" t="str">
            <v>OI</v>
          </cell>
          <cell r="L933">
            <v>13</v>
          </cell>
          <cell r="M933" t="str">
            <v xml:space="preserve"> </v>
          </cell>
          <cell r="N933" t="str">
            <v xml:space="preserve"> </v>
          </cell>
          <cell r="O933">
            <v>1080</v>
          </cell>
        </row>
        <row r="934">
          <cell r="G934" t="str">
            <v>OI14d</v>
          </cell>
          <cell r="H934" t="str">
            <v>JC</v>
          </cell>
          <cell r="I934" t="str">
            <v>OI</v>
          </cell>
          <cell r="J934">
            <v>14</v>
          </cell>
          <cell r="K934" t="str">
            <v>BL</v>
          </cell>
          <cell r="L934">
            <v>0</v>
          </cell>
          <cell r="M934" t="str">
            <v xml:space="preserve"> </v>
          </cell>
          <cell r="N934" t="str">
            <v xml:space="preserve"> </v>
          </cell>
          <cell r="O934">
            <v>814</v>
          </cell>
        </row>
        <row r="935">
          <cell r="G935" t="str">
            <v>OI15a</v>
          </cell>
          <cell r="H935" t="str">
            <v>JT</v>
          </cell>
          <cell r="I935" t="str">
            <v>OI</v>
          </cell>
          <cell r="J935">
            <v>15</v>
          </cell>
          <cell r="K935" t="str">
            <v>OI</v>
          </cell>
          <cell r="L935">
            <v>14</v>
          </cell>
          <cell r="M935" t="str">
            <v xml:space="preserve"> </v>
          </cell>
          <cell r="N935" t="str">
            <v xml:space="preserve"> </v>
          </cell>
          <cell r="O935">
            <v>249</v>
          </cell>
        </row>
        <row r="936">
          <cell r="G936" t="str">
            <v>OI15b</v>
          </cell>
          <cell r="H936" t="str">
            <v>JC</v>
          </cell>
          <cell r="I936" t="str">
            <v>OI</v>
          </cell>
          <cell r="J936">
            <v>15</v>
          </cell>
          <cell r="K936" t="str">
            <v>OI</v>
          </cell>
          <cell r="L936">
            <v>17</v>
          </cell>
          <cell r="M936" t="str">
            <v xml:space="preserve"> </v>
          </cell>
          <cell r="N936" t="str">
            <v xml:space="preserve"> </v>
          </cell>
          <cell r="O936">
            <v>555</v>
          </cell>
        </row>
        <row r="937">
          <cell r="G937" t="str">
            <v>OI16b</v>
          </cell>
          <cell r="H937" t="str">
            <v>JC</v>
          </cell>
          <cell r="I937" t="str">
            <v>OI</v>
          </cell>
          <cell r="J937">
            <v>16</v>
          </cell>
          <cell r="K937" t="str">
            <v>OI</v>
          </cell>
          <cell r="L937">
            <v>17</v>
          </cell>
          <cell r="M937" t="str">
            <v xml:space="preserve"> </v>
          </cell>
          <cell r="N937" t="str">
            <v xml:space="preserve"> </v>
          </cell>
          <cell r="O937">
            <v>529</v>
          </cell>
        </row>
        <row r="938">
          <cell r="G938" t="str">
            <v>OI16a</v>
          </cell>
          <cell r="H938" t="str">
            <v>JT</v>
          </cell>
          <cell r="I938" t="str">
            <v>OI</v>
          </cell>
          <cell r="J938">
            <v>16</v>
          </cell>
          <cell r="K938" t="str">
            <v>OI</v>
          </cell>
          <cell r="L938">
            <v>15.17</v>
          </cell>
          <cell r="M938" t="str">
            <v xml:space="preserve"> </v>
          </cell>
          <cell r="N938" t="str">
            <v xml:space="preserve"> </v>
          </cell>
          <cell r="O938">
            <v>1225</v>
          </cell>
        </row>
        <row r="939">
          <cell r="G939" t="str">
            <v>OI16d</v>
          </cell>
          <cell r="H939" t="str">
            <v>JC</v>
          </cell>
          <cell r="I939" t="str">
            <v>OI</v>
          </cell>
          <cell r="J939">
            <v>16</v>
          </cell>
          <cell r="K939" t="str">
            <v>BL</v>
          </cell>
          <cell r="L939">
            <v>0</v>
          </cell>
          <cell r="M939" t="str">
            <v xml:space="preserve"> </v>
          </cell>
          <cell r="N939" t="str">
            <v xml:space="preserve"> </v>
          </cell>
          <cell r="O939">
            <v>413</v>
          </cell>
        </row>
        <row r="940">
          <cell r="G940" t="str">
            <v>OI17a</v>
          </cell>
          <cell r="H940" t="str">
            <v>JT</v>
          </cell>
          <cell r="I940" t="str">
            <v>OI</v>
          </cell>
          <cell r="J940">
            <v>17</v>
          </cell>
          <cell r="K940" t="str">
            <v>OI</v>
          </cell>
          <cell r="L940">
            <v>14.13</v>
          </cell>
          <cell r="M940" t="str">
            <v xml:space="preserve"> </v>
          </cell>
          <cell r="N940" t="str">
            <v xml:space="preserve"> </v>
          </cell>
          <cell r="O940">
            <v>567</v>
          </cell>
        </row>
        <row r="941">
          <cell r="G941" t="str">
            <v>OI17b</v>
          </cell>
          <cell r="H941" t="str">
            <v>JC</v>
          </cell>
          <cell r="I941" t="str">
            <v>OI</v>
          </cell>
          <cell r="J941">
            <v>17</v>
          </cell>
          <cell r="K941" t="str">
            <v>OI</v>
          </cell>
          <cell r="L941">
            <v>18</v>
          </cell>
          <cell r="M941" t="str">
            <v xml:space="preserve"> </v>
          </cell>
          <cell r="N941" t="str">
            <v xml:space="preserve"> </v>
          </cell>
          <cell r="O941">
            <v>658</v>
          </cell>
        </row>
        <row r="942">
          <cell r="G942" t="str">
            <v>OI18a</v>
          </cell>
          <cell r="H942" t="str">
            <v>JT</v>
          </cell>
          <cell r="I942" t="str">
            <v>OI</v>
          </cell>
          <cell r="J942">
            <v>18</v>
          </cell>
          <cell r="K942" t="str">
            <v>OI</v>
          </cell>
          <cell r="L942">
            <v>12</v>
          </cell>
          <cell r="M942" t="str">
            <v xml:space="preserve"> </v>
          </cell>
          <cell r="N942" t="str">
            <v xml:space="preserve"> </v>
          </cell>
          <cell r="O942">
            <v>202</v>
          </cell>
        </row>
        <row r="943">
          <cell r="G943" t="str">
            <v>OI18b</v>
          </cell>
          <cell r="H943" t="str">
            <v>JC</v>
          </cell>
          <cell r="I943" t="str">
            <v>OI</v>
          </cell>
          <cell r="J943">
            <v>18</v>
          </cell>
          <cell r="K943" t="str">
            <v>OI</v>
          </cell>
          <cell r="L943">
            <v>19</v>
          </cell>
          <cell r="M943" t="str">
            <v xml:space="preserve"> </v>
          </cell>
          <cell r="N943" t="str">
            <v xml:space="preserve"> </v>
          </cell>
          <cell r="O943">
            <v>683</v>
          </cell>
        </row>
        <row r="944">
          <cell r="G944" t="str">
            <v>OI19a</v>
          </cell>
          <cell r="H944" t="str">
            <v>JT</v>
          </cell>
          <cell r="I944" t="str">
            <v>OI</v>
          </cell>
          <cell r="J944">
            <v>19</v>
          </cell>
          <cell r="K944" t="str">
            <v>OI</v>
          </cell>
          <cell r="L944">
            <v>11.1</v>
          </cell>
          <cell r="M944" t="str">
            <v xml:space="preserve"> </v>
          </cell>
          <cell r="N944" t="str">
            <v xml:space="preserve"> </v>
          </cell>
          <cell r="O944">
            <v>539</v>
          </cell>
        </row>
        <row r="945">
          <cell r="G945" t="str">
            <v>OI19b</v>
          </cell>
          <cell r="H945" t="str">
            <v>JC</v>
          </cell>
          <cell r="I945" t="str">
            <v>OI</v>
          </cell>
          <cell r="J945">
            <v>19</v>
          </cell>
          <cell r="K945" t="str">
            <v>OI</v>
          </cell>
          <cell r="L945">
            <v>20</v>
          </cell>
          <cell r="M945" t="str">
            <v xml:space="preserve"> </v>
          </cell>
          <cell r="N945" t="str">
            <v xml:space="preserve"> </v>
          </cell>
          <cell r="O945">
            <v>799</v>
          </cell>
        </row>
        <row r="946">
          <cell r="G946" t="str">
            <v>OI20a</v>
          </cell>
          <cell r="H946" t="str">
            <v>JT</v>
          </cell>
          <cell r="I946" t="str">
            <v>OI</v>
          </cell>
          <cell r="J946">
            <v>20</v>
          </cell>
          <cell r="K946" t="str">
            <v>OI</v>
          </cell>
          <cell r="L946">
            <v>10</v>
          </cell>
          <cell r="M946" t="str">
            <v xml:space="preserve"> </v>
          </cell>
          <cell r="N946" t="str">
            <v xml:space="preserve"> </v>
          </cell>
          <cell r="O946">
            <v>534</v>
          </cell>
        </row>
        <row r="947">
          <cell r="G947" t="str">
            <v>OI20b</v>
          </cell>
          <cell r="H947" t="str">
            <v>JC</v>
          </cell>
          <cell r="I947" t="str">
            <v>OI</v>
          </cell>
          <cell r="J947">
            <v>20</v>
          </cell>
          <cell r="K947" t="str">
            <v>OI</v>
          </cell>
          <cell r="L947">
            <v>9.8000000000000007</v>
          </cell>
          <cell r="M947" t="str">
            <v xml:space="preserve"> </v>
          </cell>
          <cell r="N947" t="str">
            <v xml:space="preserve"> </v>
          </cell>
          <cell r="O947">
            <v>624</v>
          </cell>
        </row>
        <row r="948">
          <cell r="G948" t="str">
            <v>OI21a</v>
          </cell>
          <cell r="H948" t="str">
            <v>JT</v>
          </cell>
          <cell r="I948" t="str">
            <v>OI</v>
          </cell>
          <cell r="J948">
            <v>21</v>
          </cell>
          <cell r="K948" t="str">
            <v>OI</v>
          </cell>
          <cell r="L948" t="str">
            <v>16,17,18,19</v>
          </cell>
          <cell r="M948" t="str">
            <v xml:space="preserve"> </v>
          </cell>
          <cell r="N948" t="str">
            <v xml:space="preserve"> </v>
          </cell>
          <cell r="O948">
            <v>1682</v>
          </cell>
        </row>
        <row r="949">
          <cell r="G949" t="str">
            <v>OI21b</v>
          </cell>
          <cell r="H949" t="str">
            <v>JC</v>
          </cell>
          <cell r="I949" t="str">
            <v>OI</v>
          </cell>
          <cell r="J949">
            <v>21</v>
          </cell>
          <cell r="K949" t="str">
            <v>OI</v>
          </cell>
          <cell r="L949">
            <v>20.25</v>
          </cell>
          <cell r="M949" t="str">
            <v xml:space="preserve"> </v>
          </cell>
          <cell r="N949" t="str">
            <v xml:space="preserve"> </v>
          </cell>
          <cell r="O949">
            <v>235</v>
          </cell>
        </row>
        <row r="950">
          <cell r="G950" t="str">
            <v>OI22a</v>
          </cell>
          <cell r="H950" t="str">
            <v>JT</v>
          </cell>
          <cell r="I950" t="str">
            <v>OI</v>
          </cell>
          <cell r="J950">
            <v>22</v>
          </cell>
          <cell r="K950" t="str">
            <v>OI</v>
          </cell>
          <cell r="L950">
            <v>16</v>
          </cell>
          <cell r="M950" t="str">
            <v xml:space="preserve"> </v>
          </cell>
          <cell r="N950" t="str">
            <v xml:space="preserve"> </v>
          </cell>
          <cell r="O950">
            <v>926</v>
          </cell>
        </row>
        <row r="951">
          <cell r="G951" t="str">
            <v>OI22b</v>
          </cell>
          <cell r="H951" t="str">
            <v>JC</v>
          </cell>
          <cell r="I951" t="str">
            <v>OI</v>
          </cell>
          <cell r="J951">
            <v>22</v>
          </cell>
          <cell r="K951" t="str">
            <v>OI</v>
          </cell>
          <cell r="L951">
            <v>21.24</v>
          </cell>
          <cell r="M951" t="str">
            <v xml:space="preserve"> </v>
          </cell>
          <cell r="N951" t="str">
            <v xml:space="preserve"> </v>
          </cell>
          <cell r="O951">
            <v>210</v>
          </cell>
        </row>
        <row r="952">
          <cell r="G952" t="str">
            <v>OI23a</v>
          </cell>
          <cell r="H952" t="str">
            <v>JT</v>
          </cell>
          <cell r="I952" t="str">
            <v>OI</v>
          </cell>
          <cell r="J952">
            <v>23</v>
          </cell>
          <cell r="K952" t="str">
            <v>OI</v>
          </cell>
          <cell r="L952">
            <v>22</v>
          </cell>
          <cell r="M952" t="str">
            <v xml:space="preserve"> </v>
          </cell>
          <cell r="N952" t="str">
            <v xml:space="preserve"> </v>
          </cell>
          <cell r="O952">
            <v>142</v>
          </cell>
        </row>
        <row r="953">
          <cell r="G953" t="str">
            <v>OI24a</v>
          </cell>
          <cell r="H953" t="str">
            <v>JT</v>
          </cell>
          <cell r="I953" t="str">
            <v>OI</v>
          </cell>
          <cell r="J953">
            <v>24</v>
          </cell>
          <cell r="K953" t="str">
            <v>OI</v>
          </cell>
          <cell r="L953">
            <v>21</v>
          </cell>
          <cell r="M953" t="str">
            <v xml:space="preserve"> </v>
          </cell>
          <cell r="N953" t="str">
            <v xml:space="preserve"> </v>
          </cell>
          <cell r="O953">
            <v>1533</v>
          </cell>
        </row>
        <row r="954">
          <cell r="G954" t="str">
            <v>OI24b</v>
          </cell>
          <cell r="H954" t="str">
            <v>JC</v>
          </cell>
          <cell r="I954" t="str">
            <v>OI</v>
          </cell>
          <cell r="J954">
            <v>24</v>
          </cell>
          <cell r="K954" t="str">
            <v>OI</v>
          </cell>
          <cell r="L954">
            <v>25.26</v>
          </cell>
          <cell r="M954" t="str">
            <v xml:space="preserve"> </v>
          </cell>
          <cell r="N954" t="str">
            <v xml:space="preserve"> </v>
          </cell>
          <cell r="O954">
            <v>572</v>
          </cell>
        </row>
        <row r="955">
          <cell r="G955" t="str">
            <v>OI25a</v>
          </cell>
          <cell r="H955" t="str">
            <v>JT</v>
          </cell>
          <cell r="I955" t="str">
            <v>OI</v>
          </cell>
          <cell r="J955">
            <v>25</v>
          </cell>
          <cell r="K955" t="str">
            <v>OI</v>
          </cell>
          <cell r="L955">
            <v>20</v>
          </cell>
          <cell r="M955" t="str">
            <v xml:space="preserve"> </v>
          </cell>
          <cell r="N955" t="str">
            <v xml:space="preserve"> </v>
          </cell>
          <cell r="O955">
            <v>1011</v>
          </cell>
        </row>
        <row r="956">
          <cell r="G956" t="str">
            <v>OI26a</v>
          </cell>
          <cell r="H956" t="str">
            <v>JT</v>
          </cell>
          <cell r="I956" t="str">
            <v>OI</v>
          </cell>
          <cell r="J956">
            <v>26</v>
          </cell>
          <cell r="K956" t="str">
            <v>OI</v>
          </cell>
          <cell r="L956">
            <v>25</v>
          </cell>
          <cell r="M956" t="str">
            <v xml:space="preserve"> </v>
          </cell>
          <cell r="N956" t="str">
            <v xml:space="preserve"> </v>
          </cell>
          <cell r="O956">
            <v>1149</v>
          </cell>
        </row>
        <row r="957">
          <cell r="G957" t="str">
            <v>OI26b</v>
          </cell>
          <cell r="H957" t="str">
            <v>JC</v>
          </cell>
          <cell r="I957" t="str">
            <v>OI</v>
          </cell>
          <cell r="J957">
            <v>26</v>
          </cell>
          <cell r="K957" t="str">
            <v>OG</v>
          </cell>
          <cell r="L957">
            <v>17</v>
          </cell>
          <cell r="M957" t="str">
            <v xml:space="preserve"> </v>
          </cell>
          <cell r="N957" t="str">
            <v xml:space="preserve"> </v>
          </cell>
          <cell r="O957">
            <v>140</v>
          </cell>
        </row>
        <row r="958">
          <cell r="G958" t="str">
            <v>OI23d</v>
          </cell>
          <cell r="H958" t="str">
            <v>JC</v>
          </cell>
          <cell r="I958" t="str">
            <v>OI</v>
          </cell>
          <cell r="J958">
            <v>23</v>
          </cell>
          <cell r="K958" t="str">
            <v>BL</v>
          </cell>
          <cell r="L958">
            <v>0</v>
          </cell>
          <cell r="M958" t="str">
            <v xml:space="preserve"> </v>
          </cell>
          <cell r="N958" t="str">
            <v xml:space="preserve"> </v>
          </cell>
          <cell r="O958">
            <v>333</v>
          </cell>
        </row>
        <row r="959">
          <cell r="G959" t="str">
            <v>OI27b</v>
          </cell>
          <cell r="H959" t="str">
            <v>JC</v>
          </cell>
          <cell r="I959" t="str">
            <v>OI</v>
          </cell>
          <cell r="J959">
            <v>27</v>
          </cell>
          <cell r="K959" t="str">
            <v>OG</v>
          </cell>
          <cell r="L959">
            <v>23</v>
          </cell>
          <cell r="M959" t="str">
            <v xml:space="preserve"> </v>
          </cell>
          <cell r="N959" t="str">
            <v xml:space="preserve"> </v>
          </cell>
          <cell r="O959">
            <v>900</v>
          </cell>
        </row>
        <row r="960">
          <cell r="G960" t="str">
            <v>OI27c</v>
          </cell>
          <cell r="H960" t="str">
            <v>JC</v>
          </cell>
          <cell r="I960" t="str">
            <v>OI</v>
          </cell>
          <cell r="J960">
            <v>27</v>
          </cell>
          <cell r="K960" t="str">
            <v>BL</v>
          </cell>
          <cell r="L960">
            <v>0</v>
          </cell>
          <cell r="M960" t="str">
            <v xml:space="preserve"> </v>
          </cell>
          <cell r="N960" t="str">
            <v xml:space="preserve"> </v>
          </cell>
          <cell r="O960">
            <v>500</v>
          </cell>
        </row>
        <row r="961">
          <cell r="G961" t="str">
            <v>OI2c</v>
          </cell>
          <cell r="H961" t="str">
            <v>JC</v>
          </cell>
          <cell r="I961" t="str">
            <v>OI</v>
          </cell>
          <cell r="J961">
            <v>2</v>
          </cell>
          <cell r="K961" t="str">
            <v>BL</v>
          </cell>
          <cell r="L961">
            <v>0</v>
          </cell>
          <cell r="M961" t="str">
            <v xml:space="preserve"> </v>
          </cell>
          <cell r="N961" t="str">
            <v xml:space="preserve"> </v>
          </cell>
          <cell r="O961">
            <v>368</v>
          </cell>
        </row>
        <row r="962">
          <cell r="G962" t="str">
            <v>OI5d</v>
          </cell>
          <cell r="H962" t="str">
            <v>JC</v>
          </cell>
          <cell r="I962" t="str">
            <v>OI</v>
          </cell>
          <cell r="J962">
            <v>5</v>
          </cell>
          <cell r="K962" t="str">
            <v>BL</v>
          </cell>
          <cell r="L962">
            <v>0</v>
          </cell>
          <cell r="M962" t="str">
            <v xml:space="preserve"> </v>
          </cell>
          <cell r="N962" t="str">
            <v xml:space="preserve"> </v>
          </cell>
          <cell r="O962">
            <v>167</v>
          </cell>
        </row>
        <row r="963">
          <cell r="G963" t="str">
            <v>OI6b</v>
          </cell>
          <cell r="H963" t="str">
            <v>JC</v>
          </cell>
          <cell r="I963" t="str">
            <v>OI</v>
          </cell>
          <cell r="J963">
            <v>6</v>
          </cell>
          <cell r="K963" t="str">
            <v>OH</v>
          </cell>
          <cell r="L963">
            <v>16.899999999999999</v>
          </cell>
          <cell r="M963" t="str">
            <v xml:space="preserve"> </v>
          </cell>
          <cell r="N963" t="str">
            <v xml:space="preserve"> </v>
          </cell>
          <cell r="O963">
            <v>356</v>
          </cell>
        </row>
        <row r="964">
          <cell r="G964" t="str">
            <v>OI13e2</v>
          </cell>
          <cell r="H964" t="str">
            <v>JU</v>
          </cell>
          <cell r="I964" t="str">
            <v>OI</v>
          </cell>
          <cell r="J964">
            <v>13</v>
          </cell>
          <cell r="K964" t="str">
            <v>OI</v>
          </cell>
          <cell r="L964">
            <v>13</v>
          </cell>
          <cell r="M964" t="str">
            <v xml:space="preserve"> </v>
          </cell>
          <cell r="N964" t="str">
            <v xml:space="preserve"> </v>
          </cell>
          <cell r="O964">
            <v>952</v>
          </cell>
        </row>
        <row r="965">
          <cell r="G965" t="str">
            <v>OI13d</v>
          </cell>
          <cell r="H965" t="str">
            <v>JC</v>
          </cell>
          <cell r="I965" t="str">
            <v>OI</v>
          </cell>
          <cell r="J965">
            <v>13</v>
          </cell>
          <cell r="K965" t="str">
            <v>BL</v>
          </cell>
          <cell r="L965">
            <v>0</v>
          </cell>
          <cell r="M965" t="str">
            <v xml:space="preserve"> </v>
          </cell>
          <cell r="N965" t="str">
            <v xml:space="preserve"> </v>
          </cell>
          <cell r="O965">
            <v>226</v>
          </cell>
        </row>
        <row r="966">
          <cell r="G966" t="str">
            <v>OI3d</v>
          </cell>
          <cell r="H966" t="str">
            <v>JC</v>
          </cell>
          <cell r="I966" t="str">
            <v>OI</v>
          </cell>
          <cell r="J966">
            <v>3</v>
          </cell>
          <cell r="K966" t="str">
            <v>BL</v>
          </cell>
          <cell r="L966">
            <v>0</v>
          </cell>
          <cell r="M966" t="str">
            <v xml:space="preserve"> </v>
          </cell>
          <cell r="N966" t="str">
            <v xml:space="preserve"> </v>
          </cell>
          <cell r="O966">
            <v>113</v>
          </cell>
        </row>
        <row r="967">
          <cell r="G967" t="str">
            <v>OI1f</v>
          </cell>
          <cell r="H967" t="str">
            <v>JC</v>
          </cell>
          <cell r="I967" t="str">
            <v>OI</v>
          </cell>
          <cell r="J967">
            <v>1</v>
          </cell>
          <cell r="K967" t="str">
            <v>OI</v>
          </cell>
          <cell r="L967">
            <v>1</v>
          </cell>
          <cell r="M967" t="str">
            <v xml:space="preserve"> </v>
          </cell>
          <cell r="N967" t="str">
            <v xml:space="preserve"> </v>
          </cell>
          <cell r="O967">
            <v>1072</v>
          </cell>
        </row>
        <row r="968">
          <cell r="G968" t="str">
            <v>OI1g</v>
          </cell>
          <cell r="H968" t="str">
            <v>JC</v>
          </cell>
          <cell r="I968" t="str">
            <v>OI</v>
          </cell>
          <cell r="J968">
            <v>1</v>
          </cell>
          <cell r="K968" t="str">
            <v>OI</v>
          </cell>
          <cell r="L968">
            <v>1</v>
          </cell>
          <cell r="M968" t="str">
            <v xml:space="preserve"> </v>
          </cell>
          <cell r="N968" t="str">
            <v xml:space="preserve"> </v>
          </cell>
          <cell r="O968">
            <v>98</v>
          </cell>
        </row>
        <row r="969">
          <cell r="G969" t="str">
            <v>OI2f</v>
          </cell>
          <cell r="H969" t="str">
            <v>JC</v>
          </cell>
          <cell r="I969" t="str">
            <v>OI</v>
          </cell>
          <cell r="J969">
            <v>2</v>
          </cell>
          <cell r="K969" t="str">
            <v>OI</v>
          </cell>
          <cell r="L969">
            <v>2</v>
          </cell>
          <cell r="M969" t="str">
            <v xml:space="preserve"> </v>
          </cell>
          <cell r="N969" t="str">
            <v xml:space="preserve"> </v>
          </cell>
          <cell r="O969">
            <v>611</v>
          </cell>
        </row>
        <row r="970">
          <cell r="G970" t="str">
            <v>OI2g</v>
          </cell>
          <cell r="H970" t="str">
            <v>JC</v>
          </cell>
          <cell r="I970" t="str">
            <v>OI</v>
          </cell>
          <cell r="J970">
            <v>2</v>
          </cell>
          <cell r="K970" t="str">
            <v>OI</v>
          </cell>
          <cell r="L970">
            <v>2</v>
          </cell>
          <cell r="M970" t="str">
            <v xml:space="preserve"> </v>
          </cell>
          <cell r="N970" t="str">
            <v xml:space="preserve"> </v>
          </cell>
          <cell r="O970">
            <v>324</v>
          </cell>
        </row>
        <row r="971">
          <cell r="G971" t="str">
            <v>OI2j</v>
          </cell>
          <cell r="H971" t="str">
            <v>JC</v>
          </cell>
          <cell r="I971" t="str">
            <v>OI</v>
          </cell>
          <cell r="J971">
            <v>2</v>
          </cell>
          <cell r="K971" t="str">
            <v>OI</v>
          </cell>
          <cell r="L971">
            <v>2</v>
          </cell>
          <cell r="M971" t="str">
            <v xml:space="preserve"> </v>
          </cell>
          <cell r="N971" t="str">
            <v xml:space="preserve"> </v>
          </cell>
          <cell r="O971">
            <v>350</v>
          </cell>
        </row>
        <row r="972">
          <cell r="G972" t="str">
            <v>OI2h</v>
          </cell>
          <cell r="H972" t="str">
            <v>JC</v>
          </cell>
          <cell r="I972" t="str">
            <v>OI</v>
          </cell>
          <cell r="J972">
            <v>2</v>
          </cell>
          <cell r="K972" t="str">
            <v>OI</v>
          </cell>
          <cell r="L972">
            <v>2</v>
          </cell>
          <cell r="M972" t="str">
            <v xml:space="preserve"> </v>
          </cell>
          <cell r="N972" t="str">
            <v xml:space="preserve"> </v>
          </cell>
          <cell r="O972">
            <v>582</v>
          </cell>
        </row>
        <row r="973">
          <cell r="G973" t="str">
            <v>OI2i</v>
          </cell>
          <cell r="H973" t="str">
            <v>JC</v>
          </cell>
          <cell r="I973" t="str">
            <v>OI</v>
          </cell>
          <cell r="J973">
            <v>2</v>
          </cell>
          <cell r="K973" t="str">
            <v>OI</v>
          </cell>
          <cell r="L973">
            <v>2</v>
          </cell>
          <cell r="M973" t="str">
            <v xml:space="preserve"> </v>
          </cell>
          <cell r="N973" t="str">
            <v xml:space="preserve"> </v>
          </cell>
          <cell r="O973">
            <v>190</v>
          </cell>
        </row>
        <row r="974">
          <cell r="G974" t="str">
            <v>OI3g</v>
          </cell>
          <cell r="H974" t="str">
            <v>JC</v>
          </cell>
          <cell r="I974" t="str">
            <v>OI</v>
          </cell>
          <cell r="J974">
            <v>3</v>
          </cell>
          <cell r="K974" t="str">
            <v>OI</v>
          </cell>
          <cell r="L974">
            <v>3</v>
          </cell>
          <cell r="M974" t="str">
            <v xml:space="preserve"> </v>
          </cell>
          <cell r="N974" t="str">
            <v xml:space="preserve"> </v>
          </cell>
          <cell r="O974">
            <v>738</v>
          </cell>
        </row>
        <row r="975">
          <cell r="G975" t="str">
            <v>OI4f</v>
          </cell>
          <cell r="H975" t="str">
            <v>JC</v>
          </cell>
          <cell r="I975" t="str">
            <v>OI</v>
          </cell>
          <cell r="J975">
            <v>4</v>
          </cell>
          <cell r="K975" t="str">
            <v>OI</v>
          </cell>
          <cell r="L975">
            <v>4</v>
          </cell>
          <cell r="M975" t="str">
            <v xml:space="preserve"> </v>
          </cell>
          <cell r="N975" t="str">
            <v xml:space="preserve"> </v>
          </cell>
          <cell r="O975">
            <v>414</v>
          </cell>
        </row>
        <row r="976">
          <cell r="G976" t="str">
            <v>OI5f</v>
          </cell>
          <cell r="H976" t="str">
            <v>JC</v>
          </cell>
          <cell r="I976" t="str">
            <v>OI</v>
          </cell>
          <cell r="J976">
            <v>5</v>
          </cell>
          <cell r="K976" t="str">
            <v>OI</v>
          </cell>
          <cell r="L976">
            <v>5</v>
          </cell>
          <cell r="M976" t="str">
            <v xml:space="preserve"> </v>
          </cell>
          <cell r="N976" t="str">
            <v xml:space="preserve"> </v>
          </cell>
          <cell r="O976">
            <v>328</v>
          </cell>
        </row>
        <row r="977">
          <cell r="G977" t="str">
            <v>OI5g</v>
          </cell>
          <cell r="H977" t="str">
            <v>JC</v>
          </cell>
          <cell r="I977" t="str">
            <v>OI</v>
          </cell>
          <cell r="J977">
            <v>5</v>
          </cell>
          <cell r="K977" t="str">
            <v>OI</v>
          </cell>
          <cell r="L977">
            <v>5</v>
          </cell>
          <cell r="M977" t="str">
            <v xml:space="preserve"> </v>
          </cell>
          <cell r="N977" t="str">
            <v xml:space="preserve"> </v>
          </cell>
          <cell r="O977">
            <v>340</v>
          </cell>
        </row>
        <row r="978">
          <cell r="G978" t="str">
            <v>OI6h</v>
          </cell>
          <cell r="H978" t="str">
            <v>JC</v>
          </cell>
          <cell r="I978" t="str">
            <v>OI</v>
          </cell>
          <cell r="J978">
            <v>6</v>
          </cell>
          <cell r="K978" t="str">
            <v>OI</v>
          </cell>
          <cell r="L978">
            <v>6</v>
          </cell>
          <cell r="M978" t="str">
            <v xml:space="preserve"> </v>
          </cell>
          <cell r="N978" t="str">
            <v xml:space="preserve"> </v>
          </cell>
          <cell r="O978">
            <v>411</v>
          </cell>
        </row>
        <row r="979">
          <cell r="G979" t="str">
            <v>OI7f</v>
          </cell>
          <cell r="H979" t="str">
            <v>JC</v>
          </cell>
          <cell r="I979" t="str">
            <v>OI</v>
          </cell>
          <cell r="J979">
            <v>7</v>
          </cell>
          <cell r="K979" t="str">
            <v>OI</v>
          </cell>
          <cell r="L979">
            <v>7</v>
          </cell>
          <cell r="M979" t="str">
            <v xml:space="preserve"> </v>
          </cell>
          <cell r="N979" t="str">
            <v xml:space="preserve"> </v>
          </cell>
          <cell r="O979">
            <v>590</v>
          </cell>
        </row>
        <row r="980">
          <cell r="G980" t="str">
            <v>OI8f</v>
          </cell>
          <cell r="H980" t="str">
            <v>JC</v>
          </cell>
          <cell r="I980" t="str">
            <v>OI</v>
          </cell>
          <cell r="J980">
            <v>8</v>
          </cell>
          <cell r="K980" t="str">
            <v>OI</v>
          </cell>
          <cell r="L980">
            <v>8</v>
          </cell>
          <cell r="M980" t="str">
            <v xml:space="preserve"> </v>
          </cell>
          <cell r="N980" t="str">
            <v xml:space="preserve"> </v>
          </cell>
          <cell r="O980">
            <v>586</v>
          </cell>
        </row>
        <row r="981">
          <cell r="G981" t="str">
            <v>OI8g</v>
          </cell>
          <cell r="H981" t="str">
            <v>JC</v>
          </cell>
          <cell r="I981" t="str">
            <v>OI</v>
          </cell>
          <cell r="J981">
            <v>8</v>
          </cell>
          <cell r="K981" t="str">
            <v>OI</v>
          </cell>
          <cell r="L981">
            <v>8</v>
          </cell>
          <cell r="M981" t="str">
            <v xml:space="preserve"> </v>
          </cell>
          <cell r="N981" t="str">
            <v xml:space="preserve"> </v>
          </cell>
          <cell r="O981">
            <v>176</v>
          </cell>
        </row>
        <row r="982">
          <cell r="G982" t="str">
            <v>OI9f</v>
          </cell>
          <cell r="H982" t="str">
            <v>JC</v>
          </cell>
          <cell r="I982" t="str">
            <v>OI</v>
          </cell>
          <cell r="J982">
            <v>9</v>
          </cell>
          <cell r="K982" t="str">
            <v>OI</v>
          </cell>
          <cell r="L982">
            <v>9</v>
          </cell>
          <cell r="M982" t="str">
            <v xml:space="preserve"> </v>
          </cell>
          <cell r="N982" t="str">
            <v xml:space="preserve"> </v>
          </cell>
          <cell r="O982">
            <v>1401</v>
          </cell>
        </row>
        <row r="983">
          <cell r="G983" t="str">
            <v>OI9g</v>
          </cell>
          <cell r="H983" t="str">
            <v>JC</v>
          </cell>
          <cell r="I983" t="str">
            <v>OI</v>
          </cell>
          <cell r="J983">
            <v>9</v>
          </cell>
          <cell r="K983" t="str">
            <v>OI</v>
          </cell>
          <cell r="L983">
            <v>9</v>
          </cell>
          <cell r="M983" t="str">
            <v xml:space="preserve"> </v>
          </cell>
          <cell r="N983" t="str">
            <v xml:space="preserve"> </v>
          </cell>
          <cell r="O983">
            <v>381</v>
          </cell>
        </row>
        <row r="984">
          <cell r="G984" t="str">
            <v>OI9h</v>
          </cell>
          <cell r="H984" t="str">
            <v>JC</v>
          </cell>
          <cell r="I984" t="str">
            <v>OI</v>
          </cell>
          <cell r="J984">
            <v>9</v>
          </cell>
          <cell r="K984" t="str">
            <v>OI</v>
          </cell>
          <cell r="L984">
            <v>9</v>
          </cell>
          <cell r="M984" t="str">
            <v xml:space="preserve"> </v>
          </cell>
          <cell r="N984" t="str">
            <v xml:space="preserve"> </v>
          </cell>
          <cell r="O984">
            <v>531</v>
          </cell>
        </row>
        <row r="985">
          <cell r="G985" t="str">
            <v>OI10f</v>
          </cell>
          <cell r="H985" t="str">
            <v>JC</v>
          </cell>
          <cell r="I985" t="str">
            <v>OI</v>
          </cell>
          <cell r="J985">
            <v>10</v>
          </cell>
          <cell r="K985" t="str">
            <v>OI</v>
          </cell>
          <cell r="L985">
            <v>10</v>
          </cell>
          <cell r="M985" t="str">
            <v xml:space="preserve"> </v>
          </cell>
          <cell r="N985" t="str">
            <v xml:space="preserve"> </v>
          </cell>
          <cell r="O985">
            <v>917</v>
          </cell>
        </row>
        <row r="986">
          <cell r="G986" t="str">
            <v>OI10g</v>
          </cell>
          <cell r="H986" t="str">
            <v>JC</v>
          </cell>
          <cell r="I986" t="str">
            <v>OI</v>
          </cell>
          <cell r="J986">
            <v>10</v>
          </cell>
          <cell r="K986" t="str">
            <v>OI</v>
          </cell>
          <cell r="L986">
            <v>10</v>
          </cell>
          <cell r="M986" t="str">
            <v xml:space="preserve"> </v>
          </cell>
          <cell r="N986" t="str">
            <v xml:space="preserve"> </v>
          </cell>
          <cell r="O986">
            <v>499</v>
          </cell>
        </row>
        <row r="987">
          <cell r="G987" t="str">
            <v>OI10h</v>
          </cell>
          <cell r="H987" t="str">
            <v>JC</v>
          </cell>
          <cell r="I987" t="str">
            <v>OI</v>
          </cell>
          <cell r="J987">
            <v>10</v>
          </cell>
          <cell r="K987" t="str">
            <v>OI</v>
          </cell>
          <cell r="L987">
            <v>10</v>
          </cell>
          <cell r="M987" t="str">
            <v xml:space="preserve"> </v>
          </cell>
          <cell r="N987" t="str">
            <v xml:space="preserve"> </v>
          </cell>
          <cell r="O987">
            <v>488</v>
          </cell>
        </row>
        <row r="988">
          <cell r="G988" t="str">
            <v>OI11f</v>
          </cell>
          <cell r="H988" t="str">
            <v>JC</v>
          </cell>
          <cell r="I988" t="str">
            <v>OI</v>
          </cell>
          <cell r="J988">
            <v>11</v>
          </cell>
          <cell r="K988" t="str">
            <v>OI</v>
          </cell>
          <cell r="L988">
            <v>11</v>
          </cell>
          <cell r="M988" t="str">
            <v xml:space="preserve"> </v>
          </cell>
          <cell r="N988" t="str">
            <v xml:space="preserve"> </v>
          </cell>
          <cell r="O988">
            <v>532</v>
          </cell>
        </row>
        <row r="989">
          <cell r="G989" t="str">
            <v>OI12f</v>
          </cell>
          <cell r="H989" t="str">
            <v>JC</v>
          </cell>
          <cell r="I989" t="str">
            <v>OI</v>
          </cell>
          <cell r="J989">
            <v>12</v>
          </cell>
          <cell r="K989" t="str">
            <v>OI</v>
          </cell>
          <cell r="L989">
            <v>12</v>
          </cell>
          <cell r="M989" t="str">
            <v xml:space="preserve"> </v>
          </cell>
          <cell r="N989" t="str">
            <v xml:space="preserve"> </v>
          </cell>
          <cell r="O989">
            <v>936</v>
          </cell>
        </row>
        <row r="990">
          <cell r="G990" t="str">
            <v>OI12g</v>
          </cell>
          <cell r="H990" t="str">
            <v>JC</v>
          </cell>
          <cell r="I990" t="str">
            <v>OI</v>
          </cell>
          <cell r="J990">
            <v>12</v>
          </cell>
          <cell r="K990" t="str">
            <v>OI</v>
          </cell>
          <cell r="L990">
            <v>12</v>
          </cell>
          <cell r="M990" t="str">
            <v xml:space="preserve"> </v>
          </cell>
          <cell r="N990" t="str">
            <v xml:space="preserve"> </v>
          </cell>
          <cell r="O990">
            <v>422</v>
          </cell>
        </row>
        <row r="991">
          <cell r="G991" t="str">
            <v>OI13k</v>
          </cell>
          <cell r="H991" t="str">
            <v>JC</v>
          </cell>
          <cell r="I991" t="str">
            <v>OI</v>
          </cell>
          <cell r="J991">
            <v>13</v>
          </cell>
          <cell r="K991" t="str">
            <v>OI</v>
          </cell>
          <cell r="L991">
            <v>13</v>
          </cell>
          <cell r="M991" t="str">
            <v xml:space="preserve"> </v>
          </cell>
          <cell r="N991" t="str">
            <v xml:space="preserve"> </v>
          </cell>
          <cell r="O991">
            <v>244</v>
          </cell>
        </row>
        <row r="992">
          <cell r="G992" t="str">
            <v>OI13f</v>
          </cell>
          <cell r="H992" t="str">
            <v>JC</v>
          </cell>
          <cell r="I992" t="str">
            <v>OI</v>
          </cell>
          <cell r="J992">
            <v>13</v>
          </cell>
          <cell r="K992" t="str">
            <v>OI</v>
          </cell>
          <cell r="L992">
            <v>13</v>
          </cell>
          <cell r="M992" t="str">
            <v xml:space="preserve"> </v>
          </cell>
          <cell r="N992" t="str">
            <v xml:space="preserve"> </v>
          </cell>
          <cell r="O992">
            <v>467</v>
          </cell>
        </row>
        <row r="993">
          <cell r="G993" t="str">
            <v>OI13g</v>
          </cell>
          <cell r="H993" t="str">
            <v>JC</v>
          </cell>
          <cell r="I993" t="str">
            <v>OI</v>
          </cell>
          <cell r="J993">
            <v>13</v>
          </cell>
          <cell r="K993" t="str">
            <v>OI</v>
          </cell>
          <cell r="L993">
            <v>13</v>
          </cell>
          <cell r="M993" t="str">
            <v xml:space="preserve"> </v>
          </cell>
          <cell r="N993" t="str">
            <v xml:space="preserve"> </v>
          </cell>
          <cell r="O993">
            <v>345</v>
          </cell>
        </row>
        <row r="994">
          <cell r="G994" t="str">
            <v>OI13h</v>
          </cell>
          <cell r="H994" t="str">
            <v>JC</v>
          </cell>
          <cell r="I994" t="str">
            <v>OI</v>
          </cell>
          <cell r="J994">
            <v>13</v>
          </cell>
          <cell r="K994" t="str">
            <v>OI</v>
          </cell>
          <cell r="L994">
            <v>13</v>
          </cell>
          <cell r="M994" t="str">
            <v xml:space="preserve"> </v>
          </cell>
          <cell r="N994" t="str">
            <v xml:space="preserve"> </v>
          </cell>
          <cell r="O994">
            <v>207</v>
          </cell>
        </row>
        <row r="995">
          <cell r="G995" t="str">
            <v>OI13i</v>
          </cell>
          <cell r="H995" t="str">
            <v>JC</v>
          </cell>
          <cell r="I995" t="str">
            <v>OI</v>
          </cell>
          <cell r="J995">
            <v>13</v>
          </cell>
          <cell r="K995" t="str">
            <v>OI</v>
          </cell>
          <cell r="L995">
            <v>13</v>
          </cell>
          <cell r="M995" t="str">
            <v xml:space="preserve"> </v>
          </cell>
          <cell r="N995" t="str">
            <v xml:space="preserve"> </v>
          </cell>
          <cell r="O995">
            <v>143</v>
          </cell>
        </row>
        <row r="996">
          <cell r="G996" t="str">
            <v>OI13j</v>
          </cell>
          <cell r="H996" t="str">
            <v>JC</v>
          </cell>
          <cell r="I996" t="str">
            <v>OI</v>
          </cell>
          <cell r="J996">
            <v>13</v>
          </cell>
          <cell r="K996" t="str">
            <v>OI</v>
          </cell>
          <cell r="L996">
            <v>13</v>
          </cell>
          <cell r="M996" t="str">
            <v xml:space="preserve"> </v>
          </cell>
          <cell r="N996" t="str">
            <v xml:space="preserve"> </v>
          </cell>
          <cell r="O996">
            <v>336</v>
          </cell>
        </row>
        <row r="997">
          <cell r="G997" t="str">
            <v>OI14h</v>
          </cell>
          <cell r="H997" t="str">
            <v>JC</v>
          </cell>
          <cell r="I997" t="str">
            <v>OI</v>
          </cell>
          <cell r="J997">
            <v>14</v>
          </cell>
          <cell r="K997" t="str">
            <v>OI</v>
          </cell>
          <cell r="L997">
            <v>14</v>
          </cell>
          <cell r="M997" t="str">
            <v xml:space="preserve"> </v>
          </cell>
          <cell r="N997" t="str">
            <v xml:space="preserve"> </v>
          </cell>
          <cell r="O997">
            <v>368</v>
          </cell>
        </row>
        <row r="998">
          <cell r="G998" t="str">
            <v>OI15f</v>
          </cell>
          <cell r="H998" t="str">
            <v>JC</v>
          </cell>
          <cell r="I998" t="str">
            <v>OI</v>
          </cell>
          <cell r="J998">
            <v>15</v>
          </cell>
          <cell r="K998" t="str">
            <v>OI</v>
          </cell>
          <cell r="L998">
            <v>15</v>
          </cell>
          <cell r="M998" t="str">
            <v xml:space="preserve"> </v>
          </cell>
          <cell r="N998" t="str">
            <v xml:space="preserve"> </v>
          </cell>
          <cell r="O998">
            <v>648</v>
          </cell>
        </row>
        <row r="999">
          <cell r="G999" t="str">
            <v>OI15g</v>
          </cell>
          <cell r="H999" t="str">
            <v>JC</v>
          </cell>
          <cell r="I999" t="str">
            <v>OI</v>
          </cell>
          <cell r="J999">
            <v>15</v>
          </cell>
          <cell r="K999" t="str">
            <v>OI</v>
          </cell>
          <cell r="L999">
            <v>15</v>
          </cell>
          <cell r="M999" t="str">
            <v xml:space="preserve"> </v>
          </cell>
          <cell r="N999" t="str">
            <v xml:space="preserve"> </v>
          </cell>
          <cell r="O999">
            <v>299</v>
          </cell>
        </row>
        <row r="1000">
          <cell r="G1000" t="str">
            <v>OI15h</v>
          </cell>
          <cell r="H1000" t="str">
            <v>JC</v>
          </cell>
          <cell r="I1000" t="str">
            <v>OI</v>
          </cell>
          <cell r="J1000">
            <v>15</v>
          </cell>
          <cell r="K1000" t="str">
            <v>OI</v>
          </cell>
          <cell r="L1000">
            <v>15</v>
          </cell>
          <cell r="M1000" t="str">
            <v xml:space="preserve"> </v>
          </cell>
          <cell r="N1000" t="str">
            <v xml:space="preserve"> </v>
          </cell>
          <cell r="O1000">
            <v>801</v>
          </cell>
        </row>
        <row r="1001">
          <cell r="G1001" t="str">
            <v>OI15i</v>
          </cell>
          <cell r="H1001" t="str">
            <v>JC</v>
          </cell>
          <cell r="I1001" t="str">
            <v>OI</v>
          </cell>
          <cell r="J1001">
            <v>15</v>
          </cell>
          <cell r="K1001" t="str">
            <v>OI</v>
          </cell>
          <cell r="L1001">
            <v>15</v>
          </cell>
          <cell r="M1001" t="str">
            <v xml:space="preserve"> </v>
          </cell>
          <cell r="N1001" t="str">
            <v xml:space="preserve"> </v>
          </cell>
          <cell r="O1001">
            <v>523</v>
          </cell>
        </row>
        <row r="1002">
          <cell r="G1002" t="str">
            <v>OI16f</v>
          </cell>
          <cell r="H1002" t="str">
            <v>JC</v>
          </cell>
          <cell r="I1002" t="str">
            <v>OI</v>
          </cell>
          <cell r="J1002">
            <v>16</v>
          </cell>
          <cell r="K1002" t="str">
            <v>OI</v>
          </cell>
          <cell r="L1002">
            <v>16</v>
          </cell>
          <cell r="M1002" t="str">
            <v xml:space="preserve"> </v>
          </cell>
          <cell r="N1002" t="str">
            <v xml:space="preserve"> </v>
          </cell>
          <cell r="O1002">
            <v>1045</v>
          </cell>
        </row>
        <row r="1003">
          <cell r="G1003" t="str">
            <v>OI16g</v>
          </cell>
          <cell r="H1003" t="str">
            <v>JC</v>
          </cell>
          <cell r="I1003" t="str">
            <v>OI</v>
          </cell>
          <cell r="J1003">
            <v>16</v>
          </cell>
          <cell r="K1003" t="str">
            <v>OI</v>
          </cell>
          <cell r="L1003">
            <v>16</v>
          </cell>
          <cell r="M1003" t="str">
            <v xml:space="preserve"> </v>
          </cell>
          <cell r="N1003" t="str">
            <v xml:space="preserve"> </v>
          </cell>
          <cell r="O1003">
            <v>49</v>
          </cell>
        </row>
        <row r="1004">
          <cell r="G1004" t="str">
            <v>OI16h</v>
          </cell>
          <cell r="H1004" t="str">
            <v>JC</v>
          </cell>
          <cell r="I1004" t="str">
            <v>OI</v>
          </cell>
          <cell r="J1004">
            <v>16</v>
          </cell>
          <cell r="K1004" t="str">
            <v>OI</v>
          </cell>
          <cell r="L1004">
            <v>16</v>
          </cell>
          <cell r="M1004" t="str">
            <v xml:space="preserve"> </v>
          </cell>
          <cell r="N1004" t="str">
            <v xml:space="preserve"> </v>
          </cell>
          <cell r="O1004">
            <v>71</v>
          </cell>
        </row>
        <row r="1005">
          <cell r="G1005" t="str">
            <v>OI17h</v>
          </cell>
          <cell r="H1005" t="str">
            <v>JC</v>
          </cell>
          <cell r="I1005" t="str">
            <v>OI</v>
          </cell>
          <cell r="J1005">
            <v>17</v>
          </cell>
          <cell r="K1005" t="str">
            <v>OI</v>
          </cell>
          <cell r="L1005">
            <v>17</v>
          </cell>
          <cell r="M1005" t="str">
            <v xml:space="preserve"> </v>
          </cell>
          <cell r="N1005" t="str">
            <v xml:space="preserve"> </v>
          </cell>
          <cell r="O1005">
            <v>448</v>
          </cell>
        </row>
        <row r="1006">
          <cell r="G1006" t="str">
            <v>OI17f</v>
          </cell>
          <cell r="H1006" t="str">
            <v>JC</v>
          </cell>
          <cell r="I1006" t="str">
            <v>OI</v>
          </cell>
          <cell r="J1006">
            <v>17</v>
          </cell>
          <cell r="K1006" t="str">
            <v>OI</v>
          </cell>
          <cell r="L1006">
            <v>17</v>
          </cell>
          <cell r="M1006" t="str">
            <v xml:space="preserve"> </v>
          </cell>
          <cell r="N1006" t="str">
            <v xml:space="preserve"> </v>
          </cell>
          <cell r="O1006">
            <v>679</v>
          </cell>
        </row>
        <row r="1007">
          <cell r="G1007" t="str">
            <v>OI17g</v>
          </cell>
          <cell r="H1007" t="str">
            <v>JC</v>
          </cell>
          <cell r="I1007" t="str">
            <v>OI</v>
          </cell>
          <cell r="J1007">
            <v>17</v>
          </cell>
          <cell r="K1007" t="str">
            <v>OI</v>
          </cell>
          <cell r="L1007">
            <v>17</v>
          </cell>
          <cell r="M1007" t="str">
            <v xml:space="preserve"> </v>
          </cell>
          <cell r="N1007" t="str">
            <v xml:space="preserve"> </v>
          </cell>
          <cell r="O1007">
            <v>369</v>
          </cell>
        </row>
        <row r="1008">
          <cell r="G1008" t="str">
            <v>OI19f</v>
          </cell>
          <cell r="H1008" t="str">
            <v>JC</v>
          </cell>
          <cell r="I1008" t="str">
            <v>OI</v>
          </cell>
          <cell r="J1008">
            <v>19</v>
          </cell>
          <cell r="K1008" t="str">
            <v>OI</v>
          </cell>
          <cell r="L1008">
            <v>19</v>
          </cell>
          <cell r="M1008" t="str">
            <v xml:space="preserve"> </v>
          </cell>
          <cell r="N1008" t="str">
            <v xml:space="preserve"> </v>
          </cell>
          <cell r="O1008">
            <v>428</v>
          </cell>
        </row>
        <row r="1009">
          <cell r="G1009" t="str">
            <v>OI19g</v>
          </cell>
          <cell r="H1009" t="str">
            <v>JC</v>
          </cell>
          <cell r="I1009" t="str">
            <v>OI</v>
          </cell>
          <cell r="J1009">
            <v>19</v>
          </cell>
          <cell r="K1009" t="str">
            <v>OI</v>
          </cell>
          <cell r="L1009">
            <v>19</v>
          </cell>
          <cell r="M1009" t="str">
            <v xml:space="preserve"> </v>
          </cell>
          <cell r="N1009" t="str">
            <v xml:space="preserve"> </v>
          </cell>
          <cell r="O1009">
            <v>381</v>
          </cell>
        </row>
        <row r="1010">
          <cell r="G1010" t="str">
            <v>OI19i</v>
          </cell>
          <cell r="H1010" t="str">
            <v>JC</v>
          </cell>
          <cell r="I1010" t="str">
            <v>OI</v>
          </cell>
          <cell r="J1010">
            <v>19</v>
          </cell>
          <cell r="K1010" t="str">
            <v>OI</v>
          </cell>
          <cell r="L1010">
            <v>19</v>
          </cell>
          <cell r="M1010" t="str">
            <v xml:space="preserve"> </v>
          </cell>
          <cell r="N1010" t="str">
            <v xml:space="preserve"> </v>
          </cell>
          <cell r="O1010">
            <v>372</v>
          </cell>
        </row>
        <row r="1011">
          <cell r="G1011" t="str">
            <v>OI20h</v>
          </cell>
          <cell r="H1011" t="str">
            <v>JC</v>
          </cell>
          <cell r="I1011" t="str">
            <v>OI</v>
          </cell>
          <cell r="J1011">
            <v>20</v>
          </cell>
          <cell r="K1011" t="str">
            <v>OI</v>
          </cell>
          <cell r="L1011">
            <v>20</v>
          </cell>
          <cell r="M1011" t="str">
            <v xml:space="preserve"> </v>
          </cell>
          <cell r="N1011" t="str">
            <v xml:space="preserve"> </v>
          </cell>
          <cell r="O1011">
            <v>682</v>
          </cell>
        </row>
        <row r="1012">
          <cell r="G1012" t="str">
            <v>OI20g</v>
          </cell>
          <cell r="H1012" t="str">
            <v>JC</v>
          </cell>
          <cell r="I1012" t="str">
            <v>OI</v>
          </cell>
          <cell r="J1012">
            <v>20</v>
          </cell>
          <cell r="K1012" t="str">
            <v>OI</v>
          </cell>
          <cell r="L1012">
            <v>20</v>
          </cell>
          <cell r="M1012" t="str">
            <v xml:space="preserve"> </v>
          </cell>
          <cell r="N1012" t="str">
            <v xml:space="preserve"> </v>
          </cell>
          <cell r="O1012">
            <v>368</v>
          </cell>
        </row>
        <row r="1013">
          <cell r="G1013" t="str">
            <v>OI20f</v>
          </cell>
          <cell r="H1013" t="str">
            <v>JC</v>
          </cell>
          <cell r="I1013" t="str">
            <v>OI</v>
          </cell>
          <cell r="J1013">
            <v>20</v>
          </cell>
          <cell r="K1013" t="str">
            <v>OI</v>
          </cell>
          <cell r="L1013">
            <v>20</v>
          </cell>
          <cell r="M1013" t="str">
            <v xml:space="preserve"> </v>
          </cell>
          <cell r="N1013" t="str">
            <v xml:space="preserve"> </v>
          </cell>
          <cell r="O1013">
            <v>1167</v>
          </cell>
        </row>
        <row r="1014">
          <cell r="G1014" t="str">
            <v>OI21f</v>
          </cell>
          <cell r="H1014" t="str">
            <v>JC</v>
          </cell>
          <cell r="I1014" t="str">
            <v>OI</v>
          </cell>
          <cell r="J1014">
            <v>21</v>
          </cell>
          <cell r="K1014" t="str">
            <v>OI</v>
          </cell>
          <cell r="L1014">
            <v>21</v>
          </cell>
          <cell r="M1014" t="str">
            <v xml:space="preserve"> </v>
          </cell>
          <cell r="N1014" t="str">
            <v xml:space="preserve"> </v>
          </cell>
          <cell r="O1014">
            <v>357</v>
          </cell>
        </row>
        <row r="1015">
          <cell r="G1015" t="str">
            <v>OI22f</v>
          </cell>
          <cell r="H1015" t="str">
            <v>JC</v>
          </cell>
          <cell r="I1015" t="str">
            <v>OI</v>
          </cell>
          <cell r="J1015">
            <v>22</v>
          </cell>
          <cell r="K1015" t="str">
            <v>OI</v>
          </cell>
          <cell r="L1015">
            <v>22</v>
          </cell>
          <cell r="M1015" t="str">
            <v xml:space="preserve"> </v>
          </cell>
          <cell r="N1015" t="str">
            <v xml:space="preserve"> </v>
          </cell>
          <cell r="O1015">
            <v>363</v>
          </cell>
        </row>
        <row r="1016">
          <cell r="G1016" t="str">
            <v>OI23f</v>
          </cell>
          <cell r="H1016" t="str">
            <v>JC</v>
          </cell>
          <cell r="I1016" t="str">
            <v>OI</v>
          </cell>
          <cell r="J1016">
            <v>23</v>
          </cell>
          <cell r="K1016" t="str">
            <v>OI</v>
          </cell>
          <cell r="L1016">
            <v>23</v>
          </cell>
          <cell r="M1016" t="str">
            <v xml:space="preserve"> </v>
          </cell>
          <cell r="N1016" t="str">
            <v xml:space="preserve"> </v>
          </cell>
          <cell r="O1016">
            <v>1129</v>
          </cell>
        </row>
        <row r="1017">
          <cell r="G1017" t="str">
            <v>OI23g</v>
          </cell>
          <cell r="H1017" t="str">
            <v>JC</v>
          </cell>
          <cell r="I1017" t="str">
            <v>OI</v>
          </cell>
          <cell r="J1017">
            <v>23</v>
          </cell>
          <cell r="K1017" t="str">
            <v>OI</v>
          </cell>
          <cell r="L1017">
            <v>23</v>
          </cell>
          <cell r="M1017" t="str">
            <v xml:space="preserve"> </v>
          </cell>
          <cell r="N1017" t="str">
            <v xml:space="preserve"> </v>
          </cell>
          <cell r="O1017">
            <v>314</v>
          </cell>
        </row>
        <row r="1018">
          <cell r="G1018" t="str">
            <v>OI23h</v>
          </cell>
          <cell r="H1018" t="str">
            <v>JC</v>
          </cell>
          <cell r="I1018" t="str">
            <v>OI</v>
          </cell>
          <cell r="J1018">
            <v>23</v>
          </cell>
          <cell r="K1018" t="str">
            <v>OI</v>
          </cell>
          <cell r="L1018">
            <v>23</v>
          </cell>
          <cell r="M1018" t="str">
            <v xml:space="preserve"> </v>
          </cell>
          <cell r="N1018" t="str">
            <v xml:space="preserve"> </v>
          </cell>
          <cell r="O1018">
            <v>57</v>
          </cell>
        </row>
        <row r="1019">
          <cell r="G1019" t="str">
            <v>OI24f</v>
          </cell>
          <cell r="H1019" t="str">
            <v>JC</v>
          </cell>
          <cell r="I1019" t="str">
            <v>OI</v>
          </cell>
          <cell r="J1019">
            <v>24</v>
          </cell>
          <cell r="K1019" t="str">
            <v>OI</v>
          </cell>
          <cell r="L1019">
            <v>24</v>
          </cell>
          <cell r="M1019" t="str">
            <v xml:space="preserve"> </v>
          </cell>
          <cell r="N1019" t="str">
            <v xml:space="preserve"> </v>
          </cell>
          <cell r="O1019">
            <v>1330</v>
          </cell>
        </row>
        <row r="1020">
          <cell r="G1020" t="str">
            <v>OI24g</v>
          </cell>
          <cell r="H1020" t="str">
            <v>JC</v>
          </cell>
          <cell r="I1020" t="str">
            <v>OI</v>
          </cell>
          <cell r="J1020">
            <v>24</v>
          </cell>
          <cell r="K1020" t="str">
            <v>OI</v>
          </cell>
          <cell r="L1020">
            <v>24</v>
          </cell>
          <cell r="M1020" t="str">
            <v xml:space="preserve"> </v>
          </cell>
          <cell r="N1020" t="str">
            <v xml:space="preserve"> </v>
          </cell>
          <cell r="O1020">
            <v>1276</v>
          </cell>
        </row>
        <row r="1021">
          <cell r="G1021" t="str">
            <v>OI25f</v>
          </cell>
          <cell r="H1021" t="str">
            <v>JC</v>
          </cell>
          <cell r="I1021" t="str">
            <v>OI</v>
          </cell>
          <cell r="J1021">
            <v>25</v>
          </cell>
          <cell r="K1021" t="str">
            <v>OI</v>
          </cell>
          <cell r="L1021">
            <v>25</v>
          </cell>
          <cell r="M1021" t="str">
            <v xml:space="preserve"> </v>
          </cell>
          <cell r="N1021" t="str">
            <v xml:space="preserve"> </v>
          </cell>
          <cell r="O1021">
            <v>1007</v>
          </cell>
        </row>
        <row r="1022">
          <cell r="G1022" t="str">
            <v>OI26f</v>
          </cell>
          <cell r="H1022" t="str">
            <v>JC</v>
          </cell>
          <cell r="I1022" t="str">
            <v>OI</v>
          </cell>
          <cell r="J1022">
            <v>26</v>
          </cell>
          <cell r="K1022" t="str">
            <v>OI</v>
          </cell>
          <cell r="L1022">
            <v>26</v>
          </cell>
          <cell r="M1022" t="str">
            <v xml:space="preserve"> </v>
          </cell>
          <cell r="N1022" t="str">
            <v xml:space="preserve"> </v>
          </cell>
          <cell r="O1022">
            <v>1134</v>
          </cell>
        </row>
        <row r="1023">
          <cell r="G1023" t="str">
            <v>OI27f</v>
          </cell>
          <cell r="H1023" t="str">
            <v>JC</v>
          </cell>
          <cell r="I1023" t="str">
            <v>OI</v>
          </cell>
          <cell r="J1023">
            <v>27</v>
          </cell>
          <cell r="K1023" t="str">
            <v>OI</v>
          </cell>
          <cell r="L1023">
            <v>27</v>
          </cell>
          <cell r="M1023" t="str">
            <v xml:space="preserve"> </v>
          </cell>
          <cell r="N1023" t="str">
            <v xml:space="preserve"> </v>
          </cell>
          <cell r="O1023">
            <v>265</v>
          </cell>
        </row>
        <row r="1024">
          <cell r="G1024" t="str">
            <v>OI27g</v>
          </cell>
          <cell r="H1024" t="str">
            <v>JC</v>
          </cell>
          <cell r="I1024" t="str">
            <v>OI</v>
          </cell>
          <cell r="J1024">
            <v>27</v>
          </cell>
          <cell r="K1024" t="str">
            <v>OI</v>
          </cell>
          <cell r="L1024">
            <v>27</v>
          </cell>
          <cell r="M1024" t="str">
            <v xml:space="preserve"> </v>
          </cell>
          <cell r="N1024" t="str">
            <v xml:space="preserve"> </v>
          </cell>
          <cell r="O1024">
            <v>46</v>
          </cell>
        </row>
        <row r="1025">
          <cell r="G1025" t="str">
            <v>OI4g</v>
          </cell>
          <cell r="H1025" t="str">
            <v>JC</v>
          </cell>
          <cell r="I1025" t="str">
            <v>OI</v>
          </cell>
          <cell r="J1025">
            <v>4</v>
          </cell>
          <cell r="K1025" t="str">
            <v>OI</v>
          </cell>
          <cell r="L1025">
            <v>4</v>
          </cell>
          <cell r="M1025" t="str">
            <v xml:space="preserve"> </v>
          </cell>
          <cell r="N1025" t="str">
            <v xml:space="preserve"> </v>
          </cell>
          <cell r="O1025">
            <v>69</v>
          </cell>
        </row>
        <row r="1026">
          <cell r="G1026" t="str">
            <v>OI3f</v>
          </cell>
          <cell r="H1026" t="str">
            <v>JC</v>
          </cell>
          <cell r="I1026" t="str">
            <v>OI</v>
          </cell>
          <cell r="J1026">
            <v>3</v>
          </cell>
          <cell r="K1026" t="str">
            <v>OI</v>
          </cell>
          <cell r="L1026">
            <v>3</v>
          </cell>
          <cell r="M1026" t="str">
            <v xml:space="preserve"> </v>
          </cell>
          <cell r="N1026" t="str">
            <v xml:space="preserve"> </v>
          </cell>
          <cell r="O1026">
            <v>339</v>
          </cell>
        </row>
        <row r="1027">
          <cell r="G1027" t="str">
            <v>OI6f</v>
          </cell>
          <cell r="H1027" t="str">
            <v>JC</v>
          </cell>
          <cell r="I1027" t="str">
            <v>OI</v>
          </cell>
          <cell r="J1027">
            <v>6</v>
          </cell>
          <cell r="K1027" t="str">
            <v>OI</v>
          </cell>
          <cell r="L1027">
            <v>6</v>
          </cell>
          <cell r="M1027" t="str">
            <v xml:space="preserve"> </v>
          </cell>
          <cell r="N1027" t="str">
            <v xml:space="preserve"> </v>
          </cell>
          <cell r="O1027">
            <v>913</v>
          </cell>
        </row>
        <row r="1028">
          <cell r="G1028" t="str">
            <v>OI6g</v>
          </cell>
          <cell r="H1028" t="str">
            <v>JC</v>
          </cell>
          <cell r="I1028" t="str">
            <v>OI</v>
          </cell>
          <cell r="J1028">
            <v>6</v>
          </cell>
          <cell r="K1028" t="str">
            <v>OI</v>
          </cell>
          <cell r="L1028">
            <v>6</v>
          </cell>
          <cell r="M1028" t="str">
            <v xml:space="preserve"> </v>
          </cell>
          <cell r="N1028" t="str">
            <v xml:space="preserve"> </v>
          </cell>
          <cell r="O1028">
            <v>505</v>
          </cell>
        </row>
        <row r="1029">
          <cell r="G1029" t="str">
            <v>OI11g</v>
          </cell>
          <cell r="H1029" t="str">
            <v>JC</v>
          </cell>
          <cell r="I1029" t="str">
            <v>OI</v>
          </cell>
          <cell r="J1029">
            <v>11</v>
          </cell>
          <cell r="K1029" t="str">
            <v>OI</v>
          </cell>
          <cell r="L1029">
            <v>11</v>
          </cell>
          <cell r="M1029" t="str">
            <v xml:space="preserve"> </v>
          </cell>
          <cell r="N1029" t="str">
            <v xml:space="preserve"> </v>
          </cell>
          <cell r="O1029">
            <v>335</v>
          </cell>
        </row>
        <row r="1030">
          <cell r="G1030" t="str">
            <v>OI14f</v>
          </cell>
          <cell r="H1030" t="str">
            <v>JC</v>
          </cell>
          <cell r="I1030" t="str">
            <v>OI</v>
          </cell>
          <cell r="J1030">
            <v>14</v>
          </cell>
          <cell r="K1030" t="str">
            <v>OI</v>
          </cell>
          <cell r="L1030">
            <v>14</v>
          </cell>
          <cell r="M1030" t="str">
            <v xml:space="preserve"> </v>
          </cell>
          <cell r="N1030" t="str">
            <v xml:space="preserve"> </v>
          </cell>
          <cell r="O1030">
            <v>312</v>
          </cell>
        </row>
        <row r="1031">
          <cell r="G1031" t="str">
            <v>OI14g</v>
          </cell>
          <cell r="H1031" t="str">
            <v>JC</v>
          </cell>
          <cell r="I1031" t="str">
            <v>OI</v>
          </cell>
          <cell r="J1031">
            <v>14</v>
          </cell>
          <cell r="K1031" t="str">
            <v>OI</v>
          </cell>
          <cell r="L1031">
            <v>14</v>
          </cell>
          <cell r="M1031" t="str">
            <v xml:space="preserve"> </v>
          </cell>
          <cell r="N1031" t="str">
            <v xml:space="preserve"> </v>
          </cell>
          <cell r="O1031">
            <v>226</v>
          </cell>
        </row>
        <row r="1032">
          <cell r="G1032" t="str">
            <v>OI15j</v>
          </cell>
          <cell r="H1032" t="str">
            <v>JC</v>
          </cell>
          <cell r="I1032" t="str">
            <v>OI</v>
          </cell>
          <cell r="J1032">
            <v>15</v>
          </cell>
          <cell r="K1032" t="str">
            <v>OI</v>
          </cell>
          <cell r="L1032">
            <v>15</v>
          </cell>
          <cell r="M1032" t="str">
            <v xml:space="preserve"> </v>
          </cell>
          <cell r="N1032" t="str">
            <v xml:space="preserve"> </v>
          </cell>
          <cell r="O1032">
            <v>319</v>
          </cell>
        </row>
        <row r="1033">
          <cell r="G1033" t="str">
            <v>OI19h</v>
          </cell>
          <cell r="H1033" t="str">
            <v>JC</v>
          </cell>
          <cell r="I1033" t="str">
            <v>OI</v>
          </cell>
          <cell r="J1033">
            <v>19</v>
          </cell>
          <cell r="K1033" t="str">
            <v>OI</v>
          </cell>
          <cell r="L1033">
            <v>19</v>
          </cell>
          <cell r="M1033" t="str">
            <v xml:space="preserve"> </v>
          </cell>
          <cell r="N1033" t="str">
            <v xml:space="preserve"> </v>
          </cell>
          <cell r="O1033">
            <v>508</v>
          </cell>
        </row>
        <row r="1034">
          <cell r="G1034" t="str">
            <v>OI27h</v>
          </cell>
          <cell r="H1034" t="str">
            <v>JC</v>
          </cell>
          <cell r="I1034" t="str">
            <v>OI</v>
          </cell>
          <cell r="J1034">
            <v>27</v>
          </cell>
          <cell r="K1034" t="str">
            <v>OI</v>
          </cell>
          <cell r="L1034">
            <v>27</v>
          </cell>
          <cell r="M1034" t="str">
            <v xml:space="preserve"> </v>
          </cell>
          <cell r="N1034" t="str">
            <v xml:space="preserve"> </v>
          </cell>
          <cell r="O1034">
            <v>763</v>
          </cell>
        </row>
        <row r="1035">
          <cell r="G1035" t="str">
            <v>OI23b</v>
          </cell>
          <cell r="H1035" t="str">
            <v>JC</v>
          </cell>
          <cell r="I1035" t="str">
            <v>OI</v>
          </cell>
          <cell r="J1035">
            <v>23</v>
          </cell>
          <cell r="K1035" t="str">
            <v>OI</v>
          </cell>
          <cell r="L1035">
            <v>24</v>
          </cell>
          <cell r="M1035" t="str">
            <v xml:space="preserve"> </v>
          </cell>
          <cell r="N1035" t="str">
            <v xml:space="preserve"> </v>
          </cell>
          <cell r="O1035">
            <v>27</v>
          </cell>
        </row>
        <row r="1036">
          <cell r="G1036" t="str">
            <v>OI27a</v>
          </cell>
          <cell r="H1036" t="str">
            <v>JT</v>
          </cell>
          <cell r="I1036" t="str">
            <v>OI</v>
          </cell>
          <cell r="J1036">
            <v>27</v>
          </cell>
          <cell r="K1036" t="str">
            <v>OI</v>
          </cell>
          <cell r="L1036">
            <v>23.24</v>
          </cell>
          <cell r="M1036" t="str">
            <v xml:space="preserve"> </v>
          </cell>
          <cell r="N1036" t="str">
            <v xml:space="preserve"> </v>
          </cell>
          <cell r="O1036">
            <v>1771</v>
          </cell>
        </row>
        <row r="1037">
          <cell r="G1037" t="str">
            <v>OO2e2</v>
          </cell>
          <cell r="H1037" t="str">
            <v>JU</v>
          </cell>
          <cell r="I1037" t="str">
            <v>OO</v>
          </cell>
          <cell r="J1037" t="str">
            <v xml:space="preserve"> </v>
          </cell>
          <cell r="K1037" t="str">
            <v>BL</v>
          </cell>
          <cell r="L1037">
            <v>0</v>
          </cell>
          <cell r="M1037" t="str">
            <v xml:space="preserve"> </v>
          </cell>
          <cell r="N1037" t="str">
            <v xml:space="preserve"> </v>
          </cell>
          <cell r="O1037">
            <v>5752</v>
          </cell>
        </row>
        <row r="1038">
          <cell r="G1038" t="str">
            <v>OO3e3</v>
          </cell>
          <cell r="H1038" t="str">
            <v>JU</v>
          </cell>
          <cell r="I1038" t="str">
            <v>OO</v>
          </cell>
          <cell r="J1038" t="str">
            <v xml:space="preserve"> </v>
          </cell>
          <cell r="K1038" t="str">
            <v>OO</v>
          </cell>
          <cell r="L1038">
            <v>0</v>
          </cell>
          <cell r="M1038" t="str">
            <v xml:space="preserve"> </v>
          </cell>
          <cell r="N1038" t="str">
            <v xml:space="preserve"> </v>
          </cell>
          <cell r="O1038">
            <v>202</v>
          </cell>
        </row>
        <row r="1039">
          <cell r="G1039" t="str">
            <v>OO1e1</v>
          </cell>
          <cell r="H1039" t="str">
            <v>JU</v>
          </cell>
          <cell r="I1039" t="str">
            <v>OO</v>
          </cell>
          <cell r="J1039" t="str">
            <v>WR</v>
          </cell>
          <cell r="K1039" t="str">
            <v>WR</v>
          </cell>
          <cell r="L1039">
            <v>0</v>
          </cell>
          <cell r="M1039" t="str">
            <v xml:space="preserve"> </v>
          </cell>
          <cell r="N1039" t="str">
            <v xml:space="preserve"> </v>
          </cell>
          <cell r="O1039">
            <v>5963</v>
          </cell>
        </row>
        <row r="1040">
          <cell r="G1040" t="str">
            <v>OO4e4</v>
          </cell>
          <cell r="H1040" t="str">
            <v>JU</v>
          </cell>
          <cell r="I1040" t="str">
            <v>OO</v>
          </cell>
          <cell r="J1040" t="str">
            <v xml:space="preserve"> </v>
          </cell>
          <cell r="K1040" t="str">
            <v xml:space="preserve"> </v>
          </cell>
          <cell r="L1040">
            <v>0</v>
          </cell>
          <cell r="M1040" t="str">
            <v xml:space="preserve"> </v>
          </cell>
          <cell r="N1040" t="str">
            <v xml:space="preserve"> </v>
          </cell>
          <cell r="O1040">
            <v>162</v>
          </cell>
        </row>
        <row r="1041">
          <cell r="G1041" t="str">
            <v>OO5e5</v>
          </cell>
          <cell r="H1041" t="str">
            <v>JU</v>
          </cell>
          <cell r="I1041" t="str">
            <v>OO</v>
          </cell>
          <cell r="J1041" t="str">
            <v>DWG</v>
          </cell>
          <cell r="K1041">
            <v>0</v>
          </cell>
          <cell r="L1041">
            <v>0</v>
          </cell>
          <cell r="M1041">
            <v>0</v>
          </cell>
          <cell r="N1041">
            <v>0</v>
          </cell>
          <cell r="O1041">
            <v>3399.9259999999999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_A PROD 02"/>
      <sheetName val="potensi 2002"/>
      <sheetName val="potensi 2003"/>
      <sheetName val="P&amp;A PROD 02"/>
      <sheetName val="Sheet3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.BA blok"/>
    </sheetNames>
    <sheetDataSet>
      <sheetData sheetId="0" refreshError="1"/>
    </sheetDataSet>
  </externalBook>
</externalLink>
</file>

<file path=xl/externalLinks/externalLink1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lah"/>
      <sheetName val="April"/>
      <sheetName val="Data Prod_Graf"/>
      <sheetName val="GRAFTANKOS"/>
      <sheetName val="Data SRL"/>
      <sheetName val="Data Cost1"/>
      <sheetName val="land"/>
      <sheetName val="Dt Breakdown"/>
      <sheetName val="PK Olah"/>
      <sheetName val="PK RM"/>
      <sheetName val="Graf SRL"/>
      <sheetName val="KPI"/>
      <sheetName val="PCr"/>
      <sheetName val="Janload"/>
      <sheetName val="Feb"/>
      <sheetName val="Mar"/>
      <sheetName val="GRAF COST"/>
      <sheetName val="DATA COST"/>
      <sheetName val="CPO"/>
      <sheetName val="PABRIK"/>
      <sheetName val="LA02"/>
      <sheetName val="LA03"/>
      <sheetName val="LAJan"/>
      <sheetName val="LAFeb"/>
      <sheetName val="LAMar"/>
      <sheetName val="Peta"/>
      <sheetName val="Slow"/>
      <sheetName val="Fast"/>
      <sheetName val="Insurance"/>
      <sheetName val="Dead"/>
      <sheetName val="Sheet1"/>
      <sheetName val="Bagan"/>
      <sheetName val="REKAP"/>
      <sheetName val="MONITOR"/>
      <sheetName val="BBM"/>
      <sheetName val="SOlar"/>
      <sheetName val="po-ho"/>
      <sheetName val="SPB-HO"/>
      <sheetName val="LAY"/>
    </sheetNames>
    <sheetDataSet>
      <sheetData sheetId="0">
        <row r="1">
          <cell r="A1" t="str">
            <v>DAFTAR STOCK MATERIAL &amp; SPARE PART</v>
          </cell>
        </row>
        <row r="4">
          <cell r="A4" t="str">
            <v>No.</v>
          </cell>
          <cell r="B4" t="str">
            <v>Nomor</v>
          </cell>
          <cell r="D4" t="str">
            <v>KODE</v>
          </cell>
          <cell r="G4" t="str">
            <v>NAMA</v>
          </cell>
          <cell r="H4" t="str">
            <v>SPESIFIKASI</v>
          </cell>
          <cell r="J4" t="str">
            <v>STN</v>
          </cell>
          <cell r="K4" t="str">
            <v>STOCK</v>
          </cell>
          <cell r="L4" t="str">
            <v>T    T    G</v>
          </cell>
          <cell r="AQ4" t="str">
            <v xml:space="preserve">  </v>
          </cell>
          <cell r="AR4" t="str">
            <v>Nomor</v>
          </cell>
          <cell r="AT4" t="str">
            <v>S    K   B</v>
          </cell>
          <cell r="BZ4" t="str">
            <v>STOCK</v>
          </cell>
          <cell r="CA4" t="str">
            <v>HARGA</v>
          </cell>
        </row>
        <row r="5">
          <cell r="A5" t="str">
            <v>Urt</v>
          </cell>
          <cell r="B5" t="str">
            <v>RAK</v>
          </cell>
          <cell r="D5" t="str">
            <v>BARANG</v>
          </cell>
          <cell r="G5" t="str">
            <v>BARANG</v>
          </cell>
          <cell r="H5" t="str">
            <v>BARANG</v>
          </cell>
          <cell r="J5" t="str">
            <v xml:space="preserve">  </v>
          </cell>
          <cell r="K5" t="str">
            <v>AWAL</v>
          </cell>
          <cell r="L5">
            <v>26</v>
          </cell>
          <cell r="M5">
            <v>27</v>
          </cell>
          <cell r="N5">
            <v>28</v>
          </cell>
          <cell r="O5">
            <v>29</v>
          </cell>
          <cell r="P5">
            <v>30</v>
          </cell>
          <cell r="Q5">
            <v>31</v>
          </cell>
          <cell r="R5" t="str">
            <v xml:space="preserve"> 1</v>
          </cell>
          <cell r="S5" t="str">
            <v xml:space="preserve"> 2</v>
          </cell>
          <cell r="T5" t="str">
            <v xml:space="preserve"> 3</v>
          </cell>
          <cell r="U5" t="str">
            <v xml:space="preserve"> 4</v>
          </cell>
          <cell r="V5" t="str">
            <v xml:space="preserve"> 5</v>
          </cell>
          <cell r="W5" t="str">
            <v xml:space="preserve"> 6</v>
          </cell>
          <cell r="X5" t="str">
            <v xml:space="preserve"> 7</v>
          </cell>
          <cell r="Y5" t="str">
            <v xml:space="preserve"> 8</v>
          </cell>
          <cell r="Z5" t="str">
            <v xml:space="preserve"> 9</v>
          </cell>
          <cell r="AA5">
            <v>10</v>
          </cell>
          <cell r="AB5">
            <v>11</v>
          </cell>
          <cell r="AC5">
            <v>12</v>
          </cell>
          <cell r="AD5">
            <v>13</v>
          </cell>
          <cell r="AE5">
            <v>14</v>
          </cell>
          <cell r="AF5">
            <v>15</v>
          </cell>
          <cell r="AG5">
            <v>16</v>
          </cell>
          <cell r="AH5">
            <v>17</v>
          </cell>
          <cell r="AI5">
            <v>18</v>
          </cell>
          <cell r="AJ5">
            <v>19</v>
          </cell>
          <cell r="AK5">
            <v>20</v>
          </cell>
          <cell r="AL5">
            <v>21</v>
          </cell>
          <cell r="AM5">
            <v>22</v>
          </cell>
          <cell r="AN5">
            <v>23</v>
          </cell>
          <cell r="AO5">
            <v>24</v>
          </cell>
          <cell r="AP5">
            <v>25</v>
          </cell>
          <cell r="AQ5" t="str">
            <v>TTL-TTG</v>
          </cell>
          <cell r="AR5" t="str">
            <v>PO/SPB</v>
          </cell>
          <cell r="AS5" t="str">
            <v>TTG</v>
          </cell>
          <cell r="AT5">
            <v>26</v>
          </cell>
          <cell r="AU5">
            <v>27</v>
          </cell>
          <cell r="AV5">
            <v>28</v>
          </cell>
          <cell r="AW5">
            <v>29</v>
          </cell>
          <cell r="AX5">
            <v>30</v>
          </cell>
          <cell r="AY5">
            <v>31</v>
          </cell>
          <cell r="AZ5">
            <v>1</v>
          </cell>
          <cell r="BA5">
            <v>2</v>
          </cell>
          <cell r="BB5">
            <v>3</v>
          </cell>
          <cell r="BC5">
            <v>4</v>
          </cell>
          <cell r="BD5">
            <v>5</v>
          </cell>
          <cell r="BE5">
            <v>6</v>
          </cell>
          <cell r="BF5">
            <v>7</v>
          </cell>
          <cell r="BG5">
            <v>8</v>
          </cell>
          <cell r="BH5">
            <v>9</v>
          </cell>
          <cell r="BI5">
            <v>10</v>
          </cell>
          <cell r="BJ5">
            <v>11</v>
          </cell>
          <cell r="BK5">
            <v>12</v>
          </cell>
          <cell r="BL5">
            <v>13</v>
          </cell>
          <cell r="BM5">
            <v>14</v>
          </cell>
          <cell r="BN5">
            <v>15</v>
          </cell>
          <cell r="BO5">
            <v>16</v>
          </cell>
          <cell r="BP5">
            <v>17</v>
          </cell>
          <cell r="BQ5">
            <v>18</v>
          </cell>
          <cell r="BR5">
            <v>19</v>
          </cell>
          <cell r="BS5">
            <v>20</v>
          </cell>
          <cell r="BT5">
            <v>21</v>
          </cell>
          <cell r="BU5">
            <v>22</v>
          </cell>
          <cell r="BV5">
            <v>23</v>
          </cell>
          <cell r="BW5">
            <v>24</v>
          </cell>
          <cell r="BX5">
            <v>25</v>
          </cell>
          <cell r="BY5" t="str">
            <v>TTL-SKB</v>
          </cell>
          <cell r="BZ5" t="str">
            <v>AKHIR</v>
          </cell>
          <cell r="CA5" t="str">
            <v>STN</v>
          </cell>
        </row>
        <row r="6">
          <cell r="A6">
            <v>1</v>
          </cell>
          <cell r="D6" t="str">
            <v>9400-</v>
          </cell>
          <cell r="E6" t="str">
            <v>05.K.033</v>
          </cell>
          <cell r="G6" t="str">
            <v>Air Accu</v>
          </cell>
          <cell r="H6" t="str">
            <v xml:space="preserve"> Zuur</v>
          </cell>
          <cell r="J6" t="str">
            <v>Ltr</v>
          </cell>
          <cell r="K6">
            <v>35</v>
          </cell>
          <cell r="AR6" t="str">
            <v>007</v>
          </cell>
          <cell r="BZ6">
            <v>35</v>
          </cell>
          <cell r="CA6">
            <v>2000</v>
          </cell>
        </row>
        <row r="8">
          <cell r="A8">
            <v>2</v>
          </cell>
          <cell r="D8" t="str">
            <v>9400-</v>
          </cell>
          <cell r="E8" t="str">
            <v>03.B.002</v>
          </cell>
          <cell r="G8" t="str">
            <v>Alkohol</v>
          </cell>
          <cell r="J8" t="str">
            <v>Ltr</v>
          </cell>
          <cell r="K8">
            <v>0</v>
          </cell>
          <cell r="AR8" t="str">
            <v>0458</v>
          </cell>
          <cell r="BZ8">
            <v>0</v>
          </cell>
          <cell r="CA8">
            <v>9750</v>
          </cell>
        </row>
        <row r="9">
          <cell r="A9">
            <v>3</v>
          </cell>
          <cell r="D9" t="str">
            <v>9400-</v>
          </cell>
          <cell r="E9" t="str">
            <v>03.B.002</v>
          </cell>
          <cell r="G9" t="str">
            <v>Alkohol</v>
          </cell>
          <cell r="J9" t="str">
            <v>Ltr</v>
          </cell>
          <cell r="K9">
            <v>200</v>
          </cell>
          <cell r="AS9" t="str">
            <v>0458</v>
          </cell>
          <cell r="BZ9">
            <v>200</v>
          </cell>
          <cell r="CA9">
            <v>12500</v>
          </cell>
        </row>
        <row r="11">
          <cell r="A11">
            <v>4</v>
          </cell>
          <cell r="D11" t="str">
            <v>9400-</v>
          </cell>
          <cell r="E11" t="str">
            <v xml:space="preserve"> 02.A.001</v>
          </cell>
          <cell r="G11" t="str">
            <v>Aluminium Sulfate</v>
          </cell>
          <cell r="J11" t="str">
            <v>Kg</v>
          </cell>
          <cell r="K11">
            <v>950</v>
          </cell>
          <cell r="AR11" t="str">
            <v>305</v>
          </cell>
          <cell r="AS11" t="str">
            <v>679/02</v>
          </cell>
          <cell r="BY11">
            <v>950</v>
          </cell>
          <cell r="BZ11">
            <v>0</v>
          </cell>
          <cell r="CA11">
            <v>1600</v>
          </cell>
        </row>
        <row r="12">
          <cell r="A12">
            <v>5</v>
          </cell>
          <cell r="D12" t="str">
            <v>9400-</v>
          </cell>
          <cell r="E12" t="str">
            <v xml:space="preserve"> 02.A.001</v>
          </cell>
          <cell r="G12" t="str">
            <v>Aluminium Sulfate</v>
          </cell>
          <cell r="J12" t="str">
            <v>Kg</v>
          </cell>
          <cell r="K12">
            <v>0</v>
          </cell>
          <cell r="AQ12">
            <v>1200</v>
          </cell>
          <cell r="AR12" t="str">
            <v>045</v>
          </cell>
          <cell r="AS12" t="str">
            <v>138/03</v>
          </cell>
          <cell r="BY12">
            <v>100</v>
          </cell>
          <cell r="BZ12">
            <v>1100</v>
          </cell>
          <cell r="CA12">
            <v>1500</v>
          </cell>
        </row>
        <row r="14">
          <cell r="A14">
            <v>6</v>
          </cell>
          <cell r="D14" t="str">
            <v>9400-</v>
          </cell>
          <cell r="E14" t="str">
            <v>05.I.079</v>
          </cell>
          <cell r="G14" t="str">
            <v>Amplot</v>
          </cell>
          <cell r="H14" t="str">
            <v>Coklat</v>
          </cell>
          <cell r="J14" t="str">
            <v>Box</v>
          </cell>
          <cell r="K14">
            <v>0</v>
          </cell>
          <cell r="BZ14">
            <v>0</v>
          </cell>
          <cell r="CA14">
            <v>11500</v>
          </cell>
        </row>
        <row r="15">
          <cell r="A15">
            <v>7</v>
          </cell>
          <cell r="D15" t="str">
            <v>9400-</v>
          </cell>
          <cell r="E15" t="str">
            <v>05.I.079</v>
          </cell>
          <cell r="G15" t="str">
            <v>Amplot  Sedang</v>
          </cell>
          <cell r="J15" t="str">
            <v>Box</v>
          </cell>
          <cell r="K15">
            <v>0</v>
          </cell>
          <cell r="BZ15">
            <v>0</v>
          </cell>
          <cell r="CA15">
            <v>14500</v>
          </cell>
        </row>
        <row r="16">
          <cell r="A16">
            <v>8</v>
          </cell>
          <cell r="D16" t="str">
            <v>9400-</v>
          </cell>
          <cell r="E16" t="str">
            <v>05.I.065</v>
          </cell>
          <cell r="G16" t="str">
            <v>Amplot Tali</v>
          </cell>
          <cell r="J16" t="str">
            <v>Lbr</v>
          </cell>
          <cell r="K16">
            <v>0</v>
          </cell>
          <cell r="BZ16">
            <v>0</v>
          </cell>
          <cell r="CA16">
            <v>1000</v>
          </cell>
        </row>
        <row r="18">
          <cell r="A18">
            <v>9</v>
          </cell>
          <cell r="D18" t="str">
            <v>9400-</v>
          </cell>
          <cell r="E18" t="str">
            <v>05.K.115</v>
          </cell>
          <cell r="G18" t="str">
            <v>Angkong</v>
          </cell>
          <cell r="H18" t="str">
            <v xml:space="preserve"> </v>
          </cell>
          <cell r="J18" t="str">
            <v>Pc</v>
          </cell>
          <cell r="K18">
            <v>0</v>
          </cell>
          <cell r="AR18" t="str">
            <v>289</v>
          </cell>
          <cell r="AS18" t="str">
            <v>636</v>
          </cell>
          <cell r="BZ18">
            <v>0</v>
          </cell>
          <cell r="CA18">
            <v>126500</v>
          </cell>
        </row>
        <row r="19">
          <cell r="A19">
            <v>10</v>
          </cell>
          <cell r="G19" t="str">
            <v>APAR</v>
          </cell>
          <cell r="H19" t="str">
            <v>Jenis  Air  @ 9Kg</v>
          </cell>
          <cell r="J19" t="str">
            <v>Tbg</v>
          </cell>
          <cell r="K19">
            <v>0</v>
          </cell>
          <cell r="AR19" t="str">
            <v>165</v>
          </cell>
          <cell r="BZ19">
            <v>0</v>
          </cell>
          <cell r="CA19">
            <v>271650</v>
          </cell>
        </row>
        <row r="20">
          <cell r="A20">
            <v>11</v>
          </cell>
          <cell r="G20" t="str">
            <v>APAR</v>
          </cell>
          <cell r="H20" t="str">
            <v>Jenis  Powder @ 9Kg</v>
          </cell>
          <cell r="J20" t="str">
            <v>Tbg</v>
          </cell>
          <cell r="K20">
            <v>0</v>
          </cell>
          <cell r="AR20" t="str">
            <v>165</v>
          </cell>
          <cell r="BZ20">
            <v>0</v>
          </cell>
          <cell r="CA20">
            <v>419220</v>
          </cell>
        </row>
        <row r="21">
          <cell r="A21">
            <v>12</v>
          </cell>
          <cell r="D21" t="str">
            <v xml:space="preserve"> 9400-</v>
          </cell>
          <cell r="E21" t="str">
            <v>05.K.2656</v>
          </cell>
          <cell r="G21" t="str">
            <v>Apron Dada</v>
          </cell>
          <cell r="H21" t="str">
            <v xml:space="preserve"> </v>
          </cell>
          <cell r="J21" t="str">
            <v>Pc</v>
          </cell>
          <cell r="K21">
            <v>0</v>
          </cell>
          <cell r="BZ21">
            <v>0</v>
          </cell>
          <cell r="CA21">
            <v>150000</v>
          </cell>
        </row>
        <row r="23">
          <cell r="A23">
            <v>13</v>
          </cell>
          <cell r="D23" t="str">
            <v>9400-</v>
          </cell>
          <cell r="E23" t="str">
            <v>05.K.1968</v>
          </cell>
          <cell r="G23" t="str">
            <v xml:space="preserve">Batrey </v>
          </cell>
          <cell r="H23" t="str">
            <v>Besar/1,5V</v>
          </cell>
          <cell r="J23" t="str">
            <v>Pc</v>
          </cell>
          <cell r="K23">
            <v>0</v>
          </cell>
          <cell r="BZ23">
            <v>0</v>
          </cell>
          <cell r="CA23">
            <v>1750</v>
          </cell>
        </row>
        <row r="24">
          <cell r="A24">
            <v>14</v>
          </cell>
          <cell r="D24" t="str">
            <v>9400-</v>
          </cell>
          <cell r="E24" t="str">
            <v>05.K.1849</v>
          </cell>
          <cell r="G24" t="str">
            <v>Battery</v>
          </cell>
          <cell r="H24" t="str">
            <v xml:space="preserve"> 9V Segi-4</v>
          </cell>
          <cell r="J24" t="str">
            <v>Pc</v>
          </cell>
          <cell r="K24">
            <v>9</v>
          </cell>
          <cell r="AR24" t="str">
            <v>776</v>
          </cell>
          <cell r="AS24" t="str">
            <v>274/00</v>
          </cell>
          <cell r="BZ24">
            <v>9</v>
          </cell>
          <cell r="CA24">
            <v>3500</v>
          </cell>
        </row>
        <row r="26">
          <cell r="A26">
            <v>15</v>
          </cell>
          <cell r="D26" t="str">
            <v>9400-</v>
          </cell>
          <cell r="G26" t="str">
            <v>Benang Jahit Karung</v>
          </cell>
          <cell r="J26" t="str">
            <v>Roll</v>
          </cell>
          <cell r="K26">
            <v>261</v>
          </cell>
          <cell r="AR26" t="str">
            <v>0811</v>
          </cell>
          <cell r="BY26">
            <v>50</v>
          </cell>
          <cell r="BZ26">
            <v>211</v>
          </cell>
          <cell r="CA26">
            <v>5000</v>
          </cell>
        </row>
        <row r="27">
          <cell r="A27">
            <v>16</v>
          </cell>
          <cell r="D27" t="str">
            <v>9400-</v>
          </cell>
          <cell r="E27" t="str">
            <v>05.K.1150</v>
          </cell>
          <cell r="G27" t="str">
            <v>Buku</v>
          </cell>
          <cell r="J27" t="str">
            <v>Bk</v>
          </cell>
          <cell r="K27">
            <v>0</v>
          </cell>
          <cell r="BZ27">
            <v>0</v>
          </cell>
          <cell r="CA27">
            <v>4500</v>
          </cell>
        </row>
        <row r="28">
          <cell r="A28">
            <v>17</v>
          </cell>
          <cell r="D28" t="str">
            <v>9400-</v>
          </cell>
          <cell r="E28" t="str">
            <v>05.K.1150</v>
          </cell>
          <cell r="G28" t="str">
            <v>Buku</v>
          </cell>
          <cell r="J28" t="str">
            <v>Bk</v>
          </cell>
          <cell r="K28">
            <v>0</v>
          </cell>
          <cell r="AR28" t="str">
            <v>236</v>
          </cell>
          <cell r="AS28" t="str">
            <v>606</v>
          </cell>
          <cell r="BZ28">
            <v>0</v>
          </cell>
          <cell r="CA28">
            <v>4000</v>
          </cell>
        </row>
        <row r="29">
          <cell r="A29">
            <v>18</v>
          </cell>
          <cell r="D29" t="str">
            <v>9400-</v>
          </cell>
          <cell r="E29" t="str">
            <v>05.K.1366</v>
          </cell>
          <cell r="G29" t="str">
            <v>Buku Folio</v>
          </cell>
          <cell r="J29" t="str">
            <v>Bk</v>
          </cell>
          <cell r="K29">
            <v>0</v>
          </cell>
          <cell r="AR29" t="str">
            <v>236</v>
          </cell>
          <cell r="AS29" t="str">
            <v>606</v>
          </cell>
          <cell r="BZ29">
            <v>0</v>
          </cell>
          <cell r="CA29">
            <v>6500</v>
          </cell>
        </row>
        <row r="30">
          <cell r="A30">
            <v>19</v>
          </cell>
          <cell r="D30" t="str">
            <v>9400-</v>
          </cell>
          <cell r="E30" t="str">
            <v>05.K.2193</v>
          </cell>
          <cell r="G30" t="str">
            <v>Carbon Folio</v>
          </cell>
          <cell r="J30" t="str">
            <v>Rim</v>
          </cell>
          <cell r="K30">
            <v>0</v>
          </cell>
          <cell r="BZ30">
            <v>0</v>
          </cell>
          <cell r="CA30">
            <v>27500</v>
          </cell>
        </row>
        <row r="32">
          <cell r="A32">
            <v>20</v>
          </cell>
          <cell r="D32" t="str">
            <v>9400-</v>
          </cell>
          <cell r="E32" t="str">
            <v>02.E.001</v>
          </cell>
          <cell r="G32" t="str">
            <v>Caustic Soda</v>
          </cell>
          <cell r="J32" t="str">
            <v>Kg</v>
          </cell>
          <cell r="K32">
            <v>125</v>
          </cell>
          <cell r="AR32" t="str">
            <v>321/Mut.</v>
          </cell>
          <cell r="AS32" t="str">
            <v>075</v>
          </cell>
          <cell r="BZ32">
            <v>125</v>
          </cell>
          <cell r="CA32">
            <v>5700</v>
          </cell>
        </row>
        <row r="33">
          <cell r="A33">
            <v>21</v>
          </cell>
          <cell r="D33" t="str">
            <v>9400-</v>
          </cell>
          <cell r="E33" t="str">
            <v>05.K.2186</v>
          </cell>
          <cell r="G33" t="str">
            <v>Disket Komputer</v>
          </cell>
          <cell r="H33" t="str">
            <v>HD 1/2"</v>
          </cell>
          <cell r="J33" t="str">
            <v>Dos</v>
          </cell>
          <cell r="K33">
            <v>0</v>
          </cell>
          <cell r="AR33" t="str">
            <v>164</v>
          </cell>
          <cell r="AS33" t="str">
            <v>316/02</v>
          </cell>
          <cell r="BZ33">
            <v>0</v>
          </cell>
          <cell r="CA33">
            <v>52500</v>
          </cell>
        </row>
        <row r="34">
          <cell r="A34">
            <v>22</v>
          </cell>
          <cell r="D34" t="str">
            <v xml:space="preserve"> 9400-</v>
          </cell>
          <cell r="E34" t="str">
            <v>05.K.658</v>
          </cell>
          <cell r="G34" t="str">
            <v>Ear Plug</v>
          </cell>
          <cell r="H34" t="str">
            <v xml:space="preserve"> Head Pone</v>
          </cell>
          <cell r="J34" t="str">
            <v>Pc</v>
          </cell>
          <cell r="K34">
            <v>0</v>
          </cell>
          <cell r="AR34" t="str">
            <v>219</v>
          </cell>
          <cell r="BZ34">
            <v>0</v>
          </cell>
          <cell r="CA34">
            <v>25000</v>
          </cell>
        </row>
        <row r="35">
          <cell r="A35">
            <v>23</v>
          </cell>
          <cell r="D35" t="str">
            <v>9400-</v>
          </cell>
          <cell r="G35" t="str">
            <v>File Box</v>
          </cell>
          <cell r="J35" t="str">
            <v>Pc</v>
          </cell>
          <cell r="K35">
            <v>0</v>
          </cell>
          <cell r="AR35" t="str">
            <v>255</v>
          </cell>
          <cell r="AS35" t="str">
            <v>563/02</v>
          </cell>
          <cell r="BZ35">
            <v>0</v>
          </cell>
          <cell r="CA35">
            <v>8500</v>
          </cell>
        </row>
        <row r="36">
          <cell r="A36">
            <v>24</v>
          </cell>
          <cell r="D36" t="str">
            <v>9400-</v>
          </cell>
          <cell r="E36" t="str">
            <v>05.I.005</v>
          </cell>
          <cell r="G36" t="str">
            <v>Form  Surat Jalan</v>
          </cell>
          <cell r="J36" t="str">
            <v>Bk</v>
          </cell>
          <cell r="K36">
            <v>0</v>
          </cell>
          <cell r="AR36" t="str">
            <v>269</v>
          </cell>
          <cell r="AS36" t="str">
            <v>691</v>
          </cell>
          <cell r="BZ36">
            <v>0</v>
          </cell>
          <cell r="CA36">
            <v>15000</v>
          </cell>
        </row>
        <row r="37">
          <cell r="A37">
            <v>25</v>
          </cell>
          <cell r="D37" t="str">
            <v>9400-</v>
          </cell>
          <cell r="E37" t="str">
            <v>05.I.094</v>
          </cell>
          <cell r="G37" t="str">
            <v>Form  TTG</v>
          </cell>
          <cell r="J37" t="str">
            <v>Bk</v>
          </cell>
          <cell r="K37">
            <v>0</v>
          </cell>
          <cell r="AR37" t="str">
            <v>049</v>
          </cell>
          <cell r="BZ37">
            <v>0</v>
          </cell>
          <cell r="CA37">
            <v>15000</v>
          </cell>
        </row>
        <row r="38">
          <cell r="A38">
            <v>26</v>
          </cell>
          <cell r="D38" t="str">
            <v>9400-</v>
          </cell>
          <cell r="E38" t="str">
            <v>05.I.026</v>
          </cell>
          <cell r="G38" t="str">
            <v>Form Blanko St. Press</v>
          </cell>
          <cell r="J38" t="str">
            <v>Bk</v>
          </cell>
          <cell r="K38">
            <v>0</v>
          </cell>
          <cell r="BZ38">
            <v>0</v>
          </cell>
          <cell r="CA38">
            <v>15000</v>
          </cell>
        </row>
        <row r="39">
          <cell r="A39">
            <v>27</v>
          </cell>
          <cell r="D39" t="str">
            <v>9400-</v>
          </cell>
          <cell r="E39" t="str">
            <v>05.I.026</v>
          </cell>
          <cell r="G39" t="str">
            <v>Form Blanko ST.Press</v>
          </cell>
          <cell r="J39" t="str">
            <v>Bk</v>
          </cell>
          <cell r="K39">
            <v>0</v>
          </cell>
          <cell r="BZ39">
            <v>0</v>
          </cell>
          <cell r="CA39">
            <v>15000</v>
          </cell>
        </row>
        <row r="40">
          <cell r="A40">
            <v>28</v>
          </cell>
          <cell r="D40" t="str">
            <v>9400-</v>
          </cell>
          <cell r="E40" t="str">
            <v>05.I.027</v>
          </cell>
          <cell r="G40" t="str">
            <v>Form Blanko Steriliser</v>
          </cell>
          <cell r="J40" t="str">
            <v>Bk</v>
          </cell>
          <cell r="K40">
            <v>0</v>
          </cell>
          <cell r="BZ40">
            <v>0</v>
          </cell>
          <cell r="CA40">
            <v>15000</v>
          </cell>
        </row>
        <row r="41">
          <cell r="A41">
            <v>29</v>
          </cell>
          <cell r="D41" t="str">
            <v>9400-</v>
          </cell>
          <cell r="E41" t="str">
            <v>05.K.024</v>
          </cell>
          <cell r="G41" t="str">
            <v>Form Bon Permintaan Barang</v>
          </cell>
          <cell r="H41" t="str">
            <v xml:space="preserve"> NCR 2 Fly</v>
          </cell>
          <cell r="J41" t="str">
            <v>Bk</v>
          </cell>
          <cell r="K41">
            <v>0</v>
          </cell>
          <cell r="BZ41">
            <v>0</v>
          </cell>
          <cell r="CA41">
            <v>7500</v>
          </cell>
        </row>
        <row r="42">
          <cell r="A42">
            <v>30</v>
          </cell>
          <cell r="D42" t="str">
            <v>9400-</v>
          </cell>
          <cell r="E42" t="str">
            <v>05.I.009</v>
          </cell>
          <cell r="G42" t="str">
            <v>Form Catatan Mesin Diesel</v>
          </cell>
          <cell r="J42" t="str">
            <v>Bk</v>
          </cell>
          <cell r="K42">
            <v>0</v>
          </cell>
          <cell r="BZ42">
            <v>0</v>
          </cell>
          <cell r="CA42">
            <v>15000</v>
          </cell>
        </row>
        <row r="43">
          <cell r="A43">
            <v>31</v>
          </cell>
          <cell r="D43" t="str">
            <v>9400-</v>
          </cell>
          <cell r="E43" t="str">
            <v>05.I.008</v>
          </cell>
          <cell r="G43" t="str">
            <v>Form Catatan Turbine</v>
          </cell>
          <cell r="J43" t="str">
            <v>Bk</v>
          </cell>
          <cell r="K43">
            <v>0</v>
          </cell>
          <cell r="BZ43">
            <v>0</v>
          </cell>
          <cell r="CA43">
            <v>15000</v>
          </cell>
        </row>
        <row r="44">
          <cell r="A44">
            <v>32</v>
          </cell>
          <cell r="D44" t="str">
            <v>9400-</v>
          </cell>
          <cell r="E44" t="str">
            <v>05.I.003</v>
          </cell>
          <cell r="G44" t="str">
            <v>Form Nota Penerimaan</v>
          </cell>
          <cell r="H44" t="str">
            <v xml:space="preserve"> TBS</v>
          </cell>
          <cell r="J44" t="str">
            <v>Bk</v>
          </cell>
          <cell r="K44">
            <v>0</v>
          </cell>
          <cell r="AR44" t="str">
            <v>099/269</v>
          </cell>
          <cell r="AS44" t="str">
            <v>640</v>
          </cell>
          <cell r="BZ44">
            <v>0</v>
          </cell>
          <cell r="CA44">
            <v>15000</v>
          </cell>
        </row>
        <row r="45">
          <cell r="A45">
            <v>33</v>
          </cell>
          <cell r="D45" t="str">
            <v>9400-</v>
          </cell>
          <cell r="E45" t="str">
            <v>05.I.004</v>
          </cell>
          <cell r="G45" t="str">
            <v>Form Nota Pengeluaran</v>
          </cell>
          <cell r="H45" t="str">
            <v>JJG Kosong</v>
          </cell>
          <cell r="J45" t="str">
            <v>Bk</v>
          </cell>
          <cell r="K45">
            <v>0</v>
          </cell>
          <cell r="AR45" t="str">
            <v>269</v>
          </cell>
          <cell r="AS45" t="str">
            <v>557-566</v>
          </cell>
          <cell r="BZ45">
            <v>0</v>
          </cell>
          <cell r="CA45">
            <v>15000</v>
          </cell>
        </row>
        <row r="46">
          <cell r="A46">
            <v>34</v>
          </cell>
          <cell r="D46" t="str">
            <v>9400-</v>
          </cell>
          <cell r="E46" t="str">
            <v>05.I.004</v>
          </cell>
          <cell r="G46" t="str">
            <v>Form Nota Pengeluaran</v>
          </cell>
          <cell r="J46" t="str">
            <v>Bk</v>
          </cell>
          <cell r="K46">
            <v>0</v>
          </cell>
          <cell r="BZ46">
            <v>0</v>
          </cell>
        </row>
        <row r="47">
          <cell r="A47">
            <v>35</v>
          </cell>
          <cell r="D47" t="str">
            <v>9400-</v>
          </cell>
          <cell r="G47" t="str">
            <v>Form SPB</v>
          </cell>
          <cell r="J47" t="str">
            <v>Bk</v>
          </cell>
          <cell r="K47">
            <v>0</v>
          </cell>
          <cell r="BZ47">
            <v>0</v>
          </cell>
          <cell r="CA47">
            <v>15000</v>
          </cell>
        </row>
        <row r="48">
          <cell r="A48">
            <v>36</v>
          </cell>
          <cell r="D48" t="str">
            <v>9400-</v>
          </cell>
          <cell r="E48" t="str">
            <v>05.K.1342</v>
          </cell>
          <cell r="G48" t="str">
            <v>Form SPM</v>
          </cell>
          <cell r="J48" t="str">
            <v>Bk</v>
          </cell>
          <cell r="K48">
            <v>0</v>
          </cell>
          <cell r="BZ48">
            <v>0</v>
          </cell>
          <cell r="CA48">
            <v>15000</v>
          </cell>
        </row>
        <row r="49">
          <cell r="A49">
            <v>37</v>
          </cell>
          <cell r="D49" t="str">
            <v>9400-</v>
          </cell>
          <cell r="E49" t="str">
            <v>05.I.044</v>
          </cell>
          <cell r="G49" t="str">
            <v>Form ST. Kernel</v>
          </cell>
          <cell r="J49" t="str">
            <v>Bk</v>
          </cell>
          <cell r="K49">
            <v>0</v>
          </cell>
          <cell r="BZ49">
            <v>0</v>
          </cell>
          <cell r="CA49">
            <v>15000</v>
          </cell>
        </row>
        <row r="52">
          <cell r="A52">
            <v>38</v>
          </cell>
          <cell r="D52" t="str">
            <v>9400-</v>
          </cell>
          <cell r="E52" t="str">
            <v>02.C.001</v>
          </cell>
          <cell r="G52" t="str">
            <v>Garam</v>
          </cell>
          <cell r="J52" t="str">
            <v>Zak</v>
          </cell>
          <cell r="K52">
            <v>15</v>
          </cell>
          <cell r="AR52" t="str">
            <v>192/305</v>
          </cell>
          <cell r="AS52" t="str">
            <v>654</v>
          </cell>
          <cell r="BY52">
            <v>15</v>
          </cell>
          <cell r="BZ52">
            <v>0</v>
          </cell>
          <cell r="CA52">
            <v>21000</v>
          </cell>
        </row>
        <row r="53">
          <cell r="A53">
            <v>39</v>
          </cell>
          <cell r="D53" t="str">
            <v>9400-</v>
          </cell>
          <cell r="E53" t="str">
            <v>02.C.001</v>
          </cell>
          <cell r="G53" t="str">
            <v>Garam</v>
          </cell>
          <cell r="J53" t="str">
            <v>Kg</v>
          </cell>
          <cell r="K53">
            <v>2000</v>
          </cell>
          <cell r="AR53" t="str">
            <v>Bambap03</v>
          </cell>
          <cell r="AS53" t="str">
            <v>045</v>
          </cell>
          <cell r="BY53">
            <v>50</v>
          </cell>
          <cell r="BZ53">
            <v>1950</v>
          </cell>
          <cell r="CA53">
            <v>320</v>
          </cell>
        </row>
        <row r="55">
          <cell r="A55">
            <v>40</v>
          </cell>
          <cell r="D55" t="str">
            <v>9400-</v>
          </cell>
          <cell r="E55" t="str">
            <v>03.C.002</v>
          </cell>
          <cell r="G55" t="str">
            <v xml:space="preserve">Glass Micro Fibre Filter </v>
          </cell>
          <cell r="J55" t="str">
            <v>Box</v>
          </cell>
          <cell r="K55">
            <v>0</v>
          </cell>
          <cell r="AR55" t="str">
            <v>002486</v>
          </cell>
          <cell r="AS55" t="str">
            <v>574/02</v>
          </cell>
          <cell r="BZ55">
            <v>0</v>
          </cell>
          <cell r="CA55">
            <v>133650</v>
          </cell>
        </row>
        <row r="56">
          <cell r="A56">
            <v>41</v>
          </cell>
          <cell r="D56" t="str">
            <v>9400-</v>
          </cell>
          <cell r="E56" t="str">
            <v>01.E.050</v>
          </cell>
          <cell r="G56" t="str">
            <v xml:space="preserve">Grease </v>
          </cell>
          <cell r="H56" t="str">
            <v>Protect</v>
          </cell>
          <cell r="J56" t="str">
            <v>Kg</v>
          </cell>
          <cell r="K56">
            <v>0</v>
          </cell>
          <cell r="BZ56">
            <v>0</v>
          </cell>
          <cell r="CA56">
            <v>130000</v>
          </cell>
        </row>
        <row r="57">
          <cell r="A57">
            <v>42</v>
          </cell>
          <cell r="D57" t="str">
            <v>9400-</v>
          </cell>
          <cell r="G57" t="str">
            <v xml:space="preserve">Grease </v>
          </cell>
          <cell r="H57" t="str">
            <v>Renolit MO2ED MP</v>
          </cell>
          <cell r="J57" t="str">
            <v>Pail</v>
          </cell>
          <cell r="K57">
            <v>1</v>
          </cell>
          <cell r="AR57" t="str">
            <v>238</v>
          </cell>
          <cell r="AS57" t="str">
            <v>576/02</v>
          </cell>
          <cell r="BY57">
            <v>1</v>
          </cell>
          <cell r="BZ57">
            <v>0</v>
          </cell>
          <cell r="CA57">
            <v>1090100</v>
          </cell>
        </row>
        <row r="58">
          <cell r="A58">
            <v>43</v>
          </cell>
          <cell r="D58" t="str">
            <v>9400-</v>
          </cell>
          <cell r="G58" t="str">
            <v xml:space="preserve">Grease </v>
          </cell>
          <cell r="H58" t="str">
            <v>S-58 #3 NA</v>
          </cell>
          <cell r="J58" t="str">
            <v>Pail</v>
          </cell>
          <cell r="K58">
            <v>1</v>
          </cell>
          <cell r="AR58" t="str">
            <v>238</v>
          </cell>
          <cell r="AS58" t="str">
            <v>576/02</v>
          </cell>
          <cell r="BY58">
            <v>1</v>
          </cell>
          <cell r="BZ58">
            <v>0</v>
          </cell>
          <cell r="CA58">
            <v>589600</v>
          </cell>
        </row>
        <row r="59">
          <cell r="A59">
            <v>44</v>
          </cell>
          <cell r="D59" t="str">
            <v>9400-</v>
          </cell>
          <cell r="E59" t="str">
            <v>01.E.025</v>
          </cell>
          <cell r="G59" t="str">
            <v xml:space="preserve">Grease </v>
          </cell>
          <cell r="H59" t="str">
            <v>SKF LGHT 3/5</v>
          </cell>
          <cell r="J59" t="str">
            <v>Kg</v>
          </cell>
          <cell r="K59">
            <v>0</v>
          </cell>
          <cell r="AR59" t="str">
            <v>130</v>
          </cell>
          <cell r="BZ59">
            <v>0</v>
          </cell>
          <cell r="CA59">
            <v>120000</v>
          </cell>
        </row>
        <row r="60">
          <cell r="A60">
            <v>45</v>
          </cell>
          <cell r="D60" t="str">
            <v>9400-</v>
          </cell>
          <cell r="E60" t="str">
            <v>01.E.012</v>
          </cell>
          <cell r="G60" t="str">
            <v xml:space="preserve">Grease </v>
          </cell>
          <cell r="H60" t="str">
            <v>States</v>
          </cell>
          <cell r="J60" t="str">
            <v>Pail</v>
          </cell>
          <cell r="K60">
            <v>0</v>
          </cell>
          <cell r="AR60" t="str">
            <v>130</v>
          </cell>
          <cell r="BZ60">
            <v>0</v>
          </cell>
          <cell r="CA60">
            <v>275000</v>
          </cell>
        </row>
        <row r="61">
          <cell r="A61">
            <v>46</v>
          </cell>
          <cell r="D61" t="str">
            <v>9400-</v>
          </cell>
          <cell r="E61" t="str">
            <v>01.E.010</v>
          </cell>
          <cell r="G61" t="str">
            <v xml:space="preserve">Grease Alfania </v>
          </cell>
          <cell r="H61" t="str">
            <v xml:space="preserve"> R.3</v>
          </cell>
          <cell r="J61" t="str">
            <v>Kg</v>
          </cell>
          <cell r="K61">
            <v>0</v>
          </cell>
          <cell r="BZ61">
            <v>0</v>
          </cell>
          <cell r="CA61">
            <v>18330</v>
          </cell>
        </row>
        <row r="63">
          <cell r="A63">
            <v>47</v>
          </cell>
          <cell r="D63" t="str">
            <v>9400-</v>
          </cell>
          <cell r="E63" t="str">
            <v>03.B.260</v>
          </cell>
          <cell r="G63" t="str">
            <v>H2SO4</v>
          </cell>
          <cell r="J63" t="str">
            <v>Ltr</v>
          </cell>
          <cell r="K63">
            <v>5</v>
          </cell>
          <cell r="AR63" t="str">
            <v>1548</v>
          </cell>
          <cell r="BZ63">
            <v>5</v>
          </cell>
          <cell r="CA63">
            <v>37200</v>
          </cell>
        </row>
        <row r="64">
          <cell r="A64">
            <v>48</v>
          </cell>
          <cell r="D64" t="str">
            <v>9400-</v>
          </cell>
          <cell r="E64" t="str">
            <v>05.K.1539</v>
          </cell>
          <cell r="G64" t="str">
            <v>Isi  Staples</v>
          </cell>
          <cell r="H64" t="str">
            <v xml:space="preserve"> Besar</v>
          </cell>
          <cell r="J64" t="str">
            <v>Box</v>
          </cell>
          <cell r="K64">
            <v>0</v>
          </cell>
          <cell r="BZ64">
            <v>0</v>
          </cell>
          <cell r="CA64">
            <v>40000</v>
          </cell>
        </row>
        <row r="65">
          <cell r="A65">
            <v>49</v>
          </cell>
          <cell r="D65" t="str">
            <v>9400-</v>
          </cell>
          <cell r="E65" t="str">
            <v>05.K.2451</v>
          </cell>
          <cell r="G65" t="str">
            <v>Isi  Staples</v>
          </cell>
          <cell r="H65" t="str">
            <v xml:space="preserve"> Kecil  No. 10</v>
          </cell>
          <cell r="J65" t="str">
            <v>Box</v>
          </cell>
          <cell r="K65">
            <v>0</v>
          </cell>
          <cell r="AR65" t="str">
            <v>236</v>
          </cell>
          <cell r="BZ65">
            <v>0</v>
          </cell>
          <cell r="CA65">
            <v>25000</v>
          </cell>
        </row>
        <row r="66">
          <cell r="A66">
            <v>50</v>
          </cell>
          <cell r="D66" t="str">
            <v>9400-</v>
          </cell>
          <cell r="E66" t="str">
            <v>05.K.281</v>
          </cell>
          <cell r="G66" t="str">
            <v xml:space="preserve">Isolasi Ban </v>
          </cell>
          <cell r="H66" t="str">
            <v>Bening</v>
          </cell>
          <cell r="J66" t="str">
            <v>Roll</v>
          </cell>
          <cell r="K66">
            <v>0</v>
          </cell>
          <cell r="AR66" t="str">
            <v>255</v>
          </cell>
          <cell r="AS66" t="str">
            <v>563/02</v>
          </cell>
          <cell r="BZ66">
            <v>0</v>
          </cell>
          <cell r="CA66">
            <v>7500</v>
          </cell>
        </row>
        <row r="67">
          <cell r="A67">
            <v>51</v>
          </cell>
          <cell r="D67" t="str">
            <v>9400-</v>
          </cell>
          <cell r="E67" t="str">
            <v>05.K.150</v>
          </cell>
          <cell r="G67" t="str">
            <v xml:space="preserve">Isolasi Ban </v>
          </cell>
          <cell r="H67" t="str">
            <v>Hitam</v>
          </cell>
          <cell r="J67" t="str">
            <v>Roll</v>
          </cell>
          <cell r="K67">
            <v>0</v>
          </cell>
          <cell r="AR67" t="str">
            <v>255</v>
          </cell>
          <cell r="AS67" t="str">
            <v>563/02</v>
          </cell>
          <cell r="BZ67">
            <v>0</v>
          </cell>
          <cell r="CA67">
            <v>7500</v>
          </cell>
        </row>
        <row r="69">
          <cell r="A69">
            <v>52</v>
          </cell>
          <cell r="D69" t="str">
            <v>9400-</v>
          </cell>
          <cell r="E69" t="str">
            <v>05.K.2495</v>
          </cell>
          <cell r="G69" t="str">
            <v>Jarum mesin Jahit</v>
          </cell>
          <cell r="J69" t="str">
            <v>Box</v>
          </cell>
          <cell r="K69">
            <v>80</v>
          </cell>
          <cell r="AR69" t="str">
            <v>311</v>
          </cell>
          <cell r="AS69" t="str">
            <v>700/02</v>
          </cell>
          <cell r="BZ69">
            <v>80</v>
          </cell>
          <cell r="CA69">
            <v>3500</v>
          </cell>
        </row>
        <row r="70">
          <cell r="A70">
            <v>53</v>
          </cell>
          <cell r="D70" t="str">
            <v>9400-</v>
          </cell>
          <cell r="E70" t="str">
            <v>05.K.138</v>
          </cell>
          <cell r="G70" t="str">
            <v>Kain Majun</v>
          </cell>
          <cell r="H70" t="str">
            <v xml:space="preserve"> </v>
          </cell>
          <cell r="J70" t="str">
            <v>Kg</v>
          </cell>
          <cell r="K70">
            <v>30</v>
          </cell>
          <cell r="AR70" t="str">
            <v>009</v>
          </cell>
          <cell r="AS70" t="str">
            <v>059/03</v>
          </cell>
          <cell r="BZ70">
            <v>30</v>
          </cell>
          <cell r="CA70">
            <v>3500</v>
          </cell>
        </row>
        <row r="71">
          <cell r="A71">
            <v>54</v>
          </cell>
          <cell r="D71" t="str">
            <v>9400-</v>
          </cell>
          <cell r="E71" t="str">
            <v>03.B.067</v>
          </cell>
          <cell r="G71" t="str">
            <v>Kalium Iodida</v>
          </cell>
          <cell r="J71" t="str">
            <v>Kg</v>
          </cell>
          <cell r="K71">
            <v>1</v>
          </cell>
          <cell r="AR71" t="str">
            <v>1548</v>
          </cell>
          <cell r="BZ71">
            <v>1</v>
          </cell>
          <cell r="CA71">
            <v>465360</v>
          </cell>
        </row>
        <row r="72">
          <cell r="A72">
            <v>55</v>
          </cell>
          <cell r="D72" t="str">
            <v>9400-</v>
          </cell>
          <cell r="E72" t="str">
            <v>05.K.730</v>
          </cell>
          <cell r="G72" t="str">
            <v>Kartu ABsen</v>
          </cell>
          <cell r="J72" t="str">
            <v>Dos</v>
          </cell>
          <cell r="K72">
            <v>0</v>
          </cell>
          <cell r="AR72" t="str">
            <v>236</v>
          </cell>
          <cell r="AS72" t="str">
            <v>484/02</v>
          </cell>
          <cell r="BZ72">
            <v>0</v>
          </cell>
          <cell r="CA72">
            <v>16500</v>
          </cell>
        </row>
        <row r="73">
          <cell r="A73">
            <v>56</v>
          </cell>
          <cell r="D73" t="str">
            <v>9400-</v>
          </cell>
          <cell r="E73" t="str">
            <v xml:space="preserve"> 05.K.2356</v>
          </cell>
          <cell r="G73" t="str">
            <v>Karung Plastik</v>
          </cell>
          <cell r="J73" t="str">
            <v>Lbr</v>
          </cell>
          <cell r="K73">
            <v>6550</v>
          </cell>
          <cell r="AR73" t="str">
            <v>009</v>
          </cell>
          <cell r="AS73" t="str">
            <v>089/03</v>
          </cell>
          <cell r="BY73">
            <v>6550</v>
          </cell>
          <cell r="BZ73">
            <v>0</v>
          </cell>
          <cell r="CA73">
            <v>1025</v>
          </cell>
        </row>
        <row r="74">
          <cell r="A74">
            <v>57</v>
          </cell>
          <cell r="D74" t="str">
            <v>9400-</v>
          </cell>
          <cell r="G74" t="str">
            <v>Karung Plastik</v>
          </cell>
          <cell r="J74" t="str">
            <v>Lbr</v>
          </cell>
          <cell r="K74">
            <v>0</v>
          </cell>
          <cell r="AQ74">
            <v>5000</v>
          </cell>
          <cell r="AR74" t="str">
            <v>009</v>
          </cell>
          <cell r="AS74" t="str">
            <v>144/03</v>
          </cell>
          <cell r="BZ74">
            <v>5000</v>
          </cell>
          <cell r="CA74">
            <v>1075</v>
          </cell>
        </row>
        <row r="76">
          <cell r="A76">
            <v>58</v>
          </cell>
          <cell r="D76" t="str">
            <v>9400-</v>
          </cell>
          <cell r="E76" t="str">
            <v>05.K.096</v>
          </cell>
          <cell r="G76" t="str">
            <v xml:space="preserve">Kayu Bakar </v>
          </cell>
          <cell r="J76" t="str">
            <v>M3</v>
          </cell>
          <cell r="K76">
            <v>0</v>
          </cell>
          <cell r="AR76" t="str">
            <v>104</v>
          </cell>
          <cell r="BZ76">
            <v>0</v>
          </cell>
          <cell r="CA76">
            <v>50000</v>
          </cell>
        </row>
        <row r="77">
          <cell r="A77">
            <v>59</v>
          </cell>
          <cell r="D77" t="str">
            <v>9400-</v>
          </cell>
          <cell r="G77" t="str">
            <v>Kertas  Jilid</v>
          </cell>
          <cell r="H77" t="str">
            <v>Karton</v>
          </cell>
          <cell r="J77" t="str">
            <v>Rim</v>
          </cell>
          <cell r="K77">
            <v>0</v>
          </cell>
          <cell r="AR77" t="str">
            <v>255</v>
          </cell>
          <cell r="AS77" t="str">
            <v>564/02</v>
          </cell>
          <cell r="BZ77">
            <v>0</v>
          </cell>
          <cell r="CA77">
            <v>22500</v>
          </cell>
        </row>
        <row r="78">
          <cell r="A78">
            <v>60</v>
          </cell>
          <cell r="D78" t="str">
            <v>9400-</v>
          </cell>
          <cell r="E78" t="str">
            <v>05.I.038</v>
          </cell>
          <cell r="G78" t="str">
            <v>Kertas Buram</v>
          </cell>
          <cell r="J78" t="str">
            <v>Rim</v>
          </cell>
          <cell r="K78">
            <v>0</v>
          </cell>
          <cell r="AR78" t="str">
            <v>005</v>
          </cell>
          <cell r="AS78" t="str">
            <v>269/02</v>
          </cell>
          <cell r="BZ78">
            <v>0</v>
          </cell>
          <cell r="CA78">
            <v>8000</v>
          </cell>
        </row>
        <row r="79">
          <cell r="A79">
            <v>61</v>
          </cell>
          <cell r="D79" t="str">
            <v>9400-</v>
          </cell>
          <cell r="G79" t="str">
            <v xml:space="preserve">Kertas Continuous </v>
          </cell>
          <cell r="H79" t="str">
            <v xml:space="preserve"> 1 Ply</v>
          </cell>
          <cell r="J79" t="str">
            <v>Dos</v>
          </cell>
          <cell r="K79">
            <v>0</v>
          </cell>
          <cell r="AR79" t="str">
            <v>255</v>
          </cell>
          <cell r="AS79" t="str">
            <v>564/02</v>
          </cell>
          <cell r="BZ79">
            <v>0</v>
          </cell>
          <cell r="CA79">
            <v>95000</v>
          </cell>
        </row>
        <row r="80">
          <cell r="A80">
            <v>62</v>
          </cell>
          <cell r="D80" t="str">
            <v>9400-</v>
          </cell>
          <cell r="G80" t="str">
            <v xml:space="preserve">Kertas Continuous </v>
          </cell>
          <cell r="H80" t="str">
            <v xml:space="preserve"> 2 Ply</v>
          </cell>
          <cell r="J80" t="str">
            <v>Dos</v>
          </cell>
          <cell r="K80">
            <v>0</v>
          </cell>
          <cell r="AR80" t="str">
            <v>255</v>
          </cell>
          <cell r="AS80" t="str">
            <v>564/02</v>
          </cell>
          <cell r="BZ80">
            <v>0</v>
          </cell>
          <cell r="CA80">
            <v>145000</v>
          </cell>
        </row>
        <row r="81">
          <cell r="A81">
            <v>63</v>
          </cell>
          <cell r="D81" t="str">
            <v>9400-</v>
          </cell>
          <cell r="E81" t="str">
            <v>05.I.037</v>
          </cell>
          <cell r="G81" t="str">
            <v>Kertas HVS</v>
          </cell>
          <cell r="H81" t="str">
            <v xml:space="preserve"> 70 Grm</v>
          </cell>
          <cell r="J81" t="str">
            <v>Rim</v>
          </cell>
          <cell r="K81">
            <v>3</v>
          </cell>
          <cell r="AR81" t="str">
            <v>236/303</v>
          </cell>
          <cell r="AS81" t="str">
            <v>606/659</v>
          </cell>
          <cell r="BZ81">
            <v>3</v>
          </cell>
          <cell r="CA81">
            <v>23500</v>
          </cell>
        </row>
        <row r="82">
          <cell r="A82">
            <v>64</v>
          </cell>
          <cell r="D82" t="str">
            <v>9400-</v>
          </cell>
          <cell r="G82" t="str">
            <v>Kertas Warna</v>
          </cell>
          <cell r="H82" t="str">
            <v xml:space="preserve"> 60 Gr</v>
          </cell>
          <cell r="J82" t="str">
            <v>Rim</v>
          </cell>
          <cell r="K82">
            <v>0</v>
          </cell>
          <cell r="AR82" t="str">
            <v>255</v>
          </cell>
          <cell r="AS82" t="str">
            <v>563/02</v>
          </cell>
          <cell r="BZ82">
            <v>0</v>
          </cell>
          <cell r="CA82">
            <v>22500</v>
          </cell>
        </row>
        <row r="83">
          <cell r="A83">
            <v>65</v>
          </cell>
          <cell r="D83" t="str">
            <v>9400-</v>
          </cell>
          <cell r="E83" t="str">
            <v>05.I.022</v>
          </cell>
          <cell r="G83" t="str">
            <v>Laporan Harian Shift</v>
          </cell>
          <cell r="J83" t="str">
            <v>Bk</v>
          </cell>
          <cell r="K83">
            <v>0</v>
          </cell>
          <cell r="BZ83">
            <v>0</v>
          </cell>
          <cell r="CA83">
            <v>15000</v>
          </cell>
        </row>
        <row r="86">
          <cell r="A86">
            <v>66</v>
          </cell>
          <cell r="D86" t="str">
            <v>9400-</v>
          </cell>
          <cell r="E86" t="str">
            <v>01.A.001</v>
          </cell>
          <cell r="G86" t="str">
            <v>M/Solar</v>
          </cell>
          <cell r="J86" t="str">
            <v>Ltr</v>
          </cell>
          <cell r="K86">
            <v>0</v>
          </cell>
          <cell r="AR86" t="str">
            <v>154</v>
          </cell>
          <cell r="AS86" t="str">
            <v>526/02</v>
          </cell>
          <cell r="BZ86">
            <v>0</v>
          </cell>
          <cell r="CA86">
            <v>1938</v>
          </cell>
        </row>
        <row r="87">
          <cell r="A87">
            <v>67</v>
          </cell>
          <cell r="D87" t="str">
            <v>9400-</v>
          </cell>
          <cell r="E87" t="str">
            <v>01.A.001</v>
          </cell>
          <cell r="G87" t="str">
            <v>M/Solar</v>
          </cell>
          <cell r="J87" t="str">
            <v>Ltr</v>
          </cell>
          <cell r="K87">
            <v>2502</v>
          </cell>
          <cell r="AQ87">
            <v>10000</v>
          </cell>
          <cell r="AR87" t="str">
            <v>002</v>
          </cell>
          <cell r="AS87" t="str">
            <v>142/145</v>
          </cell>
          <cell r="BY87">
            <v>5659</v>
          </cell>
          <cell r="BZ87">
            <v>6843</v>
          </cell>
          <cell r="CA87">
            <v>1803</v>
          </cell>
        </row>
        <row r="88">
          <cell r="A88">
            <v>68</v>
          </cell>
          <cell r="D88" t="str">
            <v>9400-</v>
          </cell>
          <cell r="E88" t="str">
            <v>01.A.001</v>
          </cell>
          <cell r="G88" t="str">
            <v>M/Solar</v>
          </cell>
          <cell r="J88" t="str">
            <v>Ltr</v>
          </cell>
          <cell r="K88">
            <v>0</v>
          </cell>
          <cell r="AR88" t="str">
            <v>258</v>
          </cell>
          <cell r="AS88" t="str">
            <v>578/02</v>
          </cell>
          <cell r="BZ88">
            <v>0</v>
          </cell>
          <cell r="CA88">
            <v>1587</v>
          </cell>
        </row>
        <row r="89">
          <cell r="A89">
            <v>69</v>
          </cell>
          <cell r="D89" t="str">
            <v>9400-</v>
          </cell>
          <cell r="E89" t="str">
            <v>01.A.001</v>
          </cell>
          <cell r="G89" t="str">
            <v>M/Solar</v>
          </cell>
          <cell r="J89" t="str">
            <v>Ltr</v>
          </cell>
          <cell r="K89">
            <v>0</v>
          </cell>
          <cell r="AR89" t="str">
            <v>002</v>
          </cell>
          <cell r="AS89" t="str">
            <v>006/03</v>
          </cell>
          <cell r="BK89">
            <v>173</v>
          </cell>
          <cell r="BL89">
            <v>577</v>
          </cell>
          <cell r="BM89">
            <v>520</v>
          </cell>
          <cell r="BN89">
            <v>481</v>
          </cell>
          <cell r="BO89">
            <v>656</v>
          </cell>
          <cell r="BP89">
            <v>494</v>
          </cell>
          <cell r="BQ89">
            <v>390</v>
          </cell>
          <cell r="BZ89">
            <v>0</v>
          </cell>
          <cell r="CA89">
            <v>2043</v>
          </cell>
        </row>
        <row r="91">
          <cell r="A91">
            <v>70</v>
          </cell>
          <cell r="D91" t="str">
            <v xml:space="preserve"> 9400-</v>
          </cell>
          <cell r="E91" t="str">
            <v>05.K.009</v>
          </cell>
          <cell r="G91" t="str">
            <v>Masker Debu</v>
          </cell>
          <cell r="H91" t="str">
            <v>Plastik</v>
          </cell>
          <cell r="J91" t="str">
            <v>Pc</v>
          </cell>
          <cell r="K91">
            <v>0</v>
          </cell>
          <cell r="AR91" t="str">
            <v>219</v>
          </cell>
          <cell r="AS91" t="str">
            <v>550/02</v>
          </cell>
          <cell r="BZ91">
            <v>0</v>
          </cell>
          <cell r="CA91">
            <v>3000</v>
          </cell>
        </row>
        <row r="92">
          <cell r="A92">
            <v>71</v>
          </cell>
          <cell r="D92" t="str">
            <v>9400-</v>
          </cell>
          <cell r="E92" t="str">
            <v>31.F.001</v>
          </cell>
          <cell r="G92" t="str">
            <v xml:space="preserve">Meteran Sounding </v>
          </cell>
          <cell r="H92" t="str">
            <v xml:space="preserve"> 20Mtr Long</v>
          </cell>
          <cell r="J92" t="str">
            <v>Pc</v>
          </cell>
          <cell r="K92">
            <v>0</v>
          </cell>
          <cell r="AR92" t="str">
            <v>1940</v>
          </cell>
          <cell r="BZ92">
            <v>0</v>
          </cell>
          <cell r="CA92">
            <v>880000</v>
          </cell>
        </row>
        <row r="93">
          <cell r="A93">
            <v>72</v>
          </cell>
          <cell r="D93" t="str">
            <v>9400-</v>
          </cell>
          <cell r="E93" t="str">
            <v xml:space="preserve"> 04.A.002</v>
          </cell>
          <cell r="G93" t="str">
            <v xml:space="preserve">Nalco </v>
          </cell>
          <cell r="H93" t="str">
            <v xml:space="preserve"> 19 / 2811</v>
          </cell>
          <cell r="J93" t="str">
            <v>Kg</v>
          </cell>
          <cell r="K93">
            <v>0</v>
          </cell>
          <cell r="AR93" t="str">
            <v>173</v>
          </cell>
          <cell r="AS93" t="str">
            <v>481/02</v>
          </cell>
          <cell r="BZ93">
            <v>0</v>
          </cell>
          <cell r="CA93">
            <v>17836.5</v>
          </cell>
        </row>
        <row r="94">
          <cell r="A94">
            <v>73</v>
          </cell>
          <cell r="D94" t="str">
            <v>9400-</v>
          </cell>
          <cell r="E94" t="str">
            <v xml:space="preserve"> 04.D.002</v>
          </cell>
          <cell r="G94" t="str">
            <v xml:space="preserve">Nalco </v>
          </cell>
          <cell r="H94" t="str">
            <v xml:space="preserve"> 8257 / 3273</v>
          </cell>
          <cell r="J94" t="str">
            <v>Kg</v>
          </cell>
          <cell r="K94">
            <v>0</v>
          </cell>
          <cell r="AR94" t="str">
            <v>173</v>
          </cell>
          <cell r="BZ94">
            <v>0</v>
          </cell>
          <cell r="CA94">
            <v>38582.5</v>
          </cell>
        </row>
        <row r="95">
          <cell r="A95">
            <v>74</v>
          </cell>
          <cell r="D95" t="str">
            <v>9400-</v>
          </cell>
          <cell r="E95" t="str">
            <v>03.B.003</v>
          </cell>
          <cell r="G95" t="str">
            <v>N-Hexane Tehnis</v>
          </cell>
          <cell r="H95" t="str">
            <v xml:space="preserve"> </v>
          </cell>
          <cell r="J95" t="str">
            <v>Ltr</v>
          </cell>
          <cell r="K95">
            <v>23.5</v>
          </cell>
          <cell r="AR95" t="str">
            <v>044</v>
          </cell>
          <cell r="BY95">
            <v>22</v>
          </cell>
          <cell r="BZ95">
            <v>1.5</v>
          </cell>
          <cell r="CA95">
            <v>9500</v>
          </cell>
        </row>
        <row r="96">
          <cell r="A96">
            <v>75</v>
          </cell>
          <cell r="D96" t="str">
            <v>9400-</v>
          </cell>
          <cell r="E96" t="str">
            <v>03.B.003</v>
          </cell>
          <cell r="G96" t="str">
            <v>N-Hexane Tehnis</v>
          </cell>
          <cell r="H96" t="str">
            <v xml:space="preserve"> </v>
          </cell>
          <cell r="J96" t="str">
            <v>Ltr</v>
          </cell>
          <cell r="K96">
            <v>200</v>
          </cell>
          <cell r="AR96" t="str">
            <v>304</v>
          </cell>
          <cell r="AS96" t="str">
            <v>678</v>
          </cell>
          <cell r="BZ96">
            <v>200</v>
          </cell>
          <cell r="CA96">
            <v>10000</v>
          </cell>
        </row>
        <row r="100">
          <cell r="A100">
            <v>76</v>
          </cell>
          <cell r="D100" t="str">
            <v>9400-</v>
          </cell>
          <cell r="E100" t="str">
            <v>01.D.003</v>
          </cell>
          <cell r="G100" t="str">
            <v xml:space="preserve">Olie  Meditran </v>
          </cell>
          <cell r="H100" t="str">
            <v xml:space="preserve"> Sae  10</v>
          </cell>
          <cell r="J100" t="str">
            <v>Ltr</v>
          </cell>
          <cell r="K100">
            <v>118</v>
          </cell>
          <cell r="AR100" t="str">
            <v>007</v>
          </cell>
          <cell r="AS100" t="str">
            <v>216/02</v>
          </cell>
          <cell r="BY100">
            <v>34</v>
          </cell>
          <cell r="BZ100">
            <v>84</v>
          </cell>
          <cell r="CA100">
            <v>9330</v>
          </cell>
        </row>
        <row r="101">
          <cell r="A101">
            <v>77</v>
          </cell>
          <cell r="D101" t="str">
            <v>9400-</v>
          </cell>
          <cell r="E101" t="str">
            <v>01.D.001</v>
          </cell>
          <cell r="G101" t="str">
            <v xml:space="preserve">Olie  Meditran </v>
          </cell>
          <cell r="H101" t="str">
            <v xml:space="preserve"> Sae  30</v>
          </cell>
          <cell r="J101" t="str">
            <v>Ltr</v>
          </cell>
          <cell r="K101">
            <v>0</v>
          </cell>
          <cell r="AQ101">
            <v>209</v>
          </cell>
          <cell r="AR101" t="str">
            <v>023</v>
          </cell>
          <cell r="AS101" t="str">
            <v>209/03</v>
          </cell>
          <cell r="BY101">
            <v>108.5</v>
          </cell>
          <cell r="BZ101">
            <v>100.5</v>
          </cell>
          <cell r="CA101">
            <v>9515</v>
          </cell>
        </row>
        <row r="102">
          <cell r="A102">
            <v>78</v>
          </cell>
          <cell r="D102" t="str">
            <v>9400-</v>
          </cell>
          <cell r="E102" t="str">
            <v>01.D.002</v>
          </cell>
          <cell r="G102" t="str">
            <v xml:space="preserve">Olie  Meditran </v>
          </cell>
          <cell r="H102" t="str">
            <v xml:space="preserve"> Sae  40</v>
          </cell>
          <cell r="J102" t="str">
            <v>Ltr</v>
          </cell>
          <cell r="K102">
            <v>28</v>
          </cell>
          <cell r="AQ102">
            <v>209</v>
          </cell>
          <cell r="AR102" t="str">
            <v>023</v>
          </cell>
          <cell r="AS102" t="str">
            <v>107/03</v>
          </cell>
          <cell r="BY102">
            <v>8</v>
          </cell>
          <cell r="BZ102">
            <v>229</v>
          </cell>
          <cell r="CA102">
            <v>9515</v>
          </cell>
        </row>
        <row r="103">
          <cell r="A103">
            <v>79</v>
          </cell>
          <cell r="D103" t="str">
            <v>9400-</v>
          </cell>
          <cell r="E103" t="str">
            <v>01.A.005</v>
          </cell>
          <cell r="G103" t="str">
            <v>Olie  Mesran</v>
          </cell>
          <cell r="H103" t="str">
            <v xml:space="preserve"> Super S.20/50</v>
          </cell>
          <cell r="J103" t="str">
            <v>Ltr</v>
          </cell>
          <cell r="K103">
            <v>0</v>
          </cell>
          <cell r="AQ103">
            <v>209</v>
          </cell>
          <cell r="AR103" t="str">
            <v>023</v>
          </cell>
          <cell r="AS103" t="str">
            <v>107/03</v>
          </cell>
          <cell r="BY103">
            <v>99</v>
          </cell>
          <cell r="BZ103">
            <v>110</v>
          </cell>
          <cell r="CA103">
            <v>10450</v>
          </cell>
        </row>
        <row r="104">
          <cell r="A104">
            <v>80</v>
          </cell>
          <cell r="D104" t="str">
            <v>9400-</v>
          </cell>
          <cell r="E104" t="str">
            <v>01.F.001</v>
          </cell>
          <cell r="G104" t="str">
            <v>Olie Shell</v>
          </cell>
          <cell r="H104" t="str">
            <v xml:space="preserve"> Omala 320</v>
          </cell>
          <cell r="J104" t="str">
            <v>Ltr</v>
          </cell>
          <cell r="K104">
            <v>263</v>
          </cell>
          <cell r="AR104" t="str">
            <v>260</v>
          </cell>
          <cell r="AS104" t="str">
            <v>616</v>
          </cell>
          <cell r="BY104">
            <v>215</v>
          </cell>
          <cell r="BZ104">
            <v>48</v>
          </cell>
          <cell r="CA104">
            <v>18500</v>
          </cell>
        </row>
        <row r="105">
          <cell r="A105">
            <v>81</v>
          </cell>
          <cell r="D105" t="str">
            <v>9400-</v>
          </cell>
          <cell r="E105" t="str">
            <v>01.F.001</v>
          </cell>
          <cell r="G105" t="str">
            <v>Olie Shell</v>
          </cell>
          <cell r="H105" t="str">
            <v xml:space="preserve"> Omala 320</v>
          </cell>
          <cell r="J105" t="str">
            <v>Ltr</v>
          </cell>
          <cell r="K105">
            <v>0</v>
          </cell>
          <cell r="AQ105">
            <v>400</v>
          </cell>
          <cell r="AR105" t="str">
            <v>023</v>
          </cell>
          <cell r="AS105" t="str">
            <v>107/03</v>
          </cell>
          <cell r="BZ105">
            <v>400</v>
          </cell>
          <cell r="CA105">
            <v>19140</v>
          </cell>
        </row>
        <row r="106">
          <cell r="A106">
            <v>81</v>
          </cell>
          <cell r="D106" t="str">
            <v>9400-</v>
          </cell>
          <cell r="E106" t="str">
            <v>01.A.016</v>
          </cell>
          <cell r="G106" t="str">
            <v>Olie Shell</v>
          </cell>
          <cell r="H106" t="str">
            <v xml:space="preserve"> Rored 140</v>
          </cell>
          <cell r="J106" t="str">
            <v>Ltr</v>
          </cell>
          <cell r="K106">
            <v>184</v>
          </cell>
          <cell r="BZ106">
            <v>184</v>
          </cell>
          <cell r="CA106">
            <v>4750</v>
          </cell>
        </row>
        <row r="107">
          <cell r="A107">
            <v>82</v>
          </cell>
          <cell r="D107" t="str">
            <v>9400-</v>
          </cell>
          <cell r="E107" t="str">
            <v>01.F.014</v>
          </cell>
          <cell r="G107" t="str">
            <v>Olie Shell</v>
          </cell>
          <cell r="H107" t="str">
            <v xml:space="preserve"> Tellus  68</v>
          </cell>
          <cell r="J107" t="str">
            <v>Ltr</v>
          </cell>
          <cell r="K107">
            <v>696</v>
          </cell>
          <cell r="AR107" t="str">
            <v>168/260</v>
          </cell>
          <cell r="AS107" t="str">
            <v>244/617</v>
          </cell>
          <cell r="BY107">
            <v>209</v>
          </cell>
          <cell r="BZ107">
            <v>487</v>
          </cell>
          <cell r="CA107">
            <v>17500</v>
          </cell>
        </row>
        <row r="108">
          <cell r="A108">
            <v>83</v>
          </cell>
          <cell r="D108" t="str">
            <v>9400-</v>
          </cell>
          <cell r="E108" t="str">
            <v>01.F.003</v>
          </cell>
          <cell r="G108" t="str">
            <v>Olie Shell</v>
          </cell>
          <cell r="H108" t="str">
            <v xml:space="preserve"> Tellus 100</v>
          </cell>
          <cell r="J108" t="str">
            <v>Ltr</v>
          </cell>
          <cell r="K108">
            <v>179.5</v>
          </cell>
          <cell r="AR108" t="str">
            <v>014</v>
          </cell>
          <cell r="BZ108">
            <v>179.5</v>
          </cell>
          <cell r="CA108">
            <v>16500</v>
          </cell>
        </row>
        <row r="109">
          <cell r="A109">
            <v>84</v>
          </cell>
          <cell r="D109" t="str">
            <v>9400-</v>
          </cell>
          <cell r="E109" t="str">
            <v>01.F.005</v>
          </cell>
          <cell r="G109" t="str">
            <v>Olie Shell</v>
          </cell>
          <cell r="H109" t="str">
            <v xml:space="preserve"> Turbo T.68</v>
          </cell>
          <cell r="J109" t="str">
            <v>Ltr</v>
          </cell>
          <cell r="K109">
            <v>0</v>
          </cell>
          <cell r="AQ109">
            <v>400</v>
          </cell>
          <cell r="AR109" t="str">
            <v>107</v>
          </cell>
          <cell r="AS109" t="str">
            <v>023/03</v>
          </cell>
          <cell r="BY109">
            <v>5</v>
          </cell>
          <cell r="BZ109">
            <v>395</v>
          </cell>
          <cell r="CA109">
            <v>16500</v>
          </cell>
        </row>
        <row r="110">
          <cell r="A110">
            <v>85</v>
          </cell>
          <cell r="D110" t="str">
            <v>9400-</v>
          </cell>
          <cell r="E110" t="str">
            <v>01.F.005</v>
          </cell>
          <cell r="G110" t="str">
            <v>Olie Shell</v>
          </cell>
          <cell r="H110" t="str">
            <v xml:space="preserve"> Turbo T.68</v>
          </cell>
          <cell r="J110" t="str">
            <v>Ltr</v>
          </cell>
          <cell r="K110">
            <v>0</v>
          </cell>
          <cell r="AR110" t="str">
            <v>023</v>
          </cell>
          <cell r="AS110" t="str">
            <v>107/03</v>
          </cell>
          <cell r="BZ110">
            <v>0</v>
          </cell>
          <cell r="CA110">
            <v>16500</v>
          </cell>
        </row>
        <row r="112">
          <cell r="A112">
            <v>85</v>
          </cell>
          <cell r="D112" t="str">
            <v>9400-</v>
          </cell>
          <cell r="E112" t="str">
            <v>05.I.001</v>
          </cell>
          <cell r="G112" t="str">
            <v>Pita Printer</v>
          </cell>
          <cell r="H112" t="str">
            <v xml:space="preserve"> LQ. 2170</v>
          </cell>
          <cell r="J112" t="str">
            <v>Pc</v>
          </cell>
          <cell r="K112">
            <v>0</v>
          </cell>
          <cell r="AR112" t="str">
            <v>126/139</v>
          </cell>
          <cell r="BZ112">
            <v>0</v>
          </cell>
          <cell r="CA112">
            <v>30000</v>
          </cell>
        </row>
        <row r="113">
          <cell r="A113">
            <v>86</v>
          </cell>
          <cell r="D113" t="str">
            <v>9400-</v>
          </cell>
          <cell r="G113" t="str">
            <v>Plastik Transparan</v>
          </cell>
          <cell r="H113" t="str">
            <v xml:space="preserve"> Fotocopy</v>
          </cell>
          <cell r="J113" t="str">
            <v>Rim</v>
          </cell>
          <cell r="K113">
            <v>0</v>
          </cell>
          <cell r="AR113" t="str">
            <v>236</v>
          </cell>
          <cell r="BZ113">
            <v>0</v>
          </cell>
          <cell r="CA113">
            <v>225000</v>
          </cell>
        </row>
        <row r="114">
          <cell r="A114">
            <v>87</v>
          </cell>
          <cell r="D114" t="str">
            <v>9400-</v>
          </cell>
          <cell r="E114" t="str">
            <v>05.H.001</v>
          </cell>
          <cell r="G114" t="str">
            <v>Polypropyline Rope</v>
          </cell>
          <cell r="H114" t="str">
            <v xml:space="preserve"> 2" Nylon</v>
          </cell>
          <cell r="J114" t="str">
            <v>Roll</v>
          </cell>
          <cell r="K114">
            <v>0</v>
          </cell>
          <cell r="AQ114">
            <v>1</v>
          </cell>
          <cell r="AR114" t="str">
            <v>026</v>
          </cell>
          <cell r="AS114" t="str">
            <v>141/03</v>
          </cell>
          <cell r="BZ114">
            <v>1</v>
          </cell>
          <cell r="CA114">
            <v>3800000</v>
          </cell>
        </row>
        <row r="115">
          <cell r="A115">
            <v>88</v>
          </cell>
          <cell r="D115" t="str">
            <v>9400-</v>
          </cell>
          <cell r="E115" t="str">
            <v>05.H.003</v>
          </cell>
          <cell r="G115" t="str">
            <v>Polypropyline Rope</v>
          </cell>
          <cell r="H115" t="str">
            <v xml:space="preserve"> 2.5" Sutra</v>
          </cell>
          <cell r="J115" t="str">
            <v>Mtr</v>
          </cell>
          <cell r="K115">
            <v>0</v>
          </cell>
          <cell r="BZ115">
            <v>0</v>
          </cell>
          <cell r="CA115">
            <v>36818</v>
          </cell>
        </row>
        <row r="116">
          <cell r="A116">
            <v>89</v>
          </cell>
          <cell r="D116" t="str">
            <v>9400-</v>
          </cell>
          <cell r="G116" t="str">
            <v>Preasure Card Rotoherm</v>
          </cell>
          <cell r="H116" t="str">
            <v xml:space="preserve"> (0-150) Psi</v>
          </cell>
          <cell r="J116" t="str">
            <v>Lbr</v>
          </cell>
          <cell r="K116">
            <v>709</v>
          </cell>
          <cell r="AR116" t="str">
            <v>269</v>
          </cell>
          <cell r="AS116" t="str">
            <v>567/691</v>
          </cell>
          <cell r="BE116">
            <v>12</v>
          </cell>
          <cell r="BF116">
            <v>3</v>
          </cell>
          <cell r="BG116">
            <v>3</v>
          </cell>
          <cell r="BI116">
            <v>13</v>
          </cell>
          <cell r="BJ116">
            <v>3</v>
          </cell>
          <cell r="BM116">
            <v>3</v>
          </cell>
          <cell r="BN116">
            <v>3</v>
          </cell>
          <cell r="BO116">
            <v>3</v>
          </cell>
          <cell r="BP116">
            <v>6</v>
          </cell>
          <cell r="BZ116">
            <v>709</v>
          </cell>
          <cell r="CA116">
            <v>350</v>
          </cell>
        </row>
        <row r="117">
          <cell r="A117">
            <v>90</v>
          </cell>
          <cell r="D117" t="str">
            <v>9400-</v>
          </cell>
          <cell r="G117" t="str">
            <v>Printer Electromik</v>
          </cell>
          <cell r="H117" t="str">
            <v>LX-300+ c/w Jumper</v>
          </cell>
          <cell r="J117" t="str">
            <v>Unt</v>
          </cell>
          <cell r="K117">
            <v>0</v>
          </cell>
          <cell r="AR117" t="str">
            <v>284</v>
          </cell>
          <cell r="AS117" t="str">
            <v>586/02</v>
          </cell>
          <cell r="BZ117">
            <v>0</v>
          </cell>
          <cell r="CA117">
            <v>3036000</v>
          </cell>
        </row>
        <row r="118">
          <cell r="A118">
            <v>91</v>
          </cell>
          <cell r="D118" t="str">
            <v>9400-</v>
          </cell>
          <cell r="E118" t="str">
            <v>14.E.001</v>
          </cell>
          <cell r="G118" t="str">
            <v>Resin Softener Relite</v>
          </cell>
          <cell r="H118" t="str">
            <v xml:space="preserve"> </v>
          </cell>
          <cell r="J118" t="str">
            <v>Kg</v>
          </cell>
          <cell r="K118">
            <v>0</v>
          </cell>
          <cell r="AR118" t="str">
            <v>1505</v>
          </cell>
          <cell r="BZ118">
            <v>0</v>
          </cell>
          <cell r="CA118">
            <v>26000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</sheetDataSet>
  </externalBook>
</externalLink>
</file>

<file path=xl/externalLinks/externalLink1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HS"/>
    </sheetNames>
    <sheetDataSet>
      <sheetData sheetId="0" refreshError="1"/>
    </sheetDataSet>
  </externalBook>
</externalLink>
</file>

<file path=xl/externalLinks/externalLink1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OC Buat Tangul Border"/>
      <sheetName val="OOC Cuci Parit 4x4x2"/>
      <sheetName val="OOC Cuci Outlet"/>
      <sheetName val="OOC Parit Sirip"/>
      <sheetName val="WMS 20"/>
      <sheetName val="Peta Rencana Kerja"/>
      <sheetName val="Sheet5"/>
      <sheetName val="Sheet1"/>
    </sheetNames>
    <sheetDataSet>
      <sheetData sheetId="0"/>
      <sheetData sheetId="1"/>
      <sheetData sheetId="2"/>
      <sheetData sheetId="3"/>
      <sheetData sheetId="4">
        <row r="5">
          <cell r="D5">
            <v>660000</v>
          </cell>
        </row>
      </sheetData>
      <sheetData sheetId="5"/>
      <sheetData sheetId="6"/>
      <sheetData sheetId="7"/>
    </sheetDataSet>
  </externalBook>
</externalLink>
</file>

<file path=xl/externalLinks/externalLink1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lah"/>
      <sheetName val="April"/>
      <sheetName val="Data Prod_Graf"/>
      <sheetName val="GRAFTANKOS"/>
      <sheetName val="Data SRL"/>
      <sheetName val="Data Cost1"/>
      <sheetName val="land"/>
      <sheetName val="Dt Breakdown"/>
      <sheetName val="PK Olah"/>
      <sheetName val="PK RM"/>
      <sheetName val="Graf SRL"/>
      <sheetName val="KPI"/>
      <sheetName val="PCr"/>
      <sheetName val="Janload"/>
      <sheetName val="Feb"/>
      <sheetName val="Mar"/>
      <sheetName val="GRAF COST"/>
      <sheetName val="DATA COST"/>
      <sheetName val="CPO"/>
      <sheetName val="PABRIK"/>
      <sheetName val="LA02"/>
      <sheetName val="LA03"/>
      <sheetName val="LAJan"/>
      <sheetName val="LAFeb"/>
      <sheetName val="LAMar"/>
      <sheetName val="Peta"/>
      <sheetName val="Slow"/>
      <sheetName val="Fast"/>
      <sheetName val="Insurance"/>
      <sheetName val="Dead"/>
      <sheetName val="Sheet1"/>
      <sheetName val="Bagan"/>
      <sheetName val="REKAP"/>
      <sheetName val="MONITOR"/>
      <sheetName val="BBM"/>
      <sheetName val="SOlar"/>
      <sheetName val="po-ho"/>
      <sheetName val="SPB-HO"/>
      <sheetName val="LAY"/>
    </sheetNames>
    <sheetDataSet>
      <sheetData sheetId="0">
        <row r="1">
          <cell r="A1" t="str">
            <v>DAFTAR STOCK MATERIAL &amp; SPARE PART</v>
          </cell>
        </row>
        <row r="4">
          <cell r="A4" t="str">
            <v>No.</v>
          </cell>
          <cell r="B4" t="str">
            <v>Nomor</v>
          </cell>
          <cell r="D4" t="str">
            <v>KODE</v>
          </cell>
          <cell r="G4" t="str">
            <v>NAMA</v>
          </cell>
          <cell r="H4" t="str">
            <v>SPESIFIKASI</v>
          </cell>
          <cell r="J4" t="str">
            <v>STN</v>
          </cell>
          <cell r="K4" t="str">
            <v>STOCK</v>
          </cell>
          <cell r="L4" t="str">
            <v>T    T    G</v>
          </cell>
          <cell r="AR4" t="str">
            <v>Nomor</v>
          </cell>
          <cell r="AT4" t="str">
            <v>S    K   B</v>
          </cell>
          <cell r="BZ4" t="str">
            <v>STOCK</v>
          </cell>
          <cell r="CA4" t="str">
            <v>HARGA</v>
          </cell>
        </row>
        <row r="5">
          <cell r="A5" t="str">
            <v>Urt</v>
          </cell>
          <cell r="B5" t="str">
            <v>RAK</v>
          </cell>
          <cell r="D5" t="str">
            <v>BARANG</v>
          </cell>
          <cell r="G5" t="str">
            <v>BARANG</v>
          </cell>
          <cell r="H5" t="str">
            <v>BARANG</v>
          </cell>
          <cell r="K5" t="str">
            <v>AWAL</v>
          </cell>
          <cell r="L5">
            <v>26</v>
          </cell>
          <cell r="M5">
            <v>27</v>
          </cell>
          <cell r="N5">
            <v>28</v>
          </cell>
          <cell r="O5">
            <v>29</v>
          </cell>
          <cell r="P5">
            <v>30</v>
          </cell>
          <cell r="Q5">
            <v>31</v>
          </cell>
          <cell r="R5" t="str">
            <v>1</v>
          </cell>
          <cell r="S5" t="str">
            <v>2</v>
          </cell>
          <cell r="T5" t="str">
            <v>3</v>
          </cell>
          <cell r="U5" t="str">
            <v>4</v>
          </cell>
          <cell r="V5" t="str">
            <v>5</v>
          </cell>
          <cell r="W5" t="str">
            <v>6</v>
          </cell>
          <cell r="X5" t="str">
            <v>7</v>
          </cell>
          <cell r="Y5" t="str">
            <v>8</v>
          </cell>
          <cell r="Z5" t="str">
            <v>9</v>
          </cell>
          <cell r="AA5">
            <v>10</v>
          </cell>
          <cell r="AB5">
            <v>11</v>
          </cell>
          <cell r="AC5">
            <v>12</v>
          </cell>
          <cell r="AD5">
            <v>13</v>
          </cell>
          <cell r="AE5">
            <v>14</v>
          </cell>
          <cell r="AF5">
            <v>15</v>
          </cell>
          <cell r="AG5">
            <v>16</v>
          </cell>
          <cell r="AH5">
            <v>17</v>
          </cell>
          <cell r="AI5">
            <v>18</v>
          </cell>
          <cell r="AJ5">
            <v>19</v>
          </cell>
          <cell r="AK5">
            <v>20</v>
          </cell>
          <cell r="AL5">
            <v>21</v>
          </cell>
          <cell r="AM5">
            <v>22</v>
          </cell>
          <cell r="AN5">
            <v>23</v>
          </cell>
          <cell r="AO5">
            <v>24</v>
          </cell>
          <cell r="AP5">
            <v>25</v>
          </cell>
          <cell r="AQ5" t="str">
            <v>TTL-TTG</v>
          </cell>
          <cell r="AR5" t="str">
            <v>PO/SPB</v>
          </cell>
          <cell r="AS5" t="str">
            <v>TTG</v>
          </cell>
          <cell r="AT5">
            <v>26</v>
          </cell>
          <cell r="AU5">
            <v>27</v>
          </cell>
          <cell r="AV5">
            <v>28</v>
          </cell>
          <cell r="AW5">
            <v>29</v>
          </cell>
          <cell r="AX5">
            <v>30</v>
          </cell>
          <cell r="AY5">
            <v>31</v>
          </cell>
          <cell r="AZ5">
            <v>1</v>
          </cell>
          <cell r="BA5">
            <v>2</v>
          </cell>
          <cell r="BB5">
            <v>3</v>
          </cell>
          <cell r="BC5">
            <v>4</v>
          </cell>
          <cell r="BD5">
            <v>5</v>
          </cell>
          <cell r="BE5">
            <v>6</v>
          </cell>
          <cell r="BF5">
            <v>7</v>
          </cell>
          <cell r="BG5">
            <v>8</v>
          </cell>
          <cell r="BH5">
            <v>9</v>
          </cell>
          <cell r="BI5">
            <v>10</v>
          </cell>
          <cell r="BJ5">
            <v>11</v>
          </cell>
          <cell r="BK5">
            <v>12</v>
          </cell>
          <cell r="BL5">
            <v>13</v>
          </cell>
          <cell r="BM5">
            <v>14</v>
          </cell>
          <cell r="BN5">
            <v>15</v>
          </cell>
          <cell r="BO5">
            <v>16</v>
          </cell>
          <cell r="BP5">
            <v>17</v>
          </cell>
          <cell r="BQ5">
            <v>18</v>
          </cell>
          <cell r="BR5">
            <v>19</v>
          </cell>
          <cell r="BS5">
            <v>20</v>
          </cell>
          <cell r="BT5">
            <v>21</v>
          </cell>
          <cell r="BU5">
            <v>22</v>
          </cell>
          <cell r="BV5">
            <v>23</v>
          </cell>
          <cell r="BW5">
            <v>24</v>
          </cell>
          <cell r="BX5">
            <v>25</v>
          </cell>
          <cell r="BY5" t="str">
            <v>TTL-SKB</v>
          </cell>
          <cell r="BZ5" t="str">
            <v>AKHIR</v>
          </cell>
          <cell r="CA5" t="str">
            <v>STN</v>
          </cell>
        </row>
        <row r="6">
          <cell r="A6">
            <v>1</v>
          </cell>
          <cell r="D6" t="str">
            <v>9400-</v>
          </cell>
          <cell r="E6" t="str">
            <v>05.K.033</v>
          </cell>
          <cell r="G6" t="str">
            <v>Air Accu</v>
          </cell>
          <cell r="H6" t="str">
            <v>Zuur</v>
          </cell>
          <cell r="J6" t="str">
            <v>Ltr</v>
          </cell>
          <cell r="K6">
            <v>35</v>
          </cell>
          <cell r="AR6" t="str">
            <v>007</v>
          </cell>
          <cell r="BZ6">
            <v>35</v>
          </cell>
          <cell r="CA6">
            <v>2000</v>
          </cell>
        </row>
        <row r="8">
          <cell r="A8">
            <v>2</v>
          </cell>
          <cell r="D8" t="str">
            <v>9400-</v>
          </cell>
          <cell r="E8" t="str">
            <v>03.B.002</v>
          </cell>
          <cell r="G8" t="str">
            <v>Alkohol</v>
          </cell>
          <cell r="J8" t="str">
            <v>Ltr</v>
          </cell>
          <cell r="K8">
            <v>0</v>
          </cell>
          <cell r="AR8" t="str">
            <v>0458</v>
          </cell>
          <cell r="BZ8">
            <v>0</v>
          </cell>
          <cell r="CA8">
            <v>9750</v>
          </cell>
        </row>
        <row r="9">
          <cell r="A9">
            <v>3</v>
          </cell>
          <cell r="D9" t="str">
            <v>9400-</v>
          </cell>
          <cell r="E9" t="str">
            <v>03.B.002</v>
          </cell>
          <cell r="G9" t="str">
            <v>Alkohol</v>
          </cell>
          <cell r="J9" t="str">
            <v>Ltr</v>
          </cell>
          <cell r="K9">
            <v>200</v>
          </cell>
          <cell r="AS9" t="str">
            <v>0458</v>
          </cell>
          <cell r="BZ9">
            <v>200</v>
          </cell>
          <cell r="CA9">
            <v>12500</v>
          </cell>
        </row>
        <row r="11">
          <cell r="A11">
            <v>4</v>
          </cell>
          <cell r="D11" t="str">
            <v>9400-</v>
          </cell>
          <cell r="E11" t="str">
            <v>02.A.001</v>
          </cell>
          <cell r="G11" t="str">
            <v>Aluminium Sulfate</v>
          </cell>
          <cell r="J11" t="str">
            <v>Kg</v>
          </cell>
          <cell r="K11">
            <v>950</v>
          </cell>
          <cell r="AR11" t="str">
            <v>305</v>
          </cell>
          <cell r="AS11" t="str">
            <v>679/02</v>
          </cell>
          <cell r="BY11">
            <v>950</v>
          </cell>
          <cell r="BZ11">
            <v>0</v>
          </cell>
          <cell r="CA11">
            <v>1600</v>
          </cell>
        </row>
        <row r="12">
          <cell r="A12">
            <v>5</v>
          </cell>
          <cell r="D12" t="str">
            <v>9400-</v>
          </cell>
          <cell r="E12" t="str">
            <v>02.A.001</v>
          </cell>
          <cell r="G12" t="str">
            <v>Aluminium Sulfate</v>
          </cell>
          <cell r="J12" t="str">
            <v>Kg</v>
          </cell>
          <cell r="K12">
            <v>0</v>
          </cell>
          <cell r="AQ12">
            <v>1200</v>
          </cell>
          <cell r="AR12" t="str">
            <v>045</v>
          </cell>
          <cell r="AS12" t="str">
            <v>138/03</v>
          </cell>
          <cell r="BY12">
            <v>100</v>
          </cell>
          <cell r="BZ12">
            <v>1100</v>
          </cell>
          <cell r="CA12">
            <v>1500</v>
          </cell>
        </row>
        <row r="14">
          <cell r="A14">
            <v>6</v>
          </cell>
          <cell r="D14" t="str">
            <v>9400-</v>
          </cell>
          <cell r="E14" t="str">
            <v>05.I.079</v>
          </cell>
          <cell r="G14" t="str">
            <v>Amplot</v>
          </cell>
          <cell r="H14" t="str">
            <v>Coklat</v>
          </cell>
          <cell r="J14" t="str">
            <v>Box</v>
          </cell>
          <cell r="K14">
            <v>0</v>
          </cell>
          <cell r="BZ14">
            <v>0</v>
          </cell>
          <cell r="CA14">
            <v>11500</v>
          </cell>
        </row>
        <row r="15">
          <cell r="A15">
            <v>7</v>
          </cell>
          <cell r="D15" t="str">
            <v>9400-</v>
          </cell>
          <cell r="E15" t="str">
            <v>05.I.079</v>
          </cell>
          <cell r="G15" t="str">
            <v>Amplot  Sedang</v>
          </cell>
          <cell r="J15" t="str">
            <v>Box</v>
          </cell>
          <cell r="K15">
            <v>0</v>
          </cell>
          <cell r="BZ15">
            <v>0</v>
          </cell>
          <cell r="CA15">
            <v>14500</v>
          </cell>
        </row>
        <row r="16">
          <cell r="A16">
            <v>8</v>
          </cell>
          <cell r="D16" t="str">
            <v>9400-</v>
          </cell>
          <cell r="E16" t="str">
            <v>05.I.065</v>
          </cell>
          <cell r="G16" t="str">
            <v>Amplot Tali</v>
          </cell>
          <cell r="J16" t="str">
            <v>Lbr</v>
          </cell>
          <cell r="K16">
            <v>0</v>
          </cell>
          <cell r="BZ16">
            <v>0</v>
          </cell>
          <cell r="CA16">
            <v>1000</v>
          </cell>
        </row>
        <row r="18">
          <cell r="A18">
            <v>9</v>
          </cell>
          <cell r="D18" t="str">
            <v>9400-</v>
          </cell>
          <cell r="E18" t="str">
            <v>05.K.115</v>
          </cell>
          <cell r="G18" t="str">
            <v>Angkong</v>
          </cell>
          <cell r="J18" t="str">
            <v>Pc</v>
          </cell>
          <cell r="K18">
            <v>0</v>
          </cell>
          <cell r="AR18" t="str">
            <v>289</v>
          </cell>
          <cell r="AS18" t="str">
            <v>636</v>
          </cell>
          <cell r="BZ18">
            <v>0</v>
          </cell>
          <cell r="CA18">
            <v>126500</v>
          </cell>
        </row>
        <row r="19">
          <cell r="A19">
            <v>10</v>
          </cell>
          <cell r="G19" t="str">
            <v>APAR</v>
          </cell>
          <cell r="H19" t="str">
            <v>Jenis  Air  @ 9Kg</v>
          </cell>
          <cell r="J19" t="str">
            <v>Tbg</v>
          </cell>
          <cell r="K19">
            <v>0</v>
          </cell>
          <cell r="AR19" t="str">
            <v>165</v>
          </cell>
          <cell r="BZ19">
            <v>0</v>
          </cell>
          <cell r="CA19">
            <v>271650</v>
          </cell>
        </row>
        <row r="20">
          <cell r="A20">
            <v>11</v>
          </cell>
          <cell r="G20" t="str">
            <v>APAR</v>
          </cell>
          <cell r="H20" t="str">
            <v>Jenis  Powder @ 9Kg</v>
          </cell>
          <cell r="J20" t="str">
            <v>Tbg</v>
          </cell>
          <cell r="K20">
            <v>0</v>
          </cell>
          <cell r="AR20" t="str">
            <v>165</v>
          </cell>
          <cell r="BZ20">
            <v>0</v>
          </cell>
          <cell r="CA20">
            <v>419220</v>
          </cell>
        </row>
        <row r="21">
          <cell r="A21">
            <v>12</v>
          </cell>
          <cell r="D21" t="str">
            <v>9400-</v>
          </cell>
          <cell r="E21" t="str">
            <v>05.K.2656</v>
          </cell>
          <cell r="G21" t="str">
            <v>Apron Dada</v>
          </cell>
          <cell r="J21" t="str">
            <v>Pc</v>
          </cell>
          <cell r="K21">
            <v>0</v>
          </cell>
          <cell r="BZ21">
            <v>0</v>
          </cell>
          <cell r="CA21">
            <v>150000</v>
          </cell>
        </row>
        <row r="23">
          <cell r="A23">
            <v>13</v>
          </cell>
          <cell r="D23" t="str">
            <v>9400-</v>
          </cell>
          <cell r="E23" t="str">
            <v>05.K.1968</v>
          </cell>
          <cell r="G23" t="str">
            <v>Batrey</v>
          </cell>
          <cell r="H23" t="str">
            <v>Besar/1,5V</v>
          </cell>
          <cell r="J23" t="str">
            <v>Pc</v>
          </cell>
          <cell r="K23">
            <v>0</v>
          </cell>
          <cell r="BZ23">
            <v>0</v>
          </cell>
          <cell r="CA23">
            <v>1750</v>
          </cell>
        </row>
        <row r="24">
          <cell r="A24">
            <v>14</v>
          </cell>
          <cell r="D24" t="str">
            <v>9400-</v>
          </cell>
          <cell r="E24" t="str">
            <v>05.K.1849</v>
          </cell>
          <cell r="G24" t="str">
            <v>Battery</v>
          </cell>
          <cell r="H24" t="str">
            <v>9V Segi-4</v>
          </cell>
          <cell r="J24" t="str">
            <v>Pc</v>
          </cell>
          <cell r="K24">
            <v>9</v>
          </cell>
          <cell r="AR24" t="str">
            <v>776</v>
          </cell>
          <cell r="AS24" t="str">
            <v>274/00</v>
          </cell>
          <cell r="BZ24">
            <v>9</v>
          </cell>
          <cell r="CA24">
            <v>3500</v>
          </cell>
        </row>
        <row r="26">
          <cell r="A26">
            <v>15</v>
          </cell>
          <cell r="D26" t="str">
            <v>9400-</v>
          </cell>
          <cell r="G26" t="str">
            <v>Benang Jahit Karung</v>
          </cell>
          <cell r="J26" t="str">
            <v>Roll</v>
          </cell>
          <cell r="K26">
            <v>261</v>
          </cell>
          <cell r="AR26" t="str">
            <v>0811</v>
          </cell>
          <cell r="BY26">
            <v>50</v>
          </cell>
          <cell r="BZ26">
            <v>211</v>
          </cell>
          <cell r="CA26">
            <v>5000</v>
          </cell>
        </row>
        <row r="27">
          <cell r="A27">
            <v>16</v>
          </cell>
          <cell r="D27" t="str">
            <v>9400-</v>
          </cell>
          <cell r="E27" t="str">
            <v>05.K.1150</v>
          </cell>
          <cell r="G27" t="str">
            <v>Buku</v>
          </cell>
          <cell r="J27" t="str">
            <v>Bk</v>
          </cell>
          <cell r="K27">
            <v>0</v>
          </cell>
          <cell r="BZ27">
            <v>0</v>
          </cell>
          <cell r="CA27">
            <v>4500</v>
          </cell>
        </row>
        <row r="28">
          <cell r="A28">
            <v>17</v>
          </cell>
          <cell r="D28" t="str">
            <v>9400-</v>
          </cell>
          <cell r="E28" t="str">
            <v>05.K.1150</v>
          </cell>
          <cell r="G28" t="str">
            <v>Buku</v>
          </cell>
          <cell r="J28" t="str">
            <v>Bk</v>
          </cell>
          <cell r="K28">
            <v>0</v>
          </cell>
          <cell r="AR28" t="str">
            <v>236</v>
          </cell>
          <cell r="AS28" t="str">
            <v>606</v>
          </cell>
          <cell r="BZ28">
            <v>0</v>
          </cell>
          <cell r="CA28">
            <v>4000</v>
          </cell>
        </row>
        <row r="29">
          <cell r="A29">
            <v>18</v>
          </cell>
          <cell r="D29" t="str">
            <v>9400-</v>
          </cell>
          <cell r="E29" t="str">
            <v>05.K.1366</v>
          </cell>
          <cell r="G29" t="str">
            <v>Buku Folio</v>
          </cell>
          <cell r="J29" t="str">
            <v>Bk</v>
          </cell>
          <cell r="K29">
            <v>0</v>
          </cell>
          <cell r="AR29" t="str">
            <v>236</v>
          </cell>
          <cell r="AS29" t="str">
            <v>606</v>
          </cell>
          <cell r="BZ29">
            <v>0</v>
          </cell>
          <cell r="CA29">
            <v>6500</v>
          </cell>
        </row>
        <row r="30">
          <cell r="A30">
            <v>19</v>
          </cell>
          <cell r="D30" t="str">
            <v>9400-</v>
          </cell>
          <cell r="E30" t="str">
            <v>05.K.2193</v>
          </cell>
          <cell r="G30" t="str">
            <v>Carbon Folio</v>
          </cell>
          <cell r="J30" t="str">
            <v>Rim</v>
          </cell>
          <cell r="K30">
            <v>0</v>
          </cell>
          <cell r="BZ30">
            <v>0</v>
          </cell>
          <cell r="CA30">
            <v>27500</v>
          </cell>
        </row>
        <row r="32">
          <cell r="A32">
            <v>20</v>
          </cell>
          <cell r="D32" t="str">
            <v>9400-</v>
          </cell>
          <cell r="E32" t="str">
            <v>02.E.001</v>
          </cell>
          <cell r="G32" t="str">
            <v>Caustic Soda</v>
          </cell>
          <cell r="J32" t="str">
            <v>Kg</v>
          </cell>
          <cell r="K32">
            <v>125</v>
          </cell>
          <cell r="AR32" t="str">
            <v>321/Mut.</v>
          </cell>
          <cell r="AS32" t="str">
            <v>075</v>
          </cell>
          <cell r="BZ32">
            <v>125</v>
          </cell>
          <cell r="CA32">
            <v>5700</v>
          </cell>
        </row>
        <row r="33">
          <cell r="A33">
            <v>21</v>
          </cell>
          <cell r="D33" t="str">
            <v>9400-</v>
          </cell>
          <cell r="E33" t="str">
            <v>05.K.2186</v>
          </cell>
          <cell r="G33" t="str">
            <v>Disket Komputer</v>
          </cell>
          <cell r="H33" t="str">
            <v>HD 1/2"</v>
          </cell>
          <cell r="J33" t="str">
            <v>Dos</v>
          </cell>
          <cell r="K33">
            <v>0</v>
          </cell>
          <cell r="AR33" t="str">
            <v>164</v>
          </cell>
          <cell r="AS33" t="str">
            <v>316/02</v>
          </cell>
          <cell r="BZ33">
            <v>0</v>
          </cell>
          <cell r="CA33">
            <v>52500</v>
          </cell>
        </row>
        <row r="34">
          <cell r="A34">
            <v>22</v>
          </cell>
          <cell r="D34" t="str">
            <v>9400-</v>
          </cell>
          <cell r="E34" t="str">
            <v>05.K.658</v>
          </cell>
          <cell r="G34" t="str">
            <v>Ear Plug</v>
          </cell>
          <cell r="H34" t="str">
            <v>Head Pone</v>
          </cell>
          <cell r="J34" t="str">
            <v>Pc</v>
          </cell>
          <cell r="K34">
            <v>0</v>
          </cell>
          <cell r="AR34" t="str">
            <v>219</v>
          </cell>
          <cell r="BZ34">
            <v>0</v>
          </cell>
          <cell r="CA34">
            <v>25000</v>
          </cell>
        </row>
        <row r="35">
          <cell r="A35">
            <v>23</v>
          </cell>
          <cell r="D35" t="str">
            <v>9400-</v>
          </cell>
          <cell r="G35" t="str">
            <v>File Box</v>
          </cell>
          <cell r="J35" t="str">
            <v>Pc</v>
          </cell>
          <cell r="K35">
            <v>0</v>
          </cell>
          <cell r="AR35" t="str">
            <v>255</v>
          </cell>
          <cell r="AS35" t="str">
            <v>563/02</v>
          </cell>
          <cell r="BZ35">
            <v>0</v>
          </cell>
          <cell r="CA35">
            <v>8500</v>
          </cell>
        </row>
        <row r="36">
          <cell r="A36">
            <v>24</v>
          </cell>
          <cell r="D36" t="str">
            <v>9400-</v>
          </cell>
          <cell r="E36" t="str">
            <v>05.I.005</v>
          </cell>
          <cell r="G36" t="str">
            <v>Form  Surat Jalan</v>
          </cell>
          <cell r="J36" t="str">
            <v>Bk</v>
          </cell>
          <cell r="K36">
            <v>0</v>
          </cell>
          <cell r="AR36" t="str">
            <v>269</v>
          </cell>
          <cell r="AS36" t="str">
            <v>691</v>
          </cell>
          <cell r="BZ36">
            <v>0</v>
          </cell>
          <cell r="CA36">
            <v>15000</v>
          </cell>
        </row>
        <row r="37">
          <cell r="A37">
            <v>25</v>
          </cell>
          <cell r="D37" t="str">
            <v>9400-</v>
          </cell>
          <cell r="E37" t="str">
            <v>05.I.094</v>
          </cell>
          <cell r="G37" t="str">
            <v>Form  TTG</v>
          </cell>
          <cell r="J37" t="str">
            <v>Bk</v>
          </cell>
          <cell r="K37">
            <v>0</v>
          </cell>
          <cell r="AR37" t="str">
            <v>049</v>
          </cell>
          <cell r="BZ37">
            <v>0</v>
          </cell>
          <cell r="CA37">
            <v>15000</v>
          </cell>
        </row>
        <row r="38">
          <cell r="A38">
            <v>26</v>
          </cell>
          <cell r="D38" t="str">
            <v>9400-</v>
          </cell>
          <cell r="E38" t="str">
            <v>05.I.026</v>
          </cell>
          <cell r="G38" t="str">
            <v>Form Blanko St. Press</v>
          </cell>
          <cell r="J38" t="str">
            <v>Bk</v>
          </cell>
          <cell r="K38">
            <v>0</v>
          </cell>
          <cell r="BZ38">
            <v>0</v>
          </cell>
          <cell r="CA38">
            <v>15000</v>
          </cell>
        </row>
        <row r="39">
          <cell r="A39">
            <v>27</v>
          </cell>
          <cell r="D39" t="str">
            <v>9400-</v>
          </cell>
          <cell r="E39" t="str">
            <v>05.I.026</v>
          </cell>
          <cell r="G39" t="str">
            <v>Form Blanko ST.Press</v>
          </cell>
          <cell r="J39" t="str">
            <v>Bk</v>
          </cell>
          <cell r="K39">
            <v>0</v>
          </cell>
          <cell r="BZ39">
            <v>0</v>
          </cell>
          <cell r="CA39">
            <v>15000</v>
          </cell>
        </row>
        <row r="40">
          <cell r="A40">
            <v>28</v>
          </cell>
          <cell r="D40" t="str">
            <v>9400-</v>
          </cell>
          <cell r="E40" t="str">
            <v>05.I.027</v>
          </cell>
          <cell r="G40" t="str">
            <v>Form Blanko Steriliser</v>
          </cell>
          <cell r="J40" t="str">
            <v>Bk</v>
          </cell>
          <cell r="K40">
            <v>0</v>
          </cell>
          <cell r="BZ40">
            <v>0</v>
          </cell>
          <cell r="CA40">
            <v>15000</v>
          </cell>
        </row>
        <row r="41">
          <cell r="A41">
            <v>29</v>
          </cell>
          <cell r="D41" t="str">
            <v>9400-</v>
          </cell>
          <cell r="E41" t="str">
            <v>05.K.024</v>
          </cell>
          <cell r="G41" t="str">
            <v>Form Bon Permintaan Barang</v>
          </cell>
          <cell r="H41" t="str">
            <v>NCR 2 Fly</v>
          </cell>
          <cell r="J41" t="str">
            <v>Bk</v>
          </cell>
          <cell r="K41">
            <v>0</v>
          </cell>
          <cell r="BZ41">
            <v>0</v>
          </cell>
          <cell r="CA41">
            <v>7500</v>
          </cell>
        </row>
        <row r="42">
          <cell r="A42">
            <v>30</v>
          </cell>
          <cell r="D42" t="str">
            <v>9400-</v>
          </cell>
          <cell r="E42" t="str">
            <v>05.I.009</v>
          </cell>
          <cell r="G42" t="str">
            <v>Form Catatan Mesin Diesel</v>
          </cell>
          <cell r="J42" t="str">
            <v>Bk</v>
          </cell>
          <cell r="K42">
            <v>0</v>
          </cell>
          <cell r="BZ42">
            <v>0</v>
          </cell>
          <cell r="CA42">
            <v>15000</v>
          </cell>
        </row>
        <row r="43">
          <cell r="A43">
            <v>31</v>
          </cell>
          <cell r="D43" t="str">
            <v>9400-</v>
          </cell>
          <cell r="E43" t="str">
            <v>05.I.008</v>
          </cell>
          <cell r="G43" t="str">
            <v>Form Catatan Turbine</v>
          </cell>
          <cell r="J43" t="str">
            <v>Bk</v>
          </cell>
          <cell r="K43">
            <v>0</v>
          </cell>
          <cell r="BZ43">
            <v>0</v>
          </cell>
          <cell r="CA43">
            <v>15000</v>
          </cell>
        </row>
        <row r="44">
          <cell r="A44">
            <v>32</v>
          </cell>
          <cell r="D44" t="str">
            <v>9400-</v>
          </cell>
          <cell r="E44" t="str">
            <v>05.I.003</v>
          </cell>
          <cell r="G44" t="str">
            <v>Form Nota Penerimaan</v>
          </cell>
          <cell r="H44" t="str">
            <v>TBS</v>
          </cell>
          <cell r="J44" t="str">
            <v>Bk</v>
          </cell>
          <cell r="K44">
            <v>0</v>
          </cell>
          <cell r="AR44" t="str">
            <v>099/269</v>
          </cell>
          <cell r="AS44" t="str">
            <v>640</v>
          </cell>
          <cell r="BZ44">
            <v>0</v>
          </cell>
          <cell r="CA44">
            <v>15000</v>
          </cell>
        </row>
        <row r="45">
          <cell r="A45">
            <v>33</v>
          </cell>
          <cell r="D45" t="str">
            <v>9400-</v>
          </cell>
          <cell r="E45" t="str">
            <v>05.I.004</v>
          </cell>
          <cell r="G45" t="str">
            <v>Form Nota Pengeluaran</v>
          </cell>
          <cell r="H45" t="str">
            <v>JJG Kosong</v>
          </cell>
          <cell r="J45" t="str">
            <v>Bk</v>
          </cell>
          <cell r="K45">
            <v>0</v>
          </cell>
          <cell r="AR45" t="str">
            <v>269</v>
          </cell>
          <cell r="AS45" t="str">
            <v>557-566</v>
          </cell>
          <cell r="BZ45">
            <v>0</v>
          </cell>
          <cell r="CA45">
            <v>15000</v>
          </cell>
        </row>
        <row r="46">
          <cell r="A46">
            <v>34</v>
          </cell>
          <cell r="D46" t="str">
            <v>9400-</v>
          </cell>
          <cell r="E46" t="str">
            <v>05.I.004</v>
          </cell>
          <cell r="G46" t="str">
            <v>Form Nota Pengeluaran</v>
          </cell>
          <cell r="J46" t="str">
            <v>Bk</v>
          </cell>
          <cell r="K46">
            <v>0</v>
          </cell>
          <cell r="BZ46">
            <v>0</v>
          </cell>
        </row>
        <row r="47">
          <cell r="A47">
            <v>35</v>
          </cell>
          <cell r="D47" t="str">
            <v>9400-</v>
          </cell>
          <cell r="G47" t="str">
            <v>Form SPB</v>
          </cell>
          <cell r="J47" t="str">
            <v>Bk</v>
          </cell>
          <cell r="K47">
            <v>0</v>
          </cell>
          <cell r="BZ47">
            <v>0</v>
          </cell>
          <cell r="CA47">
            <v>15000</v>
          </cell>
        </row>
        <row r="48">
          <cell r="A48">
            <v>36</v>
          </cell>
          <cell r="D48" t="str">
            <v>9400-</v>
          </cell>
          <cell r="E48" t="str">
            <v>05.K.1342</v>
          </cell>
          <cell r="G48" t="str">
            <v>Form SPM</v>
          </cell>
          <cell r="J48" t="str">
            <v>Bk</v>
          </cell>
          <cell r="K48">
            <v>0</v>
          </cell>
          <cell r="BZ48">
            <v>0</v>
          </cell>
          <cell r="CA48">
            <v>15000</v>
          </cell>
        </row>
        <row r="49">
          <cell r="A49">
            <v>37</v>
          </cell>
          <cell r="D49" t="str">
            <v>9400-</v>
          </cell>
          <cell r="E49" t="str">
            <v>05.I.044</v>
          </cell>
          <cell r="G49" t="str">
            <v>Form ST. Kernel</v>
          </cell>
          <cell r="J49" t="str">
            <v>Bk</v>
          </cell>
          <cell r="K49">
            <v>0</v>
          </cell>
          <cell r="BZ49">
            <v>0</v>
          </cell>
          <cell r="CA49">
            <v>15000</v>
          </cell>
        </row>
        <row r="52">
          <cell r="A52">
            <v>38</v>
          </cell>
          <cell r="D52" t="str">
            <v>9400-</v>
          </cell>
          <cell r="E52" t="str">
            <v>02.C.001</v>
          </cell>
          <cell r="G52" t="str">
            <v>Garam</v>
          </cell>
          <cell r="J52" t="str">
            <v>Zak</v>
          </cell>
          <cell r="K52">
            <v>15</v>
          </cell>
          <cell r="AR52" t="str">
            <v>192/305</v>
          </cell>
          <cell r="AS52" t="str">
            <v>654</v>
          </cell>
          <cell r="BY52">
            <v>15</v>
          </cell>
          <cell r="BZ52">
            <v>0</v>
          </cell>
          <cell r="CA52">
            <v>21000</v>
          </cell>
        </row>
        <row r="53">
          <cell r="A53">
            <v>39</v>
          </cell>
          <cell r="D53" t="str">
            <v>9400-</v>
          </cell>
          <cell r="E53" t="str">
            <v>02.C.001</v>
          </cell>
          <cell r="G53" t="str">
            <v>Garam</v>
          </cell>
          <cell r="J53" t="str">
            <v>Kg</v>
          </cell>
          <cell r="K53">
            <v>2000</v>
          </cell>
          <cell r="AR53" t="str">
            <v>Bambap03</v>
          </cell>
          <cell r="AS53" t="str">
            <v>045</v>
          </cell>
          <cell r="BY53">
            <v>50</v>
          </cell>
          <cell r="BZ53">
            <v>1950</v>
          </cell>
          <cell r="CA53">
            <v>320</v>
          </cell>
        </row>
        <row r="55">
          <cell r="A55">
            <v>40</v>
          </cell>
          <cell r="D55" t="str">
            <v>9400-</v>
          </cell>
          <cell r="E55" t="str">
            <v>03.C.002</v>
          </cell>
          <cell r="G55" t="str">
            <v>Glass Micro Fibre Filter</v>
          </cell>
          <cell r="J55" t="str">
            <v>Box</v>
          </cell>
          <cell r="K55">
            <v>0</v>
          </cell>
          <cell r="AR55" t="str">
            <v>002486</v>
          </cell>
          <cell r="AS55" t="str">
            <v>574/02</v>
          </cell>
          <cell r="BZ55">
            <v>0</v>
          </cell>
          <cell r="CA55">
            <v>133650</v>
          </cell>
        </row>
        <row r="56">
          <cell r="A56">
            <v>41</v>
          </cell>
          <cell r="D56" t="str">
            <v>9400-</v>
          </cell>
          <cell r="E56" t="str">
            <v>01.E.050</v>
          </cell>
          <cell r="G56" t="str">
            <v>Grease</v>
          </cell>
          <cell r="H56" t="str">
            <v>Protect</v>
          </cell>
          <cell r="J56" t="str">
            <v>Kg</v>
          </cell>
          <cell r="K56">
            <v>0</v>
          </cell>
          <cell r="BZ56">
            <v>0</v>
          </cell>
          <cell r="CA56">
            <v>130000</v>
          </cell>
        </row>
        <row r="57">
          <cell r="A57">
            <v>42</v>
          </cell>
          <cell r="D57" t="str">
            <v>9400-</v>
          </cell>
          <cell r="G57" t="str">
            <v>Grease</v>
          </cell>
          <cell r="H57" t="str">
            <v>Renolit MO2ED MP</v>
          </cell>
          <cell r="J57" t="str">
            <v>Pail</v>
          </cell>
          <cell r="K57">
            <v>1</v>
          </cell>
          <cell r="AR57" t="str">
            <v>238</v>
          </cell>
          <cell r="AS57" t="str">
            <v>576/02</v>
          </cell>
          <cell r="BY57">
            <v>1</v>
          </cell>
          <cell r="BZ57">
            <v>0</v>
          </cell>
          <cell r="CA57">
            <v>1090100</v>
          </cell>
        </row>
        <row r="58">
          <cell r="A58">
            <v>43</v>
          </cell>
          <cell r="D58" t="str">
            <v>9400-</v>
          </cell>
          <cell r="G58" t="str">
            <v>Grease</v>
          </cell>
          <cell r="H58" t="str">
            <v>S-58 #3 NA</v>
          </cell>
          <cell r="J58" t="str">
            <v>Pail</v>
          </cell>
          <cell r="K58">
            <v>1</v>
          </cell>
          <cell r="AR58" t="str">
            <v>238</v>
          </cell>
          <cell r="AS58" t="str">
            <v>576/02</v>
          </cell>
          <cell r="BY58">
            <v>1</v>
          </cell>
          <cell r="BZ58">
            <v>0</v>
          </cell>
          <cell r="CA58">
            <v>589600</v>
          </cell>
        </row>
        <row r="59">
          <cell r="A59">
            <v>44</v>
          </cell>
          <cell r="D59" t="str">
            <v>9400-</v>
          </cell>
          <cell r="E59" t="str">
            <v>01.E.025</v>
          </cell>
          <cell r="G59" t="str">
            <v>Grease</v>
          </cell>
          <cell r="H59" t="str">
            <v>SKF LGHT 3/5</v>
          </cell>
          <cell r="J59" t="str">
            <v>Kg</v>
          </cell>
          <cell r="K59">
            <v>0</v>
          </cell>
          <cell r="AR59" t="str">
            <v>130</v>
          </cell>
          <cell r="BZ59">
            <v>0</v>
          </cell>
          <cell r="CA59">
            <v>120000</v>
          </cell>
        </row>
        <row r="60">
          <cell r="A60">
            <v>45</v>
          </cell>
          <cell r="D60" t="str">
            <v>9400-</v>
          </cell>
          <cell r="E60" t="str">
            <v>01.E.012</v>
          </cell>
          <cell r="G60" t="str">
            <v>Grease</v>
          </cell>
          <cell r="H60" t="str">
            <v>States</v>
          </cell>
          <cell r="J60" t="str">
            <v>Pail</v>
          </cell>
          <cell r="K60">
            <v>0</v>
          </cell>
          <cell r="AR60" t="str">
            <v>130</v>
          </cell>
          <cell r="BZ60">
            <v>0</v>
          </cell>
          <cell r="CA60">
            <v>275000</v>
          </cell>
        </row>
        <row r="61">
          <cell r="A61">
            <v>46</v>
          </cell>
          <cell r="D61" t="str">
            <v>9400-</v>
          </cell>
          <cell r="E61" t="str">
            <v>01.E.010</v>
          </cell>
          <cell r="G61" t="str">
            <v>Grease Alfania</v>
          </cell>
          <cell r="H61" t="str">
            <v>R.3</v>
          </cell>
          <cell r="J61" t="str">
            <v>Kg</v>
          </cell>
          <cell r="K61">
            <v>0</v>
          </cell>
          <cell r="BZ61">
            <v>0</v>
          </cell>
          <cell r="CA61">
            <v>18330</v>
          </cell>
        </row>
        <row r="63">
          <cell r="A63">
            <v>47</v>
          </cell>
          <cell r="D63" t="str">
            <v>9400-</v>
          </cell>
          <cell r="E63" t="str">
            <v>03.B.260</v>
          </cell>
          <cell r="G63" t="str">
            <v>H2SO4</v>
          </cell>
          <cell r="J63" t="str">
            <v>Ltr</v>
          </cell>
          <cell r="K63">
            <v>5</v>
          </cell>
          <cell r="AR63" t="str">
            <v>1548</v>
          </cell>
          <cell r="BZ63">
            <v>5</v>
          </cell>
          <cell r="CA63">
            <v>37200</v>
          </cell>
        </row>
        <row r="64">
          <cell r="A64">
            <v>48</v>
          </cell>
          <cell r="D64" t="str">
            <v>9400-</v>
          </cell>
          <cell r="E64" t="str">
            <v>05.K.1539</v>
          </cell>
          <cell r="G64" t="str">
            <v>Isi  Staples</v>
          </cell>
          <cell r="H64" t="str">
            <v>Besar</v>
          </cell>
          <cell r="J64" t="str">
            <v>Box</v>
          </cell>
          <cell r="K64">
            <v>0</v>
          </cell>
          <cell r="BZ64">
            <v>0</v>
          </cell>
          <cell r="CA64">
            <v>40000</v>
          </cell>
        </row>
        <row r="65">
          <cell r="A65">
            <v>49</v>
          </cell>
          <cell r="D65" t="str">
            <v>9400-</v>
          </cell>
          <cell r="E65" t="str">
            <v>05.K.2451</v>
          </cell>
          <cell r="G65" t="str">
            <v>Isi  Staples</v>
          </cell>
          <cell r="H65" t="str">
            <v>Kecil  No. 10</v>
          </cell>
          <cell r="J65" t="str">
            <v>Box</v>
          </cell>
          <cell r="K65">
            <v>0</v>
          </cell>
          <cell r="AR65" t="str">
            <v>236</v>
          </cell>
          <cell r="BZ65">
            <v>0</v>
          </cell>
          <cell r="CA65">
            <v>25000</v>
          </cell>
        </row>
        <row r="66">
          <cell r="A66">
            <v>50</v>
          </cell>
          <cell r="D66" t="str">
            <v>9400-</v>
          </cell>
          <cell r="E66" t="str">
            <v>05.K.281</v>
          </cell>
          <cell r="G66" t="str">
            <v>Isolasi Ban</v>
          </cell>
          <cell r="H66" t="str">
            <v>Bening</v>
          </cell>
          <cell r="J66" t="str">
            <v>Roll</v>
          </cell>
          <cell r="K66">
            <v>0</v>
          </cell>
          <cell r="AR66" t="str">
            <v>255</v>
          </cell>
          <cell r="AS66" t="str">
            <v>563/02</v>
          </cell>
          <cell r="BZ66">
            <v>0</v>
          </cell>
          <cell r="CA66">
            <v>7500</v>
          </cell>
        </row>
        <row r="67">
          <cell r="A67">
            <v>51</v>
          </cell>
          <cell r="D67" t="str">
            <v>9400-</v>
          </cell>
          <cell r="E67" t="str">
            <v>05.K.150</v>
          </cell>
          <cell r="G67" t="str">
            <v>Isolasi Ban</v>
          </cell>
          <cell r="H67" t="str">
            <v>Hitam</v>
          </cell>
          <cell r="J67" t="str">
            <v>Roll</v>
          </cell>
          <cell r="K67">
            <v>0</v>
          </cell>
          <cell r="AR67" t="str">
            <v>255</v>
          </cell>
          <cell r="AS67" t="str">
            <v>563/02</v>
          </cell>
          <cell r="BZ67">
            <v>0</v>
          </cell>
          <cell r="CA67">
            <v>7500</v>
          </cell>
        </row>
        <row r="69">
          <cell r="A69">
            <v>52</v>
          </cell>
          <cell r="D69" t="str">
            <v>9400-</v>
          </cell>
          <cell r="E69" t="str">
            <v>05.K.2495</v>
          </cell>
          <cell r="G69" t="str">
            <v>Jarum mesin Jahit</v>
          </cell>
          <cell r="J69" t="str">
            <v>Box</v>
          </cell>
          <cell r="K69">
            <v>80</v>
          </cell>
          <cell r="AR69" t="str">
            <v>311</v>
          </cell>
          <cell r="AS69" t="str">
            <v>700/02</v>
          </cell>
          <cell r="BZ69">
            <v>80</v>
          </cell>
          <cell r="CA69">
            <v>3500</v>
          </cell>
        </row>
        <row r="70">
          <cell r="A70">
            <v>53</v>
          </cell>
          <cell r="D70" t="str">
            <v>9400-</v>
          </cell>
          <cell r="E70" t="str">
            <v>05.K.138</v>
          </cell>
          <cell r="G70" t="str">
            <v>Kain Majun</v>
          </cell>
          <cell r="J70" t="str">
            <v>Kg</v>
          </cell>
          <cell r="K70">
            <v>30</v>
          </cell>
          <cell r="AR70" t="str">
            <v>009</v>
          </cell>
          <cell r="AS70" t="str">
            <v>059/03</v>
          </cell>
          <cell r="BZ70">
            <v>30</v>
          </cell>
          <cell r="CA70">
            <v>3500</v>
          </cell>
        </row>
        <row r="71">
          <cell r="A71">
            <v>54</v>
          </cell>
          <cell r="D71" t="str">
            <v>9400-</v>
          </cell>
          <cell r="E71" t="str">
            <v>03.B.067</v>
          </cell>
          <cell r="G71" t="str">
            <v>Kalium Iodida</v>
          </cell>
          <cell r="J71" t="str">
            <v>Kg</v>
          </cell>
          <cell r="K71">
            <v>1</v>
          </cell>
          <cell r="AR71" t="str">
            <v>1548</v>
          </cell>
          <cell r="BZ71">
            <v>1</v>
          </cell>
          <cell r="CA71">
            <v>465360</v>
          </cell>
        </row>
        <row r="72">
          <cell r="A72">
            <v>55</v>
          </cell>
          <cell r="D72" t="str">
            <v>9400-</v>
          </cell>
          <cell r="E72" t="str">
            <v>05.K.730</v>
          </cell>
          <cell r="G72" t="str">
            <v>Kartu ABsen</v>
          </cell>
          <cell r="J72" t="str">
            <v>Dos</v>
          </cell>
          <cell r="K72">
            <v>0</v>
          </cell>
          <cell r="AR72" t="str">
            <v>236</v>
          </cell>
          <cell r="AS72" t="str">
            <v>484/02</v>
          </cell>
          <cell r="BZ72">
            <v>0</v>
          </cell>
          <cell r="CA72">
            <v>16500</v>
          </cell>
        </row>
        <row r="73">
          <cell r="A73">
            <v>56</v>
          </cell>
          <cell r="D73" t="str">
            <v>9400-</v>
          </cell>
          <cell r="E73" t="str">
            <v>05.K.2356</v>
          </cell>
          <cell r="G73" t="str">
            <v>Karung Plastik</v>
          </cell>
          <cell r="J73" t="str">
            <v>Lbr</v>
          </cell>
          <cell r="K73">
            <v>6550</v>
          </cell>
          <cell r="AR73" t="str">
            <v>009</v>
          </cell>
          <cell r="AS73" t="str">
            <v>089/03</v>
          </cell>
          <cell r="BY73">
            <v>6550</v>
          </cell>
          <cell r="BZ73">
            <v>0</v>
          </cell>
          <cell r="CA73">
            <v>1025</v>
          </cell>
        </row>
        <row r="74">
          <cell r="A74">
            <v>57</v>
          </cell>
          <cell r="D74" t="str">
            <v>9400-</v>
          </cell>
          <cell r="G74" t="str">
            <v>Karung Plastik</v>
          </cell>
          <cell r="J74" t="str">
            <v>Lbr</v>
          </cell>
          <cell r="K74">
            <v>0</v>
          </cell>
          <cell r="AQ74">
            <v>5000</v>
          </cell>
          <cell r="AR74" t="str">
            <v>009</v>
          </cell>
          <cell r="AS74" t="str">
            <v>144/03</v>
          </cell>
          <cell r="BZ74">
            <v>5000</v>
          </cell>
          <cell r="CA74">
            <v>1075</v>
          </cell>
        </row>
        <row r="76">
          <cell r="A76">
            <v>58</v>
          </cell>
          <cell r="D76" t="str">
            <v>9400-</v>
          </cell>
          <cell r="E76" t="str">
            <v>05.K.096</v>
          </cell>
          <cell r="G76" t="str">
            <v>Kayu Bakar</v>
          </cell>
          <cell r="J76" t="str">
            <v>M3</v>
          </cell>
          <cell r="K76">
            <v>0</v>
          </cell>
          <cell r="AR76" t="str">
            <v>104</v>
          </cell>
          <cell r="BZ76">
            <v>0</v>
          </cell>
          <cell r="CA76">
            <v>50000</v>
          </cell>
        </row>
        <row r="77">
          <cell r="A77">
            <v>59</v>
          </cell>
          <cell r="D77" t="str">
            <v>9400-</v>
          </cell>
          <cell r="G77" t="str">
            <v>Kertas  Jilid</v>
          </cell>
          <cell r="H77" t="str">
            <v>Karton</v>
          </cell>
          <cell r="J77" t="str">
            <v>Rim</v>
          </cell>
          <cell r="K77">
            <v>0</v>
          </cell>
          <cell r="AR77" t="str">
            <v>255</v>
          </cell>
          <cell r="AS77" t="str">
            <v>564/02</v>
          </cell>
          <cell r="BZ77">
            <v>0</v>
          </cell>
          <cell r="CA77">
            <v>22500</v>
          </cell>
        </row>
        <row r="78">
          <cell r="A78">
            <v>60</v>
          </cell>
          <cell r="D78" t="str">
            <v>9400-</v>
          </cell>
          <cell r="E78" t="str">
            <v>05.I.038</v>
          </cell>
          <cell r="G78" t="str">
            <v>Kertas Buram</v>
          </cell>
          <cell r="J78" t="str">
            <v>Rim</v>
          </cell>
          <cell r="K78">
            <v>0</v>
          </cell>
          <cell r="AR78" t="str">
            <v>005</v>
          </cell>
          <cell r="AS78" t="str">
            <v>269/02</v>
          </cell>
          <cell r="BZ78">
            <v>0</v>
          </cell>
          <cell r="CA78">
            <v>8000</v>
          </cell>
        </row>
        <row r="79">
          <cell r="A79">
            <v>61</v>
          </cell>
          <cell r="D79" t="str">
            <v>9400-</v>
          </cell>
          <cell r="G79" t="str">
            <v>Kertas Continuous</v>
          </cell>
          <cell r="H79" t="str">
            <v>1 Ply</v>
          </cell>
          <cell r="J79" t="str">
            <v>Dos</v>
          </cell>
          <cell r="K79">
            <v>0</v>
          </cell>
          <cell r="AR79" t="str">
            <v>255</v>
          </cell>
          <cell r="AS79" t="str">
            <v>564/02</v>
          </cell>
          <cell r="BZ79">
            <v>0</v>
          </cell>
          <cell r="CA79">
            <v>95000</v>
          </cell>
        </row>
        <row r="80">
          <cell r="A80">
            <v>62</v>
          </cell>
          <cell r="D80" t="str">
            <v>9400-</v>
          </cell>
          <cell r="G80" t="str">
            <v>Kertas Continuous</v>
          </cell>
          <cell r="H80" t="str">
            <v>2 Ply</v>
          </cell>
          <cell r="J80" t="str">
            <v>Dos</v>
          </cell>
          <cell r="K80">
            <v>0</v>
          </cell>
          <cell r="AR80" t="str">
            <v>255</v>
          </cell>
          <cell r="AS80" t="str">
            <v>564/02</v>
          </cell>
          <cell r="BZ80">
            <v>0</v>
          </cell>
          <cell r="CA80">
            <v>145000</v>
          </cell>
        </row>
        <row r="81">
          <cell r="A81">
            <v>63</v>
          </cell>
          <cell r="D81" t="str">
            <v>9400-</v>
          </cell>
          <cell r="E81" t="str">
            <v>05.I.037</v>
          </cell>
          <cell r="G81" t="str">
            <v>Kertas HVS</v>
          </cell>
          <cell r="H81" t="str">
            <v>70 Grm</v>
          </cell>
          <cell r="J81" t="str">
            <v>Rim</v>
          </cell>
          <cell r="K81">
            <v>3</v>
          </cell>
          <cell r="AR81" t="str">
            <v>236/303</v>
          </cell>
          <cell r="AS81" t="str">
            <v>606/659</v>
          </cell>
          <cell r="BZ81">
            <v>3</v>
          </cell>
          <cell r="CA81">
            <v>23500</v>
          </cell>
        </row>
        <row r="82">
          <cell r="A82">
            <v>64</v>
          </cell>
          <cell r="D82" t="str">
            <v>9400-</v>
          </cell>
          <cell r="G82" t="str">
            <v>Kertas Warna</v>
          </cell>
          <cell r="H82" t="str">
            <v>60 Gr</v>
          </cell>
          <cell r="J82" t="str">
            <v>Rim</v>
          </cell>
          <cell r="K82">
            <v>0</v>
          </cell>
          <cell r="AR82" t="str">
            <v>255</v>
          </cell>
          <cell r="AS82" t="str">
            <v>563/02</v>
          </cell>
          <cell r="BZ82">
            <v>0</v>
          </cell>
          <cell r="CA82">
            <v>22500</v>
          </cell>
        </row>
        <row r="83">
          <cell r="A83">
            <v>65</v>
          </cell>
          <cell r="D83" t="str">
            <v>9400-</v>
          </cell>
          <cell r="E83" t="str">
            <v>05.I.022</v>
          </cell>
          <cell r="G83" t="str">
            <v>Laporan Harian Shift</v>
          </cell>
          <cell r="J83" t="str">
            <v>Bk</v>
          </cell>
          <cell r="K83">
            <v>0</v>
          </cell>
          <cell r="BZ83">
            <v>0</v>
          </cell>
          <cell r="CA83">
            <v>15000</v>
          </cell>
        </row>
        <row r="86">
          <cell r="A86">
            <v>66</v>
          </cell>
          <cell r="D86" t="str">
            <v>9400-</v>
          </cell>
          <cell r="E86" t="str">
            <v>01.A.001</v>
          </cell>
          <cell r="G86" t="str">
            <v>M/Solar</v>
          </cell>
          <cell r="J86" t="str">
            <v>Ltr</v>
          </cell>
          <cell r="K86">
            <v>0</v>
          </cell>
          <cell r="AR86" t="str">
            <v>154</v>
          </cell>
          <cell r="AS86" t="str">
            <v>526/02</v>
          </cell>
          <cell r="BZ86">
            <v>0</v>
          </cell>
          <cell r="CA86">
            <v>1938</v>
          </cell>
        </row>
        <row r="87">
          <cell r="A87">
            <v>67</v>
          </cell>
          <cell r="D87" t="str">
            <v>9400-</v>
          </cell>
          <cell r="E87" t="str">
            <v>01.A.001</v>
          </cell>
          <cell r="G87" t="str">
            <v>M/Solar</v>
          </cell>
          <cell r="J87" t="str">
            <v>Ltr</v>
          </cell>
          <cell r="K87">
            <v>2502</v>
          </cell>
          <cell r="AQ87">
            <v>10000</v>
          </cell>
          <cell r="AR87" t="str">
            <v>002</v>
          </cell>
          <cell r="AS87" t="str">
            <v>142/145</v>
          </cell>
          <cell r="BY87">
            <v>5659</v>
          </cell>
          <cell r="BZ87">
            <v>6843</v>
          </cell>
          <cell r="CA87">
            <v>1803</v>
          </cell>
        </row>
        <row r="88">
          <cell r="A88">
            <v>68</v>
          </cell>
          <cell r="D88" t="str">
            <v>9400-</v>
          </cell>
          <cell r="E88" t="str">
            <v>01.A.001</v>
          </cell>
          <cell r="G88" t="str">
            <v>M/Solar</v>
          </cell>
          <cell r="J88" t="str">
            <v>Ltr</v>
          </cell>
          <cell r="K88">
            <v>0</v>
          </cell>
          <cell r="AR88" t="str">
            <v>258</v>
          </cell>
          <cell r="AS88" t="str">
            <v>578/02</v>
          </cell>
          <cell r="BZ88">
            <v>0</v>
          </cell>
          <cell r="CA88">
            <v>1587</v>
          </cell>
        </row>
        <row r="89">
          <cell r="A89">
            <v>69</v>
          </cell>
          <cell r="D89" t="str">
            <v>9400-</v>
          </cell>
          <cell r="E89" t="str">
            <v>01.A.001</v>
          </cell>
          <cell r="G89" t="str">
            <v>M/Solar</v>
          </cell>
          <cell r="J89" t="str">
            <v>Ltr</v>
          </cell>
          <cell r="K89">
            <v>0</v>
          </cell>
          <cell r="AR89" t="str">
            <v>002</v>
          </cell>
          <cell r="AS89" t="str">
            <v>006/03</v>
          </cell>
          <cell r="BK89">
            <v>173</v>
          </cell>
          <cell r="BL89">
            <v>577</v>
          </cell>
          <cell r="BM89">
            <v>520</v>
          </cell>
          <cell r="BN89">
            <v>481</v>
          </cell>
          <cell r="BO89">
            <v>656</v>
          </cell>
          <cell r="BP89">
            <v>494</v>
          </cell>
          <cell r="BQ89">
            <v>390</v>
          </cell>
          <cell r="BZ89">
            <v>0</v>
          </cell>
          <cell r="CA89">
            <v>2043</v>
          </cell>
        </row>
        <row r="91">
          <cell r="A91">
            <v>70</v>
          </cell>
          <cell r="D91" t="str">
            <v>9400-</v>
          </cell>
          <cell r="E91" t="str">
            <v>05.K.009</v>
          </cell>
          <cell r="G91" t="str">
            <v>Masker Debu</v>
          </cell>
          <cell r="H91" t="str">
            <v>Plastik</v>
          </cell>
          <cell r="J91" t="str">
            <v>Pc</v>
          </cell>
          <cell r="K91">
            <v>0</v>
          </cell>
          <cell r="AR91" t="str">
            <v>219</v>
          </cell>
          <cell r="AS91" t="str">
            <v>550/02</v>
          </cell>
          <cell r="BZ91">
            <v>0</v>
          </cell>
          <cell r="CA91">
            <v>3000</v>
          </cell>
        </row>
        <row r="92">
          <cell r="A92">
            <v>71</v>
          </cell>
          <cell r="D92" t="str">
            <v>9400-</v>
          </cell>
          <cell r="E92" t="str">
            <v>31.F.001</v>
          </cell>
          <cell r="G92" t="str">
            <v>Meteran Sounding</v>
          </cell>
          <cell r="H92" t="str">
            <v>20Mtr Long</v>
          </cell>
          <cell r="J92" t="str">
            <v>Pc</v>
          </cell>
          <cell r="K92">
            <v>0</v>
          </cell>
          <cell r="AR92" t="str">
            <v>1940</v>
          </cell>
          <cell r="BZ92">
            <v>0</v>
          </cell>
          <cell r="CA92">
            <v>880000</v>
          </cell>
        </row>
        <row r="93">
          <cell r="A93">
            <v>72</v>
          </cell>
          <cell r="D93" t="str">
            <v>9400-</v>
          </cell>
          <cell r="E93" t="str">
            <v>04.A.002</v>
          </cell>
          <cell r="G93" t="str">
            <v>Nalco</v>
          </cell>
          <cell r="H93" t="str">
            <v>19 / 2811</v>
          </cell>
          <cell r="J93" t="str">
            <v>Kg</v>
          </cell>
          <cell r="K93">
            <v>0</v>
          </cell>
          <cell r="AR93" t="str">
            <v>173</v>
          </cell>
          <cell r="AS93" t="str">
            <v>481/02</v>
          </cell>
          <cell r="BZ93">
            <v>0</v>
          </cell>
          <cell r="CA93">
            <v>17836.5</v>
          </cell>
        </row>
        <row r="94">
          <cell r="A94">
            <v>73</v>
          </cell>
          <cell r="D94" t="str">
            <v>9400-</v>
          </cell>
          <cell r="E94" t="str">
            <v>04.D.002</v>
          </cell>
          <cell r="G94" t="str">
            <v>Nalco</v>
          </cell>
          <cell r="H94" t="str">
            <v>8257 / 3273</v>
          </cell>
          <cell r="J94" t="str">
            <v>Kg</v>
          </cell>
          <cell r="K94">
            <v>0</v>
          </cell>
          <cell r="AR94" t="str">
            <v>173</v>
          </cell>
          <cell r="BZ94">
            <v>0</v>
          </cell>
          <cell r="CA94">
            <v>38582.5</v>
          </cell>
        </row>
        <row r="95">
          <cell r="A95">
            <v>74</v>
          </cell>
          <cell r="D95" t="str">
            <v>9400-</v>
          </cell>
          <cell r="E95" t="str">
            <v>03.B.003</v>
          </cell>
          <cell r="G95" t="str">
            <v>N-Hexane Tehnis</v>
          </cell>
          <cell r="J95" t="str">
            <v>Ltr</v>
          </cell>
          <cell r="K95">
            <v>23.5</v>
          </cell>
          <cell r="AR95" t="str">
            <v>044</v>
          </cell>
          <cell r="BY95">
            <v>22</v>
          </cell>
          <cell r="BZ95">
            <v>1.5</v>
          </cell>
          <cell r="CA95">
            <v>9500</v>
          </cell>
        </row>
        <row r="96">
          <cell r="A96">
            <v>75</v>
          </cell>
          <cell r="D96" t="str">
            <v>9400-</v>
          </cell>
          <cell r="E96" t="str">
            <v>03.B.003</v>
          </cell>
          <cell r="G96" t="str">
            <v>N-Hexane Tehnis</v>
          </cell>
          <cell r="J96" t="str">
            <v>Ltr</v>
          </cell>
          <cell r="K96">
            <v>200</v>
          </cell>
          <cell r="AR96" t="str">
            <v>304</v>
          </cell>
          <cell r="AS96" t="str">
            <v>678</v>
          </cell>
          <cell r="BZ96">
            <v>200</v>
          </cell>
          <cell r="CA96">
            <v>10000</v>
          </cell>
        </row>
        <row r="100">
          <cell r="A100">
            <v>76</v>
          </cell>
          <cell r="D100" t="str">
            <v>9400-</v>
          </cell>
          <cell r="E100" t="str">
            <v>01.D.003</v>
          </cell>
          <cell r="G100" t="str">
            <v>Olie  Meditran</v>
          </cell>
          <cell r="H100" t="str">
            <v>Sae  10</v>
          </cell>
          <cell r="J100" t="str">
            <v>Ltr</v>
          </cell>
          <cell r="K100">
            <v>118</v>
          </cell>
          <cell r="AR100" t="str">
            <v>007</v>
          </cell>
          <cell r="AS100" t="str">
            <v>216/02</v>
          </cell>
          <cell r="BY100">
            <v>34</v>
          </cell>
          <cell r="BZ100">
            <v>84</v>
          </cell>
          <cell r="CA100">
            <v>9330</v>
          </cell>
        </row>
        <row r="101">
          <cell r="A101">
            <v>77</v>
          </cell>
          <cell r="D101" t="str">
            <v>9400-</v>
          </cell>
          <cell r="E101" t="str">
            <v>01.D.001</v>
          </cell>
          <cell r="G101" t="str">
            <v>Olie  Meditran</v>
          </cell>
          <cell r="H101" t="str">
            <v>Sae  30</v>
          </cell>
          <cell r="J101" t="str">
            <v>Ltr</v>
          </cell>
          <cell r="K101">
            <v>0</v>
          </cell>
          <cell r="AQ101">
            <v>209</v>
          </cell>
          <cell r="AR101" t="str">
            <v>023</v>
          </cell>
          <cell r="AS101" t="str">
            <v>209/03</v>
          </cell>
          <cell r="BY101">
            <v>108.5</v>
          </cell>
          <cell r="BZ101">
            <v>100.5</v>
          </cell>
          <cell r="CA101">
            <v>9515</v>
          </cell>
        </row>
        <row r="102">
          <cell r="A102">
            <v>78</v>
          </cell>
          <cell r="D102" t="str">
            <v>9400-</v>
          </cell>
          <cell r="E102" t="str">
            <v>01.D.002</v>
          </cell>
          <cell r="G102" t="str">
            <v>Olie  Meditran</v>
          </cell>
          <cell r="H102" t="str">
            <v>Sae  40</v>
          </cell>
          <cell r="J102" t="str">
            <v>Ltr</v>
          </cell>
          <cell r="K102">
            <v>28</v>
          </cell>
          <cell r="AQ102">
            <v>209</v>
          </cell>
          <cell r="AR102" t="str">
            <v>023</v>
          </cell>
          <cell r="AS102" t="str">
            <v>107/03</v>
          </cell>
          <cell r="BY102">
            <v>8</v>
          </cell>
          <cell r="BZ102">
            <v>229</v>
          </cell>
          <cell r="CA102">
            <v>9515</v>
          </cell>
        </row>
        <row r="103">
          <cell r="A103">
            <v>79</v>
          </cell>
          <cell r="D103" t="str">
            <v>9400-</v>
          </cell>
          <cell r="E103" t="str">
            <v>01.A.005</v>
          </cell>
          <cell r="G103" t="str">
            <v>Olie  Mesran</v>
          </cell>
          <cell r="H103" t="str">
            <v>Super S.20/50</v>
          </cell>
          <cell r="J103" t="str">
            <v>Ltr</v>
          </cell>
          <cell r="K103">
            <v>0</v>
          </cell>
          <cell r="AQ103">
            <v>209</v>
          </cell>
          <cell r="AR103" t="str">
            <v>023</v>
          </cell>
          <cell r="AS103" t="str">
            <v>107/03</v>
          </cell>
          <cell r="BY103">
            <v>99</v>
          </cell>
          <cell r="BZ103">
            <v>110</v>
          </cell>
          <cell r="CA103">
            <v>10450</v>
          </cell>
        </row>
        <row r="104">
          <cell r="A104">
            <v>80</v>
          </cell>
          <cell r="D104" t="str">
            <v>9400-</v>
          </cell>
          <cell r="E104" t="str">
            <v>01.F.001</v>
          </cell>
          <cell r="G104" t="str">
            <v>Olie Shell</v>
          </cell>
          <cell r="H104" t="str">
            <v>Omala 320</v>
          </cell>
          <cell r="J104" t="str">
            <v>Ltr</v>
          </cell>
          <cell r="K104">
            <v>263</v>
          </cell>
          <cell r="AR104" t="str">
            <v>260</v>
          </cell>
          <cell r="AS104" t="str">
            <v>616</v>
          </cell>
          <cell r="BY104">
            <v>215</v>
          </cell>
          <cell r="BZ104">
            <v>48</v>
          </cell>
          <cell r="CA104">
            <v>18500</v>
          </cell>
        </row>
        <row r="105">
          <cell r="A105">
            <v>81</v>
          </cell>
          <cell r="D105" t="str">
            <v>9400-</v>
          </cell>
          <cell r="E105" t="str">
            <v>01.F.001</v>
          </cell>
          <cell r="G105" t="str">
            <v>Olie Shell</v>
          </cell>
          <cell r="H105" t="str">
            <v>Omala 320</v>
          </cell>
          <cell r="J105" t="str">
            <v>Ltr</v>
          </cell>
          <cell r="K105">
            <v>0</v>
          </cell>
          <cell r="AQ105">
            <v>400</v>
          </cell>
          <cell r="AR105" t="str">
            <v>023</v>
          </cell>
          <cell r="AS105" t="str">
            <v>107/03</v>
          </cell>
          <cell r="BZ105">
            <v>400</v>
          </cell>
          <cell r="CA105">
            <v>19140</v>
          </cell>
        </row>
        <row r="106">
          <cell r="A106">
            <v>81</v>
          </cell>
          <cell r="D106" t="str">
            <v>9400-</v>
          </cell>
          <cell r="E106" t="str">
            <v>01.A.016</v>
          </cell>
          <cell r="G106" t="str">
            <v>Olie Shell</v>
          </cell>
          <cell r="H106" t="str">
            <v>Rored 140</v>
          </cell>
          <cell r="J106" t="str">
            <v>Ltr</v>
          </cell>
          <cell r="K106">
            <v>184</v>
          </cell>
          <cell r="BZ106">
            <v>184</v>
          </cell>
          <cell r="CA106">
            <v>4750</v>
          </cell>
        </row>
        <row r="107">
          <cell r="A107">
            <v>82</v>
          </cell>
          <cell r="D107" t="str">
            <v>9400-</v>
          </cell>
          <cell r="E107" t="str">
            <v>01.F.014</v>
          </cell>
          <cell r="G107" t="str">
            <v>Olie Shell</v>
          </cell>
          <cell r="H107" t="str">
            <v>Tellus  68</v>
          </cell>
          <cell r="J107" t="str">
            <v>Ltr</v>
          </cell>
          <cell r="K107">
            <v>696</v>
          </cell>
          <cell r="AR107" t="str">
            <v>168/260</v>
          </cell>
          <cell r="AS107" t="str">
            <v>244/617</v>
          </cell>
          <cell r="BY107">
            <v>209</v>
          </cell>
          <cell r="BZ107">
            <v>487</v>
          </cell>
          <cell r="CA107">
            <v>17500</v>
          </cell>
        </row>
        <row r="108">
          <cell r="A108">
            <v>83</v>
          </cell>
          <cell r="D108" t="str">
            <v>9400-</v>
          </cell>
          <cell r="E108" t="str">
            <v>01.F.003</v>
          </cell>
          <cell r="G108" t="str">
            <v>Olie Shell</v>
          </cell>
          <cell r="H108" t="str">
            <v>Tellus 100</v>
          </cell>
          <cell r="J108" t="str">
            <v>Ltr</v>
          </cell>
          <cell r="K108">
            <v>179.5</v>
          </cell>
          <cell r="AR108" t="str">
            <v>014</v>
          </cell>
          <cell r="BZ108">
            <v>179.5</v>
          </cell>
          <cell r="CA108">
            <v>16500</v>
          </cell>
        </row>
        <row r="109">
          <cell r="A109">
            <v>84</v>
          </cell>
          <cell r="D109" t="str">
            <v>9400-</v>
          </cell>
          <cell r="E109" t="str">
            <v>01.F.005</v>
          </cell>
          <cell r="G109" t="str">
            <v>Olie Shell</v>
          </cell>
          <cell r="H109" t="str">
            <v>Turbo T.68</v>
          </cell>
          <cell r="J109" t="str">
            <v>Ltr</v>
          </cell>
          <cell r="K109">
            <v>0</v>
          </cell>
          <cell r="AQ109">
            <v>400</v>
          </cell>
          <cell r="AR109" t="str">
            <v>107</v>
          </cell>
          <cell r="AS109" t="str">
            <v>023/03</v>
          </cell>
          <cell r="BY109">
            <v>5</v>
          </cell>
          <cell r="BZ109">
            <v>395</v>
          </cell>
          <cell r="CA109">
            <v>16500</v>
          </cell>
        </row>
        <row r="110">
          <cell r="A110">
            <v>85</v>
          </cell>
          <cell r="D110" t="str">
            <v>9400-</v>
          </cell>
          <cell r="E110" t="str">
            <v>01.F.005</v>
          </cell>
          <cell r="G110" t="str">
            <v>Olie Shell</v>
          </cell>
          <cell r="H110" t="str">
            <v>Turbo T.68</v>
          </cell>
          <cell r="J110" t="str">
            <v>Ltr</v>
          </cell>
          <cell r="K110">
            <v>0</v>
          </cell>
          <cell r="AR110" t="str">
            <v>023</v>
          </cell>
          <cell r="AS110" t="str">
            <v>107/03</v>
          </cell>
          <cell r="BZ110">
            <v>0</v>
          </cell>
          <cell r="CA110">
            <v>16500</v>
          </cell>
        </row>
        <row r="112">
          <cell r="A112">
            <v>85</v>
          </cell>
          <cell r="D112" t="str">
            <v>9400-</v>
          </cell>
          <cell r="E112" t="str">
            <v>05.I.001</v>
          </cell>
          <cell r="G112" t="str">
            <v>Pita Printer</v>
          </cell>
          <cell r="H112" t="str">
            <v>LQ. 2170</v>
          </cell>
          <cell r="J112" t="str">
            <v>Pc</v>
          </cell>
          <cell r="K112">
            <v>0</v>
          </cell>
          <cell r="AR112" t="str">
            <v>126/139</v>
          </cell>
          <cell r="BZ112">
            <v>0</v>
          </cell>
          <cell r="CA112">
            <v>30000</v>
          </cell>
        </row>
        <row r="113">
          <cell r="A113">
            <v>86</v>
          </cell>
          <cell r="D113" t="str">
            <v>9400-</v>
          </cell>
          <cell r="G113" t="str">
            <v>Plastik Transparan</v>
          </cell>
          <cell r="H113" t="str">
            <v>Fotocopy</v>
          </cell>
          <cell r="J113" t="str">
            <v>Rim</v>
          </cell>
          <cell r="K113">
            <v>0</v>
          </cell>
          <cell r="AR113" t="str">
            <v>236</v>
          </cell>
          <cell r="BZ113">
            <v>0</v>
          </cell>
          <cell r="CA113">
            <v>225000</v>
          </cell>
        </row>
        <row r="114">
          <cell r="A114">
            <v>87</v>
          </cell>
          <cell r="D114" t="str">
            <v>9400-</v>
          </cell>
          <cell r="E114" t="str">
            <v>05.H.001</v>
          </cell>
          <cell r="G114" t="str">
            <v>Polypropyline Rope</v>
          </cell>
          <cell r="H114" t="str">
            <v>2" Nylon</v>
          </cell>
          <cell r="J114" t="str">
            <v>Roll</v>
          </cell>
          <cell r="K114">
            <v>0</v>
          </cell>
          <cell r="AQ114">
            <v>1</v>
          </cell>
          <cell r="AR114" t="str">
            <v>026</v>
          </cell>
          <cell r="AS114" t="str">
            <v>141/03</v>
          </cell>
          <cell r="BZ114">
            <v>1</v>
          </cell>
          <cell r="CA114">
            <v>3800000</v>
          </cell>
        </row>
        <row r="115">
          <cell r="A115">
            <v>88</v>
          </cell>
          <cell r="D115" t="str">
            <v>9400-</v>
          </cell>
          <cell r="E115" t="str">
            <v>05.H.003</v>
          </cell>
          <cell r="G115" t="str">
            <v>Polypropyline Rope</v>
          </cell>
          <cell r="H115" t="str">
            <v>2.5" Sutra</v>
          </cell>
          <cell r="J115" t="str">
            <v>Mtr</v>
          </cell>
          <cell r="K115">
            <v>0</v>
          </cell>
          <cell r="BZ115">
            <v>0</v>
          </cell>
          <cell r="CA115">
            <v>36818</v>
          </cell>
        </row>
        <row r="116">
          <cell r="A116">
            <v>89</v>
          </cell>
          <cell r="D116" t="str">
            <v>9400-</v>
          </cell>
          <cell r="G116" t="str">
            <v>Preasure Card Rotoherm</v>
          </cell>
          <cell r="H116" t="str">
            <v>(0-150) Psi</v>
          </cell>
          <cell r="J116" t="str">
            <v>Lbr</v>
          </cell>
          <cell r="K116">
            <v>709</v>
          </cell>
          <cell r="AR116" t="str">
            <v>269</v>
          </cell>
          <cell r="AS116" t="str">
            <v>567/691</v>
          </cell>
          <cell r="BE116">
            <v>12</v>
          </cell>
          <cell r="BF116">
            <v>3</v>
          </cell>
          <cell r="BG116">
            <v>3</v>
          </cell>
          <cell r="BI116">
            <v>13</v>
          </cell>
          <cell r="BJ116">
            <v>3</v>
          </cell>
          <cell r="BM116">
            <v>3</v>
          </cell>
          <cell r="BN116">
            <v>3</v>
          </cell>
          <cell r="BO116">
            <v>3</v>
          </cell>
          <cell r="BP116">
            <v>6</v>
          </cell>
          <cell r="BZ116">
            <v>709</v>
          </cell>
          <cell r="CA116">
            <v>350</v>
          </cell>
        </row>
        <row r="117">
          <cell r="A117">
            <v>90</v>
          </cell>
          <cell r="D117" t="str">
            <v>9400-</v>
          </cell>
          <cell r="G117" t="str">
            <v>Printer Electromik</v>
          </cell>
          <cell r="H117" t="str">
            <v>LX-300+ c/w Jumper</v>
          </cell>
          <cell r="J117" t="str">
            <v>Unt</v>
          </cell>
          <cell r="K117">
            <v>0</v>
          </cell>
          <cell r="AR117" t="str">
            <v>284</v>
          </cell>
          <cell r="AS117" t="str">
            <v>586/02</v>
          </cell>
          <cell r="BZ117">
            <v>0</v>
          </cell>
          <cell r="CA117">
            <v>3036000</v>
          </cell>
        </row>
        <row r="118">
          <cell r="A118">
            <v>91</v>
          </cell>
          <cell r="D118" t="str">
            <v>9400-</v>
          </cell>
          <cell r="E118" t="str">
            <v>14.E.001</v>
          </cell>
          <cell r="G118" t="str">
            <v>Resin Softener Relite</v>
          </cell>
          <cell r="J118" t="str">
            <v>Kg</v>
          </cell>
          <cell r="K118">
            <v>0</v>
          </cell>
          <cell r="AR118" t="str">
            <v>1505</v>
          </cell>
          <cell r="BZ118">
            <v>0</v>
          </cell>
          <cell r="CA118">
            <v>26000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1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D"/>
    </sheetNames>
    <sheetDataSet>
      <sheetData sheetId="0" refreshError="1"/>
    </sheetDataSet>
  </externalBook>
</externalLink>
</file>

<file path=xl/externalLinks/externalLink1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D"/>
    </sheetNames>
    <sheetDataSet>
      <sheetData sheetId="0" refreshError="1"/>
    </sheetDataSet>
  </externalBook>
</externalLink>
</file>

<file path=xl/externalLinks/externalLink1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DIO CONTROLS"/>
    </sheetNames>
    <sheetDataSet>
      <sheetData sheetId="0" refreshError="1"/>
    </sheetDataSet>
  </externalBook>
</externalLink>
</file>

<file path=xl/externalLinks/externalLink1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roughput"/>
      <sheetName val="Data"/>
      <sheetName val="Rend~CPO"/>
      <sheetName val="FFA"/>
      <sheetName val="Rend~Kernel"/>
      <sheetName val="Breakdown"/>
      <sheetName val="PK Olah"/>
      <sheetName val="PO  Olah"/>
      <sheetName val="PK  RM"/>
      <sheetName val="PO  RM"/>
      <sheetName val="% Lbr vs GP"/>
      <sheetName val="Land Aplikasi"/>
      <sheetName val="Solar"/>
      <sheetName val="Smatr"/>
      <sheetName val="PK_Olah"/>
      <sheetName val="PO__Olah"/>
      <sheetName val="PK__RM"/>
      <sheetName val="PO__RM"/>
      <sheetName val="%_Lbr_vs_GP"/>
      <sheetName val="Land_Aplikasi"/>
      <sheetName val="ANGGARAN"/>
    </sheetNames>
    <sheetDataSet>
      <sheetData sheetId="0"/>
      <sheetData sheetId="1">
        <row r="2">
          <cell r="B2">
            <v>2.82</v>
          </cell>
        </row>
        <row r="3">
          <cell r="B3">
            <v>2.83</v>
          </cell>
        </row>
        <row r="4">
          <cell r="B4">
            <v>2.66</v>
          </cell>
        </row>
        <row r="5">
          <cell r="B5">
            <v>2.64</v>
          </cell>
        </row>
        <row r="6">
          <cell r="B6">
            <v>2.91</v>
          </cell>
        </row>
        <row r="7">
          <cell r="B7">
            <v>2.37</v>
          </cell>
        </row>
        <row r="8">
          <cell r="B8">
            <v>2.23</v>
          </cell>
        </row>
        <row r="9">
          <cell r="B9">
            <v>2.97</v>
          </cell>
        </row>
        <row r="10">
          <cell r="B10">
            <v>2.65</v>
          </cell>
        </row>
        <row r="11">
          <cell r="B11">
            <v>2.72</v>
          </cell>
        </row>
        <row r="12">
          <cell r="B12">
            <v>2.69</v>
          </cell>
        </row>
        <row r="13">
          <cell r="B13">
            <v>2.34</v>
          </cell>
        </row>
        <row r="14">
          <cell r="B14">
            <v>2.59</v>
          </cell>
        </row>
        <row r="15">
          <cell r="B15">
            <v>2.68</v>
          </cell>
        </row>
        <row r="16">
          <cell r="B16">
            <v>2.11</v>
          </cell>
        </row>
        <row r="17">
          <cell r="B17">
            <v>2.77</v>
          </cell>
        </row>
        <row r="18">
          <cell r="B18">
            <v>3.22</v>
          </cell>
        </row>
        <row r="19">
          <cell r="B19">
            <v>3.51</v>
          </cell>
        </row>
        <row r="20">
          <cell r="B20">
            <v>4.03</v>
          </cell>
        </row>
        <row r="21">
          <cell r="B21">
            <v>5.05</v>
          </cell>
        </row>
        <row r="22">
          <cell r="B22">
            <v>6.44</v>
          </cell>
        </row>
        <row r="23">
          <cell r="B23">
            <v>7.27</v>
          </cell>
        </row>
        <row r="24">
          <cell r="B24">
            <v>7.17</v>
          </cell>
        </row>
        <row r="25">
          <cell r="B25">
            <v>5.33</v>
          </cell>
        </row>
        <row r="26">
          <cell r="B26">
            <v>4.03</v>
          </cell>
        </row>
        <row r="27">
          <cell r="B27">
            <v>3.27</v>
          </cell>
        </row>
        <row r="28">
          <cell r="B28">
            <v>3.61</v>
          </cell>
        </row>
        <row r="29">
          <cell r="B29">
            <v>3.3</v>
          </cell>
        </row>
        <row r="30">
          <cell r="B30">
            <v>3.65</v>
          </cell>
        </row>
        <row r="31">
          <cell r="B31">
            <v>3.38</v>
          </cell>
        </row>
        <row r="32">
          <cell r="B32">
            <v>4.09</v>
          </cell>
        </row>
        <row r="33">
          <cell r="B33">
            <v>3.4</v>
          </cell>
        </row>
        <row r="34">
          <cell r="B34">
            <v>3.85</v>
          </cell>
        </row>
        <row r="35">
          <cell r="B35">
            <v>3.8</v>
          </cell>
        </row>
        <row r="36">
          <cell r="B36">
            <v>4.5</v>
          </cell>
        </row>
        <row r="37">
          <cell r="B37">
            <v>2.78</v>
          </cell>
        </row>
        <row r="38">
          <cell r="B38">
            <v>5.8</v>
          </cell>
        </row>
        <row r="39">
          <cell r="B39">
            <v>4.47</v>
          </cell>
        </row>
        <row r="40">
          <cell r="B40">
            <v>3.14</v>
          </cell>
        </row>
        <row r="41">
          <cell r="B41">
            <v>4.45</v>
          </cell>
        </row>
        <row r="42">
          <cell r="B42">
            <v>3.32</v>
          </cell>
        </row>
        <row r="43">
          <cell r="B43">
            <v>6.12</v>
          </cell>
        </row>
        <row r="44">
          <cell r="B44">
            <v>8.67</v>
          </cell>
        </row>
        <row r="45">
          <cell r="B45">
            <v>5.93</v>
          </cell>
        </row>
        <row r="46">
          <cell r="B46">
            <v>3.05</v>
          </cell>
        </row>
        <row r="47">
          <cell r="B47">
            <v>4.4400000000000004</v>
          </cell>
        </row>
        <row r="48">
          <cell r="B48">
            <v>4.25</v>
          </cell>
        </row>
        <row r="49">
          <cell r="B49">
            <v>4.49</v>
          </cell>
        </row>
        <row r="50">
          <cell r="B50">
            <v>5.75</v>
          </cell>
        </row>
        <row r="51">
          <cell r="B51">
            <v>4.49</v>
          </cell>
        </row>
        <row r="52">
          <cell r="B52">
            <v>3.56</v>
          </cell>
        </row>
        <row r="53">
          <cell r="B53">
            <v>3.56</v>
          </cell>
        </row>
        <row r="54">
          <cell r="B54">
            <v>3.12</v>
          </cell>
        </row>
        <row r="55">
          <cell r="B55">
            <v>3.14</v>
          </cell>
        </row>
        <row r="56">
          <cell r="B56">
            <v>2.58</v>
          </cell>
        </row>
        <row r="57">
          <cell r="B57">
            <v>2.56</v>
          </cell>
        </row>
        <row r="58">
          <cell r="B58">
            <v>2.88</v>
          </cell>
        </row>
        <row r="59">
          <cell r="B59">
            <v>2.68</v>
          </cell>
        </row>
        <row r="60">
          <cell r="B60">
            <v>2.63</v>
          </cell>
        </row>
        <row r="61">
          <cell r="B61">
            <v>2.73</v>
          </cell>
        </row>
        <row r="62">
          <cell r="B62">
            <v>3.2</v>
          </cell>
        </row>
        <row r="63">
          <cell r="B63">
            <v>2.14</v>
          </cell>
        </row>
        <row r="64">
          <cell r="B64">
            <v>2.04</v>
          </cell>
        </row>
        <row r="65">
          <cell r="B65">
            <v>2.08</v>
          </cell>
        </row>
        <row r="66">
          <cell r="B66">
            <v>2.36</v>
          </cell>
        </row>
        <row r="67">
          <cell r="B67">
            <v>2.74</v>
          </cell>
        </row>
        <row r="68">
          <cell r="B68">
            <v>2.04</v>
          </cell>
        </row>
        <row r="69">
          <cell r="B69">
            <v>2.61</v>
          </cell>
        </row>
        <row r="70">
          <cell r="B70">
            <v>2.56</v>
          </cell>
        </row>
        <row r="71">
          <cell r="B71">
            <v>2.3199999999999998</v>
          </cell>
        </row>
        <row r="72">
          <cell r="B72">
            <v>2.39</v>
          </cell>
        </row>
        <row r="73">
          <cell r="B73">
            <v>2.36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1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Bagan"/>
      <sheetName val="KPI"/>
      <sheetName val="PCR"/>
      <sheetName val="OLAH VS OT"/>
      <sheetName val="OLAH VS OT (2)"/>
      <sheetName val="graflbr-gp"/>
      <sheetName val="PABRIK"/>
      <sheetName val="GRAF TBS VS COST"/>
      <sheetName val="LAY"/>
      <sheetName val="PL Des"/>
      <sheetName val="PL Nov"/>
      <sheetName val="PL Okt"/>
      <sheetName val="K.Mesin"/>
      <sheetName val="PICA"/>
      <sheetName val="SOLAR"/>
      <sheetName val="AN PK"/>
      <sheetName val="LD Okt"/>
      <sheetName val="LD Nov"/>
      <sheetName val="LD Des"/>
      <sheetName val="LA03"/>
      <sheetName val="GRAF SM"/>
      <sheetName val="PK"/>
      <sheetName val="PO"/>
      <sheetName val="Through"/>
      <sheetName val="Rend~CPO"/>
      <sheetName val="CH Vs Er"/>
      <sheetName val="Qlt CPO"/>
      <sheetName val="Rend~Kernel"/>
      <sheetName val="Qlt KRN"/>
      <sheetName val="FFA"/>
      <sheetName val="Br Dn"/>
      <sheetName val="ER Vs FFA"/>
      <sheetName val="Qlt Vs ER"/>
      <sheetName val="CPO Loss"/>
      <sheetName val="Proses Ctr"/>
      <sheetName val="Krn Loss"/>
      <sheetName val="BD"/>
      <sheetName val="Data"/>
      <sheetName val="NAMA"/>
      <sheetName val="MPP"/>
      <sheetName val="REKAP ST M"/>
      <sheetName val="PETA"/>
      <sheetName val="SRL1"/>
      <sheetName val="SRL2"/>
      <sheetName val="AREA"/>
      <sheetName val="PABRIK (2)"/>
      <sheetName val="Pab SRL 1"/>
      <sheetName val="OLAH_VS_OT"/>
      <sheetName val="OLAH_VS_OT_(2)"/>
      <sheetName val="GRAF_TBS_VS_COST"/>
      <sheetName val="PL_Des"/>
      <sheetName val="PL_Nov"/>
      <sheetName val="PL_Okt"/>
      <sheetName val="K_Mesin"/>
      <sheetName val="AN_PK"/>
      <sheetName val="LD_Okt"/>
      <sheetName val="LD_Nov"/>
      <sheetName val="LD_Des"/>
      <sheetName val="GRAF_SM"/>
      <sheetName val="CH_Vs_Er"/>
      <sheetName val="Qlt_CPO"/>
      <sheetName val="Qlt_KRN"/>
      <sheetName val="Br_Dn"/>
      <sheetName val="ER_Vs_FFA"/>
      <sheetName val="Qlt_Vs_ER"/>
      <sheetName val="CPO_Loss"/>
      <sheetName val="Proses_Ctr"/>
      <sheetName val="Krn_Loss"/>
      <sheetName val="REKAP_ST_M"/>
      <sheetName val="PABRIK_(2)"/>
      <sheetName val="Pab_SRL_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59">
          <cell r="B59">
            <v>14.04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>
        <row r="9">
          <cell r="A9" t="str">
            <v xml:space="preserve">Jan/01 </v>
          </cell>
        </row>
      </sheetData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/>
    </sheetDataSet>
  </externalBook>
</externalLink>
</file>

<file path=xl/externalLinks/externalLink1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1 Mei"/>
      <sheetName val="30 Mei"/>
      <sheetName val="29 Mei"/>
      <sheetName val="28 Mei"/>
      <sheetName val="27 Mei"/>
      <sheetName val="26 Mei"/>
      <sheetName val="25 Mei"/>
      <sheetName val="24 Mei"/>
      <sheetName val="23 Mei"/>
      <sheetName val="22 Mei"/>
      <sheetName val="21 Mei"/>
      <sheetName val="20 Mei"/>
      <sheetName val="19 Mei"/>
      <sheetName val="18 Mei"/>
      <sheetName val="17 Mei"/>
      <sheetName val="16 Mei"/>
      <sheetName val="15 Mei"/>
      <sheetName val="14 Mei"/>
      <sheetName val="13 Mei"/>
      <sheetName val="12 Mei"/>
      <sheetName val="11 Mei"/>
      <sheetName val="10 Mei"/>
      <sheetName val="09 Mei"/>
      <sheetName val="08 Mei"/>
      <sheetName val="07 Mei"/>
      <sheetName val="06 Mei"/>
      <sheetName val="05 Mei"/>
      <sheetName val="04 Mei"/>
      <sheetName val="03 Mei"/>
      <sheetName val="02 Mei "/>
      <sheetName val="01 Mei"/>
    </sheetNames>
    <sheetDataSet>
      <sheetData sheetId="0">
        <row r="52">
          <cell r="F52">
            <v>5222511</v>
          </cell>
          <cell r="L52">
            <v>43247</v>
          </cell>
          <cell r="Q52">
            <v>903121</v>
          </cell>
          <cell r="V52">
            <v>2143517</v>
          </cell>
          <cell r="Z52">
            <v>695973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1.12"/>
      <sheetName val="30.12"/>
      <sheetName val="29.12"/>
      <sheetName val="24.12"/>
      <sheetName val="23.12"/>
      <sheetName val="22.12"/>
      <sheetName val="20.12"/>
      <sheetName val="19.12"/>
      <sheetName val="18.12"/>
      <sheetName val="17.12  "/>
      <sheetName val="16.12 "/>
      <sheetName val="15.12"/>
      <sheetName val="13.12"/>
      <sheetName val="12.12 "/>
      <sheetName val="11.12"/>
      <sheetName val="10.12 "/>
      <sheetName val="09.12"/>
      <sheetName val="08.12"/>
      <sheetName val="06.12 "/>
      <sheetName val="05.12 "/>
      <sheetName val="04.12"/>
    </sheetNames>
    <sheetDataSet>
      <sheetData sheetId="0">
        <row r="27">
          <cell r="Q27">
            <v>99940</v>
          </cell>
        </row>
      </sheetData>
      <sheetData sheetId="1">
        <row r="13">
          <cell r="Q13">
            <v>99870</v>
          </cell>
        </row>
      </sheetData>
      <sheetData sheetId="2">
        <row r="15">
          <cell r="Q15">
            <v>156450</v>
          </cell>
        </row>
      </sheetData>
      <sheetData sheetId="3">
        <row r="20">
          <cell r="Q20">
            <v>162600</v>
          </cell>
        </row>
      </sheetData>
      <sheetData sheetId="4">
        <row r="20">
          <cell r="Q20">
            <v>170740</v>
          </cell>
        </row>
      </sheetData>
      <sheetData sheetId="5">
        <row r="25">
          <cell r="Q25">
            <v>203330</v>
          </cell>
        </row>
      </sheetData>
      <sheetData sheetId="6">
        <row r="28">
          <cell r="Q28">
            <v>255900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2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1 Mei"/>
      <sheetName val="30 Mei"/>
      <sheetName val="29 Mei"/>
      <sheetName val="28 Mei"/>
      <sheetName val="27 Mei"/>
      <sheetName val="26 Mei"/>
      <sheetName val="25 Mei"/>
      <sheetName val="24 Mei"/>
      <sheetName val="23 Mei"/>
      <sheetName val="22 Mei"/>
      <sheetName val="21 Mei"/>
      <sheetName val="20 Mei"/>
      <sheetName val="19 Mei"/>
      <sheetName val="18 Mei"/>
      <sheetName val="17 Mei"/>
      <sheetName val="16 Mei"/>
      <sheetName val="15 Mei"/>
      <sheetName val="14 Mei"/>
      <sheetName val="13 Mei"/>
      <sheetName val="12 Mei"/>
      <sheetName val="11 Mei"/>
      <sheetName val="10 Mei"/>
      <sheetName val="09 Mei"/>
      <sheetName val="08 Mei"/>
      <sheetName val="07 Mei"/>
      <sheetName val="06 Mei"/>
      <sheetName val="05 Mei"/>
      <sheetName val="04 Mei"/>
      <sheetName val="03 Mei"/>
      <sheetName val="02 Mei"/>
      <sheetName val="01 Mei"/>
      <sheetName val="Sheet2"/>
    </sheetNames>
    <sheetDataSet>
      <sheetData sheetId="0" refreshError="1">
        <row r="11">
          <cell r="H11">
            <v>541254</v>
          </cell>
        </row>
        <row r="32">
          <cell r="Q32">
            <v>19379.500000000004</v>
          </cell>
        </row>
        <row r="33">
          <cell r="Q33">
            <v>-68.986000000000018</v>
          </cell>
        </row>
        <row r="34">
          <cell r="Q34">
            <v>1591.3799999999997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14">
          <cell r="H14">
            <v>7727091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e (3)"/>
      <sheetName val="core (2)"/>
      <sheetName val="Sheet2"/>
      <sheetName val="core"/>
      <sheetName val="31 Jan"/>
      <sheetName val="30 Jan"/>
      <sheetName val="29 Jan"/>
      <sheetName val="28 Jan"/>
      <sheetName val="27 Jan"/>
      <sheetName val="26 Jan"/>
      <sheetName val="25 Jan"/>
      <sheetName val="24 Jan"/>
      <sheetName val="23 Jan"/>
      <sheetName val="22 Jan"/>
      <sheetName val="21 Jan"/>
      <sheetName val="20 Jan"/>
      <sheetName val="19 Jan"/>
      <sheetName val="18 Jan"/>
      <sheetName val="17 Jan"/>
      <sheetName val="16 Jan"/>
      <sheetName val="15 Jan"/>
      <sheetName val="14 Jan"/>
      <sheetName val="13 Jan"/>
      <sheetName val="12 Jan"/>
      <sheetName val="11 Jan"/>
      <sheetName val="10 Jan "/>
      <sheetName val="09 Jan"/>
      <sheetName val="08 Jan"/>
      <sheetName val="07 Jan"/>
      <sheetName val="06 Jan"/>
      <sheetName val="05 Jan"/>
      <sheetName val="04 Jan"/>
      <sheetName val="03 Jan"/>
      <sheetName val="02 Jan"/>
      <sheetName val="01 J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33">
          <cell r="H33">
            <v>644515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04 Juni"/>
      <sheetName val="03 Juni"/>
      <sheetName val="02 Juni"/>
      <sheetName val="01 Juni"/>
    </sheetNames>
    <sheetDataSet>
      <sheetData sheetId="0"/>
      <sheetData sheetId="1">
        <row r="11">
          <cell r="H11">
            <v>541254</v>
          </cell>
        </row>
        <row r="12">
          <cell r="H12">
            <v>2593880</v>
          </cell>
        </row>
        <row r="13">
          <cell r="H13">
            <v>2351707</v>
          </cell>
        </row>
        <row r="16">
          <cell r="H16">
            <v>476862</v>
          </cell>
        </row>
        <row r="18">
          <cell r="P18">
            <v>211660</v>
          </cell>
        </row>
        <row r="19">
          <cell r="H19">
            <v>504204</v>
          </cell>
        </row>
        <row r="20">
          <cell r="H20">
            <v>554452</v>
          </cell>
        </row>
        <row r="23">
          <cell r="H23">
            <v>219111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164508</v>
          </cell>
        </row>
        <row r="27">
          <cell r="H27">
            <v>0</v>
          </cell>
        </row>
        <row r="28">
          <cell r="H28">
            <v>526953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R32">
            <v>71000</v>
          </cell>
        </row>
        <row r="33">
          <cell r="R33">
            <v>2555</v>
          </cell>
        </row>
        <row r="34">
          <cell r="R34">
            <v>21930.910000000003</v>
          </cell>
        </row>
        <row r="35">
          <cell r="H35">
            <v>43247</v>
          </cell>
        </row>
        <row r="36">
          <cell r="H36">
            <v>1084861</v>
          </cell>
          <cell r="L36">
            <v>26.247999999999998</v>
          </cell>
        </row>
        <row r="61">
          <cell r="E61">
            <v>1987</v>
          </cell>
          <cell r="P61">
            <v>0</v>
          </cell>
        </row>
        <row r="62">
          <cell r="P62">
            <v>264330</v>
          </cell>
        </row>
        <row r="63">
          <cell r="P63">
            <v>0</v>
          </cell>
        </row>
        <row r="64">
          <cell r="P64">
            <v>0</v>
          </cell>
        </row>
      </sheetData>
      <sheetData sheetId="2">
        <row r="32">
          <cell r="H32">
            <v>0</v>
          </cell>
        </row>
      </sheetData>
      <sheetData sheetId="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winsdownstream@gmail.com" id="{F7C118D1-10C9-4A51-A3F4-EBB8EA03A17D}" userId="f9b15051c1c9645c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28" dT="2026-01-17T04:41:06.62" personId="{F7C118D1-10C9-4A51-A3F4-EBB8EA03A17D}" id="{384C1741-468E-4BA4-A379-215376C6D052}">
    <text xml:space="preserve">MASUK KE TANGKI CPO
</text>
  </threadedComment>
  <threadedComment ref="L38" dT="2026-01-17T04:43:01.01" personId="{F7C118D1-10C9-4A51-A3F4-EBB8EA03A17D}" id="{3838F1FA-94E0-48C1-896A-76FBD9F861A4}">
    <text xml:space="preserve">BALIK KE CPO
</text>
  </threadedComment>
  <threadedComment ref="N127" dT="2026-04-22T06:14:26.02" personId="{F7C118D1-10C9-4A51-A3F4-EBB8EA03A17D}" id="{356E1A49-C754-4295-94C4-F098A4C5179B}">
    <text xml:space="preserve">Revisi produksi 227,339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L28" dT="2026-01-17T04:41:06.62" personId="{F7C118D1-10C9-4A51-A3F4-EBB8EA03A17D}" id="{F3B3C34A-5720-4E34-9AE0-75FD831C9F53}">
    <text xml:space="preserve">MASUK KE TANGKI CPO
</text>
  </threadedComment>
  <threadedComment ref="L38" dT="2026-01-17T04:43:01.01" personId="{F7C118D1-10C9-4A51-A3F4-EBB8EA03A17D}" id="{D6F38536-4031-4872-9176-29D20B161D61}">
    <text xml:space="preserve">BALIK KE CPO
</text>
  </threadedComment>
  <threadedComment ref="N127" dT="2026-04-22T06:14:26.02" personId="{F7C118D1-10C9-4A51-A3F4-EBB8EA03A17D}" id="{D0925FEC-288A-4D51-8E21-1DDC6345718F}">
    <text xml:space="preserve">Revisi produksi 227,339
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FF5E8-D3CC-4F65-90B3-A089003E14BD}">
  <dimension ref="B3:K23"/>
  <sheetViews>
    <sheetView zoomScale="140" zoomScaleNormal="140" workbookViewId="0">
      <selection activeCell="D23" sqref="D23"/>
    </sheetView>
  </sheetViews>
  <sheetFormatPr baseColWidth="10" defaultColWidth="8.83203125" defaultRowHeight="15" x14ac:dyDescent="0.2"/>
  <cols>
    <col min="4" max="4" width="13.6640625" bestFit="1" customWidth="1"/>
    <col min="7" max="7" width="13.83203125" bestFit="1" customWidth="1"/>
    <col min="10" max="10" width="12.83203125" bestFit="1" customWidth="1"/>
  </cols>
  <sheetData>
    <row r="3" spans="2:11" x14ac:dyDescent="0.2">
      <c r="B3" t="s">
        <v>85</v>
      </c>
      <c r="F3" t="s">
        <v>88</v>
      </c>
      <c r="I3" t="s">
        <v>90</v>
      </c>
    </row>
    <row r="4" spans="2:11" x14ac:dyDescent="0.2">
      <c r="B4">
        <v>2025</v>
      </c>
      <c r="D4" s="35">
        <v>7584790</v>
      </c>
      <c r="F4">
        <v>2025</v>
      </c>
      <c r="G4">
        <v>360.98</v>
      </c>
      <c r="I4" t="s">
        <v>74</v>
      </c>
      <c r="J4">
        <v>190.245</v>
      </c>
      <c r="K4">
        <f>J4-65.8</f>
        <v>124.44500000000001</v>
      </c>
    </row>
    <row r="5" spans="2:11" x14ac:dyDescent="0.2">
      <c r="B5">
        <v>2026</v>
      </c>
      <c r="D5" s="40">
        <v>7924550</v>
      </c>
      <c r="F5">
        <v>2026</v>
      </c>
      <c r="G5" s="40">
        <v>11074</v>
      </c>
      <c r="I5" t="s">
        <v>75</v>
      </c>
      <c r="J5">
        <v>207.74299999999999</v>
      </c>
      <c r="K5">
        <f>J5-171.4</f>
        <v>36.342999999999989</v>
      </c>
    </row>
    <row r="6" spans="2:11" x14ac:dyDescent="0.2">
      <c r="F6" t="s">
        <v>89</v>
      </c>
      <c r="G6" s="40">
        <f>SUM(G4:G5)*1000</f>
        <v>11434980</v>
      </c>
      <c r="I6" t="s">
        <v>77</v>
      </c>
      <c r="J6">
        <v>663.46499999999992</v>
      </c>
    </row>
    <row r="7" spans="2:11" x14ac:dyDescent="0.2">
      <c r="B7" t="s">
        <v>10</v>
      </c>
      <c r="D7">
        <v>2095330.0000000005</v>
      </c>
      <c r="I7" t="s">
        <v>36</v>
      </c>
      <c r="J7">
        <v>293.20999999999998</v>
      </c>
    </row>
    <row r="8" spans="2:11" x14ac:dyDescent="0.2">
      <c r="B8" t="s">
        <v>70</v>
      </c>
      <c r="D8">
        <v>2826320</v>
      </c>
      <c r="I8" t="s">
        <v>89</v>
      </c>
      <c r="J8" s="63">
        <f>SUM(J4:J7)</f>
        <v>1354.663</v>
      </c>
    </row>
    <row r="9" spans="2:11" x14ac:dyDescent="0.2">
      <c r="B9" t="s">
        <v>71</v>
      </c>
      <c r="D9">
        <v>657400</v>
      </c>
    </row>
    <row r="10" spans="2:11" x14ac:dyDescent="0.2">
      <c r="B10" t="s">
        <v>72</v>
      </c>
      <c r="D10">
        <v>1337360</v>
      </c>
    </row>
    <row r="11" spans="2:11" x14ac:dyDescent="0.2">
      <c r="B11" t="s">
        <v>73</v>
      </c>
      <c r="D11">
        <v>1008140</v>
      </c>
      <c r="I11" t="s">
        <v>25</v>
      </c>
      <c r="J11" s="40">
        <v>5222511</v>
      </c>
    </row>
    <row r="12" spans="2:11" x14ac:dyDescent="0.2">
      <c r="B12" t="s">
        <v>86</v>
      </c>
      <c r="D12" s="40">
        <f>SUM(D7:D11)</f>
        <v>7924550</v>
      </c>
      <c r="J12" s="22">
        <f>D13-G6</f>
        <v>4074360</v>
      </c>
    </row>
    <row r="13" spans="2:11" x14ac:dyDescent="0.2">
      <c r="B13" t="s">
        <v>87</v>
      </c>
      <c r="D13" s="22">
        <f>D4+D12</f>
        <v>15509340</v>
      </c>
      <c r="J13" s="22">
        <f>J12+J8</f>
        <v>4075714.6630000002</v>
      </c>
    </row>
    <row r="16" spans="2:11" x14ac:dyDescent="0.2">
      <c r="B16" t="s">
        <v>91</v>
      </c>
      <c r="D16" s="35">
        <v>15509340</v>
      </c>
    </row>
    <row r="17" spans="2:4" x14ac:dyDescent="0.2">
      <c r="B17" t="s">
        <v>92</v>
      </c>
      <c r="D17" s="40">
        <v>11434980</v>
      </c>
    </row>
    <row r="18" spans="2:4" x14ac:dyDescent="0.2">
      <c r="B18" t="s">
        <v>93</v>
      </c>
      <c r="D18" s="64">
        <v>1354.663</v>
      </c>
    </row>
    <row r="19" spans="2:4" x14ac:dyDescent="0.2">
      <c r="D19" s="22">
        <f>D16-D17-D18</f>
        <v>4073005.3369999998</v>
      </c>
    </row>
    <row r="20" spans="2:4" x14ac:dyDescent="0.2">
      <c r="B20" t="s">
        <v>96</v>
      </c>
      <c r="D20">
        <v>34</v>
      </c>
    </row>
    <row r="21" spans="2:4" x14ac:dyDescent="0.2">
      <c r="B21" t="s">
        <v>94</v>
      </c>
      <c r="D21" s="22">
        <f>J11</f>
        <v>5222511</v>
      </c>
    </row>
    <row r="23" spans="2:4" x14ac:dyDescent="0.2">
      <c r="B23" t="s">
        <v>95</v>
      </c>
      <c r="D23" s="22">
        <f>D21-D19</f>
        <v>1149505.6630000002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6B02D-D84E-4AC7-9DD0-DA50FCCBDCDF}">
  <dimension ref="B1:AF201"/>
  <sheetViews>
    <sheetView showGridLines="0" view="pageBreakPreview" zoomScale="108" zoomScaleNormal="90" zoomScaleSheetLayoutView="120" workbookViewId="0">
      <pane xSplit="3" ySplit="7" topLeftCell="D24" activePane="bottomRight" state="frozen"/>
      <selection pane="topRight" activeCell="D1" sqref="D1"/>
      <selection pane="bottomLeft" activeCell="A8" sqref="A8"/>
      <selection pane="bottomRight" activeCell="O55" sqref="O55:O64"/>
    </sheetView>
  </sheetViews>
  <sheetFormatPr baseColWidth="10" defaultColWidth="8.83203125" defaultRowHeight="15" x14ac:dyDescent="0.2"/>
  <cols>
    <col min="1" max="1" width="1.83203125" customWidth="1"/>
    <col min="2" max="2" width="3.5" customWidth="1"/>
    <col min="3" max="3" width="21.33203125" customWidth="1"/>
    <col min="4" max="4" width="22.6640625" customWidth="1"/>
    <col min="5" max="5" width="11.5" customWidth="1"/>
    <col min="6" max="6" width="11.83203125" customWidth="1"/>
    <col min="7" max="7" width="12.33203125" customWidth="1"/>
    <col min="8" max="8" width="12.83203125" customWidth="1"/>
    <col min="9" max="9" width="11.1640625" customWidth="1"/>
    <col min="10" max="10" width="11.6640625" customWidth="1"/>
    <col min="11" max="11" width="11.5" customWidth="1"/>
    <col min="12" max="14" width="9.83203125" customWidth="1"/>
    <col min="15" max="15" width="11" bestFit="1" customWidth="1"/>
    <col min="16" max="16" width="11.5" customWidth="1"/>
    <col min="17" max="17" width="11.6640625" customWidth="1"/>
    <col min="18" max="19" width="9.83203125" customWidth="1"/>
    <col min="20" max="20" width="9.83203125" hidden="1" customWidth="1"/>
    <col min="21" max="21" width="11.6640625" hidden="1" customWidth="1"/>
    <col min="22" max="22" width="9.33203125" hidden="1" customWidth="1"/>
    <col min="23" max="23" width="10.6640625" hidden="1" customWidth="1"/>
    <col min="24" max="24" width="8.5" hidden="1" customWidth="1"/>
    <col min="25" max="25" width="9.5" hidden="1" customWidth="1"/>
    <col min="26" max="26" width="10.5" hidden="1" customWidth="1"/>
    <col min="27" max="27" width="10.83203125" hidden="1" customWidth="1"/>
    <col min="28" max="28" width="10.6640625" hidden="1" customWidth="1"/>
    <col min="29" max="29" width="12.33203125" hidden="1" customWidth="1"/>
    <col min="30" max="30" width="12.6640625" hidden="1" customWidth="1"/>
    <col min="31" max="31" width="17.5" customWidth="1"/>
  </cols>
  <sheetData>
    <row r="1" spans="2:32" ht="9" customHeight="1" x14ac:dyDescent="0.2"/>
    <row r="2" spans="2:32" ht="20" x14ac:dyDescent="0.2">
      <c r="C2" s="367" t="s">
        <v>0</v>
      </c>
      <c r="D2" s="367"/>
      <c r="E2" s="367"/>
      <c r="F2" s="367"/>
      <c r="G2" s="367"/>
      <c r="H2" s="367"/>
      <c r="I2" s="367"/>
      <c r="J2" s="367"/>
      <c r="K2" s="367"/>
      <c r="L2" s="367"/>
      <c r="M2" s="367"/>
      <c r="N2" s="367"/>
      <c r="O2" s="367"/>
      <c r="P2" s="367"/>
      <c r="Q2" s="367"/>
      <c r="R2" s="367"/>
      <c r="S2" s="367"/>
      <c r="T2" s="367"/>
      <c r="U2" s="367"/>
      <c r="V2" s="367"/>
      <c r="W2" s="367"/>
      <c r="X2" s="367"/>
      <c r="Y2" s="367"/>
      <c r="Z2" s="1"/>
      <c r="AA2" s="1"/>
      <c r="AB2" s="1"/>
    </row>
    <row r="3" spans="2:32" ht="20" x14ac:dyDescent="0.2">
      <c r="C3" s="367" t="s">
        <v>1</v>
      </c>
      <c r="D3" s="367"/>
      <c r="E3" s="367"/>
      <c r="F3" s="367"/>
      <c r="G3" s="367"/>
      <c r="H3" s="367"/>
      <c r="I3" s="367"/>
      <c r="J3" s="367"/>
      <c r="K3" s="367"/>
      <c r="L3" s="367"/>
      <c r="M3" s="367"/>
      <c r="N3" s="367"/>
      <c r="O3" s="367"/>
      <c r="P3" s="367"/>
      <c r="Q3" s="367"/>
      <c r="R3" s="367"/>
      <c r="S3" s="367"/>
      <c r="T3" s="367"/>
      <c r="U3" s="367"/>
      <c r="V3" s="367"/>
      <c r="W3" s="367"/>
      <c r="X3" s="367"/>
      <c r="Y3" s="367"/>
      <c r="Z3" s="1"/>
      <c r="AA3" s="1"/>
      <c r="AB3" s="1"/>
    </row>
    <row r="4" spans="2:32" ht="8.25" customHeight="1" x14ac:dyDescent="0.2">
      <c r="C4" s="1"/>
      <c r="D4" s="1"/>
      <c r="E4" s="1"/>
      <c r="F4" s="1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1"/>
      <c r="Y4" s="1"/>
      <c r="Z4" s="1"/>
      <c r="AA4" s="1"/>
      <c r="AB4" s="1"/>
    </row>
    <row r="5" spans="2:32" ht="28" customHeight="1" x14ac:dyDescent="0.2">
      <c r="B5" s="360" t="s">
        <v>2</v>
      </c>
      <c r="C5" s="360" t="s">
        <v>3</v>
      </c>
      <c r="D5" s="368" t="s">
        <v>24</v>
      </c>
      <c r="E5" s="371" t="s">
        <v>30</v>
      </c>
      <c r="F5" s="374" t="s">
        <v>25</v>
      </c>
      <c r="G5" s="359" t="s">
        <v>14</v>
      </c>
      <c r="H5" s="366" t="s">
        <v>15</v>
      </c>
      <c r="I5" s="363" t="s">
        <v>26</v>
      </c>
      <c r="J5" s="359" t="s">
        <v>16</v>
      </c>
      <c r="K5" s="366" t="s">
        <v>31</v>
      </c>
      <c r="L5" s="359" t="s">
        <v>23</v>
      </c>
      <c r="M5" s="363" t="s">
        <v>32</v>
      </c>
      <c r="N5" s="359" t="s">
        <v>33</v>
      </c>
      <c r="O5" s="366" t="s">
        <v>34</v>
      </c>
      <c r="P5" s="359" t="s">
        <v>35</v>
      </c>
      <c r="Q5" s="363" t="s">
        <v>38</v>
      </c>
      <c r="R5" s="359" t="s">
        <v>36</v>
      </c>
      <c r="S5" s="366" t="s">
        <v>37</v>
      </c>
      <c r="T5" s="359" t="s">
        <v>35</v>
      </c>
      <c r="U5" s="363" t="s">
        <v>39</v>
      </c>
      <c r="V5" s="359" t="s">
        <v>17</v>
      </c>
      <c r="W5" s="359" t="s">
        <v>18</v>
      </c>
      <c r="X5" s="359" t="s">
        <v>19</v>
      </c>
      <c r="Y5" s="360" t="s">
        <v>20</v>
      </c>
      <c r="Z5" s="360"/>
      <c r="AA5" s="359" t="s">
        <v>21</v>
      </c>
      <c r="AB5" s="359" t="s">
        <v>22</v>
      </c>
      <c r="AC5" s="359" t="s">
        <v>22</v>
      </c>
      <c r="AD5" s="360" t="s">
        <v>7</v>
      </c>
    </row>
    <row r="6" spans="2:32" x14ac:dyDescent="0.2">
      <c r="B6" s="360"/>
      <c r="C6" s="360"/>
      <c r="D6" s="369"/>
      <c r="E6" s="372"/>
      <c r="F6" s="375"/>
      <c r="G6" s="359"/>
      <c r="H6" s="366"/>
      <c r="I6" s="364"/>
      <c r="J6" s="359"/>
      <c r="K6" s="366"/>
      <c r="L6" s="359"/>
      <c r="M6" s="364"/>
      <c r="N6" s="359"/>
      <c r="O6" s="366"/>
      <c r="P6" s="359"/>
      <c r="Q6" s="364"/>
      <c r="R6" s="359"/>
      <c r="S6" s="366"/>
      <c r="T6" s="359"/>
      <c r="U6" s="364"/>
      <c r="V6" s="359"/>
      <c r="W6" s="359"/>
      <c r="X6" s="359"/>
      <c r="Y6" s="360"/>
      <c r="Z6" s="360"/>
      <c r="AA6" s="359" t="s">
        <v>9</v>
      </c>
      <c r="AB6" s="359"/>
      <c r="AC6" s="359"/>
      <c r="AD6" s="360"/>
    </row>
    <row r="7" spans="2:32" x14ac:dyDescent="0.2">
      <c r="B7" s="360"/>
      <c r="C7" s="360"/>
      <c r="D7" s="370"/>
      <c r="E7" s="373"/>
      <c r="F7" s="376"/>
      <c r="G7" s="359"/>
      <c r="H7" s="366"/>
      <c r="I7" s="365"/>
      <c r="J7" s="359"/>
      <c r="K7" s="366"/>
      <c r="L7" s="359"/>
      <c r="M7" s="365"/>
      <c r="N7" s="359"/>
      <c r="O7" s="366"/>
      <c r="P7" s="359"/>
      <c r="Q7" s="365"/>
      <c r="R7" s="359"/>
      <c r="S7" s="366"/>
      <c r="T7" s="359"/>
      <c r="U7" s="365"/>
      <c r="V7" s="359"/>
      <c r="W7" s="359"/>
      <c r="X7" s="359"/>
      <c r="Y7" s="17" t="s">
        <v>5</v>
      </c>
      <c r="Z7" s="17" t="s">
        <v>6</v>
      </c>
      <c r="AA7" s="359"/>
      <c r="AB7" s="18" t="s">
        <v>12</v>
      </c>
      <c r="AC7" s="18" t="s">
        <v>13</v>
      </c>
      <c r="AD7" s="360"/>
    </row>
    <row r="8" spans="2:32" ht="19" customHeight="1" x14ac:dyDescent="0.2">
      <c r="B8" s="4">
        <f>IF(C8="","",1)</f>
        <v>1</v>
      </c>
      <c r="C8" s="5">
        <v>45975</v>
      </c>
      <c r="D8" s="8">
        <f>128340/1000</f>
        <v>128.34</v>
      </c>
      <c r="E8" s="8"/>
      <c r="F8" s="8">
        <f>1736650/1000</f>
        <v>1736.65</v>
      </c>
      <c r="G8" s="4">
        <v>23.3</v>
      </c>
      <c r="H8" s="4"/>
      <c r="I8" s="20">
        <f>D8+F8-G8+H8</f>
        <v>1841.69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16"/>
      <c r="AA8" s="4"/>
      <c r="AB8" s="4"/>
      <c r="AC8" s="16"/>
      <c r="AD8" s="9"/>
      <c r="AE8">
        <v>16.917999999999999</v>
      </c>
      <c r="AF8">
        <f>H13+H14</f>
        <v>16.917999999999999</v>
      </c>
    </row>
    <row r="9" spans="2:32" x14ac:dyDescent="0.2">
      <c r="B9" s="4">
        <f>IF(C9="","",+B8+1)</f>
        <v>2</v>
      </c>
      <c r="C9" s="5">
        <v>46009</v>
      </c>
      <c r="D9" s="8">
        <f>246470/1000</f>
        <v>246.47</v>
      </c>
      <c r="E9" s="8">
        <f>(6189300/1000)+D9</f>
        <v>6435.77</v>
      </c>
      <c r="F9" s="8">
        <f>6435770/1000</f>
        <v>6435.77</v>
      </c>
      <c r="G9" s="4"/>
      <c r="H9" s="4"/>
      <c r="I9" s="21">
        <f>F9-G8</f>
        <v>6412.47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16">
        <v>5322</v>
      </c>
      <c r="AA9" s="4"/>
      <c r="AB9" s="4"/>
      <c r="AC9" s="16"/>
      <c r="AD9" s="9"/>
      <c r="AE9">
        <v>10.603</v>
      </c>
      <c r="AF9">
        <f>AF8-AE10</f>
        <v>-10.603000000000002</v>
      </c>
    </row>
    <row r="10" spans="2:32" x14ac:dyDescent="0.2">
      <c r="B10" s="4">
        <f t="shared" ref="B10:B73" si="0">IF(C10="","",+B9+1)</f>
        <v>3</v>
      </c>
      <c r="C10" s="5">
        <v>46010</v>
      </c>
      <c r="D10" s="8">
        <f>'[200]20.12'!$Q$28/1000</f>
        <v>255.9</v>
      </c>
      <c r="E10" s="8">
        <f>E9+D10</f>
        <v>6691.67</v>
      </c>
      <c r="F10" s="8">
        <f t="shared" ref="F10:F73" si="1">I9+D10</f>
        <v>6668.37</v>
      </c>
      <c r="G10" s="4">
        <v>21.4</v>
      </c>
      <c r="H10" s="4"/>
      <c r="I10" s="20">
        <f>F10-G10+H10</f>
        <v>6646.97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>
        <v>301.60000000000002</v>
      </c>
      <c r="X10" s="4">
        <v>10.6</v>
      </c>
      <c r="Y10" s="14">
        <v>37.9</v>
      </c>
      <c r="Z10" s="16">
        <v>3613</v>
      </c>
      <c r="AA10" s="4">
        <v>29.7</v>
      </c>
      <c r="AB10" s="4">
        <v>152.47999999999999</v>
      </c>
      <c r="AC10" s="16"/>
      <c r="AD10" s="9"/>
      <c r="AE10">
        <f>SUM(AE8:AE9)</f>
        <v>27.521000000000001</v>
      </c>
    </row>
    <row r="11" spans="2:32" x14ac:dyDescent="0.2">
      <c r="B11" s="4">
        <f t="shared" si="0"/>
        <v>4</v>
      </c>
      <c r="C11" s="5">
        <v>46011</v>
      </c>
      <c r="D11" s="8">
        <f>'[200]22.12'!$Q$25/1000</f>
        <v>203.33</v>
      </c>
      <c r="E11" s="8">
        <f t="shared" ref="E11:E42" si="2">E10+D11</f>
        <v>6895</v>
      </c>
      <c r="F11" s="8">
        <f t="shared" si="1"/>
        <v>6850.3</v>
      </c>
      <c r="G11" s="4">
        <v>16.100000000000001</v>
      </c>
      <c r="H11" s="4"/>
      <c r="I11" s="20">
        <f>F11-G11+H11</f>
        <v>6834.2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>
        <v>129.9</v>
      </c>
      <c r="X11" s="4">
        <v>9.6</v>
      </c>
      <c r="Y11" s="4">
        <v>11.83</v>
      </c>
      <c r="Z11" s="16">
        <v>4239</v>
      </c>
      <c r="AA11" s="4"/>
      <c r="AB11" s="4"/>
      <c r="AC11" s="16"/>
      <c r="AD11" s="9"/>
    </row>
    <row r="12" spans="2:32" x14ac:dyDescent="0.2">
      <c r="B12" s="4">
        <f t="shared" si="0"/>
        <v>5</v>
      </c>
      <c r="C12" s="5">
        <v>46012</v>
      </c>
      <c r="D12" s="8">
        <v>0</v>
      </c>
      <c r="E12" s="8">
        <f t="shared" si="2"/>
        <v>6895</v>
      </c>
      <c r="F12" s="8">
        <f t="shared" si="1"/>
        <v>6834.2</v>
      </c>
      <c r="G12" s="4"/>
      <c r="H12" s="4"/>
      <c r="I12" s="20">
        <f t="shared" ref="I12:I27" si="3">F12-G12+H12</f>
        <v>6834.2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>
        <v>144</v>
      </c>
      <c r="Z12" s="16">
        <v>4327</v>
      </c>
      <c r="AA12" s="4"/>
      <c r="AB12" s="4">
        <v>205.56</v>
      </c>
      <c r="AC12" s="16"/>
      <c r="AD12" s="9"/>
    </row>
    <row r="13" spans="2:32" x14ac:dyDescent="0.2">
      <c r="B13" s="4">
        <f t="shared" si="0"/>
        <v>6</v>
      </c>
      <c r="C13" s="5">
        <v>46013</v>
      </c>
      <c r="D13" s="8">
        <f>'[200]23.12'!$Q$20/1000</f>
        <v>170.74</v>
      </c>
      <c r="E13" s="8">
        <f t="shared" si="2"/>
        <v>7065.74</v>
      </c>
      <c r="F13" s="8">
        <f t="shared" si="1"/>
        <v>7004.94</v>
      </c>
      <c r="G13" s="4">
        <v>12.5</v>
      </c>
      <c r="H13" s="4"/>
      <c r="I13" s="20">
        <f t="shared" si="3"/>
        <v>6992.44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>
        <v>0.3</v>
      </c>
      <c r="W13" s="4">
        <v>106.7</v>
      </c>
      <c r="X13" s="4">
        <v>8.43</v>
      </c>
      <c r="Y13" s="4"/>
      <c r="Z13" s="16"/>
      <c r="AA13" s="4">
        <v>33.65</v>
      </c>
      <c r="AB13" s="4">
        <v>195.06</v>
      </c>
      <c r="AC13" s="16"/>
      <c r="AD13" s="9"/>
    </row>
    <row r="14" spans="2:32" x14ac:dyDescent="0.2">
      <c r="B14" s="4">
        <f t="shared" si="0"/>
        <v>7</v>
      </c>
      <c r="C14" s="5">
        <v>46014</v>
      </c>
      <c r="D14" s="8">
        <f>'[200]24.12'!$Q$20/1000</f>
        <v>162.6</v>
      </c>
      <c r="E14" s="8">
        <f t="shared" si="2"/>
        <v>7228.34</v>
      </c>
      <c r="F14" s="8">
        <f t="shared" si="1"/>
        <v>7155.04</v>
      </c>
      <c r="G14" s="7">
        <v>13</v>
      </c>
      <c r="H14" s="4">
        <v>16.917999999999999</v>
      </c>
      <c r="I14" s="20">
        <f t="shared" si="3"/>
        <v>7158.9579999999996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>
        <v>0.2</v>
      </c>
      <c r="W14" s="4">
        <v>104.4</v>
      </c>
      <c r="X14" s="4">
        <v>7.7556000000000003</v>
      </c>
      <c r="Y14" s="4">
        <v>326.08999999999997</v>
      </c>
      <c r="Z14" s="16"/>
      <c r="AA14" s="4">
        <v>10.8</v>
      </c>
      <c r="AB14" s="4">
        <v>199.37</v>
      </c>
      <c r="AC14" s="16"/>
      <c r="AD14" s="9"/>
    </row>
    <row r="15" spans="2:32" x14ac:dyDescent="0.2">
      <c r="B15" s="4">
        <f t="shared" si="0"/>
        <v>8</v>
      </c>
      <c r="C15" s="5">
        <v>46015</v>
      </c>
      <c r="D15" s="8">
        <v>0</v>
      </c>
      <c r="E15" s="8">
        <f t="shared" si="2"/>
        <v>7228.34</v>
      </c>
      <c r="F15" s="8">
        <f t="shared" si="1"/>
        <v>7158.9579999999996</v>
      </c>
      <c r="G15" s="4"/>
      <c r="H15" s="4"/>
      <c r="I15" s="20">
        <f t="shared" si="3"/>
        <v>7158.9579999999996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>
        <v>0.1</v>
      </c>
      <c r="W15" s="4"/>
      <c r="X15" s="4"/>
      <c r="Y15" s="4"/>
      <c r="Z15" s="16">
        <v>5327</v>
      </c>
      <c r="AA15" s="4">
        <v>29</v>
      </c>
      <c r="AB15" s="4">
        <v>198.38</v>
      </c>
      <c r="AC15" s="16"/>
      <c r="AD15" s="9"/>
    </row>
    <row r="16" spans="2:32" x14ac:dyDescent="0.2">
      <c r="B16" s="4">
        <f t="shared" si="0"/>
        <v>9</v>
      </c>
      <c r="C16" s="5">
        <v>46016</v>
      </c>
      <c r="D16" s="8">
        <v>0</v>
      </c>
      <c r="E16" s="8">
        <f t="shared" si="2"/>
        <v>7228.34</v>
      </c>
      <c r="F16" s="8">
        <f t="shared" si="1"/>
        <v>7158.9579999999996</v>
      </c>
      <c r="G16" s="4"/>
      <c r="H16" s="4"/>
      <c r="I16" s="20">
        <f t="shared" si="3"/>
        <v>7158.9579999999996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16">
        <v>6518</v>
      </c>
      <c r="AA16" s="4">
        <v>13</v>
      </c>
      <c r="AB16" s="4">
        <v>188.57</v>
      </c>
      <c r="AC16" s="16"/>
      <c r="AD16" s="9"/>
    </row>
    <row r="17" spans="2:32" x14ac:dyDescent="0.2">
      <c r="B17" s="4">
        <f t="shared" si="0"/>
        <v>10</v>
      </c>
      <c r="C17" s="5">
        <v>46017</v>
      </c>
      <c r="D17" s="8">
        <v>0</v>
      </c>
      <c r="E17" s="8">
        <f t="shared" si="2"/>
        <v>7228.34</v>
      </c>
      <c r="F17" s="8">
        <f t="shared" si="1"/>
        <v>7158.9579999999996</v>
      </c>
      <c r="G17" s="4"/>
      <c r="H17" s="4">
        <v>10.603</v>
      </c>
      <c r="I17" s="20">
        <f t="shared" si="3"/>
        <v>7169.5609999999997</v>
      </c>
      <c r="J17" s="4"/>
      <c r="K17" s="4"/>
      <c r="L17" s="4"/>
      <c r="M17" s="4"/>
      <c r="N17" s="8"/>
      <c r="O17" s="8"/>
      <c r="P17" s="8"/>
      <c r="Q17" s="8"/>
      <c r="R17" s="8"/>
      <c r="S17" s="8"/>
      <c r="T17" s="8"/>
      <c r="U17" s="8"/>
      <c r="V17" s="4"/>
      <c r="W17" s="4"/>
      <c r="X17" s="4"/>
      <c r="Y17" s="4"/>
      <c r="Z17" s="16">
        <v>2089</v>
      </c>
      <c r="AA17" s="4">
        <v>14</v>
      </c>
      <c r="AB17" s="4">
        <v>184.13</v>
      </c>
      <c r="AC17" s="16"/>
      <c r="AD17" s="9"/>
      <c r="AE17">
        <v>7169561</v>
      </c>
    </row>
    <row r="18" spans="2:32" x14ac:dyDescent="0.2">
      <c r="B18" s="4">
        <f t="shared" si="0"/>
        <v>11</v>
      </c>
      <c r="C18" s="5">
        <v>46018</v>
      </c>
      <c r="D18" s="8">
        <f>'[200]29.12'!$Q$15/1000</f>
        <v>156.44999999999999</v>
      </c>
      <c r="E18" s="8">
        <f t="shared" si="2"/>
        <v>7384.79</v>
      </c>
      <c r="F18" s="8">
        <f t="shared" si="1"/>
        <v>7326.0109999999995</v>
      </c>
      <c r="G18" s="4">
        <v>10.9</v>
      </c>
      <c r="H18" s="4"/>
      <c r="I18" s="20">
        <f t="shared" si="3"/>
        <v>7315.1109999999999</v>
      </c>
      <c r="J18" s="4"/>
      <c r="K18" s="4"/>
      <c r="L18" s="4"/>
      <c r="M18" s="4"/>
      <c r="N18" s="8"/>
      <c r="O18" s="8"/>
      <c r="P18" s="8"/>
      <c r="Q18" s="8"/>
      <c r="R18" s="8"/>
      <c r="S18" s="8"/>
      <c r="T18" s="8"/>
      <c r="U18" s="8"/>
      <c r="V18" s="4"/>
      <c r="W18" s="4">
        <v>99</v>
      </c>
      <c r="X18" s="4">
        <v>7.24</v>
      </c>
      <c r="Y18" s="4"/>
      <c r="Z18" s="16">
        <v>1696</v>
      </c>
      <c r="AA18" s="4">
        <v>6.4</v>
      </c>
      <c r="AB18" s="4">
        <v>190.5</v>
      </c>
      <c r="AC18" s="16">
        <v>4352</v>
      </c>
      <c r="AD18" s="9"/>
      <c r="AE18">
        <f>AE17/1000</f>
        <v>7169.5609999999997</v>
      </c>
    </row>
    <row r="19" spans="2:32" x14ac:dyDescent="0.2">
      <c r="B19" s="4">
        <f t="shared" si="0"/>
        <v>12</v>
      </c>
      <c r="C19" s="5">
        <v>46019</v>
      </c>
      <c r="D19" s="8">
        <v>0</v>
      </c>
      <c r="E19" s="8">
        <f t="shared" si="2"/>
        <v>7384.79</v>
      </c>
      <c r="F19" s="8">
        <f t="shared" si="1"/>
        <v>7315.1109999999999</v>
      </c>
      <c r="G19" s="4">
        <v>16.3</v>
      </c>
      <c r="H19" s="4"/>
      <c r="I19" s="20">
        <f t="shared" si="3"/>
        <v>7298.8109999999997</v>
      </c>
      <c r="J19" s="4"/>
      <c r="K19" s="4"/>
      <c r="L19" s="4"/>
      <c r="M19" s="4"/>
      <c r="N19" s="8"/>
      <c r="O19" s="8"/>
      <c r="P19" s="8"/>
      <c r="Q19" s="8"/>
      <c r="R19" s="8"/>
      <c r="S19" s="8"/>
      <c r="T19" s="8"/>
      <c r="U19" s="8"/>
      <c r="V19" s="4">
        <v>0.2</v>
      </c>
      <c r="W19" s="4">
        <v>237.4</v>
      </c>
      <c r="X19" s="4">
        <v>9.1</v>
      </c>
      <c r="Y19" s="4">
        <v>239.6</v>
      </c>
      <c r="Z19" s="16">
        <v>6447</v>
      </c>
      <c r="AA19" s="4">
        <v>34.200000000000003</v>
      </c>
      <c r="AB19" s="4">
        <v>208.01</v>
      </c>
      <c r="AC19" s="16">
        <v>5388</v>
      </c>
      <c r="AD19" s="9"/>
      <c r="AE19">
        <v>7266</v>
      </c>
    </row>
    <row r="20" spans="2:32" x14ac:dyDescent="0.2">
      <c r="B20" s="4">
        <f t="shared" si="0"/>
        <v>13</v>
      </c>
      <c r="C20" s="5">
        <v>46020</v>
      </c>
      <c r="D20" s="8">
        <f>'[200]30.12'!$Q$13/1000</f>
        <v>99.87</v>
      </c>
      <c r="E20" s="8">
        <f t="shared" si="2"/>
        <v>7484.66</v>
      </c>
      <c r="F20" s="8">
        <f t="shared" si="1"/>
        <v>7398.6809999999996</v>
      </c>
      <c r="G20" s="4">
        <v>16.2</v>
      </c>
      <c r="H20" s="4"/>
      <c r="I20" s="20">
        <f t="shared" si="3"/>
        <v>7382.4809999999998</v>
      </c>
      <c r="J20" s="4"/>
      <c r="K20" s="4"/>
      <c r="L20" s="4"/>
      <c r="M20" s="4"/>
      <c r="N20" s="8"/>
      <c r="O20" s="8"/>
      <c r="P20" s="8"/>
      <c r="Q20" s="8"/>
      <c r="R20" s="8"/>
      <c r="S20" s="8"/>
      <c r="T20" s="8"/>
      <c r="U20" s="8"/>
      <c r="V20" s="4">
        <v>1.1000000000000001</v>
      </c>
      <c r="W20" s="4">
        <v>162.4</v>
      </c>
      <c r="X20" s="4">
        <v>9.77</v>
      </c>
      <c r="Y20" s="4">
        <v>257.8</v>
      </c>
      <c r="Z20" s="16">
        <v>5009</v>
      </c>
      <c r="AA20" s="4">
        <v>31.1</v>
      </c>
      <c r="AB20" s="4">
        <v>199.93</v>
      </c>
      <c r="AC20" s="16">
        <v>5800</v>
      </c>
      <c r="AD20" s="9"/>
      <c r="AE20">
        <f>AE19-AE18</f>
        <v>96.439000000000306</v>
      </c>
    </row>
    <row r="21" spans="2:32" x14ac:dyDescent="0.2">
      <c r="B21" s="4">
        <f t="shared" si="0"/>
        <v>14</v>
      </c>
      <c r="C21" s="5">
        <v>46021</v>
      </c>
      <c r="D21" s="8">
        <f>'[200]31.12'!$Q$27/1000</f>
        <v>99.94</v>
      </c>
      <c r="E21" s="8">
        <f t="shared" si="2"/>
        <v>7584.5999999999995</v>
      </c>
      <c r="F21" s="8">
        <f t="shared" si="1"/>
        <v>7482.4209999999994</v>
      </c>
      <c r="G21" s="4">
        <v>163</v>
      </c>
      <c r="H21" s="24">
        <v>19.844999999999999</v>
      </c>
      <c r="I21" s="20">
        <f t="shared" si="3"/>
        <v>7339.2659999999996</v>
      </c>
      <c r="J21" s="7">
        <v>127</v>
      </c>
      <c r="K21" s="4"/>
      <c r="L21" s="4"/>
      <c r="M21" s="7">
        <f>J21-K21+L21</f>
        <v>127</v>
      </c>
      <c r="N21" s="8"/>
      <c r="O21" s="8"/>
      <c r="P21" s="8"/>
      <c r="Q21" s="8"/>
      <c r="R21" s="8"/>
      <c r="S21" s="8"/>
      <c r="T21" s="8"/>
      <c r="U21" s="8"/>
      <c r="V21" s="4">
        <v>7.3</v>
      </c>
      <c r="W21" s="4">
        <v>1399</v>
      </c>
      <c r="X21" s="6">
        <v>80.3</v>
      </c>
      <c r="Y21" s="4">
        <v>866</v>
      </c>
      <c r="Z21" s="16">
        <v>6566</v>
      </c>
      <c r="AA21" s="4">
        <v>36</v>
      </c>
      <c r="AB21" s="4">
        <v>278.7</v>
      </c>
      <c r="AC21" s="16">
        <v>6220</v>
      </c>
      <c r="AD21" s="9"/>
    </row>
    <row r="22" spans="2:32" x14ac:dyDescent="0.2">
      <c r="B22" s="4">
        <f t="shared" si="0"/>
        <v>15</v>
      </c>
      <c r="C22" s="5">
        <v>46022</v>
      </c>
      <c r="D22" s="8">
        <v>0</v>
      </c>
      <c r="E22" s="8">
        <f t="shared" si="2"/>
        <v>7584.5999999999995</v>
      </c>
      <c r="F22" s="8">
        <f t="shared" si="1"/>
        <v>7339.2659999999996</v>
      </c>
      <c r="G22" s="26">
        <v>85.2</v>
      </c>
      <c r="H22" s="26"/>
      <c r="I22" s="27">
        <f>(F22-G22+H22)</f>
        <v>7254.0659999999998</v>
      </c>
      <c r="J22" s="31">
        <v>80</v>
      </c>
      <c r="K22" s="26"/>
      <c r="L22" s="26"/>
      <c r="M22" s="7">
        <f t="shared" ref="M22:M36" si="4">J22-K22+L22</f>
        <v>80</v>
      </c>
      <c r="N22" s="8"/>
      <c r="O22" s="8"/>
      <c r="P22" s="8"/>
      <c r="Q22" s="8"/>
      <c r="R22" s="8"/>
      <c r="S22" s="8"/>
      <c r="T22" s="8"/>
      <c r="U22" s="8"/>
      <c r="V22" s="28">
        <v>5.8</v>
      </c>
      <c r="W22" s="26">
        <v>879.3</v>
      </c>
      <c r="X22" s="26">
        <v>50.9</v>
      </c>
      <c r="Y22" s="26">
        <v>1072</v>
      </c>
      <c r="Z22" s="29">
        <v>7293</v>
      </c>
      <c r="AA22" s="26">
        <v>38.5</v>
      </c>
      <c r="AB22" s="26">
        <v>255.07</v>
      </c>
      <c r="AC22" s="29">
        <v>6704</v>
      </c>
      <c r="AD22" s="9"/>
      <c r="AE22" s="22">
        <f>I22*1000</f>
        <v>7254066</v>
      </c>
      <c r="AF22">
        <v>7253796</v>
      </c>
    </row>
    <row r="23" spans="2:32" x14ac:dyDescent="0.2">
      <c r="B23" s="4">
        <f t="shared" si="0"/>
        <v>16</v>
      </c>
      <c r="C23" s="39">
        <v>46023</v>
      </c>
      <c r="D23" s="19"/>
      <c r="E23" s="8">
        <f t="shared" si="2"/>
        <v>7584.5999999999995</v>
      </c>
      <c r="F23" s="8">
        <f t="shared" si="1"/>
        <v>7254.0659999999998</v>
      </c>
      <c r="G23" s="4">
        <v>190.3</v>
      </c>
      <c r="H23" s="4"/>
      <c r="I23" s="20">
        <f t="shared" si="3"/>
        <v>7063.7659999999996</v>
      </c>
      <c r="J23" s="7">
        <v>177.6</v>
      </c>
      <c r="K23" s="4"/>
      <c r="L23" s="4"/>
      <c r="M23" s="7">
        <f t="shared" si="4"/>
        <v>177.6</v>
      </c>
      <c r="N23" s="8"/>
      <c r="O23" s="8"/>
      <c r="P23" s="8"/>
      <c r="Q23" s="8">
        <f>N23-O23-P23</f>
        <v>0</v>
      </c>
      <c r="R23" s="8"/>
      <c r="S23" s="8"/>
      <c r="T23" s="8"/>
      <c r="U23" s="8">
        <f>R23-S23-T23</f>
        <v>0</v>
      </c>
      <c r="V23" s="4">
        <f>0.9+9.62</f>
        <v>10.52</v>
      </c>
      <c r="W23" s="4">
        <v>2071.6999999999998</v>
      </c>
      <c r="X23" s="6">
        <v>113.36</v>
      </c>
      <c r="Y23" s="4">
        <v>817.5</v>
      </c>
      <c r="Z23" s="8">
        <v>5576</v>
      </c>
      <c r="AA23" s="8">
        <v>37.799999999999997</v>
      </c>
      <c r="AB23" s="8">
        <v>266.39999999999998</v>
      </c>
      <c r="AC23" s="8">
        <v>7800</v>
      </c>
      <c r="AD23" s="9"/>
      <c r="AE23">
        <v>86.49</v>
      </c>
      <c r="AF23">
        <v>95.93</v>
      </c>
    </row>
    <row r="24" spans="2:32" x14ac:dyDescent="0.2">
      <c r="B24" s="4">
        <f t="shared" si="0"/>
        <v>17</v>
      </c>
      <c r="C24" s="39">
        <v>46024</v>
      </c>
      <c r="D24" s="19"/>
      <c r="E24" s="8">
        <f t="shared" si="2"/>
        <v>7584.5999999999995</v>
      </c>
      <c r="F24" s="8">
        <f t="shared" si="1"/>
        <v>7063.7659999999996</v>
      </c>
      <c r="G24" s="4">
        <v>163.19999999999999</v>
      </c>
      <c r="H24" s="4"/>
      <c r="I24" s="20">
        <f t="shared" si="3"/>
        <v>6900.5659999999998</v>
      </c>
      <c r="J24" s="32">
        <v>177.6</v>
      </c>
      <c r="K24" s="6"/>
      <c r="L24" s="6"/>
      <c r="M24" s="7">
        <f t="shared" si="4"/>
        <v>177.6</v>
      </c>
      <c r="N24" s="8"/>
      <c r="O24" s="8"/>
      <c r="P24" s="8"/>
      <c r="Q24" s="8">
        <f t="shared" ref="Q24:Q87" si="5">N24-O24-P24</f>
        <v>0</v>
      </c>
      <c r="R24" s="8"/>
      <c r="S24" s="8"/>
      <c r="T24" s="8"/>
      <c r="U24" s="8">
        <f t="shared" ref="U24:U38" si="6">R24-S24-T24</f>
        <v>0</v>
      </c>
      <c r="V24" s="4">
        <f>4.9+3.7</f>
        <v>8.6000000000000014</v>
      </c>
      <c r="W24" s="7">
        <v>1603</v>
      </c>
      <c r="X24" s="6">
        <v>97.89</v>
      </c>
      <c r="Y24" s="4">
        <v>1146</v>
      </c>
      <c r="Z24" s="8">
        <v>4642</v>
      </c>
      <c r="AA24" s="8">
        <v>39.4</v>
      </c>
      <c r="AB24" s="8">
        <v>279.60000000000002</v>
      </c>
      <c r="AC24" s="8">
        <v>7060</v>
      </c>
      <c r="AD24" s="9"/>
      <c r="AE24">
        <v>177.6</v>
      </c>
      <c r="AF24">
        <v>74.2</v>
      </c>
    </row>
    <row r="25" spans="2:32" x14ac:dyDescent="0.2">
      <c r="B25" s="4">
        <f t="shared" si="0"/>
        <v>18</v>
      </c>
      <c r="C25" s="39">
        <v>46025</v>
      </c>
      <c r="D25" s="19"/>
      <c r="E25" s="8">
        <f t="shared" si="2"/>
        <v>7584.5999999999995</v>
      </c>
      <c r="F25" s="8">
        <f t="shared" si="1"/>
        <v>6900.5659999999998</v>
      </c>
      <c r="G25" s="4">
        <v>208.5</v>
      </c>
      <c r="H25" s="4"/>
      <c r="I25" s="20">
        <f t="shared" si="3"/>
        <v>6692.0659999999998</v>
      </c>
      <c r="J25" s="7">
        <v>198.8</v>
      </c>
      <c r="K25" s="4"/>
      <c r="L25" s="4"/>
      <c r="M25" s="7">
        <f t="shared" si="4"/>
        <v>198.8</v>
      </c>
      <c r="N25" s="8"/>
      <c r="O25" s="8"/>
      <c r="P25" s="8"/>
      <c r="Q25" s="8">
        <f t="shared" si="5"/>
        <v>0</v>
      </c>
      <c r="R25" s="8"/>
      <c r="S25" s="8"/>
      <c r="T25" s="8"/>
      <c r="U25" s="8">
        <f t="shared" si="6"/>
        <v>0</v>
      </c>
      <c r="V25" s="4">
        <f>0.8+12.2</f>
        <v>13</v>
      </c>
      <c r="W25" s="4">
        <v>2053.1</v>
      </c>
      <c r="X25" s="4">
        <v>125.1</v>
      </c>
      <c r="Y25" s="4">
        <v>847.83</v>
      </c>
      <c r="Z25" s="8">
        <v>7254</v>
      </c>
      <c r="AA25" s="8">
        <v>44.4</v>
      </c>
      <c r="AB25" s="8">
        <v>282.2</v>
      </c>
      <c r="AC25" s="8">
        <v>6551</v>
      </c>
      <c r="AD25" s="9"/>
    </row>
    <row r="26" spans="2:32" x14ac:dyDescent="0.2">
      <c r="B26" s="4">
        <f t="shared" si="0"/>
        <v>19</v>
      </c>
      <c r="C26" s="39">
        <v>46026</v>
      </c>
      <c r="D26" s="19"/>
      <c r="E26" s="8">
        <f t="shared" si="2"/>
        <v>7584.5999999999995</v>
      </c>
      <c r="F26" s="8">
        <f t="shared" si="1"/>
        <v>6692.0659999999998</v>
      </c>
      <c r="G26" s="4">
        <v>303.8</v>
      </c>
      <c r="H26" s="4"/>
      <c r="I26" s="20">
        <f t="shared" si="3"/>
        <v>6388.2659999999996</v>
      </c>
      <c r="J26" s="32">
        <v>283</v>
      </c>
      <c r="K26" s="6"/>
      <c r="L26" s="6"/>
      <c r="M26" s="7">
        <f t="shared" si="4"/>
        <v>283</v>
      </c>
      <c r="N26" s="8"/>
      <c r="O26" s="8"/>
      <c r="P26" s="8"/>
      <c r="Q26" s="8">
        <f t="shared" si="5"/>
        <v>0</v>
      </c>
      <c r="R26" s="8"/>
      <c r="S26" s="8"/>
      <c r="T26" s="8"/>
      <c r="U26" s="8">
        <f t="shared" si="6"/>
        <v>0</v>
      </c>
      <c r="V26" s="4">
        <f>1.8+16.04</f>
        <v>17.84</v>
      </c>
      <c r="W26" s="4">
        <v>3076.8</v>
      </c>
      <c r="X26" s="4">
        <v>182.4</v>
      </c>
      <c r="Y26" s="4">
        <v>1026.8</v>
      </c>
      <c r="Z26" s="8">
        <v>6196</v>
      </c>
      <c r="AA26" s="8">
        <v>47.8</v>
      </c>
      <c r="AB26" s="8">
        <v>282.2</v>
      </c>
      <c r="AC26" s="8">
        <v>8231</v>
      </c>
      <c r="AD26" s="9"/>
      <c r="AE26">
        <v>276</v>
      </c>
    </row>
    <row r="27" spans="2:32" x14ac:dyDescent="0.2">
      <c r="B27" s="4">
        <f t="shared" si="0"/>
        <v>20</v>
      </c>
      <c r="C27" s="39">
        <v>46027</v>
      </c>
      <c r="D27" s="19">
        <f>99680/1000</f>
        <v>99.68</v>
      </c>
      <c r="E27" s="8">
        <f t="shared" si="2"/>
        <v>7684.28</v>
      </c>
      <c r="F27" s="8">
        <f t="shared" si="1"/>
        <v>6487.9459999999999</v>
      </c>
      <c r="G27" s="4">
        <v>305.8</v>
      </c>
      <c r="H27" s="4"/>
      <c r="I27" s="20">
        <f t="shared" si="3"/>
        <v>6182.1459999999997</v>
      </c>
      <c r="J27" s="7">
        <v>283</v>
      </c>
      <c r="K27" s="4"/>
      <c r="L27" s="4"/>
      <c r="M27" s="7">
        <f t="shared" si="4"/>
        <v>283</v>
      </c>
      <c r="N27" s="8"/>
      <c r="O27" s="8"/>
      <c r="P27" s="8"/>
      <c r="Q27" s="8">
        <f t="shared" si="5"/>
        <v>0</v>
      </c>
      <c r="R27" s="8"/>
      <c r="S27" s="8"/>
      <c r="T27" s="8"/>
      <c r="U27" s="8">
        <f t="shared" si="6"/>
        <v>0</v>
      </c>
      <c r="V27" s="4">
        <f>0.8+17.31</f>
        <v>18.11</v>
      </c>
      <c r="W27" s="4">
        <v>3139.4</v>
      </c>
      <c r="X27" s="4">
        <v>183.7</v>
      </c>
      <c r="Y27" s="4">
        <v>1088.98</v>
      </c>
      <c r="Z27" s="8">
        <v>7106</v>
      </c>
      <c r="AA27" s="8">
        <v>45</v>
      </c>
      <c r="AB27" s="8">
        <v>308.87</v>
      </c>
      <c r="AC27" s="8">
        <v>8243</v>
      </c>
      <c r="AD27" s="9"/>
    </row>
    <row r="28" spans="2:32" x14ac:dyDescent="0.2">
      <c r="B28" s="4">
        <f>IF(C28="","",+B27+1)</f>
        <v>21</v>
      </c>
      <c r="C28" s="39">
        <v>46028</v>
      </c>
      <c r="D28" s="19">
        <f>56470/1000</f>
        <v>56.47</v>
      </c>
      <c r="E28" s="8">
        <f t="shared" si="2"/>
        <v>7740.75</v>
      </c>
      <c r="F28" s="8">
        <f>I27+D28</f>
        <v>6238.616</v>
      </c>
      <c r="G28" s="4">
        <v>233.8</v>
      </c>
      <c r="H28" s="4"/>
      <c r="I28" s="20">
        <f>F28-G28+H28+L28</f>
        <v>6144.8159999999998</v>
      </c>
      <c r="J28" s="7">
        <v>214.1</v>
      </c>
      <c r="K28" s="4"/>
      <c r="L28" s="4">
        <v>140</v>
      </c>
      <c r="M28" s="7">
        <f>J28-K28-L28</f>
        <v>74.099999999999994</v>
      </c>
      <c r="N28" s="8"/>
      <c r="O28" s="8"/>
      <c r="P28" s="8"/>
      <c r="Q28" s="8">
        <f t="shared" si="5"/>
        <v>0</v>
      </c>
      <c r="R28" s="8"/>
      <c r="S28" s="8"/>
      <c r="T28" s="8"/>
      <c r="U28" s="8">
        <f t="shared" si="6"/>
        <v>0</v>
      </c>
      <c r="V28" s="4">
        <f>0.4+12.61</f>
        <v>13.01</v>
      </c>
      <c r="W28" s="4">
        <v>2380.6</v>
      </c>
      <c r="X28" s="4">
        <v>138.91999999999999</v>
      </c>
      <c r="Y28" s="4">
        <v>1088.98</v>
      </c>
      <c r="Z28" s="8">
        <v>6164</v>
      </c>
      <c r="AA28" s="8">
        <v>42.22</v>
      </c>
      <c r="AB28" s="8">
        <v>297.91059999999999</v>
      </c>
      <c r="AC28" s="8">
        <v>7978</v>
      </c>
      <c r="AD28" s="9"/>
      <c r="AE28" s="22">
        <f>E22*1000</f>
        <v>7584599.9999999991</v>
      </c>
    </row>
    <row r="29" spans="2:32" x14ac:dyDescent="0.2">
      <c r="B29" s="4">
        <f t="shared" si="0"/>
        <v>22</v>
      </c>
      <c r="C29" s="39">
        <v>46029</v>
      </c>
      <c r="D29" s="19"/>
      <c r="E29" s="8">
        <f t="shared" si="2"/>
        <v>7740.75</v>
      </c>
      <c r="F29" s="8">
        <f>I28+D29</f>
        <v>6144.8159999999998</v>
      </c>
      <c r="G29" s="4">
        <v>223.7</v>
      </c>
      <c r="H29" s="4"/>
      <c r="I29" s="20">
        <f>F29-G29+H29</f>
        <v>5921.116</v>
      </c>
      <c r="J29" s="7">
        <v>209.6</v>
      </c>
      <c r="K29" s="4"/>
      <c r="L29" s="4"/>
      <c r="M29" s="7">
        <f t="shared" si="4"/>
        <v>209.6</v>
      </c>
      <c r="N29" s="8"/>
      <c r="O29" s="8"/>
      <c r="P29" s="8"/>
      <c r="Q29" s="8">
        <f t="shared" si="5"/>
        <v>0</v>
      </c>
      <c r="R29" s="8"/>
      <c r="S29" s="8"/>
      <c r="T29" s="8"/>
      <c r="U29" s="8">
        <f t="shared" si="6"/>
        <v>0</v>
      </c>
      <c r="V29" s="4">
        <f>11.92+0.9</f>
        <v>12.82</v>
      </c>
      <c r="W29" s="4">
        <v>2264</v>
      </c>
      <c r="X29" s="4">
        <v>133.86000000000001</v>
      </c>
      <c r="Y29" s="4">
        <v>808.4</v>
      </c>
      <c r="Z29" s="8">
        <v>6602</v>
      </c>
      <c r="AA29" s="8">
        <v>40.119999999999997</v>
      </c>
      <c r="AB29" s="8">
        <v>288.37020000000001</v>
      </c>
      <c r="AC29" s="8">
        <v>7690</v>
      </c>
      <c r="AD29" s="9"/>
      <c r="AE29" s="22"/>
    </row>
    <row r="30" spans="2:32" x14ac:dyDescent="0.2">
      <c r="B30" s="4">
        <f t="shared" si="0"/>
        <v>23</v>
      </c>
      <c r="C30" s="39">
        <v>46030</v>
      </c>
      <c r="D30" s="19"/>
      <c r="E30" s="8">
        <f t="shared" si="2"/>
        <v>7740.75</v>
      </c>
      <c r="F30" s="8">
        <f t="shared" si="1"/>
        <v>5921.116</v>
      </c>
      <c r="G30" s="4">
        <v>188.8</v>
      </c>
      <c r="H30" s="4"/>
      <c r="I30" s="20">
        <f t="shared" ref="I30:I44" si="7">F30-G30+H30</f>
        <v>5732.3159999999998</v>
      </c>
      <c r="J30" s="7">
        <v>172</v>
      </c>
      <c r="K30" s="4"/>
      <c r="L30" s="4"/>
      <c r="M30" s="7">
        <f t="shared" si="4"/>
        <v>172</v>
      </c>
      <c r="N30" s="8"/>
      <c r="O30" s="8"/>
      <c r="P30" s="8"/>
      <c r="Q30" s="8">
        <f t="shared" si="5"/>
        <v>0</v>
      </c>
      <c r="R30" s="8"/>
      <c r="S30" s="8"/>
      <c r="T30" s="8"/>
      <c r="U30" s="8">
        <f t="shared" si="6"/>
        <v>0</v>
      </c>
      <c r="V30" s="4">
        <f>0.7+9.8</f>
        <v>10.5</v>
      </c>
      <c r="W30" s="4">
        <v>1905</v>
      </c>
      <c r="X30" s="4">
        <v>110.8</v>
      </c>
      <c r="Y30" s="4">
        <v>650.6</v>
      </c>
      <c r="Z30" s="8">
        <v>5714</v>
      </c>
      <c r="AA30" s="8">
        <v>42.8</v>
      </c>
      <c r="AB30" s="8">
        <v>281.33390000000003</v>
      </c>
      <c r="AC30" s="8">
        <v>7655</v>
      </c>
      <c r="AD30" s="9"/>
      <c r="AE30" s="23"/>
    </row>
    <row r="31" spans="2:32" x14ac:dyDescent="0.2">
      <c r="B31" s="4">
        <f t="shared" si="0"/>
        <v>24</v>
      </c>
      <c r="C31" s="39">
        <v>46031</v>
      </c>
      <c r="D31" s="19"/>
      <c r="E31" s="8">
        <f t="shared" si="2"/>
        <v>7740.75</v>
      </c>
      <c r="F31" s="8">
        <f t="shared" si="1"/>
        <v>5732.3159999999998</v>
      </c>
      <c r="G31" s="4">
        <v>84.7</v>
      </c>
      <c r="H31" s="4"/>
      <c r="I31" s="20">
        <f t="shared" si="7"/>
        <v>5647.616</v>
      </c>
      <c r="J31" s="7">
        <v>78.5</v>
      </c>
      <c r="K31" s="4"/>
      <c r="L31" s="4"/>
      <c r="M31" s="7">
        <f t="shared" si="4"/>
        <v>78.5</v>
      </c>
      <c r="N31" s="8"/>
      <c r="O31" s="8"/>
      <c r="P31" s="8"/>
      <c r="Q31" s="8">
        <f t="shared" si="5"/>
        <v>0</v>
      </c>
      <c r="R31" s="8"/>
      <c r="S31" s="8"/>
      <c r="T31" s="8"/>
      <c r="U31" s="8">
        <f t="shared" si="6"/>
        <v>0</v>
      </c>
      <c r="V31" s="4">
        <v>4.62</v>
      </c>
      <c r="W31" s="4">
        <v>872.4</v>
      </c>
      <c r="X31" s="4">
        <v>50.1</v>
      </c>
      <c r="Y31" s="4">
        <v>632</v>
      </c>
      <c r="Z31" s="8">
        <v>5559</v>
      </c>
      <c r="AA31" s="8">
        <v>39.4</v>
      </c>
      <c r="AB31" s="8">
        <v>0</v>
      </c>
      <c r="AC31" s="8">
        <v>7534</v>
      </c>
      <c r="AD31" s="9"/>
    </row>
    <row r="32" spans="2:32" x14ac:dyDescent="0.2">
      <c r="B32" s="4">
        <f t="shared" si="0"/>
        <v>25</v>
      </c>
      <c r="C32" s="39">
        <v>46032</v>
      </c>
      <c r="D32" s="25"/>
      <c r="E32" s="8">
        <f t="shared" si="2"/>
        <v>7740.75</v>
      </c>
      <c r="F32" s="8">
        <f t="shared" si="1"/>
        <v>5647.616</v>
      </c>
      <c r="G32" s="4">
        <v>34.9</v>
      </c>
      <c r="H32" s="4"/>
      <c r="I32" s="20">
        <f t="shared" si="7"/>
        <v>5612.7160000000003</v>
      </c>
      <c r="J32" s="7">
        <v>44.2</v>
      </c>
      <c r="K32" s="4"/>
      <c r="L32" s="4"/>
      <c r="M32" s="7">
        <f t="shared" si="4"/>
        <v>44.2</v>
      </c>
      <c r="N32" s="8"/>
      <c r="O32" s="8"/>
      <c r="P32" s="8"/>
      <c r="Q32" s="8">
        <f t="shared" si="5"/>
        <v>0</v>
      </c>
      <c r="R32" s="8"/>
      <c r="S32" s="8"/>
      <c r="T32" s="8"/>
      <c r="U32" s="8">
        <f t="shared" si="6"/>
        <v>0</v>
      </c>
      <c r="V32" s="4">
        <f>3.6+5</f>
        <v>8.6</v>
      </c>
      <c r="W32" s="4">
        <v>371.3</v>
      </c>
      <c r="X32" s="4">
        <v>20.7</v>
      </c>
      <c r="Y32" s="4">
        <v>309.39999999999998</v>
      </c>
      <c r="Z32" s="8">
        <v>4825</v>
      </c>
      <c r="AA32" s="8">
        <v>34.9</v>
      </c>
      <c r="AB32" s="8">
        <v>237.59800000000001</v>
      </c>
      <c r="AC32" s="8">
        <v>6888</v>
      </c>
      <c r="AD32" s="9"/>
    </row>
    <row r="33" spans="2:30" x14ac:dyDescent="0.2">
      <c r="B33" s="4">
        <f t="shared" si="0"/>
        <v>26</v>
      </c>
      <c r="C33" s="39">
        <v>46033</v>
      </c>
      <c r="D33" s="25"/>
      <c r="E33" s="8">
        <f t="shared" si="2"/>
        <v>7740.75</v>
      </c>
      <c r="F33" s="8">
        <f t="shared" si="1"/>
        <v>5612.7160000000003</v>
      </c>
      <c r="G33" s="4">
        <v>0</v>
      </c>
      <c r="H33" s="4"/>
      <c r="I33" s="20">
        <f t="shared" si="7"/>
        <v>5612.7160000000003</v>
      </c>
      <c r="J33" s="7">
        <v>0</v>
      </c>
      <c r="K33" s="4"/>
      <c r="L33" s="4"/>
      <c r="M33" s="7">
        <f t="shared" si="4"/>
        <v>0</v>
      </c>
      <c r="N33" s="8"/>
      <c r="O33" s="8"/>
      <c r="P33" s="8"/>
      <c r="Q33" s="8">
        <f t="shared" si="5"/>
        <v>0</v>
      </c>
      <c r="R33" s="8"/>
      <c r="S33" s="8"/>
      <c r="T33" s="8"/>
      <c r="U33" s="8">
        <f t="shared" si="6"/>
        <v>0</v>
      </c>
      <c r="V33" s="4">
        <v>0</v>
      </c>
      <c r="W33" s="4">
        <v>0</v>
      </c>
      <c r="X33" s="4">
        <v>0</v>
      </c>
      <c r="Y33" s="4">
        <v>0</v>
      </c>
      <c r="Z33" s="8">
        <v>3192</v>
      </c>
      <c r="AA33" s="8">
        <v>22</v>
      </c>
      <c r="AB33" s="8">
        <v>192.4624</v>
      </c>
      <c r="AC33" s="8">
        <v>5019</v>
      </c>
      <c r="AD33" s="9"/>
    </row>
    <row r="34" spans="2:30" x14ac:dyDescent="0.2">
      <c r="B34" s="4">
        <f t="shared" si="0"/>
        <v>27</v>
      </c>
      <c r="C34" s="39">
        <v>46034</v>
      </c>
      <c r="D34" s="25"/>
      <c r="E34" s="8">
        <f t="shared" si="2"/>
        <v>7740.75</v>
      </c>
      <c r="F34" s="8">
        <f t="shared" si="1"/>
        <v>5612.7160000000003</v>
      </c>
      <c r="G34" s="4">
        <v>0</v>
      </c>
      <c r="H34" s="4"/>
      <c r="I34" s="20">
        <f t="shared" si="7"/>
        <v>5612.7160000000003</v>
      </c>
      <c r="J34" s="7">
        <v>0</v>
      </c>
      <c r="K34" s="4"/>
      <c r="L34" s="4"/>
      <c r="M34" s="7">
        <f t="shared" si="4"/>
        <v>0</v>
      </c>
      <c r="N34" s="8"/>
      <c r="O34" s="8"/>
      <c r="P34" s="8"/>
      <c r="Q34" s="8">
        <f t="shared" si="5"/>
        <v>0</v>
      </c>
      <c r="R34" s="8"/>
      <c r="S34" s="8"/>
      <c r="T34" s="8"/>
      <c r="U34" s="8">
        <f t="shared" si="6"/>
        <v>0</v>
      </c>
      <c r="V34" s="4">
        <v>0</v>
      </c>
      <c r="W34" s="4">
        <v>0</v>
      </c>
      <c r="X34" s="4">
        <v>0</v>
      </c>
      <c r="Y34" s="4">
        <v>0</v>
      </c>
      <c r="Z34" s="8">
        <v>0</v>
      </c>
      <c r="AA34" s="8">
        <v>0</v>
      </c>
      <c r="AB34" s="8">
        <v>7.7910000000000004</v>
      </c>
      <c r="AC34" s="8">
        <v>1541</v>
      </c>
      <c r="AD34" s="9"/>
    </row>
    <row r="35" spans="2:30" x14ac:dyDescent="0.2">
      <c r="B35" s="4">
        <f t="shared" si="0"/>
        <v>28</v>
      </c>
      <c r="C35" s="39">
        <v>46035</v>
      </c>
      <c r="D35" s="25">
        <f>198320/1000</f>
        <v>198.32</v>
      </c>
      <c r="E35" s="8">
        <f t="shared" si="2"/>
        <v>7939.07</v>
      </c>
      <c r="F35" s="8">
        <f t="shared" si="1"/>
        <v>5811.0360000000001</v>
      </c>
      <c r="G35" s="4">
        <v>0</v>
      </c>
      <c r="H35" s="4"/>
      <c r="I35" s="20">
        <f t="shared" si="7"/>
        <v>5811.0360000000001</v>
      </c>
      <c r="J35" s="7">
        <v>0</v>
      </c>
      <c r="K35" s="4"/>
      <c r="L35" s="4"/>
      <c r="M35" s="7">
        <f t="shared" si="4"/>
        <v>0</v>
      </c>
      <c r="N35" s="8"/>
      <c r="O35" s="8"/>
      <c r="P35" s="8"/>
      <c r="Q35" s="8">
        <f t="shared" si="5"/>
        <v>0</v>
      </c>
      <c r="R35" s="8"/>
      <c r="S35" s="8"/>
      <c r="T35" s="8"/>
      <c r="U35" s="8">
        <f t="shared" si="6"/>
        <v>0</v>
      </c>
      <c r="V35" s="4">
        <v>0</v>
      </c>
      <c r="W35" s="4">
        <v>0</v>
      </c>
      <c r="X35" s="4">
        <v>0</v>
      </c>
      <c r="Y35" s="4">
        <v>0</v>
      </c>
      <c r="Z35" s="8">
        <v>0</v>
      </c>
      <c r="AA35" s="8">
        <v>0</v>
      </c>
      <c r="AB35" s="8">
        <v>7.5640000000000001</v>
      </c>
      <c r="AC35" s="8">
        <v>1615</v>
      </c>
      <c r="AD35" s="9"/>
    </row>
    <row r="36" spans="2:30" x14ac:dyDescent="0.2">
      <c r="B36" s="4">
        <f t="shared" si="0"/>
        <v>29</v>
      </c>
      <c r="C36" s="39">
        <v>46036</v>
      </c>
      <c r="D36" s="25">
        <f>199370/1000</f>
        <v>199.37</v>
      </c>
      <c r="E36" s="8">
        <f t="shared" si="2"/>
        <v>8138.44</v>
      </c>
      <c r="F36" s="8">
        <f t="shared" si="1"/>
        <v>6010.4059999999999</v>
      </c>
      <c r="G36" s="4">
        <v>0</v>
      </c>
      <c r="H36" s="4"/>
      <c r="I36" s="20">
        <f t="shared" si="7"/>
        <v>6010.4059999999999</v>
      </c>
      <c r="J36" s="7">
        <v>0</v>
      </c>
      <c r="K36" s="7">
        <v>39.000999999999998</v>
      </c>
      <c r="L36" s="7"/>
      <c r="M36" s="7">
        <f t="shared" si="4"/>
        <v>-39.000999999999998</v>
      </c>
      <c r="N36" s="8"/>
      <c r="O36" s="8"/>
      <c r="P36" s="8"/>
      <c r="Q36" s="8">
        <f t="shared" si="5"/>
        <v>0</v>
      </c>
      <c r="R36" s="8"/>
      <c r="S36" s="8"/>
      <c r="T36" s="8"/>
      <c r="U36" s="8">
        <f t="shared" si="6"/>
        <v>0</v>
      </c>
      <c r="V36" s="4">
        <v>0</v>
      </c>
      <c r="W36" s="4">
        <v>0</v>
      </c>
      <c r="X36" s="4">
        <v>0</v>
      </c>
      <c r="Y36" s="4">
        <v>0</v>
      </c>
      <c r="Z36" s="8">
        <v>2197</v>
      </c>
      <c r="AA36" s="8">
        <v>0</v>
      </c>
      <c r="AB36" s="8">
        <v>8.5939999999999994</v>
      </c>
      <c r="AC36" s="8">
        <v>5155</v>
      </c>
      <c r="AD36" s="9"/>
    </row>
    <row r="37" spans="2:30" x14ac:dyDescent="0.2">
      <c r="B37" s="4">
        <f t="shared" si="0"/>
        <v>30</v>
      </c>
      <c r="C37" s="39">
        <v>46037</v>
      </c>
      <c r="D37" s="25">
        <f>113690/1000</f>
        <v>113.69</v>
      </c>
      <c r="E37" s="8">
        <f t="shared" si="2"/>
        <v>8252.1299999999992</v>
      </c>
      <c r="F37" s="8">
        <f t="shared" si="1"/>
        <v>6124.0959999999995</v>
      </c>
      <c r="G37" s="4">
        <v>0</v>
      </c>
      <c r="H37" s="4"/>
      <c r="I37" s="20">
        <f t="shared" si="7"/>
        <v>6124.0959999999995</v>
      </c>
      <c r="J37" s="7">
        <v>0</v>
      </c>
      <c r="K37" s="7">
        <f>131.175</f>
        <v>131.17500000000001</v>
      </c>
      <c r="L37" s="7">
        <v>37.485999999999997</v>
      </c>
      <c r="M37" s="7">
        <f>J37-K37+L37</f>
        <v>-93.689000000000021</v>
      </c>
      <c r="N37" s="8">
        <v>5.7759999999999998</v>
      </c>
      <c r="O37" s="8"/>
      <c r="P37" s="8"/>
      <c r="Q37" s="8">
        <f t="shared" si="5"/>
        <v>5.7759999999999998</v>
      </c>
      <c r="R37" s="8"/>
      <c r="S37" s="8"/>
      <c r="T37" s="8"/>
      <c r="U37" s="8">
        <f t="shared" si="6"/>
        <v>0</v>
      </c>
      <c r="V37" s="4"/>
      <c r="W37" s="4"/>
      <c r="X37" s="4"/>
      <c r="Y37" s="4"/>
      <c r="Z37" s="8">
        <v>3737</v>
      </c>
      <c r="AA37" s="8"/>
      <c r="AB37" s="8"/>
      <c r="AC37" s="8">
        <v>5573</v>
      </c>
      <c r="AD37" s="9"/>
    </row>
    <row r="38" spans="2:30" x14ac:dyDescent="0.2">
      <c r="B38" s="4">
        <f t="shared" si="0"/>
        <v>31</v>
      </c>
      <c r="C38" s="39">
        <v>46038</v>
      </c>
      <c r="D38" s="25">
        <v>0</v>
      </c>
      <c r="E38" s="8">
        <f t="shared" si="2"/>
        <v>8252.1299999999992</v>
      </c>
      <c r="F38" s="8">
        <f t="shared" si="1"/>
        <v>6124.0959999999995</v>
      </c>
      <c r="G38" s="4">
        <v>0</v>
      </c>
      <c r="H38" s="7"/>
      <c r="I38" s="20">
        <f t="shared" si="7"/>
        <v>6124.0959999999995</v>
      </c>
      <c r="J38" s="7">
        <v>0</v>
      </c>
      <c r="K38" s="7">
        <v>246.53899999999999</v>
      </c>
      <c r="L38" s="7">
        <v>2.879</v>
      </c>
      <c r="M38" s="7">
        <f t="shared" ref="M38:M101" si="8">J38-K38-L38</f>
        <v>-249.41799999999998</v>
      </c>
      <c r="N38" s="8">
        <v>172.24299999999999</v>
      </c>
      <c r="O38" s="8"/>
      <c r="P38" s="8"/>
      <c r="Q38" s="8">
        <f t="shared" si="5"/>
        <v>172.24299999999999</v>
      </c>
      <c r="R38" s="8">
        <v>39.468000000000004</v>
      </c>
      <c r="S38" s="8"/>
      <c r="T38" s="8"/>
      <c r="U38" s="8">
        <f t="shared" si="6"/>
        <v>39.468000000000004</v>
      </c>
      <c r="V38" s="4"/>
      <c r="W38" s="4"/>
      <c r="X38" s="4"/>
      <c r="Y38" s="4"/>
      <c r="Z38" s="8">
        <v>6319</v>
      </c>
      <c r="AA38" s="8">
        <v>8.5</v>
      </c>
      <c r="AB38" s="8">
        <v>149.2286</v>
      </c>
      <c r="AC38" s="8">
        <v>6895</v>
      </c>
      <c r="AD38" s="9"/>
    </row>
    <row r="39" spans="2:30" x14ac:dyDescent="0.2">
      <c r="B39" s="4">
        <f t="shared" si="0"/>
        <v>32</v>
      </c>
      <c r="C39" s="39">
        <v>46039</v>
      </c>
      <c r="D39" s="25">
        <f>115030/1000</f>
        <v>115.03</v>
      </c>
      <c r="E39" s="8">
        <f t="shared" si="2"/>
        <v>8367.16</v>
      </c>
      <c r="F39" s="8">
        <f t="shared" si="1"/>
        <v>6239.1259999999993</v>
      </c>
      <c r="G39" s="4">
        <v>18.7</v>
      </c>
      <c r="H39" s="4"/>
      <c r="I39" s="20">
        <f t="shared" si="7"/>
        <v>6220.4259999999995</v>
      </c>
      <c r="J39" s="4">
        <v>0</v>
      </c>
      <c r="K39" s="7">
        <v>170.31800000000001</v>
      </c>
      <c r="L39" s="7"/>
      <c r="M39" s="7">
        <f t="shared" si="8"/>
        <v>-170.31800000000001</v>
      </c>
      <c r="N39" s="8">
        <v>152.928</v>
      </c>
      <c r="O39" s="8"/>
      <c r="P39" s="8"/>
      <c r="Q39" s="8">
        <f t="shared" si="5"/>
        <v>152.928</v>
      </c>
      <c r="R39" s="8">
        <v>27.033999999999999</v>
      </c>
      <c r="S39" s="8"/>
      <c r="T39" s="8"/>
      <c r="U39" s="8">
        <f>R39-S39-T39</f>
        <v>27.033999999999999</v>
      </c>
      <c r="V39" s="4">
        <v>0.4</v>
      </c>
      <c r="W39" s="4">
        <v>174</v>
      </c>
      <c r="X39" s="4">
        <v>11.3</v>
      </c>
      <c r="Y39" s="4">
        <v>290</v>
      </c>
      <c r="Z39" s="8">
        <v>8302</v>
      </c>
      <c r="AA39" s="8">
        <v>31.2</v>
      </c>
      <c r="AB39" s="8">
        <v>205.52780000000001</v>
      </c>
      <c r="AC39" s="8">
        <v>11778</v>
      </c>
      <c r="AD39" s="9"/>
    </row>
    <row r="40" spans="2:30" x14ac:dyDescent="0.2">
      <c r="B40" s="4">
        <f t="shared" si="0"/>
        <v>33</v>
      </c>
      <c r="C40" s="39">
        <v>46040</v>
      </c>
      <c r="D40" s="25">
        <v>0</v>
      </c>
      <c r="E40" s="8">
        <f t="shared" si="2"/>
        <v>8367.16</v>
      </c>
      <c r="F40" s="8">
        <f t="shared" si="1"/>
        <v>6220.4259999999995</v>
      </c>
      <c r="G40" s="4">
        <v>74</v>
      </c>
      <c r="H40" s="4"/>
      <c r="I40" s="20">
        <f t="shared" si="7"/>
        <v>6146.4259999999995</v>
      </c>
      <c r="J40" s="7">
        <v>68.400000000000006</v>
      </c>
      <c r="K40" s="7">
        <v>196.17400000000001</v>
      </c>
      <c r="L40" s="7"/>
      <c r="M40" s="7">
        <f t="shared" si="8"/>
        <v>-127.774</v>
      </c>
      <c r="N40" s="8">
        <v>183.79300000000001</v>
      </c>
      <c r="O40" s="8"/>
      <c r="P40" s="8"/>
      <c r="Q40" s="8">
        <f t="shared" si="5"/>
        <v>183.79300000000001</v>
      </c>
      <c r="R40" s="8">
        <v>15.554</v>
      </c>
      <c r="S40" s="8"/>
      <c r="T40" s="8"/>
      <c r="U40" s="8">
        <f t="shared" ref="U40:U103" si="9">R40-S40-T40</f>
        <v>15.554</v>
      </c>
      <c r="V40" s="4">
        <v>3.6</v>
      </c>
      <c r="W40" s="4">
        <v>809</v>
      </c>
      <c r="X40" s="4">
        <v>44.2</v>
      </c>
      <c r="Y40" s="4">
        <v>587</v>
      </c>
      <c r="Z40" s="8">
        <v>9153</v>
      </c>
      <c r="AA40" s="8">
        <v>40.4</v>
      </c>
      <c r="AB40" s="8">
        <v>238.62</v>
      </c>
      <c r="AC40" s="8">
        <v>11029</v>
      </c>
      <c r="AD40" s="9"/>
    </row>
    <row r="41" spans="2:30" x14ac:dyDescent="0.2">
      <c r="B41" s="4">
        <f t="shared" si="0"/>
        <v>34</v>
      </c>
      <c r="C41" s="39">
        <v>46041</v>
      </c>
      <c r="D41" s="25">
        <f>115170/1000</f>
        <v>115.17</v>
      </c>
      <c r="E41" s="8">
        <f t="shared" si="2"/>
        <v>8482.33</v>
      </c>
      <c r="F41" s="8">
        <f t="shared" si="1"/>
        <v>6261.5959999999995</v>
      </c>
      <c r="G41" s="4">
        <v>98.5</v>
      </c>
      <c r="H41" s="4"/>
      <c r="I41" s="20">
        <f t="shared" si="7"/>
        <v>6163.0959999999995</v>
      </c>
      <c r="J41" s="7">
        <v>98.221999999999994</v>
      </c>
      <c r="K41" s="7">
        <f>164203/1000</f>
        <v>164.203</v>
      </c>
      <c r="L41" s="7"/>
      <c r="M41" s="7">
        <f t="shared" si="8"/>
        <v>-65.981000000000009</v>
      </c>
      <c r="N41" s="8">
        <f>129785/1000</f>
        <v>129.785</v>
      </c>
      <c r="O41" s="8"/>
      <c r="P41" s="8"/>
      <c r="Q41" s="8">
        <f t="shared" si="5"/>
        <v>129.785</v>
      </c>
      <c r="R41" s="8">
        <v>27.687999999999999</v>
      </c>
      <c r="S41" s="8"/>
      <c r="T41" s="8"/>
      <c r="U41" s="8">
        <f t="shared" si="9"/>
        <v>27.687999999999999</v>
      </c>
      <c r="V41" s="4">
        <v>3.1520000000000001</v>
      </c>
      <c r="W41" s="4">
        <v>887</v>
      </c>
      <c r="X41" s="4">
        <v>59.1</v>
      </c>
      <c r="Y41" s="4">
        <v>485</v>
      </c>
      <c r="Z41" s="8">
        <v>7527</v>
      </c>
      <c r="AA41" s="8">
        <v>39</v>
      </c>
      <c r="AB41" s="8">
        <v>264.33839999999998</v>
      </c>
      <c r="AC41" s="8">
        <v>11399</v>
      </c>
      <c r="AD41" s="9"/>
    </row>
    <row r="42" spans="2:30" x14ac:dyDescent="0.2">
      <c r="B42" s="4">
        <f t="shared" si="0"/>
        <v>35</v>
      </c>
      <c r="C42" s="39">
        <v>46042</v>
      </c>
      <c r="D42" s="25">
        <f>143570/1000</f>
        <v>143.57</v>
      </c>
      <c r="E42" s="8">
        <f t="shared" si="2"/>
        <v>8625.9</v>
      </c>
      <c r="F42" s="8">
        <f t="shared" si="1"/>
        <v>6306.6659999999993</v>
      </c>
      <c r="G42" s="4">
        <v>135.9</v>
      </c>
      <c r="H42" s="4"/>
      <c r="I42" s="20">
        <f t="shared" si="7"/>
        <v>6170.7659999999996</v>
      </c>
      <c r="J42" s="7">
        <v>121.431</v>
      </c>
      <c r="K42" s="7">
        <v>196.64</v>
      </c>
      <c r="L42" s="7"/>
      <c r="M42" s="7">
        <f t="shared" si="8"/>
        <v>-75.208999999999989</v>
      </c>
      <c r="N42" s="8">
        <v>158.03100000000001</v>
      </c>
      <c r="O42" s="8"/>
      <c r="P42" s="8"/>
      <c r="Q42" s="8">
        <f t="shared" si="5"/>
        <v>158.03100000000001</v>
      </c>
      <c r="R42" s="8">
        <v>48.707000000000001</v>
      </c>
      <c r="S42" s="8"/>
      <c r="T42" s="8"/>
      <c r="U42" s="8">
        <f t="shared" si="9"/>
        <v>48.707000000000001</v>
      </c>
      <c r="V42" s="4">
        <v>11.055999999999999</v>
      </c>
      <c r="W42" s="4">
        <v>1000.1</v>
      </c>
      <c r="X42" s="4">
        <v>79.7</v>
      </c>
      <c r="Y42" s="4">
        <v>560</v>
      </c>
      <c r="Z42" s="8">
        <v>6721</v>
      </c>
      <c r="AA42" s="8">
        <v>41</v>
      </c>
      <c r="AB42" s="8">
        <v>353.09160000000003</v>
      </c>
      <c r="AC42" s="8">
        <v>13147</v>
      </c>
      <c r="AD42" s="9"/>
    </row>
    <row r="43" spans="2:30" x14ac:dyDescent="0.2">
      <c r="B43" s="4">
        <f t="shared" si="0"/>
        <v>36</v>
      </c>
      <c r="C43" s="39">
        <v>46043</v>
      </c>
      <c r="D43" s="25">
        <f>171870/1000</f>
        <v>171.87</v>
      </c>
      <c r="E43" s="8">
        <f>E42+D43</f>
        <v>8797.77</v>
      </c>
      <c r="F43" s="8">
        <f t="shared" si="1"/>
        <v>6342.6359999999995</v>
      </c>
      <c r="G43" s="4">
        <v>161</v>
      </c>
      <c r="H43" s="4"/>
      <c r="I43" s="20">
        <f t="shared" si="7"/>
        <v>6181.6359999999995</v>
      </c>
      <c r="J43" s="7">
        <v>150.89500000000001</v>
      </c>
      <c r="K43" s="7">
        <v>174.678</v>
      </c>
      <c r="L43" s="7"/>
      <c r="M43" s="7">
        <f t="shared" si="8"/>
        <v>-23.782999999999987</v>
      </c>
      <c r="N43" s="8">
        <v>158.072</v>
      </c>
      <c r="O43" s="8"/>
      <c r="P43" s="8"/>
      <c r="Q43" s="8">
        <f t="shared" si="5"/>
        <v>158.072</v>
      </c>
      <c r="R43" s="8">
        <v>49.718000000000004</v>
      </c>
      <c r="S43" s="8"/>
      <c r="T43" s="8"/>
      <c r="U43" s="8">
        <f t="shared" si="9"/>
        <v>49.718000000000004</v>
      </c>
      <c r="V43" s="4">
        <v>6.7119999999999997</v>
      </c>
      <c r="W43" s="4">
        <v>1088</v>
      </c>
      <c r="X43" s="4">
        <v>92.3</v>
      </c>
      <c r="Y43" s="4">
        <v>650.6</v>
      </c>
      <c r="Z43" s="8">
        <v>6543</v>
      </c>
      <c r="AA43" s="8">
        <v>39.6</v>
      </c>
      <c r="AB43" s="8">
        <v>263.27</v>
      </c>
      <c r="AC43" s="8">
        <v>12354</v>
      </c>
      <c r="AD43" s="9"/>
    </row>
    <row r="44" spans="2:30" ht="16" x14ac:dyDescent="0.2">
      <c r="B44" s="4">
        <f t="shared" si="0"/>
        <v>37</v>
      </c>
      <c r="C44" s="39">
        <v>46044</v>
      </c>
      <c r="D44" s="25">
        <f>199470/1000</f>
        <v>199.47</v>
      </c>
      <c r="E44" s="8">
        <f>E43+D44</f>
        <v>8997.24</v>
      </c>
      <c r="F44" s="8">
        <f t="shared" si="1"/>
        <v>6381.1059999999998</v>
      </c>
      <c r="G44" s="36">
        <f>286900/1000</f>
        <v>286.89999999999998</v>
      </c>
      <c r="H44" s="4"/>
      <c r="I44" s="20">
        <f t="shared" si="7"/>
        <v>6094.2060000000001</v>
      </c>
      <c r="J44" s="7">
        <v>250.60499999999999</v>
      </c>
      <c r="K44" s="7">
        <v>293.97899999999998</v>
      </c>
      <c r="L44" s="7"/>
      <c r="M44" s="7">
        <f t="shared" si="8"/>
        <v>-43.373999999999995</v>
      </c>
      <c r="N44" s="8">
        <v>155.15299999999999</v>
      </c>
      <c r="O44" s="8"/>
      <c r="P44" s="8"/>
      <c r="Q44" s="8">
        <f t="shared" si="5"/>
        <v>155.15299999999999</v>
      </c>
      <c r="R44" s="8">
        <v>45.353999999999999</v>
      </c>
      <c r="S44" s="8"/>
      <c r="T44" s="8"/>
      <c r="U44" s="8">
        <f t="shared" si="9"/>
        <v>45.353999999999999</v>
      </c>
      <c r="V44" s="4">
        <v>21.718</v>
      </c>
      <c r="W44" s="4">
        <v>2025.7</v>
      </c>
      <c r="X44" s="4">
        <v>172</v>
      </c>
      <c r="Y44" s="4">
        <v>1022.25</v>
      </c>
      <c r="Z44" s="8">
        <v>6053</v>
      </c>
      <c r="AA44" s="8">
        <v>36.1</v>
      </c>
      <c r="AB44" s="8">
        <v>293.86739999999998</v>
      </c>
      <c r="AC44" s="8">
        <v>12533</v>
      </c>
      <c r="AD44" s="9"/>
    </row>
    <row r="45" spans="2:30" x14ac:dyDescent="0.2">
      <c r="B45" s="4">
        <f t="shared" si="0"/>
        <v>38</v>
      </c>
      <c r="C45" s="39">
        <v>46045</v>
      </c>
      <c r="D45" s="25"/>
      <c r="E45" s="8">
        <f>E44+D45</f>
        <v>8997.24</v>
      </c>
      <c r="F45" s="8">
        <f t="shared" si="1"/>
        <v>6094.2060000000001</v>
      </c>
      <c r="G45" s="4">
        <v>292.7</v>
      </c>
      <c r="H45" s="4"/>
      <c r="I45" s="20">
        <f>F45-G45+H45</f>
        <v>5801.5060000000003</v>
      </c>
      <c r="J45" s="4">
        <v>281.96800000000002</v>
      </c>
      <c r="K45" s="4">
        <f>287795/1000</f>
        <v>287.79500000000002</v>
      </c>
      <c r="L45" s="7"/>
      <c r="M45" s="7">
        <f t="shared" si="8"/>
        <v>-5.8269999999999982</v>
      </c>
      <c r="N45" s="8">
        <v>233.25899999999999</v>
      </c>
      <c r="O45" s="8"/>
      <c r="P45" s="8"/>
      <c r="Q45" s="8">
        <f t="shared" si="5"/>
        <v>233.25899999999999</v>
      </c>
      <c r="R45" s="8">
        <v>80.843000000000004</v>
      </c>
      <c r="S45" s="8"/>
      <c r="T45" s="8"/>
      <c r="U45" s="8">
        <f t="shared" si="9"/>
        <v>80.843000000000004</v>
      </c>
      <c r="V45" s="4">
        <v>18.675999999999998</v>
      </c>
      <c r="W45" s="4">
        <v>2104.5</v>
      </c>
      <c r="X45" s="4">
        <v>175.7</v>
      </c>
      <c r="Y45" s="4">
        <v>1005.6</v>
      </c>
      <c r="Z45" s="8">
        <v>6470</v>
      </c>
      <c r="AA45" s="8">
        <v>36.299999999999997</v>
      </c>
      <c r="AB45" s="8">
        <v>301.80990000000003</v>
      </c>
      <c r="AC45" s="8">
        <v>12881</v>
      </c>
      <c r="AD45" s="9"/>
    </row>
    <row r="46" spans="2:30" x14ac:dyDescent="0.2">
      <c r="B46" s="4">
        <f t="shared" si="0"/>
        <v>39</v>
      </c>
      <c r="C46" s="39">
        <v>46046</v>
      </c>
      <c r="D46" s="25"/>
      <c r="E46" s="8">
        <f t="shared" ref="E46" si="10">E45+D46</f>
        <v>8997.24</v>
      </c>
      <c r="F46" s="8">
        <f t="shared" si="1"/>
        <v>5801.5060000000003</v>
      </c>
      <c r="G46" s="4">
        <v>284.5</v>
      </c>
      <c r="H46" s="4"/>
      <c r="I46" s="20">
        <f>F46-G46+H46</f>
        <v>5517.0060000000003</v>
      </c>
      <c r="J46" s="4">
        <v>337.00200000000001</v>
      </c>
      <c r="K46" s="7">
        <v>284.62599999999998</v>
      </c>
      <c r="L46" s="7"/>
      <c r="M46" s="7">
        <f t="shared" si="8"/>
        <v>52.376000000000033</v>
      </c>
      <c r="N46" s="8">
        <v>201.47300000000001</v>
      </c>
      <c r="O46" s="8"/>
      <c r="P46" s="8"/>
      <c r="Q46" s="8">
        <f t="shared" si="5"/>
        <v>201.47300000000001</v>
      </c>
      <c r="R46" s="8">
        <v>74.082999999999998</v>
      </c>
      <c r="S46" s="8"/>
      <c r="T46" s="8"/>
      <c r="U46" s="8">
        <f t="shared" si="9"/>
        <v>74.082999999999998</v>
      </c>
      <c r="V46" s="4">
        <v>20.651</v>
      </c>
      <c r="W46" s="4">
        <v>2027.9</v>
      </c>
      <c r="X46" s="4">
        <v>170.2</v>
      </c>
      <c r="Y46" s="4">
        <v>1028.3</v>
      </c>
      <c r="Z46" s="8">
        <v>6553</v>
      </c>
      <c r="AA46" s="8">
        <v>36</v>
      </c>
      <c r="AB46" s="8">
        <v>301.0548</v>
      </c>
      <c r="AC46" s="8">
        <v>13142</v>
      </c>
      <c r="AD46" s="9"/>
    </row>
    <row r="47" spans="2:30" x14ac:dyDescent="0.2">
      <c r="B47" s="4">
        <f t="shared" si="0"/>
        <v>40</v>
      </c>
      <c r="C47" s="39">
        <v>46047</v>
      </c>
      <c r="D47" s="25"/>
      <c r="E47" s="8">
        <f>E46+D47</f>
        <v>8997.24</v>
      </c>
      <c r="F47" s="8">
        <f t="shared" si="1"/>
        <v>5517.0060000000003</v>
      </c>
      <c r="G47" s="4">
        <v>297.10000000000002</v>
      </c>
      <c r="H47" s="4"/>
      <c r="I47" s="20">
        <f>F47-G47+H47</f>
        <v>5219.9059999999999</v>
      </c>
      <c r="J47" s="4">
        <v>230.88200000000001</v>
      </c>
      <c r="K47" s="7">
        <v>240.797</v>
      </c>
      <c r="L47" s="7"/>
      <c r="M47" s="7">
        <f t="shared" si="8"/>
        <v>-9.914999999999992</v>
      </c>
      <c r="N47" s="8">
        <v>183</v>
      </c>
      <c r="O47" s="8"/>
      <c r="P47" s="8"/>
      <c r="Q47" s="8">
        <f t="shared" si="5"/>
        <v>183</v>
      </c>
      <c r="R47" s="8">
        <v>46.697000000000003</v>
      </c>
      <c r="S47" s="8"/>
      <c r="T47" s="8"/>
      <c r="U47" s="8">
        <f t="shared" si="9"/>
        <v>46.697000000000003</v>
      </c>
      <c r="V47" s="4">
        <v>15.558</v>
      </c>
      <c r="W47" s="4">
        <v>2123.1</v>
      </c>
      <c r="X47" s="4">
        <v>185.46</v>
      </c>
      <c r="Y47" s="4">
        <v>1064.7</v>
      </c>
      <c r="Z47" s="8">
        <v>6309</v>
      </c>
      <c r="AA47" s="8">
        <v>22.4</v>
      </c>
      <c r="AB47" s="8">
        <v>306.27820000000003</v>
      </c>
      <c r="AC47" s="8">
        <v>12903</v>
      </c>
      <c r="AD47" s="9"/>
    </row>
    <row r="48" spans="2:30" x14ac:dyDescent="0.2">
      <c r="B48" s="4">
        <f t="shared" si="0"/>
        <v>41</v>
      </c>
      <c r="C48" s="39">
        <v>46048</v>
      </c>
      <c r="D48" s="25"/>
      <c r="E48" s="8">
        <f>E47+D48</f>
        <v>8997.24</v>
      </c>
      <c r="F48" s="8">
        <f t="shared" si="1"/>
        <v>5219.9059999999999</v>
      </c>
      <c r="G48" s="4">
        <v>147.80000000000001</v>
      </c>
      <c r="H48" s="4"/>
      <c r="I48" s="20">
        <f>F48-G48+H48</f>
        <v>5072.1059999999998</v>
      </c>
      <c r="J48" s="4">
        <v>138.88499999999999</v>
      </c>
      <c r="K48" s="7">
        <v>172.18</v>
      </c>
      <c r="L48" s="7"/>
      <c r="M48" s="7">
        <f t="shared" si="8"/>
        <v>-33.295000000000016</v>
      </c>
      <c r="N48" s="8">
        <v>218.82400000000001</v>
      </c>
      <c r="O48" s="8"/>
      <c r="P48" s="8"/>
      <c r="Q48" s="8">
        <f t="shared" si="5"/>
        <v>218.82400000000001</v>
      </c>
      <c r="R48" s="8">
        <v>74.375</v>
      </c>
      <c r="S48" s="8"/>
      <c r="T48" s="8"/>
      <c r="U48" s="8">
        <f t="shared" si="9"/>
        <v>74.375</v>
      </c>
      <c r="V48" s="4">
        <v>12.24</v>
      </c>
      <c r="W48" s="4">
        <v>1104.5</v>
      </c>
      <c r="X48" s="4">
        <v>88</v>
      </c>
      <c r="Y48" s="4">
        <v>629.4</v>
      </c>
      <c r="Z48" s="8">
        <v>6546</v>
      </c>
      <c r="AA48" s="8">
        <v>35.799999999999997</v>
      </c>
      <c r="AB48" s="8">
        <v>262.81630000000001</v>
      </c>
      <c r="AC48" s="8">
        <v>11703</v>
      </c>
      <c r="AD48" s="9"/>
    </row>
    <row r="49" spans="2:30" x14ac:dyDescent="0.2">
      <c r="B49" s="4">
        <f t="shared" si="0"/>
        <v>42</v>
      </c>
      <c r="C49" s="39">
        <v>46049</v>
      </c>
      <c r="D49" s="25"/>
      <c r="E49" s="8">
        <f>E48+D49</f>
        <v>8997.24</v>
      </c>
      <c r="F49" s="8">
        <f t="shared" si="1"/>
        <v>5072.1059999999998</v>
      </c>
      <c r="G49" s="4">
        <v>0</v>
      </c>
      <c r="H49" s="4"/>
      <c r="I49" s="20">
        <f t="shared" ref="I49:I113" si="11">F49-G49+H49</f>
        <v>5072.1059999999998</v>
      </c>
      <c r="J49" s="4"/>
      <c r="K49" s="7"/>
      <c r="L49" s="7"/>
      <c r="M49" s="7">
        <f t="shared" si="8"/>
        <v>0</v>
      </c>
      <c r="N49" s="8"/>
      <c r="O49" s="8"/>
      <c r="P49" s="8"/>
      <c r="Q49" s="8">
        <f t="shared" si="5"/>
        <v>0</v>
      </c>
      <c r="R49" s="8"/>
      <c r="S49" s="8"/>
      <c r="T49" s="8"/>
      <c r="U49" s="8">
        <f t="shared" si="9"/>
        <v>0</v>
      </c>
      <c r="V49" s="4"/>
      <c r="W49" s="4"/>
      <c r="X49" s="4"/>
      <c r="Y49" s="4"/>
      <c r="Z49" s="8">
        <v>2619</v>
      </c>
      <c r="AA49" s="8">
        <v>19.600000000000001</v>
      </c>
      <c r="AB49" s="8">
        <v>160.90969999999999</v>
      </c>
      <c r="AC49" s="8">
        <v>4653</v>
      </c>
      <c r="AD49" s="9"/>
    </row>
    <row r="50" spans="2:30" x14ac:dyDescent="0.2">
      <c r="B50" s="4">
        <f t="shared" si="0"/>
        <v>43</v>
      </c>
      <c r="C50" s="39">
        <v>46050</v>
      </c>
      <c r="D50" s="25">
        <f>172370/1000</f>
        <v>172.37</v>
      </c>
      <c r="E50" s="8">
        <f t="shared" ref="E50:E113" si="12">E49+D50</f>
        <v>9169.61</v>
      </c>
      <c r="F50" s="8">
        <f t="shared" si="1"/>
        <v>5244.4759999999997</v>
      </c>
      <c r="G50" s="4">
        <v>0</v>
      </c>
      <c r="H50" s="4"/>
      <c r="I50" s="20">
        <f t="shared" si="11"/>
        <v>5244.4759999999997</v>
      </c>
      <c r="J50" s="4"/>
      <c r="K50" s="7"/>
      <c r="L50" s="7"/>
      <c r="M50" s="7">
        <f t="shared" si="8"/>
        <v>0</v>
      </c>
      <c r="N50" s="8"/>
      <c r="O50" s="8"/>
      <c r="P50" s="8"/>
      <c r="Q50" s="8">
        <f t="shared" si="5"/>
        <v>0</v>
      </c>
      <c r="R50" s="8"/>
      <c r="S50" s="8"/>
      <c r="T50" s="8"/>
      <c r="U50" s="8">
        <f t="shared" si="9"/>
        <v>0</v>
      </c>
      <c r="V50" s="4"/>
      <c r="W50" s="4"/>
      <c r="X50" s="4"/>
      <c r="Y50" s="4"/>
      <c r="Z50" s="8"/>
      <c r="AA50" s="8"/>
      <c r="AB50" s="8">
        <v>9.6069999999999993</v>
      </c>
      <c r="AC50" s="8"/>
      <c r="AD50" s="9"/>
    </row>
    <row r="51" spans="2:30" x14ac:dyDescent="0.2">
      <c r="B51" s="4">
        <f t="shared" si="0"/>
        <v>44</v>
      </c>
      <c r="C51" s="39">
        <v>46051</v>
      </c>
      <c r="D51" s="25">
        <f>239130/1000</f>
        <v>239.13</v>
      </c>
      <c r="E51" s="8">
        <f t="shared" si="12"/>
        <v>9408.74</v>
      </c>
      <c r="F51" s="8">
        <f t="shared" si="1"/>
        <v>5483.6059999999998</v>
      </c>
      <c r="G51" s="4"/>
      <c r="H51" s="4"/>
      <c r="I51" s="20">
        <f t="shared" si="11"/>
        <v>5483.6059999999998</v>
      </c>
      <c r="J51" s="4"/>
      <c r="K51" s="7"/>
      <c r="L51" s="7"/>
      <c r="M51" s="7">
        <f t="shared" si="8"/>
        <v>0</v>
      </c>
      <c r="N51" s="8"/>
      <c r="O51" s="8"/>
      <c r="P51" s="8"/>
      <c r="Q51" s="8">
        <f t="shared" si="5"/>
        <v>0</v>
      </c>
      <c r="R51" s="8"/>
      <c r="S51" s="8"/>
      <c r="T51" s="8"/>
      <c r="U51" s="8">
        <f t="shared" si="9"/>
        <v>0</v>
      </c>
      <c r="V51" s="4"/>
      <c r="W51" s="4"/>
      <c r="X51" s="4"/>
      <c r="Y51" s="4"/>
      <c r="Z51" s="8"/>
      <c r="AA51" s="8"/>
      <c r="AB51" s="8">
        <v>4.3419999999999996</v>
      </c>
      <c r="AC51" s="8"/>
      <c r="AD51" s="9"/>
    </row>
    <row r="52" spans="2:30" x14ac:dyDescent="0.2">
      <c r="B52" s="4">
        <f t="shared" si="0"/>
        <v>45</v>
      </c>
      <c r="C52" s="39">
        <v>46052</v>
      </c>
      <c r="D52" s="25">
        <f>157340/1000</f>
        <v>157.34</v>
      </c>
      <c r="E52" s="8">
        <f t="shared" si="12"/>
        <v>9566.08</v>
      </c>
      <c r="F52" s="8">
        <f t="shared" si="1"/>
        <v>5640.9459999999999</v>
      </c>
      <c r="G52" s="4"/>
      <c r="H52" s="4"/>
      <c r="I52" s="20">
        <f t="shared" si="11"/>
        <v>5640.9459999999999</v>
      </c>
      <c r="J52" s="4"/>
      <c r="K52" s="7"/>
      <c r="L52" s="7"/>
      <c r="M52" s="7">
        <f t="shared" si="8"/>
        <v>0</v>
      </c>
      <c r="N52" s="8"/>
      <c r="O52" s="8"/>
      <c r="P52" s="8"/>
      <c r="Q52" s="8">
        <f t="shared" si="5"/>
        <v>0</v>
      </c>
      <c r="R52" s="8"/>
      <c r="S52" s="8"/>
      <c r="T52" s="8"/>
      <c r="U52" s="8">
        <f t="shared" si="9"/>
        <v>0</v>
      </c>
      <c r="V52" s="4"/>
      <c r="W52" s="4"/>
      <c r="X52" s="4"/>
      <c r="Y52" s="4"/>
      <c r="Z52" s="8"/>
      <c r="AA52" s="8"/>
      <c r="AB52" s="8">
        <v>9.1829999999999998</v>
      </c>
      <c r="AC52" s="8"/>
      <c r="AD52" s="9"/>
    </row>
    <row r="53" spans="2:30" x14ac:dyDescent="0.2">
      <c r="B53" s="4">
        <f t="shared" si="0"/>
        <v>46</v>
      </c>
      <c r="C53" s="39">
        <v>46053</v>
      </c>
      <c r="D53" s="25">
        <f>113850/1000</f>
        <v>113.85</v>
      </c>
      <c r="E53" s="8">
        <f t="shared" si="12"/>
        <v>9679.93</v>
      </c>
      <c r="F53" s="8">
        <f t="shared" si="1"/>
        <v>5754.7960000000003</v>
      </c>
      <c r="G53" s="4">
        <v>6</v>
      </c>
      <c r="H53" s="4"/>
      <c r="I53" s="20">
        <f t="shared" si="11"/>
        <v>5748.7960000000003</v>
      </c>
      <c r="J53" s="4"/>
      <c r="K53" s="7"/>
      <c r="L53" s="7"/>
      <c r="M53" s="7">
        <f t="shared" si="8"/>
        <v>0</v>
      </c>
      <c r="N53" s="8"/>
      <c r="O53" s="8"/>
      <c r="P53" s="8"/>
      <c r="Q53" s="8">
        <f t="shared" si="5"/>
        <v>0</v>
      </c>
      <c r="R53" s="8"/>
      <c r="S53" s="8"/>
      <c r="T53" s="8"/>
      <c r="U53" s="8">
        <f t="shared" si="9"/>
        <v>0</v>
      </c>
      <c r="V53" s="4"/>
      <c r="W53" s="4">
        <v>40</v>
      </c>
      <c r="X53" s="4">
        <v>3.5</v>
      </c>
      <c r="Y53" s="4">
        <v>374.6</v>
      </c>
      <c r="Z53" s="8">
        <v>6360</v>
      </c>
      <c r="AA53" s="8"/>
      <c r="AB53" s="8">
        <v>358.53840000000002</v>
      </c>
      <c r="AC53" s="8">
        <v>5703</v>
      </c>
      <c r="AD53" s="9"/>
    </row>
    <row r="54" spans="2:30" x14ac:dyDescent="0.2">
      <c r="B54" s="4">
        <f t="shared" si="0"/>
        <v>47</v>
      </c>
      <c r="C54" s="34">
        <v>46054</v>
      </c>
      <c r="D54" s="25"/>
      <c r="E54" s="8">
        <f t="shared" si="12"/>
        <v>9679.93</v>
      </c>
      <c r="F54" s="8">
        <f t="shared" si="1"/>
        <v>5748.7960000000003</v>
      </c>
      <c r="G54" s="4">
        <v>143.4</v>
      </c>
      <c r="H54" s="4"/>
      <c r="I54" s="20">
        <f>F54-G54+H54</f>
        <v>5605.3960000000006</v>
      </c>
      <c r="J54" s="4">
        <v>141.048</v>
      </c>
      <c r="K54" s="7">
        <v>138.88499999999999</v>
      </c>
      <c r="L54" s="7"/>
      <c r="M54" s="7">
        <f t="shared" si="8"/>
        <v>2.1630000000000109</v>
      </c>
      <c r="N54" s="8">
        <v>34.231000000000002</v>
      </c>
      <c r="O54" s="8"/>
      <c r="P54" s="8"/>
      <c r="Q54" s="8">
        <f>N54-O54-P54</f>
        <v>34.231000000000002</v>
      </c>
      <c r="R54" s="8"/>
      <c r="S54" s="8"/>
      <c r="T54" s="8"/>
      <c r="U54" s="8">
        <f t="shared" si="9"/>
        <v>0</v>
      </c>
      <c r="V54" s="4"/>
      <c r="W54" s="4">
        <v>1161.9000000000001</v>
      </c>
      <c r="X54" s="4">
        <v>85.986000000000004</v>
      </c>
      <c r="Y54" s="4">
        <v>494.44</v>
      </c>
      <c r="Z54" s="8">
        <v>6215</v>
      </c>
      <c r="AA54" s="8">
        <v>40.5</v>
      </c>
      <c r="AB54" s="8">
        <f>2673144/1000</f>
        <v>2673.1439999999998</v>
      </c>
      <c r="AC54" s="8">
        <v>9717</v>
      </c>
      <c r="AD54" s="9"/>
    </row>
    <row r="55" spans="2:30" x14ac:dyDescent="0.2">
      <c r="B55" s="4">
        <f t="shared" si="0"/>
        <v>48</v>
      </c>
      <c r="C55" s="34">
        <v>46055</v>
      </c>
      <c r="D55" s="25">
        <v>39.85</v>
      </c>
      <c r="E55" s="8">
        <f t="shared" si="12"/>
        <v>9719.7800000000007</v>
      </c>
      <c r="F55" s="8">
        <f t="shared" si="1"/>
        <v>5645.246000000001</v>
      </c>
      <c r="G55" s="4">
        <f>181300/1000</f>
        <v>181.3</v>
      </c>
      <c r="H55" s="4"/>
      <c r="I55" s="20">
        <f>F55-G55+H55+O55</f>
        <v>5475.8690000000006</v>
      </c>
      <c r="J55" s="4">
        <v>175.35599999999999</v>
      </c>
      <c r="K55" s="7">
        <v>127.41800000000001</v>
      </c>
      <c r="L55" s="7"/>
      <c r="M55" s="7">
        <f>J55-K55-L55</f>
        <v>47.937999999999988</v>
      </c>
      <c r="N55" s="8">
        <v>104.221</v>
      </c>
      <c r="O55" s="8">
        <v>11.923</v>
      </c>
      <c r="P55" s="8"/>
      <c r="Q55" s="8">
        <f>N55-O55-P55</f>
        <v>92.298000000000002</v>
      </c>
      <c r="R55" s="8">
        <v>44.014000000000003</v>
      </c>
      <c r="S55" s="8"/>
      <c r="T55" s="8"/>
      <c r="U55" s="8">
        <f t="shared" si="9"/>
        <v>44.014000000000003</v>
      </c>
      <c r="V55" s="4">
        <v>3.8929999999999998</v>
      </c>
      <c r="W55" s="4">
        <v>1440.9</v>
      </c>
      <c r="X55" s="4">
        <v>108.7</v>
      </c>
      <c r="Y55" s="4">
        <v>755</v>
      </c>
      <c r="Z55" s="8">
        <v>6807</v>
      </c>
      <c r="AA55" s="8">
        <v>37</v>
      </c>
      <c r="AB55" s="8">
        <f>2766007/1000</f>
        <v>2766.0070000000001</v>
      </c>
      <c r="AC55" s="8">
        <v>11993</v>
      </c>
      <c r="AD55" s="9"/>
    </row>
    <row r="56" spans="2:30" x14ac:dyDescent="0.2">
      <c r="B56" s="4">
        <f t="shared" si="0"/>
        <v>49</v>
      </c>
      <c r="C56" s="34">
        <v>46056</v>
      </c>
      <c r="D56" s="25">
        <v>209.69</v>
      </c>
      <c r="E56" s="8">
        <f>E55+D56</f>
        <v>9929.4700000000012</v>
      </c>
      <c r="F56" s="8">
        <f t="shared" si="1"/>
        <v>5685.5590000000002</v>
      </c>
      <c r="G56" s="4">
        <v>84.6</v>
      </c>
      <c r="H56" s="4"/>
      <c r="I56" s="20">
        <f>F56-G56+H56</f>
        <v>5600.9589999999998</v>
      </c>
      <c r="J56" s="4">
        <v>83.230999999999995</v>
      </c>
      <c r="K56" s="7">
        <v>31.855</v>
      </c>
      <c r="L56" s="7"/>
      <c r="M56" s="7">
        <f t="shared" si="8"/>
        <v>51.375999999999991</v>
      </c>
      <c r="N56" s="8">
        <v>57.581000000000003</v>
      </c>
      <c r="O56" s="8"/>
      <c r="P56" s="8"/>
      <c r="Q56" s="8">
        <f>N56-O56-P56</f>
        <v>57.581000000000003</v>
      </c>
      <c r="R56" s="8">
        <v>0</v>
      </c>
      <c r="S56" s="8"/>
      <c r="T56" s="8"/>
      <c r="U56" s="8">
        <f t="shared" si="9"/>
        <v>0</v>
      </c>
      <c r="V56" s="4"/>
      <c r="W56" s="4">
        <v>670.6</v>
      </c>
      <c r="X56" s="4">
        <v>50.8</v>
      </c>
      <c r="Y56" s="4">
        <v>482.3</v>
      </c>
      <c r="Z56" s="8">
        <v>6073</v>
      </c>
      <c r="AA56" s="8">
        <v>34.200000000000003</v>
      </c>
      <c r="AB56" s="8">
        <f>2538927/1000</f>
        <v>2538.9270000000001</v>
      </c>
      <c r="AC56" s="8">
        <v>8763</v>
      </c>
      <c r="AD56" s="9"/>
    </row>
    <row r="57" spans="2:30" x14ac:dyDescent="0.2">
      <c r="B57" s="4">
        <f t="shared" si="0"/>
        <v>50</v>
      </c>
      <c r="C57" s="34">
        <v>46057</v>
      </c>
      <c r="D57" s="25">
        <v>248.17</v>
      </c>
      <c r="E57" s="8">
        <f>E56+D57</f>
        <v>10177.640000000001</v>
      </c>
      <c r="F57" s="8">
        <f>I56+D57</f>
        <v>5849.1289999999999</v>
      </c>
      <c r="G57" s="4"/>
      <c r="H57" s="4"/>
      <c r="I57" s="20">
        <f>F57-G57+H57+L57</f>
        <v>5867.54</v>
      </c>
      <c r="J57" s="4"/>
      <c r="K57" s="7"/>
      <c r="L57" s="7">
        <v>18.411000000000001</v>
      </c>
      <c r="M57" s="7">
        <f>J57-K57</f>
        <v>0</v>
      </c>
      <c r="N57" s="8"/>
      <c r="O57" s="8"/>
      <c r="P57" s="8"/>
      <c r="Q57" s="8">
        <f t="shared" si="5"/>
        <v>0</v>
      </c>
      <c r="R57" s="8"/>
      <c r="S57" s="8"/>
      <c r="T57" s="8"/>
      <c r="U57" s="8">
        <f t="shared" si="9"/>
        <v>0</v>
      </c>
      <c r="V57" s="4"/>
      <c r="W57" s="4"/>
      <c r="X57" s="4"/>
      <c r="Y57" s="4"/>
      <c r="Z57" s="8">
        <v>3216</v>
      </c>
      <c r="AA57" s="8">
        <v>20.28</v>
      </c>
      <c r="AB57" s="8">
        <f>1704826/1000</f>
        <v>1704.826</v>
      </c>
      <c r="AC57" s="8">
        <v>4756</v>
      </c>
      <c r="AD57" s="9"/>
    </row>
    <row r="58" spans="2:30" x14ac:dyDescent="0.2">
      <c r="B58" s="4">
        <f t="shared" si="0"/>
        <v>51</v>
      </c>
      <c r="C58" s="34">
        <v>46058</v>
      </c>
      <c r="D58" s="25">
        <v>199.86</v>
      </c>
      <c r="E58" s="8">
        <f t="shared" si="12"/>
        <v>10377.500000000002</v>
      </c>
      <c r="F58" s="8">
        <f t="shared" si="1"/>
        <v>6067.4</v>
      </c>
      <c r="G58" s="4"/>
      <c r="H58" s="4"/>
      <c r="I58" s="20">
        <f>F58-G58+H58</f>
        <v>6067.4</v>
      </c>
      <c r="J58" s="4"/>
      <c r="K58" s="7"/>
      <c r="L58" s="7"/>
      <c r="M58" s="7">
        <f>J58-K58-L58</f>
        <v>0</v>
      </c>
      <c r="N58" s="8"/>
      <c r="O58" s="8"/>
      <c r="P58" s="8"/>
      <c r="Q58" s="8">
        <f t="shared" si="5"/>
        <v>0</v>
      </c>
      <c r="R58" s="8"/>
      <c r="S58" s="8"/>
      <c r="T58" s="8"/>
      <c r="U58" s="8">
        <f t="shared" si="9"/>
        <v>0</v>
      </c>
      <c r="V58" s="4"/>
      <c r="W58" s="4"/>
      <c r="X58" s="4"/>
      <c r="Y58" s="4"/>
      <c r="Z58" s="8"/>
      <c r="AA58" s="8"/>
      <c r="AB58" s="8">
        <f>1989797/1000</f>
        <v>1989.797</v>
      </c>
      <c r="AC58" s="8">
        <v>1173</v>
      </c>
      <c r="AD58" s="9"/>
    </row>
    <row r="59" spans="2:30" x14ac:dyDescent="0.2">
      <c r="B59" s="4">
        <f t="shared" si="0"/>
        <v>52</v>
      </c>
      <c r="C59" s="34">
        <v>46059</v>
      </c>
      <c r="D59" s="25">
        <v>146.47999999999999</v>
      </c>
      <c r="E59" s="8">
        <f t="shared" si="12"/>
        <v>10523.980000000001</v>
      </c>
      <c r="F59" s="8">
        <f t="shared" si="1"/>
        <v>6213.8799999999992</v>
      </c>
      <c r="G59" s="4"/>
      <c r="H59" s="4"/>
      <c r="I59" s="20">
        <f t="shared" si="11"/>
        <v>6213.8799999999992</v>
      </c>
      <c r="J59" s="4"/>
      <c r="K59" s="7"/>
      <c r="L59" s="7"/>
      <c r="M59" s="7">
        <f t="shared" si="8"/>
        <v>0</v>
      </c>
      <c r="N59" s="8"/>
      <c r="O59" s="8"/>
      <c r="P59" s="8"/>
      <c r="Q59" s="8">
        <f t="shared" si="5"/>
        <v>0</v>
      </c>
      <c r="R59" s="8"/>
      <c r="S59" s="8"/>
      <c r="T59" s="8"/>
      <c r="U59" s="8">
        <f t="shared" si="9"/>
        <v>0</v>
      </c>
      <c r="V59" s="4"/>
      <c r="W59" s="4"/>
      <c r="X59" s="4"/>
      <c r="Y59" s="4"/>
      <c r="Z59" s="8"/>
      <c r="AA59" s="8"/>
      <c r="AB59" s="8">
        <f>8853/1000</f>
        <v>8.8529999999999998</v>
      </c>
      <c r="AC59" s="8">
        <v>1062</v>
      </c>
      <c r="AD59" s="9"/>
    </row>
    <row r="60" spans="2:30" x14ac:dyDescent="0.2">
      <c r="B60" s="4">
        <f t="shared" si="0"/>
        <v>53</v>
      </c>
      <c r="C60" s="34">
        <v>46060</v>
      </c>
      <c r="D60" s="25">
        <v>267.02999999999997</v>
      </c>
      <c r="E60" s="8">
        <f t="shared" si="12"/>
        <v>10791.010000000002</v>
      </c>
      <c r="F60" s="8">
        <f t="shared" si="1"/>
        <v>6480.9099999999989</v>
      </c>
      <c r="G60" s="4"/>
      <c r="H60" s="4"/>
      <c r="I60" s="20">
        <f t="shared" si="11"/>
        <v>6480.9099999999989</v>
      </c>
      <c r="J60" s="4"/>
      <c r="K60" s="7"/>
      <c r="L60" s="7"/>
      <c r="M60" s="7">
        <f t="shared" si="8"/>
        <v>0</v>
      </c>
      <c r="N60" s="8"/>
      <c r="O60" s="8"/>
      <c r="P60" s="8"/>
      <c r="Q60" s="8">
        <f t="shared" si="5"/>
        <v>0</v>
      </c>
      <c r="R60" s="8"/>
      <c r="S60" s="8"/>
      <c r="T60" s="8"/>
      <c r="U60" s="8">
        <f t="shared" si="9"/>
        <v>0</v>
      </c>
      <c r="V60" s="4"/>
      <c r="W60" s="4"/>
      <c r="X60" s="4"/>
      <c r="Y60" s="4"/>
      <c r="Z60" s="8"/>
      <c r="AA60" s="8"/>
      <c r="AB60" s="8">
        <v>8.9350000000000005</v>
      </c>
      <c r="AC60" s="8">
        <v>1012</v>
      </c>
      <c r="AD60" s="9"/>
    </row>
    <row r="61" spans="2:30" x14ac:dyDescent="0.2">
      <c r="B61" s="4">
        <f t="shared" si="0"/>
        <v>54</v>
      </c>
      <c r="C61" s="34">
        <v>46061</v>
      </c>
      <c r="D61" s="25"/>
      <c r="E61" s="8">
        <f t="shared" si="12"/>
        <v>10791.010000000002</v>
      </c>
      <c r="F61" s="8">
        <f t="shared" si="1"/>
        <v>6480.9099999999989</v>
      </c>
      <c r="G61" s="4"/>
      <c r="H61" s="4"/>
      <c r="I61" s="20">
        <f t="shared" si="11"/>
        <v>6480.9099999999989</v>
      </c>
      <c r="J61" s="4"/>
      <c r="K61" s="7"/>
      <c r="L61" s="7"/>
      <c r="M61" s="7">
        <f t="shared" si="8"/>
        <v>0</v>
      </c>
      <c r="N61" s="8"/>
      <c r="O61" s="8"/>
      <c r="P61" s="8"/>
      <c r="Q61" s="8">
        <f t="shared" si="5"/>
        <v>0</v>
      </c>
      <c r="R61" s="8"/>
      <c r="S61" s="8"/>
      <c r="T61" s="8"/>
      <c r="U61" s="8">
        <f t="shared" si="9"/>
        <v>0</v>
      </c>
      <c r="V61" s="4"/>
      <c r="W61" s="4"/>
      <c r="X61" s="4"/>
      <c r="Y61" s="4"/>
      <c r="Z61" s="8"/>
      <c r="AA61" s="8"/>
      <c r="AB61" s="8">
        <v>9.2420000000000009</v>
      </c>
      <c r="AC61" s="8">
        <v>575</v>
      </c>
      <c r="AD61" s="9"/>
    </row>
    <row r="62" spans="2:30" x14ac:dyDescent="0.2">
      <c r="B62" s="4">
        <f t="shared" si="0"/>
        <v>55</v>
      </c>
      <c r="C62" s="34">
        <v>46062</v>
      </c>
      <c r="D62" s="25">
        <v>70.819999999999993</v>
      </c>
      <c r="E62" s="8">
        <f t="shared" si="12"/>
        <v>10861.830000000002</v>
      </c>
      <c r="F62" s="8">
        <f t="shared" si="1"/>
        <v>6551.7299999999987</v>
      </c>
      <c r="G62" s="4"/>
      <c r="H62" s="4"/>
      <c r="I62" s="20">
        <f t="shared" si="11"/>
        <v>6551.7299999999987</v>
      </c>
      <c r="J62" s="4"/>
      <c r="K62" s="7"/>
      <c r="L62" s="7"/>
      <c r="M62" s="7">
        <f t="shared" si="8"/>
        <v>0</v>
      </c>
      <c r="N62" s="8"/>
      <c r="O62" s="8"/>
      <c r="P62" s="8"/>
      <c r="Q62" s="8">
        <f t="shared" si="5"/>
        <v>0</v>
      </c>
      <c r="R62" s="8"/>
      <c r="S62" s="8"/>
      <c r="T62" s="8"/>
      <c r="U62" s="8">
        <f t="shared" si="9"/>
        <v>0</v>
      </c>
      <c r="V62" s="4"/>
      <c r="W62" s="4"/>
      <c r="X62" s="4"/>
      <c r="Y62" s="4"/>
      <c r="Z62" s="8"/>
      <c r="AA62" s="8"/>
      <c r="AB62" s="8">
        <v>8.7230000000000008</v>
      </c>
      <c r="AC62" s="8">
        <v>1044</v>
      </c>
      <c r="AD62" s="9"/>
    </row>
    <row r="63" spans="2:30" x14ac:dyDescent="0.2">
      <c r="B63" s="4">
        <f t="shared" si="0"/>
        <v>56</v>
      </c>
      <c r="C63" s="34">
        <v>46063</v>
      </c>
      <c r="D63" s="25">
        <f>170050/1000</f>
        <v>170.05</v>
      </c>
      <c r="E63" s="8">
        <f t="shared" si="12"/>
        <v>11031.880000000001</v>
      </c>
      <c r="F63" s="8">
        <f>I62+D63</f>
        <v>6721.7799999999988</v>
      </c>
      <c r="G63" s="4"/>
      <c r="H63" s="4"/>
      <c r="I63" s="20">
        <f>F63-G63+H63+O63</f>
        <v>6725.0679999999984</v>
      </c>
      <c r="J63" s="4"/>
      <c r="K63" s="7"/>
      <c r="L63" s="7"/>
      <c r="M63" s="7">
        <f t="shared" si="8"/>
        <v>0</v>
      </c>
      <c r="N63" s="8"/>
      <c r="O63" s="8">
        <v>3.2879999999999998</v>
      </c>
      <c r="P63" s="8">
        <v>8.9600000000000009</v>
      </c>
      <c r="Q63" s="8">
        <f>N63-O63-P63</f>
        <v>-12.248000000000001</v>
      </c>
      <c r="R63" s="8"/>
      <c r="S63" s="8"/>
      <c r="T63" s="8"/>
      <c r="U63" s="8">
        <f t="shared" si="9"/>
        <v>0</v>
      </c>
      <c r="V63" s="4"/>
      <c r="W63" s="4"/>
      <c r="X63" s="4"/>
      <c r="Y63" s="4"/>
      <c r="Z63" s="8"/>
      <c r="AA63" s="8"/>
      <c r="AB63" s="8">
        <f>9269/1000</f>
        <v>9.2690000000000001</v>
      </c>
      <c r="AC63" s="8">
        <v>1188</v>
      </c>
      <c r="AD63" s="9"/>
    </row>
    <row r="64" spans="2:30" x14ac:dyDescent="0.2">
      <c r="B64" s="4">
        <f t="shared" si="0"/>
        <v>57</v>
      </c>
      <c r="C64" s="34">
        <v>46064</v>
      </c>
      <c r="D64" s="25">
        <f>259880/1000</f>
        <v>259.88</v>
      </c>
      <c r="E64" s="8">
        <f t="shared" si="12"/>
        <v>11291.76</v>
      </c>
      <c r="F64" s="8">
        <f t="shared" si="1"/>
        <v>6984.9479999999985</v>
      </c>
      <c r="G64" s="4"/>
      <c r="H64" s="4"/>
      <c r="I64" s="20">
        <f t="shared" si="11"/>
        <v>6984.9479999999985</v>
      </c>
      <c r="J64" s="4"/>
      <c r="K64" s="7"/>
      <c r="L64" s="7"/>
      <c r="M64" s="7">
        <f t="shared" si="8"/>
        <v>0</v>
      </c>
      <c r="N64" s="8"/>
      <c r="O64" s="8"/>
      <c r="P64" s="8"/>
      <c r="Q64" s="8">
        <f t="shared" si="5"/>
        <v>0</v>
      </c>
      <c r="R64" s="8"/>
      <c r="S64" s="8"/>
      <c r="T64" s="8"/>
      <c r="U64" s="8">
        <f t="shared" si="9"/>
        <v>0</v>
      </c>
      <c r="V64" s="4"/>
      <c r="W64" s="4"/>
      <c r="X64" s="4"/>
      <c r="Y64" s="4"/>
      <c r="Z64" s="8"/>
      <c r="AA64" s="8"/>
      <c r="AB64" s="8">
        <v>8.7690000000000001</v>
      </c>
      <c r="AC64" s="8">
        <v>1403</v>
      </c>
      <c r="AD64" s="9"/>
    </row>
    <row r="65" spans="2:30" x14ac:dyDescent="0.2">
      <c r="B65" s="4">
        <f t="shared" si="0"/>
        <v>58</v>
      </c>
      <c r="C65" s="34">
        <v>46065</v>
      </c>
      <c r="D65" s="25">
        <f>28420/1000</f>
        <v>28.42</v>
      </c>
      <c r="E65" s="8">
        <f t="shared" si="12"/>
        <v>11320.18</v>
      </c>
      <c r="F65" s="8">
        <f t="shared" si="1"/>
        <v>7013.3679999999986</v>
      </c>
      <c r="G65" s="4"/>
      <c r="H65" s="4"/>
      <c r="I65" s="20">
        <f t="shared" si="11"/>
        <v>7013.3679999999986</v>
      </c>
      <c r="J65" s="4"/>
      <c r="K65" s="7"/>
      <c r="L65" s="7"/>
      <c r="M65" s="7">
        <f t="shared" si="8"/>
        <v>0</v>
      </c>
      <c r="N65" s="8"/>
      <c r="O65" s="8"/>
      <c r="P65" s="8"/>
      <c r="Q65" s="8">
        <f t="shared" si="5"/>
        <v>0</v>
      </c>
      <c r="R65" s="8"/>
      <c r="S65" s="8"/>
      <c r="T65" s="8"/>
      <c r="U65" s="8">
        <f t="shared" si="9"/>
        <v>0</v>
      </c>
      <c r="V65" s="4"/>
      <c r="W65" s="4"/>
      <c r="X65" s="4"/>
      <c r="Y65" s="4"/>
      <c r="Z65" s="8"/>
      <c r="AA65" s="8"/>
      <c r="AB65" s="8">
        <v>9.0950000000000006</v>
      </c>
      <c r="AC65" s="8">
        <v>835</v>
      </c>
      <c r="AD65" s="9"/>
    </row>
    <row r="66" spans="2:30" x14ac:dyDescent="0.2">
      <c r="B66" s="4">
        <f t="shared" si="0"/>
        <v>59</v>
      </c>
      <c r="C66" s="34">
        <v>46066</v>
      </c>
      <c r="D66" s="25">
        <f>100580/1000</f>
        <v>100.58</v>
      </c>
      <c r="E66" s="8">
        <f t="shared" si="12"/>
        <v>11420.76</v>
      </c>
      <c r="F66" s="8">
        <f t="shared" si="1"/>
        <v>7113.9479999999985</v>
      </c>
      <c r="G66" s="4"/>
      <c r="H66" s="4"/>
      <c r="I66" s="20">
        <f t="shared" si="11"/>
        <v>7113.9479999999985</v>
      </c>
      <c r="J66" s="4"/>
      <c r="K66" s="7"/>
      <c r="L66" s="7"/>
      <c r="M66" s="7">
        <f>J66-K66-L66</f>
        <v>0</v>
      </c>
      <c r="N66" s="8"/>
      <c r="O66" s="8"/>
      <c r="P66" s="8">
        <v>27.31</v>
      </c>
      <c r="Q66" s="8">
        <f t="shared" si="5"/>
        <v>-27.31</v>
      </c>
      <c r="R66" s="8"/>
      <c r="S66" s="8"/>
      <c r="T66" s="8"/>
      <c r="U66" s="8">
        <f t="shared" si="9"/>
        <v>0</v>
      </c>
      <c r="V66" s="4"/>
      <c r="W66" s="4"/>
      <c r="X66" s="4"/>
      <c r="Y66" s="4"/>
      <c r="Z66" s="8"/>
      <c r="AA66" s="8"/>
      <c r="AB66" s="8">
        <v>8.9130000000000003</v>
      </c>
      <c r="AC66" s="8">
        <v>705</v>
      </c>
      <c r="AD66" s="9"/>
    </row>
    <row r="67" spans="2:30" x14ac:dyDescent="0.2">
      <c r="B67" s="4">
        <f t="shared" si="0"/>
        <v>60</v>
      </c>
      <c r="C67" s="34">
        <v>46067</v>
      </c>
      <c r="D67" s="25">
        <v>196.78</v>
      </c>
      <c r="E67" s="8">
        <f t="shared" si="12"/>
        <v>11617.54</v>
      </c>
      <c r="F67" s="8">
        <f t="shared" si="1"/>
        <v>7310.7279999999982</v>
      </c>
      <c r="G67" s="4"/>
      <c r="H67" s="4"/>
      <c r="I67" s="20">
        <f t="shared" si="11"/>
        <v>7310.7279999999982</v>
      </c>
      <c r="J67" s="4"/>
      <c r="K67" s="7"/>
      <c r="L67" s="7"/>
      <c r="M67" s="7">
        <f t="shared" si="8"/>
        <v>0</v>
      </c>
      <c r="N67" s="8"/>
      <c r="O67" s="8"/>
      <c r="P67" s="8">
        <v>18.59</v>
      </c>
      <c r="Q67" s="8">
        <f t="shared" si="5"/>
        <v>-18.59</v>
      </c>
      <c r="R67" s="8"/>
      <c r="S67" s="8"/>
      <c r="T67" s="8"/>
      <c r="U67" s="8">
        <f t="shared" si="9"/>
        <v>0</v>
      </c>
      <c r="V67" s="4"/>
      <c r="W67" s="4"/>
      <c r="X67" s="4"/>
      <c r="Y67" s="4"/>
      <c r="Z67" s="8"/>
      <c r="AA67" s="8"/>
      <c r="AB67" s="8">
        <v>8.81</v>
      </c>
      <c r="AC67" s="8">
        <v>700</v>
      </c>
      <c r="AD67" s="9"/>
    </row>
    <row r="68" spans="2:30" x14ac:dyDescent="0.2">
      <c r="B68" s="4">
        <f t="shared" si="0"/>
        <v>61</v>
      </c>
      <c r="C68" s="34">
        <v>46068</v>
      </c>
      <c r="D68" s="25"/>
      <c r="E68" s="8">
        <f t="shared" si="12"/>
        <v>11617.54</v>
      </c>
      <c r="F68" s="8">
        <f t="shared" si="1"/>
        <v>7310.7279999999982</v>
      </c>
      <c r="G68" s="4"/>
      <c r="H68" s="4"/>
      <c r="I68" s="20">
        <f t="shared" si="11"/>
        <v>7310.7279999999982</v>
      </c>
      <c r="J68" s="4"/>
      <c r="K68" s="7"/>
      <c r="L68" s="7"/>
      <c r="M68" s="7">
        <f t="shared" si="8"/>
        <v>0</v>
      </c>
      <c r="N68" s="8"/>
      <c r="O68" s="8"/>
      <c r="P68" s="8"/>
      <c r="Q68" s="8">
        <f t="shared" si="5"/>
        <v>0</v>
      </c>
      <c r="R68" s="8"/>
      <c r="S68" s="8"/>
      <c r="T68" s="8"/>
      <c r="U68" s="8">
        <f t="shared" si="9"/>
        <v>0</v>
      </c>
      <c r="V68" s="4"/>
      <c r="W68" s="4"/>
      <c r="X68" s="4"/>
      <c r="Y68" s="4"/>
      <c r="Z68" s="8"/>
      <c r="AA68" s="8"/>
      <c r="AB68" s="8">
        <v>8.8620000000000001</v>
      </c>
      <c r="AC68" s="8">
        <v>521</v>
      </c>
      <c r="AD68" s="9"/>
    </row>
    <row r="69" spans="2:30" x14ac:dyDescent="0.2">
      <c r="B69" s="4">
        <f t="shared" si="0"/>
        <v>62</v>
      </c>
      <c r="C69" s="34">
        <v>46069</v>
      </c>
      <c r="D69" s="25">
        <v>57.4</v>
      </c>
      <c r="E69" s="8">
        <f t="shared" si="12"/>
        <v>11674.94</v>
      </c>
      <c r="F69" s="8">
        <f t="shared" si="1"/>
        <v>7368.1279999999979</v>
      </c>
      <c r="G69" s="4"/>
      <c r="H69" s="4"/>
      <c r="I69" s="20">
        <f t="shared" si="11"/>
        <v>7368.1279999999979</v>
      </c>
      <c r="J69" s="4"/>
      <c r="K69" s="7"/>
      <c r="L69" s="7"/>
      <c r="M69" s="7">
        <f t="shared" si="8"/>
        <v>0</v>
      </c>
      <c r="N69" s="8"/>
      <c r="O69" s="8"/>
      <c r="P69" s="8">
        <v>18.36</v>
      </c>
      <c r="Q69" s="8">
        <f t="shared" si="5"/>
        <v>-18.36</v>
      </c>
      <c r="R69" s="8"/>
      <c r="S69" s="8"/>
      <c r="T69" s="8"/>
      <c r="U69" s="8">
        <f t="shared" si="9"/>
        <v>0</v>
      </c>
      <c r="V69" s="4"/>
      <c r="W69" s="4"/>
      <c r="X69" s="4"/>
      <c r="Y69" s="4"/>
      <c r="Z69" s="8"/>
      <c r="AA69" s="8"/>
      <c r="AB69" s="8">
        <v>8.8819999999999997</v>
      </c>
      <c r="AC69" s="8">
        <v>609</v>
      </c>
      <c r="AD69" s="9"/>
    </row>
    <row r="70" spans="2:30" x14ac:dyDescent="0.2">
      <c r="B70" s="4">
        <f t="shared" si="0"/>
        <v>63</v>
      </c>
      <c r="C70" s="34">
        <v>46070</v>
      </c>
      <c r="D70" s="25"/>
      <c r="E70" s="8">
        <f t="shared" si="12"/>
        <v>11674.94</v>
      </c>
      <c r="F70" s="8">
        <f t="shared" si="1"/>
        <v>7368.1279999999979</v>
      </c>
      <c r="G70" s="4"/>
      <c r="H70" s="4"/>
      <c r="I70" s="20">
        <f t="shared" si="11"/>
        <v>7368.1279999999979</v>
      </c>
      <c r="J70" s="4"/>
      <c r="K70" s="7"/>
      <c r="L70" s="7"/>
      <c r="M70" s="7">
        <f t="shared" si="8"/>
        <v>0</v>
      </c>
      <c r="N70" s="8"/>
      <c r="O70" s="8"/>
      <c r="P70" s="8"/>
      <c r="Q70" s="8">
        <f t="shared" si="5"/>
        <v>0</v>
      </c>
      <c r="R70" s="8"/>
      <c r="S70" s="8"/>
      <c r="T70" s="8"/>
      <c r="U70" s="8">
        <f t="shared" si="9"/>
        <v>0</v>
      </c>
      <c r="V70" s="4"/>
      <c r="W70" s="4"/>
      <c r="X70" s="4"/>
      <c r="Y70" s="4"/>
      <c r="Z70" s="8"/>
      <c r="AA70" s="8"/>
      <c r="AB70" s="8">
        <f>17788/1000</f>
        <v>17.788</v>
      </c>
      <c r="AC70" s="8">
        <v>600</v>
      </c>
      <c r="AD70" s="9"/>
    </row>
    <row r="71" spans="2:30" x14ac:dyDescent="0.2">
      <c r="B71" s="4">
        <f t="shared" si="0"/>
        <v>64</v>
      </c>
      <c r="C71" s="34">
        <v>46071</v>
      </c>
      <c r="D71" s="25">
        <v>57.43</v>
      </c>
      <c r="E71" s="8">
        <f t="shared" si="12"/>
        <v>11732.37</v>
      </c>
      <c r="F71" s="8">
        <f t="shared" si="1"/>
        <v>7425.5579999999982</v>
      </c>
      <c r="G71" s="4"/>
      <c r="H71" s="4"/>
      <c r="I71" s="20">
        <f t="shared" si="11"/>
        <v>7425.5579999999982</v>
      </c>
      <c r="J71" s="4"/>
      <c r="K71" s="7"/>
      <c r="L71" s="7"/>
      <c r="M71" s="7">
        <f t="shared" si="8"/>
        <v>0</v>
      </c>
      <c r="N71" s="8"/>
      <c r="O71" s="8"/>
      <c r="P71" s="8">
        <v>9.09</v>
      </c>
      <c r="Q71" s="8">
        <f t="shared" si="5"/>
        <v>-9.09</v>
      </c>
      <c r="R71" s="8"/>
      <c r="S71" s="8"/>
      <c r="T71" s="8"/>
      <c r="U71" s="8">
        <f t="shared" si="9"/>
        <v>0</v>
      </c>
      <c r="V71" s="4"/>
      <c r="W71" s="4"/>
      <c r="X71" s="4"/>
      <c r="Y71" s="4"/>
      <c r="Z71" s="8">
        <v>4186</v>
      </c>
      <c r="AA71" s="8">
        <v>8.85</v>
      </c>
      <c r="AB71" s="8">
        <f>1454764/1000</f>
        <v>1454.7639999999999</v>
      </c>
      <c r="AC71" s="8">
        <v>4103</v>
      </c>
      <c r="AD71" s="9"/>
    </row>
    <row r="72" spans="2:30" x14ac:dyDescent="0.2">
      <c r="B72" s="4">
        <f t="shared" si="0"/>
        <v>65</v>
      </c>
      <c r="C72" s="34">
        <v>46072</v>
      </c>
      <c r="D72" s="25">
        <v>114.67</v>
      </c>
      <c r="E72" s="8">
        <f t="shared" si="12"/>
        <v>11847.04</v>
      </c>
      <c r="F72" s="8">
        <f t="shared" si="1"/>
        <v>7540.2279999999982</v>
      </c>
      <c r="G72" s="4">
        <v>84.5</v>
      </c>
      <c r="H72" s="4"/>
      <c r="I72" s="20">
        <f>F72-G72+H72</f>
        <v>7455.7279999999982</v>
      </c>
      <c r="J72" s="4">
        <v>60.695</v>
      </c>
      <c r="K72" s="7"/>
      <c r="L72" s="7"/>
      <c r="M72" s="7">
        <f t="shared" si="8"/>
        <v>60.695</v>
      </c>
      <c r="N72" s="8"/>
      <c r="O72" s="8"/>
      <c r="P72" s="8"/>
      <c r="Q72" s="8">
        <f t="shared" si="5"/>
        <v>0</v>
      </c>
      <c r="R72" s="8"/>
      <c r="S72" s="8"/>
      <c r="T72" s="8"/>
      <c r="U72" s="8">
        <f t="shared" si="9"/>
        <v>0</v>
      </c>
      <c r="V72" s="4">
        <v>3.5</v>
      </c>
      <c r="W72" s="4">
        <v>837.3</v>
      </c>
      <c r="X72" s="4">
        <v>50.58</v>
      </c>
      <c r="Y72" s="4">
        <v>604</v>
      </c>
      <c r="Z72" s="8">
        <v>8139</v>
      </c>
      <c r="AA72" s="8">
        <v>88.5</v>
      </c>
      <c r="AB72" s="8">
        <f>2346938/1000</f>
        <v>2346.9380000000001</v>
      </c>
      <c r="AC72" s="8">
        <v>5889</v>
      </c>
      <c r="AD72" s="9"/>
    </row>
    <row r="73" spans="2:30" x14ac:dyDescent="0.2">
      <c r="B73" s="4">
        <f t="shared" si="0"/>
        <v>66</v>
      </c>
      <c r="C73" s="34">
        <v>46073</v>
      </c>
      <c r="D73" s="25">
        <v>57.39</v>
      </c>
      <c r="E73" s="8">
        <f>E72+D73</f>
        <v>11904.43</v>
      </c>
      <c r="F73" s="8">
        <f t="shared" si="1"/>
        <v>7513.1179999999986</v>
      </c>
      <c r="G73" s="4">
        <v>307.8</v>
      </c>
      <c r="H73" s="4"/>
      <c r="I73" s="20">
        <f t="shared" si="11"/>
        <v>7205.3179999999984</v>
      </c>
      <c r="J73" s="4">
        <v>288.87599999999998</v>
      </c>
      <c r="K73" s="7"/>
      <c r="L73" s="7"/>
      <c r="M73" s="7">
        <f t="shared" si="8"/>
        <v>288.87599999999998</v>
      </c>
      <c r="N73" s="8"/>
      <c r="O73" s="8"/>
      <c r="P73" s="8"/>
      <c r="Q73" s="8">
        <f t="shared" si="5"/>
        <v>0</v>
      </c>
      <c r="R73" s="8"/>
      <c r="S73" s="8"/>
      <c r="T73" s="8"/>
      <c r="U73" s="8">
        <f t="shared" si="9"/>
        <v>0</v>
      </c>
      <c r="V73" s="4">
        <v>4.0129999999999999</v>
      </c>
      <c r="W73" s="4">
        <v>3130.1</v>
      </c>
      <c r="X73" s="4">
        <v>184.6</v>
      </c>
      <c r="Y73" s="4">
        <v>971.72</v>
      </c>
      <c r="Z73" s="8">
        <v>6877</v>
      </c>
      <c r="AA73" s="8">
        <v>42.58</v>
      </c>
      <c r="AB73" s="8">
        <f>3055830/1000</f>
        <v>3055.83</v>
      </c>
      <c r="AC73" s="8">
        <v>7197</v>
      </c>
      <c r="AD73" s="9"/>
    </row>
    <row r="74" spans="2:30" x14ac:dyDescent="0.2">
      <c r="B74" s="4">
        <f t="shared" ref="B74:B137" si="13">IF(C74="","",+B73+1)</f>
        <v>67</v>
      </c>
      <c r="C74" s="34">
        <v>46074</v>
      </c>
      <c r="D74" s="25">
        <v>57.32</v>
      </c>
      <c r="E74" s="8">
        <f t="shared" si="12"/>
        <v>11961.75</v>
      </c>
      <c r="F74" s="8">
        <f t="shared" ref="F74:F137" si="14">I73+D74</f>
        <v>7262.6379999999981</v>
      </c>
      <c r="G74" s="4">
        <v>303.2</v>
      </c>
      <c r="H74" s="4"/>
      <c r="I74" s="20">
        <f t="shared" si="11"/>
        <v>6959.4379999999983</v>
      </c>
      <c r="J74" s="4">
        <v>282.22500000000002</v>
      </c>
      <c r="K74" s="7"/>
      <c r="L74" s="7"/>
      <c r="M74" s="7">
        <f t="shared" si="8"/>
        <v>282.22500000000002</v>
      </c>
      <c r="N74" s="8"/>
      <c r="O74" s="8"/>
      <c r="P74" s="8">
        <v>27.18</v>
      </c>
      <c r="Q74" s="8">
        <f t="shared" si="5"/>
        <v>-27.18</v>
      </c>
      <c r="R74" s="8"/>
      <c r="S74" s="8"/>
      <c r="T74" s="8"/>
      <c r="U74" s="8">
        <f t="shared" si="9"/>
        <v>0</v>
      </c>
      <c r="V74" s="4">
        <v>11.071999999999999</v>
      </c>
      <c r="W74" s="4">
        <v>3023.4</v>
      </c>
      <c r="X74" s="4">
        <v>181.9</v>
      </c>
      <c r="Y74" s="4">
        <v>1088.33</v>
      </c>
      <c r="Z74" s="8">
        <v>5998</v>
      </c>
      <c r="AA74" s="8">
        <v>44.28</v>
      </c>
      <c r="AB74" s="8">
        <f>3088521/1000</f>
        <v>3088.5210000000002</v>
      </c>
      <c r="AC74" s="8">
        <v>7156</v>
      </c>
      <c r="AD74" s="9"/>
    </row>
    <row r="75" spans="2:30" x14ac:dyDescent="0.2">
      <c r="B75" s="4">
        <f t="shared" si="13"/>
        <v>68</v>
      </c>
      <c r="C75" s="34">
        <v>46075</v>
      </c>
      <c r="D75" s="25"/>
      <c r="E75" s="8">
        <f t="shared" si="12"/>
        <v>11961.75</v>
      </c>
      <c r="F75" s="8">
        <f t="shared" si="14"/>
        <v>6959.4379999999983</v>
      </c>
      <c r="G75" s="4">
        <v>311.8</v>
      </c>
      <c r="H75" s="4"/>
      <c r="I75" s="20">
        <f t="shared" si="11"/>
        <v>6647.6379999999981</v>
      </c>
      <c r="J75" s="4">
        <v>269.99</v>
      </c>
      <c r="K75" s="7"/>
      <c r="L75" s="7"/>
      <c r="M75" s="7">
        <f t="shared" si="8"/>
        <v>269.99</v>
      </c>
      <c r="N75" s="8"/>
      <c r="O75" s="8"/>
      <c r="P75" s="8"/>
      <c r="Q75" s="8">
        <f t="shared" si="5"/>
        <v>0</v>
      </c>
      <c r="R75" s="8"/>
      <c r="S75" s="8"/>
      <c r="T75" s="8"/>
      <c r="U75" s="8">
        <f t="shared" si="9"/>
        <v>0</v>
      </c>
      <c r="V75" s="4">
        <v>21.876000000000001</v>
      </c>
      <c r="W75" s="4">
        <v>3151</v>
      </c>
      <c r="X75" s="4">
        <v>187.2</v>
      </c>
      <c r="Y75" s="4">
        <f>1028</f>
        <v>1028</v>
      </c>
      <c r="Z75" s="8">
        <v>5849</v>
      </c>
      <c r="AA75" s="8">
        <v>44.3</v>
      </c>
      <c r="AB75" s="8">
        <f>3146051/1000</f>
        <v>3146.0509999999999</v>
      </c>
      <c r="AC75" s="8">
        <v>7319</v>
      </c>
      <c r="AD75" s="9"/>
    </row>
    <row r="76" spans="2:30" x14ac:dyDescent="0.2">
      <c r="B76" s="4">
        <f t="shared" si="13"/>
        <v>69</v>
      </c>
      <c r="C76" s="34">
        <v>46076</v>
      </c>
      <c r="D76" s="25">
        <v>57.38</v>
      </c>
      <c r="E76" s="8">
        <f t="shared" si="12"/>
        <v>12019.13</v>
      </c>
      <c r="F76" s="8">
        <f>I75+D76</f>
        <v>6705.0179999999982</v>
      </c>
      <c r="G76" s="4">
        <v>68.400000000000006</v>
      </c>
      <c r="H76" s="4"/>
      <c r="I76" s="20">
        <f t="shared" si="11"/>
        <v>6636.6179999999986</v>
      </c>
      <c r="J76" s="4">
        <v>80.69</v>
      </c>
      <c r="K76" s="7"/>
      <c r="L76" s="7"/>
      <c r="M76" s="7">
        <f t="shared" si="8"/>
        <v>80.69</v>
      </c>
      <c r="N76" s="8"/>
      <c r="O76" s="8"/>
      <c r="P76" s="8"/>
      <c r="Q76" s="8">
        <f t="shared" si="5"/>
        <v>0</v>
      </c>
      <c r="R76" s="8"/>
      <c r="S76" s="8"/>
      <c r="T76" s="8"/>
      <c r="U76" s="8">
        <f t="shared" si="9"/>
        <v>0</v>
      </c>
      <c r="V76" s="4">
        <v>17.562000000000001</v>
      </c>
      <c r="W76" s="4">
        <v>693.8</v>
      </c>
      <c r="X76" s="4">
        <v>41</v>
      </c>
      <c r="Y76" s="4">
        <v>705.3</v>
      </c>
      <c r="Z76" s="8">
        <v>5947</v>
      </c>
      <c r="AA76" s="8">
        <v>37.64</v>
      </c>
      <c r="AB76" s="8">
        <f>2690669/1000</f>
        <v>2690.6689999999999</v>
      </c>
      <c r="AC76" s="8">
        <v>6317</v>
      </c>
      <c r="AD76" s="9"/>
    </row>
    <row r="77" spans="2:30" x14ac:dyDescent="0.2">
      <c r="B77" s="4">
        <f t="shared" si="13"/>
        <v>70</v>
      </c>
      <c r="C77" s="34">
        <v>46077</v>
      </c>
      <c r="D77" s="25">
        <v>114.64</v>
      </c>
      <c r="E77" s="8">
        <f t="shared" si="12"/>
        <v>12133.769999999999</v>
      </c>
      <c r="F77" s="8">
        <f>I76+D77</f>
        <v>6751.2579999999989</v>
      </c>
      <c r="G77" s="4"/>
      <c r="H77" s="4"/>
      <c r="I77" s="20">
        <f>F77-G77+H77</f>
        <v>6751.2579999999989</v>
      </c>
      <c r="J77" s="4">
        <v>22.236999999999998</v>
      </c>
      <c r="K77" s="7"/>
      <c r="L77" s="7"/>
      <c r="M77" s="7">
        <f t="shared" si="8"/>
        <v>22.236999999999998</v>
      </c>
      <c r="N77" s="8"/>
      <c r="O77" s="8"/>
      <c r="P77" s="8"/>
      <c r="Q77" s="8">
        <f t="shared" si="5"/>
        <v>0</v>
      </c>
      <c r="R77" s="8"/>
      <c r="S77" s="8"/>
      <c r="T77" s="8"/>
      <c r="U77" s="8">
        <f t="shared" si="9"/>
        <v>0</v>
      </c>
      <c r="V77" s="4">
        <v>19.765000000000001</v>
      </c>
      <c r="W77" s="4"/>
      <c r="X77" s="4"/>
      <c r="Y77" s="4"/>
      <c r="Z77" s="8">
        <v>4494</v>
      </c>
      <c r="AA77" s="8">
        <v>20.27</v>
      </c>
      <c r="AB77" s="8">
        <f>1524768/1000</f>
        <v>1524.768</v>
      </c>
      <c r="AC77" s="8">
        <v>4357</v>
      </c>
      <c r="AD77" s="9"/>
    </row>
    <row r="78" spans="2:30" x14ac:dyDescent="0.2">
      <c r="B78" s="4">
        <f t="shared" si="13"/>
        <v>71</v>
      </c>
      <c r="C78" s="34">
        <v>46078</v>
      </c>
      <c r="D78" s="25">
        <v>114.75</v>
      </c>
      <c r="E78" s="8">
        <f t="shared" si="12"/>
        <v>12248.519999999999</v>
      </c>
      <c r="F78" s="8">
        <f t="shared" si="14"/>
        <v>6866.0079999999989</v>
      </c>
      <c r="G78" s="4"/>
      <c r="H78" s="4"/>
      <c r="I78" s="20">
        <f>F78-G78+H78</f>
        <v>6866.0079999999989</v>
      </c>
      <c r="J78" s="4"/>
      <c r="K78" s="7"/>
      <c r="L78" s="7"/>
      <c r="M78" s="7">
        <f t="shared" si="8"/>
        <v>0</v>
      </c>
      <c r="N78" s="8"/>
      <c r="O78" s="8"/>
      <c r="P78" s="8">
        <v>18.05</v>
      </c>
      <c r="Q78" s="8">
        <f t="shared" si="5"/>
        <v>-18.05</v>
      </c>
      <c r="R78" s="8"/>
      <c r="S78" s="8"/>
      <c r="T78" s="8"/>
      <c r="U78" s="8">
        <f t="shared" si="9"/>
        <v>0</v>
      </c>
      <c r="V78" s="4"/>
      <c r="W78" s="4"/>
      <c r="X78" s="4"/>
      <c r="Y78" s="4"/>
      <c r="Z78" s="8"/>
      <c r="AA78" s="8"/>
      <c r="AB78" s="8">
        <f>9203/1000</f>
        <v>9.2029999999999994</v>
      </c>
      <c r="AC78" s="8">
        <v>1098</v>
      </c>
      <c r="AD78" s="9"/>
    </row>
    <row r="79" spans="2:30" x14ac:dyDescent="0.2">
      <c r="B79" s="4">
        <f t="shared" si="13"/>
        <v>72</v>
      </c>
      <c r="C79" s="34">
        <v>46079</v>
      </c>
      <c r="D79" s="25">
        <v>100.49</v>
      </c>
      <c r="E79" s="8">
        <f t="shared" si="12"/>
        <v>12349.009999999998</v>
      </c>
      <c r="F79" s="8">
        <f t="shared" si="14"/>
        <v>6966.4979999999987</v>
      </c>
      <c r="G79" s="4"/>
      <c r="H79" s="4"/>
      <c r="I79" s="20">
        <f t="shared" si="11"/>
        <v>6966.4979999999987</v>
      </c>
      <c r="J79" s="4"/>
      <c r="K79" s="7"/>
      <c r="L79" s="7"/>
      <c r="M79" s="7">
        <f t="shared" si="8"/>
        <v>0</v>
      </c>
      <c r="N79" s="8"/>
      <c r="O79" s="8"/>
      <c r="P79" s="8"/>
      <c r="Q79" s="8">
        <f t="shared" si="5"/>
        <v>0</v>
      </c>
      <c r="R79" s="8"/>
      <c r="S79" s="8"/>
      <c r="T79" s="8"/>
      <c r="U79" s="8">
        <f t="shared" si="9"/>
        <v>0</v>
      </c>
      <c r="V79" s="4"/>
      <c r="W79" s="4"/>
      <c r="X79" s="4"/>
      <c r="Y79" s="4"/>
      <c r="Z79" s="8"/>
      <c r="AA79" s="8"/>
      <c r="AB79" s="8">
        <f>8835/1000</f>
        <v>8.8350000000000009</v>
      </c>
      <c r="AC79" s="8">
        <v>922</v>
      </c>
      <c r="AD79" s="9"/>
    </row>
    <row r="80" spans="2:30" x14ac:dyDescent="0.2">
      <c r="B80" s="4">
        <f t="shared" si="13"/>
        <v>73</v>
      </c>
      <c r="C80" s="34">
        <v>46080</v>
      </c>
      <c r="D80" s="25">
        <v>57.34</v>
      </c>
      <c r="E80" s="8">
        <f t="shared" si="12"/>
        <v>12406.349999999999</v>
      </c>
      <c r="F80" s="8">
        <f>I79+D80</f>
        <v>7023.8379999999988</v>
      </c>
      <c r="G80" s="4"/>
      <c r="H80" s="4"/>
      <c r="I80" s="20">
        <f>F80-G80+H80</f>
        <v>7023.8379999999988</v>
      </c>
      <c r="J80" s="4"/>
      <c r="K80" s="7"/>
      <c r="L80" s="7"/>
      <c r="M80" s="7">
        <f t="shared" si="8"/>
        <v>0</v>
      </c>
      <c r="N80" s="8"/>
      <c r="O80" s="8"/>
      <c r="P80" s="8"/>
      <c r="Q80" s="8">
        <f t="shared" si="5"/>
        <v>0</v>
      </c>
      <c r="R80" s="8"/>
      <c r="S80" s="8"/>
      <c r="T80" s="8"/>
      <c r="U80" s="8">
        <f t="shared" si="9"/>
        <v>0</v>
      </c>
      <c r="V80" s="4"/>
      <c r="W80" s="4"/>
      <c r="X80" s="4"/>
      <c r="Y80" s="4"/>
      <c r="Z80" s="8"/>
      <c r="AA80" s="8"/>
      <c r="AB80" s="8">
        <f>8942/1000</f>
        <v>8.9420000000000002</v>
      </c>
      <c r="AC80" s="8">
        <v>1200</v>
      </c>
      <c r="AD80" s="9"/>
    </row>
    <row r="81" spans="2:30" x14ac:dyDescent="0.2">
      <c r="B81" s="4">
        <f t="shared" si="13"/>
        <v>74</v>
      </c>
      <c r="C81" s="34">
        <v>46081</v>
      </c>
      <c r="D81" s="25">
        <v>99.9</v>
      </c>
      <c r="E81" s="8">
        <f t="shared" si="12"/>
        <v>12506.249999999998</v>
      </c>
      <c r="F81" s="8">
        <f t="shared" si="14"/>
        <v>7123.7379999999985</v>
      </c>
      <c r="G81" s="4"/>
      <c r="H81" s="4"/>
      <c r="I81" s="20">
        <f t="shared" si="11"/>
        <v>7123.7379999999985</v>
      </c>
      <c r="J81" s="4"/>
      <c r="K81" s="7"/>
      <c r="L81" s="7"/>
      <c r="M81" s="7">
        <f t="shared" si="8"/>
        <v>0</v>
      </c>
      <c r="N81" s="8"/>
      <c r="O81" s="8"/>
      <c r="P81" s="8">
        <v>36.75</v>
      </c>
      <c r="Q81" s="8">
        <f t="shared" si="5"/>
        <v>-36.75</v>
      </c>
      <c r="R81" s="8"/>
      <c r="S81" s="8"/>
      <c r="T81" s="8"/>
      <c r="U81" s="8">
        <f t="shared" si="9"/>
        <v>0</v>
      </c>
      <c r="V81" s="4"/>
      <c r="W81" s="4"/>
      <c r="X81" s="4"/>
      <c r="Y81" s="4"/>
      <c r="Z81" s="8"/>
      <c r="AA81" s="8"/>
      <c r="AB81" s="8">
        <f>8920/1000</f>
        <v>8.92</v>
      </c>
      <c r="AC81" s="8">
        <v>1103</v>
      </c>
      <c r="AD81" s="9"/>
    </row>
    <row r="82" spans="2:30" x14ac:dyDescent="0.2">
      <c r="B82" s="4">
        <f t="shared" si="13"/>
        <v>75</v>
      </c>
      <c r="C82" s="34">
        <v>46082</v>
      </c>
      <c r="D82" s="25">
        <v>0</v>
      </c>
      <c r="E82" s="8">
        <f t="shared" si="12"/>
        <v>12506.249999999998</v>
      </c>
      <c r="F82" s="8">
        <f t="shared" si="14"/>
        <v>7123.7379999999985</v>
      </c>
      <c r="G82" s="4"/>
      <c r="H82" s="4"/>
      <c r="I82" s="20">
        <f t="shared" si="11"/>
        <v>7123.7379999999985</v>
      </c>
      <c r="J82" s="4"/>
      <c r="K82" s="7"/>
      <c r="L82" s="7"/>
      <c r="M82" s="7">
        <f t="shared" si="8"/>
        <v>0</v>
      </c>
      <c r="N82" s="8"/>
      <c r="O82" s="8"/>
      <c r="P82" s="8"/>
      <c r="Q82" s="8">
        <f t="shared" si="5"/>
        <v>0</v>
      </c>
      <c r="R82" s="8"/>
      <c r="S82" s="8"/>
      <c r="T82" s="8"/>
      <c r="U82" s="8">
        <f t="shared" si="9"/>
        <v>0</v>
      </c>
      <c r="V82" s="4"/>
      <c r="W82" s="4"/>
      <c r="X82" s="4"/>
      <c r="Y82" s="4"/>
      <c r="Z82" s="8"/>
      <c r="AA82" s="8"/>
      <c r="AB82" s="8">
        <f>8.962</f>
        <v>8.9619999999999997</v>
      </c>
      <c r="AC82" s="8">
        <v>700</v>
      </c>
      <c r="AD82" s="9"/>
    </row>
    <row r="83" spans="2:30" x14ac:dyDescent="0.2">
      <c r="B83" s="4">
        <f t="shared" si="13"/>
        <v>76</v>
      </c>
      <c r="C83" s="34">
        <v>46083</v>
      </c>
      <c r="D83" s="25">
        <f>100260/1000</f>
        <v>100.26</v>
      </c>
      <c r="E83" s="8">
        <f t="shared" si="12"/>
        <v>12606.509999999998</v>
      </c>
      <c r="F83" s="8">
        <f t="shared" si="14"/>
        <v>7223.9979999999987</v>
      </c>
      <c r="G83" s="4"/>
      <c r="H83" s="4"/>
      <c r="I83" s="20">
        <f t="shared" si="11"/>
        <v>7223.9979999999987</v>
      </c>
      <c r="J83" s="4"/>
      <c r="K83" s="7"/>
      <c r="L83" s="7"/>
      <c r="M83" s="7">
        <f t="shared" si="8"/>
        <v>0</v>
      </c>
      <c r="N83" s="8"/>
      <c r="O83" s="8"/>
      <c r="P83" s="8"/>
      <c r="Q83" s="8">
        <f t="shared" si="5"/>
        <v>0</v>
      </c>
      <c r="R83" s="8"/>
      <c r="S83" s="8"/>
      <c r="T83" s="8"/>
      <c r="U83" s="8">
        <f t="shared" si="9"/>
        <v>0</v>
      </c>
      <c r="V83" s="4"/>
      <c r="W83" s="4"/>
      <c r="X83" s="4"/>
      <c r="Y83" s="4"/>
      <c r="Z83" s="8"/>
      <c r="AA83" s="8"/>
      <c r="AB83" s="8">
        <f>8.722</f>
        <v>8.7219999999999995</v>
      </c>
      <c r="AC83" s="8">
        <v>1175</v>
      </c>
      <c r="AD83" s="9"/>
    </row>
    <row r="84" spans="2:30" x14ac:dyDescent="0.2">
      <c r="B84" s="4">
        <f t="shared" si="13"/>
        <v>77</v>
      </c>
      <c r="C84" s="34">
        <v>46084</v>
      </c>
      <c r="D84" s="25">
        <v>100.01</v>
      </c>
      <c r="E84" s="8">
        <f t="shared" si="12"/>
        <v>12706.519999999999</v>
      </c>
      <c r="F84" s="8">
        <f t="shared" si="14"/>
        <v>7324.0079999999989</v>
      </c>
      <c r="G84" s="4"/>
      <c r="H84" s="4"/>
      <c r="I84" s="20">
        <f t="shared" si="11"/>
        <v>7324.0079999999989</v>
      </c>
      <c r="J84" s="4"/>
      <c r="K84" s="7"/>
      <c r="L84" s="7"/>
      <c r="M84" s="7">
        <f t="shared" si="8"/>
        <v>0</v>
      </c>
      <c r="N84" s="8"/>
      <c r="O84" s="8"/>
      <c r="P84" s="8"/>
      <c r="Q84" s="8">
        <f t="shared" si="5"/>
        <v>0</v>
      </c>
      <c r="R84" s="8"/>
      <c r="S84" s="8"/>
      <c r="T84" s="8"/>
      <c r="U84" s="8">
        <f t="shared" si="9"/>
        <v>0</v>
      </c>
      <c r="V84" s="4"/>
      <c r="W84" s="4"/>
      <c r="X84" s="4"/>
      <c r="Y84" s="4"/>
      <c r="Z84" s="8">
        <v>103</v>
      </c>
      <c r="AA84" s="8"/>
      <c r="AB84" s="8">
        <f>8937/1000</f>
        <v>8.9369999999999994</v>
      </c>
      <c r="AC84" s="8">
        <v>1065</v>
      </c>
      <c r="AD84" s="9"/>
    </row>
    <row r="85" spans="2:30" x14ac:dyDescent="0.2">
      <c r="B85" s="4">
        <f t="shared" si="13"/>
        <v>78</v>
      </c>
      <c r="C85" s="34">
        <v>46085</v>
      </c>
      <c r="D85" s="25">
        <v>99.92</v>
      </c>
      <c r="E85" s="8">
        <f t="shared" si="12"/>
        <v>12806.439999999999</v>
      </c>
      <c r="F85" s="8">
        <f t="shared" si="14"/>
        <v>7423.927999999999</v>
      </c>
      <c r="G85" s="4"/>
      <c r="H85" s="4"/>
      <c r="I85" s="20">
        <f t="shared" si="11"/>
        <v>7423.927999999999</v>
      </c>
      <c r="J85" s="4"/>
      <c r="K85" s="7"/>
      <c r="L85" s="7"/>
      <c r="M85" s="7">
        <f t="shared" si="8"/>
        <v>0</v>
      </c>
      <c r="N85" s="8"/>
      <c r="O85" s="8"/>
      <c r="P85" s="8"/>
      <c r="Q85" s="8">
        <f t="shared" si="5"/>
        <v>0</v>
      </c>
      <c r="R85" s="8"/>
      <c r="S85" s="8"/>
      <c r="T85" s="8"/>
      <c r="U85" s="8">
        <f t="shared" si="9"/>
        <v>0</v>
      </c>
      <c r="V85" s="4"/>
      <c r="W85" s="4"/>
      <c r="X85" s="4"/>
      <c r="Y85" s="4"/>
      <c r="Z85" s="8"/>
      <c r="AA85" s="8"/>
      <c r="AB85" s="8">
        <f>9133/1000</f>
        <v>9.1329999999999991</v>
      </c>
      <c r="AC85" s="8">
        <v>918</v>
      </c>
      <c r="AD85" s="9"/>
    </row>
    <row r="86" spans="2:30" x14ac:dyDescent="0.2">
      <c r="B86" s="4">
        <f t="shared" si="13"/>
        <v>79</v>
      </c>
      <c r="C86" s="34">
        <v>46086</v>
      </c>
      <c r="D86" s="25">
        <v>100.14</v>
      </c>
      <c r="E86" s="8">
        <f t="shared" si="12"/>
        <v>12906.579999999998</v>
      </c>
      <c r="F86" s="8">
        <f t="shared" si="14"/>
        <v>7524.0679999999993</v>
      </c>
      <c r="G86" s="4"/>
      <c r="H86" s="4"/>
      <c r="I86" s="20">
        <f t="shared" si="11"/>
        <v>7524.0679999999993</v>
      </c>
      <c r="J86" s="4"/>
      <c r="K86" s="7"/>
      <c r="L86" s="7"/>
      <c r="M86" s="7">
        <f t="shared" si="8"/>
        <v>0</v>
      </c>
      <c r="N86" s="8"/>
      <c r="O86" s="8"/>
      <c r="P86" s="8">
        <v>9.06</v>
      </c>
      <c r="Q86" s="8">
        <f t="shared" si="5"/>
        <v>-9.06</v>
      </c>
      <c r="R86" s="8"/>
      <c r="S86" s="8"/>
      <c r="T86" s="8"/>
      <c r="U86" s="8">
        <f t="shared" si="9"/>
        <v>0</v>
      </c>
      <c r="V86" s="4"/>
      <c r="W86" s="4"/>
      <c r="X86" s="4"/>
      <c r="Y86" s="4"/>
      <c r="Z86" s="8"/>
      <c r="AA86" s="8"/>
      <c r="AB86" s="8">
        <f>9233/1000</f>
        <v>9.2330000000000005</v>
      </c>
      <c r="AC86" s="8">
        <v>903</v>
      </c>
      <c r="AD86" s="9"/>
    </row>
    <row r="87" spans="2:30" x14ac:dyDescent="0.2">
      <c r="B87" s="4">
        <f t="shared" si="13"/>
        <v>80</v>
      </c>
      <c r="C87" s="34">
        <v>46087</v>
      </c>
      <c r="D87" s="25">
        <v>86.53</v>
      </c>
      <c r="E87" s="8">
        <f t="shared" si="12"/>
        <v>12993.109999999999</v>
      </c>
      <c r="F87" s="8">
        <f t="shared" si="14"/>
        <v>7610.597999999999</v>
      </c>
      <c r="G87" s="4"/>
      <c r="H87" s="4"/>
      <c r="I87" s="20">
        <f t="shared" si="11"/>
        <v>7610.597999999999</v>
      </c>
      <c r="J87" s="4"/>
      <c r="K87" s="7"/>
      <c r="L87" s="7"/>
      <c r="M87" s="7">
        <f t="shared" si="8"/>
        <v>0</v>
      </c>
      <c r="N87" s="8"/>
      <c r="O87" s="8"/>
      <c r="P87" s="8">
        <v>66.39</v>
      </c>
      <c r="Q87" s="8">
        <f t="shared" si="5"/>
        <v>-66.39</v>
      </c>
      <c r="R87" s="8"/>
      <c r="S87" s="8"/>
      <c r="T87" s="8"/>
      <c r="U87" s="8">
        <f t="shared" si="9"/>
        <v>0</v>
      </c>
      <c r="V87" s="4"/>
      <c r="W87" s="4"/>
      <c r="X87" s="4"/>
      <c r="Y87" s="4"/>
      <c r="Z87" s="8"/>
      <c r="AA87" s="8"/>
      <c r="AB87" s="8">
        <f>8990/1000</f>
        <v>8.99</v>
      </c>
      <c r="AC87" s="8">
        <v>937</v>
      </c>
      <c r="AD87" s="9"/>
    </row>
    <row r="88" spans="2:30" x14ac:dyDescent="0.2">
      <c r="B88" s="4">
        <f t="shared" si="13"/>
        <v>81</v>
      </c>
      <c r="C88" s="34">
        <v>46088</v>
      </c>
      <c r="D88" s="25"/>
      <c r="E88" s="8">
        <f t="shared" si="12"/>
        <v>12993.109999999999</v>
      </c>
      <c r="F88" s="8">
        <f t="shared" si="14"/>
        <v>7610.597999999999</v>
      </c>
      <c r="G88" s="4"/>
      <c r="H88" s="4"/>
      <c r="I88" s="20">
        <f t="shared" si="11"/>
        <v>7610.597999999999</v>
      </c>
      <c r="J88" s="4"/>
      <c r="K88" s="7"/>
      <c r="L88" s="7"/>
      <c r="M88" s="7">
        <f t="shared" si="8"/>
        <v>0</v>
      </c>
      <c r="N88" s="8"/>
      <c r="O88" s="8"/>
      <c r="P88" s="8">
        <f>9040/1000</f>
        <v>9.0399999999999991</v>
      </c>
      <c r="Q88" s="8">
        <f t="shared" ref="Q88:Q182" si="15">N88-O88-P88</f>
        <v>-9.0399999999999991</v>
      </c>
      <c r="R88" s="8"/>
      <c r="S88" s="8"/>
      <c r="T88" s="8"/>
      <c r="U88" s="8">
        <f t="shared" si="9"/>
        <v>0</v>
      </c>
      <c r="V88" s="4"/>
      <c r="W88" s="4"/>
      <c r="X88" s="4"/>
      <c r="Y88" s="4"/>
      <c r="Z88" s="8"/>
      <c r="AA88" s="8"/>
      <c r="AB88" s="8">
        <f>9180/1000</f>
        <v>9.18</v>
      </c>
      <c r="AC88" s="8">
        <v>901</v>
      </c>
      <c r="AD88" s="9"/>
    </row>
    <row r="89" spans="2:30" x14ac:dyDescent="0.2">
      <c r="B89" s="4">
        <f t="shared" si="13"/>
        <v>82</v>
      </c>
      <c r="C89" s="34">
        <v>46089</v>
      </c>
      <c r="D89" s="25"/>
      <c r="E89" s="8">
        <f t="shared" si="12"/>
        <v>12993.109999999999</v>
      </c>
      <c r="F89" s="8">
        <f t="shared" si="14"/>
        <v>7610.597999999999</v>
      </c>
      <c r="G89" s="4"/>
      <c r="H89" s="4"/>
      <c r="I89" s="20">
        <f t="shared" si="11"/>
        <v>7610.597999999999</v>
      </c>
      <c r="J89" s="4"/>
      <c r="K89" s="7"/>
      <c r="L89" s="7"/>
      <c r="M89" s="7">
        <f t="shared" si="8"/>
        <v>0</v>
      </c>
      <c r="N89" s="8"/>
      <c r="O89" s="8"/>
      <c r="P89" s="8"/>
      <c r="Q89" s="8">
        <f t="shared" si="15"/>
        <v>0</v>
      </c>
      <c r="R89" s="8"/>
      <c r="S89" s="8"/>
      <c r="T89" s="8"/>
      <c r="U89" s="8">
        <f t="shared" si="9"/>
        <v>0</v>
      </c>
      <c r="V89" s="4"/>
      <c r="W89" s="4"/>
      <c r="X89" s="4"/>
      <c r="Y89" s="4"/>
      <c r="Z89" s="8"/>
      <c r="AA89" s="8"/>
      <c r="AB89" s="8">
        <f>9274/1000</f>
        <v>9.2739999999999991</v>
      </c>
      <c r="AC89" s="8">
        <v>554</v>
      </c>
      <c r="AD89" s="9"/>
    </row>
    <row r="90" spans="2:30" x14ac:dyDescent="0.2">
      <c r="B90" s="4">
        <f t="shared" si="13"/>
        <v>83</v>
      </c>
      <c r="C90" s="34">
        <v>46090</v>
      </c>
      <c r="D90" s="25"/>
      <c r="E90" s="8">
        <f t="shared" si="12"/>
        <v>12993.109999999999</v>
      </c>
      <c r="F90" s="8">
        <f t="shared" si="14"/>
        <v>7610.597999999999</v>
      </c>
      <c r="G90" s="4"/>
      <c r="H90" s="4"/>
      <c r="I90" s="20">
        <f t="shared" si="11"/>
        <v>7610.597999999999</v>
      </c>
      <c r="J90" s="4"/>
      <c r="K90" s="7"/>
      <c r="L90" s="7"/>
      <c r="M90" s="7">
        <f t="shared" si="8"/>
        <v>0</v>
      </c>
      <c r="N90" s="8"/>
      <c r="O90" s="8"/>
      <c r="P90" s="8">
        <f>84580/1000</f>
        <v>84.58</v>
      </c>
      <c r="Q90" s="8">
        <f t="shared" si="15"/>
        <v>-84.58</v>
      </c>
      <c r="R90" s="8"/>
      <c r="S90" s="8"/>
      <c r="T90" s="8"/>
      <c r="U90" s="8">
        <f t="shared" si="9"/>
        <v>0</v>
      </c>
      <c r="V90" s="4"/>
      <c r="W90" s="4"/>
      <c r="X90" s="4"/>
      <c r="Y90" s="4"/>
      <c r="Z90" s="8"/>
      <c r="AA90" s="8"/>
      <c r="AB90" s="8">
        <f>9120/1000</f>
        <v>9.1199999999999992</v>
      </c>
      <c r="AC90" s="8">
        <v>1037</v>
      </c>
      <c r="AD90" s="9"/>
    </row>
    <row r="91" spans="2:30" x14ac:dyDescent="0.2">
      <c r="B91" s="4">
        <f t="shared" si="13"/>
        <v>84</v>
      </c>
      <c r="C91" s="34">
        <v>46091</v>
      </c>
      <c r="D91" s="25"/>
      <c r="E91" s="8">
        <f t="shared" si="12"/>
        <v>12993.109999999999</v>
      </c>
      <c r="F91" s="8">
        <f t="shared" si="14"/>
        <v>7610.597999999999</v>
      </c>
      <c r="G91" s="4"/>
      <c r="H91" s="4"/>
      <c r="I91" s="20">
        <f t="shared" si="11"/>
        <v>7610.597999999999</v>
      </c>
      <c r="J91" s="4"/>
      <c r="K91" s="7"/>
      <c r="L91" s="7"/>
      <c r="M91" s="7">
        <f t="shared" si="8"/>
        <v>0</v>
      </c>
      <c r="N91" s="8"/>
      <c r="O91" s="8"/>
      <c r="P91" s="8">
        <v>0</v>
      </c>
      <c r="Q91" s="8">
        <f t="shared" si="15"/>
        <v>0</v>
      </c>
      <c r="R91" s="8"/>
      <c r="S91" s="8"/>
      <c r="T91" s="8"/>
      <c r="U91" s="8">
        <f t="shared" si="9"/>
        <v>0</v>
      </c>
      <c r="V91" s="4"/>
      <c r="W91" s="4"/>
      <c r="X91" s="4"/>
      <c r="Y91" s="4"/>
      <c r="Z91" s="8"/>
      <c r="AA91" s="8"/>
      <c r="AB91" s="8">
        <f>9013/1000</f>
        <v>9.0129999999999999</v>
      </c>
      <c r="AC91" s="8">
        <v>1159</v>
      </c>
      <c r="AD91" s="9"/>
    </row>
    <row r="92" spans="2:30" x14ac:dyDescent="0.2">
      <c r="B92" s="4">
        <f t="shared" si="13"/>
        <v>85</v>
      </c>
      <c r="C92" s="34">
        <v>46092</v>
      </c>
      <c r="D92" s="25"/>
      <c r="E92" s="8">
        <f t="shared" si="12"/>
        <v>12993.109999999999</v>
      </c>
      <c r="F92" s="8">
        <f t="shared" si="14"/>
        <v>7610.597999999999</v>
      </c>
      <c r="G92" s="4"/>
      <c r="H92" s="4"/>
      <c r="I92" s="20">
        <f t="shared" si="11"/>
        <v>7610.597999999999</v>
      </c>
      <c r="J92" s="4"/>
      <c r="K92" s="7"/>
      <c r="L92" s="7"/>
      <c r="M92" s="7">
        <f t="shared" si="8"/>
        <v>0</v>
      </c>
      <c r="N92" s="8"/>
      <c r="O92" s="8"/>
      <c r="P92" s="8">
        <f>53160/1000</f>
        <v>53.16</v>
      </c>
      <c r="Q92" s="8">
        <f t="shared" si="15"/>
        <v>-53.16</v>
      </c>
      <c r="R92" s="8"/>
      <c r="S92" s="8"/>
      <c r="T92" s="8"/>
      <c r="U92" s="8">
        <f t="shared" si="9"/>
        <v>0</v>
      </c>
      <c r="V92" s="4"/>
      <c r="W92" s="4"/>
      <c r="X92" s="4"/>
      <c r="Y92" s="4"/>
      <c r="Z92" s="8"/>
      <c r="AA92" s="8"/>
      <c r="AB92" s="8">
        <f>9010/1000</f>
        <v>9.01</v>
      </c>
      <c r="AC92" s="8">
        <f>923</f>
        <v>923</v>
      </c>
      <c r="AD92" s="9"/>
    </row>
    <row r="93" spans="2:30" x14ac:dyDescent="0.2">
      <c r="B93" s="4">
        <f t="shared" si="13"/>
        <v>86</v>
      </c>
      <c r="C93" s="34">
        <v>46093</v>
      </c>
      <c r="D93" s="25"/>
      <c r="E93" s="8">
        <f t="shared" si="12"/>
        <v>12993.109999999999</v>
      </c>
      <c r="F93" s="8">
        <f t="shared" si="14"/>
        <v>7610.597999999999</v>
      </c>
      <c r="G93" s="4"/>
      <c r="H93" s="4"/>
      <c r="I93" s="20">
        <f t="shared" si="11"/>
        <v>7610.597999999999</v>
      </c>
      <c r="J93" s="4"/>
      <c r="K93" s="7"/>
      <c r="L93" s="7"/>
      <c r="M93" s="7">
        <f t="shared" si="8"/>
        <v>0</v>
      </c>
      <c r="N93" s="8"/>
      <c r="O93" s="8"/>
      <c r="P93" s="8">
        <f>19210/1000</f>
        <v>19.21</v>
      </c>
      <c r="Q93" s="8">
        <f t="shared" si="15"/>
        <v>-19.21</v>
      </c>
      <c r="R93" s="8"/>
      <c r="S93" s="8"/>
      <c r="T93" s="8"/>
      <c r="U93" s="8">
        <f t="shared" si="9"/>
        <v>0</v>
      </c>
      <c r="V93" s="4"/>
      <c r="W93" s="4"/>
      <c r="X93" s="4"/>
      <c r="Y93" s="4"/>
      <c r="Z93" s="8"/>
      <c r="AA93" s="8"/>
      <c r="AB93" s="8">
        <f>9071/1000</f>
        <v>9.0709999999999997</v>
      </c>
      <c r="AC93" s="8">
        <f>972</f>
        <v>972</v>
      </c>
      <c r="AD93" s="9"/>
    </row>
    <row r="94" spans="2:30" x14ac:dyDescent="0.2">
      <c r="B94" s="4">
        <f t="shared" si="13"/>
        <v>87</v>
      </c>
      <c r="C94" s="34">
        <v>46094</v>
      </c>
      <c r="D94" s="25"/>
      <c r="E94" s="8">
        <f t="shared" si="12"/>
        <v>12993.109999999999</v>
      </c>
      <c r="F94" s="8">
        <f t="shared" si="14"/>
        <v>7610.597999999999</v>
      </c>
      <c r="G94" s="4"/>
      <c r="H94" s="4"/>
      <c r="I94" s="20">
        <f t="shared" si="11"/>
        <v>7610.597999999999</v>
      </c>
      <c r="J94" s="4"/>
      <c r="K94" s="7"/>
      <c r="L94" s="7"/>
      <c r="M94" s="7">
        <f t="shared" si="8"/>
        <v>0</v>
      </c>
      <c r="N94" s="8"/>
      <c r="O94" s="8"/>
      <c r="P94" s="8">
        <f>37670/1000</f>
        <v>37.67</v>
      </c>
      <c r="Q94" s="8">
        <f t="shared" si="15"/>
        <v>-37.67</v>
      </c>
      <c r="R94" s="8"/>
      <c r="S94" s="8"/>
      <c r="T94" s="8"/>
      <c r="U94" s="8">
        <f t="shared" si="9"/>
        <v>0</v>
      </c>
      <c r="V94" s="4"/>
      <c r="W94" s="4"/>
      <c r="X94" s="4"/>
      <c r="Y94" s="4"/>
      <c r="Z94" s="8"/>
      <c r="AA94" s="8"/>
      <c r="AB94" s="8">
        <f>9012/1000</f>
        <v>9.0120000000000005</v>
      </c>
      <c r="AC94" s="8">
        <f>937</f>
        <v>937</v>
      </c>
      <c r="AD94" s="9"/>
    </row>
    <row r="95" spans="2:30" x14ac:dyDescent="0.2">
      <c r="B95" s="4">
        <f t="shared" si="13"/>
        <v>88</v>
      </c>
      <c r="C95" s="34">
        <v>46095</v>
      </c>
      <c r="D95" s="25"/>
      <c r="E95" s="8">
        <f t="shared" si="12"/>
        <v>12993.109999999999</v>
      </c>
      <c r="F95" s="8">
        <f t="shared" si="14"/>
        <v>7610.597999999999</v>
      </c>
      <c r="G95" s="4"/>
      <c r="H95" s="4"/>
      <c r="I95" s="20">
        <f t="shared" si="11"/>
        <v>7610.597999999999</v>
      </c>
      <c r="J95" s="4"/>
      <c r="K95" s="7"/>
      <c r="L95" s="7"/>
      <c r="M95" s="7">
        <f t="shared" si="8"/>
        <v>0</v>
      </c>
      <c r="N95" s="8"/>
      <c r="O95" s="8"/>
      <c r="P95" s="8">
        <f>37680/1000</f>
        <v>37.68</v>
      </c>
      <c r="Q95" s="8">
        <f t="shared" si="15"/>
        <v>-37.68</v>
      </c>
      <c r="R95" s="8"/>
      <c r="S95" s="8"/>
      <c r="T95" s="8"/>
      <c r="U95" s="8">
        <f t="shared" si="9"/>
        <v>0</v>
      </c>
      <c r="V95" s="4"/>
      <c r="W95" s="4"/>
      <c r="X95" s="4"/>
      <c r="Y95" s="4"/>
      <c r="Z95" s="8"/>
      <c r="AA95" s="8"/>
      <c r="AB95" s="8">
        <f>9165/1000</f>
        <v>9.1649999999999991</v>
      </c>
      <c r="AC95" s="8">
        <v>1123</v>
      </c>
      <c r="AD95" s="9"/>
    </row>
    <row r="96" spans="2:30" x14ac:dyDescent="0.2">
      <c r="B96" s="4">
        <f t="shared" si="13"/>
        <v>89</v>
      </c>
      <c r="C96" s="34">
        <v>46096</v>
      </c>
      <c r="D96" s="25"/>
      <c r="E96" s="8">
        <f t="shared" si="12"/>
        <v>12993.109999999999</v>
      </c>
      <c r="F96" s="8">
        <f t="shared" si="14"/>
        <v>7610.597999999999</v>
      </c>
      <c r="G96" s="4"/>
      <c r="H96" s="4"/>
      <c r="I96" s="20">
        <f t="shared" si="11"/>
        <v>7610.597999999999</v>
      </c>
      <c r="J96" s="4"/>
      <c r="K96" s="7"/>
      <c r="L96" s="7"/>
      <c r="M96" s="7">
        <f t="shared" si="8"/>
        <v>0</v>
      </c>
      <c r="N96" s="8"/>
      <c r="O96" s="8"/>
      <c r="P96" s="8">
        <v>0</v>
      </c>
      <c r="Q96" s="8">
        <f t="shared" si="15"/>
        <v>0</v>
      </c>
      <c r="R96" s="8"/>
      <c r="S96" s="8"/>
      <c r="T96" s="8"/>
      <c r="U96" s="8">
        <f t="shared" si="9"/>
        <v>0</v>
      </c>
      <c r="V96" s="4"/>
      <c r="W96" s="4"/>
      <c r="X96" s="4"/>
      <c r="Y96" s="4"/>
      <c r="Z96" s="8"/>
      <c r="AA96" s="8"/>
      <c r="AB96" s="8">
        <f>9062/1000</f>
        <v>9.0619999999999994</v>
      </c>
      <c r="AC96" s="8">
        <v>653</v>
      </c>
      <c r="AD96" s="9"/>
    </row>
    <row r="97" spans="2:30" x14ac:dyDescent="0.2">
      <c r="B97" s="4">
        <f t="shared" si="13"/>
        <v>90</v>
      </c>
      <c r="C97" s="34">
        <v>46097</v>
      </c>
      <c r="D97" s="25"/>
      <c r="E97" s="8">
        <f t="shared" si="12"/>
        <v>12993.109999999999</v>
      </c>
      <c r="F97" s="8">
        <f>I96+D97</f>
        <v>7610.597999999999</v>
      </c>
      <c r="G97" s="4"/>
      <c r="H97" s="4"/>
      <c r="I97" s="20">
        <f>F97-G97+H97+O97</f>
        <v>7663.2499999999991</v>
      </c>
      <c r="J97" s="4"/>
      <c r="K97" s="7"/>
      <c r="L97" s="7"/>
      <c r="M97" s="7">
        <f t="shared" si="8"/>
        <v>0</v>
      </c>
      <c r="N97" s="8"/>
      <c r="O97" s="8">
        <v>52.652000000000001</v>
      </c>
      <c r="P97" s="8">
        <f>88300/1000</f>
        <v>88.3</v>
      </c>
      <c r="Q97" s="8">
        <f t="shared" si="15"/>
        <v>-140.952</v>
      </c>
      <c r="R97" s="8"/>
      <c r="S97" s="8"/>
      <c r="T97" s="8"/>
      <c r="U97" s="8">
        <f t="shared" si="9"/>
        <v>0</v>
      </c>
      <c r="V97" s="4"/>
      <c r="W97" s="4"/>
      <c r="X97" s="4"/>
      <c r="Y97" s="4"/>
      <c r="Z97" s="8"/>
      <c r="AA97" s="8"/>
      <c r="AB97" s="8">
        <f>8951/1000</f>
        <v>8.9510000000000005</v>
      </c>
      <c r="AC97" s="8">
        <v>1068</v>
      </c>
      <c r="AD97" s="9"/>
    </row>
    <row r="98" spans="2:30" x14ac:dyDescent="0.2">
      <c r="B98" s="4">
        <f t="shared" si="13"/>
        <v>91</v>
      </c>
      <c r="C98" s="34">
        <v>46098</v>
      </c>
      <c r="D98" s="25"/>
      <c r="E98" s="8">
        <f t="shared" si="12"/>
        <v>12993.109999999999</v>
      </c>
      <c r="F98" s="8">
        <f t="shared" si="14"/>
        <v>7663.2499999999991</v>
      </c>
      <c r="G98" s="4"/>
      <c r="H98" s="4"/>
      <c r="I98" s="20">
        <f t="shared" si="11"/>
        <v>7663.2499999999991</v>
      </c>
      <c r="J98" s="4"/>
      <c r="K98" s="7"/>
      <c r="L98" s="7"/>
      <c r="M98" s="7">
        <f t="shared" si="8"/>
        <v>0</v>
      </c>
      <c r="N98" s="8"/>
      <c r="O98" s="8"/>
      <c r="P98" s="8">
        <f>28960/1000</f>
        <v>28.96</v>
      </c>
      <c r="Q98" s="8">
        <f t="shared" si="15"/>
        <v>-28.96</v>
      </c>
      <c r="R98" s="8"/>
      <c r="S98" s="8"/>
      <c r="T98" s="8"/>
      <c r="U98" s="8">
        <f t="shared" si="9"/>
        <v>0</v>
      </c>
      <c r="V98" s="4"/>
      <c r="W98" s="4"/>
      <c r="X98" s="4"/>
      <c r="Y98" s="4"/>
      <c r="Z98" s="8"/>
      <c r="AA98" s="8"/>
      <c r="AB98" s="8">
        <f>6972/1000</f>
        <v>6.9720000000000004</v>
      </c>
      <c r="AC98" s="8">
        <v>875</v>
      </c>
      <c r="AD98" s="9"/>
    </row>
    <row r="99" spans="2:30" x14ac:dyDescent="0.2">
      <c r="B99" s="4">
        <f t="shared" si="13"/>
        <v>92</v>
      </c>
      <c r="C99" s="34">
        <v>46099</v>
      </c>
      <c r="D99" s="25"/>
      <c r="E99" s="8">
        <f t="shared" si="12"/>
        <v>12993.109999999999</v>
      </c>
      <c r="F99" s="8">
        <f t="shared" si="14"/>
        <v>7663.2499999999991</v>
      </c>
      <c r="G99" s="4"/>
      <c r="H99" s="4"/>
      <c r="I99" s="20">
        <f t="shared" si="11"/>
        <v>7663.2499999999991</v>
      </c>
      <c r="J99" s="4"/>
      <c r="K99" s="7"/>
      <c r="L99" s="7"/>
      <c r="M99" s="7">
        <f t="shared" si="8"/>
        <v>0</v>
      </c>
      <c r="N99" s="8"/>
      <c r="O99" s="8"/>
      <c r="P99" s="8">
        <f>9470/1000</f>
        <v>9.4700000000000006</v>
      </c>
      <c r="Q99" s="8">
        <f t="shared" si="15"/>
        <v>-9.4700000000000006</v>
      </c>
      <c r="R99" s="8"/>
      <c r="S99" s="8"/>
      <c r="T99" s="8"/>
      <c r="U99" s="8">
        <f t="shared" si="9"/>
        <v>0</v>
      </c>
      <c r="V99" s="4"/>
      <c r="W99" s="4"/>
      <c r="X99" s="4"/>
      <c r="Y99" s="4"/>
      <c r="Z99" s="8"/>
      <c r="AA99" s="8"/>
      <c r="AB99" s="8">
        <f>8600/1000</f>
        <v>8.6</v>
      </c>
      <c r="AC99" s="8">
        <v>796</v>
      </c>
      <c r="AD99" s="9"/>
    </row>
    <row r="100" spans="2:30" x14ac:dyDescent="0.2">
      <c r="B100" s="4">
        <f t="shared" si="13"/>
        <v>93</v>
      </c>
      <c r="C100" s="34">
        <v>46100</v>
      </c>
      <c r="D100" s="25"/>
      <c r="E100" s="8">
        <f t="shared" si="12"/>
        <v>12993.109999999999</v>
      </c>
      <c r="F100" s="8">
        <f t="shared" si="14"/>
        <v>7663.2499999999991</v>
      </c>
      <c r="G100" s="4"/>
      <c r="H100" s="4"/>
      <c r="I100" s="20">
        <f t="shared" si="11"/>
        <v>7663.2499999999991</v>
      </c>
      <c r="J100" s="4"/>
      <c r="K100" s="7"/>
      <c r="L100" s="7"/>
      <c r="M100" s="7">
        <f t="shared" si="8"/>
        <v>0</v>
      </c>
      <c r="N100" s="8"/>
      <c r="O100" s="8"/>
      <c r="P100" s="8">
        <v>0</v>
      </c>
      <c r="Q100" s="8">
        <f t="shared" si="15"/>
        <v>0</v>
      </c>
      <c r="R100" s="8"/>
      <c r="S100" s="8"/>
      <c r="T100" s="8"/>
      <c r="U100" s="8">
        <f t="shared" si="9"/>
        <v>0</v>
      </c>
      <c r="V100" s="4"/>
      <c r="W100" s="4"/>
      <c r="X100" s="4"/>
      <c r="Y100" s="4"/>
      <c r="Z100" s="8"/>
      <c r="AA100" s="8"/>
      <c r="AB100" s="8">
        <v>0</v>
      </c>
      <c r="AC100" s="8">
        <v>639</v>
      </c>
      <c r="AD100" s="9"/>
    </row>
    <row r="101" spans="2:30" x14ac:dyDescent="0.2">
      <c r="B101" s="4">
        <f t="shared" si="13"/>
        <v>94</v>
      </c>
      <c r="C101" s="34">
        <v>46101</v>
      </c>
      <c r="D101" s="25"/>
      <c r="E101" s="8">
        <f t="shared" si="12"/>
        <v>12993.109999999999</v>
      </c>
      <c r="F101" s="8">
        <f t="shared" si="14"/>
        <v>7663.2499999999991</v>
      </c>
      <c r="G101" s="4"/>
      <c r="H101" s="4"/>
      <c r="I101" s="20">
        <f t="shared" si="11"/>
        <v>7663.2499999999991</v>
      </c>
      <c r="J101" s="4"/>
      <c r="K101" s="7"/>
      <c r="L101" s="7"/>
      <c r="M101" s="7">
        <f t="shared" si="8"/>
        <v>0</v>
      </c>
      <c r="N101" s="8"/>
      <c r="O101" s="8"/>
      <c r="P101" s="8">
        <v>0</v>
      </c>
      <c r="Q101" s="8">
        <f t="shared" si="15"/>
        <v>0</v>
      </c>
      <c r="R101" s="8"/>
      <c r="S101" s="8"/>
      <c r="T101" s="8"/>
      <c r="U101" s="8">
        <f t="shared" si="9"/>
        <v>0</v>
      </c>
      <c r="V101" s="4"/>
      <c r="W101" s="4"/>
      <c r="X101" s="4"/>
      <c r="Y101" s="4"/>
      <c r="Z101" s="8"/>
      <c r="AA101" s="8"/>
      <c r="AB101" s="8">
        <v>0</v>
      </c>
      <c r="AC101" s="8">
        <v>639</v>
      </c>
      <c r="AD101" s="9"/>
    </row>
    <row r="102" spans="2:30" x14ac:dyDescent="0.2">
      <c r="B102" s="4">
        <f t="shared" si="13"/>
        <v>95</v>
      </c>
      <c r="C102" s="34">
        <v>46102</v>
      </c>
      <c r="D102" s="25"/>
      <c r="E102" s="8">
        <f t="shared" si="12"/>
        <v>12993.109999999999</v>
      </c>
      <c r="F102" s="8">
        <f t="shared" si="14"/>
        <v>7663.2499999999991</v>
      </c>
      <c r="G102" s="4"/>
      <c r="H102" s="4"/>
      <c r="I102" s="20">
        <f t="shared" si="11"/>
        <v>7663.2499999999991</v>
      </c>
      <c r="J102" s="4"/>
      <c r="K102" s="7"/>
      <c r="L102" s="7"/>
      <c r="M102" s="7">
        <f t="shared" ref="M102:M182" si="16">J102-K102-L102</f>
        <v>0</v>
      </c>
      <c r="N102" s="8"/>
      <c r="O102" s="8"/>
      <c r="P102" s="8">
        <v>0</v>
      </c>
      <c r="Q102" s="8">
        <f t="shared" si="15"/>
        <v>0</v>
      </c>
      <c r="R102" s="8"/>
      <c r="S102" s="8"/>
      <c r="T102" s="8"/>
      <c r="U102" s="8">
        <f t="shared" si="9"/>
        <v>0</v>
      </c>
      <c r="V102" s="4"/>
      <c r="W102" s="4"/>
      <c r="X102" s="4"/>
      <c r="Y102" s="4"/>
      <c r="Z102" s="8"/>
      <c r="AA102" s="8"/>
      <c r="AB102" s="8">
        <v>0</v>
      </c>
      <c r="AC102" s="8">
        <v>639</v>
      </c>
      <c r="AD102" s="9"/>
    </row>
    <row r="103" spans="2:30" x14ac:dyDescent="0.2">
      <c r="B103" s="4">
        <f t="shared" si="13"/>
        <v>96</v>
      </c>
      <c r="C103" s="34">
        <v>46103</v>
      </c>
      <c r="D103" s="25"/>
      <c r="E103" s="8">
        <f t="shared" si="12"/>
        <v>12993.109999999999</v>
      </c>
      <c r="F103" s="8">
        <f t="shared" si="14"/>
        <v>7663.2499999999991</v>
      </c>
      <c r="G103" s="4"/>
      <c r="H103" s="4"/>
      <c r="I103" s="20">
        <f t="shared" si="11"/>
        <v>7663.2499999999991</v>
      </c>
      <c r="J103" s="4"/>
      <c r="K103" s="7"/>
      <c r="L103" s="7"/>
      <c r="M103" s="7">
        <f t="shared" si="16"/>
        <v>0</v>
      </c>
      <c r="N103" s="8"/>
      <c r="O103" s="8"/>
      <c r="P103" s="8">
        <v>0</v>
      </c>
      <c r="Q103" s="8">
        <f t="shared" si="15"/>
        <v>0</v>
      </c>
      <c r="R103" s="8"/>
      <c r="S103" s="8"/>
      <c r="T103" s="8"/>
      <c r="U103" s="8">
        <f t="shared" si="9"/>
        <v>0</v>
      </c>
      <c r="V103" s="4"/>
      <c r="W103" s="4"/>
      <c r="X103" s="4"/>
      <c r="Y103" s="4"/>
      <c r="Z103" s="8"/>
      <c r="AA103" s="8"/>
      <c r="AB103" s="8">
        <v>0</v>
      </c>
      <c r="AC103" s="8">
        <v>639</v>
      </c>
      <c r="AD103" s="9"/>
    </row>
    <row r="104" spans="2:30" x14ac:dyDescent="0.2">
      <c r="B104" s="4">
        <f t="shared" si="13"/>
        <v>97</v>
      </c>
      <c r="C104" s="34">
        <v>46104</v>
      </c>
      <c r="D104" s="25"/>
      <c r="E104" s="8">
        <f t="shared" si="12"/>
        <v>12993.109999999999</v>
      </c>
      <c r="F104" s="8">
        <f t="shared" si="14"/>
        <v>7663.2499999999991</v>
      </c>
      <c r="G104" s="4"/>
      <c r="H104" s="4"/>
      <c r="I104" s="20">
        <f t="shared" si="11"/>
        <v>7663.2499999999991</v>
      </c>
      <c r="J104" s="4"/>
      <c r="K104" s="7"/>
      <c r="L104" s="7"/>
      <c r="M104" s="7">
        <f t="shared" si="16"/>
        <v>0</v>
      </c>
      <c r="N104" s="8"/>
      <c r="O104" s="8"/>
      <c r="P104" s="8">
        <v>0</v>
      </c>
      <c r="Q104" s="8">
        <f t="shared" si="15"/>
        <v>0</v>
      </c>
      <c r="R104" s="8"/>
      <c r="S104" s="8"/>
      <c r="T104" s="8"/>
      <c r="U104" s="8">
        <f t="shared" ref="U104:U167" si="17">R104-S104-T104</f>
        <v>0</v>
      </c>
      <c r="V104" s="4"/>
      <c r="W104" s="4"/>
      <c r="X104" s="4"/>
      <c r="Y104" s="4"/>
      <c r="Z104" s="8"/>
      <c r="AA104" s="8"/>
      <c r="AB104" s="8">
        <v>0</v>
      </c>
      <c r="AC104" s="8">
        <v>639</v>
      </c>
      <c r="AD104" s="9"/>
    </row>
    <row r="105" spans="2:30" x14ac:dyDescent="0.2">
      <c r="B105" s="4">
        <f t="shared" si="13"/>
        <v>98</v>
      </c>
      <c r="C105" s="34">
        <v>46105</v>
      </c>
      <c r="D105" s="25"/>
      <c r="E105" s="8">
        <f t="shared" si="12"/>
        <v>12993.109999999999</v>
      </c>
      <c r="F105" s="8">
        <f t="shared" si="14"/>
        <v>7663.2499999999991</v>
      </c>
      <c r="G105" s="4"/>
      <c r="H105" s="4"/>
      <c r="I105" s="20">
        <f t="shared" si="11"/>
        <v>7663.2499999999991</v>
      </c>
      <c r="J105" s="4"/>
      <c r="K105" s="7"/>
      <c r="L105" s="7"/>
      <c r="M105" s="7">
        <f t="shared" si="16"/>
        <v>0</v>
      </c>
      <c r="N105" s="8"/>
      <c r="O105" s="8"/>
      <c r="P105" s="8">
        <v>0</v>
      </c>
      <c r="Q105" s="8">
        <f t="shared" si="15"/>
        <v>0</v>
      </c>
      <c r="R105" s="8"/>
      <c r="S105" s="8"/>
      <c r="T105" s="8"/>
      <c r="U105" s="8">
        <f t="shared" si="17"/>
        <v>0</v>
      </c>
      <c r="V105" s="4"/>
      <c r="W105" s="4"/>
      <c r="X105" s="4"/>
      <c r="Y105" s="4"/>
      <c r="Z105" s="8"/>
      <c r="AA105" s="8"/>
      <c r="AB105" s="8">
        <v>0</v>
      </c>
      <c r="AC105" s="8">
        <v>560</v>
      </c>
      <c r="AD105" s="9"/>
    </row>
    <row r="106" spans="2:30" x14ac:dyDescent="0.2">
      <c r="B106" s="4">
        <f t="shared" si="13"/>
        <v>99</v>
      </c>
      <c r="C106" s="34">
        <v>46106</v>
      </c>
      <c r="D106" s="25"/>
      <c r="E106" s="8">
        <f t="shared" si="12"/>
        <v>12993.109999999999</v>
      </c>
      <c r="F106" s="8">
        <f t="shared" si="14"/>
        <v>7663.2499999999991</v>
      </c>
      <c r="G106" s="4"/>
      <c r="H106" s="4"/>
      <c r="I106" s="20">
        <f t="shared" si="11"/>
        <v>7663.2499999999991</v>
      </c>
      <c r="J106" s="4"/>
      <c r="K106" s="7"/>
      <c r="L106" s="7"/>
      <c r="M106" s="7">
        <f t="shared" si="16"/>
        <v>0</v>
      </c>
      <c r="N106" s="8"/>
      <c r="O106" s="8"/>
      <c r="P106" s="8">
        <f>105110/1000</f>
        <v>105.11</v>
      </c>
      <c r="Q106" s="8">
        <f t="shared" si="15"/>
        <v>-105.11</v>
      </c>
      <c r="R106" s="8"/>
      <c r="S106" s="8"/>
      <c r="T106" s="8"/>
      <c r="U106" s="8">
        <f t="shared" si="17"/>
        <v>0</v>
      </c>
      <c r="V106" s="4"/>
      <c r="W106" s="4"/>
      <c r="X106" s="4"/>
      <c r="Y106" s="4"/>
      <c r="Z106" s="8">
        <v>346</v>
      </c>
      <c r="AA106" s="8"/>
      <c r="AB106" s="8">
        <v>0</v>
      </c>
      <c r="AC106" s="8">
        <v>946</v>
      </c>
      <c r="AD106" s="9"/>
    </row>
    <row r="107" spans="2:30" x14ac:dyDescent="0.2">
      <c r="B107" s="4">
        <f t="shared" si="13"/>
        <v>100</v>
      </c>
      <c r="C107" s="34">
        <v>46107</v>
      </c>
      <c r="D107" s="25"/>
      <c r="E107" s="8">
        <f t="shared" si="12"/>
        <v>12993.109999999999</v>
      </c>
      <c r="F107" s="8">
        <f t="shared" si="14"/>
        <v>7663.2499999999991</v>
      </c>
      <c r="G107" s="4"/>
      <c r="H107" s="4"/>
      <c r="I107" s="20">
        <f t="shared" si="11"/>
        <v>7663.2499999999991</v>
      </c>
      <c r="J107" s="4"/>
      <c r="K107" s="7"/>
      <c r="L107" s="7"/>
      <c r="M107" s="7">
        <f t="shared" si="16"/>
        <v>0</v>
      </c>
      <c r="N107" s="8"/>
      <c r="O107" s="8"/>
      <c r="P107" s="8">
        <f>43160/1000</f>
        <v>43.16</v>
      </c>
      <c r="Q107" s="8">
        <f t="shared" si="15"/>
        <v>-43.16</v>
      </c>
      <c r="R107" s="8"/>
      <c r="S107" s="8"/>
      <c r="T107" s="8"/>
      <c r="U107" s="8">
        <f t="shared" si="17"/>
        <v>0</v>
      </c>
      <c r="V107" s="4"/>
      <c r="W107" s="4"/>
      <c r="X107" s="4"/>
      <c r="Y107" s="4"/>
      <c r="Z107" s="8"/>
      <c r="AA107" s="8"/>
      <c r="AB107" s="8">
        <v>0</v>
      </c>
      <c r="AC107" s="8">
        <v>878</v>
      </c>
      <c r="AD107" s="9"/>
    </row>
    <row r="108" spans="2:30" x14ac:dyDescent="0.2">
      <c r="B108" s="4">
        <f t="shared" si="13"/>
        <v>101</v>
      </c>
      <c r="C108" s="34">
        <v>46108</v>
      </c>
      <c r="D108" s="25"/>
      <c r="E108" s="8">
        <f t="shared" si="12"/>
        <v>12993.109999999999</v>
      </c>
      <c r="F108" s="8">
        <f>I107+D108</f>
        <v>7663.2499999999991</v>
      </c>
      <c r="G108" s="4"/>
      <c r="H108" s="4"/>
      <c r="I108" s="20">
        <f t="shared" si="11"/>
        <v>7663.2499999999991</v>
      </c>
      <c r="J108" s="4"/>
      <c r="K108" s="7">
        <v>43.529000000000003</v>
      </c>
      <c r="L108" s="7"/>
      <c r="M108" s="7">
        <f t="shared" si="16"/>
        <v>-43.529000000000003</v>
      </c>
      <c r="N108" s="8"/>
      <c r="O108" s="8"/>
      <c r="P108" s="8">
        <f>89680/1000</f>
        <v>89.68</v>
      </c>
      <c r="Q108" s="8">
        <f t="shared" si="15"/>
        <v>-89.68</v>
      </c>
      <c r="R108" s="8"/>
      <c r="S108" s="8"/>
      <c r="T108" s="8"/>
      <c r="U108" s="8">
        <f t="shared" si="17"/>
        <v>0</v>
      </c>
      <c r="V108" s="4"/>
      <c r="W108" s="4"/>
      <c r="X108" s="4"/>
      <c r="Y108" s="4"/>
      <c r="Z108" s="8">
        <v>4048</v>
      </c>
      <c r="AA108" s="8"/>
      <c r="AB108" s="8">
        <f>1234528/1000</f>
        <v>1234.528</v>
      </c>
      <c r="AC108" s="8">
        <v>5984</v>
      </c>
      <c r="AD108" s="9"/>
    </row>
    <row r="109" spans="2:30" x14ac:dyDescent="0.2">
      <c r="B109" s="4">
        <f t="shared" si="13"/>
        <v>102</v>
      </c>
      <c r="C109" s="34">
        <v>46109</v>
      </c>
      <c r="D109" s="25"/>
      <c r="E109" s="8">
        <f t="shared" si="12"/>
        <v>12993.109999999999</v>
      </c>
      <c r="F109" s="8">
        <f t="shared" si="14"/>
        <v>7663.2499999999991</v>
      </c>
      <c r="G109" s="4">
        <v>2.7</v>
      </c>
      <c r="H109" s="4"/>
      <c r="I109" s="20">
        <f t="shared" si="11"/>
        <v>7660.5499999999993</v>
      </c>
      <c r="J109" s="4"/>
      <c r="K109" s="7">
        <v>160.28100000000001</v>
      </c>
      <c r="L109" s="7"/>
      <c r="M109" s="7">
        <f t="shared" si="16"/>
        <v>-160.28100000000001</v>
      </c>
      <c r="N109" s="8">
        <v>53.435000000000002</v>
      </c>
      <c r="O109" s="8"/>
      <c r="P109" s="8">
        <f>65920/1000</f>
        <v>65.92</v>
      </c>
      <c r="Q109" s="8">
        <f t="shared" si="15"/>
        <v>-12.484999999999999</v>
      </c>
      <c r="R109" s="8"/>
      <c r="S109" s="8"/>
      <c r="T109" s="8"/>
      <c r="U109" s="8">
        <f t="shared" si="17"/>
        <v>0</v>
      </c>
      <c r="V109" s="4"/>
      <c r="W109" s="4">
        <v>0.9</v>
      </c>
      <c r="X109" s="4">
        <v>1.34</v>
      </c>
      <c r="Y109" s="4"/>
      <c r="Z109" s="8">
        <v>7601</v>
      </c>
      <c r="AA109" s="8">
        <v>9.6999999999999993</v>
      </c>
      <c r="AB109" s="8">
        <f>1642405/1000</f>
        <v>1642.405</v>
      </c>
      <c r="AC109" s="8">
        <v>9675</v>
      </c>
      <c r="AD109" s="9"/>
    </row>
    <row r="110" spans="2:30" x14ac:dyDescent="0.2">
      <c r="B110" s="4">
        <f t="shared" si="13"/>
        <v>103</v>
      </c>
      <c r="C110" s="34">
        <v>46110</v>
      </c>
      <c r="D110" s="25"/>
      <c r="E110" s="8">
        <f t="shared" si="12"/>
        <v>12993.109999999999</v>
      </c>
      <c r="F110" s="8">
        <f t="shared" si="14"/>
        <v>7660.5499999999993</v>
      </c>
      <c r="G110" s="4">
        <v>68.5</v>
      </c>
      <c r="H110" s="4"/>
      <c r="I110" s="20">
        <f>F110-G110+H110</f>
        <v>7592.0499999999993</v>
      </c>
      <c r="J110" s="4">
        <v>24.9</v>
      </c>
      <c r="K110" s="7">
        <v>65.768000000000001</v>
      </c>
      <c r="L110" s="7"/>
      <c r="M110" s="7">
        <f t="shared" si="16"/>
        <v>-40.868000000000002</v>
      </c>
      <c r="N110" s="8">
        <v>50.969000000000001</v>
      </c>
      <c r="O110" s="8"/>
      <c r="P110" s="8">
        <v>0</v>
      </c>
      <c r="Q110" s="8">
        <f t="shared" si="15"/>
        <v>50.969000000000001</v>
      </c>
      <c r="R110" s="8">
        <v>78.792000000000002</v>
      </c>
      <c r="S110" s="8"/>
      <c r="T110" s="8"/>
      <c r="U110" s="8">
        <f t="shared" si="17"/>
        <v>78.792000000000002</v>
      </c>
      <c r="V110" s="4"/>
      <c r="W110" s="4">
        <v>702.1</v>
      </c>
      <c r="X110" s="4">
        <v>30.3</v>
      </c>
      <c r="Y110" s="4">
        <v>565</v>
      </c>
      <c r="Z110" s="8">
        <v>6533</v>
      </c>
      <c r="AA110" s="8">
        <v>43</v>
      </c>
      <c r="AB110" s="8">
        <f>2513390/1000</f>
        <v>2513.39</v>
      </c>
      <c r="AC110" s="8">
        <v>11787</v>
      </c>
      <c r="AD110" s="9"/>
    </row>
    <row r="111" spans="2:30" x14ac:dyDescent="0.2">
      <c r="B111" s="4">
        <f t="shared" si="13"/>
        <v>104</v>
      </c>
      <c r="C111" s="34">
        <v>46111</v>
      </c>
      <c r="D111" s="25">
        <v>57.02</v>
      </c>
      <c r="E111" s="8">
        <f t="shared" si="12"/>
        <v>13050.13</v>
      </c>
      <c r="F111" s="8">
        <f>I110+D111</f>
        <v>7649.07</v>
      </c>
      <c r="G111" s="4">
        <v>227.6</v>
      </c>
      <c r="H111" s="4"/>
      <c r="I111" s="20">
        <f>F111-G111+H111+O111</f>
        <v>7429.6999999999989</v>
      </c>
      <c r="J111" s="4">
        <v>212.9</v>
      </c>
      <c r="K111" s="7">
        <v>190.73099999999999</v>
      </c>
      <c r="L111" s="7"/>
      <c r="M111" s="7">
        <f t="shared" si="16"/>
        <v>22.169000000000011</v>
      </c>
      <c r="N111" s="8">
        <v>169.76</v>
      </c>
      <c r="O111" s="8">
        <v>8.23</v>
      </c>
      <c r="P111" s="8">
        <f>86030/1000</f>
        <v>86.03</v>
      </c>
      <c r="Q111" s="8">
        <f>N111-O111-P111</f>
        <v>75.5</v>
      </c>
      <c r="R111" s="8">
        <v>73.846000000000004</v>
      </c>
      <c r="S111" s="8"/>
      <c r="T111" s="8"/>
      <c r="U111" s="8">
        <f t="shared" si="17"/>
        <v>73.846000000000004</v>
      </c>
      <c r="V111" s="4">
        <v>46.08</v>
      </c>
      <c r="W111" s="4">
        <v>2055.8000000000002</v>
      </c>
      <c r="X111" s="4">
        <v>134.80000000000001</v>
      </c>
      <c r="Y111" s="4">
        <v>744.7</v>
      </c>
      <c r="Z111" s="8">
        <v>7141</v>
      </c>
      <c r="AA111" s="8">
        <v>43.3</v>
      </c>
      <c r="AB111" s="8">
        <f>2895596/1000</f>
        <v>2895.596</v>
      </c>
      <c r="AC111" s="8">
        <v>12377</v>
      </c>
      <c r="AD111" s="9"/>
    </row>
    <row r="112" spans="2:30" x14ac:dyDescent="0.2">
      <c r="B112" s="4">
        <f t="shared" si="13"/>
        <v>105</v>
      </c>
      <c r="C112" s="34">
        <v>46112</v>
      </c>
      <c r="D112" s="25">
        <v>113.52</v>
      </c>
      <c r="E112" s="8">
        <f t="shared" si="12"/>
        <v>13163.65</v>
      </c>
      <c r="F112" s="8">
        <f t="shared" si="14"/>
        <v>7543.2199999999993</v>
      </c>
      <c r="G112" s="4">
        <v>284.7</v>
      </c>
      <c r="H112" s="4"/>
      <c r="I112" s="20">
        <f>F112-G112+H112</f>
        <v>7258.5199999999995</v>
      </c>
      <c r="J112" s="4">
        <v>273.83499999999998</v>
      </c>
      <c r="K112" s="7">
        <v>261.64400000000001</v>
      </c>
      <c r="L112" s="7"/>
      <c r="M112" s="7">
        <f t="shared" si="16"/>
        <v>12.190999999999974</v>
      </c>
      <c r="N112" s="8">
        <v>180.857</v>
      </c>
      <c r="O112" s="8"/>
      <c r="P112" s="8">
        <v>9.42</v>
      </c>
      <c r="Q112" s="8">
        <f t="shared" si="15"/>
        <v>171.43700000000001</v>
      </c>
      <c r="R112" s="8">
        <v>80.783000000000001</v>
      </c>
      <c r="S112" s="8"/>
      <c r="T112" s="8"/>
      <c r="U112" s="8">
        <f t="shared" si="17"/>
        <v>80.783000000000001</v>
      </c>
      <c r="V112" s="4">
        <v>3.9809999999999999</v>
      </c>
      <c r="W112" s="4">
        <v>2234.5</v>
      </c>
      <c r="X112" s="4">
        <v>170.3</v>
      </c>
      <c r="Y112" s="4">
        <v>934.3</v>
      </c>
      <c r="Z112" s="8">
        <v>8533</v>
      </c>
      <c r="AA112" s="8">
        <v>45.7</v>
      </c>
      <c r="AB112" s="8">
        <f>3065176/1000</f>
        <v>3065.1759999999999</v>
      </c>
      <c r="AC112" s="8">
        <v>13204</v>
      </c>
      <c r="AD112" s="9"/>
    </row>
    <row r="113" spans="2:30" x14ac:dyDescent="0.2">
      <c r="B113" s="4">
        <f t="shared" si="13"/>
        <v>106</v>
      </c>
      <c r="C113" s="34">
        <v>46113</v>
      </c>
      <c r="D113" s="25">
        <v>57.31</v>
      </c>
      <c r="E113" s="8">
        <f t="shared" si="12"/>
        <v>13220.96</v>
      </c>
      <c r="F113" s="8">
        <f t="shared" si="14"/>
        <v>7315.83</v>
      </c>
      <c r="G113" s="4">
        <v>246.6</v>
      </c>
      <c r="H113" s="4"/>
      <c r="I113" s="20">
        <f t="shared" si="11"/>
        <v>7069.23</v>
      </c>
      <c r="J113" s="4">
        <v>227.5</v>
      </c>
      <c r="K113" s="7">
        <v>289.52199999999999</v>
      </c>
      <c r="L113" s="7"/>
      <c r="M113" s="7">
        <f t="shared" si="16"/>
        <v>-62.021999999999991</v>
      </c>
      <c r="N113" s="8">
        <v>149.06899999999999</v>
      </c>
      <c r="O113" s="8"/>
      <c r="P113" s="8">
        <v>96.43</v>
      </c>
      <c r="Q113" s="8">
        <f>N113-O113-P113</f>
        <v>52.638999999999982</v>
      </c>
      <c r="R113" s="8">
        <v>51.405999999999999</v>
      </c>
      <c r="S113" s="8"/>
      <c r="T113" s="8"/>
      <c r="U113" s="8">
        <f t="shared" si="17"/>
        <v>51.405999999999999</v>
      </c>
      <c r="V113" s="4">
        <v>3.9820000000000002</v>
      </c>
      <c r="W113" s="4">
        <v>2069.6999999999998</v>
      </c>
      <c r="X113" s="4">
        <v>147.9</v>
      </c>
      <c r="Y113" s="4">
        <v>841.8</v>
      </c>
      <c r="Z113" s="8">
        <v>7226</v>
      </c>
      <c r="AA113" s="8">
        <v>44.2</v>
      </c>
      <c r="AB113" s="8">
        <f>2997177/1000</f>
        <v>2997.1770000000001</v>
      </c>
      <c r="AC113" s="8">
        <v>13084</v>
      </c>
      <c r="AD113" s="9"/>
    </row>
    <row r="114" spans="2:30" x14ac:dyDescent="0.2">
      <c r="B114" s="4">
        <f t="shared" si="13"/>
        <v>107</v>
      </c>
      <c r="C114" s="34">
        <v>46114</v>
      </c>
      <c r="D114" s="25">
        <v>14.62</v>
      </c>
      <c r="E114" s="8">
        <f t="shared" ref="E114:E177" si="18">E113+D114</f>
        <v>13235.58</v>
      </c>
      <c r="F114" s="8">
        <f t="shared" si="14"/>
        <v>7083.8499999999995</v>
      </c>
      <c r="G114" s="4">
        <v>17.8</v>
      </c>
      <c r="H114" s="4"/>
      <c r="I114" s="20">
        <f t="shared" ref="I114:I133" si="19">F114-G114+H114</f>
        <v>7066.0499999999993</v>
      </c>
      <c r="J114" s="4">
        <v>19.855</v>
      </c>
      <c r="K114" s="7"/>
      <c r="L114" s="7"/>
      <c r="M114" s="7">
        <f t="shared" si="16"/>
        <v>19.855</v>
      </c>
      <c r="N114" s="8">
        <v>88.012</v>
      </c>
      <c r="O114" s="8"/>
      <c r="P114" s="8">
        <v>141.96</v>
      </c>
      <c r="Q114" s="8">
        <f t="shared" si="15"/>
        <v>-53.948000000000008</v>
      </c>
      <c r="R114" s="8">
        <v>40.381999999999998</v>
      </c>
      <c r="S114" s="8"/>
      <c r="T114" s="8"/>
      <c r="U114" s="8">
        <f t="shared" si="17"/>
        <v>40.381999999999998</v>
      </c>
      <c r="V114" s="4">
        <v>21.1</v>
      </c>
      <c r="W114" s="4">
        <v>155.5</v>
      </c>
      <c r="X114" s="4">
        <v>10.4</v>
      </c>
      <c r="Y114" s="4">
        <v>576.29999999999995</v>
      </c>
      <c r="Z114" s="8">
        <v>5488</v>
      </c>
      <c r="AA114" s="8">
        <v>44</v>
      </c>
      <c r="AB114" s="8">
        <f>2633719/1000</f>
        <v>2633.7190000000001</v>
      </c>
      <c r="AC114" s="8">
        <v>8755</v>
      </c>
      <c r="AD114" s="9"/>
    </row>
    <row r="115" spans="2:30" x14ac:dyDescent="0.2">
      <c r="B115" s="4">
        <f t="shared" si="13"/>
        <v>108</v>
      </c>
      <c r="C115" s="34">
        <v>46115</v>
      </c>
      <c r="D115" s="25"/>
      <c r="E115" s="8">
        <f t="shared" si="18"/>
        <v>13235.58</v>
      </c>
      <c r="F115" s="8">
        <f t="shared" si="14"/>
        <v>7066.0499999999993</v>
      </c>
      <c r="G115" s="4">
        <v>0</v>
      </c>
      <c r="H115" s="4"/>
      <c r="I115" s="20">
        <f t="shared" si="19"/>
        <v>7066.0499999999993</v>
      </c>
      <c r="J115" s="4">
        <v>19.215</v>
      </c>
      <c r="K115" s="7"/>
      <c r="L115" s="7"/>
      <c r="M115" s="7">
        <f t="shared" si="16"/>
        <v>19.215</v>
      </c>
      <c r="N115" s="8"/>
      <c r="O115" s="8"/>
      <c r="P115" s="8">
        <v>0</v>
      </c>
      <c r="Q115" s="8">
        <f t="shared" si="15"/>
        <v>0</v>
      </c>
      <c r="R115" s="8"/>
      <c r="S115" s="8"/>
      <c r="T115" s="8"/>
      <c r="U115" s="8">
        <f t="shared" si="17"/>
        <v>0</v>
      </c>
      <c r="V115" s="4">
        <v>2.7869999999999999</v>
      </c>
      <c r="W115" s="8">
        <v>0</v>
      </c>
      <c r="X115" s="8">
        <v>0</v>
      </c>
      <c r="Y115" s="8">
        <v>0</v>
      </c>
      <c r="Z115" s="8">
        <v>1685</v>
      </c>
      <c r="AA115" s="8">
        <v>17.899999999999999</v>
      </c>
      <c r="AB115" s="8">
        <f>1541569/1000</f>
        <v>1541.569</v>
      </c>
      <c r="AC115" s="8">
        <v>4069</v>
      </c>
      <c r="AD115" s="9"/>
    </row>
    <row r="116" spans="2:30" x14ac:dyDescent="0.2">
      <c r="B116" s="4">
        <f t="shared" si="13"/>
        <v>109</v>
      </c>
      <c r="C116" s="34">
        <v>46116</v>
      </c>
      <c r="D116" s="25">
        <v>58.08</v>
      </c>
      <c r="E116" s="8">
        <f t="shared" si="18"/>
        <v>13293.66</v>
      </c>
      <c r="F116" s="8">
        <f t="shared" si="14"/>
        <v>7124.1299999999992</v>
      </c>
      <c r="G116" s="4">
        <v>0</v>
      </c>
      <c r="H116" s="4"/>
      <c r="I116" s="20">
        <f t="shared" si="19"/>
        <v>7124.1299999999992</v>
      </c>
      <c r="J116" s="4"/>
      <c r="K116" s="7"/>
      <c r="L116" s="7"/>
      <c r="M116" s="7">
        <f t="shared" si="16"/>
        <v>0</v>
      </c>
      <c r="N116" s="8"/>
      <c r="O116" s="8"/>
      <c r="P116" s="8">
        <v>94.93</v>
      </c>
      <c r="Q116" s="8">
        <f t="shared" si="15"/>
        <v>-94.93</v>
      </c>
      <c r="R116" s="8"/>
      <c r="S116" s="8"/>
      <c r="T116" s="8"/>
      <c r="U116" s="8">
        <f t="shared" si="17"/>
        <v>0</v>
      </c>
      <c r="V116" s="4"/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f>8551/1000</f>
        <v>8.5510000000000002</v>
      </c>
      <c r="AC116" s="8">
        <v>700</v>
      </c>
      <c r="AD116" s="9"/>
    </row>
    <row r="117" spans="2:30" x14ac:dyDescent="0.2">
      <c r="B117" s="4">
        <f t="shared" si="13"/>
        <v>110</v>
      </c>
      <c r="C117" s="34">
        <v>46117</v>
      </c>
      <c r="D117" s="25"/>
      <c r="E117" s="8">
        <f t="shared" si="18"/>
        <v>13293.66</v>
      </c>
      <c r="F117" s="8">
        <f t="shared" si="14"/>
        <v>7124.1299999999992</v>
      </c>
      <c r="G117" s="4">
        <v>0</v>
      </c>
      <c r="H117" s="4"/>
      <c r="I117" s="20">
        <f t="shared" si="19"/>
        <v>7124.1299999999992</v>
      </c>
      <c r="J117" s="4"/>
      <c r="K117" s="7"/>
      <c r="L117" s="7"/>
      <c r="M117" s="7">
        <f t="shared" si="16"/>
        <v>0</v>
      </c>
      <c r="N117" s="8"/>
      <c r="O117" s="8"/>
      <c r="P117" s="8">
        <v>0</v>
      </c>
      <c r="Q117" s="8">
        <f t="shared" si="15"/>
        <v>0</v>
      </c>
      <c r="R117" s="8"/>
      <c r="S117" s="8"/>
      <c r="T117" s="8"/>
      <c r="U117" s="8">
        <f t="shared" si="17"/>
        <v>0</v>
      </c>
      <c r="V117" s="4"/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f>8992/1000</f>
        <v>8.9920000000000009</v>
      </c>
      <c r="AC117" s="8">
        <v>743</v>
      </c>
      <c r="AD117" s="9"/>
    </row>
    <row r="118" spans="2:30" x14ac:dyDescent="0.2">
      <c r="B118" s="4">
        <f t="shared" si="13"/>
        <v>111</v>
      </c>
      <c r="C118" s="34">
        <v>46118</v>
      </c>
      <c r="D118" s="25">
        <v>57.32</v>
      </c>
      <c r="E118" s="8">
        <f t="shared" si="18"/>
        <v>13350.98</v>
      </c>
      <c r="F118" s="8">
        <f t="shared" si="14"/>
        <v>7181.4499999999989</v>
      </c>
      <c r="G118" s="4">
        <v>0</v>
      </c>
      <c r="H118" s="4"/>
      <c r="I118" s="20">
        <f t="shared" si="19"/>
        <v>7181.4499999999989</v>
      </c>
      <c r="J118" s="4"/>
      <c r="K118" s="7"/>
      <c r="L118" s="7"/>
      <c r="M118" s="7">
        <f t="shared" si="16"/>
        <v>0</v>
      </c>
      <c r="N118" s="8"/>
      <c r="O118" s="8"/>
      <c r="P118" s="8">
        <v>133.29</v>
      </c>
      <c r="Q118" s="8">
        <f t="shared" si="15"/>
        <v>-133.29</v>
      </c>
      <c r="R118" s="8"/>
      <c r="S118" s="8"/>
      <c r="T118" s="8"/>
      <c r="U118" s="8">
        <f t="shared" si="17"/>
        <v>0</v>
      </c>
      <c r="V118" s="4"/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f>4511/1000</f>
        <v>4.5110000000000001</v>
      </c>
      <c r="AC118" s="8">
        <v>1051</v>
      </c>
      <c r="AD118" s="9"/>
    </row>
    <row r="119" spans="2:30" x14ac:dyDescent="0.2">
      <c r="B119" s="4">
        <f t="shared" si="13"/>
        <v>112</v>
      </c>
      <c r="C119" s="34">
        <v>46119</v>
      </c>
      <c r="D119" s="25">
        <v>100.43</v>
      </c>
      <c r="E119" s="8">
        <f t="shared" si="18"/>
        <v>13451.41</v>
      </c>
      <c r="F119" s="8">
        <f t="shared" si="14"/>
        <v>7281.8799999999992</v>
      </c>
      <c r="G119" s="4">
        <v>0</v>
      </c>
      <c r="H119" s="4"/>
      <c r="I119" s="20">
        <f t="shared" si="19"/>
        <v>7281.8799999999992</v>
      </c>
      <c r="J119" s="4"/>
      <c r="K119" s="7"/>
      <c r="L119" s="7"/>
      <c r="M119" s="7">
        <f t="shared" si="16"/>
        <v>0</v>
      </c>
      <c r="N119" s="8"/>
      <c r="O119" s="8"/>
      <c r="P119" s="8">
        <v>86.14</v>
      </c>
      <c r="Q119" s="8">
        <f t="shared" si="15"/>
        <v>-86.14</v>
      </c>
      <c r="R119" s="8"/>
      <c r="S119" s="8"/>
      <c r="T119" s="8"/>
      <c r="U119" s="8">
        <f t="shared" si="17"/>
        <v>0</v>
      </c>
      <c r="V119" s="4"/>
      <c r="W119" s="8">
        <v>0</v>
      </c>
      <c r="X119" s="8">
        <v>0</v>
      </c>
      <c r="Y119" s="8">
        <v>0</v>
      </c>
      <c r="Z119" s="8">
        <v>0</v>
      </c>
      <c r="AA119" s="8">
        <v>0</v>
      </c>
      <c r="AB119" s="8">
        <f>8826/1000</f>
        <v>8.8260000000000005</v>
      </c>
      <c r="AC119" s="8">
        <v>885</v>
      </c>
      <c r="AD119" s="9"/>
    </row>
    <row r="120" spans="2:30" x14ac:dyDescent="0.2">
      <c r="B120" s="4">
        <f t="shared" si="13"/>
        <v>113</v>
      </c>
      <c r="C120" s="34">
        <v>46120</v>
      </c>
      <c r="D120" s="25">
        <v>544.41</v>
      </c>
      <c r="E120" s="8">
        <f t="shared" si="18"/>
        <v>13995.82</v>
      </c>
      <c r="F120" s="8">
        <f t="shared" si="14"/>
        <v>7826.2899999999991</v>
      </c>
      <c r="G120" s="4">
        <v>0</v>
      </c>
      <c r="H120" s="4"/>
      <c r="I120" s="20">
        <f t="shared" si="19"/>
        <v>7826.2899999999991</v>
      </c>
      <c r="J120" s="4"/>
      <c r="K120" s="7"/>
      <c r="L120" s="7"/>
      <c r="M120" s="7">
        <f t="shared" si="16"/>
        <v>0</v>
      </c>
      <c r="N120" s="8"/>
      <c r="O120" s="8"/>
      <c r="P120" s="8">
        <v>71.47</v>
      </c>
      <c r="Q120" s="8">
        <f t="shared" si="15"/>
        <v>-71.47</v>
      </c>
      <c r="R120" s="8"/>
      <c r="S120" s="8"/>
      <c r="T120" s="8"/>
      <c r="U120" s="8">
        <f t="shared" si="17"/>
        <v>0</v>
      </c>
      <c r="V120" s="4"/>
      <c r="W120" s="8">
        <v>0</v>
      </c>
      <c r="X120" s="8">
        <v>0</v>
      </c>
      <c r="Y120" s="8">
        <v>0</v>
      </c>
      <c r="Z120" s="8">
        <v>0</v>
      </c>
      <c r="AA120" s="8">
        <v>0</v>
      </c>
      <c r="AB120" s="8">
        <f>9921/1000</f>
        <v>9.9209999999999994</v>
      </c>
      <c r="AC120" s="8">
        <v>898</v>
      </c>
      <c r="AD120" s="9"/>
    </row>
    <row r="121" spans="2:30" x14ac:dyDescent="0.2">
      <c r="B121" s="4">
        <f t="shared" si="13"/>
        <v>114</v>
      </c>
      <c r="C121" s="34">
        <v>46121</v>
      </c>
      <c r="D121" s="25"/>
      <c r="E121" s="8">
        <f t="shared" si="18"/>
        <v>13995.82</v>
      </c>
      <c r="F121" s="8">
        <f t="shared" si="14"/>
        <v>7826.2899999999991</v>
      </c>
      <c r="G121" s="4">
        <v>0</v>
      </c>
      <c r="H121" s="4"/>
      <c r="I121" s="20">
        <f t="shared" si="19"/>
        <v>7826.2899999999991</v>
      </c>
      <c r="J121" s="4"/>
      <c r="K121" s="7"/>
      <c r="L121" s="7"/>
      <c r="M121" s="7">
        <f t="shared" si="16"/>
        <v>0</v>
      </c>
      <c r="N121" s="8"/>
      <c r="O121" s="8"/>
      <c r="P121" s="8">
        <v>140.38999999999999</v>
      </c>
      <c r="Q121" s="8">
        <f t="shared" si="15"/>
        <v>-140.38999999999999</v>
      </c>
      <c r="R121" s="8"/>
      <c r="S121" s="8"/>
      <c r="T121" s="8"/>
      <c r="U121" s="8">
        <f t="shared" si="17"/>
        <v>0</v>
      </c>
      <c r="V121" s="4"/>
      <c r="W121" s="8">
        <v>0</v>
      </c>
      <c r="X121" s="8">
        <v>0</v>
      </c>
      <c r="Y121" s="8">
        <v>0</v>
      </c>
      <c r="Z121" s="8">
        <v>0</v>
      </c>
      <c r="AA121" s="8">
        <v>0</v>
      </c>
      <c r="AB121" s="8">
        <f>8912/1000</f>
        <v>8.9120000000000008</v>
      </c>
      <c r="AC121" s="8">
        <v>749</v>
      </c>
      <c r="AD121" s="9"/>
    </row>
    <row r="122" spans="2:30" x14ac:dyDescent="0.2">
      <c r="B122" s="4">
        <f t="shared" si="13"/>
        <v>115</v>
      </c>
      <c r="C122" s="34">
        <v>46122</v>
      </c>
      <c r="D122" s="25"/>
      <c r="E122" s="8">
        <f t="shared" si="18"/>
        <v>13995.82</v>
      </c>
      <c r="F122" s="8">
        <f t="shared" si="14"/>
        <v>7826.2899999999991</v>
      </c>
      <c r="G122" s="4">
        <v>0</v>
      </c>
      <c r="H122" s="4"/>
      <c r="I122" s="20">
        <f t="shared" si="19"/>
        <v>7826.2899999999991</v>
      </c>
      <c r="J122" s="4"/>
      <c r="K122" s="7"/>
      <c r="L122" s="7"/>
      <c r="M122" s="7">
        <f t="shared" si="16"/>
        <v>0</v>
      </c>
      <c r="N122" s="8"/>
      <c r="O122" s="8"/>
      <c r="P122" s="8">
        <v>43.71</v>
      </c>
      <c r="Q122" s="8">
        <f t="shared" si="15"/>
        <v>-43.71</v>
      </c>
      <c r="R122" s="8"/>
      <c r="S122" s="8"/>
      <c r="T122" s="8"/>
      <c r="U122" s="8">
        <f t="shared" si="17"/>
        <v>0</v>
      </c>
      <c r="V122" s="4"/>
      <c r="W122" s="8">
        <v>0</v>
      </c>
      <c r="X122" s="8">
        <v>0</v>
      </c>
      <c r="Y122" s="8">
        <v>0</v>
      </c>
      <c r="Z122" s="8">
        <v>0</v>
      </c>
      <c r="AA122" s="8">
        <v>0</v>
      </c>
      <c r="AB122" s="8">
        <f>9182/1000</f>
        <v>9.1820000000000004</v>
      </c>
      <c r="AC122" s="8">
        <v>759</v>
      </c>
      <c r="AD122" s="9"/>
    </row>
    <row r="123" spans="2:30" x14ac:dyDescent="0.2">
      <c r="B123" s="4">
        <f t="shared" si="13"/>
        <v>116</v>
      </c>
      <c r="C123" s="34">
        <v>46123</v>
      </c>
      <c r="D123" s="25"/>
      <c r="E123" s="8">
        <f t="shared" si="18"/>
        <v>13995.82</v>
      </c>
      <c r="F123" s="8">
        <f t="shared" si="14"/>
        <v>7826.2899999999991</v>
      </c>
      <c r="G123" s="4">
        <v>0</v>
      </c>
      <c r="H123" s="4"/>
      <c r="I123" s="20">
        <f t="shared" si="19"/>
        <v>7826.2899999999991</v>
      </c>
      <c r="J123" s="4"/>
      <c r="K123" s="7"/>
      <c r="L123" s="7"/>
      <c r="M123" s="7">
        <f t="shared" si="16"/>
        <v>0</v>
      </c>
      <c r="N123" s="8"/>
      <c r="O123" s="8"/>
      <c r="P123" s="8">
        <v>109.61</v>
      </c>
      <c r="Q123" s="8">
        <f t="shared" si="15"/>
        <v>-109.61</v>
      </c>
      <c r="R123" s="8"/>
      <c r="S123" s="8"/>
      <c r="T123" s="8"/>
      <c r="U123" s="8">
        <f t="shared" si="17"/>
        <v>0</v>
      </c>
      <c r="V123" s="4"/>
      <c r="W123" s="8">
        <v>0</v>
      </c>
      <c r="X123" s="8">
        <v>0</v>
      </c>
      <c r="Y123" s="8">
        <v>0</v>
      </c>
      <c r="Z123" s="8">
        <v>0</v>
      </c>
      <c r="AA123" s="8">
        <v>0</v>
      </c>
      <c r="AB123" s="8">
        <f>8727/1000</f>
        <v>8.7270000000000003</v>
      </c>
      <c r="AC123" s="8">
        <v>698</v>
      </c>
      <c r="AD123" s="9"/>
    </row>
    <row r="124" spans="2:30" x14ac:dyDescent="0.2">
      <c r="B124" s="4">
        <f t="shared" si="13"/>
        <v>117</v>
      </c>
      <c r="C124" s="34">
        <v>46124</v>
      </c>
      <c r="D124" s="25"/>
      <c r="E124" s="8">
        <f t="shared" si="18"/>
        <v>13995.82</v>
      </c>
      <c r="F124" s="8">
        <f t="shared" si="14"/>
        <v>7826.2899999999991</v>
      </c>
      <c r="G124" s="4">
        <v>0</v>
      </c>
      <c r="H124" s="4"/>
      <c r="I124" s="20">
        <f t="shared" si="19"/>
        <v>7826.2899999999991</v>
      </c>
      <c r="J124" s="4"/>
      <c r="K124" s="7"/>
      <c r="L124" s="7"/>
      <c r="M124" s="7">
        <f t="shared" si="16"/>
        <v>0</v>
      </c>
      <c r="N124" s="8"/>
      <c r="O124" s="8"/>
      <c r="P124" s="8">
        <v>0</v>
      </c>
      <c r="Q124" s="8">
        <f t="shared" si="15"/>
        <v>0</v>
      </c>
      <c r="R124" s="8"/>
      <c r="S124" s="8"/>
      <c r="T124" s="8"/>
      <c r="U124" s="8">
        <f t="shared" si="17"/>
        <v>0</v>
      </c>
      <c r="V124" s="4"/>
      <c r="W124" s="8">
        <v>0</v>
      </c>
      <c r="X124" s="8">
        <v>0</v>
      </c>
      <c r="Y124" s="8">
        <v>0</v>
      </c>
      <c r="Z124" s="8">
        <v>0</v>
      </c>
      <c r="AA124" s="8">
        <v>0</v>
      </c>
      <c r="AB124" s="8">
        <f>9118/1000</f>
        <v>9.1180000000000003</v>
      </c>
      <c r="AC124" s="8">
        <v>500</v>
      </c>
      <c r="AD124" s="9"/>
    </row>
    <row r="125" spans="2:30" x14ac:dyDescent="0.2">
      <c r="B125" s="4">
        <f t="shared" si="13"/>
        <v>118</v>
      </c>
      <c r="C125" s="34">
        <v>46125</v>
      </c>
      <c r="D125" s="25"/>
      <c r="E125" s="8">
        <f t="shared" si="18"/>
        <v>13995.82</v>
      </c>
      <c r="F125" s="8">
        <f t="shared" si="14"/>
        <v>7826.2899999999991</v>
      </c>
      <c r="G125" s="4">
        <v>0</v>
      </c>
      <c r="H125" s="4"/>
      <c r="I125" s="20">
        <f t="shared" si="19"/>
        <v>7826.2899999999991</v>
      </c>
      <c r="J125" s="4"/>
      <c r="K125" s="7">
        <v>248.08099999999999</v>
      </c>
      <c r="L125" s="7">
        <v>1.2809999999999999</v>
      </c>
      <c r="M125" s="7">
        <f>J125-K125+L125</f>
        <v>-246.79999999999998</v>
      </c>
      <c r="N125" s="8">
        <v>88.013000000000005</v>
      </c>
      <c r="O125" s="8"/>
      <c r="P125" s="8">
        <v>124.43</v>
      </c>
      <c r="Q125" s="8">
        <f t="shared" si="15"/>
        <v>-36.417000000000002</v>
      </c>
      <c r="R125" s="8">
        <v>6.1189999999999998</v>
      </c>
      <c r="S125" s="8"/>
      <c r="T125" s="8"/>
      <c r="U125" s="8">
        <f t="shared" si="17"/>
        <v>6.1189999999999998</v>
      </c>
      <c r="V125" s="4"/>
      <c r="W125" s="8">
        <v>0</v>
      </c>
      <c r="X125" s="4"/>
      <c r="Y125" s="4"/>
      <c r="Z125" s="8">
        <v>3806</v>
      </c>
      <c r="AA125" s="8"/>
      <c r="AB125" s="8">
        <f>9056/1000</f>
        <v>9.0559999999999992</v>
      </c>
      <c r="AC125" s="8">
        <v>5968</v>
      </c>
      <c r="AD125" s="9"/>
    </row>
    <row r="126" spans="2:30" x14ac:dyDescent="0.2">
      <c r="B126" s="4">
        <f t="shared" si="13"/>
        <v>119</v>
      </c>
      <c r="C126" s="34">
        <v>46126</v>
      </c>
      <c r="D126" s="25"/>
      <c r="E126" s="8">
        <f t="shared" si="18"/>
        <v>13995.82</v>
      </c>
      <c r="F126" s="8">
        <f t="shared" si="14"/>
        <v>7826.2899999999991</v>
      </c>
      <c r="G126" s="4">
        <v>32.799999999999997</v>
      </c>
      <c r="H126" s="4"/>
      <c r="I126" s="20">
        <f t="shared" si="19"/>
        <v>7793.4899999999989</v>
      </c>
      <c r="J126" s="4"/>
      <c r="K126" s="7">
        <v>194.179</v>
      </c>
      <c r="L126" s="7">
        <v>1.9219999999999999</v>
      </c>
      <c r="M126" s="7">
        <f>J126-K126+L126</f>
        <v>-192.25700000000001</v>
      </c>
      <c r="N126" s="8">
        <v>146.274</v>
      </c>
      <c r="O126" s="8"/>
      <c r="P126" s="8">
        <v>58.09</v>
      </c>
      <c r="Q126" s="8">
        <f t="shared" si="15"/>
        <v>88.183999999999997</v>
      </c>
      <c r="R126" s="8">
        <v>63.24</v>
      </c>
      <c r="S126" s="8"/>
      <c r="T126" s="8"/>
      <c r="U126" s="8">
        <f t="shared" si="17"/>
        <v>63.24</v>
      </c>
      <c r="V126" s="4"/>
      <c r="W126" s="4">
        <v>280.7</v>
      </c>
      <c r="X126" s="4">
        <v>19.600000000000001</v>
      </c>
      <c r="Y126" s="4">
        <v>75.8</v>
      </c>
      <c r="Z126" s="8">
        <v>6402</v>
      </c>
      <c r="AA126" s="8">
        <v>20</v>
      </c>
      <c r="AB126" s="8">
        <f>1475930/1000</f>
        <v>1475.93</v>
      </c>
      <c r="AC126" s="8">
        <v>10558</v>
      </c>
      <c r="AD126" s="9"/>
    </row>
    <row r="127" spans="2:30" x14ac:dyDescent="0.2">
      <c r="B127" s="4">
        <f t="shared" si="13"/>
        <v>120</v>
      </c>
      <c r="C127" s="34">
        <v>46127</v>
      </c>
      <c r="D127" s="25"/>
      <c r="E127" s="8">
        <f t="shared" si="18"/>
        <v>13995.82</v>
      </c>
      <c r="F127" s="8">
        <f t="shared" si="14"/>
        <v>7793.4899999999989</v>
      </c>
      <c r="G127" s="4">
        <v>0</v>
      </c>
      <c r="H127" s="4"/>
      <c r="I127" s="20">
        <f t="shared" si="19"/>
        <v>7793.4899999999989</v>
      </c>
      <c r="J127" s="4"/>
      <c r="K127" s="7">
        <v>244.00200000000001</v>
      </c>
      <c r="L127" s="7">
        <v>5.7640000000000002</v>
      </c>
      <c r="M127" s="7">
        <f>J127-K127+L127</f>
        <v>-238.238</v>
      </c>
      <c r="N127" s="8">
        <v>170.51499999999999</v>
      </c>
      <c r="O127" s="8"/>
      <c r="P127" s="8">
        <v>76.67</v>
      </c>
      <c r="Q127" s="8">
        <f t="shared" si="15"/>
        <v>93.844999999999985</v>
      </c>
      <c r="R127" s="8">
        <v>62.014000000000003</v>
      </c>
      <c r="S127" s="8"/>
      <c r="T127" s="8"/>
      <c r="U127" s="8">
        <f t="shared" si="17"/>
        <v>62.014000000000003</v>
      </c>
      <c r="V127" s="4"/>
      <c r="W127" s="4">
        <v>0</v>
      </c>
      <c r="X127" s="4">
        <v>0</v>
      </c>
      <c r="Y127" s="4">
        <v>114</v>
      </c>
      <c r="Z127" s="8">
        <v>7728</v>
      </c>
      <c r="AA127" s="8">
        <v>12.2</v>
      </c>
      <c r="AB127" s="8">
        <f>2270629/1000</f>
        <v>2270.6289999999999</v>
      </c>
      <c r="AC127" s="8">
        <v>11852</v>
      </c>
      <c r="AD127" s="9"/>
    </row>
    <row r="128" spans="2:30" x14ac:dyDescent="0.2">
      <c r="B128" s="4">
        <f t="shared" si="13"/>
        <v>121</v>
      </c>
      <c r="C128" s="34">
        <v>46128</v>
      </c>
      <c r="D128" s="25"/>
      <c r="E128" s="8">
        <f t="shared" si="18"/>
        <v>13995.82</v>
      </c>
      <c r="F128" s="8">
        <f t="shared" si="14"/>
        <v>7793.4899999999989</v>
      </c>
      <c r="G128" s="4">
        <v>29</v>
      </c>
      <c r="H128" s="4"/>
      <c r="I128" s="20">
        <f t="shared" si="19"/>
        <v>7764.4899999999989</v>
      </c>
      <c r="J128" s="4">
        <v>28.823</v>
      </c>
      <c r="K128" s="7">
        <v>243.363</v>
      </c>
      <c r="L128" s="7">
        <v>0</v>
      </c>
      <c r="M128" s="7">
        <f t="shared" si="16"/>
        <v>-214.54</v>
      </c>
      <c r="N128" s="8">
        <v>173.333</v>
      </c>
      <c r="O128" s="8"/>
      <c r="P128" s="8">
        <v>48.96</v>
      </c>
      <c r="Q128" s="8">
        <f t="shared" si="15"/>
        <v>124.37299999999999</v>
      </c>
      <c r="R128" s="8">
        <v>69.983999999999995</v>
      </c>
      <c r="S128" s="8"/>
      <c r="T128" s="8"/>
      <c r="U128" s="8">
        <f t="shared" si="17"/>
        <v>69.983999999999995</v>
      </c>
      <c r="V128" s="4"/>
      <c r="W128" s="4">
        <v>259.89999999999998</v>
      </c>
      <c r="X128" s="4">
        <v>17.399999999999999</v>
      </c>
      <c r="Y128" s="4">
        <v>463</v>
      </c>
      <c r="Z128" s="8">
        <v>6787</v>
      </c>
      <c r="AA128" s="8">
        <v>38.799999999999997</v>
      </c>
      <c r="AB128" s="8">
        <f>2439497/1000</f>
        <v>2439.4969999999998</v>
      </c>
      <c r="AC128" s="8">
        <v>12208</v>
      </c>
      <c r="AD128" s="9"/>
    </row>
    <row r="129" spans="2:30" x14ac:dyDescent="0.2">
      <c r="B129" s="4">
        <f t="shared" si="13"/>
        <v>122</v>
      </c>
      <c r="C129" s="34">
        <v>46129</v>
      </c>
      <c r="D129" s="25"/>
      <c r="E129" s="8">
        <f t="shared" si="18"/>
        <v>13995.82</v>
      </c>
      <c r="F129" s="8">
        <f t="shared" si="14"/>
        <v>7764.4899999999989</v>
      </c>
      <c r="G129" s="4">
        <v>8.5</v>
      </c>
      <c r="H129" s="4"/>
      <c r="I129" s="20">
        <f t="shared" si="19"/>
        <v>7755.9899999999989</v>
      </c>
      <c r="J129" s="4">
        <v>24.4</v>
      </c>
      <c r="K129" s="7">
        <v>79.509</v>
      </c>
      <c r="L129" s="7">
        <v>0</v>
      </c>
      <c r="M129" s="7">
        <f t="shared" si="16"/>
        <v>-55.109000000000002</v>
      </c>
      <c r="N129" s="8">
        <v>79.183000000000007</v>
      </c>
      <c r="O129" s="8"/>
      <c r="P129" s="8">
        <v>67.2</v>
      </c>
      <c r="Q129" s="8">
        <f t="shared" si="15"/>
        <v>11.983000000000004</v>
      </c>
      <c r="R129" s="8">
        <v>29.114999999999998</v>
      </c>
      <c r="S129" s="8"/>
      <c r="T129" s="8"/>
      <c r="U129" s="8">
        <f t="shared" si="17"/>
        <v>29.114999999999998</v>
      </c>
      <c r="V129" s="4"/>
      <c r="W129" s="4">
        <v>76.599999999999994</v>
      </c>
      <c r="X129" s="4">
        <v>5.0999999999999996</v>
      </c>
      <c r="Y129" s="4">
        <v>197</v>
      </c>
      <c r="Z129" s="8">
        <v>4620</v>
      </c>
      <c r="AA129" s="8">
        <v>35.799999999999997</v>
      </c>
      <c r="AB129" s="8">
        <f>2524458/1000</f>
        <v>2524.4580000000001</v>
      </c>
      <c r="AC129" s="8">
        <v>10625</v>
      </c>
      <c r="AD129" s="9"/>
    </row>
    <row r="130" spans="2:30" x14ac:dyDescent="0.2">
      <c r="B130" s="4">
        <f t="shared" si="13"/>
        <v>123</v>
      </c>
      <c r="C130" s="34">
        <v>46130</v>
      </c>
      <c r="D130" s="25"/>
      <c r="E130" s="8">
        <f t="shared" si="18"/>
        <v>13995.82</v>
      </c>
      <c r="F130" s="8">
        <f t="shared" si="14"/>
        <v>7755.9899999999989</v>
      </c>
      <c r="G130" s="4">
        <v>0</v>
      </c>
      <c r="H130" s="4"/>
      <c r="I130" s="20">
        <f t="shared" si="19"/>
        <v>7755.9899999999989</v>
      </c>
      <c r="J130" s="4">
        <v>1.921</v>
      </c>
      <c r="K130" s="7">
        <v>0</v>
      </c>
      <c r="L130" s="7">
        <v>0</v>
      </c>
      <c r="M130" s="7">
        <f t="shared" si="16"/>
        <v>1.921</v>
      </c>
      <c r="N130" s="8">
        <v>36.481999999999999</v>
      </c>
      <c r="O130" s="8"/>
      <c r="P130" s="8">
        <v>81.52</v>
      </c>
      <c r="Q130" s="8">
        <f t="shared" si="15"/>
        <v>-45.037999999999997</v>
      </c>
      <c r="R130" s="8">
        <v>44.305999999999997</v>
      </c>
      <c r="S130" s="8"/>
      <c r="T130" s="8"/>
      <c r="U130" s="8">
        <f t="shared" si="17"/>
        <v>44.305999999999997</v>
      </c>
      <c r="V130" s="4"/>
      <c r="W130" s="4">
        <v>0</v>
      </c>
      <c r="X130" s="4">
        <v>0</v>
      </c>
      <c r="Y130" s="4">
        <v>767.4</v>
      </c>
      <c r="Z130" s="8">
        <v>1502</v>
      </c>
      <c r="AA130" s="8">
        <v>66.8</v>
      </c>
      <c r="AB130" s="8">
        <f>2524826/1000</f>
        <v>2524.826</v>
      </c>
      <c r="AC130" s="8">
        <v>4579</v>
      </c>
      <c r="AD130" s="9"/>
    </row>
    <row r="131" spans="2:30" x14ac:dyDescent="0.2">
      <c r="B131" s="4">
        <f t="shared" si="13"/>
        <v>124</v>
      </c>
      <c r="C131" s="34">
        <v>46131</v>
      </c>
      <c r="D131" s="25"/>
      <c r="E131" s="8">
        <f t="shared" si="18"/>
        <v>13995.82</v>
      </c>
      <c r="F131" s="8">
        <f t="shared" si="14"/>
        <v>7755.9899999999989</v>
      </c>
      <c r="G131" s="4">
        <v>0</v>
      </c>
      <c r="H131" s="4"/>
      <c r="I131" s="20">
        <f t="shared" si="19"/>
        <v>7755.9899999999989</v>
      </c>
      <c r="J131" s="4">
        <v>0</v>
      </c>
      <c r="K131" s="7">
        <v>0</v>
      </c>
      <c r="L131" s="7">
        <v>0</v>
      </c>
      <c r="M131" s="7">
        <f t="shared" si="16"/>
        <v>0</v>
      </c>
      <c r="N131" s="8">
        <v>0</v>
      </c>
      <c r="O131" s="8"/>
      <c r="P131" s="8">
        <v>0</v>
      </c>
      <c r="Q131" s="8">
        <f t="shared" si="15"/>
        <v>0</v>
      </c>
      <c r="R131" s="8">
        <v>0</v>
      </c>
      <c r="S131" s="8"/>
      <c r="T131" s="8"/>
      <c r="U131" s="8">
        <f t="shared" si="17"/>
        <v>0</v>
      </c>
      <c r="V131" s="4"/>
      <c r="W131" s="4">
        <v>0</v>
      </c>
      <c r="X131" s="4">
        <v>0</v>
      </c>
      <c r="Y131" s="4">
        <v>0</v>
      </c>
      <c r="Z131" s="8">
        <v>0</v>
      </c>
      <c r="AA131" s="8">
        <v>0</v>
      </c>
      <c r="AB131" s="8">
        <f>8547/1000</f>
        <v>8.5470000000000006</v>
      </c>
      <c r="AC131" s="8">
        <v>1148</v>
      </c>
      <c r="AD131" s="9"/>
    </row>
    <row r="132" spans="2:30" x14ac:dyDescent="0.2">
      <c r="B132" s="4">
        <f t="shared" si="13"/>
        <v>125</v>
      </c>
      <c r="C132" s="34">
        <v>46132</v>
      </c>
      <c r="D132" s="25"/>
      <c r="E132" s="8">
        <f t="shared" si="18"/>
        <v>13995.82</v>
      </c>
      <c r="F132" s="8">
        <f t="shared" si="14"/>
        <v>7755.9899999999989</v>
      </c>
      <c r="G132" s="4">
        <v>0</v>
      </c>
      <c r="H132" s="4"/>
      <c r="I132" s="20">
        <f t="shared" si="19"/>
        <v>7755.9899999999989</v>
      </c>
      <c r="J132" s="4">
        <v>0</v>
      </c>
      <c r="K132" s="7">
        <v>135.14500000000001</v>
      </c>
      <c r="L132" s="7">
        <v>0</v>
      </c>
      <c r="M132" s="7">
        <f t="shared" si="16"/>
        <v>-135.14500000000001</v>
      </c>
      <c r="N132" s="8">
        <v>26.306999999999999</v>
      </c>
      <c r="O132" s="8"/>
      <c r="P132" s="8">
        <v>108.51</v>
      </c>
      <c r="Q132" s="8">
        <f t="shared" si="15"/>
        <v>-82.203000000000003</v>
      </c>
      <c r="R132" s="8">
        <v>6.2389999999999999</v>
      </c>
      <c r="S132" s="8"/>
      <c r="T132" s="8"/>
      <c r="U132" s="8">
        <f t="shared" si="17"/>
        <v>6.2389999999999999</v>
      </c>
      <c r="V132" s="4"/>
      <c r="W132" s="4">
        <v>0</v>
      </c>
      <c r="X132" s="4">
        <v>0</v>
      </c>
      <c r="Y132" s="4">
        <v>162.19999999999999</v>
      </c>
      <c r="Z132" s="8">
        <v>7554</v>
      </c>
      <c r="AA132" s="8">
        <v>16.100000000000001</v>
      </c>
      <c r="AB132" s="8">
        <f>1284857/1000</f>
        <v>1284.857</v>
      </c>
      <c r="AC132" s="8">
        <v>9474</v>
      </c>
      <c r="AD132" s="9"/>
    </row>
    <row r="133" spans="2:30" x14ac:dyDescent="0.2">
      <c r="B133" s="4">
        <f t="shared" si="13"/>
        <v>126</v>
      </c>
      <c r="C133" s="34">
        <v>46133</v>
      </c>
      <c r="D133" s="25"/>
      <c r="E133" s="8">
        <f t="shared" si="18"/>
        <v>13995.82</v>
      </c>
      <c r="F133" s="8">
        <f t="shared" si="14"/>
        <v>7755.9899999999989</v>
      </c>
      <c r="G133" s="4">
        <v>178.7</v>
      </c>
      <c r="H133" s="4"/>
      <c r="I133" s="20">
        <f t="shared" si="19"/>
        <v>7577.2899999999991</v>
      </c>
      <c r="J133" s="4">
        <v>152.80000000000001</v>
      </c>
      <c r="K133" s="7">
        <v>193.792</v>
      </c>
      <c r="L133" s="7">
        <v>0</v>
      </c>
      <c r="M133" s="7">
        <f t="shared" si="16"/>
        <v>-40.99199999999999</v>
      </c>
      <c r="N133" s="8">
        <v>170.58099999999999</v>
      </c>
      <c r="O133" s="8"/>
      <c r="P133" s="8">
        <v>87.05</v>
      </c>
      <c r="Q133" s="8">
        <f t="shared" si="15"/>
        <v>83.530999999999992</v>
      </c>
      <c r="R133" s="8">
        <v>55.066000000000003</v>
      </c>
      <c r="S133" s="8"/>
      <c r="T133" s="8"/>
      <c r="U133" s="8">
        <f t="shared" si="17"/>
        <v>55.066000000000003</v>
      </c>
      <c r="V133" s="4">
        <v>4.7770000000000001</v>
      </c>
      <c r="W133" s="4">
        <v>1608</v>
      </c>
      <c r="X133" s="4">
        <v>63.8</v>
      </c>
      <c r="Y133" s="4">
        <v>910</v>
      </c>
      <c r="Z133" s="8">
        <v>7632</v>
      </c>
      <c r="AA133" s="8">
        <v>45.4</v>
      </c>
      <c r="AB133" s="8">
        <f>2833454/1000</f>
        <v>2833.4540000000002</v>
      </c>
      <c r="AC133" s="8">
        <v>12923</v>
      </c>
      <c r="AD133" s="9"/>
    </row>
    <row r="134" spans="2:30" x14ac:dyDescent="0.2">
      <c r="B134" s="4">
        <f t="shared" si="13"/>
        <v>127</v>
      </c>
      <c r="C134" s="34">
        <v>46134</v>
      </c>
      <c r="D134" s="25"/>
      <c r="E134" s="8">
        <f t="shared" si="18"/>
        <v>13995.82</v>
      </c>
      <c r="F134" s="8">
        <f t="shared" si="14"/>
        <v>7577.2899999999991</v>
      </c>
      <c r="G134" s="4">
        <v>300.2</v>
      </c>
      <c r="H134" s="4"/>
      <c r="I134" s="20">
        <f>F134-G134+H134</f>
        <v>7277.0899999999992</v>
      </c>
      <c r="J134" s="4">
        <v>275.8</v>
      </c>
      <c r="K134" s="7">
        <v>237.178</v>
      </c>
      <c r="L134" s="7">
        <v>0</v>
      </c>
      <c r="M134" s="7">
        <f t="shared" si="16"/>
        <v>38.622000000000014</v>
      </c>
      <c r="N134" s="8">
        <v>155.78399999999999</v>
      </c>
      <c r="O134" s="8"/>
      <c r="P134" s="8">
        <v>66.239999999999995</v>
      </c>
      <c r="Q134" s="8">
        <f t="shared" si="15"/>
        <v>89.543999999999997</v>
      </c>
      <c r="R134" s="8">
        <v>53.167999999999999</v>
      </c>
      <c r="S134" s="8"/>
      <c r="T134" s="8"/>
      <c r="U134" s="8">
        <f t="shared" si="17"/>
        <v>53.167999999999999</v>
      </c>
      <c r="V134" s="4">
        <v>11.945</v>
      </c>
      <c r="W134" s="4">
        <v>2837.7</v>
      </c>
      <c r="X134" s="4">
        <v>177.36</v>
      </c>
      <c r="Y134" s="4">
        <v>948</v>
      </c>
      <c r="Z134" s="8">
        <v>7268</v>
      </c>
      <c r="AA134" s="8">
        <v>47.7</v>
      </c>
      <c r="AB134" s="8">
        <f>3144873/1000</f>
        <v>3144.873</v>
      </c>
      <c r="AC134" s="8">
        <v>13374</v>
      </c>
      <c r="AD134" s="9"/>
    </row>
    <row r="135" spans="2:30" x14ac:dyDescent="0.2">
      <c r="B135" s="4">
        <f t="shared" si="13"/>
        <v>128</v>
      </c>
      <c r="C135" s="34">
        <v>46135</v>
      </c>
      <c r="D135" s="25"/>
      <c r="E135" s="8">
        <f t="shared" si="18"/>
        <v>13995.82</v>
      </c>
      <c r="F135" s="8">
        <f t="shared" si="14"/>
        <v>7277.0899999999992</v>
      </c>
      <c r="G135" s="4">
        <v>301.8</v>
      </c>
      <c r="H135" s="4"/>
      <c r="I135" s="20">
        <f>F135-G135+H135+O135</f>
        <v>7388.9399999999987</v>
      </c>
      <c r="J135" s="4">
        <v>280.5</v>
      </c>
      <c r="K135" s="7">
        <v>244.602</v>
      </c>
      <c r="L135" s="7">
        <v>0</v>
      </c>
      <c r="M135" s="7">
        <f t="shared" si="16"/>
        <v>35.897999999999996</v>
      </c>
      <c r="N135" s="8">
        <v>199.434</v>
      </c>
      <c r="O135" s="8">
        <v>413.65</v>
      </c>
      <c r="P135" s="8">
        <v>44.16</v>
      </c>
      <c r="Q135" s="8">
        <f t="shared" si="15"/>
        <v>-258.37599999999998</v>
      </c>
      <c r="R135" s="8">
        <v>52.533999999999999</v>
      </c>
      <c r="S135" s="8"/>
      <c r="T135" s="8"/>
      <c r="U135" s="8">
        <f t="shared" si="17"/>
        <v>52.533999999999999</v>
      </c>
      <c r="V135" s="4">
        <v>19.907</v>
      </c>
      <c r="W135" s="4">
        <v>2939.8</v>
      </c>
      <c r="X135" s="4">
        <v>180.9</v>
      </c>
      <c r="Y135" s="4">
        <v>853.9</v>
      </c>
      <c r="Z135" s="8">
        <v>6868</v>
      </c>
      <c r="AA135" s="8">
        <v>46.7</v>
      </c>
      <c r="AB135" s="8">
        <f>3137055/1000</f>
        <v>3137.0549999999998</v>
      </c>
      <c r="AC135" s="8">
        <v>13700</v>
      </c>
      <c r="AD135" s="9"/>
    </row>
    <row r="136" spans="2:30" x14ac:dyDescent="0.2">
      <c r="B136" s="4">
        <f t="shared" si="13"/>
        <v>129</v>
      </c>
      <c r="C136" s="34">
        <v>46136</v>
      </c>
      <c r="D136" s="25"/>
      <c r="E136" s="8">
        <f t="shared" si="18"/>
        <v>13995.82</v>
      </c>
      <c r="F136" s="8">
        <f>I135+D136</f>
        <v>7388.9399999999987</v>
      </c>
      <c r="G136" s="4">
        <v>227.5</v>
      </c>
      <c r="H136" s="4"/>
      <c r="I136" s="20">
        <f>F136-G136+H136+O136</f>
        <v>7164.7189999999991</v>
      </c>
      <c r="J136" s="4">
        <v>216</v>
      </c>
      <c r="K136" s="7">
        <v>194.33799999999999</v>
      </c>
      <c r="L136" s="7">
        <v>0</v>
      </c>
      <c r="M136" s="7">
        <f t="shared" si="16"/>
        <v>21.662000000000006</v>
      </c>
      <c r="N136" s="8">
        <v>145.035</v>
      </c>
      <c r="O136" s="8">
        <v>3.2789999999999999</v>
      </c>
      <c r="P136" s="8">
        <v>142.5</v>
      </c>
      <c r="Q136" s="8">
        <f t="shared" si="15"/>
        <v>-0.74399999999999977</v>
      </c>
      <c r="R136" s="8">
        <v>34.179000000000002</v>
      </c>
      <c r="S136" s="8"/>
      <c r="T136" s="8"/>
      <c r="U136" s="8">
        <f t="shared" si="17"/>
        <v>34.179000000000002</v>
      </c>
      <c r="V136" s="4">
        <v>24.286000000000001</v>
      </c>
      <c r="W136" s="4">
        <v>2243.8000000000002</v>
      </c>
      <c r="X136" s="4">
        <v>136.22</v>
      </c>
      <c r="Y136" s="4">
        <v>1016.18</v>
      </c>
      <c r="Z136" s="8">
        <v>7642</v>
      </c>
      <c r="AA136" s="8">
        <v>43.3</v>
      </c>
      <c r="AB136" s="8">
        <f>2820310/1000</f>
        <v>2820.31</v>
      </c>
      <c r="AC136" s="8">
        <v>11939</v>
      </c>
      <c r="AD136" s="9"/>
    </row>
    <row r="137" spans="2:30" x14ac:dyDescent="0.2">
      <c r="B137" s="4">
        <f t="shared" si="13"/>
        <v>130</v>
      </c>
      <c r="C137" s="34">
        <v>46137</v>
      </c>
      <c r="D137" s="25"/>
      <c r="E137" s="8">
        <f t="shared" si="18"/>
        <v>13995.82</v>
      </c>
      <c r="F137" s="8">
        <f t="shared" si="14"/>
        <v>7164.7189999999991</v>
      </c>
      <c r="G137" s="4">
        <v>284.10000000000002</v>
      </c>
      <c r="H137" s="4"/>
      <c r="I137" s="20">
        <f>F137-G137+H137+O137</f>
        <v>6880.6189999999988</v>
      </c>
      <c r="J137" s="4">
        <v>266.89999999999998</v>
      </c>
      <c r="K137" s="7">
        <v>271.99700000000001</v>
      </c>
      <c r="L137" s="7">
        <v>0</v>
      </c>
      <c r="M137" s="7">
        <f t="shared" si="16"/>
        <v>-5.0970000000000368</v>
      </c>
      <c r="N137" s="8">
        <v>208.25399999999999</v>
      </c>
      <c r="O137" s="8">
        <v>0</v>
      </c>
      <c r="P137" s="8">
        <v>76.92</v>
      </c>
      <c r="Q137" s="8">
        <f t="shared" si="15"/>
        <v>131.334</v>
      </c>
      <c r="R137" s="8">
        <v>72.787999999999997</v>
      </c>
      <c r="S137" s="8"/>
      <c r="T137" s="8"/>
      <c r="U137" s="8">
        <f t="shared" si="17"/>
        <v>72.787999999999997</v>
      </c>
      <c r="V137" s="4">
        <v>5.9720000000000004</v>
      </c>
      <c r="W137" s="4">
        <v>2585.3000000000002</v>
      </c>
      <c r="X137" s="4">
        <v>170.5</v>
      </c>
      <c r="Y137" s="4">
        <v>1011.6</v>
      </c>
      <c r="Z137" s="8">
        <v>8610</v>
      </c>
      <c r="AA137" s="8">
        <v>38.799999999999997</v>
      </c>
      <c r="AB137" s="8">
        <f>3003372/1000</f>
        <v>3003.3719999999998</v>
      </c>
      <c r="AC137" s="8">
        <v>13459</v>
      </c>
      <c r="AD137" s="9"/>
    </row>
    <row r="138" spans="2:30" x14ac:dyDescent="0.2">
      <c r="B138" s="4">
        <f t="shared" ref="B138:B182" si="20">IF(C138="","",+B137+1)</f>
        <v>131</v>
      </c>
      <c r="C138" s="34">
        <v>46138</v>
      </c>
      <c r="D138" s="25"/>
      <c r="E138" s="8">
        <f t="shared" si="18"/>
        <v>13995.82</v>
      </c>
      <c r="F138" s="8">
        <f t="shared" ref="F138:F181" si="21">I137+D138</f>
        <v>6880.6189999999988</v>
      </c>
      <c r="G138" s="4">
        <v>14.8</v>
      </c>
      <c r="H138" s="4"/>
      <c r="I138" s="20">
        <f t="shared" ref="I138:I182" si="22">F138-G138+H138+O138</f>
        <v>6865.8189999999986</v>
      </c>
      <c r="J138" s="4">
        <v>25.7</v>
      </c>
      <c r="K138" s="7">
        <v>236.57599999999999</v>
      </c>
      <c r="L138" s="7">
        <v>0</v>
      </c>
      <c r="M138" s="7">
        <f t="shared" si="16"/>
        <v>-210.876</v>
      </c>
      <c r="N138" s="8">
        <v>159.85900000000001</v>
      </c>
      <c r="O138" s="8">
        <v>0</v>
      </c>
      <c r="P138" s="8">
        <v>0</v>
      </c>
      <c r="Q138" s="8">
        <f t="shared" si="15"/>
        <v>159.85900000000001</v>
      </c>
      <c r="R138" s="8">
        <v>56.332000000000001</v>
      </c>
      <c r="S138" s="8"/>
      <c r="T138" s="8"/>
      <c r="U138" s="8">
        <f t="shared" si="17"/>
        <v>56.332000000000001</v>
      </c>
      <c r="V138" s="4">
        <v>2.3879999999999999</v>
      </c>
      <c r="W138" s="4">
        <v>85.4</v>
      </c>
      <c r="X138" s="4">
        <v>8.9</v>
      </c>
      <c r="Y138" s="4">
        <v>559.6</v>
      </c>
      <c r="Z138" s="8">
        <v>7414</v>
      </c>
      <c r="AA138" s="8">
        <v>42</v>
      </c>
      <c r="AB138" s="8">
        <f>2545280/1000</f>
        <v>2545.2800000000002</v>
      </c>
      <c r="AC138" s="8">
        <v>12181</v>
      </c>
      <c r="AD138" s="9"/>
    </row>
    <row r="139" spans="2:30" x14ac:dyDescent="0.2">
      <c r="B139" s="4">
        <f t="shared" si="20"/>
        <v>132</v>
      </c>
      <c r="C139" s="34">
        <v>46139</v>
      </c>
      <c r="D139" s="25"/>
      <c r="E139" s="8">
        <f t="shared" si="18"/>
        <v>13995.82</v>
      </c>
      <c r="F139" s="8">
        <f t="shared" si="21"/>
        <v>6865.8189999999986</v>
      </c>
      <c r="G139" s="4">
        <v>0</v>
      </c>
      <c r="H139" s="4"/>
      <c r="I139" s="20">
        <f t="shared" si="22"/>
        <v>6865.8189999999986</v>
      </c>
      <c r="J139" s="4">
        <v>18.600000000000001</v>
      </c>
      <c r="K139" s="7">
        <v>79.760999999999996</v>
      </c>
      <c r="L139" s="7">
        <v>0</v>
      </c>
      <c r="M139" s="7">
        <f t="shared" si="16"/>
        <v>-61.160999999999994</v>
      </c>
      <c r="N139" s="8">
        <v>139.91200000000001</v>
      </c>
      <c r="O139" s="8">
        <v>0</v>
      </c>
      <c r="P139" s="8">
        <v>203.88</v>
      </c>
      <c r="Q139" s="8">
        <f t="shared" si="15"/>
        <v>-63.967999999999989</v>
      </c>
      <c r="R139" s="8">
        <v>56.963999999999999</v>
      </c>
      <c r="S139" s="8"/>
      <c r="T139" s="8"/>
      <c r="U139" s="8">
        <f t="shared" si="17"/>
        <v>56.963999999999999</v>
      </c>
      <c r="V139" s="4">
        <v>1.593</v>
      </c>
      <c r="W139" s="4">
        <v>0</v>
      </c>
      <c r="X139" s="4">
        <v>0</v>
      </c>
      <c r="Y139" s="4">
        <v>0</v>
      </c>
      <c r="Z139" s="8">
        <v>3382</v>
      </c>
      <c r="AA139" s="8">
        <v>12.9</v>
      </c>
      <c r="AB139" s="8">
        <f>1090903/1000</f>
        <v>1090.903</v>
      </c>
      <c r="AC139" s="8">
        <v>7141</v>
      </c>
      <c r="AD139" s="9"/>
    </row>
    <row r="140" spans="2:30" x14ac:dyDescent="0.2">
      <c r="B140" s="4">
        <f t="shared" si="20"/>
        <v>133</v>
      </c>
      <c r="C140" s="34">
        <v>46140</v>
      </c>
      <c r="D140" s="25">
        <v>155.85</v>
      </c>
      <c r="E140" s="8">
        <f t="shared" si="18"/>
        <v>14151.67</v>
      </c>
      <c r="F140" s="8">
        <f t="shared" si="21"/>
        <v>7021.668999999999</v>
      </c>
      <c r="G140" s="4">
        <v>0</v>
      </c>
      <c r="H140" s="4"/>
      <c r="I140" s="20">
        <f>F140-G140+H140+O140</f>
        <v>7124.780999999999</v>
      </c>
      <c r="J140" s="4">
        <v>0</v>
      </c>
      <c r="K140" s="4">
        <v>0</v>
      </c>
      <c r="L140" s="4">
        <v>0</v>
      </c>
      <c r="M140" s="7">
        <f t="shared" si="16"/>
        <v>0</v>
      </c>
      <c r="N140" s="8">
        <v>0</v>
      </c>
      <c r="O140" s="8">
        <v>103.11199999999999</v>
      </c>
      <c r="P140" s="8">
        <v>62.89</v>
      </c>
      <c r="Q140" s="8">
        <f t="shared" si="15"/>
        <v>-166.00200000000001</v>
      </c>
      <c r="R140" s="8">
        <v>0</v>
      </c>
      <c r="S140" s="8"/>
      <c r="T140" s="8"/>
      <c r="U140" s="8">
        <f t="shared" si="17"/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8">
        <f>8861/1000</f>
        <v>8.8610000000000007</v>
      </c>
      <c r="AC140" s="8">
        <v>853</v>
      </c>
      <c r="AD140" s="9"/>
    </row>
    <row r="141" spans="2:30" x14ac:dyDescent="0.2">
      <c r="B141" s="4">
        <f t="shared" si="20"/>
        <v>134</v>
      </c>
      <c r="C141" s="34">
        <v>46141</v>
      </c>
      <c r="D141" s="25">
        <v>233.06</v>
      </c>
      <c r="E141" s="8">
        <f t="shared" si="18"/>
        <v>14384.73</v>
      </c>
      <c r="F141" s="8">
        <f t="shared" si="21"/>
        <v>7357.8409999999994</v>
      </c>
      <c r="G141" s="4">
        <v>0</v>
      </c>
      <c r="H141" s="4"/>
      <c r="I141" s="20">
        <f>F141-G141+H141+O141</f>
        <v>7392.2209999999995</v>
      </c>
      <c r="J141" s="4">
        <v>0</v>
      </c>
      <c r="K141" s="4">
        <v>0</v>
      </c>
      <c r="L141" s="4">
        <v>0</v>
      </c>
      <c r="M141" s="7">
        <f t="shared" si="16"/>
        <v>0</v>
      </c>
      <c r="N141" s="8">
        <v>0</v>
      </c>
      <c r="O141" s="8">
        <v>34.380000000000003</v>
      </c>
      <c r="P141" s="8">
        <v>151.71</v>
      </c>
      <c r="Q141" s="8">
        <f t="shared" si="15"/>
        <v>-186.09</v>
      </c>
      <c r="R141" s="8">
        <v>0</v>
      </c>
      <c r="S141" s="8"/>
      <c r="T141" s="8"/>
      <c r="U141" s="8">
        <f t="shared" si="17"/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8">
        <v>8.7200000000000006</v>
      </c>
      <c r="AC141" s="8">
        <v>797</v>
      </c>
      <c r="AD141" s="9"/>
    </row>
    <row r="142" spans="2:30" x14ac:dyDescent="0.2">
      <c r="B142" s="4">
        <f t="shared" si="20"/>
        <v>135</v>
      </c>
      <c r="C142" s="34">
        <v>46142</v>
      </c>
      <c r="D142" s="25">
        <v>116.28</v>
      </c>
      <c r="E142" s="8">
        <f t="shared" si="18"/>
        <v>14501.01</v>
      </c>
      <c r="F142" s="8">
        <f>I141+D142</f>
        <v>7508.5009999999993</v>
      </c>
      <c r="G142" s="4">
        <v>0</v>
      </c>
      <c r="H142" s="4"/>
      <c r="I142" s="20">
        <f>F142-G142+H142+O142</f>
        <v>7508.5009999999993</v>
      </c>
      <c r="J142" s="4">
        <v>0</v>
      </c>
      <c r="K142" s="4">
        <v>0</v>
      </c>
      <c r="L142" s="4">
        <v>0</v>
      </c>
      <c r="M142" s="7">
        <f t="shared" si="16"/>
        <v>0</v>
      </c>
      <c r="N142" s="8">
        <v>0</v>
      </c>
      <c r="O142" s="8">
        <v>0</v>
      </c>
      <c r="P142" s="8">
        <v>133.43</v>
      </c>
      <c r="Q142" s="8">
        <f t="shared" si="15"/>
        <v>-133.43</v>
      </c>
      <c r="R142" s="8">
        <v>0</v>
      </c>
      <c r="S142" s="8"/>
      <c r="T142" s="8"/>
      <c r="U142" s="8">
        <f t="shared" si="17"/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8">
        <f>8678/1000</f>
        <v>8.6780000000000008</v>
      </c>
      <c r="AC142" s="8">
        <v>1037</v>
      </c>
      <c r="AD142" s="9"/>
    </row>
    <row r="143" spans="2:30" x14ac:dyDescent="0.2">
      <c r="B143" s="4">
        <f t="shared" si="20"/>
        <v>136</v>
      </c>
      <c r="C143" s="34">
        <v>46143</v>
      </c>
      <c r="D143" s="25">
        <v>0</v>
      </c>
      <c r="E143" s="8">
        <f t="shared" si="18"/>
        <v>14501.01</v>
      </c>
      <c r="F143" s="8">
        <f t="shared" si="21"/>
        <v>7508.5009999999993</v>
      </c>
      <c r="G143" s="4">
        <v>0</v>
      </c>
      <c r="H143" s="4"/>
      <c r="I143" s="20">
        <f t="shared" si="22"/>
        <v>7508.5009999999993</v>
      </c>
      <c r="J143" s="4"/>
      <c r="K143" s="7"/>
      <c r="L143" s="7"/>
      <c r="M143" s="7">
        <f t="shared" si="16"/>
        <v>0</v>
      </c>
      <c r="N143" s="8"/>
      <c r="O143" s="8"/>
      <c r="P143" s="8"/>
      <c r="Q143" s="8">
        <f t="shared" si="15"/>
        <v>0</v>
      </c>
      <c r="R143" s="8"/>
      <c r="S143" s="8"/>
      <c r="T143" s="8"/>
      <c r="U143" s="8">
        <f t="shared" si="17"/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8">
        <f>8773/1000</f>
        <v>8.7729999999999997</v>
      </c>
      <c r="AC143" s="8">
        <v>456</v>
      </c>
      <c r="AD143" s="9"/>
    </row>
    <row r="144" spans="2:30" x14ac:dyDescent="0.2">
      <c r="B144" s="4">
        <f t="shared" si="20"/>
        <v>137</v>
      </c>
      <c r="C144" s="34">
        <v>46144</v>
      </c>
      <c r="D144" s="25">
        <v>0</v>
      </c>
      <c r="E144" s="8">
        <f t="shared" si="18"/>
        <v>14501.01</v>
      </c>
      <c r="F144" s="8">
        <f t="shared" si="21"/>
        <v>7508.5009999999993</v>
      </c>
      <c r="G144" s="4">
        <v>0</v>
      </c>
      <c r="H144" s="4"/>
      <c r="I144" s="20">
        <f t="shared" si="22"/>
        <v>7508.5009999999993</v>
      </c>
      <c r="J144" s="4"/>
      <c r="K144" s="7"/>
      <c r="L144" s="7"/>
      <c r="M144" s="7">
        <f t="shared" si="16"/>
        <v>0</v>
      </c>
      <c r="N144" s="8"/>
      <c r="O144" s="8"/>
      <c r="P144" s="8"/>
      <c r="Q144" s="8">
        <f t="shared" si="15"/>
        <v>0</v>
      </c>
      <c r="R144" s="8"/>
      <c r="S144" s="8"/>
      <c r="T144" s="8"/>
      <c r="U144" s="8">
        <f t="shared" si="17"/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8">
        <f>9010/1000</f>
        <v>9.01</v>
      </c>
      <c r="AC144" s="8">
        <v>478</v>
      </c>
      <c r="AD144" s="9"/>
    </row>
    <row r="145" spans="2:30" x14ac:dyDescent="0.2">
      <c r="B145" s="4">
        <f t="shared" si="20"/>
        <v>138</v>
      </c>
      <c r="C145" s="34">
        <v>46145</v>
      </c>
      <c r="D145" s="25">
        <v>0</v>
      </c>
      <c r="E145" s="8">
        <f t="shared" si="18"/>
        <v>14501.01</v>
      </c>
      <c r="F145" s="8">
        <f t="shared" si="21"/>
        <v>7508.5009999999993</v>
      </c>
      <c r="G145" s="4">
        <v>0</v>
      </c>
      <c r="H145" s="4"/>
      <c r="I145" s="20">
        <f t="shared" si="22"/>
        <v>7508.5009999999993</v>
      </c>
      <c r="J145" s="4"/>
      <c r="K145" s="7"/>
      <c r="L145" s="7"/>
      <c r="M145" s="7">
        <f t="shared" si="16"/>
        <v>0</v>
      </c>
      <c r="N145" s="8"/>
      <c r="O145" s="8"/>
      <c r="P145" s="8"/>
      <c r="Q145" s="8">
        <f t="shared" si="15"/>
        <v>0</v>
      </c>
      <c r="R145" s="8"/>
      <c r="S145" s="8"/>
      <c r="T145" s="8"/>
      <c r="U145" s="8">
        <f t="shared" si="17"/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8">
        <f>9025/1000</f>
        <v>9.0250000000000004</v>
      </c>
      <c r="AC145" s="8">
        <v>299</v>
      </c>
      <c r="AD145" s="9"/>
    </row>
    <row r="146" spans="2:30" x14ac:dyDescent="0.2">
      <c r="B146" s="4">
        <f t="shared" si="20"/>
        <v>139</v>
      </c>
      <c r="C146" s="34">
        <v>46146</v>
      </c>
      <c r="D146" s="25">
        <v>0</v>
      </c>
      <c r="E146" s="8">
        <f t="shared" si="18"/>
        <v>14501.01</v>
      </c>
      <c r="F146" s="8">
        <f t="shared" si="21"/>
        <v>7508.5009999999993</v>
      </c>
      <c r="G146" s="4">
        <v>0</v>
      </c>
      <c r="H146" s="4"/>
      <c r="I146" s="20">
        <f>F146-G146+H146+O146</f>
        <v>7541.4519999999993</v>
      </c>
      <c r="J146" s="4"/>
      <c r="K146" s="7"/>
      <c r="L146" s="7"/>
      <c r="M146" s="7">
        <f t="shared" si="16"/>
        <v>0</v>
      </c>
      <c r="N146" s="8"/>
      <c r="O146" s="8">
        <v>32.951000000000001</v>
      </c>
      <c r="P146" s="8">
        <f>113770/1000</f>
        <v>113.77</v>
      </c>
      <c r="Q146" s="8">
        <f t="shared" si="15"/>
        <v>-146.721</v>
      </c>
      <c r="R146" s="8"/>
      <c r="S146" s="8"/>
      <c r="T146" s="8"/>
      <c r="U146" s="8">
        <f t="shared" si="17"/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8">
        <f>8812/1000</f>
        <v>8.8119999999999994</v>
      </c>
      <c r="AC146" s="8">
        <v>970</v>
      </c>
      <c r="AD146" s="9"/>
    </row>
    <row r="147" spans="2:30" x14ac:dyDescent="0.2">
      <c r="B147" s="4">
        <f t="shared" si="20"/>
        <v>140</v>
      </c>
      <c r="C147" s="34">
        <v>46147</v>
      </c>
      <c r="D147" s="25">
        <v>141.55000000000001</v>
      </c>
      <c r="E147" s="8">
        <f t="shared" si="18"/>
        <v>14642.56</v>
      </c>
      <c r="F147" s="8">
        <f>I146+D147</f>
        <v>7683.0019999999995</v>
      </c>
      <c r="G147" s="4">
        <v>0</v>
      </c>
      <c r="H147" s="4"/>
      <c r="I147" s="20">
        <f t="shared" si="22"/>
        <v>7683.0019999999995</v>
      </c>
      <c r="J147" s="4"/>
      <c r="K147" s="7"/>
      <c r="L147" s="7"/>
      <c r="M147" s="7">
        <f t="shared" si="16"/>
        <v>0</v>
      </c>
      <c r="N147" s="8"/>
      <c r="O147" s="8"/>
      <c r="P147" s="8">
        <v>148.28</v>
      </c>
      <c r="Q147" s="8">
        <f t="shared" si="15"/>
        <v>-148.28</v>
      </c>
      <c r="R147" s="8"/>
      <c r="S147" s="8"/>
      <c r="T147" s="8"/>
      <c r="U147" s="8">
        <f t="shared" si="17"/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8">
        <f>8970/1000</f>
        <v>8.9700000000000006</v>
      </c>
      <c r="AC147" s="8">
        <v>813</v>
      </c>
      <c r="AD147" s="9"/>
    </row>
    <row r="148" spans="2:30" x14ac:dyDescent="0.2">
      <c r="B148" s="4">
        <f t="shared" si="20"/>
        <v>141</v>
      </c>
      <c r="C148" s="34">
        <v>46148</v>
      </c>
      <c r="D148" s="25">
        <v>75.180000000000007</v>
      </c>
      <c r="E148" s="8">
        <f t="shared" si="18"/>
        <v>14717.74</v>
      </c>
      <c r="F148" s="8">
        <f>I147+D148</f>
        <v>7758.1819999999998</v>
      </c>
      <c r="G148" s="4">
        <v>0</v>
      </c>
      <c r="H148" s="4"/>
      <c r="I148" s="20">
        <f t="shared" si="22"/>
        <v>7758.1819999999998</v>
      </c>
      <c r="J148" s="4"/>
      <c r="K148" s="7"/>
      <c r="L148" s="7"/>
      <c r="M148" s="7">
        <f t="shared" si="16"/>
        <v>0</v>
      </c>
      <c r="N148" s="8"/>
      <c r="O148" s="8"/>
      <c r="P148" s="8">
        <v>109.21</v>
      </c>
      <c r="Q148" s="8">
        <f t="shared" si="15"/>
        <v>-109.21</v>
      </c>
      <c r="R148" s="8"/>
      <c r="S148" s="8"/>
      <c r="T148" s="8"/>
      <c r="U148" s="8">
        <f t="shared" si="17"/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8">
        <f>9588/1000</f>
        <v>9.5879999999999992</v>
      </c>
      <c r="AC148" s="8">
        <v>704</v>
      </c>
      <c r="AD148" s="9"/>
    </row>
    <row r="149" spans="2:30" x14ac:dyDescent="0.2">
      <c r="B149" s="4">
        <f t="shared" si="20"/>
        <v>142</v>
      </c>
      <c r="C149" s="34">
        <v>46149</v>
      </c>
      <c r="D149" s="25">
        <v>0</v>
      </c>
      <c r="E149" s="8">
        <f t="shared" si="18"/>
        <v>14717.74</v>
      </c>
      <c r="F149" s="8">
        <f t="shared" si="21"/>
        <v>7758.1819999999998</v>
      </c>
      <c r="G149" s="4">
        <v>33.9</v>
      </c>
      <c r="H149" s="4"/>
      <c r="I149" s="20">
        <f>F149-G149+H149+O149</f>
        <v>7724.2820000000002</v>
      </c>
      <c r="J149" s="4">
        <v>0</v>
      </c>
      <c r="K149" s="7">
        <v>175.19800000000001</v>
      </c>
      <c r="L149" s="7"/>
      <c r="M149" s="7">
        <f t="shared" si="16"/>
        <v>-175.19800000000001</v>
      </c>
      <c r="N149" s="8">
        <v>69.831999999999994</v>
      </c>
      <c r="O149" s="8">
        <v>0</v>
      </c>
      <c r="P149" s="8">
        <v>94.77</v>
      </c>
      <c r="Q149" s="8">
        <f t="shared" si="15"/>
        <v>-24.938000000000002</v>
      </c>
      <c r="R149" s="8"/>
      <c r="S149" s="8"/>
      <c r="T149" s="8"/>
      <c r="U149" s="8">
        <f t="shared" si="17"/>
        <v>0</v>
      </c>
      <c r="V149" s="4">
        <v>0</v>
      </c>
      <c r="W149" s="4">
        <v>540.6</v>
      </c>
      <c r="X149" s="4">
        <v>11.6</v>
      </c>
      <c r="Y149" s="4">
        <v>257.8</v>
      </c>
      <c r="Z149" s="8">
        <v>8773</v>
      </c>
      <c r="AA149" s="8">
        <v>30.7</v>
      </c>
      <c r="AB149" s="8">
        <f>1803215/1000</f>
        <v>1803.2149999999999</v>
      </c>
      <c r="AC149" s="8">
        <v>9316</v>
      </c>
      <c r="AD149" s="9"/>
    </row>
    <row r="150" spans="2:30" x14ac:dyDescent="0.2">
      <c r="B150" s="4">
        <f t="shared" si="20"/>
        <v>143</v>
      </c>
      <c r="C150" s="34">
        <v>46150</v>
      </c>
      <c r="D150" s="25">
        <v>37.75</v>
      </c>
      <c r="E150" s="8">
        <f t="shared" si="18"/>
        <v>14755.49</v>
      </c>
      <c r="F150" s="8">
        <f t="shared" si="21"/>
        <v>7762.0320000000002</v>
      </c>
      <c r="G150" s="4">
        <v>176.5</v>
      </c>
      <c r="H150" s="4"/>
      <c r="I150" s="20">
        <f>F150-G150+H150+O150</f>
        <v>7585.5320000000002</v>
      </c>
      <c r="J150" s="4">
        <v>165.6</v>
      </c>
      <c r="K150" s="7">
        <v>209.38399999999999</v>
      </c>
      <c r="L150" s="7"/>
      <c r="M150" s="7">
        <f t="shared" si="16"/>
        <v>-43.783999999999992</v>
      </c>
      <c r="N150" s="8">
        <v>127.1</v>
      </c>
      <c r="O150" s="8"/>
      <c r="P150" s="8">
        <v>147.69999999999999</v>
      </c>
      <c r="Q150" s="8">
        <f t="shared" si="15"/>
        <v>-20.599999999999994</v>
      </c>
      <c r="R150" s="8">
        <v>56.963999999999999</v>
      </c>
      <c r="S150" s="8"/>
      <c r="T150" s="8"/>
      <c r="U150" s="8">
        <f t="shared" si="17"/>
        <v>56.963999999999999</v>
      </c>
      <c r="V150" s="4">
        <v>10.321</v>
      </c>
      <c r="W150" s="4">
        <v>1633.5</v>
      </c>
      <c r="X150" s="4">
        <v>105.9</v>
      </c>
      <c r="Y150" s="4">
        <v>841.8</v>
      </c>
      <c r="Z150" s="8">
        <v>9649</v>
      </c>
      <c r="AA150" s="8">
        <v>43.5</v>
      </c>
      <c r="AB150" s="8">
        <f>2649992/1000</f>
        <v>2649.9920000000002</v>
      </c>
      <c r="AC150" s="8">
        <v>12968</v>
      </c>
      <c r="AD150" s="9"/>
    </row>
    <row r="151" spans="2:30" x14ac:dyDescent="0.2">
      <c r="B151" s="4">
        <f t="shared" si="20"/>
        <v>144</v>
      </c>
      <c r="C151" s="34">
        <v>46151</v>
      </c>
      <c r="D151" s="25">
        <v>19.260000000000002</v>
      </c>
      <c r="E151" s="8">
        <f t="shared" si="18"/>
        <v>14774.75</v>
      </c>
      <c r="F151" s="8">
        <f t="shared" si="21"/>
        <v>7604.7920000000004</v>
      </c>
      <c r="G151" s="4">
        <v>301.8</v>
      </c>
      <c r="H151" s="4"/>
      <c r="I151" s="20">
        <f t="shared" si="22"/>
        <v>7302.9920000000002</v>
      </c>
      <c r="J151" s="4">
        <v>280.60000000000002</v>
      </c>
      <c r="K151" s="7">
        <v>270.37299999999999</v>
      </c>
      <c r="L151" s="7"/>
      <c r="M151" s="7">
        <f t="shared" si="16"/>
        <v>10.227000000000032</v>
      </c>
      <c r="N151" s="8">
        <v>222.66399999999999</v>
      </c>
      <c r="O151" s="8"/>
      <c r="P151" s="8">
        <v>71.680000000000007</v>
      </c>
      <c r="Q151" s="8">
        <f t="shared" si="15"/>
        <v>150.98399999999998</v>
      </c>
      <c r="R151" s="8">
        <v>71.522999999999996</v>
      </c>
      <c r="S151" s="8"/>
      <c r="T151" s="8"/>
      <c r="U151" s="8">
        <f t="shared" si="17"/>
        <v>71.522999999999996</v>
      </c>
      <c r="V151" s="4">
        <v>18.655999999999999</v>
      </c>
      <c r="W151" s="4">
        <v>2389.9</v>
      </c>
      <c r="X151" s="4">
        <v>181.1</v>
      </c>
      <c r="Y151" s="4">
        <v>1016</v>
      </c>
      <c r="Z151" s="8">
        <v>6989</v>
      </c>
      <c r="AA151" s="8">
        <v>38.1</v>
      </c>
      <c r="AB151" s="8">
        <f>3060130/1000</f>
        <v>3060.13</v>
      </c>
      <c r="AC151" s="8">
        <v>14289</v>
      </c>
      <c r="AD151" s="9"/>
    </row>
    <row r="152" spans="2:30" x14ac:dyDescent="0.2">
      <c r="B152" s="4">
        <f t="shared" si="20"/>
        <v>145</v>
      </c>
      <c r="C152" s="34">
        <v>46152</v>
      </c>
      <c r="D152" s="25">
        <v>0</v>
      </c>
      <c r="E152" s="8">
        <f t="shared" si="18"/>
        <v>14774.75</v>
      </c>
      <c r="F152" s="8">
        <f t="shared" si="21"/>
        <v>7302.9920000000002</v>
      </c>
      <c r="G152" s="4">
        <v>321.2</v>
      </c>
      <c r="H152" s="4"/>
      <c r="I152" s="20">
        <f t="shared" si="22"/>
        <v>6981.7920000000004</v>
      </c>
      <c r="J152" s="4">
        <v>298.89999999999998</v>
      </c>
      <c r="K152" s="7">
        <v>278.08699999999999</v>
      </c>
      <c r="L152" s="7"/>
      <c r="M152" s="7">
        <f t="shared" si="16"/>
        <v>20.812999999999988</v>
      </c>
      <c r="N152" s="8">
        <v>222.553</v>
      </c>
      <c r="O152" s="8"/>
      <c r="P152" s="8">
        <v>0</v>
      </c>
      <c r="Q152" s="8">
        <f>N152-O152-P152-3.151</f>
        <v>219.40199999999999</v>
      </c>
      <c r="R152" s="8">
        <v>86.712000000000003</v>
      </c>
      <c r="S152" s="8"/>
      <c r="T152" s="8"/>
      <c r="U152" s="8">
        <f t="shared" si="17"/>
        <v>86.712000000000003</v>
      </c>
      <c r="V152" s="4">
        <v>19.053000000000001</v>
      </c>
      <c r="W152" s="4">
        <v>2942.2</v>
      </c>
      <c r="X152" s="4">
        <v>193</v>
      </c>
      <c r="Y152" s="4">
        <v>1036</v>
      </c>
      <c r="Z152" s="8">
        <v>6065</v>
      </c>
      <c r="AA152" s="8">
        <v>41.3</v>
      </c>
      <c r="AB152" s="45">
        <f>3080455/1000</f>
        <v>3080.4549999999999</v>
      </c>
      <c r="AC152" s="8">
        <v>13123</v>
      </c>
      <c r="AD152" s="9"/>
    </row>
    <row r="153" spans="2:30" x14ac:dyDescent="0.2">
      <c r="B153" s="4">
        <f t="shared" si="20"/>
        <v>146</v>
      </c>
      <c r="C153" s="34">
        <v>46153</v>
      </c>
      <c r="D153" s="25">
        <v>0</v>
      </c>
      <c r="E153" s="8">
        <f t="shared" si="18"/>
        <v>14774.75</v>
      </c>
      <c r="F153" s="8">
        <f t="shared" si="21"/>
        <v>6981.7920000000004</v>
      </c>
      <c r="G153" s="4">
        <v>302.2</v>
      </c>
      <c r="H153" s="4"/>
      <c r="I153" s="20">
        <f t="shared" si="22"/>
        <v>6679.5920000000006</v>
      </c>
      <c r="J153" s="4">
        <v>272.10000000000002</v>
      </c>
      <c r="K153" s="7">
        <v>244.06800000000001</v>
      </c>
      <c r="L153" s="7"/>
      <c r="M153" s="7">
        <f t="shared" si="16"/>
        <v>28.032000000000011</v>
      </c>
      <c r="N153" s="8">
        <v>169.34800000000001</v>
      </c>
      <c r="O153" s="8"/>
      <c r="P153" s="8">
        <v>278.10000000000002</v>
      </c>
      <c r="Q153" s="8">
        <f t="shared" si="15"/>
        <v>-108.75200000000001</v>
      </c>
      <c r="R153" s="8">
        <v>45.573</v>
      </c>
      <c r="S153" s="8"/>
      <c r="T153" s="8"/>
      <c r="U153" s="8">
        <f t="shared" si="17"/>
        <v>45.573</v>
      </c>
      <c r="V153" s="4">
        <v>8.7319999999999993</v>
      </c>
      <c r="W153" s="4">
        <v>2870.2</v>
      </c>
      <c r="X153" s="4">
        <v>175.2</v>
      </c>
      <c r="Y153" s="4">
        <v>1045</v>
      </c>
      <c r="Z153" s="8">
        <v>7353</v>
      </c>
      <c r="AA153" s="8">
        <v>41.3</v>
      </c>
      <c r="AB153" s="46">
        <v>3048.4140000000002</v>
      </c>
      <c r="AC153" s="8">
        <v>14424</v>
      </c>
      <c r="AD153" s="9"/>
    </row>
    <row r="154" spans="2:30" x14ac:dyDescent="0.2">
      <c r="B154" s="4">
        <f t="shared" si="20"/>
        <v>147</v>
      </c>
      <c r="C154" s="34">
        <v>46154</v>
      </c>
      <c r="D154" s="25">
        <v>0</v>
      </c>
      <c r="E154" s="8">
        <f t="shared" si="18"/>
        <v>14774.75</v>
      </c>
      <c r="F154" s="8">
        <f t="shared" si="21"/>
        <v>6679.5920000000006</v>
      </c>
      <c r="G154" s="4">
        <v>315.60000000000002</v>
      </c>
      <c r="H154" s="4"/>
      <c r="I154" s="20">
        <f t="shared" si="22"/>
        <v>6363.9920000000002</v>
      </c>
      <c r="J154" s="4">
        <v>288.8</v>
      </c>
      <c r="K154" s="7">
        <v>249.3</v>
      </c>
      <c r="L154" s="7"/>
      <c r="M154" s="7">
        <f t="shared" si="16"/>
        <v>39.5</v>
      </c>
      <c r="N154" s="8">
        <v>197.29900000000001</v>
      </c>
      <c r="O154" s="8"/>
      <c r="P154" s="8">
        <v>110.14</v>
      </c>
      <c r="Q154" s="8">
        <f t="shared" si="15"/>
        <v>87.159000000000006</v>
      </c>
      <c r="R154" s="8">
        <v>68.447000000000003</v>
      </c>
      <c r="S154" s="8"/>
      <c r="T154" s="8"/>
      <c r="U154" s="8">
        <f t="shared" si="17"/>
        <v>68.447000000000003</v>
      </c>
      <c r="V154" s="4">
        <v>30.167999999999999</v>
      </c>
      <c r="W154" s="4">
        <v>3109.2</v>
      </c>
      <c r="X154" s="4">
        <v>187.7</v>
      </c>
      <c r="Y154" s="4">
        <v>1081</v>
      </c>
      <c r="Z154" s="8">
        <v>7106</v>
      </c>
      <c r="AA154" s="8">
        <v>40.799999999999997</v>
      </c>
      <c r="AB154" s="8">
        <v>3055.828</v>
      </c>
      <c r="AC154" s="8">
        <v>13616</v>
      </c>
      <c r="AD154" s="9"/>
    </row>
    <row r="155" spans="2:30" x14ac:dyDescent="0.2">
      <c r="B155" s="4">
        <f t="shared" si="20"/>
        <v>148</v>
      </c>
      <c r="C155" s="34">
        <v>46155</v>
      </c>
      <c r="D155" s="25">
        <v>0</v>
      </c>
      <c r="E155" s="8">
        <f t="shared" si="18"/>
        <v>14774.75</v>
      </c>
      <c r="F155" s="8">
        <f t="shared" si="21"/>
        <v>6363.9920000000002</v>
      </c>
      <c r="G155" s="4">
        <v>304.10000000000002</v>
      </c>
      <c r="H155" s="4"/>
      <c r="I155" s="20">
        <f t="shared" si="22"/>
        <v>6059.8919999999998</v>
      </c>
      <c r="J155" s="4">
        <v>283.5</v>
      </c>
      <c r="K155" s="7">
        <v>240.178</v>
      </c>
      <c r="L155" s="7"/>
      <c r="M155" s="7">
        <f t="shared" si="16"/>
        <v>43.322000000000003</v>
      </c>
      <c r="N155" s="8">
        <v>158.46299999999999</v>
      </c>
      <c r="O155" s="8"/>
      <c r="P155" s="8">
        <v>151.22999999999999</v>
      </c>
      <c r="Q155" s="8">
        <f t="shared" si="15"/>
        <v>7.2330000000000041</v>
      </c>
      <c r="R155" s="8">
        <v>53.167000000000002</v>
      </c>
      <c r="S155" s="8"/>
      <c r="T155" s="8"/>
      <c r="U155" s="8">
        <f t="shared" si="17"/>
        <v>53.167000000000002</v>
      </c>
      <c r="V155" s="4">
        <v>18.259</v>
      </c>
      <c r="W155" s="4">
        <v>3028</v>
      </c>
      <c r="X155" s="4">
        <v>182.5</v>
      </c>
      <c r="Y155" s="4">
        <v>1072.3</v>
      </c>
      <c r="Z155" s="8">
        <v>7864</v>
      </c>
      <c r="AA155" s="8">
        <v>39.799999999999997</v>
      </c>
      <c r="AB155" s="8">
        <f>3074477/1000</f>
        <v>3074.4769999999999</v>
      </c>
      <c r="AC155" s="8">
        <v>13659</v>
      </c>
      <c r="AD155" s="9"/>
    </row>
    <row r="156" spans="2:30" x14ac:dyDescent="0.2">
      <c r="B156" s="4">
        <f t="shared" si="20"/>
        <v>149</v>
      </c>
      <c r="C156" s="34">
        <v>46156</v>
      </c>
      <c r="D156" s="25">
        <v>0</v>
      </c>
      <c r="E156" s="8">
        <f t="shared" si="18"/>
        <v>14774.75</v>
      </c>
      <c r="F156" s="8">
        <f t="shared" si="21"/>
        <v>6059.8919999999998</v>
      </c>
      <c r="G156" s="4">
        <v>312.5</v>
      </c>
      <c r="H156" s="4"/>
      <c r="I156" s="20">
        <f t="shared" si="22"/>
        <v>5747.3919999999998</v>
      </c>
      <c r="J156" s="4">
        <v>291.60000000000002</v>
      </c>
      <c r="K156" s="7">
        <v>237.447</v>
      </c>
      <c r="L156" s="7"/>
      <c r="M156" s="7">
        <f t="shared" si="16"/>
        <v>54.15300000000002</v>
      </c>
      <c r="N156" s="8">
        <v>208.25399999999999</v>
      </c>
      <c r="O156" s="8"/>
      <c r="P156" s="8">
        <v>72.14</v>
      </c>
      <c r="Q156" s="8">
        <f t="shared" si="15"/>
        <v>136.11399999999998</v>
      </c>
      <c r="R156" s="8">
        <v>67.091999999999999</v>
      </c>
      <c r="S156" s="8"/>
      <c r="T156" s="8"/>
      <c r="U156" s="8">
        <f t="shared" si="17"/>
        <v>67.091999999999999</v>
      </c>
      <c r="V156" s="4">
        <v>20.244</v>
      </c>
      <c r="W156" s="4">
        <v>3102.3</v>
      </c>
      <c r="X156" s="4">
        <v>158</v>
      </c>
      <c r="Y156" s="4">
        <v>1085.9000000000001</v>
      </c>
      <c r="Z156" s="8">
        <v>7199</v>
      </c>
      <c r="AA156" s="8">
        <v>39.6</v>
      </c>
      <c r="AB156" s="8">
        <f>3134873/1000</f>
        <v>3134.873</v>
      </c>
      <c r="AC156" s="8">
        <v>13939</v>
      </c>
      <c r="AD156" s="9"/>
    </row>
    <row r="157" spans="2:30" ht="16" x14ac:dyDescent="0.2">
      <c r="B157" s="4">
        <f t="shared" si="20"/>
        <v>150</v>
      </c>
      <c r="C157" s="34">
        <v>46157</v>
      </c>
      <c r="D157" s="25">
        <v>0</v>
      </c>
      <c r="E157" s="8">
        <f t="shared" si="18"/>
        <v>14774.75</v>
      </c>
      <c r="F157" s="8">
        <f t="shared" si="21"/>
        <v>5747.3919999999998</v>
      </c>
      <c r="G157" s="4">
        <v>311.39999999999998</v>
      </c>
      <c r="H157" s="4"/>
      <c r="I157" s="20">
        <f>F157-G157+H157+O157+S157</f>
        <v>5729.2020000000002</v>
      </c>
      <c r="J157" s="4">
        <v>291.3</v>
      </c>
      <c r="K157" s="7">
        <v>276.64699999999999</v>
      </c>
      <c r="L157" s="7"/>
      <c r="M157" s="7">
        <f>J157-K157-L157</f>
        <v>14.65300000000002</v>
      </c>
      <c r="N157" s="8">
        <v>185.01</v>
      </c>
      <c r="O157" s="8"/>
      <c r="P157" s="8">
        <v>108.31</v>
      </c>
      <c r="Q157" s="8">
        <f>N157-O157-P157</f>
        <v>76.699999999999989</v>
      </c>
      <c r="R157" s="8">
        <v>47.470999999999997</v>
      </c>
      <c r="S157" s="47">
        <v>293.20999999999998</v>
      </c>
      <c r="T157" s="8"/>
      <c r="U157" s="8">
        <f>R157-S157-T157</f>
        <v>-245.73899999999998</v>
      </c>
      <c r="V157" s="4">
        <v>18.260000000000002</v>
      </c>
      <c r="W157" s="48">
        <v>3102.2</v>
      </c>
      <c r="X157" s="48">
        <v>155.69999999999999</v>
      </c>
      <c r="Y157" s="48">
        <v>1004.1</v>
      </c>
      <c r="Z157" s="8">
        <v>8304</v>
      </c>
      <c r="AA157" s="8">
        <v>40.4</v>
      </c>
      <c r="AB157" s="8">
        <f>3138835/1000</f>
        <v>3138.835</v>
      </c>
      <c r="AC157" s="8">
        <v>14119</v>
      </c>
      <c r="AD157" s="9">
        <v>62</v>
      </c>
    </row>
    <row r="158" spans="2:30" x14ac:dyDescent="0.2">
      <c r="B158" s="4">
        <f t="shared" si="20"/>
        <v>151</v>
      </c>
      <c r="C158" s="34">
        <v>46158</v>
      </c>
      <c r="D158" s="25">
        <v>0</v>
      </c>
      <c r="E158" s="8">
        <f t="shared" si="18"/>
        <v>14774.75</v>
      </c>
      <c r="F158" s="8">
        <f t="shared" si="21"/>
        <v>5729.2020000000002</v>
      </c>
      <c r="G158" s="4">
        <v>311.5</v>
      </c>
      <c r="H158" s="4"/>
      <c r="I158" s="20">
        <f t="shared" si="22"/>
        <v>5417.7020000000002</v>
      </c>
      <c r="J158" s="4">
        <v>291.8</v>
      </c>
      <c r="K158" s="7">
        <v>228.72900000000001</v>
      </c>
      <c r="L158" s="7"/>
      <c r="M158" s="7">
        <f t="shared" si="16"/>
        <v>63.070999999999998</v>
      </c>
      <c r="N158" s="8">
        <v>166.76</v>
      </c>
      <c r="O158" s="8"/>
      <c r="P158" s="8">
        <v>102.79</v>
      </c>
      <c r="Q158" s="8">
        <f t="shared" si="15"/>
        <v>63.969999999999985</v>
      </c>
      <c r="R158" s="8">
        <v>63.292999999999999</v>
      </c>
      <c r="S158" s="8"/>
      <c r="T158" s="8"/>
      <c r="U158" s="8">
        <f t="shared" si="17"/>
        <v>63.292999999999999</v>
      </c>
      <c r="V158" s="4">
        <v>7.9379999999999997</v>
      </c>
      <c r="W158" s="48">
        <v>3104.6</v>
      </c>
      <c r="X158" s="48">
        <v>155.80000000000001</v>
      </c>
      <c r="Y158" s="48">
        <v>1035.9000000000001</v>
      </c>
      <c r="Z158" s="8">
        <v>6875</v>
      </c>
      <c r="AA158" s="8">
        <v>39.1</v>
      </c>
      <c r="AB158" s="8">
        <f>3107069/1000</f>
        <v>3107.069</v>
      </c>
      <c r="AC158" s="8">
        <v>13561</v>
      </c>
      <c r="AD158" s="9"/>
    </row>
    <row r="159" spans="2:30" x14ac:dyDescent="0.2">
      <c r="B159" s="4">
        <f t="shared" si="20"/>
        <v>152</v>
      </c>
      <c r="C159" s="34">
        <v>46159</v>
      </c>
      <c r="D159" s="25">
        <v>0</v>
      </c>
      <c r="E159" s="8">
        <f t="shared" si="18"/>
        <v>14774.75</v>
      </c>
      <c r="F159" s="8">
        <f t="shared" si="21"/>
        <v>5417.7020000000002</v>
      </c>
      <c r="G159" s="4">
        <v>312.60000000000002</v>
      </c>
      <c r="H159" s="4"/>
      <c r="I159" s="20">
        <f t="shared" si="22"/>
        <v>5105.1019999999999</v>
      </c>
      <c r="J159" s="4">
        <v>291.89999999999998</v>
      </c>
      <c r="K159" s="7">
        <v>242.20699999999999</v>
      </c>
      <c r="L159" s="7"/>
      <c r="M159" s="7">
        <f t="shared" si="16"/>
        <v>49.692999999999984</v>
      </c>
      <c r="N159" s="8">
        <v>172.79499999999999</v>
      </c>
      <c r="O159" s="8"/>
      <c r="P159" s="8">
        <v>0</v>
      </c>
      <c r="Q159" s="8">
        <f t="shared" si="15"/>
        <v>172.79499999999999</v>
      </c>
      <c r="R159" s="8">
        <v>86.17</v>
      </c>
      <c r="S159" s="8"/>
      <c r="T159" s="8"/>
      <c r="U159" s="8">
        <f t="shared" si="17"/>
        <v>86.17</v>
      </c>
      <c r="V159" s="4">
        <v>25.802</v>
      </c>
      <c r="W159" s="49">
        <v>2854</v>
      </c>
      <c r="X159" s="48">
        <v>155.80000000000001</v>
      </c>
      <c r="Y159" s="49">
        <v>1046</v>
      </c>
      <c r="Z159" s="8">
        <v>8236</v>
      </c>
      <c r="AA159" s="8">
        <v>40.200000000000003</v>
      </c>
      <c r="AB159" s="8">
        <f>3112231/1000</f>
        <v>3112.2310000000002</v>
      </c>
      <c r="AC159" s="8">
        <v>13570</v>
      </c>
      <c r="AD159" s="9"/>
    </row>
    <row r="160" spans="2:30" x14ac:dyDescent="0.2">
      <c r="B160" s="4">
        <f t="shared" si="20"/>
        <v>153</v>
      </c>
      <c r="C160" s="34">
        <v>46160</v>
      </c>
      <c r="D160" s="25">
        <v>27.44</v>
      </c>
      <c r="E160" s="8">
        <f t="shared" si="18"/>
        <v>14802.19</v>
      </c>
      <c r="F160" s="8">
        <f t="shared" si="21"/>
        <v>5132.5419999999995</v>
      </c>
      <c r="G160" s="4">
        <v>284.3</v>
      </c>
      <c r="H160" s="4"/>
      <c r="I160" s="20">
        <f t="shared" si="22"/>
        <v>4848.2419999999993</v>
      </c>
      <c r="J160" s="4">
        <v>268.8</v>
      </c>
      <c r="K160" s="7">
        <v>236.30699999999999</v>
      </c>
      <c r="L160" s="7"/>
      <c r="M160" s="7">
        <f t="shared" si="16"/>
        <v>32.493000000000023</v>
      </c>
      <c r="N160" s="8">
        <v>170.71799999999999</v>
      </c>
      <c r="O160" s="8"/>
      <c r="P160" s="8">
        <v>252.64</v>
      </c>
      <c r="Q160" s="8">
        <f t="shared" si="15"/>
        <v>-81.921999999999997</v>
      </c>
      <c r="R160" s="8">
        <v>67.872</v>
      </c>
      <c r="S160" s="8"/>
      <c r="T160" s="8"/>
      <c r="U160" s="8">
        <f t="shared" si="17"/>
        <v>67.872</v>
      </c>
      <c r="V160" s="4">
        <v>7.1440000000000001</v>
      </c>
      <c r="W160" s="48">
        <v>2552.3000000000002</v>
      </c>
      <c r="X160" s="50">
        <v>141.11000000000001</v>
      </c>
      <c r="Y160" s="50">
        <v>1016.18</v>
      </c>
      <c r="Z160" s="8">
        <v>10047</v>
      </c>
      <c r="AA160" s="8">
        <v>40.200000000000003</v>
      </c>
      <c r="AB160" s="8">
        <f>3055278/1000</f>
        <v>3055.2779999999998</v>
      </c>
      <c r="AC160" s="8">
        <v>13350</v>
      </c>
      <c r="AD160" s="9"/>
    </row>
    <row r="161" spans="2:30" x14ac:dyDescent="0.2">
      <c r="B161" s="4">
        <f t="shared" si="20"/>
        <v>154</v>
      </c>
      <c r="C161" s="34">
        <v>46161</v>
      </c>
      <c r="D161" s="25">
        <v>100.53</v>
      </c>
      <c r="E161" s="8">
        <f t="shared" si="18"/>
        <v>14902.720000000001</v>
      </c>
      <c r="F161" s="8">
        <f t="shared" si="21"/>
        <v>4948.771999999999</v>
      </c>
      <c r="G161" s="4">
        <v>316.39999999999998</v>
      </c>
      <c r="H161" s="4"/>
      <c r="I161" s="20">
        <f t="shared" si="22"/>
        <v>4632.3719999999994</v>
      </c>
      <c r="J161" s="4">
        <v>289.3</v>
      </c>
      <c r="K161" s="7">
        <v>247.89</v>
      </c>
      <c r="L161" s="7"/>
      <c r="M161" s="7">
        <f t="shared" si="16"/>
        <v>41.410000000000025</v>
      </c>
      <c r="N161" s="8">
        <v>177.446</v>
      </c>
      <c r="O161" s="8"/>
      <c r="P161" s="8">
        <v>47.65</v>
      </c>
      <c r="Q161" s="8">
        <f t="shared" si="15"/>
        <v>129.79599999999999</v>
      </c>
      <c r="R161" s="8">
        <v>83.283000000000001</v>
      </c>
      <c r="S161" s="8"/>
      <c r="T161" s="8"/>
      <c r="U161" s="8">
        <f t="shared" si="17"/>
        <v>83.283000000000001</v>
      </c>
      <c r="V161" s="4">
        <v>29.771000000000001</v>
      </c>
      <c r="W161" s="4">
        <v>2526.9</v>
      </c>
      <c r="X161" s="4">
        <v>158.80000000000001</v>
      </c>
      <c r="Y161" s="4">
        <v>1062.3</v>
      </c>
      <c r="Z161" s="8">
        <v>7370</v>
      </c>
      <c r="AA161" s="8">
        <v>38.9</v>
      </c>
      <c r="AB161" s="8">
        <f>3002787/1000</f>
        <v>3002.7869999999998</v>
      </c>
      <c r="AC161" s="8">
        <v>13583</v>
      </c>
      <c r="AD161" s="9"/>
    </row>
    <row r="162" spans="2:30" x14ac:dyDescent="0.2">
      <c r="B162" s="4">
        <f t="shared" si="20"/>
        <v>155</v>
      </c>
      <c r="C162" s="34">
        <v>46162</v>
      </c>
      <c r="D162" s="25">
        <v>92.1</v>
      </c>
      <c r="E162" s="8">
        <f t="shared" si="18"/>
        <v>14994.820000000002</v>
      </c>
      <c r="F162" s="8">
        <f t="shared" si="21"/>
        <v>4724.4719999999998</v>
      </c>
      <c r="G162" s="4">
        <v>19.100000000000001</v>
      </c>
      <c r="H162" s="4"/>
      <c r="I162" s="20">
        <f t="shared" si="22"/>
        <v>4705.3719999999994</v>
      </c>
      <c r="J162" s="4">
        <v>29.31</v>
      </c>
      <c r="K162" s="7">
        <v>228.08199999999999</v>
      </c>
      <c r="L162" s="7"/>
      <c r="M162" s="7">
        <f t="shared" si="16"/>
        <v>-198.77199999999999</v>
      </c>
      <c r="N162" s="8">
        <v>150.03</v>
      </c>
      <c r="O162" s="8"/>
      <c r="P162" s="8">
        <v>120.49</v>
      </c>
      <c r="Q162" s="8">
        <f t="shared" si="15"/>
        <v>29.540000000000006</v>
      </c>
      <c r="R162" s="8">
        <v>73.783000000000001</v>
      </c>
      <c r="S162" s="8"/>
      <c r="T162" s="8">
        <v>80.069999999999993</v>
      </c>
      <c r="U162" s="8">
        <f t="shared" si="17"/>
        <v>-6.2869999999999919</v>
      </c>
      <c r="V162" s="4">
        <v>2.778</v>
      </c>
      <c r="W162" s="4">
        <v>150.80000000000001</v>
      </c>
      <c r="X162" s="4">
        <v>9.6</v>
      </c>
      <c r="Y162" s="4">
        <v>834.2</v>
      </c>
      <c r="Z162" s="8">
        <v>7052</v>
      </c>
      <c r="AA162" s="8">
        <v>31.4</v>
      </c>
      <c r="AB162" s="8">
        <f>2500840/1000</f>
        <v>2500.84</v>
      </c>
      <c r="AC162" s="8">
        <v>12587</v>
      </c>
      <c r="AD162" s="9"/>
    </row>
    <row r="163" spans="2:30" x14ac:dyDescent="0.2">
      <c r="B163" s="4">
        <f t="shared" si="20"/>
        <v>156</v>
      </c>
      <c r="C163" s="34">
        <v>46163</v>
      </c>
      <c r="D163" s="25">
        <v>318.68</v>
      </c>
      <c r="E163" s="8">
        <f t="shared" si="18"/>
        <v>15313.500000000002</v>
      </c>
      <c r="F163" s="8">
        <f t="shared" si="21"/>
        <v>5024.0519999999997</v>
      </c>
      <c r="G163" s="4">
        <v>0</v>
      </c>
      <c r="H163" s="4"/>
      <c r="I163" s="20">
        <f t="shared" si="22"/>
        <v>5024.0519999999997</v>
      </c>
      <c r="J163" s="4">
        <v>18.399999999999999</v>
      </c>
      <c r="K163" s="7">
        <v>247.11500000000001</v>
      </c>
      <c r="L163" s="7"/>
      <c r="M163" s="7">
        <f t="shared" si="16"/>
        <v>-228.715</v>
      </c>
      <c r="N163" s="8">
        <v>171.81399999999999</v>
      </c>
      <c r="O163" s="8"/>
      <c r="P163" s="8">
        <v>66.55</v>
      </c>
      <c r="Q163" s="8">
        <f t="shared" si="15"/>
        <v>105.264</v>
      </c>
      <c r="R163" s="8">
        <v>66.629000000000005</v>
      </c>
      <c r="S163" s="8"/>
      <c r="T163" s="8">
        <v>19.940000000000001</v>
      </c>
      <c r="U163" s="8">
        <f t="shared" si="17"/>
        <v>46.689000000000007</v>
      </c>
      <c r="V163" s="4"/>
      <c r="W163" s="4">
        <v>0</v>
      </c>
      <c r="X163" s="4">
        <v>1</v>
      </c>
      <c r="Y163" s="4">
        <v>0</v>
      </c>
      <c r="Z163" s="8">
        <v>4863</v>
      </c>
      <c r="AA163" s="8">
        <v>17.2</v>
      </c>
      <c r="AB163" s="8">
        <f>1683660/1000</f>
        <v>1683.66</v>
      </c>
      <c r="AC163" s="8">
        <v>11804</v>
      </c>
      <c r="AD163" s="9"/>
    </row>
    <row r="164" spans="2:30" x14ac:dyDescent="0.2">
      <c r="B164" s="4">
        <f t="shared" si="20"/>
        <v>157</v>
      </c>
      <c r="C164" s="34">
        <v>46164</v>
      </c>
      <c r="D164" s="25">
        <v>156.72</v>
      </c>
      <c r="E164" s="8">
        <f t="shared" si="18"/>
        <v>15470.220000000001</v>
      </c>
      <c r="F164" s="8">
        <f t="shared" si="21"/>
        <v>5180.7719999999999</v>
      </c>
      <c r="G164" s="4">
        <v>0</v>
      </c>
      <c r="H164" s="4"/>
      <c r="I164" s="20">
        <f t="shared" si="22"/>
        <v>5180.7719999999999</v>
      </c>
      <c r="J164" s="4">
        <v>0</v>
      </c>
      <c r="K164" s="7">
        <v>220.18600000000001</v>
      </c>
      <c r="L164" s="7"/>
      <c r="M164" s="7">
        <f t="shared" si="16"/>
        <v>-220.18600000000001</v>
      </c>
      <c r="N164" s="8">
        <v>151.821</v>
      </c>
      <c r="O164" s="8"/>
      <c r="P164" s="8">
        <v>123.32</v>
      </c>
      <c r="Q164" s="8">
        <f t="shared" si="15"/>
        <v>28.501000000000005</v>
      </c>
      <c r="R164" s="8">
        <v>59.369</v>
      </c>
      <c r="S164" s="8"/>
      <c r="T164" s="8">
        <v>0</v>
      </c>
      <c r="U164" s="8">
        <f t="shared" si="17"/>
        <v>59.369</v>
      </c>
      <c r="V164" s="4"/>
      <c r="W164" s="4">
        <v>0</v>
      </c>
      <c r="X164" s="4"/>
      <c r="Y164" s="4">
        <v>0</v>
      </c>
      <c r="Z164" s="8">
        <v>4016</v>
      </c>
      <c r="AA164" s="8">
        <v>17.2</v>
      </c>
      <c r="AB164" s="8">
        <f>13073/1000</f>
        <v>13.073</v>
      </c>
      <c r="AC164" s="8">
        <v>8948</v>
      </c>
      <c r="AD164" s="9"/>
    </row>
    <row r="165" spans="2:30" x14ac:dyDescent="0.2">
      <c r="B165" s="4">
        <f t="shared" si="20"/>
        <v>158</v>
      </c>
      <c r="C165" s="34">
        <v>46165</v>
      </c>
      <c r="D165" s="25">
        <v>38.93</v>
      </c>
      <c r="E165" s="8">
        <f t="shared" si="18"/>
        <v>15509.150000000001</v>
      </c>
      <c r="F165" s="8">
        <f>I164+D165</f>
        <v>5219.7020000000002</v>
      </c>
      <c r="G165" s="4">
        <v>0</v>
      </c>
      <c r="H165" s="4"/>
      <c r="I165" s="20">
        <f t="shared" si="22"/>
        <v>5219.7020000000002</v>
      </c>
      <c r="J165" s="4">
        <v>0</v>
      </c>
      <c r="K165" s="7">
        <v>78.465999999999994</v>
      </c>
      <c r="L165" s="7"/>
      <c r="M165" s="7">
        <f t="shared" si="16"/>
        <v>-78.465999999999994</v>
      </c>
      <c r="N165" s="8">
        <v>120.15600000000001</v>
      </c>
      <c r="O165" s="8"/>
      <c r="P165" s="8">
        <v>143.97</v>
      </c>
      <c r="Q165" s="8">
        <f t="shared" si="15"/>
        <v>-23.813999999999993</v>
      </c>
      <c r="R165" s="8">
        <v>53.02</v>
      </c>
      <c r="S165" s="8"/>
      <c r="T165" s="8">
        <v>99.99</v>
      </c>
      <c r="U165" s="8">
        <f t="shared" si="17"/>
        <v>-46.969999999999992</v>
      </c>
      <c r="V165" s="4"/>
      <c r="W165" s="4">
        <v>0</v>
      </c>
      <c r="X165" s="4">
        <v>0</v>
      </c>
      <c r="Y165" s="4">
        <v>0</v>
      </c>
      <c r="Z165" s="8">
        <v>2872</v>
      </c>
      <c r="AA165" s="8">
        <v>0</v>
      </c>
      <c r="AB165" s="8">
        <f>10070/1000</f>
        <v>10.07</v>
      </c>
      <c r="AC165" s="8">
        <v>6486</v>
      </c>
      <c r="AD165" s="9"/>
    </row>
    <row r="166" spans="2:30" x14ac:dyDescent="0.2">
      <c r="B166" s="4">
        <f t="shared" si="20"/>
        <v>159</v>
      </c>
      <c r="C166" s="34">
        <v>46166</v>
      </c>
      <c r="D166" s="25"/>
      <c r="E166" s="8">
        <f t="shared" si="18"/>
        <v>15509.150000000001</v>
      </c>
      <c r="F166" s="8">
        <f t="shared" si="21"/>
        <v>5219.7020000000002</v>
      </c>
      <c r="G166" s="4"/>
      <c r="H166" s="4"/>
      <c r="I166" s="20">
        <f t="shared" si="22"/>
        <v>5219.7020000000002</v>
      </c>
      <c r="J166" s="4"/>
      <c r="K166" s="7">
        <v>0</v>
      </c>
      <c r="L166" s="7"/>
      <c r="M166" s="7">
        <f t="shared" si="16"/>
        <v>0</v>
      </c>
      <c r="N166" s="8">
        <v>16.527999999999999</v>
      </c>
      <c r="O166" s="8"/>
      <c r="P166" s="8">
        <v>0</v>
      </c>
      <c r="Q166" s="8">
        <f t="shared" si="15"/>
        <v>16.527999999999999</v>
      </c>
      <c r="R166" s="8">
        <v>25.567</v>
      </c>
      <c r="S166" s="8"/>
      <c r="T166" s="8"/>
      <c r="U166" s="8">
        <f t="shared" si="17"/>
        <v>25.567</v>
      </c>
      <c r="V166" s="4"/>
      <c r="W166" s="4">
        <v>0</v>
      </c>
      <c r="X166" s="4">
        <v>0</v>
      </c>
      <c r="Y166" s="4">
        <v>0</v>
      </c>
      <c r="Z166" s="8">
        <v>0</v>
      </c>
      <c r="AA166" s="8">
        <v>0</v>
      </c>
      <c r="AB166" s="8">
        <f>10017/1000</f>
        <v>10.016999999999999</v>
      </c>
      <c r="AC166" s="8">
        <v>1914</v>
      </c>
      <c r="AD166" s="9"/>
    </row>
    <row r="167" spans="2:30" x14ac:dyDescent="0.2">
      <c r="B167" s="4">
        <f t="shared" si="20"/>
        <v>160</v>
      </c>
      <c r="C167" s="34">
        <v>46167</v>
      </c>
      <c r="D167" s="25"/>
      <c r="E167" s="8">
        <f t="shared" si="18"/>
        <v>15509.150000000001</v>
      </c>
      <c r="F167" s="8">
        <f t="shared" si="21"/>
        <v>5219.7020000000002</v>
      </c>
      <c r="G167" s="4"/>
      <c r="H167" s="4"/>
      <c r="I167" s="20">
        <f t="shared" si="22"/>
        <v>5219.7020000000002</v>
      </c>
      <c r="J167" s="4"/>
      <c r="K167" s="7"/>
      <c r="L167" s="7"/>
      <c r="M167" s="7">
        <f t="shared" si="16"/>
        <v>0</v>
      </c>
      <c r="N167" s="8"/>
      <c r="O167" s="8"/>
      <c r="P167" s="8"/>
      <c r="Q167" s="8">
        <f t="shared" si="15"/>
        <v>0</v>
      </c>
      <c r="R167" s="8"/>
      <c r="S167" s="8"/>
      <c r="T167" s="8"/>
      <c r="U167" s="8">
        <f t="shared" si="17"/>
        <v>0</v>
      </c>
      <c r="V167" s="4"/>
      <c r="W167" s="4"/>
      <c r="X167" s="4"/>
      <c r="Y167" s="4"/>
      <c r="Z167" s="8"/>
      <c r="AA167" s="8"/>
      <c r="AB167" s="8"/>
      <c r="AC167" s="8"/>
      <c r="AD167" s="9"/>
    </row>
    <row r="168" spans="2:30" x14ac:dyDescent="0.2">
      <c r="B168" s="4">
        <f t="shared" si="20"/>
        <v>161</v>
      </c>
      <c r="C168" s="34">
        <v>46168</v>
      </c>
      <c r="D168" s="25"/>
      <c r="E168" s="8">
        <f t="shared" si="18"/>
        <v>15509.150000000001</v>
      </c>
      <c r="F168" s="8">
        <f t="shared" si="21"/>
        <v>5219.7020000000002</v>
      </c>
      <c r="G168" s="4"/>
      <c r="H168" s="4"/>
      <c r="I168" s="20">
        <f t="shared" si="22"/>
        <v>5219.7020000000002</v>
      </c>
      <c r="J168" s="4"/>
      <c r="K168" s="7"/>
      <c r="L168" s="7"/>
      <c r="M168" s="7">
        <f t="shared" si="16"/>
        <v>0</v>
      </c>
      <c r="N168" s="8"/>
      <c r="O168" s="8"/>
      <c r="P168" s="8"/>
      <c r="Q168" s="8">
        <f t="shared" si="15"/>
        <v>0</v>
      </c>
      <c r="R168" s="8"/>
      <c r="S168" s="8"/>
      <c r="T168" s="8"/>
      <c r="U168" s="8">
        <f t="shared" ref="U168:U182" si="23">R168-S168-T168</f>
        <v>0</v>
      </c>
      <c r="V168" s="4"/>
      <c r="W168" s="4"/>
      <c r="X168" s="4"/>
      <c r="Y168" s="4"/>
      <c r="Z168" s="8"/>
      <c r="AA168" s="8"/>
      <c r="AB168" s="8"/>
      <c r="AC168" s="8"/>
      <c r="AD168" s="9"/>
    </row>
    <row r="169" spans="2:30" x14ac:dyDescent="0.2">
      <c r="B169" s="4">
        <f t="shared" si="20"/>
        <v>162</v>
      </c>
      <c r="C169" s="34">
        <v>46169</v>
      </c>
      <c r="D169" s="25"/>
      <c r="E169" s="8">
        <f t="shared" si="18"/>
        <v>15509.150000000001</v>
      </c>
      <c r="F169" s="8">
        <f t="shared" si="21"/>
        <v>5219.7020000000002</v>
      </c>
      <c r="G169" s="4"/>
      <c r="H169" s="4"/>
      <c r="I169" s="20">
        <f t="shared" si="22"/>
        <v>5219.7020000000002</v>
      </c>
      <c r="J169" s="4"/>
      <c r="K169" s="7"/>
      <c r="L169" s="7"/>
      <c r="M169" s="7">
        <f t="shared" si="16"/>
        <v>0</v>
      </c>
      <c r="N169" s="8"/>
      <c r="O169" s="8"/>
      <c r="P169" s="8"/>
      <c r="Q169" s="8">
        <f t="shared" si="15"/>
        <v>0</v>
      </c>
      <c r="R169" s="8"/>
      <c r="S169" s="8"/>
      <c r="T169" s="8"/>
      <c r="U169" s="8">
        <f t="shared" si="23"/>
        <v>0</v>
      </c>
      <c r="V169" s="4"/>
      <c r="W169" s="4"/>
      <c r="X169" s="4"/>
      <c r="Y169" s="4"/>
      <c r="Z169" s="8"/>
      <c r="AA169" s="8"/>
      <c r="AB169" s="8"/>
      <c r="AC169" s="8"/>
      <c r="AD169" s="9"/>
    </row>
    <row r="170" spans="2:30" x14ac:dyDescent="0.2">
      <c r="B170" s="4">
        <f t="shared" si="20"/>
        <v>163</v>
      </c>
      <c r="C170" s="34">
        <v>46170</v>
      </c>
      <c r="D170" s="25"/>
      <c r="E170" s="8">
        <f t="shared" si="18"/>
        <v>15509.150000000001</v>
      </c>
      <c r="F170" s="8">
        <f t="shared" si="21"/>
        <v>5219.7020000000002</v>
      </c>
      <c r="G170" s="4"/>
      <c r="H170" s="4"/>
      <c r="I170" s="20">
        <f t="shared" si="22"/>
        <v>5219.7020000000002</v>
      </c>
      <c r="J170" s="4"/>
      <c r="K170" s="7"/>
      <c r="L170" s="7"/>
      <c r="M170" s="7">
        <f t="shared" si="16"/>
        <v>0</v>
      </c>
      <c r="N170" s="8"/>
      <c r="O170" s="8"/>
      <c r="P170" s="8"/>
      <c r="Q170" s="8">
        <f t="shared" si="15"/>
        <v>0</v>
      </c>
      <c r="R170" s="8"/>
      <c r="S170" s="8"/>
      <c r="T170" s="8"/>
      <c r="U170" s="8">
        <f t="shared" si="23"/>
        <v>0</v>
      </c>
      <c r="V170" s="4"/>
      <c r="W170" s="4"/>
      <c r="X170" s="4"/>
      <c r="Y170" s="4"/>
      <c r="Z170" s="8"/>
      <c r="AA170" s="8"/>
      <c r="AB170" s="8"/>
      <c r="AC170" s="8"/>
      <c r="AD170" s="9"/>
    </row>
    <row r="171" spans="2:30" x14ac:dyDescent="0.2">
      <c r="B171" s="4">
        <f t="shared" si="20"/>
        <v>164</v>
      </c>
      <c r="C171" s="34">
        <v>46171</v>
      </c>
      <c r="D171" s="25"/>
      <c r="E171" s="8">
        <f t="shared" si="18"/>
        <v>15509.150000000001</v>
      </c>
      <c r="F171" s="8">
        <f t="shared" si="21"/>
        <v>5219.7020000000002</v>
      </c>
      <c r="G171" s="4"/>
      <c r="H171" s="4"/>
      <c r="I171" s="20">
        <f t="shared" si="22"/>
        <v>5219.7020000000002</v>
      </c>
      <c r="J171" s="4"/>
      <c r="K171" s="7"/>
      <c r="L171" s="7"/>
      <c r="M171" s="7">
        <f t="shared" si="16"/>
        <v>0</v>
      </c>
      <c r="N171" s="8"/>
      <c r="O171" s="8"/>
      <c r="P171" s="8"/>
      <c r="Q171" s="8">
        <f t="shared" si="15"/>
        <v>0</v>
      </c>
      <c r="R171" s="8"/>
      <c r="S171" s="8"/>
      <c r="T171" s="8"/>
      <c r="U171" s="8">
        <f t="shared" si="23"/>
        <v>0</v>
      </c>
      <c r="V171" s="4"/>
      <c r="W171" s="4"/>
      <c r="X171" s="4"/>
      <c r="Y171" s="4"/>
      <c r="Z171" s="8"/>
      <c r="AA171" s="8"/>
      <c r="AB171" s="8"/>
      <c r="AC171" s="8"/>
      <c r="AD171" s="9"/>
    </row>
    <row r="172" spans="2:30" x14ac:dyDescent="0.2">
      <c r="B172" s="4">
        <f t="shared" si="20"/>
        <v>165</v>
      </c>
      <c r="C172" s="34">
        <v>46172</v>
      </c>
      <c r="D172" s="25"/>
      <c r="E172" s="8">
        <f t="shared" si="18"/>
        <v>15509.150000000001</v>
      </c>
      <c r="F172" s="8">
        <f t="shared" si="21"/>
        <v>5219.7020000000002</v>
      </c>
      <c r="G172" s="4"/>
      <c r="H172" s="4"/>
      <c r="I172" s="20">
        <f t="shared" si="22"/>
        <v>5219.7020000000002</v>
      </c>
      <c r="J172" s="4"/>
      <c r="K172" s="7"/>
      <c r="L172" s="7"/>
      <c r="M172" s="7">
        <f t="shared" si="16"/>
        <v>0</v>
      </c>
      <c r="N172" s="8"/>
      <c r="O172" s="8"/>
      <c r="P172" s="8"/>
      <c r="Q172" s="8">
        <f t="shared" si="15"/>
        <v>0</v>
      </c>
      <c r="R172" s="8"/>
      <c r="S172" s="8"/>
      <c r="T172" s="8"/>
      <c r="U172" s="8">
        <f t="shared" si="23"/>
        <v>0</v>
      </c>
      <c r="V172" s="4"/>
      <c r="W172" s="4"/>
      <c r="X172" s="4"/>
      <c r="Y172" s="4"/>
      <c r="Z172" s="8"/>
      <c r="AA172" s="8"/>
      <c r="AB172" s="8"/>
      <c r="AC172" s="8"/>
      <c r="AD172" s="9"/>
    </row>
    <row r="173" spans="2:30" x14ac:dyDescent="0.2">
      <c r="B173" s="4">
        <f t="shared" si="20"/>
        <v>166</v>
      </c>
      <c r="C173" s="34">
        <v>46173</v>
      </c>
      <c r="D173" s="25"/>
      <c r="E173" s="8">
        <f t="shared" si="18"/>
        <v>15509.150000000001</v>
      </c>
      <c r="F173" s="8">
        <f t="shared" si="21"/>
        <v>5219.7020000000002</v>
      </c>
      <c r="G173" s="4"/>
      <c r="H173" s="4"/>
      <c r="I173" s="20">
        <f t="shared" si="22"/>
        <v>5219.7020000000002</v>
      </c>
      <c r="J173" s="4"/>
      <c r="K173" s="7"/>
      <c r="L173" s="7"/>
      <c r="M173" s="7">
        <f t="shared" si="16"/>
        <v>0</v>
      </c>
      <c r="N173" s="8"/>
      <c r="O173" s="8"/>
      <c r="P173" s="8"/>
      <c r="Q173" s="8">
        <f t="shared" si="15"/>
        <v>0</v>
      </c>
      <c r="R173" s="8"/>
      <c r="S173" s="8"/>
      <c r="T173" s="8"/>
      <c r="U173" s="8">
        <f t="shared" si="23"/>
        <v>0</v>
      </c>
      <c r="V173" s="4"/>
      <c r="W173" s="4"/>
      <c r="X173" s="4"/>
      <c r="Y173" s="4"/>
      <c r="Z173" s="8"/>
      <c r="AA173" s="8"/>
      <c r="AB173" s="8"/>
      <c r="AC173" s="8"/>
      <c r="AD173" s="9"/>
    </row>
    <row r="174" spans="2:30" x14ac:dyDescent="0.2">
      <c r="B174" s="4">
        <f t="shared" si="20"/>
        <v>167</v>
      </c>
      <c r="C174" s="34">
        <v>46174</v>
      </c>
      <c r="D174" s="25"/>
      <c r="E174" s="8">
        <f t="shared" si="18"/>
        <v>15509.150000000001</v>
      </c>
      <c r="F174" s="8">
        <f t="shared" si="21"/>
        <v>5219.7020000000002</v>
      </c>
      <c r="G174" s="4"/>
      <c r="H174" s="4"/>
      <c r="I174" s="20">
        <f t="shared" si="22"/>
        <v>5219.7020000000002</v>
      </c>
      <c r="J174" s="4"/>
      <c r="K174" s="7"/>
      <c r="L174" s="7"/>
      <c r="M174" s="7">
        <f t="shared" si="16"/>
        <v>0</v>
      </c>
      <c r="N174" s="8"/>
      <c r="O174" s="8"/>
      <c r="P174" s="8"/>
      <c r="Q174" s="8">
        <f t="shared" si="15"/>
        <v>0</v>
      </c>
      <c r="R174" s="8"/>
      <c r="S174" s="8"/>
      <c r="T174" s="8"/>
      <c r="U174" s="8">
        <f t="shared" si="23"/>
        <v>0</v>
      </c>
      <c r="V174" s="4"/>
      <c r="W174" s="4"/>
      <c r="X174" s="4"/>
      <c r="Y174" s="4"/>
      <c r="Z174" s="8"/>
      <c r="AA174" s="8"/>
      <c r="AB174" s="8"/>
      <c r="AC174" s="8"/>
      <c r="AD174" s="9"/>
    </row>
    <row r="175" spans="2:30" x14ac:dyDescent="0.2">
      <c r="B175" s="4">
        <f t="shared" si="20"/>
        <v>168</v>
      </c>
      <c r="C175" s="34">
        <v>46175</v>
      </c>
      <c r="D175" s="25"/>
      <c r="E175" s="8">
        <f t="shared" si="18"/>
        <v>15509.150000000001</v>
      </c>
      <c r="F175" s="8">
        <f t="shared" si="21"/>
        <v>5219.7020000000002</v>
      </c>
      <c r="G175" s="4"/>
      <c r="H175" s="4"/>
      <c r="I175" s="20">
        <f t="shared" si="22"/>
        <v>5219.7020000000002</v>
      </c>
      <c r="J175" s="4"/>
      <c r="K175" s="7"/>
      <c r="L175" s="7"/>
      <c r="M175" s="7">
        <f t="shared" si="16"/>
        <v>0</v>
      </c>
      <c r="N175" s="8"/>
      <c r="O175" s="8"/>
      <c r="P175" s="8"/>
      <c r="Q175" s="8">
        <f t="shared" si="15"/>
        <v>0</v>
      </c>
      <c r="R175" s="8"/>
      <c r="S175" s="8"/>
      <c r="T175" s="8"/>
      <c r="U175" s="8">
        <f t="shared" si="23"/>
        <v>0</v>
      </c>
      <c r="V175" s="4"/>
      <c r="W175" s="4"/>
      <c r="X175" s="4"/>
      <c r="Y175" s="4"/>
      <c r="Z175" s="8"/>
      <c r="AA175" s="8"/>
      <c r="AB175" s="8"/>
      <c r="AC175" s="8"/>
      <c r="AD175" s="9"/>
    </row>
    <row r="176" spans="2:30" x14ac:dyDescent="0.2">
      <c r="B176" s="4">
        <f t="shared" si="20"/>
        <v>169</v>
      </c>
      <c r="C176" s="34">
        <v>46176</v>
      </c>
      <c r="D176" s="25"/>
      <c r="E176" s="8">
        <f t="shared" si="18"/>
        <v>15509.150000000001</v>
      </c>
      <c r="F176" s="8">
        <f t="shared" si="21"/>
        <v>5219.7020000000002</v>
      </c>
      <c r="G176" s="4"/>
      <c r="H176" s="4"/>
      <c r="I176" s="20">
        <f t="shared" si="22"/>
        <v>5219.7020000000002</v>
      </c>
      <c r="J176" s="4"/>
      <c r="K176" s="7"/>
      <c r="L176" s="7"/>
      <c r="M176" s="7">
        <f t="shared" si="16"/>
        <v>0</v>
      </c>
      <c r="N176" s="8"/>
      <c r="O176" s="8"/>
      <c r="P176" s="8"/>
      <c r="Q176" s="8">
        <f t="shared" si="15"/>
        <v>0</v>
      </c>
      <c r="R176" s="8"/>
      <c r="S176" s="8"/>
      <c r="T176" s="8"/>
      <c r="U176" s="8">
        <f t="shared" si="23"/>
        <v>0</v>
      </c>
      <c r="V176" s="4"/>
      <c r="W176" s="4"/>
      <c r="X176" s="4"/>
      <c r="Y176" s="4"/>
      <c r="Z176" s="8"/>
      <c r="AA176" s="8"/>
      <c r="AB176" s="8"/>
      <c r="AC176" s="8"/>
      <c r="AD176" s="9"/>
    </row>
    <row r="177" spans="2:30" x14ac:dyDescent="0.2">
      <c r="B177" s="4">
        <f t="shared" si="20"/>
        <v>170</v>
      </c>
      <c r="C177" s="34">
        <v>46177</v>
      </c>
      <c r="D177" s="25"/>
      <c r="E177" s="8">
        <f t="shared" si="18"/>
        <v>15509.150000000001</v>
      </c>
      <c r="F177" s="8">
        <f t="shared" si="21"/>
        <v>5219.7020000000002</v>
      </c>
      <c r="G177" s="4"/>
      <c r="H177" s="4"/>
      <c r="I177" s="20">
        <f t="shared" si="22"/>
        <v>5219.7020000000002</v>
      </c>
      <c r="J177" s="4"/>
      <c r="K177" s="7"/>
      <c r="L177" s="7"/>
      <c r="M177" s="7">
        <f t="shared" si="16"/>
        <v>0</v>
      </c>
      <c r="N177" s="8"/>
      <c r="O177" s="8"/>
      <c r="P177" s="8"/>
      <c r="Q177" s="8">
        <f t="shared" si="15"/>
        <v>0</v>
      </c>
      <c r="R177" s="8"/>
      <c r="S177" s="8"/>
      <c r="T177" s="8"/>
      <c r="U177" s="8">
        <f t="shared" si="23"/>
        <v>0</v>
      </c>
      <c r="V177" s="4"/>
      <c r="W177" s="4"/>
      <c r="X177" s="4"/>
      <c r="Y177" s="4"/>
      <c r="Z177" s="8"/>
      <c r="AA177" s="8"/>
      <c r="AB177" s="8"/>
      <c r="AC177" s="8"/>
      <c r="AD177" s="9"/>
    </row>
    <row r="178" spans="2:30" x14ac:dyDescent="0.2">
      <c r="B178" s="4">
        <f t="shared" si="20"/>
        <v>171</v>
      </c>
      <c r="C178" s="34">
        <v>46178</v>
      </c>
      <c r="D178" s="25"/>
      <c r="E178" s="8">
        <f t="shared" ref="E178:E182" si="24">E177+D178</f>
        <v>15509.150000000001</v>
      </c>
      <c r="F178" s="8">
        <f t="shared" si="21"/>
        <v>5219.7020000000002</v>
      </c>
      <c r="G178" s="4"/>
      <c r="H178" s="4"/>
      <c r="I178" s="20">
        <f t="shared" si="22"/>
        <v>5219.7020000000002</v>
      </c>
      <c r="J178" s="4"/>
      <c r="K178" s="7"/>
      <c r="L178" s="7"/>
      <c r="M178" s="7">
        <f t="shared" si="16"/>
        <v>0</v>
      </c>
      <c r="N178" s="8"/>
      <c r="O178" s="8"/>
      <c r="P178" s="8"/>
      <c r="Q178" s="8">
        <f t="shared" si="15"/>
        <v>0</v>
      </c>
      <c r="R178" s="8"/>
      <c r="S178" s="8"/>
      <c r="T178" s="8"/>
      <c r="U178" s="8">
        <f t="shared" si="23"/>
        <v>0</v>
      </c>
      <c r="V178" s="4"/>
      <c r="W178" s="4"/>
      <c r="X178" s="4"/>
      <c r="Y178" s="4"/>
      <c r="Z178" s="8"/>
      <c r="AA178" s="8"/>
      <c r="AB178" s="8"/>
      <c r="AC178" s="8"/>
      <c r="AD178" s="9"/>
    </row>
    <row r="179" spans="2:30" x14ac:dyDescent="0.2">
      <c r="B179" s="4">
        <f t="shared" si="20"/>
        <v>172</v>
      </c>
      <c r="C179" s="34">
        <v>46179</v>
      </c>
      <c r="D179" s="25"/>
      <c r="E179" s="8">
        <f t="shared" si="24"/>
        <v>15509.150000000001</v>
      </c>
      <c r="F179" s="8">
        <f t="shared" si="21"/>
        <v>5219.7020000000002</v>
      </c>
      <c r="G179" s="4"/>
      <c r="H179" s="4"/>
      <c r="I179" s="20">
        <f t="shared" si="22"/>
        <v>5219.7020000000002</v>
      </c>
      <c r="J179" s="4"/>
      <c r="K179" s="7"/>
      <c r="L179" s="7"/>
      <c r="M179" s="7">
        <f t="shared" si="16"/>
        <v>0</v>
      </c>
      <c r="N179" s="8"/>
      <c r="O179" s="8"/>
      <c r="P179" s="8"/>
      <c r="Q179" s="8">
        <f t="shared" si="15"/>
        <v>0</v>
      </c>
      <c r="R179" s="8"/>
      <c r="S179" s="8"/>
      <c r="T179" s="8"/>
      <c r="U179" s="8">
        <f t="shared" si="23"/>
        <v>0</v>
      </c>
      <c r="V179" s="4"/>
      <c r="W179" s="4"/>
      <c r="X179" s="4"/>
      <c r="Y179" s="4"/>
      <c r="Z179" s="8"/>
      <c r="AA179" s="8"/>
      <c r="AB179" s="8"/>
      <c r="AC179" s="8"/>
      <c r="AD179" s="9"/>
    </row>
    <row r="180" spans="2:30" x14ac:dyDescent="0.2">
      <c r="B180" s="4">
        <f t="shared" si="20"/>
        <v>173</v>
      </c>
      <c r="C180" s="34">
        <v>46180</v>
      </c>
      <c r="D180" s="25"/>
      <c r="E180" s="8">
        <f t="shared" si="24"/>
        <v>15509.150000000001</v>
      </c>
      <c r="F180" s="8">
        <f t="shared" si="21"/>
        <v>5219.7020000000002</v>
      </c>
      <c r="G180" s="4"/>
      <c r="H180" s="4"/>
      <c r="I180" s="20">
        <f t="shared" si="22"/>
        <v>5219.7020000000002</v>
      </c>
      <c r="J180" s="4"/>
      <c r="K180" s="7"/>
      <c r="L180" s="7"/>
      <c r="M180" s="7">
        <f t="shared" si="16"/>
        <v>0</v>
      </c>
      <c r="N180" s="8"/>
      <c r="O180" s="8"/>
      <c r="P180" s="8"/>
      <c r="Q180" s="8">
        <f t="shared" si="15"/>
        <v>0</v>
      </c>
      <c r="R180" s="8"/>
      <c r="S180" s="8"/>
      <c r="T180" s="8"/>
      <c r="U180" s="8">
        <f t="shared" si="23"/>
        <v>0</v>
      </c>
      <c r="V180" s="4"/>
      <c r="W180" s="4"/>
      <c r="X180" s="4"/>
      <c r="Y180" s="4"/>
      <c r="Z180" s="8"/>
      <c r="AA180" s="8"/>
      <c r="AB180" s="8"/>
      <c r="AC180" s="8"/>
      <c r="AD180" s="9"/>
    </row>
    <row r="181" spans="2:30" x14ac:dyDescent="0.2">
      <c r="B181" s="4">
        <f t="shared" si="20"/>
        <v>174</v>
      </c>
      <c r="C181" s="34">
        <v>46181</v>
      </c>
      <c r="D181" s="25"/>
      <c r="E181" s="8">
        <f t="shared" si="24"/>
        <v>15509.150000000001</v>
      </c>
      <c r="F181" s="8">
        <f t="shared" si="21"/>
        <v>5219.7020000000002</v>
      </c>
      <c r="G181" s="4"/>
      <c r="H181" s="4"/>
      <c r="I181" s="20">
        <f t="shared" si="22"/>
        <v>5219.7020000000002</v>
      </c>
      <c r="J181" s="4"/>
      <c r="K181" s="7"/>
      <c r="L181" s="7"/>
      <c r="M181" s="7">
        <f t="shared" si="16"/>
        <v>0</v>
      </c>
      <c r="N181" s="8"/>
      <c r="O181" s="8"/>
      <c r="P181" s="8"/>
      <c r="Q181" s="8">
        <f t="shared" si="15"/>
        <v>0</v>
      </c>
      <c r="R181" s="8"/>
      <c r="S181" s="8"/>
      <c r="T181" s="8"/>
      <c r="U181" s="8">
        <f t="shared" si="23"/>
        <v>0</v>
      </c>
      <c r="V181" s="4"/>
      <c r="W181" s="4"/>
      <c r="X181" s="4"/>
      <c r="Y181" s="4"/>
      <c r="Z181" s="8"/>
      <c r="AA181" s="8"/>
      <c r="AB181" s="8"/>
      <c r="AC181" s="8"/>
      <c r="AD181" s="9"/>
    </row>
    <row r="182" spans="2:30" x14ac:dyDescent="0.2">
      <c r="B182" s="4">
        <f t="shared" si="20"/>
        <v>175</v>
      </c>
      <c r="C182" s="34">
        <v>46182</v>
      </c>
      <c r="D182" s="25"/>
      <c r="E182" s="8">
        <f t="shared" si="24"/>
        <v>15509.150000000001</v>
      </c>
      <c r="F182" s="8">
        <f>I181+D182</f>
        <v>5219.7020000000002</v>
      </c>
      <c r="G182" s="4"/>
      <c r="H182" s="4"/>
      <c r="I182" s="20">
        <f t="shared" si="22"/>
        <v>5219.7020000000002</v>
      </c>
      <c r="J182" s="4"/>
      <c r="K182" s="7"/>
      <c r="L182" s="7"/>
      <c r="M182" s="7">
        <f t="shared" si="16"/>
        <v>0</v>
      </c>
      <c r="N182" s="8"/>
      <c r="O182" s="8"/>
      <c r="P182" s="8"/>
      <c r="Q182" s="8">
        <f t="shared" si="15"/>
        <v>0</v>
      </c>
      <c r="R182" s="8"/>
      <c r="S182" s="8"/>
      <c r="T182" s="8"/>
      <c r="U182" s="8">
        <f t="shared" si="23"/>
        <v>0</v>
      </c>
      <c r="V182" s="4"/>
      <c r="W182" s="4"/>
      <c r="X182" s="4"/>
      <c r="Y182" s="4"/>
      <c r="Z182" s="8"/>
      <c r="AA182" s="8"/>
      <c r="AB182" s="8"/>
      <c r="AC182" s="8"/>
      <c r="AD182" s="9"/>
    </row>
    <row r="183" spans="2:30" x14ac:dyDescent="0.2">
      <c r="B183" s="10"/>
      <c r="C183" s="11"/>
      <c r="D183" s="11"/>
      <c r="E183" s="11"/>
      <c r="F183" s="11"/>
      <c r="G183" s="4"/>
      <c r="H183" s="4"/>
      <c r="I183" s="4"/>
      <c r="J183" s="4"/>
      <c r="K183" s="4"/>
      <c r="L183" s="4"/>
      <c r="M183" s="4"/>
      <c r="N183" s="8"/>
      <c r="O183" s="8"/>
      <c r="P183" s="8"/>
      <c r="Q183" s="8"/>
      <c r="R183" s="8"/>
      <c r="S183" s="4"/>
      <c r="T183" s="4"/>
      <c r="U183" s="4"/>
      <c r="V183" s="4"/>
      <c r="W183" s="4"/>
      <c r="X183" s="4"/>
      <c r="Y183" s="4"/>
      <c r="Z183" s="8"/>
      <c r="AA183" s="8"/>
      <c r="AB183" s="8"/>
      <c r="AC183" s="8"/>
      <c r="AD183" s="9"/>
    </row>
    <row r="184" spans="2:30" x14ac:dyDescent="0.2">
      <c r="B184" s="361" t="s">
        <v>11</v>
      </c>
      <c r="C184" s="362"/>
      <c r="D184" s="15">
        <f>SUM(D8:D22)</f>
        <v>1523.6400000000003</v>
      </c>
      <c r="E184" s="15"/>
      <c r="F184" s="15">
        <f>SUM(F8:F22)</f>
        <v>101023.63400000001</v>
      </c>
      <c r="G184" s="15">
        <f>SUM(G8:G22)-(H13+H14)</f>
        <v>360.98200000000003</v>
      </c>
      <c r="H184" s="15">
        <f>SUM(H9:H22)</f>
        <v>47.366</v>
      </c>
      <c r="I184" s="15"/>
      <c r="J184" s="15">
        <f>SUM(J9:J22)</f>
        <v>207</v>
      </c>
      <c r="K184" s="15">
        <f t="shared" ref="K184:L184" si="25">SUM(K9:K22)</f>
        <v>0</v>
      </c>
      <c r="L184" s="15">
        <f t="shared" si="25"/>
        <v>0</v>
      </c>
      <c r="M184" s="15">
        <f>SUM(M9:M22)</f>
        <v>207</v>
      </c>
      <c r="N184" s="15">
        <f>SUM(N9:N22)</f>
        <v>0</v>
      </c>
      <c r="O184" s="15">
        <f t="shared" ref="O184:P184" si="26">SUM(O9:O22)</f>
        <v>0</v>
      </c>
      <c r="P184" s="15">
        <f t="shared" si="26"/>
        <v>0</v>
      </c>
      <c r="Q184" s="15">
        <f>SUM(Q9:Q22)</f>
        <v>0</v>
      </c>
      <c r="R184" s="15">
        <f>SUM(R9:R22)</f>
        <v>0</v>
      </c>
      <c r="S184" s="15">
        <f t="shared" ref="S184:T184" si="27">SUM(S9:S22)</f>
        <v>0</v>
      </c>
      <c r="T184" s="15">
        <f t="shared" si="27"/>
        <v>0</v>
      </c>
      <c r="U184" s="15">
        <f>SUM(U9:U22)</f>
        <v>0</v>
      </c>
      <c r="V184" s="15">
        <f>SUM(V9:V22)</f>
        <v>15</v>
      </c>
      <c r="W184" s="15">
        <f t="shared" ref="W184:AD184" si="28">SUM(W9:W22)</f>
        <v>3419.7</v>
      </c>
      <c r="X184" s="15">
        <f t="shared" si="28"/>
        <v>193.69559999999998</v>
      </c>
      <c r="Y184" s="15">
        <f t="shared" si="28"/>
        <v>2955.2200000000003</v>
      </c>
      <c r="Z184" s="15">
        <f t="shared" si="28"/>
        <v>58446</v>
      </c>
      <c r="AA184" s="15">
        <f t="shared" si="28"/>
        <v>276.35000000000002</v>
      </c>
      <c r="AB184" s="15">
        <f>SUM(AB9:AB22)</f>
        <v>2455.7599999999998</v>
      </c>
      <c r="AC184" s="15">
        <f t="shared" si="28"/>
        <v>28464</v>
      </c>
      <c r="AD184" s="15">
        <f t="shared" si="28"/>
        <v>0</v>
      </c>
    </row>
    <row r="185" spans="2:30" x14ac:dyDescent="0.2">
      <c r="B185" s="356" t="s">
        <v>10</v>
      </c>
      <c r="C185" s="357"/>
      <c r="D185" s="12">
        <f>SUM(D23:D53)</f>
        <v>2095.3300000000004</v>
      </c>
      <c r="E185" s="12"/>
      <c r="F185" s="12">
        <f>F53</f>
        <v>5754.7960000000003</v>
      </c>
      <c r="G185" s="12">
        <f>SUM(G23:G53)</f>
        <v>3740.6</v>
      </c>
      <c r="H185" s="12">
        <f>SUM(H23:H52)</f>
        <v>0</v>
      </c>
      <c r="I185" s="12">
        <f>I53</f>
        <v>5748.7960000000003</v>
      </c>
      <c r="J185" s="12">
        <f>SUM(J23:J53)-L28-L38</f>
        <v>3373.8109999999997</v>
      </c>
      <c r="K185" s="12">
        <f>SUM(K23:K53)</f>
        <v>2598.105</v>
      </c>
      <c r="L185" s="12">
        <f t="shared" ref="L185:AA185" si="29">SUM(L23:L53)</f>
        <v>180.36499999999998</v>
      </c>
      <c r="M185" s="12">
        <f t="shared" si="29"/>
        <v>813.19200000000001</v>
      </c>
      <c r="N185" s="12">
        <f t="shared" si="29"/>
        <v>1952.337</v>
      </c>
      <c r="O185" s="12">
        <f t="shared" si="29"/>
        <v>0</v>
      </c>
      <c r="P185" s="12">
        <f t="shared" si="29"/>
        <v>0</v>
      </c>
      <c r="Q185" s="12">
        <f t="shared" si="29"/>
        <v>1952.337</v>
      </c>
      <c r="R185" s="12">
        <f t="shared" si="29"/>
        <v>529.52100000000007</v>
      </c>
      <c r="S185" s="12">
        <f t="shared" si="29"/>
        <v>0</v>
      </c>
      <c r="T185" s="12">
        <f t="shared" si="29"/>
        <v>0</v>
      </c>
      <c r="U185" s="12">
        <f t="shared" si="29"/>
        <v>529.52100000000007</v>
      </c>
      <c r="V185" s="12">
        <f t="shared" si="29"/>
        <v>231.38299999999998</v>
      </c>
      <c r="W185" s="12">
        <f t="shared" si="29"/>
        <v>33121.1</v>
      </c>
      <c r="X185" s="12">
        <f t="shared" si="29"/>
        <v>2238.29</v>
      </c>
      <c r="Y185" s="12">
        <f t="shared" si="29"/>
        <v>16113.94</v>
      </c>
      <c r="Z185" s="12">
        <f t="shared" si="29"/>
        <v>154239</v>
      </c>
      <c r="AA185" s="12">
        <f t="shared" si="29"/>
        <v>821.7399999999999</v>
      </c>
      <c r="AB185" s="12">
        <f>SUM(AB23:AB53)</f>
        <v>6223.3771999999999</v>
      </c>
      <c r="AC185" s="12">
        <f>SUM(AC23:AC53)</f>
        <v>234653</v>
      </c>
      <c r="AD185" s="12">
        <f t="shared" ref="AD185" si="30">SUM(AD23:AD183)</f>
        <v>62</v>
      </c>
    </row>
    <row r="186" spans="2:30" x14ac:dyDescent="0.2">
      <c r="B186" s="356" t="s">
        <v>70</v>
      </c>
      <c r="C186" s="357"/>
      <c r="D186" s="12">
        <f>SUM(D54:D81)</f>
        <v>2826.32</v>
      </c>
      <c r="E186" s="12"/>
      <c r="F186" s="12">
        <f>F81</f>
        <v>7123.7379999999985</v>
      </c>
      <c r="G186" s="12">
        <f>SUM(G54:G84)</f>
        <v>1485.0000000000002</v>
      </c>
      <c r="H186" s="12">
        <f t="shared" ref="H186:V186" si="31">SUM(H54:H84)</f>
        <v>0</v>
      </c>
      <c r="I186" s="12">
        <f>I81</f>
        <v>7123.7379999999985</v>
      </c>
      <c r="J186" s="12">
        <f t="shared" si="31"/>
        <v>1404.3480000000002</v>
      </c>
      <c r="K186" s="12">
        <f t="shared" si="31"/>
        <v>298.15800000000002</v>
      </c>
      <c r="L186" s="12">
        <f t="shared" si="31"/>
        <v>18.411000000000001</v>
      </c>
      <c r="M186" s="12">
        <f>SUM(M54:M81)</f>
        <v>1106.19</v>
      </c>
      <c r="N186" s="12">
        <f>SUM(N54:N84)-P55</f>
        <v>196.03300000000002</v>
      </c>
      <c r="O186" s="12">
        <f t="shared" si="31"/>
        <v>15.211</v>
      </c>
      <c r="P186" s="12">
        <f t="shared" si="31"/>
        <v>164.29000000000002</v>
      </c>
      <c r="Q186" s="12">
        <f>SUM(Q54:Q81)</f>
        <v>16.532000000000025</v>
      </c>
      <c r="R186" s="12">
        <f t="shared" si="31"/>
        <v>44.014000000000003</v>
      </c>
      <c r="S186" s="12">
        <f t="shared" si="31"/>
        <v>0</v>
      </c>
      <c r="T186" s="12">
        <f t="shared" si="31"/>
        <v>0</v>
      </c>
      <c r="U186" s="12">
        <f t="shared" si="31"/>
        <v>44.014000000000003</v>
      </c>
      <c r="V186" s="12">
        <f t="shared" si="31"/>
        <v>81.680999999999997</v>
      </c>
      <c r="W186" s="12">
        <f>SUM(W54:W81)</f>
        <v>14108.999999999998</v>
      </c>
      <c r="X186" s="12">
        <f t="shared" ref="X186:AD186" si="32">SUM(X54:X81)</f>
        <v>890.76599999999985</v>
      </c>
      <c r="Y186" s="12">
        <f t="shared" si="32"/>
        <v>6129.09</v>
      </c>
      <c r="Z186" s="12">
        <f t="shared" si="32"/>
        <v>63801</v>
      </c>
      <c r="AA186" s="12">
        <f>SUM(AA54:AA81)</f>
        <v>418.40000000000003</v>
      </c>
      <c r="AB186" s="12">
        <f>SUM(AB54:AB81)</f>
        <v>29132.282999999996</v>
      </c>
      <c r="AC186" s="12">
        <f t="shared" si="32"/>
        <v>93317</v>
      </c>
      <c r="AD186" s="12">
        <f t="shared" si="32"/>
        <v>0</v>
      </c>
    </row>
    <row r="187" spans="2:30" x14ac:dyDescent="0.2">
      <c r="B187" s="356" t="s">
        <v>71</v>
      </c>
      <c r="C187" s="357"/>
      <c r="D187" s="12">
        <f>SUM(D82:D112)</f>
        <v>657.4</v>
      </c>
      <c r="E187" s="12"/>
      <c r="F187" s="12">
        <f>SUM(F112)</f>
        <v>7543.2199999999993</v>
      </c>
      <c r="G187" s="12">
        <f t="shared" ref="G187:AD187" si="33">SUM(G82:G112)</f>
        <v>583.5</v>
      </c>
      <c r="H187" s="12">
        <f t="shared" si="33"/>
        <v>0</v>
      </c>
      <c r="I187" s="12">
        <f>I112</f>
        <v>7258.5199999999995</v>
      </c>
      <c r="J187" s="12">
        <f>SUM(J82:J112)</f>
        <v>511.63499999999999</v>
      </c>
      <c r="K187" s="12">
        <f t="shared" si="33"/>
        <v>721.95299999999997</v>
      </c>
      <c r="L187" s="12">
        <f t="shared" si="33"/>
        <v>0</v>
      </c>
      <c r="M187" s="12">
        <f>SUM(M82:M112)</f>
        <v>-210.31800000000001</v>
      </c>
      <c r="N187" s="12">
        <f>SUM(N82:N112)</f>
        <v>455.02099999999996</v>
      </c>
      <c r="O187" s="12">
        <f t="shared" si="33"/>
        <v>60.882000000000005</v>
      </c>
      <c r="P187" s="12">
        <f>SUM(P82:P112)</f>
        <v>842.83999999999992</v>
      </c>
      <c r="Q187" s="12">
        <f>SUM(Q82:Q112)</f>
        <v>-448.70100000000002</v>
      </c>
      <c r="R187" s="12">
        <f t="shared" si="33"/>
        <v>233.42099999999999</v>
      </c>
      <c r="S187" s="12">
        <f t="shared" si="33"/>
        <v>0</v>
      </c>
      <c r="T187" s="12">
        <f t="shared" si="33"/>
        <v>0</v>
      </c>
      <c r="U187" s="12">
        <f t="shared" si="33"/>
        <v>233.42099999999999</v>
      </c>
      <c r="V187" s="12">
        <f t="shared" si="33"/>
        <v>50.061</v>
      </c>
      <c r="W187" s="12">
        <f t="shared" si="33"/>
        <v>4993.3</v>
      </c>
      <c r="X187" s="12">
        <f t="shared" si="33"/>
        <v>336.74</v>
      </c>
      <c r="Y187" s="12">
        <f t="shared" si="33"/>
        <v>2244</v>
      </c>
      <c r="Z187" s="12">
        <f t="shared" si="33"/>
        <v>34305</v>
      </c>
      <c r="AA187" s="12">
        <f t="shared" si="33"/>
        <v>141.69999999999999</v>
      </c>
      <c r="AB187" s="12">
        <f>SUM(AB82:AB112)</f>
        <v>11511.501999999999</v>
      </c>
      <c r="AC187" s="12">
        <f>SUM(AC82:AC112)</f>
        <v>75302</v>
      </c>
      <c r="AD187" s="12">
        <f t="shared" si="33"/>
        <v>0</v>
      </c>
    </row>
    <row r="188" spans="2:30" x14ac:dyDescent="0.2">
      <c r="B188" s="356" t="s">
        <v>72</v>
      </c>
      <c r="C188" s="357"/>
      <c r="D188" s="12">
        <f>SUM(D113:D142)</f>
        <v>1337.36</v>
      </c>
      <c r="E188" s="12"/>
      <c r="F188" s="12">
        <f>F142</f>
        <v>7508.5009999999993</v>
      </c>
      <c r="G188" s="12">
        <f>SUM(G113:G142)</f>
        <v>1641.8</v>
      </c>
      <c r="H188" s="12">
        <f t="shared" ref="H188:AD188" si="34">SUM(H113:H142)</f>
        <v>0</v>
      </c>
      <c r="I188" s="12">
        <f>I142</f>
        <v>7508.5009999999993</v>
      </c>
      <c r="J188" s="12">
        <f>SUM(J113:J142)</f>
        <v>1558.0139999999999</v>
      </c>
      <c r="K188" s="12">
        <f t="shared" si="34"/>
        <v>2892.0449999999996</v>
      </c>
      <c r="L188" s="12">
        <f t="shared" si="34"/>
        <v>8.9670000000000005</v>
      </c>
      <c r="M188" s="12">
        <f>SUM(M113:M142)</f>
        <v>-1325.0639999999999</v>
      </c>
      <c r="N188" s="12">
        <f t="shared" si="34"/>
        <v>2136.0469999999996</v>
      </c>
      <c r="O188" s="12">
        <f t="shared" si="34"/>
        <v>554.42099999999994</v>
      </c>
      <c r="P188" s="12">
        <f>SUM(P113:P142)</f>
        <v>2452.09</v>
      </c>
      <c r="Q188" s="12">
        <f>SUM(Q113:Q142)</f>
        <v>-870.46399999999994</v>
      </c>
      <c r="R188" s="12">
        <f>SUM(R113:R142)</f>
        <v>753.83600000000001</v>
      </c>
      <c r="S188" s="12">
        <f t="shared" si="34"/>
        <v>0</v>
      </c>
      <c r="T188" s="12">
        <f t="shared" si="34"/>
        <v>0</v>
      </c>
      <c r="U188" s="12">
        <f>SUM(U113:U142)</f>
        <v>753.83600000000001</v>
      </c>
      <c r="V188" s="12">
        <f>SUM(V113:V142)</f>
        <v>98.737000000000009</v>
      </c>
      <c r="W188" s="12">
        <f t="shared" si="34"/>
        <v>15142.4</v>
      </c>
      <c r="X188" s="12">
        <f t="shared" si="34"/>
        <v>938.08</v>
      </c>
      <c r="Y188" s="12">
        <f t="shared" si="34"/>
        <v>8496.7800000000007</v>
      </c>
      <c r="Z188" s="12">
        <f>SUM(Z113:Z142)</f>
        <v>101614</v>
      </c>
      <c r="AA188" s="12">
        <f t="shared" si="34"/>
        <v>572.59999999999991</v>
      </c>
      <c r="AB188" s="12">
        <f t="shared" si="34"/>
        <v>38388.510999999999</v>
      </c>
      <c r="AC188" s="12">
        <f t="shared" si="34"/>
        <v>186707</v>
      </c>
      <c r="AD188" s="12">
        <f t="shared" si="34"/>
        <v>0</v>
      </c>
    </row>
    <row r="189" spans="2:30" x14ac:dyDescent="0.2">
      <c r="B189" s="356" t="s">
        <v>73</v>
      </c>
      <c r="C189" s="357"/>
      <c r="D189" s="12">
        <f>SUM(D143:D173)</f>
        <v>1008.14</v>
      </c>
      <c r="E189" s="12"/>
      <c r="F189" s="12">
        <f>F173</f>
        <v>5219.7020000000002</v>
      </c>
      <c r="G189" s="12">
        <f>SUM(G143:G173)</f>
        <v>3623.1000000000004</v>
      </c>
      <c r="H189" s="12">
        <f>SUM(H143:H173)</f>
        <v>0</v>
      </c>
      <c r="I189" s="12">
        <f>I173-0.1</f>
        <v>5219.6019999999999</v>
      </c>
      <c r="J189" s="12">
        <f>SUM(J143:J173)</f>
        <v>3361.9100000000008</v>
      </c>
      <c r="K189" s="12">
        <f>SUM(K143:K173)</f>
        <v>3909.6639999999989</v>
      </c>
      <c r="L189" s="12">
        <f t="shared" ref="L189" si="35">SUM(L143:L173)</f>
        <v>0</v>
      </c>
      <c r="M189" s="12">
        <f>SUM(M143:M173)</f>
        <v>-547.75399999999991</v>
      </c>
      <c r="N189" s="12">
        <f>SUM(N143:N173)</f>
        <v>2858.5909999999994</v>
      </c>
      <c r="O189" s="12">
        <f t="shared" ref="O189:AD189" si="36">SUM(O143:O173)</f>
        <v>32.951000000000001</v>
      </c>
      <c r="P189" s="12">
        <f t="shared" si="36"/>
        <v>2262.7400000000002</v>
      </c>
      <c r="Q189" s="12">
        <f>SUM(Q143:Q173)</f>
        <v>559.74900000000002</v>
      </c>
      <c r="R189" s="12">
        <f t="shared" si="36"/>
        <v>1075.9349999999999</v>
      </c>
      <c r="S189" s="12">
        <f t="shared" si="36"/>
        <v>293.20999999999998</v>
      </c>
      <c r="T189" s="12">
        <f t="shared" si="36"/>
        <v>200</v>
      </c>
      <c r="U189" s="12">
        <f>SUM(U143:U173)</f>
        <v>582.72500000000002</v>
      </c>
      <c r="V189" s="12">
        <f t="shared" si="36"/>
        <v>217.126</v>
      </c>
      <c r="W189" s="12">
        <f t="shared" si="36"/>
        <v>33906.699999999997</v>
      </c>
      <c r="X189" s="12">
        <f t="shared" si="36"/>
        <v>1972.8099999999997</v>
      </c>
      <c r="Y189" s="12">
        <f t="shared" si="36"/>
        <v>13434.480000000001</v>
      </c>
      <c r="Z189" s="12">
        <f t="shared" si="36"/>
        <v>120633</v>
      </c>
      <c r="AA189" s="12">
        <f t="shared" si="36"/>
        <v>579.70000000000016</v>
      </c>
      <c r="AB189" s="12">
        <f t="shared" si="36"/>
        <v>42595.421999999999</v>
      </c>
      <c r="AC189" s="12">
        <f>SUM(AC143:AC173)</f>
        <v>218976</v>
      </c>
      <c r="AD189" s="12">
        <f t="shared" si="36"/>
        <v>62</v>
      </c>
    </row>
    <row r="190" spans="2:30" x14ac:dyDescent="0.2">
      <c r="B190" s="358" t="s">
        <v>8</v>
      </c>
      <c r="C190" s="358"/>
      <c r="D190" s="13">
        <f>D184+D185+D186+D187+D188+D189</f>
        <v>9448.19</v>
      </c>
      <c r="E190" s="13">
        <f t="shared" ref="E190" si="37">E184+E185+E186+E187+E188</f>
        <v>0</v>
      </c>
      <c r="F190" s="13">
        <f>F181</f>
        <v>5219.7020000000002</v>
      </c>
      <c r="G190" s="13">
        <f>G184+G185+G186+G187+G188+G189</f>
        <v>11434.982</v>
      </c>
      <c r="H190" s="13">
        <f>H184+H185+H186+H187+H188+H189</f>
        <v>47.366</v>
      </c>
      <c r="I190" s="13">
        <f>I181</f>
        <v>5219.7020000000002</v>
      </c>
      <c r="J190" s="13">
        <f>J184+J185+J186+J187+J188+J189</f>
        <v>10416.718000000001</v>
      </c>
      <c r="K190" s="13">
        <f>K184+K185+K186+K187+K188+K189</f>
        <v>10419.924999999999</v>
      </c>
      <c r="L190" s="13">
        <f t="shared" ref="L190" si="38">L184+L185+L186+L187+L188+L189</f>
        <v>207.74299999999999</v>
      </c>
      <c r="M190" s="13">
        <f>M184+M185+M186+M187+M188+M189</f>
        <v>43.246000000000322</v>
      </c>
      <c r="N190" s="13">
        <f t="shared" ref="N190:AD190" si="39">N184+N185+N186+N187+N188+N189</f>
        <v>7598.0289999999986</v>
      </c>
      <c r="O190" s="13">
        <f>O184+O185+O186+O187+O188+O189</f>
        <v>663.46499999999992</v>
      </c>
      <c r="P190" s="13">
        <f t="shared" si="39"/>
        <v>5721.9600000000009</v>
      </c>
      <c r="Q190" s="13">
        <f>Q184+Q185+Q186+Q187+Q188+Q189</f>
        <v>1209.453</v>
      </c>
      <c r="R190" s="13">
        <f>R184+R185+R186+R187+R188+R189</f>
        <v>2636.7269999999999</v>
      </c>
      <c r="S190" s="13">
        <f t="shared" si="39"/>
        <v>293.20999999999998</v>
      </c>
      <c r="T190" s="13">
        <f t="shared" si="39"/>
        <v>200</v>
      </c>
      <c r="U190" s="13">
        <f>U184+U185+U186+U187+U188+U189</f>
        <v>2143.5170000000003</v>
      </c>
      <c r="V190" s="13">
        <f t="shared" si="39"/>
        <v>693.98799999999994</v>
      </c>
      <c r="W190" s="13">
        <f t="shared" si="39"/>
        <v>104692.2</v>
      </c>
      <c r="X190" s="13">
        <f t="shared" si="39"/>
        <v>6570.3815999999988</v>
      </c>
      <c r="Y190" s="13">
        <f t="shared" si="39"/>
        <v>49373.51</v>
      </c>
      <c r="Z190" s="13">
        <f t="shared" si="39"/>
        <v>533038</v>
      </c>
      <c r="AA190" s="13">
        <f t="shared" si="39"/>
        <v>2810.4900000000002</v>
      </c>
      <c r="AB190" s="13">
        <f t="shared" si="39"/>
        <v>130306.85519999999</v>
      </c>
      <c r="AC190" s="13">
        <f t="shared" si="39"/>
        <v>837419</v>
      </c>
      <c r="AD190" s="13">
        <f t="shared" si="39"/>
        <v>124</v>
      </c>
    </row>
    <row r="191" spans="2:30" x14ac:dyDescent="0.2">
      <c r="B191" s="61"/>
      <c r="C191" s="61"/>
      <c r="D191" s="62"/>
      <c r="E191" s="62"/>
      <c r="F191" s="62"/>
      <c r="G191" s="62">
        <f>H191+O190+L190+S190</f>
        <v>1211.7839999999999</v>
      </c>
      <c r="H191" s="62">
        <f>H190</f>
        <v>47.366</v>
      </c>
      <c r="I191" s="62"/>
      <c r="J191" s="62"/>
      <c r="K191" s="62"/>
      <c r="L191" s="62"/>
      <c r="M191" s="62"/>
      <c r="N191" s="62"/>
      <c r="O191" s="62">
        <f>O190</f>
        <v>663.46499999999992</v>
      </c>
      <c r="P191" s="62"/>
      <c r="Q191" s="62"/>
      <c r="R191" s="62"/>
      <c r="S191" s="62">
        <f>S190</f>
        <v>293.20999999999998</v>
      </c>
      <c r="T191" s="62"/>
      <c r="U191" s="62"/>
      <c r="V191" s="62"/>
      <c r="W191" s="62"/>
      <c r="X191" s="62"/>
      <c r="Y191" s="62"/>
      <c r="Z191" s="62"/>
      <c r="AA191" s="62"/>
      <c r="AB191" s="62"/>
      <c r="AC191" s="62"/>
      <c r="AD191" s="62"/>
    </row>
    <row r="193" spans="2:22" x14ac:dyDescent="0.2">
      <c r="D193" s="35">
        <f>D190*1000</f>
        <v>9448190</v>
      </c>
      <c r="H193" s="35">
        <f>H190*1000</f>
        <v>47366</v>
      </c>
      <c r="I193" s="35">
        <f>I190*1000</f>
        <v>5219702</v>
      </c>
      <c r="J193" s="35">
        <f>J190*1000</f>
        <v>10416718</v>
      </c>
      <c r="K193" s="35">
        <f>K190*1000</f>
        <v>10419925</v>
      </c>
      <c r="L193" s="35">
        <f t="shared" ref="L193:V193" si="40">L190*1000</f>
        <v>207743</v>
      </c>
      <c r="M193" s="35">
        <f t="shared" si="40"/>
        <v>43246.00000000032</v>
      </c>
      <c r="N193" s="35">
        <f t="shared" si="40"/>
        <v>7598028.9999999991</v>
      </c>
      <c r="O193" s="35">
        <f t="shared" si="40"/>
        <v>663464.99999999988</v>
      </c>
      <c r="P193" s="35">
        <f t="shared" si="40"/>
        <v>5721960.0000000009</v>
      </c>
      <c r="Q193" s="35">
        <f>Q190*1000</f>
        <v>1209453</v>
      </c>
      <c r="R193" s="35">
        <f t="shared" si="40"/>
        <v>2636727</v>
      </c>
      <c r="S193" s="35">
        <f t="shared" si="40"/>
        <v>293210</v>
      </c>
      <c r="T193" s="35">
        <f t="shared" si="40"/>
        <v>200000</v>
      </c>
      <c r="U193" s="35">
        <f t="shared" si="40"/>
        <v>2143517.0000000005</v>
      </c>
      <c r="V193" s="35">
        <f t="shared" si="40"/>
        <v>693988</v>
      </c>
    </row>
    <row r="194" spans="2:22" x14ac:dyDescent="0.2">
      <c r="F194" s="30">
        <f>F190*1000</f>
        <v>5219702</v>
      </c>
      <c r="G194" s="30"/>
      <c r="H194" s="30"/>
      <c r="I194" s="30"/>
      <c r="N194" s="30"/>
      <c r="O194" s="33"/>
      <c r="P194" s="33"/>
      <c r="V194" s="30"/>
    </row>
    <row r="195" spans="2:22" x14ac:dyDescent="0.2">
      <c r="F195" s="30">
        <f>'[201]07 Mei'!$H$14-F194</f>
        <v>2507389</v>
      </c>
      <c r="H195">
        <v>12782.1</v>
      </c>
      <c r="I195" s="35">
        <f>I189*1000</f>
        <v>5219602</v>
      </c>
      <c r="M195" s="30"/>
      <c r="U195">
        <f>1560792-1560432</f>
        <v>360</v>
      </c>
    </row>
    <row r="196" spans="2:22" x14ac:dyDescent="0.2">
      <c r="C196" s="41"/>
      <c r="H196" s="40">
        <f>H195-G190</f>
        <v>1347.1180000000004</v>
      </c>
      <c r="I196" s="30"/>
      <c r="O196" s="33"/>
      <c r="P196" s="33"/>
      <c r="U196" s="41">
        <f>U188*1000</f>
        <v>753836</v>
      </c>
    </row>
    <row r="197" spans="2:22" x14ac:dyDescent="0.2">
      <c r="M197" s="30"/>
    </row>
    <row r="198" spans="2:22" x14ac:dyDescent="0.2">
      <c r="B198" t="s">
        <v>27</v>
      </c>
      <c r="D198" t="s">
        <v>28</v>
      </c>
      <c r="J198" s="30">
        <f>J190*1000</f>
        <v>10416718</v>
      </c>
    </row>
    <row r="199" spans="2:22" x14ac:dyDescent="0.2">
      <c r="D199" t="s">
        <v>29</v>
      </c>
    </row>
    <row r="201" spans="2:22" x14ac:dyDescent="0.2">
      <c r="L201">
        <f>K195-'[202]19 Jan'!$H$33</f>
        <v>-644515</v>
      </c>
    </row>
  </sheetData>
  <mergeCells count="37">
    <mergeCell ref="O5:O7"/>
    <mergeCell ref="C2:Y2"/>
    <mergeCell ref="C3:Y3"/>
    <mergeCell ref="B5:B7"/>
    <mergeCell ref="C5:C7"/>
    <mergeCell ref="D5:D7"/>
    <mergeCell ref="E5:E7"/>
    <mergeCell ref="F5:F7"/>
    <mergeCell ref="G5:G7"/>
    <mergeCell ref="H5:H7"/>
    <mergeCell ref="I5:I7"/>
    <mergeCell ref="J5:J7"/>
    <mergeCell ref="K5:K7"/>
    <mergeCell ref="L5:L7"/>
    <mergeCell ref="M5:M7"/>
    <mergeCell ref="N5:N7"/>
    <mergeCell ref="Q5:Q7"/>
    <mergeCell ref="R5:R7"/>
    <mergeCell ref="S5:S7"/>
    <mergeCell ref="T5:T7"/>
    <mergeCell ref="U5:U7"/>
    <mergeCell ref="B188:C188"/>
    <mergeCell ref="B189:C189"/>
    <mergeCell ref="B190:C190"/>
    <mergeCell ref="AC5:AC6"/>
    <mergeCell ref="AD5:AD7"/>
    <mergeCell ref="B184:C184"/>
    <mergeCell ref="B185:C185"/>
    <mergeCell ref="B186:C186"/>
    <mergeCell ref="B187:C187"/>
    <mergeCell ref="V5:V7"/>
    <mergeCell ref="W5:W7"/>
    <mergeCell ref="X5:X7"/>
    <mergeCell ref="Y5:Z6"/>
    <mergeCell ref="AA5:AA7"/>
    <mergeCell ref="AB5:AB6"/>
    <mergeCell ref="P5:P7"/>
  </mergeCells>
  <pageMargins left="0.19685039370078741" right="0.19685039370078741" top="0.23622047244094491" bottom="0.23622047244094491" header="0.23622047244094491" footer="0.11811023622047245"/>
  <pageSetup paperSize="9" scale="120" orientation="portrait" horizontalDpi="360" verticalDpi="36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0600E-E56E-4C8C-8B3C-ED52FA3102E5}">
  <dimension ref="B1:AF201"/>
  <sheetViews>
    <sheetView showGridLines="0" view="pageBreakPreview" zoomScaleNormal="90" zoomScaleSheetLayoutView="120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G193" sqref="G193"/>
    </sheetView>
  </sheetViews>
  <sheetFormatPr baseColWidth="10" defaultColWidth="8.83203125" defaultRowHeight="15" x14ac:dyDescent="0.2"/>
  <cols>
    <col min="1" max="1" width="1.83203125" customWidth="1"/>
    <col min="2" max="2" width="3.5" customWidth="1"/>
    <col min="3" max="3" width="21.33203125" customWidth="1"/>
    <col min="4" max="4" width="22.6640625" customWidth="1"/>
    <col min="5" max="5" width="11.5" customWidth="1"/>
    <col min="6" max="6" width="11.83203125" customWidth="1"/>
    <col min="7" max="7" width="12.33203125" customWidth="1"/>
    <col min="8" max="8" width="12.83203125" customWidth="1"/>
    <col min="9" max="9" width="11.1640625" customWidth="1"/>
    <col min="10" max="10" width="11.6640625" customWidth="1"/>
    <col min="11" max="11" width="11.5" customWidth="1"/>
    <col min="12" max="14" width="9.83203125" customWidth="1"/>
    <col min="15" max="15" width="11" bestFit="1" customWidth="1"/>
    <col min="16" max="16" width="11.5" customWidth="1"/>
    <col min="17" max="17" width="11.6640625" customWidth="1"/>
    <col min="18" max="19" width="9.83203125" customWidth="1"/>
    <col min="20" max="20" width="9.83203125" hidden="1" customWidth="1"/>
    <col min="21" max="21" width="11.6640625" hidden="1" customWidth="1"/>
    <col min="22" max="22" width="9.33203125" hidden="1" customWidth="1"/>
    <col min="23" max="23" width="10.6640625" hidden="1" customWidth="1"/>
    <col min="24" max="24" width="8.5" hidden="1" customWidth="1"/>
    <col min="25" max="25" width="9.5" hidden="1" customWidth="1"/>
    <col min="26" max="26" width="10.5" hidden="1" customWidth="1"/>
    <col min="27" max="27" width="10.83203125" hidden="1" customWidth="1"/>
    <col min="28" max="28" width="10.6640625" hidden="1" customWidth="1"/>
    <col min="29" max="29" width="12.33203125" hidden="1" customWidth="1"/>
    <col min="30" max="30" width="12.6640625" hidden="1" customWidth="1"/>
    <col min="31" max="31" width="17.5" customWidth="1"/>
  </cols>
  <sheetData>
    <row r="1" spans="2:32" ht="9" customHeight="1" x14ac:dyDescent="0.2"/>
    <row r="2" spans="2:32" ht="20" x14ac:dyDescent="0.2">
      <c r="C2" s="367" t="s">
        <v>0</v>
      </c>
      <c r="D2" s="367"/>
      <c r="E2" s="367"/>
      <c r="F2" s="367"/>
      <c r="G2" s="367"/>
      <c r="H2" s="367"/>
      <c r="I2" s="367"/>
      <c r="J2" s="367"/>
      <c r="K2" s="367"/>
      <c r="L2" s="367"/>
      <c r="M2" s="367"/>
      <c r="N2" s="367"/>
      <c r="O2" s="367"/>
      <c r="P2" s="367"/>
      <c r="Q2" s="367"/>
      <c r="R2" s="367"/>
      <c r="S2" s="367"/>
      <c r="T2" s="367"/>
      <c r="U2" s="367"/>
      <c r="V2" s="367"/>
      <c r="W2" s="367"/>
      <c r="X2" s="367"/>
      <c r="Y2" s="367"/>
      <c r="Z2" s="1"/>
      <c r="AA2" s="1"/>
      <c r="AB2" s="1"/>
    </row>
    <row r="3" spans="2:32" ht="20" x14ac:dyDescent="0.2">
      <c r="C3" s="367" t="s">
        <v>1</v>
      </c>
      <c r="D3" s="367"/>
      <c r="E3" s="367"/>
      <c r="F3" s="367"/>
      <c r="G3" s="367"/>
      <c r="H3" s="367"/>
      <c r="I3" s="367"/>
      <c r="J3" s="367"/>
      <c r="K3" s="367"/>
      <c r="L3" s="367"/>
      <c r="M3" s="367"/>
      <c r="N3" s="367"/>
      <c r="O3" s="367"/>
      <c r="P3" s="367"/>
      <c r="Q3" s="367"/>
      <c r="R3" s="367"/>
      <c r="S3" s="367"/>
      <c r="T3" s="367"/>
      <c r="U3" s="367"/>
      <c r="V3" s="367"/>
      <c r="W3" s="367"/>
      <c r="X3" s="367"/>
      <c r="Y3" s="367"/>
      <c r="Z3" s="1"/>
      <c r="AA3" s="1"/>
      <c r="AB3" s="1"/>
    </row>
    <row r="4" spans="2:32" ht="8.25" customHeight="1" x14ac:dyDescent="0.2">
      <c r="C4" s="1"/>
      <c r="D4" s="1"/>
      <c r="E4" s="1"/>
      <c r="F4" s="1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1"/>
      <c r="Y4" s="1"/>
      <c r="Z4" s="1"/>
      <c r="AA4" s="1"/>
      <c r="AB4" s="1"/>
    </row>
    <row r="5" spans="2:32" ht="28" customHeight="1" x14ac:dyDescent="0.2">
      <c r="B5" s="360" t="s">
        <v>2</v>
      </c>
      <c r="C5" s="360" t="s">
        <v>3</v>
      </c>
      <c r="D5" s="368" t="s">
        <v>24</v>
      </c>
      <c r="E5" s="371" t="s">
        <v>30</v>
      </c>
      <c r="F5" s="374" t="s">
        <v>25</v>
      </c>
      <c r="G5" s="359" t="s">
        <v>14</v>
      </c>
      <c r="H5" s="366" t="s">
        <v>15</v>
      </c>
      <c r="I5" s="363" t="s">
        <v>26</v>
      </c>
      <c r="J5" s="359" t="s">
        <v>16</v>
      </c>
      <c r="K5" s="366" t="s">
        <v>31</v>
      </c>
      <c r="L5" s="359" t="s">
        <v>23</v>
      </c>
      <c r="M5" s="363" t="s">
        <v>32</v>
      </c>
      <c r="N5" s="359" t="s">
        <v>33</v>
      </c>
      <c r="O5" s="366" t="s">
        <v>34</v>
      </c>
      <c r="P5" s="359" t="s">
        <v>35</v>
      </c>
      <c r="Q5" s="363" t="s">
        <v>38</v>
      </c>
      <c r="R5" s="359" t="s">
        <v>36</v>
      </c>
      <c r="S5" s="366" t="s">
        <v>37</v>
      </c>
      <c r="T5" s="359" t="s">
        <v>35</v>
      </c>
      <c r="U5" s="363" t="s">
        <v>39</v>
      </c>
      <c r="V5" s="359" t="s">
        <v>17</v>
      </c>
      <c r="W5" s="359" t="s">
        <v>18</v>
      </c>
      <c r="X5" s="359" t="s">
        <v>19</v>
      </c>
      <c r="Y5" s="360" t="s">
        <v>20</v>
      </c>
      <c r="Z5" s="360"/>
      <c r="AA5" s="359" t="s">
        <v>21</v>
      </c>
      <c r="AB5" s="359" t="s">
        <v>22</v>
      </c>
      <c r="AC5" s="359" t="s">
        <v>22</v>
      </c>
      <c r="AD5" s="360" t="s">
        <v>7</v>
      </c>
    </row>
    <row r="6" spans="2:32" x14ac:dyDescent="0.2">
      <c r="B6" s="360"/>
      <c r="C6" s="360"/>
      <c r="D6" s="369"/>
      <c r="E6" s="372"/>
      <c r="F6" s="375"/>
      <c r="G6" s="359"/>
      <c r="H6" s="366"/>
      <c r="I6" s="364"/>
      <c r="J6" s="359"/>
      <c r="K6" s="366"/>
      <c r="L6" s="359"/>
      <c r="M6" s="364"/>
      <c r="N6" s="359"/>
      <c r="O6" s="366"/>
      <c r="P6" s="359"/>
      <c r="Q6" s="364"/>
      <c r="R6" s="359"/>
      <c r="S6" s="366"/>
      <c r="T6" s="359"/>
      <c r="U6" s="364"/>
      <c r="V6" s="359"/>
      <c r="W6" s="359"/>
      <c r="X6" s="359"/>
      <c r="Y6" s="360"/>
      <c r="Z6" s="360"/>
      <c r="AA6" s="359" t="s">
        <v>9</v>
      </c>
      <c r="AB6" s="359"/>
      <c r="AC6" s="359"/>
      <c r="AD6" s="360"/>
    </row>
    <row r="7" spans="2:32" x14ac:dyDescent="0.2">
      <c r="B7" s="360"/>
      <c r="C7" s="360"/>
      <c r="D7" s="370"/>
      <c r="E7" s="373"/>
      <c r="F7" s="376"/>
      <c r="G7" s="359"/>
      <c r="H7" s="366"/>
      <c r="I7" s="365"/>
      <c r="J7" s="359"/>
      <c r="K7" s="366"/>
      <c r="L7" s="359"/>
      <c r="M7" s="365"/>
      <c r="N7" s="359"/>
      <c r="O7" s="366"/>
      <c r="P7" s="359"/>
      <c r="Q7" s="365"/>
      <c r="R7" s="359"/>
      <c r="S7" s="366"/>
      <c r="T7" s="359"/>
      <c r="U7" s="365"/>
      <c r="V7" s="359"/>
      <c r="W7" s="359"/>
      <c r="X7" s="359"/>
      <c r="Y7" s="17" t="s">
        <v>5</v>
      </c>
      <c r="Z7" s="17" t="s">
        <v>6</v>
      </c>
      <c r="AA7" s="359"/>
      <c r="AB7" s="18" t="s">
        <v>12</v>
      </c>
      <c r="AC7" s="18" t="s">
        <v>13</v>
      </c>
      <c r="AD7" s="360"/>
    </row>
    <row r="8" spans="2:32" ht="19" customHeight="1" x14ac:dyDescent="0.2">
      <c r="B8" s="4">
        <f>IF(C8="","",1)</f>
        <v>1</v>
      </c>
      <c r="C8" s="5">
        <v>45975</v>
      </c>
      <c r="D8" s="8">
        <f>128340/1000</f>
        <v>128.34</v>
      </c>
      <c r="E8" s="8"/>
      <c r="F8" s="8">
        <f>1736650/1000</f>
        <v>1736.65</v>
      </c>
      <c r="G8" s="4">
        <v>23.3</v>
      </c>
      <c r="H8" s="4"/>
      <c r="I8" s="20">
        <f>D8+F8-G8+H8</f>
        <v>1841.69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16"/>
      <c r="AA8" s="4"/>
      <c r="AB8" s="4"/>
      <c r="AC8" s="16"/>
      <c r="AD8" s="9"/>
      <c r="AE8">
        <v>16.917999999999999</v>
      </c>
      <c r="AF8">
        <f>H13+H14</f>
        <v>16.917999999999999</v>
      </c>
    </row>
    <row r="9" spans="2:32" x14ac:dyDescent="0.2">
      <c r="B9" s="4">
        <f>IF(C9="","",+B8+1)</f>
        <v>2</v>
      </c>
      <c r="C9" s="5">
        <v>46009</v>
      </c>
      <c r="D9" s="8">
        <f>246470/1000</f>
        <v>246.47</v>
      </c>
      <c r="E9" s="8">
        <f>(6189300/1000)+D9</f>
        <v>6435.77</v>
      </c>
      <c r="F9" s="8">
        <f>6435770/1000</f>
        <v>6435.77</v>
      </c>
      <c r="G9" s="4"/>
      <c r="H9" s="4"/>
      <c r="I9" s="21">
        <f>F9-G8</f>
        <v>6412.47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16">
        <v>5322</v>
      </c>
      <c r="AA9" s="4"/>
      <c r="AB9" s="4"/>
      <c r="AC9" s="16"/>
      <c r="AD9" s="9"/>
      <c r="AE9">
        <v>10.603</v>
      </c>
      <c r="AF9">
        <f>AF8-AE10</f>
        <v>-10.603000000000002</v>
      </c>
    </row>
    <row r="10" spans="2:32" x14ac:dyDescent="0.2">
      <c r="B10" s="4">
        <f t="shared" ref="B10:B74" si="0">IF(C10="","",+B9+1)</f>
        <v>3</v>
      </c>
      <c r="C10" s="5">
        <v>46010</v>
      </c>
      <c r="D10" s="8">
        <f>'[200]20.12'!$Q$28/1000</f>
        <v>255.9</v>
      </c>
      <c r="E10" s="8">
        <f>E9+D10</f>
        <v>6691.67</v>
      </c>
      <c r="F10" s="8">
        <f t="shared" ref="F10:F31" si="1">I9+D10</f>
        <v>6668.37</v>
      </c>
      <c r="G10" s="4">
        <v>21.4</v>
      </c>
      <c r="H10" s="4"/>
      <c r="I10" s="20">
        <f>F10-G10+H10</f>
        <v>6646.97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>
        <v>301.60000000000002</v>
      </c>
      <c r="X10" s="4">
        <v>10.6</v>
      </c>
      <c r="Y10" s="14">
        <v>37.9</v>
      </c>
      <c r="Z10" s="16">
        <v>3613</v>
      </c>
      <c r="AA10" s="4">
        <v>29.7</v>
      </c>
      <c r="AB10" s="4">
        <v>152.47999999999999</v>
      </c>
      <c r="AC10" s="16"/>
      <c r="AD10" s="9"/>
      <c r="AE10">
        <f>SUM(AE8:AE9)</f>
        <v>27.521000000000001</v>
      </c>
    </row>
    <row r="11" spans="2:32" x14ac:dyDescent="0.2">
      <c r="B11" s="4">
        <f t="shared" si="0"/>
        <v>4</v>
      </c>
      <c r="C11" s="5">
        <v>46011</v>
      </c>
      <c r="D11" s="8">
        <f>'[200]22.12'!$Q$25/1000</f>
        <v>203.33</v>
      </c>
      <c r="E11" s="8">
        <f t="shared" ref="E11:E31" si="2">E10+D11</f>
        <v>6895</v>
      </c>
      <c r="F11" s="8">
        <f t="shared" si="1"/>
        <v>6850.3</v>
      </c>
      <c r="G11" s="4">
        <v>16.100000000000001</v>
      </c>
      <c r="H11" s="4"/>
      <c r="I11" s="20">
        <f>F11-G11+H11</f>
        <v>6834.2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>
        <v>129.9</v>
      </c>
      <c r="X11" s="4">
        <v>9.6</v>
      </c>
      <c r="Y11" s="4">
        <v>11.83</v>
      </c>
      <c r="Z11" s="16">
        <v>4239</v>
      </c>
      <c r="AA11" s="4"/>
      <c r="AB11" s="4"/>
      <c r="AC11" s="16"/>
      <c r="AD11" s="9"/>
    </row>
    <row r="12" spans="2:32" x14ac:dyDescent="0.2">
      <c r="B12" s="4">
        <f t="shared" si="0"/>
        <v>5</v>
      </c>
      <c r="C12" s="5">
        <v>46012</v>
      </c>
      <c r="D12" s="8">
        <v>0</v>
      </c>
      <c r="E12" s="8">
        <f t="shared" si="2"/>
        <v>6895</v>
      </c>
      <c r="F12" s="8">
        <f t="shared" si="1"/>
        <v>6834.2</v>
      </c>
      <c r="G12" s="4"/>
      <c r="H12" s="4"/>
      <c r="I12" s="20">
        <f t="shared" ref="I12:I27" si="3">F12-G12+H12</f>
        <v>6834.2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>
        <v>144</v>
      </c>
      <c r="Z12" s="16">
        <v>4327</v>
      </c>
      <c r="AA12" s="4"/>
      <c r="AB12" s="4">
        <v>205.56</v>
      </c>
      <c r="AC12" s="16"/>
      <c r="AD12" s="9"/>
    </row>
    <row r="13" spans="2:32" x14ac:dyDescent="0.2">
      <c r="B13" s="4">
        <f t="shared" si="0"/>
        <v>6</v>
      </c>
      <c r="C13" s="5">
        <v>46013</v>
      </c>
      <c r="D13" s="8">
        <f>'[200]23.12'!$Q$20/1000</f>
        <v>170.74</v>
      </c>
      <c r="E13" s="8">
        <f t="shared" si="2"/>
        <v>7065.74</v>
      </c>
      <c r="F13" s="8">
        <f t="shared" si="1"/>
        <v>7004.94</v>
      </c>
      <c r="G13" s="4">
        <v>12.5</v>
      </c>
      <c r="H13" s="4"/>
      <c r="I13" s="20">
        <f t="shared" si="3"/>
        <v>6992.44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>
        <v>0.3</v>
      </c>
      <c r="W13" s="4">
        <v>106.7</v>
      </c>
      <c r="X13" s="4">
        <v>8.43</v>
      </c>
      <c r="Y13" s="4"/>
      <c r="Z13" s="16"/>
      <c r="AA13" s="4">
        <v>33.65</v>
      </c>
      <c r="AB13" s="4">
        <v>195.06</v>
      </c>
      <c r="AC13" s="16"/>
      <c r="AD13" s="9"/>
    </row>
    <row r="14" spans="2:32" x14ac:dyDescent="0.2">
      <c r="B14" s="4">
        <f t="shared" si="0"/>
        <v>7</v>
      </c>
      <c r="C14" s="5">
        <v>46014</v>
      </c>
      <c r="D14" s="8">
        <f>'[200]24.12'!$Q$20/1000</f>
        <v>162.6</v>
      </c>
      <c r="E14" s="8">
        <f t="shared" si="2"/>
        <v>7228.34</v>
      </c>
      <c r="F14" s="8">
        <f t="shared" si="1"/>
        <v>7155.04</v>
      </c>
      <c r="G14" s="7">
        <v>13</v>
      </c>
      <c r="H14" s="4">
        <v>16.917999999999999</v>
      </c>
      <c r="I14" s="20">
        <f t="shared" si="3"/>
        <v>7158.9579999999996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>
        <v>0.2</v>
      </c>
      <c r="W14" s="4">
        <v>104.4</v>
      </c>
      <c r="X14" s="4">
        <v>7.7556000000000003</v>
      </c>
      <c r="Y14" s="4">
        <v>326.08999999999997</v>
      </c>
      <c r="Z14" s="16"/>
      <c r="AA14" s="4">
        <v>10.8</v>
      </c>
      <c r="AB14" s="4">
        <v>199.37</v>
      </c>
      <c r="AC14" s="16"/>
      <c r="AD14" s="9"/>
    </row>
    <row r="15" spans="2:32" x14ac:dyDescent="0.2">
      <c r="B15" s="4">
        <f t="shared" si="0"/>
        <v>8</v>
      </c>
      <c r="C15" s="5">
        <v>46015</v>
      </c>
      <c r="D15" s="8">
        <v>0</v>
      </c>
      <c r="E15" s="8">
        <f t="shared" si="2"/>
        <v>7228.34</v>
      </c>
      <c r="F15" s="8">
        <f t="shared" si="1"/>
        <v>7158.9579999999996</v>
      </c>
      <c r="G15" s="4"/>
      <c r="H15" s="4"/>
      <c r="I15" s="20">
        <f t="shared" si="3"/>
        <v>7158.9579999999996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>
        <v>0.1</v>
      </c>
      <c r="W15" s="4"/>
      <c r="X15" s="4"/>
      <c r="Y15" s="4"/>
      <c r="Z15" s="16">
        <v>5327</v>
      </c>
      <c r="AA15" s="4">
        <v>29</v>
      </c>
      <c r="AB15" s="4">
        <v>198.38</v>
      </c>
      <c r="AC15" s="16"/>
      <c r="AD15" s="9"/>
    </row>
    <row r="16" spans="2:32" x14ac:dyDescent="0.2">
      <c r="B16" s="4">
        <f t="shared" si="0"/>
        <v>9</v>
      </c>
      <c r="C16" s="5">
        <v>46016</v>
      </c>
      <c r="D16" s="8">
        <v>0</v>
      </c>
      <c r="E16" s="8">
        <f t="shared" si="2"/>
        <v>7228.34</v>
      </c>
      <c r="F16" s="8">
        <f t="shared" si="1"/>
        <v>7158.9579999999996</v>
      </c>
      <c r="G16" s="4"/>
      <c r="H16" s="4"/>
      <c r="I16" s="20">
        <f t="shared" si="3"/>
        <v>7158.9579999999996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16">
        <v>6518</v>
      </c>
      <c r="AA16" s="4">
        <v>13</v>
      </c>
      <c r="AB16" s="4">
        <v>188.57</v>
      </c>
      <c r="AC16" s="16"/>
      <c r="AD16" s="9"/>
    </row>
    <row r="17" spans="2:32" x14ac:dyDescent="0.2">
      <c r="B17" s="4">
        <f t="shared" si="0"/>
        <v>10</v>
      </c>
      <c r="C17" s="5">
        <v>46017</v>
      </c>
      <c r="D17" s="8">
        <v>0</v>
      </c>
      <c r="E17" s="8">
        <f t="shared" si="2"/>
        <v>7228.34</v>
      </c>
      <c r="F17" s="8">
        <f t="shared" si="1"/>
        <v>7158.9579999999996</v>
      </c>
      <c r="G17" s="4"/>
      <c r="H17" s="4">
        <v>10.603</v>
      </c>
      <c r="I17" s="20">
        <f t="shared" si="3"/>
        <v>7169.5609999999997</v>
      </c>
      <c r="J17" s="4"/>
      <c r="K17" s="4"/>
      <c r="L17" s="4"/>
      <c r="M17" s="4"/>
      <c r="N17" s="8"/>
      <c r="O17" s="8"/>
      <c r="P17" s="8"/>
      <c r="Q17" s="8"/>
      <c r="R17" s="8"/>
      <c r="S17" s="8"/>
      <c r="T17" s="8"/>
      <c r="U17" s="8"/>
      <c r="V17" s="4"/>
      <c r="W17" s="4"/>
      <c r="X17" s="4"/>
      <c r="Y17" s="4"/>
      <c r="Z17" s="16">
        <v>2089</v>
      </c>
      <c r="AA17" s="4">
        <v>14</v>
      </c>
      <c r="AB17" s="4">
        <v>184.13</v>
      </c>
      <c r="AC17" s="16"/>
      <c r="AD17" s="9"/>
      <c r="AE17">
        <v>7169561</v>
      </c>
    </row>
    <row r="18" spans="2:32" x14ac:dyDescent="0.2">
      <c r="B18" s="4">
        <f t="shared" si="0"/>
        <v>11</v>
      </c>
      <c r="C18" s="5">
        <v>46018</v>
      </c>
      <c r="D18" s="8">
        <f>'[200]29.12'!$Q$15/1000</f>
        <v>156.44999999999999</v>
      </c>
      <c r="E18" s="8">
        <f t="shared" si="2"/>
        <v>7384.79</v>
      </c>
      <c r="F18" s="8">
        <f t="shared" si="1"/>
        <v>7326.0109999999995</v>
      </c>
      <c r="G18" s="4">
        <v>10.9</v>
      </c>
      <c r="H18" s="4"/>
      <c r="I18" s="20">
        <f t="shared" si="3"/>
        <v>7315.1109999999999</v>
      </c>
      <c r="J18" s="4"/>
      <c r="K18" s="4"/>
      <c r="L18" s="4"/>
      <c r="M18" s="4"/>
      <c r="N18" s="8"/>
      <c r="O18" s="8"/>
      <c r="P18" s="8"/>
      <c r="Q18" s="8"/>
      <c r="R18" s="8"/>
      <c r="S18" s="8"/>
      <c r="T18" s="8"/>
      <c r="U18" s="8"/>
      <c r="V18" s="4"/>
      <c r="W18" s="4">
        <v>99</v>
      </c>
      <c r="X18" s="4">
        <v>7.24</v>
      </c>
      <c r="Y18" s="4"/>
      <c r="Z18" s="16">
        <v>1696</v>
      </c>
      <c r="AA18" s="4">
        <v>6.4</v>
      </c>
      <c r="AB18" s="4">
        <v>190.5</v>
      </c>
      <c r="AC18" s="16">
        <v>4352</v>
      </c>
      <c r="AD18" s="9"/>
      <c r="AE18">
        <f>AE17/1000</f>
        <v>7169.5609999999997</v>
      </c>
    </row>
    <row r="19" spans="2:32" x14ac:dyDescent="0.2">
      <c r="B19" s="4">
        <f t="shared" si="0"/>
        <v>12</v>
      </c>
      <c r="C19" s="5">
        <v>46019</v>
      </c>
      <c r="D19" s="8">
        <v>0</v>
      </c>
      <c r="E19" s="8">
        <f t="shared" si="2"/>
        <v>7384.79</v>
      </c>
      <c r="F19" s="8">
        <f t="shared" si="1"/>
        <v>7315.1109999999999</v>
      </c>
      <c r="G19" s="4">
        <v>16.3</v>
      </c>
      <c r="H19" s="4"/>
      <c r="I19" s="20">
        <f t="shared" si="3"/>
        <v>7298.8109999999997</v>
      </c>
      <c r="J19" s="4"/>
      <c r="K19" s="4"/>
      <c r="L19" s="4"/>
      <c r="M19" s="4"/>
      <c r="N19" s="8"/>
      <c r="O19" s="8"/>
      <c r="P19" s="8"/>
      <c r="Q19" s="8"/>
      <c r="R19" s="8"/>
      <c r="S19" s="8"/>
      <c r="T19" s="8"/>
      <c r="U19" s="8"/>
      <c r="V19" s="4">
        <v>0.2</v>
      </c>
      <c r="W19" s="4">
        <v>237.4</v>
      </c>
      <c r="X19" s="4">
        <v>9.1</v>
      </c>
      <c r="Y19" s="4">
        <v>239.6</v>
      </c>
      <c r="Z19" s="16">
        <v>6447</v>
      </c>
      <c r="AA19" s="4">
        <v>34.200000000000003</v>
      </c>
      <c r="AB19" s="4">
        <v>208.01</v>
      </c>
      <c r="AC19" s="16">
        <v>5388</v>
      </c>
      <c r="AD19" s="9"/>
      <c r="AE19">
        <v>7266</v>
      </c>
    </row>
    <row r="20" spans="2:32" x14ac:dyDescent="0.2">
      <c r="B20" s="4">
        <f t="shared" si="0"/>
        <v>13</v>
      </c>
      <c r="C20" s="5">
        <v>46020</v>
      </c>
      <c r="D20" s="8">
        <f>'[200]30.12'!$Q$13/1000</f>
        <v>99.87</v>
      </c>
      <c r="E20" s="8">
        <f t="shared" si="2"/>
        <v>7484.66</v>
      </c>
      <c r="F20" s="8">
        <f t="shared" si="1"/>
        <v>7398.6809999999996</v>
      </c>
      <c r="G20" s="4">
        <v>16.2</v>
      </c>
      <c r="H20" s="4"/>
      <c r="I20" s="20">
        <f t="shared" si="3"/>
        <v>7382.4809999999998</v>
      </c>
      <c r="J20" s="4"/>
      <c r="K20" s="4"/>
      <c r="L20" s="4"/>
      <c r="M20" s="4"/>
      <c r="N20" s="8"/>
      <c r="O20" s="8"/>
      <c r="P20" s="8"/>
      <c r="Q20" s="8"/>
      <c r="R20" s="8"/>
      <c r="S20" s="8"/>
      <c r="T20" s="8"/>
      <c r="U20" s="8"/>
      <c r="V20" s="4">
        <v>1.1000000000000001</v>
      </c>
      <c r="W20" s="4">
        <v>162.4</v>
      </c>
      <c r="X20" s="4">
        <v>9.77</v>
      </c>
      <c r="Y20" s="4">
        <v>257.8</v>
      </c>
      <c r="Z20" s="16">
        <v>5009</v>
      </c>
      <c r="AA20" s="4">
        <v>31.1</v>
      </c>
      <c r="AB20" s="4">
        <v>199.93</v>
      </c>
      <c r="AC20" s="16">
        <v>5800</v>
      </c>
      <c r="AD20" s="9"/>
      <c r="AE20">
        <f>AE19-AE18</f>
        <v>96.439000000000306</v>
      </c>
    </row>
    <row r="21" spans="2:32" x14ac:dyDescent="0.2">
      <c r="B21" s="4">
        <f t="shared" si="0"/>
        <v>14</v>
      </c>
      <c r="C21" s="5">
        <v>46021</v>
      </c>
      <c r="D21" s="8">
        <f>'[200]31.12'!$Q$27/1000</f>
        <v>99.94</v>
      </c>
      <c r="E21" s="8">
        <f t="shared" si="2"/>
        <v>7584.5999999999995</v>
      </c>
      <c r="F21" s="8">
        <f t="shared" si="1"/>
        <v>7482.4209999999994</v>
      </c>
      <c r="G21" s="4">
        <v>163</v>
      </c>
      <c r="H21" s="24">
        <v>19.844999999999999</v>
      </c>
      <c r="I21" s="20">
        <f t="shared" si="3"/>
        <v>7339.2659999999996</v>
      </c>
      <c r="J21" s="7">
        <v>127</v>
      </c>
      <c r="K21" s="4"/>
      <c r="L21" s="4"/>
      <c r="M21" s="7">
        <f>J21-K21+L21</f>
        <v>127</v>
      </c>
      <c r="N21" s="8"/>
      <c r="O21" s="8"/>
      <c r="P21" s="8"/>
      <c r="Q21" s="8"/>
      <c r="R21" s="8"/>
      <c r="S21" s="8"/>
      <c r="T21" s="8"/>
      <c r="U21" s="8"/>
      <c r="V21" s="4">
        <v>7.3</v>
      </c>
      <c r="W21" s="4">
        <v>1399</v>
      </c>
      <c r="X21" s="6">
        <v>80.3</v>
      </c>
      <c r="Y21" s="4">
        <v>866</v>
      </c>
      <c r="Z21" s="16">
        <v>6566</v>
      </c>
      <c r="AA21" s="4">
        <v>36</v>
      </c>
      <c r="AB21" s="4">
        <v>278.7</v>
      </c>
      <c r="AC21" s="16">
        <v>6220</v>
      </c>
      <c r="AD21" s="9"/>
    </row>
    <row r="22" spans="2:32" x14ac:dyDescent="0.2">
      <c r="B22" s="4">
        <f t="shared" si="0"/>
        <v>15</v>
      </c>
      <c r="C22" s="5">
        <v>46022</v>
      </c>
      <c r="D22" s="8">
        <v>0</v>
      </c>
      <c r="E22" s="8">
        <f t="shared" si="2"/>
        <v>7584.5999999999995</v>
      </c>
      <c r="F22" s="8">
        <f t="shared" si="1"/>
        <v>7339.2659999999996</v>
      </c>
      <c r="G22" s="26">
        <v>85.2</v>
      </c>
      <c r="H22" s="26"/>
      <c r="I22" s="27">
        <f>(F22-G22+H22)</f>
        <v>7254.0659999999998</v>
      </c>
      <c r="J22" s="31">
        <v>80</v>
      </c>
      <c r="K22" s="26"/>
      <c r="L22" s="26"/>
      <c r="M22" s="7">
        <f t="shared" ref="M22:M36" si="4">J22-K22+L22</f>
        <v>80</v>
      </c>
      <c r="N22" s="8"/>
      <c r="O22" s="8"/>
      <c r="P22" s="8"/>
      <c r="Q22" s="8"/>
      <c r="R22" s="8"/>
      <c r="S22" s="8"/>
      <c r="T22" s="8"/>
      <c r="U22" s="8"/>
      <c r="V22" s="28">
        <v>5.8</v>
      </c>
      <c r="W22" s="26">
        <v>879.3</v>
      </c>
      <c r="X22" s="26">
        <v>50.9</v>
      </c>
      <c r="Y22" s="26">
        <v>1072</v>
      </c>
      <c r="Z22" s="29">
        <v>7293</v>
      </c>
      <c r="AA22" s="26">
        <v>38.5</v>
      </c>
      <c r="AB22" s="26">
        <v>255.07</v>
      </c>
      <c r="AC22" s="29">
        <v>6704</v>
      </c>
      <c r="AD22" s="9"/>
      <c r="AE22" s="22">
        <f>I22*1000</f>
        <v>7254066</v>
      </c>
      <c r="AF22">
        <v>7253796</v>
      </c>
    </row>
    <row r="23" spans="2:32" x14ac:dyDescent="0.2">
      <c r="B23" s="4">
        <f t="shared" si="0"/>
        <v>16</v>
      </c>
      <c r="C23" s="39">
        <v>46023</v>
      </c>
      <c r="D23" s="19"/>
      <c r="E23" s="8">
        <f t="shared" si="2"/>
        <v>7584.5999999999995</v>
      </c>
      <c r="F23" s="8">
        <f t="shared" si="1"/>
        <v>7254.0659999999998</v>
      </c>
      <c r="G23" s="4">
        <v>190.3</v>
      </c>
      <c r="H23" s="4"/>
      <c r="I23" s="20">
        <f t="shared" si="3"/>
        <v>7063.7659999999996</v>
      </c>
      <c r="J23" s="7">
        <v>177.6</v>
      </c>
      <c r="K23" s="4"/>
      <c r="L23" s="4"/>
      <c r="M23" s="7">
        <f t="shared" si="4"/>
        <v>177.6</v>
      </c>
      <c r="N23" s="8"/>
      <c r="O23" s="8"/>
      <c r="P23" s="8"/>
      <c r="Q23" s="8">
        <f>N23-O23-P23</f>
        <v>0</v>
      </c>
      <c r="R23" s="8"/>
      <c r="S23" s="8"/>
      <c r="T23" s="8"/>
      <c r="U23" s="8">
        <f>R23-S23-T23</f>
        <v>0</v>
      </c>
      <c r="V23" s="4">
        <f>0.9+9.62</f>
        <v>10.52</v>
      </c>
      <c r="W23" s="4">
        <v>2071.6999999999998</v>
      </c>
      <c r="X23" s="6">
        <v>113.36</v>
      </c>
      <c r="Y23" s="4">
        <v>817.5</v>
      </c>
      <c r="Z23" s="8">
        <v>5576</v>
      </c>
      <c r="AA23" s="8">
        <v>37.799999999999997</v>
      </c>
      <c r="AB23" s="8">
        <v>266.39999999999998</v>
      </c>
      <c r="AC23" s="8">
        <v>7800</v>
      </c>
      <c r="AD23" s="9"/>
      <c r="AE23">
        <v>86.49</v>
      </c>
      <c r="AF23">
        <v>95.93</v>
      </c>
    </row>
    <row r="24" spans="2:32" x14ac:dyDescent="0.2">
      <c r="B24" s="4">
        <f t="shared" si="0"/>
        <v>17</v>
      </c>
      <c r="C24" s="39">
        <v>46024</v>
      </c>
      <c r="D24" s="19"/>
      <c r="E24" s="8">
        <f t="shared" si="2"/>
        <v>7584.5999999999995</v>
      </c>
      <c r="F24" s="8">
        <f t="shared" si="1"/>
        <v>7063.7659999999996</v>
      </c>
      <c r="G24" s="4">
        <v>163.19999999999999</v>
      </c>
      <c r="H24" s="4"/>
      <c r="I24" s="20">
        <f t="shared" si="3"/>
        <v>6900.5659999999998</v>
      </c>
      <c r="J24" s="32">
        <v>177.6</v>
      </c>
      <c r="K24" s="6"/>
      <c r="L24" s="6"/>
      <c r="M24" s="7">
        <f t="shared" si="4"/>
        <v>177.6</v>
      </c>
      <c r="N24" s="8"/>
      <c r="O24" s="8"/>
      <c r="P24" s="8"/>
      <c r="Q24" s="8">
        <f t="shared" ref="Q24:Q87" si="5">N24-O24-P24</f>
        <v>0</v>
      </c>
      <c r="R24" s="8"/>
      <c r="S24" s="8"/>
      <c r="T24" s="8"/>
      <c r="U24" s="8">
        <f t="shared" ref="U24:U38" si="6">R24-S24-T24</f>
        <v>0</v>
      </c>
      <c r="V24" s="4">
        <f>4.9+3.7</f>
        <v>8.6000000000000014</v>
      </c>
      <c r="W24" s="7">
        <v>1603</v>
      </c>
      <c r="X24" s="6">
        <v>97.89</v>
      </c>
      <c r="Y24" s="4">
        <v>1146</v>
      </c>
      <c r="Z24" s="8">
        <v>4642</v>
      </c>
      <c r="AA24" s="8">
        <v>39.4</v>
      </c>
      <c r="AB24" s="8">
        <v>279.60000000000002</v>
      </c>
      <c r="AC24" s="8">
        <v>7060</v>
      </c>
      <c r="AD24" s="9"/>
      <c r="AE24">
        <v>177.6</v>
      </c>
      <c r="AF24">
        <v>74.2</v>
      </c>
    </row>
    <row r="25" spans="2:32" x14ac:dyDescent="0.2">
      <c r="B25" s="4">
        <f t="shared" si="0"/>
        <v>18</v>
      </c>
      <c r="C25" s="39">
        <v>46025</v>
      </c>
      <c r="D25" s="19"/>
      <c r="E25" s="8">
        <f t="shared" si="2"/>
        <v>7584.5999999999995</v>
      </c>
      <c r="F25" s="8">
        <f t="shared" si="1"/>
        <v>6900.5659999999998</v>
      </c>
      <c r="G25" s="4">
        <v>208.5</v>
      </c>
      <c r="H25" s="4"/>
      <c r="I25" s="20">
        <f t="shared" si="3"/>
        <v>6692.0659999999998</v>
      </c>
      <c r="J25" s="7">
        <v>198.8</v>
      </c>
      <c r="K25" s="4"/>
      <c r="L25" s="4"/>
      <c r="M25" s="7">
        <f t="shared" si="4"/>
        <v>198.8</v>
      </c>
      <c r="N25" s="8"/>
      <c r="O25" s="8"/>
      <c r="P25" s="8"/>
      <c r="Q25" s="8">
        <f t="shared" si="5"/>
        <v>0</v>
      </c>
      <c r="R25" s="8"/>
      <c r="S25" s="8"/>
      <c r="T25" s="8"/>
      <c r="U25" s="8">
        <f t="shared" si="6"/>
        <v>0</v>
      </c>
      <c r="V25" s="4">
        <f>0.8+12.2</f>
        <v>13</v>
      </c>
      <c r="W25" s="4">
        <v>2053.1</v>
      </c>
      <c r="X25" s="4">
        <v>125.1</v>
      </c>
      <c r="Y25" s="4">
        <v>847.83</v>
      </c>
      <c r="Z25" s="8">
        <v>7254</v>
      </c>
      <c r="AA25" s="8">
        <v>44.4</v>
      </c>
      <c r="AB25" s="8">
        <v>282.2</v>
      </c>
      <c r="AC25" s="8">
        <v>6551</v>
      </c>
      <c r="AD25" s="9"/>
    </row>
    <row r="26" spans="2:32" x14ac:dyDescent="0.2">
      <c r="B26" s="4">
        <f t="shared" si="0"/>
        <v>19</v>
      </c>
      <c r="C26" s="39">
        <v>46026</v>
      </c>
      <c r="D26" s="19"/>
      <c r="E26" s="8">
        <f t="shared" si="2"/>
        <v>7584.5999999999995</v>
      </c>
      <c r="F26" s="8">
        <f t="shared" si="1"/>
        <v>6692.0659999999998</v>
      </c>
      <c r="G26" s="4">
        <v>303.8</v>
      </c>
      <c r="H26" s="4"/>
      <c r="I26" s="20">
        <f t="shared" si="3"/>
        <v>6388.2659999999996</v>
      </c>
      <c r="J26" s="32">
        <v>283</v>
      </c>
      <c r="K26" s="6"/>
      <c r="L26" s="6"/>
      <c r="M26" s="7">
        <f t="shared" si="4"/>
        <v>283</v>
      </c>
      <c r="N26" s="8"/>
      <c r="O26" s="8"/>
      <c r="P26" s="8"/>
      <c r="Q26" s="8">
        <f t="shared" si="5"/>
        <v>0</v>
      </c>
      <c r="R26" s="8"/>
      <c r="S26" s="8"/>
      <c r="T26" s="8"/>
      <c r="U26" s="8">
        <f t="shared" si="6"/>
        <v>0</v>
      </c>
      <c r="V26" s="4">
        <f>1.8+16.04</f>
        <v>17.84</v>
      </c>
      <c r="W26" s="4">
        <v>3076.8</v>
      </c>
      <c r="X26" s="4">
        <v>182.4</v>
      </c>
      <c r="Y26" s="4">
        <v>1026.8</v>
      </c>
      <c r="Z26" s="8">
        <v>6196</v>
      </c>
      <c r="AA26" s="8">
        <v>47.8</v>
      </c>
      <c r="AB26" s="8">
        <v>282.2</v>
      </c>
      <c r="AC26" s="8">
        <v>8231</v>
      </c>
      <c r="AD26" s="9"/>
      <c r="AE26">
        <v>276</v>
      </c>
    </row>
    <row r="27" spans="2:32" x14ac:dyDescent="0.2">
      <c r="B27" s="4">
        <f t="shared" si="0"/>
        <v>20</v>
      </c>
      <c r="C27" s="39">
        <v>46027</v>
      </c>
      <c r="D27" s="19">
        <f>99680/1000</f>
        <v>99.68</v>
      </c>
      <c r="E27" s="8">
        <f t="shared" si="2"/>
        <v>7684.28</v>
      </c>
      <c r="F27" s="8">
        <f t="shared" si="1"/>
        <v>6487.9459999999999</v>
      </c>
      <c r="G27" s="4">
        <v>305.8</v>
      </c>
      <c r="H27" s="4"/>
      <c r="I27" s="20">
        <f t="shared" si="3"/>
        <v>6182.1459999999997</v>
      </c>
      <c r="J27" s="7">
        <v>283</v>
      </c>
      <c r="K27" s="4"/>
      <c r="L27" s="4"/>
      <c r="M27" s="7">
        <f t="shared" si="4"/>
        <v>283</v>
      </c>
      <c r="N27" s="8"/>
      <c r="O27" s="8"/>
      <c r="P27" s="8"/>
      <c r="Q27" s="8">
        <f t="shared" si="5"/>
        <v>0</v>
      </c>
      <c r="R27" s="8"/>
      <c r="S27" s="8"/>
      <c r="T27" s="8"/>
      <c r="U27" s="8">
        <f t="shared" si="6"/>
        <v>0</v>
      </c>
      <c r="V27" s="4">
        <f>0.8+17.31</f>
        <v>18.11</v>
      </c>
      <c r="W27" s="4">
        <v>3139.4</v>
      </c>
      <c r="X27" s="4">
        <v>183.7</v>
      </c>
      <c r="Y27" s="4">
        <v>1088.98</v>
      </c>
      <c r="Z27" s="8">
        <v>7106</v>
      </c>
      <c r="AA27" s="8">
        <v>45</v>
      </c>
      <c r="AB27" s="8">
        <v>308.87</v>
      </c>
      <c r="AC27" s="8">
        <v>8243</v>
      </c>
      <c r="AD27" s="9"/>
    </row>
    <row r="28" spans="2:32" x14ac:dyDescent="0.2">
      <c r="B28" s="4">
        <f>IF(C28="","",+B27+1)</f>
        <v>21</v>
      </c>
      <c r="C28" s="39">
        <v>46028</v>
      </c>
      <c r="D28" s="19">
        <f>56470/1000</f>
        <v>56.47</v>
      </c>
      <c r="E28" s="8">
        <f t="shared" si="2"/>
        <v>7740.75</v>
      </c>
      <c r="F28" s="8">
        <f>I27+D28</f>
        <v>6238.616</v>
      </c>
      <c r="G28" s="4">
        <v>233.8</v>
      </c>
      <c r="H28" s="4">
        <f>L28</f>
        <v>140</v>
      </c>
      <c r="I28" s="20">
        <f>F28-G28+H28</f>
        <v>6144.8159999999998</v>
      </c>
      <c r="J28" s="7">
        <v>214.1</v>
      </c>
      <c r="K28" s="4"/>
      <c r="L28" s="4">
        <v>140</v>
      </c>
      <c r="M28" s="7">
        <f>J28-K28-L28</f>
        <v>74.099999999999994</v>
      </c>
      <c r="N28" s="8"/>
      <c r="O28" s="8"/>
      <c r="P28" s="8"/>
      <c r="Q28" s="8">
        <f t="shared" si="5"/>
        <v>0</v>
      </c>
      <c r="R28" s="8"/>
      <c r="S28" s="8"/>
      <c r="T28" s="8"/>
      <c r="U28" s="8">
        <f t="shared" si="6"/>
        <v>0</v>
      </c>
      <c r="V28" s="4">
        <f>0.4+12.61</f>
        <v>13.01</v>
      </c>
      <c r="W28" s="4">
        <v>2380.6</v>
      </c>
      <c r="X28" s="4">
        <v>138.91999999999999</v>
      </c>
      <c r="Y28" s="4">
        <v>1088.98</v>
      </c>
      <c r="Z28" s="8">
        <v>6164</v>
      </c>
      <c r="AA28" s="8">
        <v>42.22</v>
      </c>
      <c r="AB28" s="8">
        <v>297.91059999999999</v>
      </c>
      <c r="AC28" s="8">
        <v>7978</v>
      </c>
      <c r="AD28" s="9"/>
      <c r="AE28" s="22">
        <f>E22*1000</f>
        <v>7584599.9999999991</v>
      </c>
    </row>
    <row r="29" spans="2:32" x14ac:dyDescent="0.2">
      <c r="B29" s="4">
        <f t="shared" si="0"/>
        <v>22</v>
      </c>
      <c r="C29" s="39">
        <v>46029</v>
      </c>
      <c r="D29" s="19"/>
      <c r="E29" s="8">
        <f t="shared" si="2"/>
        <v>7740.75</v>
      </c>
      <c r="F29" s="8">
        <f>I28+D29</f>
        <v>6144.8159999999998</v>
      </c>
      <c r="G29" s="4">
        <v>223.7</v>
      </c>
      <c r="H29" s="4"/>
      <c r="I29" s="20">
        <f>F29-G29+H29</f>
        <v>5921.116</v>
      </c>
      <c r="J29" s="7">
        <v>209.6</v>
      </c>
      <c r="K29" s="4"/>
      <c r="L29" s="4"/>
      <c r="M29" s="7">
        <f t="shared" si="4"/>
        <v>209.6</v>
      </c>
      <c r="N29" s="8"/>
      <c r="O29" s="8"/>
      <c r="P29" s="8"/>
      <c r="Q29" s="8">
        <f t="shared" si="5"/>
        <v>0</v>
      </c>
      <c r="R29" s="8"/>
      <c r="S29" s="8"/>
      <c r="T29" s="8"/>
      <c r="U29" s="8">
        <f t="shared" si="6"/>
        <v>0</v>
      </c>
      <c r="V29" s="4">
        <f>11.92+0.9</f>
        <v>12.82</v>
      </c>
      <c r="W29" s="4">
        <v>2264</v>
      </c>
      <c r="X29" s="4">
        <v>133.86000000000001</v>
      </c>
      <c r="Y29" s="4">
        <v>808.4</v>
      </c>
      <c r="Z29" s="8">
        <v>6602</v>
      </c>
      <c r="AA29" s="8">
        <v>40.119999999999997</v>
      </c>
      <c r="AB29" s="8">
        <v>288.37020000000001</v>
      </c>
      <c r="AC29" s="8">
        <v>7690</v>
      </c>
      <c r="AD29" s="9"/>
      <c r="AE29" s="22"/>
    </row>
    <row r="30" spans="2:32" x14ac:dyDescent="0.2">
      <c r="B30" s="4">
        <f t="shared" si="0"/>
        <v>23</v>
      </c>
      <c r="C30" s="39">
        <v>46030</v>
      </c>
      <c r="D30" s="19"/>
      <c r="E30" s="8">
        <f t="shared" si="2"/>
        <v>7740.75</v>
      </c>
      <c r="F30" s="8">
        <f t="shared" si="1"/>
        <v>5921.116</v>
      </c>
      <c r="G30" s="4">
        <v>188.8</v>
      </c>
      <c r="H30" s="4"/>
      <c r="I30" s="20">
        <f t="shared" ref="I30:I35" si="7">F30-G30+H30</f>
        <v>5732.3159999999998</v>
      </c>
      <c r="J30" s="7">
        <v>172</v>
      </c>
      <c r="K30" s="4"/>
      <c r="L30" s="4"/>
      <c r="M30" s="7">
        <f t="shared" si="4"/>
        <v>172</v>
      </c>
      <c r="N30" s="8"/>
      <c r="O30" s="8"/>
      <c r="P30" s="8"/>
      <c r="Q30" s="8">
        <f t="shared" si="5"/>
        <v>0</v>
      </c>
      <c r="R30" s="8"/>
      <c r="S30" s="8"/>
      <c r="T30" s="8"/>
      <c r="U30" s="8">
        <f t="shared" si="6"/>
        <v>0</v>
      </c>
      <c r="V30" s="4">
        <f>0.7+9.8</f>
        <v>10.5</v>
      </c>
      <c r="W30" s="4">
        <v>1905</v>
      </c>
      <c r="X30" s="4">
        <v>110.8</v>
      </c>
      <c r="Y30" s="4">
        <v>650.6</v>
      </c>
      <c r="Z30" s="8">
        <v>5714</v>
      </c>
      <c r="AA30" s="8">
        <v>42.8</v>
      </c>
      <c r="AB30" s="8">
        <v>281.33390000000003</v>
      </c>
      <c r="AC30" s="8">
        <v>7655</v>
      </c>
      <c r="AD30" s="9"/>
      <c r="AE30" s="23"/>
    </row>
    <row r="31" spans="2:32" x14ac:dyDescent="0.2">
      <c r="B31" s="4">
        <f t="shared" si="0"/>
        <v>24</v>
      </c>
      <c r="C31" s="39">
        <v>46031</v>
      </c>
      <c r="D31" s="19"/>
      <c r="E31" s="8">
        <f t="shared" si="2"/>
        <v>7740.75</v>
      </c>
      <c r="F31" s="8">
        <f t="shared" si="1"/>
        <v>5732.3159999999998</v>
      </c>
      <c r="G31" s="4">
        <v>84.7</v>
      </c>
      <c r="H31" s="4"/>
      <c r="I31" s="20">
        <f t="shared" si="7"/>
        <v>5647.616</v>
      </c>
      <c r="J31" s="7">
        <v>78.5</v>
      </c>
      <c r="K31" s="4"/>
      <c r="L31" s="4"/>
      <c r="M31" s="7">
        <f t="shared" si="4"/>
        <v>78.5</v>
      </c>
      <c r="N31" s="8"/>
      <c r="O31" s="8"/>
      <c r="P31" s="8"/>
      <c r="Q31" s="8">
        <f t="shared" si="5"/>
        <v>0</v>
      </c>
      <c r="R31" s="8"/>
      <c r="S31" s="8"/>
      <c r="T31" s="8"/>
      <c r="U31" s="8">
        <f t="shared" si="6"/>
        <v>0</v>
      </c>
      <c r="V31" s="4">
        <v>4.62</v>
      </c>
      <c r="W31" s="4">
        <v>872.4</v>
      </c>
      <c r="X31" s="4">
        <v>50.1</v>
      </c>
      <c r="Y31" s="4">
        <v>632</v>
      </c>
      <c r="Z31" s="8">
        <v>5559</v>
      </c>
      <c r="AA31" s="8">
        <v>39.4</v>
      </c>
      <c r="AB31" s="8">
        <v>0</v>
      </c>
      <c r="AC31" s="8">
        <v>7534</v>
      </c>
      <c r="AD31" s="9"/>
    </row>
    <row r="32" spans="2:32" x14ac:dyDescent="0.2">
      <c r="B32" s="4">
        <f t="shared" si="0"/>
        <v>25</v>
      </c>
      <c r="C32" s="39">
        <v>46032</v>
      </c>
      <c r="D32" s="25"/>
      <c r="E32" s="8">
        <f t="shared" ref="E32" si="8">E31+D32</f>
        <v>7740.75</v>
      </c>
      <c r="F32" s="8">
        <f t="shared" ref="F32" si="9">I31+D32</f>
        <v>5647.616</v>
      </c>
      <c r="G32" s="4">
        <v>34.9</v>
      </c>
      <c r="H32" s="4"/>
      <c r="I32" s="20">
        <f t="shared" si="7"/>
        <v>5612.7160000000003</v>
      </c>
      <c r="J32" s="7">
        <v>44.2</v>
      </c>
      <c r="K32" s="4"/>
      <c r="L32" s="4"/>
      <c r="M32" s="7">
        <f t="shared" si="4"/>
        <v>44.2</v>
      </c>
      <c r="N32" s="8"/>
      <c r="O32" s="8"/>
      <c r="P32" s="8"/>
      <c r="Q32" s="8">
        <f t="shared" si="5"/>
        <v>0</v>
      </c>
      <c r="R32" s="8"/>
      <c r="S32" s="8"/>
      <c r="T32" s="8"/>
      <c r="U32" s="8">
        <f t="shared" si="6"/>
        <v>0</v>
      </c>
      <c r="V32" s="4">
        <f>3.6+5</f>
        <v>8.6</v>
      </c>
      <c r="W32" s="4">
        <v>371.3</v>
      </c>
      <c r="X32" s="4">
        <v>20.7</v>
      </c>
      <c r="Y32" s="4">
        <v>309.39999999999998</v>
      </c>
      <c r="Z32" s="8">
        <v>4825</v>
      </c>
      <c r="AA32" s="8">
        <v>34.9</v>
      </c>
      <c r="AB32" s="8">
        <v>237.59800000000001</v>
      </c>
      <c r="AC32" s="8">
        <v>6888</v>
      </c>
      <c r="AD32" s="9"/>
    </row>
    <row r="33" spans="2:30" x14ac:dyDescent="0.2">
      <c r="B33" s="4">
        <f t="shared" si="0"/>
        <v>26</v>
      </c>
      <c r="C33" s="39">
        <v>46033</v>
      </c>
      <c r="D33" s="25"/>
      <c r="E33" s="8">
        <f t="shared" ref="E33" si="10">E32+D33</f>
        <v>7740.75</v>
      </c>
      <c r="F33" s="8">
        <f t="shared" ref="F33" si="11">I32+D33</f>
        <v>5612.7160000000003</v>
      </c>
      <c r="G33" s="4">
        <v>0</v>
      </c>
      <c r="H33" s="4"/>
      <c r="I33" s="20">
        <f t="shared" si="7"/>
        <v>5612.7160000000003</v>
      </c>
      <c r="J33" s="7">
        <v>0</v>
      </c>
      <c r="K33" s="4"/>
      <c r="L33" s="4"/>
      <c r="M33" s="7">
        <f t="shared" si="4"/>
        <v>0</v>
      </c>
      <c r="N33" s="8"/>
      <c r="O33" s="8"/>
      <c r="P33" s="8"/>
      <c r="Q33" s="8">
        <f t="shared" si="5"/>
        <v>0</v>
      </c>
      <c r="R33" s="8"/>
      <c r="S33" s="8"/>
      <c r="T33" s="8"/>
      <c r="U33" s="8">
        <f t="shared" si="6"/>
        <v>0</v>
      </c>
      <c r="V33" s="4">
        <v>0</v>
      </c>
      <c r="W33" s="4">
        <v>0</v>
      </c>
      <c r="X33" s="4">
        <v>0</v>
      </c>
      <c r="Y33" s="4">
        <v>0</v>
      </c>
      <c r="Z33" s="8">
        <v>3192</v>
      </c>
      <c r="AA33" s="8">
        <v>22</v>
      </c>
      <c r="AB33" s="8">
        <v>192.4624</v>
      </c>
      <c r="AC33" s="8">
        <v>5019</v>
      </c>
      <c r="AD33" s="9"/>
    </row>
    <row r="34" spans="2:30" x14ac:dyDescent="0.2">
      <c r="B34" s="4">
        <f t="shared" si="0"/>
        <v>27</v>
      </c>
      <c r="C34" s="39">
        <v>46034</v>
      </c>
      <c r="D34" s="25"/>
      <c r="E34" s="8">
        <f t="shared" ref="E34" si="12">E33+D34</f>
        <v>7740.75</v>
      </c>
      <c r="F34" s="8">
        <f t="shared" ref="F34" si="13">I33+D34</f>
        <v>5612.7160000000003</v>
      </c>
      <c r="G34" s="4">
        <v>0</v>
      </c>
      <c r="H34" s="4"/>
      <c r="I34" s="20">
        <f t="shared" si="7"/>
        <v>5612.7160000000003</v>
      </c>
      <c r="J34" s="7">
        <v>0</v>
      </c>
      <c r="K34" s="4"/>
      <c r="L34" s="4"/>
      <c r="M34" s="7">
        <f t="shared" si="4"/>
        <v>0</v>
      </c>
      <c r="N34" s="8"/>
      <c r="O34" s="8"/>
      <c r="P34" s="8"/>
      <c r="Q34" s="8">
        <f t="shared" si="5"/>
        <v>0</v>
      </c>
      <c r="R34" s="8"/>
      <c r="S34" s="8"/>
      <c r="T34" s="8"/>
      <c r="U34" s="8">
        <f t="shared" si="6"/>
        <v>0</v>
      </c>
      <c r="V34" s="4">
        <v>0</v>
      </c>
      <c r="W34" s="4">
        <v>0</v>
      </c>
      <c r="X34" s="4">
        <v>0</v>
      </c>
      <c r="Y34" s="4">
        <v>0</v>
      </c>
      <c r="Z34" s="8">
        <v>0</v>
      </c>
      <c r="AA34" s="8">
        <v>0</v>
      </c>
      <c r="AB34" s="8">
        <v>7.7910000000000004</v>
      </c>
      <c r="AC34" s="8">
        <v>1541</v>
      </c>
      <c r="AD34" s="9"/>
    </row>
    <row r="35" spans="2:30" x14ac:dyDescent="0.2">
      <c r="B35" s="4">
        <f t="shared" si="0"/>
        <v>28</v>
      </c>
      <c r="C35" s="39">
        <v>46035</v>
      </c>
      <c r="D35" s="25">
        <f>198320/1000</f>
        <v>198.32</v>
      </c>
      <c r="E35" s="8">
        <f t="shared" ref="E35" si="14">E34+D35</f>
        <v>7939.07</v>
      </c>
      <c r="F35" s="8">
        <f t="shared" ref="F35" si="15">I34+D35</f>
        <v>5811.0360000000001</v>
      </c>
      <c r="G35" s="4">
        <v>0</v>
      </c>
      <c r="H35" s="4"/>
      <c r="I35" s="20">
        <f t="shared" si="7"/>
        <v>5811.0360000000001</v>
      </c>
      <c r="J35" s="7">
        <v>0</v>
      </c>
      <c r="K35" s="4"/>
      <c r="L35" s="4"/>
      <c r="M35" s="7">
        <f t="shared" si="4"/>
        <v>0</v>
      </c>
      <c r="N35" s="8"/>
      <c r="O35" s="8"/>
      <c r="P35" s="8"/>
      <c r="Q35" s="8">
        <f t="shared" si="5"/>
        <v>0</v>
      </c>
      <c r="R35" s="8"/>
      <c r="S35" s="8"/>
      <c r="T35" s="8"/>
      <c r="U35" s="8">
        <f t="shared" si="6"/>
        <v>0</v>
      </c>
      <c r="V35" s="4">
        <v>0</v>
      </c>
      <c r="W35" s="4">
        <v>0</v>
      </c>
      <c r="X35" s="4">
        <v>0</v>
      </c>
      <c r="Y35" s="4">
        <v>0</v>
      </c>
      <c r="Z35" s="8">
        <v>0</v>
      </c>
      <c r="AA35" s="8">
        <v>0</v>
      </c>
      <c r="AB35" s="8">
        <v>7.5640000000000001</v>
      </c>
      <c r="AC35" s="8">
        <v>1615</v>
      </c>
      <c r="AD35" s="9"/>
    </row>
    <row r="36" spans="2:30" x14ac:dyDescent="0.2">
      <c r="B36" s="4">
        <f t="shared" si="0"/>
        <v>29</v>
      </c>
      <c r="C36" s="39">
        <v>46036</v>
      </c>
      <c r="D36" s="25">
        <f>199370/1000</f>
        <v>199.37</v>
      </c>
      <c r="E36" s="8">
        <f t="shared" ref="E36" si="16">E35+D36</f>
        <v>8138.44</v>
      </c>
      <c r="F36" s="8">
        <f t="shared" ref="F36" si="17">I35+D36</f>
        <v>6010.4059999999999</v>
      </c>
      <c r="G36" s="4">
        <v>0</v>
      </c>
      <c r="H36" s="4"/>
      <c r="I36" s="20">
        <f t="shared" ref="I36:I44" si="18">F36-G36+H36</f>
        <v>6010.4059999999999</v>
      </c>
      <c r="J36" s="7">
        <v>0</v>
      </c>
      <c r="K36" s="7">
        <v>39.000999999999998</v>
      </c>
      <c r="L36" s="7"/>
      <c r="M36" s="7">
        <f t="shared" si="4"/>
        <v>-39.000999999999998</v>
      </c>
      <c r="N36" s="8"/>
      <c r="O36" s="8"/>
      <c r="P36" s="8"/>
      <c r="Q36" s="8">
        <f t="shared" si="5"/>
        <v>0</v>
      </c>
      <c r="R36" s="8"/>
      <c r="S36" s="8"/>
      <c r="T36" s="8"/>
      <c r="U36" s="8">
        <f t="shared" si="6"/>
        <v>0</v>
      </c>
      <c r="V36" s="4">
        <v>0</v>
      </c>
      <c r="W36" s="4">
        <v>0</v>
      </c>
      <c r="X36" s="4">
        <v>0</v>
      </c>
      <c r="Y36" s="4">
        <v>0</v>
      </c>
      <c r="Z36" s="8">
        <v>2197</v>
      </c>
      <c r="AA36" s="8">
        <v>0</v>
      </c>
      <c r="AB36" s="8">
        <v>8.5939999999999994</v>
      </c>
      <c r="AC36" s="8">
        <v>5155</v>
      </c>
      <c r="AD36" s="9"/>
    </row>
    <row r="37" spans="2:30" x14ac:dyDescent="0.2">
      <c r="B37" s="4">
        <f t="shared" si="0"/>
        <v>30</v>
      </c>
      <c r="C37" s="39">
        <v>46037</v>
      </c>
      <c r="D37" s="25">
        <f>113690/1000</f>
        <v>113.69</v>
      </c>
      <c r="E37" s="8">
        <f t="shared" ref="E37" si="19">E36+D37</f>
        <v>8252.1299999999992</v>
      </c>
      <c r="F37" s="8">
        <f t="shared" ref="F37" si="20">I36+D37</f>
        <v>6124.0959999999995</v>
      </c>
      <c r="G37" s="4">
        <v>0</v>
      </c>
      <c r="H37" s="4"/>
      <c r="I37" s="20">
        <f t="shared" si="18"/>
        <v>6124.0959999999995</v>
      </c>
      <c r="J37" s="7">
        <v>0</v>
      </c>
      <c r="K37" s="7">
        <f>131.175</f>
        <v>131.17500000000001</v>
      </c>
      <c r="L37" s="7">
        <v>37.485999999999997</v>
      </c>
      <c r="M37" s="7">
        <f>J37-K37+L37</f>
        <v>-93.689000000000021</v>
      </c>
      <c r="N37" s="8">
        <v>5.7759999999999998</v>
      </c>
      <c r="O37" s="8"/>
      <c r="P37" s="8"/>
      <c r="Q37" s="8">
        <f t="shared" si="5"/>
        <v>5.7759999999999998</v>
      </c>
      <c r="R37" s="8"/>
      <c r="S37" s="8"/>
      <c r="T37" s="8"/>
      <c r="U37" s="8">
        <f t="shared" si="6"/>
        <v>0</v>
      </c>
      <c r="V37" s="4"/>
      <c r="W37" s="4"/>
      <c r="X37" s="4"/>
      <c r="Y37" s="4"/>
      <c r="Z37" s="8">
        <v>3737</v>
      </c>
      <c r="AA37" s="8"/>
      <c r="AB37" s="8"/>
      <c r="AC37" s="8">
        <v>5573</v>
      </c>
      <c r="AD37" s="9"/>
    </row>
    <row r="38" spans="2:30" x14ac:dyDescent="0.2">
      <c r="B38" s="4">
        <f t="shared" si="0"/>
        <v>31</v>
      </c>
      <c r="C38" s="39">
        <v>46038</v>
      </c>
      <c r="D38" s="25">
        <v>0</v>
      </c>
      <c r="E38" s="8">
        <f t="shared" ref="E38" si="21">E37+D38</f>
        <v>8252.1299999999992</v>
      </c>
      <c r="F38" s="8">
        <f t="shared" ref="F38" si="22">I37+D38</f>
        <v>6124.0959999999995</v>
      </c>
      <c r="G38" s="4">
        <v>0</v>
      </c>
      <c r="H38" s="7">
        <f>L38</f>
        <v>2.879</v>
      </c>
      <c r="I38" s="20">
        <f t="shared" si="18"/>
        <v>6126.9749999999995</v>
      </c>
      <c r="J38" s="7">
        <v>0</v>
      </c>
      <c r="K38" s="7">
        <v>246.53899999999999</v>
      </c>
      <c r="L38" s="7">
        <v>2.879</v>
      </c>
      <c r="M38" s="7">
        <f t="shared" ref="M38:M101" si="23">J38-K38-L38</f>
        <v>-249.41799999999998</v>
      </c>
      <c r="N38" s="8">
        <v>172.24299999999999</v>
      </c>
      <c r="O38" s="8"/>
      <c r="P38" s="8"/>
      <c r="Q38" s="8">
        <f t="shared" si="5"/>
        <v>172.24299999999999</v>
      </c>
      <c r="R38" s="8">
        <v>39.468000000000004</v>
      </c>
      <c r="S38" s="8"/>
      <c r="T38" s="8"/>
      <c r="U38" s="8">
        <f t="shared" si="6"/>
        <v>39.468000000000004</v>
      </c>
      <c r="V38" s="4"/>
      <c r="W38" s="4"/>
      <c r="X38" s="4"/>
      <c r="Y38" s="4"/>
      <c r="Z38" s="8">
        <v>6319</v>
      </c>
      <c r="AA38" s="8">
        <v>8.5</v>
      </c>
      <c r="AB38" s="8">
        <v>149.2286</v>
      </c>
      <c r="AC38" s="8">
        <v>6895</v>
      </c>
      <c r="AD38" s="9"/>
    </row>
    <row r="39" spans="2:30" x14ac:dyDescent="0.2">
      <c r="B39" s="4">
        <f t="shared" si="0"/>
        <v>32</v>
      </c>
      <c r="C39" s="39">
        <v>46039</v>
      </c>
      <c r="D39" s="25">
        <f>115030/1000</f>
        <v>115.03</v>
      </c>
      <c r="E39" s="8">
        <f t="shared" ref="E39" si="24">E38+D39</f>
        <v>8367.16</v>
      </c>
      <c r="F39" s="8">
        <f t="shared" ref="F39" si="25">I38+D39</f>
        <v>6242.0049999999992</v>
      </c>
      <c r="G39" s="4">
        <v>18.7</v>
      </c>
      <c r="H39" s="4"/>
      <c r="I39" s="20">
        <f t="shared" si="18"/>
        <v>6223.3049999999994</v>
      </c>
      <c r="J39" s="4">
        <v>0</v>
      </c>
      <c r="K39" s="7">
        <v>170.31800000000001</v>
      </c>
      <c r="L39" s="7"/>
      <c r="M39" s="7">
        <f t="shared" si="23"/>
        <v>-170.31800000000001</v>
      </c>
      <c r="N39" s="8">
        <v>152.928</v>
      </c>
      <c r="O39" s="8"/>
      <c r="P39" s="8"/>
      <c r="Q39" s="8">
        <f t="shared" si="5"/>
        <v>152.928</v>
      </c>
      <c r="R39" s="8">
        <v>27.033999999999999</v>
      </c>
      <c r="S39" s="8"/>
      <c r="T39" s="8"/>
      <c r="U39" s="8">
        <f>R39-S39-T39</f>
        <v>27.033999999999999</v>
      </c>
      <c r="V39" s="4">
        <v>0.4</v>
      </c>
      <c r="W39" s="4">
        <v>174</v>
      </c>
      <c r="X39" s="4">
        <v>11.3</v>
      </c>
      <c r="Y39" s="4">
        <v>290</v>
      </c>
      <c r="Z39" s="8">
        <v>8302</v>
      </c>
      <c r="AA39" s="8">
        <v>31.2</v>
      </c>
      <c r="AB39" s="8">
        <v>205.52780000000001</v>
      </c>
      <c r="AC39" s="8">
        <v>11778</v>
      </c>
      <c r="AD39" s="9"/>
    </row>
    <row r="40" spans="2:30" x14ac:dyDescent="0.2">
      <c r="B40" s="4">
        <f t="shared" si="0"/>
        <v>33</v>
      </c>
      <c r="C40" s="39">
        <v>46040</v>
      </c>
      <c r="D40" s="25">
        <v>0</v>
      </c>
      <c r="E40" s="8">
        <f t="shared" ref="E40:E42" si="26">E39+D40</f>
        <v>8367.16</v>
      </c>
      <c r="F40" s="8">
        <f t="shared" ref="F40:F103" si="27">I39+D40</f>
        <v>6223.3049999999994</v>
      </c>
      <c r="G40" s="4">
        <v>74</v>
      </c>
      <c r="H40" s="4"/>
      <c r="I40" s="20">
        <f t="shared" si="18"/>
        <v>6149.3049999999994</v>
      </c>
      <c r="J40" s="7">
        <v>68.400000000000006</v>
      </c>
      <c r="K40" s="7">
        <v>196.17400000000001</v>
      </c>
      <c r="L40" s="7"/>
      <c r="M40" s="7">
        <f t="shared" si="23"/>
        <v>-127.774</v>
      </c>
      <c r="N40" s="8">
        <v>183.79300000000001</v>
      </c>
      <c r="O40" s="8"/>
      <c r="P40" s="8"/>
      <c r="Q40" s="8">
        <f t="shared" si="5"/>
        <v>183.79300000000001</v>
      </c>
      <c r="R40" s="8">
        <v>15.554</v>
      </c>
      <c r="S40" s="8"/>
      <c r="T40" s="8"/>
      <c r="U40" s="8">
        <f t="shared" ref="U40:U103" si="28">R40-S40-T40</f>
        <v>15.554</v>
      </c>
      <c r="V40" s="4">
        <v>3.6</v>
      </c>
      <c r="W40" s="4">
        <v>809</v>
      </c>
      <c r="X40" s="4">
        <v>44.2</v>
      </c>
      <c r="Y40" s="4">
        <v>587</v>
      </c>
      <c r="Z40" s="8">
        <v>9153</v>
      </c>
      <c r="AA40" s="8">
        <v>40.4</v>
      </c>
      <c r="AB40" s="8">
        <v>238.62</v>
      </c>
      <c r="AC40" s="8">
        <v>11029</v>
      </c>
      <c r="AD40" s="9"/>
    </row>
    <row r="41" spans="2:30" x14ac:dyDescent="0.2">
      <c r="B41" s="4">
        <f t="shared" si="0"/>
        <v>34</v>
      </c>
      <c r="C41" s="39">
        <v>46041</v>
      </c>
      <c r="D41" s="25">
        <f>115170/1000</f>
        <v>115.17</v>
      </c>
      <c r="E41" s="8">
        <f t="shared" si="26"/>
        <v>8482.33</v>
      </c>
      <c r="F41" s="8">
        <f t="shared" si="27"/>
        <v>6264.4749999999995</v>
      </c>
      <c r="G41" s="4">
        <v>98.5</v>
      </c>
      <c r="H41" s="4"/>
      <c r="I41" s="20">
        <f t="shared" si="18"/>
        <v>6165.9749999999995</v>
      </c>
      <c r="J41" s="7">
        <v>98.221999999999994</v>
      </c>
      <c r="K41" s="7">
        <f>164203/1000</f>
        <v>164.203</v>
      </c>
      <c r="L41" s="7"/>
      <c r="M41" s="7">
        <f t="shared" si="23"/>
        <v>-65.981000000000009</v>
      </c>
      <c r="N41" s="8">
        <f>129785/1000</f>
        <v>129.785</v>
      </c>
      <c r="O41" s="8"/>
      <c r="P41" s="8"/>
      <c r="Q41" s="8">
        <f t="shared" si="5"/>
        <v>129.785</v>
      </c>
      <c r="R41" s="8">
        <v>27.687999999999999</v>
      </c>
      <c r="S41" s="8"/>
      <c r="T41" s="8"/>
      <c r="U41" s="8">
        <f t="shared" si="28"/>
        <v>27.687999999999999</v>
      </c>
      <c r="V41" s="4">
        <v>3.1520000000000001</v>
      </c>
      <c r="W41" s="4">
        <v>887</v>
      </c>
      <c r="X41" s="4">
        <v>59.1</v>
      </c>
      <c r="Y41" s="4">
        <v>485</v>
      </c>
      <c r="Z41" s="8">
        <v>7527</v>
      </c>
      <c r="AA41" s="8">
        <v>39</v>
      </c>
      <c r="AB41" s="8">
        <v>264.33839999999998</v>
      </c>
      <c r="AC41" s="8">
        <v>11399</v>
      </c>
      <c r="AD41" s="9"/>
    </row>
    <row r="42" spans="2:30" x14ac:dyDescent="0.2">
      <c r="B42" s="4">
        <f t="shared" si="0"/>
        <v>35</v>
      </c>
      <c r="C42" s="39">
        <v>46042</v>
      </c>
      <c r="D42" s="25">
        <f>143570/1000</f>
        <v>143.57</v>
      </c>
      <c r="E42" s="8">
        <f t="shared" si="26"/>
        <v>8625.9</v>
      </c>
      <c r="F42" s="8">
        <f t="shared" si="27"/>
        <v>6309.5449999999992</v>
      </c>
      <c r="G42" s="4">
        <v>135.9</v>
      </c>
      <c r="H42" s="4"/>
      <c r="I42" s="20">
        <f t="shared" si="18"/>
        <v>6173.6449999999995</v>
      </c>
      <c r="J42" s="7">
        <v>121.431</v>
      </c>
      <c r="K42" s="7">
        <v>196.64</v>
      </c>
      <c r="L42" s="7"/>
      <c r="M42" s="7">
        <f t="shared" si="23"/>
        <v>-75.208999999999989</v>
      </c>
      <c r="N42" s="8">
        <v>158.03100000000001</v>
      </c>
      <c r="O42" s="8"/>
      <c r="P42" s="8"/>
      <c r="Q42" s="8">
        <f t="shared" si="5"/>
        <v>158.03100000000001</v>
      </c>
      <c r="R42" s="8">
        <v>48.707000000000001</v>
      </c>
      <c r="S42" s="8"/>
      <c r="T42" s="8"/>
      <c r="U42" s="8">
        <f t="shared" si="28"/>
        <v>48.707000000000001</v>
      </c>
      <c r="V42" s="4">
        <v>11.055999999999999</v>
      </c>
      <c r="W42" s="4">
        <v>1000.1</v>
      </c>
      <c r="X42" s="4">
        <v>79.7</v>
      </c>
      <c r="Y42" s="4">
        <v>560</v>
      </c>
      <c r="Z42" s="8">
        <v>6721</v>
      </c>
      <c r="AA42" s="8">
        <v>41</v>
      </c>
      <c r="AB42" s="8">
        <v>353.09160000000003</v>
      </c>
      <c r="AC42" s="8">
        <v>13147</v>
      </c>
      <c r="AD42" s="9"/>
    </row>
    <row r="43" spans="2:30" x14ac:dyDescent="0.2">
      <c r="B43" s="4">
        <f t="shared" si="0"/>
        <v>36</v>
      </c>
      <c r="C43" s="39">
        <v>46043</v>
      </c>
      <c r="D43" s="25">
        <f>171870/1000</f>
        <v>171.87</v>
      </c>
      <c r="E43" s="8">
        <f>E42+D43</f>
        <v>8797.77</v>
      </c>
      <c r="F43" s="8">
        <f t="shared" si="27"/>
        <v>6345.5149999999994</v>
      </c>
      <c r="G43" s="4">
        <v>161</v>
      </c>
      <c r="H43" s="4"/>
      <c r="I43" s="20">
        <f t="shared" si="18"/>
        <v>6184.5149999999994</v>
      </c>
      <c r="J43" s="7">
        <v>150.89500000000001</v>
      </c>
      <c r="K43" s="7">
        <v>174.678</v>
      </c>
      <c r="L43" s="7"/>
      <c r="M43" s="7">
        <f t="shared" si="23"/>
        <v>-23.782999999999987</v>
      </c>
      <c r="N43" s="8">
        <v>158.072</v>
      </c>
      <c r="O43" s="8"/>
      <c r="P43" s="8"/>
      <c r="Q43" s="8">
        <f t="shared" si="5"/>
        <v>158.072</v>
      </c>
      <c r="R43" s="8">
        <v>49.718000000000004</v>
      </c>
      <c r="S43" s="8"/>
      <c r="T43" s="8"/>
      <c r="U43" s="8">
        <f t="shared" si="28"/>
        <v>49.718000000000004</v>
      </c>
      <c r="V43" s="4">
        <v>6.7119999999999997</v>
      </c>
      <c r="W43" s="4">
        <v>1088</v>
      </c>
      <c r="X43" s="4">
        <v>92.3</v>
      </c>
      <c r="Y43" s="4">
        <v>650.6</v>
      </c>
      <c r="Z43" s="8">
        <v>6543</v>
      </c>
      <c r="AA43" s="8">
        <v>39.6</v>
      </c>
      <c r="AB43" s="8">
        <v>263.27</v>
      </c>
      <c r="AC43" s="8">
        <v>12354</v>
      </c>
      <c r="AD43" s="9"/>
    </row>
    <row r="44" spans="2:30" ht="16" x14ac:dyDescent="0.2">
      <c r="B44" s="4">
        <f t="shared" si="0"/>
        <v>37</v>
      </c>
      <c r="C44" s="39">
        <v>46044</v>
      </c>
      <c r="D44" s="25">
        <f>199470/1000</f>
        <v>199.47</v>
      </c>
      <c r="E44" s="8">
        <f>E43+D44</f>
        <v>8997.24</v>
      </c>
      <c r="F44" s="8">
        <f t="shared" si="27"/>
        <v>6383.9849999999997</v>
      </c>
      <c r="G44" s="36">
        <f>286900/1000</f>
        <v>286.89999999999998</v>
      </c>
      <c r="H44" s="4"/>
      <c r="I44" s="20">
        <f t="shared" si="18"/>
        <v>6097.085</v>
      </c>
      <c r="J44" s="7">
        <v>250.60499999999999</v>
      </c>
      <c r="K44" s="7">
        <v>293.97899999999998</v>
      </c>
      <c r="L44" s="7"/>
      <c r="M44" s="7">
        <f t="shared" si="23"/>
        <v>-43.373999999999995</v>
      </c>
      <c r="N44" s="8">
        <v>155.15299999999999</v>
      </c>
      <c r="O44" s="8"/>
      <c r="P44" s="8"/>
      <c r="Q44" s="8">
        <f t="shared" si="5"/>
        <v>155.15299999999999</v>
      </c>
      <c r="R44" s="8">
        <v>45.353999999999999</v>
      </c>
      <c r="S44" s="8"/>
      <c r="T44" s="8"/>
      <c r="U44" s="8">
        <f t="shared" si="28"/>
        <v>45.353999999999999</v>
      </c>
      <c r="V44" s="4">
        <v>21.718</v>
      </c>
      <c r="W44" s="4">
        <v>2025.7</v>
      </c>
      <c r="X44" s="4">
        <v>172</v>
      </c>
      <c r="Y44" s="4">
        <v>1022.25</v>
      </c>
      <c r="Z44" s="8">
        <v>6053</v>
      </c>
      <c r="AA44" s="8">
        <v>36.1</v>
      </c>
      <c r="AB44" s="8">
        <v>293.86739999999998</v>
      </c>
      <c r="AC44" s="8">
        <v>12533</v>
      </c>
      <c r="AD44" s="9"/>
    </row>
    <row r="45" spans="2:30" x14ac:dyDescent="0.2">
      <c r="B45" s="4">
        <f t="shared" si="0"/>
        <v>38</v>
      </c>
      <c r="C45" s="39">
        <v>46045</v>
      </c>
      <c r="D45" s="25"/>
      <c r="E45" s="8">
        <f>E44+D45</f>
        <v>8997.24</v>
      </c>
      <c r="F45" s="8">
        <f t="shared" si="27"/>
        <v>6097.085</v>
      </c>
      <c r="G45" s="4">
        <v>292.7</v>
      </c>
      <c r="H45" s="4"/>
      <c r="I45" s="20">
        <f>F45-G45+H45</f>
        <v>5804.3850000000002</v>
      </c>
      <c r="J45" s="4">
        <v>281.96800000000002</v>
      </c>
      <c r="K45" s="4">
        <f>287795/1000</f>
        <v>287.79500000000002</v>
      </c>
      <c r="L45" s="7"/>
      <c r="M45" s="7">
        <f t="shared" si="23"/>
        <v>-5.8269999999999982</v>
      </c>
      <c r="N45" s="8">
        <v>233.25899999999999</v>
      </c>
      <c r="O45" s="8"/>
      <c r="P45" s="8"/>
      <c r="Q45" s="8">
        <f t="shared" si="5"/>
        <v>233.25899999999999</v>
      </c>
      <c r="R45" s="8">
        <v>80.843000000000004</v>
      </c>
      <c r="S45" s="8"/>
      <c r="T45" s="8"/>
      <c r="U45" s="8">
        <f t="shared" si="28"/>
        <v>80.843000000000004</v>
      </c>
      <c r="V45" s="4">
        <v>18.675999999999998</v>
      </c>
      <c r="W45" s="4">
        <v>2104.5</v>
      </c>
      <c r="X45" s="4">
        <v>175.7</v>
      </c>
      <c r="Y45" s="4">
        <v>1005.6</v>
      </c>
      <c r="Z45" s="8">
        <v>6470</v>
      </c>
      <c r="AA45" s="8">
        <v>36.299999999999997</v>
      </c>
      <c r="AB45" s="8">
        <v>301.80990000000003</v>
      </c>
      <c r="AC45" s="8">
        <v>12881</v>
      </c>
      <c r="AD45" s="9"/>
    </row>
    <row r="46" spans="2:30" x14ac:dyDescent="0.2">
      <c r="B46" s="4">
        <f t="shared" si="0"/>
        <v>39</v>
      </c>
      <c r="C46" s="39">
        <v>46046</v>
      </c>
      <c r="D46" s="25"/>
      <c r="E46" s="8">
        <f t="shared" ref="E46" si="29">E45+D46</f>
        <v>8997.24</v>
      </c>
      <c r="F46" s="8">
        <f t="shared" si="27"/>
        <v>5804.3850000000002</v>
      </c>
      <c r="G46" s="4">
        <v>284.5</v>
      </c>
      <c r="H46" s="4"/>
      <c r="I46" s="20">
        <f>F46-G46+H46</f>
        <v>5519.8850000000002</v>
      </c>
      <c r="J46" s="4">
        <v>337.00200000000001</v>
      </c>
      <c r="K46" s="7">
        <v>284.62599999999998</v>
      </c>
      <c r="L46" s="7"/>
      <c r="M46" s="7">
        <f t="shared" si="23"/>
        <v>52.376000000000033</v>
      </c>
      <c r="N46" s="8">
        <v>201.47300000000001</v>
      </c>
      <c r="O46" s="8"/>
      <c r="P46" s="8"/>
      <c r="Q46" s="8">
        <f t="shared" si="5"/>
        <v>201.47300000000001</v>
      </c>
      <c r="R46" s="8">
        <v>74.082999999999998</v>
      </c>
      <c r="S46" s="8"/>
      <c r="T46" s="8"/>
      <c r="U46" s="8">
        <f t="shared" si="28"/>
        <v>74.082999999999998</v>
      </c>
      <c r="V46" s="4">
        <v>20.651</v>
      </c>
      <c r="W46" s="4">
        <v>2027.9</v>
      </c>
      <c r="X46" s="4">
        <v>170.2</v>
      </c>
      <c r="Y46" s="4">
        <v>1028.3</v>
      </c>
      <c r="Z46" s="8">
        <v>6553</v>
      </c>
      <c r="AA46" s="8">
        <v>36</v>
      </c>
      <c r="AB46" s="8">
        <v>301.0548</v>
      </c>
      <c r="AC46" s="8">
        <v>13142</v>
      </c>
      <c r="AD46" s="9"/>
    </row>
    <row r="47" spans="2:30" x14ac:dyDescent="0.2">
      <c r="B47" s="4">
        <f t="shared" si="0"/>
        <v>40</v>
      </c>
      <c r="C47" s="39">
        <v>46047</v>
      </c>
      <c r="D47" s="25"/>
      <c r="E47" s="8">
        <f>E46+D47</f>
        <v>8997.24</v>
      </c>
      <c r="F47" s="8">
        <f t="shared" si="27"/>
        <v>5519.8850000000002</v>
      </c>
      <c r="G47" s="4">
        <v>297.10000000000002</v>
      </c>
      <c r="H47" s="4"/>
      <c r="I47" s="20">
        <f>F47-G47+H47</f>
        <v>5222.7849999999999</v>
      </c>
      <c r="J47" s="4">
        <v>230.88200000000001</v>
      </c>
      <c r="K47" s="7">
        <v>240.797</v>
      </c>
      <c r="L47" s="7"/>
      <c r="M47" s="7">
        <f t="shared" si="23"/>
        <v>-9.914999999999992</v>
      </c>
      <c r="N47" s="8">
        <v>183</v>
      </c>
      <c r="O47" s="8"/>
      <c r="P47" s="8"/>
      <c r="Q47" s="8">
        <f t="shared" si="5"/>
        <v>183</v>
      </c>
      <c r="R47" s="8">
        <v>46.697000000000003</v>
      </c>
      <c r="S47" s="8"/>
      <c r="T47" s="8"/>
      <c r="U47" s="8">
        <f t="shared" si="28"/>
        <v>46.697000000000003</v>
      </c>
      <c r="V47" s="4">
        <v>15.558</v>
      </c>
      <c r="W47" s="4">
        <v>2123.1</v>
      </c>
      <c r="X47" s="4">
        <v>185.46</v>
      </c>
      <c r="Y47" s="4">
        <v>1064.7</v>
      </c>
      <c r="Z47" s="8">
        <v>6309</v>
      </c>
      <c r="AA47" s="8">
        <v>22.4</v>
      </c>
      <c r="AB47" s="8">
        <v>306.27820000000003</v>
      </c>
      <c r="AC47" s="8">
        <v>12903</v>
      </c>
      <c r="AD47" s="9"/>
    </row>
    <row r="48" spans="2:30" x14ac:dyDescent="0.2">
      <c r="B48" s="4">
        <f t="shared" si="0"/>
        <v>41</v>
      </c>
      <c r="C48" s="39">
        <v>46048</v>
      </c>
      <c r="D48" s="25"/>
      <c r="E48" s="8">
        <f>E47+D48</f>
        <v>8997.24</v>
      </c>
      <c r="F48" s="8">
        <f t="shared" si="27"/>
        <v>5222.7849999999999</v>
      </c>
      <c r="G48" s="4">
        <v>147.80000000000001</v>
      </c>
      <c r="H48" s="4"/>
      <c r="I48" s="20">
        <f>F48-G48+H48</f>
        <v>5074.9849999999997</v>
      </c>
      <c r="J48" s="4">
        <v>138.88499999999999</v>
      </c>
      <c r="K48" s="7">
        <v>172.18</v>
      </c>
      <c r="L48" s="7"/>
      <c r="M48" s="7">
        <f t="shared" si="23"/>
        <v>-33.295000000000016</v>
      </c>
      <c r="N48" s="8">
        <v>218.82400000000001</v>
      </c>
      <c r="O48" s="8"/>
      <c r="P48" s="8"/>
      <c r="Q48" s="8">
        <f t="shared" si="5"/>
        <v>218.82400000000001</v>
      </c>
      <c r="R48" s="8">
        <v>74.375</v>
      </c>
      <c r="S48" s="8"/>
      <c r="T48" s="8"/>
      <c r="U48" s="8">
        <f t="shared" si="28"/>
        <v>74.375</v>
      </c>
      <c r="V48" s="4">
        <v>12.24</v>
      </c>
      <c r="W48" s="4">
        <v>1104.5</v>
      </c>
      <c r="X48" s="4">
        <v>88</v>
      </c>
      <c r="Y48" s="4">
        <v>629.4</v>
      </c>
      <c r="Z48" s="8">
        <v>6546</v>
      </c>
      <c r="AA48" s="8">
        <v>35.799999999999997</v>
      </c>
      <c r="AB48" s="8">
        <v>262.81630000000001</v>
      </c>
      <c r="AC48" s="8">
        <v>11703</v>
      </c>
      <c r="AD48" s="9"/>
    </row>
    <row r="49" spans="2:30" x14ac:dyDescent="0.2">
      <c r="B49" s="4">
        <f t="shared" si="0"/>
        <v>42</v>
      </c>
      <c r="C49" s="39">
        <v>46049</v>
      </c>
      <c r="D49" s="25"/>
      <c r="E49" s="8">
        <f>E48+D49</f>
        <v>8997.24</v>
      </c>
      <c r="F49" s="8">
        <f t="shared" si="27"/>
        <v>5074.9849999999997</v>
      </c>
      <c r="G49" s="4">
        <v>0</v>
      </c>
      <c r="H49" s="4"/>
      <c r="I49" s="20">
        <f t="shared" ref="I49:I113" si="30">F49-G49+H49</f>
        <v>5074.9849999999997</v>
      </c>
      <c r="J49" s="4"/>
      <c r="K49" s="7"/>
      <c r="L49" s="7"/>
      <c r="M49" s="7">
        <f t="shared" si="23"/>
        <v>0</v>
      </c>
      <c r="N49" s="8"/>
      <c r="O49" s="8"/>
      <c r="P49" s="8"/>
      <c r="Q49" s="8">
        <f t="shared" si="5"/>
        <v>0</v>
      </c>
      <c r="R49" s="8"/>
      <c r="S49" s="8"/>
      <c r="T49" s="8"/>
      <c r="U49" s="8">
        <f t="shared" si="28"/>
        <v>0</v>
      </c>
      <c r="V49" s="4"/>
      <c r="W49" s="4"/>
      <c r="X49" s="4"/>
      <c r="Y49" s="4"/>
      <c r="Z49" s="8">
        <v>2619</v>
      </c>
      <c r="AA49" s="8">
        <v>19.600000000000001</v>
      </c>
      <c r="AB49" s="8">
        <v>160.90969999999999</v>
      </c>
      <c r="AC49" s="8">
        <v>4653</v>
      </c>
      <c r="AD49" s="9"/>
    </row>
    <row r="50" spans="2:30" x14ac:dyDescent="0.2">
      <c r="B50" s="4">
        <f t="shared" si="0"/>
        <v>43</v>
      </c>
      <c r="C50" s="39">
        <v>46050</v>
      </c>
      <c r="D50" s="25">
        <f>172370/1000</f>
        <v>172.37</v>
      </c>
      <c r="E50" s="8">
        <f t="shared" ref="E50:E113" si="31">E49+D50</f>
        <v>9169.61</v>
      </c>
      <c r="F50" s="8">
        <f t="shared" si="27"/>
        <v>5247.3549999999996</v>
      </c>
      <c r="G50" s="4">
        <v>0</v>
      </c>
      <c r="H50" s="4"/>
      <c r="I50" s="20">
        <f t="shared" si="30"/>
        <v>5247.3549999999996</v>
      </c>
      <c r="J50" s="4"/>
      <c r="K50" s="7"/>
      <c r="L50" s="7"/>
      <c r="M50" s="7">
        <f t="shared" si="23"/>
        <v>0</v>
      </c>
      <c r="N50" s="8"/>
      <c r="O50" s="8"/>
      <c r="P50" s="8"/>
      <c r="Q50" s="8">
        <f t="shared" si="5"/>
        <v>0</v>
      </c>
      <c r="R50" s="8"/>
      <c r="S50" s="8"/>
      <c r="T50" s="8"/>
      <c r="U50" s="8">
        <f t="shared" si="28"/>
        <v>0</v>
      </c>
      <c r="V50" s="4"/>
      <c r="W50" s="4"/>
      <c r="X50" s="4"/>
      <c r="Y50" s="4"/>
      <c r="Z50" s="8"/>
      <c r="AA50" s="8"/>
      <c r="AB50" s="8">
        <v>9.6069999999999993</v>
      </c>
      <c r="AC50" s="8"/>
      <c r="AD50" s="9"/>
    </row>
    <row r="51" spans="2:30" x14ac:dyDescent="0.2">
      <c r="B51" s="4">
        <f t="shared" si="0"/>
        <v>44</v>
      </c>
      <c r="C51" s="39">
        <v>46051</v>
      </c>
      <c r="D51" s="25">
        <f>239130/1000</f>
        <v>239.13</v>
      </c>
      <c r="E51" s="8">
        <f t="shared" si="31"/>
        <v>9408.74</v>
      </c>
      <c r="F51" s="8">
        <f t="shared" si="27"/>
        <v>5486.4849999999997</v>
      </c>
      <c r="G51" s="4"/>
      <c r="H51" s="4"/>
      <c r="I51" s="20">
        <f t="shared" si="30"/>
        <v>5486.4849999999997</v>
      </c>
      <c r="J51" s="4"/>
      <c r="K51" s="7"/>
      <c r="L51" s="7"/>
      <c r="M51" s="7">
        <f t="shared" si="23"/>
        <v>0</v>
      </c>
      <c r="N51" s="8"/>
      <c r="O51" s="8"/>
      <c r="P51" s="8"/>
      <c r="Q51" s="8">
        <f t="shared" si="5"/>
        <v>0</v>
      </c>
      <c r="R51" s="8"/>
      <c r="S51" s="8"/>
      <c r="T51" s="8"/>
      <c r="U51" s="8">
        <f t="shared" si="28"/>
        <v>0</v>
      </c>
      <c r="V51" s="4"/>
      <c r="W51" s="4"/>
      <c r="X51" s="4"/>
      <c r="Y51" s="4"/>
      <c r="Z51" s="8"/>
      <c r="AA51" s="8"/>
      <c r="AB51" s="8">
        <v>4.3419999999999996</v>
      </c>
      <c r="AC51" s="8"/>
      <c r="AD51" s="9"/>
    </row>
    <row r="52" spans="2:30" x14ac:dyDescent="0.2">
      <c r="B52" s="4">
        <f t="shared" si="0"/>
        <v>45</v>
      </c>
      <c r="C52" s="39">
        <v>46052</v>
      </c>
      <c r="D52" s="25">
        <f>157340/1000</f>
        <v>157.34</v>
      </c>
      <c r="E52" s="8">
        <f t="shared" si="31"/>
        <v>9566.08</v>
      </c>
      <c r="F52" s="8">
        <f t="shared" si="27"/>
        <v>5643.8249999999998</v>
      </c>
      <c r="G52" s="4"/>
      <c r="H52" s="4"/>
      <c r="I52" s="20">
        <f t="shared" si="30"/>
        <v>5643.8249999999998</v>
      </c>
      <c r="J52" s="4"/>
      <c r="K52" s="7"/>
      <c r="L52" s="7"/>
      <c r="M52" s="7">
        <f t="shared" si="23"/>
        <v>0</v>
      </c>
      <c r="N52" s="8"/>
      <c r="O52" s="8"/>
      <c r="P52" s="8"/>
      <c r="Q52" s="8">
        <f t="shared" si="5"/>
        <v>0</v>
      </c>
      <c r="R52" s="8"/>
      <c r="S52" s="8"/>
      <c r="T52" s="8"/>
      <c r="U52" s="8">
        <f t="shared" si="28"/>
        <v>0</v>
      </c>
      <c r="V52" s="4"/>
      <c r="W52" s="4"/>
      <c r="X52" s="4"/>
      <c r="Y52" s="4"/>
      <c r="Z52" s="8"/>
      <c r="AA52" s="8"/>
      <c r="AB52" s="8">
        <v>9.1829999999999998</v>
      </c>
      <c r="AC52" s="8"/>
      <c r="AD52" s="9"/>
    </row>
    <row r="53" spans="2:30" x14ac:dyDescent="0.2">
      <c r="B53" s="4">
        <f t="shared" si="0"/>
        <v>46</v>
      </c>
      <c r="C53" s="39">
        <v>46053</v>
      </c>
      <c r="D53" s="25">
        <f>113850/1000</f>
        <v>113.85</v>
      </c>
      <c r="E53" s="8">
        <f t="shared" si="31"/>
        <v>9679.93</v>
      </c>
      <c r="F53" s="8">
        <f t="shared" si="27"/>
        <v>5757.6750000000002</v>
      </c>
      <c r="G53" s="4">
        <v>6</v>
      </c>
      <c r="H53" s="4"/>
      <c r="I53" s="20">
        <f t="shared" si="30"/>
        <v>5751.6750000000002</v>
      </c>
      <c r="J53" s="4"/>
      <c r="K53" s="7"/>
      <c r="L53" s="7"/>
      <c r="M53" s="7">
        <f t="shared" si="23"/>
        <v>0</v>
      </c>
      <c r="N53" s="8"/>
      <c r="O53" s="8"/>
      <c r="P53" s="8"/>
      <c r="Q53" s="8">
        <f t="shared" si="5"/>
        <v>0</v>
      </c>
      <c r="R53" s="8"/>
      <c r="S53" s="8"/>
      <c r="T53" s="8"/>
      <c r="U53" s="8">
        <f t="shared" si="28"/>
        <v>0</v>
      </c>
      <c r="V53" s="4"/>
      <c r="W53" s="4">
        <v>40</v>
      </c>
      <c r="X53" s="4">
        <v>3.5</v>
      </c>
      <c r="Y53" s="4">
        <v>374.6</v>
      </c>
      <c r="Z53" s="8">
        <v>6360</v>
      </c>
      <c r="AA53" s="8"/>
      <c r="AB53" s="8">
        <v>358.53840000000002</v>
      </c>
      <c r="AC53" s="8">
        <v>5703</v>
      </c>
      <c r="AD53" s="9"/>
    </row>
    <row r="54" spans="2:30" x14ac:dyDescent="0.2">
      <c r="B54" s="4">
        <f t="shared" si="0"/>
        <v>47</v>
      </c>
      <c r="C54" s="34">
        <v>46054</v>
      </c>
      <c r="D54" s="25"/>
      <c r="E54" s="8">
        <f t="shared" si="31"/>
        <v>9679.93</v>
      </c>
      <c r="F54" s="8">
        <f t="shared" si="27"/>
        <v>5751.6750000000002</v>
      </c>
      <c r="G54" s="4">
        <v>143.4</v>
      </c>
      <c r="H54" s="4"/>
      <c r="I54" s="20">
        <f>F54-G54+H54</f>
        <v>5608.2750000000005</v>
      </c>
      <c r="J54" s="4">
        <v>141.048</v>
      </c>
      <c r="K54" s="7">
        <v>138.88499999999999</v>
      </c>
      <c r="L54" s="7"/>
      <c r="M54" s="7">
        <f t="shared" si="23"/>
        <v>2.1630000000000109</v>
      </c>
      <c r="N54" s="8">
        <v>34.231000000000002</v>
      </c>
      <c r="O54" s="8"/>
      <c r="P54" s="8"/>
      <c r="Q54" s="8">
        <f>N54-O54-P54</f>
        <v>34.231000000000002</v>
      </c>
      <c r="R54" s="8"/>
      <c r="S54" s="8"/>
      <c r="T54" s="8"/>
      <c r="U54" s="8">
        <f t="shared" si="28"/>
        <v>0</v>
      </c>
      <c r="V54" s="4"/>
      <c r="W54" s="4">
        <v>1161.9000000000001</v>
      </c>
      <c r="X54" s="4">
        <v>85.986000000000004</v>
      </c>
      <c r="Y54" s="4">
        <v>494.44</v>
      </c>
      <c r="Z54" s="8">
        <v>6215</v>
      </c>
      <c r="AA54" s="8">
        <v>40.5</v>
      </c>
      <c r="AB54" s="8">
        <f>2673144/1000</f>
        <v>2673.1439999999998</v>
      </c>
      <c r="AC54" s="8">
        <v>9717</v>
      </c>
      <c r="AD54" s="9"/>
    </row>
    <row r="55" spans="2:30" x14ac:dyDescent="0.2">
      <c r="B55" s="4">
        <f t="shared" si="0"/>
        <v>48</v>
      </c>
      <c r="C55" s="34">
        <v>46055</v>
      </c>
      <c r="D55" s="25">
        <v>39.85</v>
      </c>
      <c r="E55" s="8">
        <f t="shared" si="31"/>
        <v>9719.7800000000007</v>
      </c>
      <c r="F55" s="8">
        <f t="shared" si="27"/>
        <v>5648.1250000000009</v>
      </c>
      <c r="G55" s="4">
        <f>181300/1000</f>
        <v>181.3</v>
      </c>
      <c r="H55" s="4"/>
      <c r="I55" s="20">
        <f>F55-G55+H55+O55</f>
        <v>5478.7480000000005</v>
      </c>
      <c r="J55" s="4">
        <v>175.35599999999999</v>
      </c>
      <c r="K55" s="7">
        <v>127.41800000000001</v>
      </c>
      <c r="L55" s="7"/>
      <c r="M55" s="7">
        <f>J55-K55-L55</f>
        <v>47.937999999999988</v>
      </c>
      <c r="N55" s="8">
        <v>104.221</v>
      </c>
      <c r="O55" s="8">
        <v>11.923</v>
      </c>
      <c r="P55" s="8"/>
      <c r="Q55" s="8">
        <f>N55-O55-P55</f>
        <v>92.298000000000002</v>
      </c>
      <c r="R55" s="8">
        <v>44.014000000000003</v>
      </c>
      <c r="S55" s="8"/>
      <c r="T55" s="8"/>
      <c r="U55" s="8">
        <f t="shared" si="28"/>
        <v>44.014000000000003</v>
      </c>
      <c r="V55" s="4">
        <v>3.8929999999999998</v>
      </c>
      <c r="W55" s="4">
        <v>1440.9</v>
      </c>
      <c r="X55" s="4">
        <v>108.7</v>
      </c>
      <c r="Y55" s="4">
        <v>755</v>
      </c>
      <c r="Z55" s="8">
        <v>6807</v>
      </c>
      <c r="AA55" s="8">
        <v>37</v>
      </c>
      <c r="AB55" s="8">
        <f>2766007/1000</f>
        <v>2766.0070000000001</v>
      </c>
      <c r="AC55" s="8">
        <v>11993</v>
      </c>
      <c r="AD55" s="9"/>
    </row>
    <row r="56" spans="2:30" x14ac:dyDescent="0.2">
      <c r="B56" s="4">
        <f t="shared" si="0"/>
        <v>49</v>
      </c>
      <c r="C56" s="34">
        <v>46056</v>
      </c>
      <c r="D56" s="25">
        <v>209.69</v>
      </c>
      <c r="E56" s="8">
        <f>E55+D56</f>
        <v>9929.4700000000012</v>
      </c>
      <c r="F56" s="8">
        <f t="shared" si="27"/>
        <v>5688.4380000000001</v>
      </c>
      <c r="G56" s="4">
        <v>84.6</v>
      </c>
      <c r="H56" s="4"/>
      <c r="I56" s="20">
        <f>F56-G56+H56</f>
        <v>5603.8379999999997</v>
      </c>
      <c r="J56" s="4">
        <v>83.230999999999995</v>
      </c>
      <c r="K56" s="7">
        <v>31.855</v>
      </c>
      <c r="L56" s="7"/>
      <c r="M56" s="7">
        <f t="shared" si="23"/>
        <v>51.375999999999991</v>
      </c>
      <c r="N56" s="8">
        <v>57.581000000000003</v>
      </c>
      <c r="O56" s="8"/>
      <c r="P56" s="8"/>
      <c r="Q56" s="8">
        <f>N56-O56-P56</f>
        <v>57.581000000000003</v>
      </c>
      <c r="R56" s="8">
        <v>0</v>
      </c>
      <c r="S56" s="8"/>
      <c r="T56" s="8"/>
      <c r="U56" s="8">
        <f t="shared" si="28"/>
        <v>0</v>
      </c>
      <c r="V56" s="4"/>
      <c r="W56" s="4">
        <v>670.6</v>
      </c>
      <c r="X56" s="4">
        <v>50.8</v>
      </c>
      <c r="Y56" s="4">
        <v>482.3</v>
      </c>
      <c r="Z56" s="8">
        <v>6073</v>
      </c>
      <c r="AA56" s="8">
        <v>34.200000000000003</v>
      </c>
      <c r="AB56" s="8">
        <f>2538927/1000</f>
        <v>2538.9270000000001</v>
      </c>
      <c r="AC56" s="8">
        <v>8763</v>
      </c>
      <c r="AD56" s="9"/>
    </row>
    <row r="57" spans="2:30" x14ac:dyDescent="0.2">
      <c r="B57" s="4">
        <f t="shared" si="0"/>
        <v>50</v>
      </c>
      <c r="C57" s="34">
        <v>46057</v>
      </c>
      <c r="D57" s="25">
        <v>248.17</v>
      </c>
      <c r="E57" s="8">
        <f>E56+D57</f>
        <v>10177.640000000001</v>
      </c>
      <c r="F57" s="8">
        <f>I56+D57</f>
        <v>5852.0079999999998</v>
      </c>
      <c r="G57" s="4"/>
      <c r="H57" s="4"/>
      <c r="I57" s="20">
        <f>F57-G57+H57+L57</f>
        <v>5870.4189999999999</v>
      </c>
      <c r="J57" s="4"/>
      <c r="K57" s="7"/>
      <c r="L57" s="7">
        <v>18.411000000000001</v>
      </c>
      <c r="M57" s="7">
        <f>J57-K57</f>
        <v>0</v>
      </c>
      <c r="N57" s="8"/>
      <c r="O57" s="8"/>
      <c r="P57" s="8"/>
      <c r="Q57" s="8">
        <f t="shared" si="5"/>
        <v>0</v>
      </c>
      <c r="R57" s="8"/>
      <c r="S57" s="8"/>
      <c r="T57" s="8"/>
      <c r="U57" s="8">
        <f t="shared" si="28"/>
        <v>0</v>
      </c>
      <c r="V57" s="4"/>
      <c r="W57" s="4"/>
      <c r="X57" s="4"/>
      <c r="Y57" s="4"/>
      <c r="Z57" s="8">
        <v>3216</v>
      </c>
      <c r="AA57" s="8">
        <v>20.28</v>
      </c>
      <c r="AB57" s="8">
        <f>1704826/1000</f>
        <v>1704.826</v>
      </c>
      <c r="AC57" s="8">
        <v>4756</v>
      </c>
      <c r="AD57" s="9"/>
    </row>
    <row r="58" spans="2:30" x14ac:dyDescent="0.2">
      <c r="B58" s="4">
        <f t="shared" si="0"/>
        <v>51</v>
      </c>
      <c r="C58" s="34">
        <v>46058</v>
      </c>
      <c r="D58" s="25">
        <v>199.86</v>
      </c>
      <c r="E58" s="8">
        <f t="shared" si="31"/>
        <v>10377.500000000002</v>
      </c>
      <c r="F58" s="8">
        <f t="shared" si="27"/>
        <v>6070.2789999999995</v>
      </c>
      <c r="G58" s="4"/>
      <c r="H58" s="4"/>
      <c r="I58" s="20">
        <f>F58-G58+H58</f>
        <v>6070.2789999999995</v>
      </c>
      <c r="J58" s="4"/>
      <c r="K58" s="7"/>
      <c r="L58" s="7"/>
      <c r="M58" s="7">
        <f>J58-K58-L58</f>
        <v>0</v>
      </c>
      <c r="N58" s="8"/>
      <c r="O58" s="8"/>
      <c r="P58" s="8"/>
      <c r="Q58" s="8">
        <f t="shared" si="5"/>
        <v>0</v>
      </c>
      <c r="R58" s="8"/>
      <c r="S58" s="8"/>
      <c r="T58" s="8"/>
      <c r="U58" s="8">
        <f t="shared" si="28"/>
        <v>0</v>
      </c>
      <c r="V58" s="4"/>
      <c r="W58" s="4"/>
      <c r="X58" s="4"/>
      <c r="Y58" s="4"/>
      <c r="Z58" s="8"/>
      <c r="AA58" s="8"/>
      <c r="AB58" s="8">
        <f>1989797/1000</f>
        <v>1989.797</v>
      </c>
      <c r="AC58" s="8">
        <v>1173</v>
      </c>
      <c r="AD58" s="9"/>
    </row>
    <row r="59" spans="2:30" x14ac:dyDescent="0.2">
      <c r="B59" s="4">
        <f t="shared" si="0"/>
        <v>52</v>
      </c>
      <c r="C59" s="34">
        <v>46059</v>
      </c>
      <c r="D59" s="25">
        <v>146.47999999999999</v>
      </c>
      <c r="E59" s="8">
        <f t="shared" si="31"/>
        <v>10523.980000000001</v>
      </c>
      <c r="F59" s="8">
        <f t="shared" si="27"/>
        <v>6216.7589999999991</v>
      </c>
      <c r="G59" s="4"/>
      <c r="H59" s="4"/>
      <c r="I59" s="20">
        <f t="shared" si="30"/>
        <v>6216.7589999999991</v>
      </c>
      <c r="J59" s="4"/>
      <c r="K59" s="7"/>
      <c r="L59" s="7"/>
      <c r="M59" s="7">
        <f t="shared" si="23"/>
        <v>0</v>
      </c>
      <c r="N59" s="8"/>
      <c r="O59" s="8"/>
      <c r="P59" s="8"/>
      <c r="Q59" s="8">
        <f t="shared" si="5"/>
        <v>0</v>
      </c>
      <c r="R59" s="8"/>
      <c r="S59" s="8"/>
      <c r="T59" s="8"/>
      <c r="U59" s="8">
        <f t="shared" si="28"/>
        <v>0</v>
      </c>
      <c r="V59" s="4"/>
      <c r="W59" s="4"/>
      <c r="X59" s="4"/>
      <c r="Y59" s="4"/>
      <c r="Z59" s="8"/>
      <c r="AA59" s="8"/>
      <c r="AB59" s="8">
        <f>8853/1000</f>
        <v>8.8529999999999998</v>
      </c>
      <c r="AC59" s="8">
        <v>1062</v>
      </c>
      <c r="AD59" s="9"/>
    </row>
    <row r="60" spans="2:30" x14ac:dyDescent="0.2">
      <c r="B60" s="4">
        <f t="shared" si="0"/>
        <v>53</v>
      </c>
      <c r="C60" s="34">
        <v>46060</v>
      </c>
      <c r="D60" s="25">
        <v>267.02999999999997</v>
      </c>
      <c r="E60" s="8">
        <f t="shared" si="31"/>
        <v>10791.010000000002</v>
      </c>
      <c r="F60" s="8">
        <f t="shared" si="27"/>
        <v>6483.7889999999989</v>
      </c>
      <c r="G60" s="4"/>
      <c r="H60" s="4"/>
      <c r="I60" s="20">
        <f t="shared" si="30"/>
        <v>6483.7889999999989</v>
      </c>
      <c r="J60" s="4"/>
      <c r="K60" s="7"/>
      <c r="L60" s="7"/>
      <c r="M60" s="7">
        <f t="shared" si="23"/>
        <v>0</v>
      </c>
      <c r="N60" s="8"/>
      <c r="O60" s="8"/>
      <c r="P60" s="8"/>
      <c r="Q60" s="8">
        <f t="shared" si="5"/>
        <v>0</v>
      </c>
      <c r="R60" s="8"/>
      <c r="S60" s="8"/>
      <c r="T60" s="8"/>
      <c r="U60" s="8">
        <f t="shared" si="28"/>
        <v>0</v>
      </c>
      <c r="V60" s="4"/>
      <c r="W60" s="4"/>
      <c r="X60" s="4"/>
      <c r="Y60" s="4"/>
      <c r="Z60" s="8"/>
      <c r="AA60" s="8"/>
      <c r="AB60" s="8">
        <v>8.9350000000000005</v>
      </c>
      <c r="AC60" s="8">
        <v>1012</v>
      </c>
      <c r="AD60" s="9"/>
    </row>
    <row r="61" spans="2:30" x14ac:dyDescent="0.2">
      <c r="B61" s="4">
        <f t="shared" si="0"/>
        <v>54</v>
      </c>
      <c r="C61" s="34">
        <v>46061</v>
      </c>
      <c r="D61" s="25"/>
      <c r="E61" s="8">
        <f t="shared" si="31"/>
        <v>10791.010000000002</v>
      </c>
      <c r="F61" s="8">
        <f t="shared" si="27"/>
        <v>6483.7889999999989</v>
      </c>
      <c r="G61" s="4"/>
      <c r="H61" s="4"/>
      <c r="I61" s="20">
        <f t="shared" si="30"/>
        <v>6483.7889999999989</v>
      </c>
      <c r="J61" s="4"/>
      <c r="K61" s="7"/>
      <c r="L61" s="7"/>
      <c r="M61" s="7">
        <f t="shared" si="23"/>
        <v>0</v>
      </c>
      <c r="N61" s="8"/>
      <c r="O61" s="8"/>
      <c r="P61" s="8"/>
      <c r="Q61" s="8">
        <f t="shared" si="5"/>
        <v>0</v>
      </c>
      <c r="R61" s="8"/>
      <c r="S61" s="8"/>
      <c r="T61" s="8"/>
      <c r="U61" s="8">
        <f t="shared" si="28"/>
        <v>0</v>
      </c>
      <c r="V61" s="4"/>
      <c r="W61" s="4"/>
      <c r="X61" s="4"/>
      <c r="Y61" s="4"/>
      <c r="Z61" s="8"/>
      <c r="AA61" s="8"/>
      <c r="AB61" s="8">
        <v>9.2420000000000009</v>
      </c>
      <c r="AC61" s="8">
        <v>575</v>
      </c>
      <c r="AD61" s="9"/>
    </row>
    <row r="62" spans="2:30" x14ac:dyDescent="0.2">
      <c r="B62" s="4">
        <f t="shared" si="0"/>
        <v>55</v>
      </c>
      <c r="C62" s="34">
        <v>46062</v>
      </c>
      <c r="D62" s="25">
        <v>70.819999999999993</v>
      </c>
      <c r="E62" s="8">
        <f t="shared" si="31"/>
        <v>10861.830000000002</v>
      </c>
      <c r="F62" s="8">
        <f t="shared" si="27"/>
        <v>6554.6089999999986</v>
      </c>
      <c r="G62" s="4"/>
      <c r="H62" s="4"/>
      <c r="I62" s="20">
        <f t="shared" si="30"/>
        <v>6554.6089999999986</v>
      </c>
      <c r="J62" s="4"/>
      <c r="K62" s="7"/>
      <c r="L62" s="7"/>
      <c r="M62" s="7">
        <f t="shared" si="23"/>
        <v>0</v>
      </c>
      <c r="N62" s="8"/>
      <c r="O62" s="8"/>
      <c r="P62" s="8"/>
      <c r="Q62" s="8">
        <f t="shared" si="5"/>
        <v>0</v>
      </c>
      <c r="R62" s="8"/>
      <c r="S62" s="8"/>
      <c r="T62" s="8"/>
      <c r="U62" s="8">
        <f t="shared" si="28"/>
        <v>0</v>
      </c>
      <c r="V62" s="4"/>
      <c r="W62" s="4"/>
      <c r="X62" s="4"/>
      <c r="Y62" s="4"/>
      <c r="Z62" s="8"/>
      <c r="AA62" s="8"/>
      <c r="AB62" s="8">
        <v>8.7230000000000008</v>
      </c>
      <c r="AC62" s="8">
        <v>1044</v>
      </c>
      <c r="AD62" s="9"/>
    </row>
    <row r="63" spans="2:30" x14ac:dyDescent="0.2">
      <c r="B63" s="4">
        <f t="shared" si="0"/>
        <v>56</v>
      </c>
      <c r="C63" s="34">
        <v>46063</v>
      </c>
      <c r="D63" s="25">
        <f>170050/1000</f>
        <v>170.05</v>
      </c>
      <c r="E63" s="8">
        <f t="shared" si="31"/>
        <v>11031.880000000001</v>
      </c>
      <c r="F63" s="8">
        <f>I62+D63</f>
        <v>6724.6589999999987</v>
      </c>
      <c r="G63" s="4"/>
      <c r="H63" s="4"/>
      <c r="I63" s="20">
        <f>F63-G63+H63+O63</f>
        <v>6727.9469999999983</v>
      </c>
      <c r="J63" s="4"/>
      <c r="K63" s="7"/>
      <c r="L63" s="7"/>
      <c r="M63" s="7">
        <f t="shared" si="23"/>
        <v>0</v>
      </c>
      <c r="N63" s="8"/>
      <c r="O63" s="8">
        <v>3.2879999999999998</v>
      </c>
      <c r="P63" s="8">
        <v>8.9600000000000009</v>
      </c>
      <c r="Q63" s="8">
        <f>N63-O63-P63</f>
        <v>-12.248000000000001</v>
      </c>
      <c r="R63" s="8"/>
      <c r="S63" s="8"/>
      <c r="T63" s="8"/>
      <c r="U63" s="8">
        <f t="shared" si="28"/>
        <v>0</v>
      </c>
      <c r="V63" s="4"/>
      <c r="W63" s="4"/>
      <c r="X63" s="4"/>
      <c r="Y63" s="4"/>
      <c r="Z63" s="8"/>
      <c r="AA63" s="8"/>
      <c r="AB63" s="8">
        <f>9269/1000</f>
        <v>9.2690000000000001</v>
      </c>
      <c r="AC63" s="8">
        <v>1188</v>
      </c>
      <c r="AD63" s="9"/>
    </row>
    <row r="64" spans="2:30" x14ac:dyDescent="0.2">
      <c r="B64" s="4">
        <f t="shared" si="0"/>
        <v>57</v>
      </c>
      <c r="C64" s="34">
        <v>46064</v>
      </c>
      <c r="D64" s="25">
        <f>259880/1000</f>
        <v>259.88</v>
      </c>
      <c r="E64" s="8">
        <f t="shared" si="31"/>
        <v>11291.76</v>
      </c>
      <c r="F64" s="8">
        <f t="shared" si="27"/>
        <v>6987.8269999999984</v>
      </c>
      <c r="G64" s="4"/>
      <c r="H64" s="4"/>
      <c r="I64" s="20">
        <f t="shared" si="30"/>
        <v>6987.8269999999984</v>
      </c>
      <c r="J64" s="4"/>
      <c r="K64" s="7"/>
      <c r="L64" s="7"/>
      <c r="M64" s="7">
        <f t="shared" si="23"/>
        <v>0</v>
      </c>
      <c r="N64" s="8"/>
      <c r="O64" s="8"/>
      <c r="P64" s="8"/>
      <c r="Q64" s="8">
        <f t="shared" si="5"/>
        <v>0</v>
      </c>
      <c r="R64" s="8"/>
      <c r="S64" s="8"/>
      <c r="T64" s="8"/>
      <c r="U64" s="8">
        <f t="shared" si="28"/>
        <v>0</v>
      </c>
      <c r="V64" s="4"/>
      <c r="W64" s="4"/>
      <c r="X64" s="4"/>
      <c r="Y64" s="4"/>
      <c r="Z64" s="8"/>
      <c r="AA64" s="8"/>
      <c r="AB64" s="8">
        <v>8.7690000000000001</v>
      </c>
      <c r="AC64" s="8">
        <v>1403</v>
      </c>
      <c r="AD64" s="9"/>
    </row>
    <row r="65" spans="2:30" x14ac:dyDescent="0.2">
      <c r="B65" s="4">
        <f t="shared" si="0"/>
        <v>58</v>
      </c>
      <c r="C65" s="34">
        <v>46065</v>
      </c>
      <c r="D65" s="25">
        <f>28420/1000</f>
        <v>28.42</v>
      </c>
      <c r="E65" s="8">
        <f t="shared" si="31"/>
        <v>11320.18</v>
      </c>
      <c r="F65" s="8">
        <f t="shared" si="27"/>
        <v>7016.2469999999985</v>
      </c>
      <c r="G65" s="4"/>
      <c r="H65" s="4"/>
      <c r="I65" s="20">
        <f t="shared" si="30"/>
        <v>7016.2469999999985</v>
      </c>
      <c r="J65" s="4"/>
      <c r="K65" s="7"/>
      <c r="L65" s="7"/>
      <c r="M65" s="7">
        <f t="shared" si="23"/>
        <v>0</v>
      </c>
      <c r="N65" s="8"/>
      <c r="O65" s="8"/>
      <c r="P65" s="8"/>
      <c r="Q65" s="8">
        <f t="shared" si="5"/>
        <v>0</v>
      </c>
      <c r="R65" s="8"/>
      <c r="S65" s="8"/>
      <c r="T65" s="8"/>
      <c r="U65" s="8">
        <f t="shared" si="28"/>
        <v>0</v>
      </c>
      <c r="V65" s="4"/>
      <c r="W65" s="4"/>
      <c r="X65" s="4"/>
      <c r="Y65" s="4"/>
      <c r="Z65" s="8"/>
      <c r="AA65" s="8"/>
      <c r="AB65" s="8">
        <v>9.0950000000000006</v>
      </c>
      <c r="AC65" s="8">
        <v>835</v>
      </c>
      <c r="AD65" s="9"/>
    </row>
    <row r="66" spans="2:30" x14ac:dyDescent="0.2">
      <c r="B66" s="4">
        <f t="shared" si="0"/>
        <v>59</v>
      </c>
      <c r="C66" s="34">
        <v>46066</v>
      </c>
      <c r="D66" s="25">
        <f>100580/1000</f>
        <v>100.58</v>
      </c>
      <c r="E66" s="8">
        <f t="shared" si="31"/>
        <v>11420.76</v>
      </c>
      <c r="F66" s="8">
        <f t="shared" si="27"/>
        <v>7116.8269999999984</v>
      </c>
      <c r="G66" s="4"/>
      <c r="H66" s="4"/>
      <c r="I66" s="20">
        <f t="shared" si="30"/>
        <v>7116.8269999999984</v>
      </c>
      <c r="J66" s="4"/>
      <c r="K66" s="7"/>
      <c r="L66" s="7"/>
      <c r="M66" s="7">
        <f>J66-K66-L66</f>
        <v>0</v>
      </c>
      <c r="N66" s="8"/>
      <c r="O66" s="8"/>
      <c r="P66" s="8">
        <v>27.31</v>
      </c>
      <c r="Q66" s="8">
        <f t="shared" si="5"/>
        <v>-27.31</v>
      </c>
      <c r="R66" s="8"/>
      <c r="S66" s="8"/>
      <c r="T66" s="8"/>
      <c r="U66" s="8">
        <f t="shared" si="28"/>
        <v>0</v>
      </c>
      <c r="V66" s="4"/>
      <c r="W66" s="4"/>
      <c r="X66" s="4"/>
      <c r="Y66" s="4"/>
      <c r="Z66" s="8"/>
      <c r="AA66" s="8"/>
      <c r="AB66" s="8">
        <v>8.9130000000000003</v>
      </c>
      <c r="AC66" s="8">
        <v>705</v>
      </c>
      <c r="AD66" s="9"/>
    </row>
    <row r="67" spans="2:30" x14ac:dyDescent="0.2">
      <c r="B67" s="4">
        <f t="shared" si="0"/>
        <v>60</v>
      </c>
      <c r="C67" s="34">
        <v>46067</v>
      </c>
      <c r="D67" s="25">
        <v>196.78</v>
      </c>
      <c r="E67" s="8">
        <f t="shared" si="31"/>
        <v>11617.54</v>
      </c>
      <c r="F67" s="8">
        <f t="shared" si="27"/>
        <v>7313.6069999999982</v>
      </c>
      <c r="G67" s="4"/>
      <c r="H67" s="4"/>
      <c r="I67" s="20">
        <f t="shared" si="30"/>
        <v>7313.6069999999982</v>
      </c>
      <c r="J67" s="4"/>
      <c r="K67" s="7"/>
      <c r="L67" s="7"/>
      <c r="M67" s="7">
        <f t="shared" si="23"/>
        <v>0</v>
      </c>
      <c r="N67" s="8"/>
      <c r="O67" s="8"/>
      <c r="P67" s="8">
        <v>18.59</v>
      </c>
      <c r="Q67" s="8">
        <f t="shared" si="5"/>
        <v>-18.59</v>
      </c>
      <c r="R67" s="8"/>
      <c r="S67" s="8"/>
      <c r="T67" s="8"/>
      <c r="U67" s="8">
        <f t="shared" si="28"/>
        <v>0</v>
      </c>
      <c r="V67" s="4"/>
      <c r="W67" s="4"/>
      <c r="X67" s="4"/>
      <c r="Y67" s="4"/>
      <c r="Z67" s="8"/>
      <c r="AA67" s="8"/>
      <c r="AB67" s="8">
        <v>8.81</v>
      </c>
      <c r="AC67" s="8">
        <v>700</v>
      </c>
      <c r="AD67" s="9"/>
    </row>
    <row r="68" spans="2:30" x14ac:dyDescent="0.2">
      <c r="B68" s="4">
        <f t="shared" si="0"/>
        <v>61</v>
      </c>
      <c r="C68" s="34">
        <v>46068</v>
      </c>
      <c r="D68" s="25"/>
      <c r="E68" s="8">
        <f t="shared" si="31"/>
        <v>11617.54</v>
      </c>
      <c r="F68" s="8">
        <f t="shared" si="27"/>
        <v>7313.6069999999982</v>
      </c>
      <c r="G68" s="4"/>
      <c r="H68" s="4"/>
      <c r="I68" s="20">
        <f t="shared" si="30"/>
        <v>7313.6069999999982</v>
      </c>
      <c r="J68" s="4"/>
      <c r="K68" s="7"/>
      <c r="L68" s="7"/>
      <c r="M68" s="7">
        <f t="shared" si="23"/>
        <v>0</v>
      </c>
      <c r="N68" s="8"/>
      <c r="O68" s="8"/>
      <c r="P68" s="8"/>
      <c r="Q68" s="8">
        <f t="shared" si="5"/>
        <v>0</v>
      </c>
      <c r="R68" s="8"/>
      <c r="S68" s="8"/>
      <c r="T68" s="8"/>
      <c r="U68" s="8">
        <f t="shared" si="28"/>
        <v>0</v>
      </c>
      <c r="V68" s="4"/>
      <c r="W68" s="4"/>
      <c r="X68" s="4"/>
      <c r="Y68" s="4"/>
      <c r="Z68" s="8"/>
      <c r="AA68" s="8"/>
      <c r="AB68" s="8">
        <v>8.8620000000000001</v>
      </c>
      <c r="AC68" s="8">
        <v>521</v>
      </c>
      <c r="AD68" s="9"/>
    </row>
    <row r="69" spans="2:30" x14ac:dyDescent="0.2">
      <c r="B69" s="4">
        <f t="shared" si="0"/>
        <v>62</v>
      </c>
      <c r="C69" s="34">
        <v>46069</v>
      </c>
      <c r="D69" s="25">
        <v>57.4</v>
      </c>
      <c r="E69" s="8">
        <f t="shared" si="31"/>
        <v>11674.94</v>
      </c>
      <c r="F69" s="8">
        <f t="shared" si="27"/>
        <v>7371.0069999999978</v>
      </c>
      <c r="G69" s="4"/>
      <c r="H69" s="4"/>
      <c r="I69" s="20">
        <f t="shared" si="30"/>
        <v>7371.0069999999978</v>
      </c>
      <c r="J69" s="4"/>
      <c r="K69" s="7"/>
      <c r="L69" s="7"/>
      <c r="M69" s="7">
        <f t="shared" si="23"/>
        <v>0</v>
      </c>
      <c r="N69" s="8"/>
      <c r="O69" s="8"/>
      <c r="P69" s="8">
        <v>18.36</v>
      </c>
      <c r="Q69" s="8">
        <f t="shared" si="5"/>
        <v>-18.36</v>
      </c>
      <c r="R69" s="8"/>
      <c r="S69" s="8"/>
      <c r="T69" s="8"/>
      <c r="U69" s="8">
        <f t="shared" si="28"/>
        <v>0</v>
      </c>
      <c r="V69" s="4"/>
      <c r="W69" s="4"/>
      <c r="X69" s="4"/>
      <c r="Y69" s="4"/>
      <c r="Z69" s="8"/>
      <c r="AA69" s="8"/>
      <c r="AB69" s="8">
        <v>8.8819999999999997</v>
      </c>
      <c r="AC69" s="8">
        <v>609</v>
      </c>
      <c r="AD69" s="9"/>
    </row>
    <row r="70" spans="2:30" x14ac:dyDescent="0.2">
      <c r="B70" s="4">
        <f t="shared" si="0"/>
        <v>63</v>
      </c>
      <c r="C70" s="34">
        <v>46070</v>
      </c>
      <c r="D70" s="25"/>
      <c r="E70" s="8">
        <f t="shared" si="31"/>
        <v>11674.94</v>
      </c>
      <c r="F70" s="8">
        <f t="shared" si="27"/>
        <v>7371.0069999999978</v>
      </c>
      <c r="G70" s="4"/>
      <c r="H70" s="4"/>
      <c r="I70" s="20">
        <f t="shared" si="30"/>
        <v>7371.0069999999978</v>
      </c>
      <c r="J70" s="4"/>
      <c r="K70" s="7"/>
      <c r="L70" s="7"/>
      <c r="M70" s="7">
        <f t="shared" si="23"/>
        <v>0</v>
      </c>
      <c r="N70" s="8"/>
      <c r="O70" s="8"/>
      <c r="P70" s="8"/>
      <c r="Q70" s="8">
        <f t="shared" si="5"/>
        <v>0</v>
      </c>
      <c r="R70" s="8"/>
      <c r="S70" s="8"/>
      <c r="T70" s="8"/>
      <c r="U70" s="8">
        <f t="shared" si="28"/>
        <v>0</v>
      </c>
      <c r="V70" s="4"/>
      <c r="W70" s="4"/>
      <c r="X70" s="4"/>
      <c r="Y70" s="4"/>
      <c r="Z70" s="8"/>
      <c r="AA70" s="8"/>
      <c r="AB70" s="8">
        <f>17788/1000</f>
        <v>17.788</v>
      </c>
      <c r="AC70" s="8">
        <v>600</v>
      </c>
      <c r="AD70" s="9"/>
    </row>
    <row r="71" spans="2:30" x14ac:dyDescent="0.2">
      <c r="B71" s="4">
        <f t="shared" si="0"/>
        <v>64</v>
      </c>
      <c r="C71" s="34">
        <v>46071</v>
      </c>
      <c r="D71" s="25">
        <v>57.43</v>
      </c>
      <c r="E71" s="8">
        <f t="shared" si="31"/>
        <v>11732.37</v>
      </c>
      <c r="F71" s="8">
        <f t="shared" si="27"/>
        <v>7428.4369999999981</v>
      </c>
      <c r="G71" s="4"/>
      <c r="H71" s="4"/>
      <c r="I71" s="20">
        <f t="shared" si="30"/>
        <v>7428.4369999999981</v>
      </c>
      <c r="J71" s="4"/>
      <c r="K71" s="7"/>
      <c r="L71" s="7"/>
      <c r="M71" s="7">
        <f t="shared" si="23"/>
        <v>0</v>
      </c>
      <c r="N71" s="8"/>
      <c r="O71" s="8"/>
      <c r="P71" s="8">
        <v>9.09</v>
      </c>
      <c r="Q71" s="8">
        <f t="shared" si="5"/>
        <v>-9.09</v>
      </c>
      <c r="R71" s="8"/>
      <c r="S71" s="8"/>
      <c r="T71" s="8"/>
      <c r="U71" s="8">
        <f t="shared" si="28"/>
        <v>0</v>
      </c>
      <c r="V71" s="4"/>
      <c r="W71" s="4"/>
      <c r="X71" s="4"/>
      <c r="Y71" s="4"/>
      <c r="Z71" s="8">
        <v>4186</v>
      </c>
      <c r="AA71" s="8">
        <v>8.85</v>
      </c>
      <c r="AB71" s="8">
        <f>1454764/1000</f>
        <v>1454.7639999999999</v>
      </c>
      <c r="AC71" s="8">
        <v>4103</v>
      </c>
      <c r="AD71" s="9"/>
    </row>
    <row r="72" spans="2:30" x14ac:dyDescent="0.2">
      <c r="B72" s="4">
        <f t="shared" si="0"/>
        <v>65</v>
      </c>
      <c r="C72" s="34">
        <v>46072</v>
      </c>
      <c r="D72" s="25">
        <v>114.67</v>
      </c>
      <c r="E72" s="8">
        <f t="shared" si="31"/>
        <v>11847.04</v>
      </c>
      <c r="F72" s="8">
        <f t="shared" si="27"/>
        <v>7543.1069999999982</v>
      </c>
      <c r="G72" s="4">
        <v>84.5</v>
      </c>
      <c r="H72" s="4"/>
      <c r="I72" s="20">
        <f>F72-G72+H72</f>
        <v>7458.6069999999982</v>
      </c>
      <c r="J72" s="4">
        <v>60.695</v>
      </c>
      <c r="K72" s="7"/>
      <c r="L72" s="7"/>
      <c r="M72" s="7">
        <f t="shared" si="23"/>
        <v>60.695</v>
      </c>
      <c r="N72" s="8"/>
      <c r="O72" s="8"/>
      <c r="P72" s="8"/>
      <c r="Q72" s="8">
        <f t="shared" si="5"/>
        <v>0</v>
      </c>
      <c r="R72" s="8"/>
      <c r="S72" s="8"/>
      <c r="T72" s="8"/>
      <c r="U72" s="8">
        <f t="shared" si="28"/>
        <v>0</v>
      </c>
      <c r="V72" s="4">
        <v>3.5</v>
      </c>
      <c r="W72" s="4">
        <v>837.3</v>
      </c>
      <c r="X72" s="4">
        <v>50.58</v>
      </c>
      <c r="Y72" s="4">
        <v>604</v>
      </c>
      <c r="Z72" s="8">
        <v>8139</v>
      </c>
      <c r="AA72" s="8">
        <v>88.5</v>
      </c>
      <c r="AB72" s="8">
        <f>2346938/1000</f>
        <v>2346.9380000000001</v>
      </c>
      <c r="AC72" s="8">
        <v>5889</v>
      </c>
      <c r="AD72" s="9"/>
    </row>
    <row r="73" spans="2:30" x14ac:dyDescent="0.2">
      <c r="B73" s="4">
        <f t="shared" si="0"/>
        <v>66</v>
      </c>
      <c r="C73" s="34">
        <v>46073</v>
      </c>
      <c r="D73" s="25">
        <v>57.39</v>
      </c>
      <c r="E73" s="8">
        <f>E72+D73</f>
        <v>11904.43</v>
      </c>
      <c r="F73" s="8">
        <f t="shared" si="27"/>
        <v>7515.9969999999985</v>
      </c>
      <c r="G73" s="4">
        <v>307.8</v>
      </c>
      <c r="H73" s="4"/>
      <c r="I73" s="20">
        <f t="shared" si="30"/>
        <v>7208.1969999999983</v>
      </c>
      <c r="J73" s="4">
        <v>288.87599999999998</v>
      </c>
      <c r="K73" s="7"/>
      <c r="L73" s="7"/>
      <c r="M73" s="7">
        <f t="shared" si="23"/>
        <v>288.87599999999998</v>
      </c>
      <c r="N73" s="8"/>
      <c r="O73" s="8"/>
      <c r="P73" s="8"/>
      <c r="Q73" s="8">
        <f t="shared" si="5"/>
        <v>0</v>
      </c>
      <c r="R73" s="8"/>
      <c r="S73" s="8"/>
      <c r="T73" s="8"/>
      <c r="U73" s="8">
        <f t="shared" si="28"/>
        <v>0</v>
      </c>
      <c r="V73" s="4">
        <v>4.0129999999999999</v>
      </c>
      <c r="W73" s="4">
        <v>3130.1</v>
      </c>
      <c r="X73" s="4">
        <v>184.6</v>
      </c>
      <c r="Y73" s="4">
        <v>971.72</v>
      </c>
      <c r="Z73" s="8">
        <v>6877</v>
      </c>
      <c r="AA73" s="8">
        <v>42.58</v>
      </c>
      <c r="AB73" s="8">
        <f>3055830/1000</f>
        <v>3055.83</v>
      </c>
      <c r="AC73" s="8">
        <v>7197</v>
      </c>
      <c r="AD73" s="9"/>
    </row>
    <row r="74" spans="2:30" x14ac:dyDescent="0.2">
      <c r="B74" s="4">
        <f t="shared" si="0"/>
        <v>67</v>
      </c>
      <c r="C74" s="34">
        <v>46074</v>
      </c>
      <c r="D74" s="25">
        <v>57.32</v>
      </c>
      <c r="E74" s="8">
        <f t="shared" si="31"/>
        <v>11961.75</v>
      </c>
      <c r="F74" s="8">
        <f t="shared" si="27"/>
        <v>7265.516999999998</v>
      </c>
      <c r="G74" s="4">
        <v>303.2</v>
      </c>
      <c r="H74" s="4"/>
      <c r="I74" s="20">
        <f t="shared" si="30"/>
        <v>6962.3169999999982</v>
      </c>
      <c r="J74" s="4">
        <v>282.22500000000002</v>
      </c>
      <c r="K74" s="7"/>
      <c r="L74" s="7"/>
      <c r="M74" s="7">
        <f t="shared" si="23"/>
        <v>282.22500000000002</v>
      </c>
      <c r="N74" s="8"/>
      <c r="O74" s="8"/>
      <c r="P74" s="8">
        <v>27.18</v>
      </c>
      <c r="Q74" s="8">
        <f t="shared" si="5"/>
        <v>-27.18</v>
      </c>
      <c r="R74" s="8"/>
      <c r="S74" s="8"/>
      <c r="T74" s="8"/>
      <c r="U74" s="8">
        <f t="shared" si="28"/>
        <v>0</v>
      </c>
      <c r="V74" s="4">
        <v>11.071999999999999</v>
      </c>
      <c r="W74" s="4">
        <v>3023.4</v>
      </c>
      <c r="X74" s="4">
        <v>181.9</v>
      </c>
      <c r="Y74" s="4">
        <v>1088.33</v>
      </c>
      <c r="Z74" s="8">
        <v>5998</v>
      </c>
      <c r="AA74" s="8">
        <v>44.28</v>
      </c>
      <c r="AB74" s="8">
        <f>3088521/1000</f>
        <v>3088.5210000000002</v>
      </c>
      <c r="AC74" s="8">
        <v>7156</v>
      </c>
      <c r="AD74" s="9"/>
    </row>
    <row r="75" spans="2:30" x14ac:dyDescent="0.2">
      <c r="B75" s="4">
        <f t="shared" ref="B75:B138" si="32">IF(C75="","",+B74+1)</f>
        <v>68</v>
      </c>
      <c r="C75" s="34">
        <v>46075</v>
      </c>
      <c r="D75" s="25"/>
      <c r="E75" s="8">
        <f t="shared" si="31"/>
        <v>11961.75</v>
      </c>
      <c r="F75" s="8">
        <f t="shared" si="27"/>
        <v>6962.3169999999982</v>
      </c>
      <c r="G75" s="4">
        <v>311.8</v>
      </c>
      <c r="H75" s="4"/>
      <c r="I75" s="20">
        <f t="shared" si="30"/>
        <v>6650.516999999998</v>
      </c>
      <c r="J75" s="4">
        <v>269.99</v>
      </c>
      <c r="K75" s="7"/>
      <c r="L75" s="7"/>
      <c r="M75" s="7">
        <f t="shared" si="23"/>
        <v>269.99</v>
      </c>
      <c r="N75" s="8"/>
      <c r="O75" s="8"/>
      <c r="P75" s="8"/>
      <c r="Q75" s="8">
        <f t="shared" si="5"/>
        <v>0</v>
      </c>
      <c r="R75" s="8"/>
      <c r="S75" s="8"/>
      <c r="T75" s="8"/>
      <c r="U75" s="8">
        <f t="shared" si="28"/>
        <v>0</v>
      </c>
      <c r="V75" s="4">
        <v>21.876000000000001</v>
      </c>
      <c r="W75" s="4">
        <v>3151</v>
      </c>
      <c r="X75" s="4">
        <v>187.2</v>
      </c>
      <c r="Y75" s="4">
        <f>1028</f>
        <v>1028</v>
      </c>
      <c r="Z75" s="8">
        <v>5849</v>
      </c>
      <c r="AA75" s="8">
        <v>44.3</v>
      </c>
      <c r="AB75" s="8">
        <f>3146051/1000</f>
        <v>3146.0509999999999</v>
      </c>
      <c r="AC75" s="8">
        <v>7319</v>
      </c>
      <c r="AD75" s="9"/>
    </row>
    <row r="76" spans="2:30" x14ac:dyDescent="0.2">
      <c r="B76" s="4">
        <f t="shared" si="32"/>
        <v>69</v>
      </c>
      <c r="C76" s="34">
        <v>46076</v>
      </c>
      <c r="D76" s="25">
        <v>57.38</v>
      </c>
      <c r="E76" s="8">
        <f t="shared" si="31"/>
        <v>12019.13</v>
      </c>
      <c r="F76" s="8">
        <f>I75+D76</f>
        <v>6707.8969999999981</v>
      </c>
      <c r="G76" s="4">
        <v>68.400000000000006</v>
      </c>
      <c r="H76" s="4"/>
      <c r="I76" s="20">
        <f t="shared" si="30"/>
        <v>6639.4969999999985</v>
      </c>
      <c r="J76" s="4">
        <v>80.69</v>
      </c>
      <c r="K76" s="7"/>
      <c r="L76" s="7"/>
      <c r="M76" s="7">
        <f t="shared" si="23"/>
        <v>80.69</v>
      </c>
      <c r="N76" s="8"/>
      <c r="O76" s="8"/>
      <c r="P76" s="8"/>
      <c r="Q76" s="8">
        <f t="shared" si="5"/>
        <v>0</v>
      </c>
      <c r="R76" s="8"/>
      <c r="S76" s="8"/>
      <c r="T76" s="8"/>
      <c r="U76" s="8">
        <f t="shared" si="28"/>
        <v>0</v>
      </c>
      <c r="V76" s="4">
        <v>17.562000000000001</v>
      </c>
      <c r="W76" s="4">
        <v>693.8</v>
      </c>
      <c r="X76" s="4">
        <v>41</v>
      </c>
      <c r="Y76" s="4">
        <v>705.3</v>
      </c>
      <c r="Z76" s="8">
        <v>5947</v>
      </c>
      <c r="AA76" s="8">
        <v>37.64</v>
      </c>
      <c r="AB76" s="8">
        <f>2690669/1000</f>
        <v>2690.6689999999999</v>
      </c>
      <c r="AC76" s="8">
        <v>6317</v>
      </c>
      <c r="AD76" s="9"/>
    </row>
    <row r="77" spans="2:30" x14ac:dyDescent="0.2">
      <c r="B77" s="4">
        <f t="shared" si="32"/>
        <v>70</v>
      </c>
      <c r="C77" s="34">
        <v>46077</v>
      </c>
      <c r="D77" s="25">
        <v>114.64</v>
      </c>
      <c r="E77" s="8">
        <f t="shared" si="31"/>
        <v>12133.769999999999</v>
      </c>
      <c r="F77" s="8">
        <f>I76+D77</f>
        <v>6754.1369999999988</v>
      </c>
      <c r="G77" s="4"/>
      <c r="H77" s="4"/>
      <c r="I77" s="20">
        <f>F77-G77+H77</f>
        <v>6754.1369999999988</v>
      </c>
      <c r="J77" s="4">
        <v>22.236999999999998</v>
      </c>
      <c r="K77" s="7"/>
      <c r="L77" s="7"/>
      <c r="M77" s="7">
        <f t="shared" si="23"/>
        <v>22.236999999999998</v>
      </c>
      <c r="N77" s="8"/>
      <c r="O77" s="8"/>
      <c r="P77" s="8"/>
      <c r="Q77" s="8">
        <f t="shared" si="5"/>
        <v>0</v>
      </c>
      <c r="R77" s="8"/>
      <c r="S77" s="8"/>
      <c r="T77" s="8"/>
      <c r="U77" s="8">
        <f t="shared" si="28"/>
        <v>0</v>
      </c>
      <c r="V77" s="4">
        <v>19.765000000000001</v>
      </c>
      <c r="W77" s="4"/>
      <c r="X77" s="4"/>
      <c r="Y77" s="4"/>
      <c r="Z77" s="8">
        <v>4494</v>
      </c>
      <c r="AA77" s="8">
        <v>20.27</v>
      </c>
      <c r="AB77" s="8">
        <f>1524768/1000</f>
        <v>1524.768</v>
      </c>
      <c r="AC77" s="8">
        <v>4357</v>
      </c>
      <c r="AD77" s="9"/>
    </row>
    <row r="78" spans="2:30" x14ac:dyDescent="0.2">
      <c r="B78" s="4">
        <f t="shared" si="32"/>
        <v>71</v>
      </c>
      <c r="C78" s="34">
        <v>46078</v>
      </c>
      <c r="D78" s="25">
        <v>114.75</v>
      </c>
      <c r="E78" s="8">
        <f t="shared" si="31"/>
        <v>12248.519999999999</v>
      </c>
      <c r="F78" s="8">
        <f t="shared" si="27"/>
        <v>6868.8869999999988</v>
      </c>
      <c r="G78" s="4"/>
      <c r="H78" s="4"/>
      <c r="I78" s="20">
        <f>F78-G78+H78</f>
        <v>6868.8869999999988</v>
      </c>
      <c r="J78" s="4"/>
      <c r="K78" s="7"/>
      <c r="L78" s="7"/>
      <c r="M78" s="7">
        <f t="shared" si="23"/>
        <v>0</v>
      </c>
      <c r="N78" s="8"/>
      <c r="O78" s="8"/>
      <c r="P78" s="8">
        <v>18.05</v>
      </c>
      <c r="Q78" s="8">
        <f t="shared" si="5"/>
        <v>-18.05</v>
      </c>
      <c r="R78" s="8"/>
      <c r="S78" s="8"/>
      <c r="T78" s="8"/>
      <c r="U78" s="8">
        <f t="shared" si="28"/>
        <v>0</v>
      </c>
      <c r="V78" s="4"/>
      <c r="W78" s="4"/>
      <c r="X78" s="4"/>
      <c r="Y78" s="4"/>
      <c r="Z78" s="8"/>
      <c r="AA78" s="8"/>
      <c r="AB78" s="8">
        <f>9203/1000</f>
        <v>9.2029999999999994</v>
      </c>
      <c r="AC78" s="8">
        <v>1098</v>
      </c>
      <c r="AD78" s="9"/>
    </row>
    <row r="79" spans="2:30" x14ac:dyDescent="0.2">
      <c r="B79" s="4">
        <f t="shared" si="32"/>
        <v>72</v>
      </c>
      <c r="C79" s="34">
        <v>46079</v>
      </c>
      <c r="D79" s="25">
        <v>100.49</v>
      </c>
      <c r="E79" s="8">
        <f t="shared" si="31"/>
        <v>12349.009999999998</v>
      </c>
      <c r="F79" s="8">
        <f t="shared" si="27"/>
        <v>6969.3769999999986</v>
      </c>
      <c r="G79" s="4"/>
      <c r="H79" s="4"/>
      <c r="I79" s="20">
        <f t="shared" si="30"/>
        <v>6969.3769999999986</v>
      </c>
      <c r="J79" s="4"/>
      <c r="K79" s="7"/>
      <c r="L79" s="7"/>
      <c r="M79" s="7">
        <f t="shared" si="23"/>
        <v>0</v>
      </c>
      <c r="N79" s="8"/>
      <c r="O79" s="8"/>
      <c r="P79" s="8"/>
      <c r="Q79" s="8">
        <f t="shared" si="5"/>
        <v>0</v>
      </c>
      <c r="R79" s="8"/>
      <c r="S79" s="8"/>
      <c r="T79" s="8"/>
      <c r="U79" s="8">
        <f t="shared" si="28"/>
        <v>0</v>
      </c>
      <c r="V79" s="4"/>
      <c r="W79" s="4"/>
      <c r="X79" s="4"/>
      <c r="Y79" s="4"/>
      <c r="Z79" s="8"/>
      <c r="AA79" s="8"/>
      <c r="AB79" s="8">
        <f>8835/1000</f>
        <v>8.8350000000000009</v>
      </c>
      <c r="AC79" s="8">
        <v>922</v>
      </c>
      <c r="AD79" s="9"/>
    </row>
    <row r="80" spans="2:30" x14ac:dyDescent="0.2">
      <c r="B80" s="4">
        <f t="shared" si="32"/>
        <v>73</v>
      </c>
      <c r="C80" s="34">
        <v>46080</v>
      </c>
      <c r="D80" s="25">
        <v>57.34</v>
      </c>
      <c r="E80" s="8">
        <f t="shared" si="31"/>
        <v>12406.349999999999</v>
      </c>
      <c r="F80" s="8">
        <f>I79+D80</f>
        <v>7026.7169999999987</v>
      </c>
      <c r="G80" s="4"/>
      <c r="H80" s="4"/>
      <c r="I80" s="20">
        <f>F80-G80+H80</f>
        <v>7026.7169999999987</v>
      </c>
      <c r="J80" s="4"/>
      <c r="K80" s="7"/>
      <c r="L80" s="7"/>
      <c r="M80" s="7">
        <f t="shared" si="23"/>
        <v>0</v>
      </c>
      <c r="N80" s="8"/>
      <c r="O80" s="8"/>
      <c r="P80" s="8"/>
      <c r="Q80" s="8">
        <f t="shared" si="5"/>
        <v>0</v>
      </c>
      <c r="R80" s="8"/>
      <c r="S80" s="8"/>
      <c r="T80" s="8"/>
      <c r="U80" s="8">
        <f t="shared" si="28"/>
        <v>0</v>
      </c>
      <c r="V80" s="4"/>
      <c r="W80" s="4"/>
      <c r="X80" s="4"/>
      <c r="Y80" s="4"/>
      <c r="Z80" s="8"/>
      <c r="AA80" s="8"/>
      <c r="AB80" s="8">
        <f>8942/1000</f>
        <v>8.9420000000000002</v>
      </c>
      <c r="AC80" s="8">
        <v>1200</v>
      </c>
      <c r="AD80" s="9"/>
    </row>
    <row r="81" spans="2:30" x14ac:dyDescent="0.2">
      <c r="B81" s="4">
        <f t="shared" si="32"/>
        <v>74</v>
      </c>
      <c r="C81" s="34">
        <v>46081</v>
      </c>
      <c r="D81" s="25">
        <v>99.9</v>
      </c>
      <c r="E81" s="8">
        <f t="shared" si="31"/>
        <v>12506.249999999998</v>
      </c>
      <c r="F81" s="8">
        <f t="shared" si="27"/>
        <v>7126.6169999999984</v>
      </c>
      <c r="G81" s="4"/>
      <c r="H81" s="4"/>
      <c r="I81" s="20">
        <f t="shared" si="30"/>
        <v>7126.6169999999984</v>
      </c>
      <c r="J81" s="4"/>
      <c r="K81" s="7"/>
      <c r="L81" s="7"/>
      <c r="M81" s="7">
        <f t="shared" si="23"/>
        <v>0</v>
      </c>
      <c r="N81" s="8"/>
      <c r="O81" s="8"/>
      <c r="P81" s="8">
        <v>36.75</v>
      </c>
      <c r="Q81" s="8">
        <f t="shared" si="5"/>
        <v>-36.75</v>
      </c>
      <c r="R81" s="8"/>
      <c r="S81" s="8"/>
      <c r="T81" s="8"/>
      <c r="U81" s="8">
        <f t="shared" si="28"/>
        <v>0</v>
      </c>
      <c r="V81" s="4"/>
      <c r="W81" s="4"/>
      <c r="X81" s="4"/>
      <c r="Y81" s="4"/>
      <c r="Z81" s="8"/>
      <c r="AA81" s="8"/>
      <c r="AB81" s="8">
        <f>8920/1000</f>
        <v>8.92</v>
      </c>
      <c r="AC81" s="8">
        <v>1103</v>
      </c>
      <c r="AD81" s="9"/>
    </row>
    <row r="82" spans="2:30" x14ac:dyDescent="0.2">
      <c r="B82" s="4">
        <f t="shared" si="32"/>
        <v>75</v>
      </c>
      <c r="C82" s="34">
        <v>46082</v>
      </c>
      <c r="D82" s="25">
        <v>0</v>
      </c>
      <c r="E82" s="8">
        <f t="shared" si="31"/>
        <v>12506.249999999998</v>
      </c>
      <c r="F82" s="8">
        <f t="shared" si="27"/>
        <v>7126.6169999999984</v>
      </c>
      <c r="G82" s="4"/>
      <c r="H82" s="4"/>
      <c r="I82" s="20">
        <f t="shared" si="30"/>
        <v>7126.6169999999984</v>
      </c>
      <c r="J82" s="4"/>
      <c r="K82" s="7"/>
      <c r="L82" s="7"/>
      <c r="M82" s="7">
        <f t="shared" si="23"/>
        <v>0</v>
      </c>
      <c r="N82" s="8"/>
      <c r="O82" s="8"/>
      <c r="P82" s="8"/>
      <c r="Q82" s="8">
        <f t="shared" si="5"/>
        <v>0</v>
      </c>
      <c r="R82" s="8"/>
      <c r="S82" s="8"/>
      <c r="T82" s="8"/>
      <c r="U82" s="8">
        <f t="shared" si="28"/>
        <v>0</v>
      </c>
      <c r="V82" s="4"/>
      <c r="W82" s="4"/>
      <c r="X82" s="4"/>
      <c r="Y82" s="4"/>
      <c r="Z82" s="8"/>
      <c r="AA82" s="8"/>
      <c r="AB82" s="8">
        <f>8.962</f>
        <v>8.9619999999999997</v>
      </c>
      <c r="AC82" s="8">
        <v>700</v>
      </c>
      <c r="AD82" s="9"/>
    </row>
    <row r="83" spans="2:30" x14ac:dyDescent="0.2">
      <c r="B83" s="4">
        <f t="shared" si="32"/>
        <v>76</v>
      </c>
      <c r="C83" s="34">
        <v>46083</v>
      </c>
      <c r="D83" s="25">
        <f>100260/1000</f>
        <v>100.26</v>
      </c>
      <c r="E83" s="8">
        <f t="shared" si="31"/>
        <v>12606.509999999998</v>
      </c>
      <c r="F83" s="8">
        <f t="shared" si="27"/>
        <v>7226.8769999999986</v>
      </c>
      <c r="G83" s="4"/>
      <c r="H83" s="4"/>
      <c r="I83" s="20">
        <f t="shared" si="30"/>
        <v>7226.8769999999986</v>
      </c>
      <c r="J83" s="4"/>
      <c r="K83" s="7"/>
      <c r="L83" s="7"/>
      <c r="M83" s="7">
        <f t="shared" si="23"/>
        <v>0</v>
      </c>
      <c r="N83" s="8"/>
      <c r="O83" s="8"/>
      <c r="P83" s="8"/>
      <c r="Q83" s="8">
        <f t="shared" si="5"/>
        <v>0</v>
      </c>
      <c r="R83" s="8"/>
      <c r="S83" s="8"/>
      <c r="T83" s="8"/>
      <c r="U83" s="8">
        <f t="shared" si="28"/>
        <v>0</v>
      </c>
      <c r="V83" s="4"/>
      <c r="W83" s="4"/>
      <c r="X83" s="4"/>
      <c r="Y83" s="4"/>
      <c r="Z83" s="8"/>
      <c r="AA83" s="8"/>
      <c r="AB83" s="8">
        <f>8.722</f>
        <v>8.7219999999999995</v>
      </c>
      <c r="AC83" s="8">
        <v>1175</v>
      </c>
      <c r="AD83" s="9"/>
    </row>
    <row r="84" spans="2:30" x14ac:dyDescent="0.2">
      <c r="B84" s="4">
        <f t="shared" si="32"/>
        <v>77</v>
      </c>
      <c r="C84" s="34">
        <v>46084</v>
      </c>
      <c r="D84" s="25">
        <v>100.01</v>
      </c>
      <c r="E84" s="8">
        <f t="shared" si="31"/>
        <v>12706.519999999999</v>
      </c>
      <c r="F84" s="8">
        <f t="shared" si="27"/>
        <v>7326.8869999999988</v>
      </c>
      <c r="G84" s="4"/>
      <c r="H84" s="4"/>
      <c r="I84" s="20">
        <f t="shared" si="30"/>
        <v>7326.8869999999988</v>
      </c>
      <c r="J84" s="4"/>
      <c r="K84" s="7"/>
      <c r="L84" s="7"/>
      <c r="M84" s="7">
        <f t="shared" si="23"/>
        <v>0</v>
      </c>
      <c r="N84" s="8"/>
      <c r="O84" s="8"/>
      <c r="P84" s="8"/>
      <c r="Q84" s="8">
        <f t="shared" si="5"/>
        <v>0</v>
      </c>
      <c r="R84" s="8"/>
      <c r="S84" s="8"/>
      <c r="T84" s="8"/>
      <c r="U84" s="8">
        <f t="shared" si="28"/>
        <v>0</v>
      </c>
      <c r="V84" s="4"/>
      <c r="W84" s="4"/>
      <c r="X84" s="4"/>
      <c r="Y84" s="4"/>
      <c r="Z84" s="8">
        <v>103</v>
      </c>
      <c r="AA84" s="8"/>
      <c r="AB84" s="8">
        <f>8937/1000</f>
        <v>8.9369999999999994</v>
      </c>
      <c r="AC84" s="8">
        <v>1065</v>
      </c>
      <c r="AD84" s="9"/>
    </row>
    <row r="85" spans="2:30" x14ac:dyDescent="0.2">
      <c r="B85" s="4">
        <f t="shared" si="32"/>
        <v>78</v>
      </c>
      <c r="C85" s="34">
        <v>46085</v>
      </c>
      <c r="D85" s="25">
        <v>99.92</v>
      </c>
      <c r="E85" s="8">
        <f t="shared" si="31"/>
        <v>12806.439999999999</v>
      </c>
      <c r="F85" s="8">
        <f t="shared" si="27"/>
        <v>7426.8069999999989</v>
      </c>
      <c r="G85" s="4"/>
      <c r="H85" s="4"/>
      <c r="I85" s="20">
        <f t="shared" si="30"/>
        <v>7426.8069999999989</v>
      </c>
      <c r="J85" s="4"/>
      <c r="K85" s="7"/>
      <c r="L85" s="7"/>
      <c r="M85" s="7">
        <f t="shared" si="23"/>
        <v>0</v>
      </c>
      <c r="N85" s="8"/>
      <c r="O85" s="8"/>
      <c r="P85" s="8"/>
      <c r="Q85" s="8">
        <f t="shared" si="5"/>
        <v>0</v>
      </c>
      <c r="R85" s="8"/>
      <c r="S85" s="8"/>
      <c r="T85" s="8"/>
      <c r="U85" s="8">
        <f t="shared" si="28"/>
        <v>0</v>
      </c>
      <c r="V85" s="4"/>
      <c r="W85" s="4"/>
      <c r="X85" s="4"/>
      <c r="Y85" s="4"/>
      <c r="Z85" s="8"/>
      <c r="AA85" s="8"/>
      <c r="AB85" s="8">
        <f>9133/1000</f>
        <v>9.1329999999999991</v>
      </c>
      <c r="AC85" s="8">
        <v>918</v>
      </c>
      <c r="AD85" s="9"/>
    </row>
    <row r="86" spans="2:30" x14ac:dyDescent="0.2">
      <c r="B86" s="4">
        <f t="shared" si="32"/>
        <v>79</v>
      </c>
      <c r="C86" s="34">
        <v>46086</v>
      </c>
      <c r="D86" s="25">
        <v>100.14</v>
      </c>
      <c r="E86" s="8">
        <f t="shared" si="31"/>
        <v>12906.579999999998</v>
      </c>
      <c r="F86" s="8">
        <f t="shared" si="27"/>
        <v>7526.9469999999992</v>
      </c>
      <c r="G86" s="4"/>
      <c r="H86" s="4"/>
      <c r="I86" s="20">
        <f t="shared" si="30"/>
        <v>7526.9469999999992</v>
      </c>
      <c r="J86" s="4"/>
      <c r="K86" s="7"/>
      <c r="L86" s="7"/>
      <c r="M86" s="7">
        <f t="shared" si="23"/>
        <v>0</v>
      </c>
      <c r="N86" s="8"/>
      <c r="O86" s="8"/>
      <c r="P86" s="8">
        <v>9.06</v>
      </c>
      <c r="Q86" s="8">
        <f t="shared" si="5"/>
        <v>-9.06</v>
      </c>
      <c r="R86" s="8"/>
      <c r="S86" s="8"/>
      <c r="T86" s="8"/>
      <c r="U86" s="8">
        <f t="shared" si="28"/>
        <v>0</v>
      </c>
      <c r="V86" s="4"/>
      <c r="W86" s="4"/>
      <c r="X86" s="4"/>
      <c r="Y86" s="4"/>
      <c r="Z86" s="8"/>
      <c r="AA86" s="8"/>
      <c r="AB86" s="8">
        <f>9233/1000</f>
        <v>9.2330000000000005</v>
      </c>
      <c r="AC86" s="8">
        <v>903</v>
      </c>
      <c r="AD86" s="9"/>
    </row>
    <row r="87" spans="2:30" x14ac:dyDescent="0.2">
      <c r="B87" s="4">
        <f t="shared" si="32"/>
        <v>80</v>
      </c>
      <c r="C87" s="34">
        <v>46087</v>
      </c>
      <c r="D87" s="25">
        <v>86.53</v>
      </c>
      <c r="E87" s="8">
        <f t="shared" si="31"/>
        <v>12993.109999999999</v>
      </c>
      <c r="F87" s="8">
        <f t="shared" si="27"/>
        <v>7613.476999999999</v>
      </c>
      <c r="G87" s="4"/>
      <c r="H87" s="4"/>
      <c r="I87" s="20">
        <f t="shared" si="30"/>
        <v>7613.476999999999</v>
      </c>
      <c r="J87" s="4"/>
      <c r="K87" s="7"/>
      <c r="L87" s="7"/>
      <c r="M87" s="7">
        <f t="shared" si="23"/>
        <v>0</v>
      </c>
      <c r="N87" s="8"/>
      <c r="O87" s="8"/>
      <c r="P87" s="8">
        <v>66.39</v>
      </c>
      <c r="Q87" s="8">
        <f t="shared" si="5"/>
        <v>-66.39</v>
      </c>
      <c r="R87" s="8"/>
      <c r="S87" s="8"/>
      <c r="T87" s="8"/>
      <c r="U87" s="8">
        <f t="shared" si="28"/>
        <v>0</v>
      </c>
      <c r="V87" s="4"/>
      <c r="W87" s="4"/>
      <c r="X87" s="4"/>
      <c r="Y87" s="4"/>
      <c r="Z87" s="8"/>
      <c r="AA87" s="8"/>
      <c r="AB87" s="8">
        <f>8990/1000</f>
        <v>8.99</v>
      </c>
      <c r="AC87" s="8">
        <v>937</v>
      </c>
      <c r="AD87" s="9"/>
    </row>
    <row r="88" spans="2:30" x14ac:dyDescent="0.2">
      <c r="B88" s="4">
        <f t="shared" si="32"/>
        <v>81</v>
      </c>
      <c r="C88" s="34">
        <v>46088</v>
      </c>
      <c r="D88" s="25"/>
      <c r="E88" s="8">
        <f t="shared" si="31"/>
        <v>12993.109999999999</v>
      </c>
      <c r="F88" s="8">
        <f t="shared" si="27"/>
        <v>7613.476999999999</v>
      </c>
      <c r="G88" s="4"/>
      <c r="H88" s="4"/>
      <c r="I88" s="20">
        <f t="shared" si="30"/>
        <v>7613.476999999999</v>
      </c>
      <c r="J88" s="4"/>
      <c r="K88" s="7"/>
      <c r="L88" s="7"/>
      <c r="M88" s="7">
        <f t="shared" si="23"/>
        <v>0</v>
      </c>
      <c r="N88" s="8"/>
      <c r="O88" s="8"/>
      <c r="P88" s="8">
        <f>9040/1000</f>
        <v>9.0399999999999991</v>
      </c>
      <c r="Q88" s="8">
        <f t="shared" ref="Q88:Q182" si="33">N88-O88-P88</f>
        <v>-9.0399999999999991</v>
      </c>
      <c r="R88" s="8"/>
      <c r="S88" s="8"/>
      <c r="T88" s="8"/>
      <c r="U88" s="8">
        <f t="shared" si="28"/>
        <v>0</v>
      </c>
      <c r="V88" s="4"/>
      <c r="W88" s="4"/>
      <c r="X88" s="4"/>
      <c r="Y88" s="4"/>
      <c r="Z88" s="8"/>
      <c r="AA88" s="8"/>
      <c r="AB88" s="8">
        <f>9180/1000</f>
        <v>9.18</v>
      </c>
      <c r="AC88" s="8">
        <v>901</v>
      </c>
      <c r="AD88" s="9"/>
    </row>
    <row r="89" spans="2:30" x14ac:dyDescent="0.2">
      <c r="B89" s="4">
        <f t="shared" si="32"/>
        <v>82</v>
      </c>
      <c r="C89" s="34">
        <v>46089</v>
      </c>
      <c r="D89" s="25"/>
      <c r="E89" s="8">
        <f t="shared" si="31"/>
        <v>12993.109999999999</v>
      </c>
      <c r="F89" s="8">
        <f t="shared" si="27"/>
        <v>7613.476999999999</v>
      </c>
      <c r="G89" s="4"/>
      <c r="H89" s="4"/>
      <c r="I89" s="20">
        <f t="shared" si="30"/>
        <v>7613.476999999999</v>
      </c>
      <c r="J89" s="4"/>
      <c r="K89" s="7"/>
      <c r="L89" s="7"/>
      <c r="M89" s="7">
        <f t="shared" si="23"/>
        <v>0</v>
      </c>
      <c r="N89" s="8"/>
      <c r="O89" s="8"/>
      <c r="P89" s="8"/>
      <c r="Q89" s="8">
        <f t="shared" si="33"/>
        <v>0</v>
      </c>
      <c r="R89" s="8"/>
      <c r="S89" s="8"/>
      <c r="T89" s="8"/>
      <c r="U89" s="8">
        <f t="shared" si="28"/>
        <v>0</v>
      </c>
      <c r="V89" s="4"/>
      <c r="W89" s="4"/>
      <c r="X89" s="4"/>
      <c r="Y89" s="4"/>
      <c r="Z89" s="8"/>
      <c r="AA89" s="8"/>
      <c r="AB89" s="8">
        <f>9274/1000</f>
        <v>9.2739999999999991</v>
      </c>
      <c r="AC89" s="8">
        <v>554</v>
      </c>
      <c r="AD89" s="9"/>
    </row>
    <row r="90" spans="2:30" x14ac:dyDescent="0.2">
      <c r="B90" s="4">
        <f t="shared" si="32"/>
        <v>83</v>
      </c>
      <c r="C90" s="34">
        <v>46090</v>
      </c>
      <c r="D90" s="25"/>
      <c r="E90" s="8">
        <f t="shared" si="31"/>
        <v>12993.109999999999</v>
      </c>
      <c r="F90" s="8">
        <f t="shared" si="27"/>
        <v>7613.476999999999</v>
      </c>
      <c r="G90" s="4"/>
      <c r="H90" s="4"/>
      <c r="I90" s="20">
        <f t="shared" si="30"/>
        <v>7613.476999999999</v>
      </c>
      <c r="J90" s="4"/>
      <c r="K90" s="7"/>
      <c r="L90" s="7"/>
      <c r="M90" s="7">
        <f t="shared" si="23"/>
        <v>0</v>
      </c>
      <c r="N90" s="8"/>
      <c r="O90" s="8"/>
      <c r="P90" s="8">
        <f>84580/1000</f>
        <v>84.58</v>
      </c>
      <c r="Q90" s="8">
        <f t="shared" si="33"/>
        <v>-84.58</v>
      </c>
      <c r="R90" s="8"/>
      <c r="S90" s="8"/>
      <c r="T90" s="8"/>
      <c r="U90" s="8">
        <f t="shared" si="28"/>
        <v>0</v>
      </c>
      <c r="V90" s="4"/>
      <c r="W90" s="4"/>
      <c r="X90" s="4"/>
      <c r="Y90" s="4"/>
      <c r="Z90" s="8"/>
      <c r="AA90" s="8"/>
      <c r="AB90" s="8">
        <f>9120/1000</f>
        <v>9.1199999999999992</v>
      </c>
      <c r="AC90" s="8">
        <v>1037</v>
      </c>
      <c r="AD90" s="9"/>
    </row>
    <row r="91" spans="2:30" x14ac:dyDescent="0.2">
      <c r="B91" s="4">
        <f t="shared" si="32"/>
        <v>84</v>
      </c>
      <c r="C91" s="34">
        <v>46091</v>
      </c>
      <c r="D91" s="25"/>
      <c r="E91" s="8">
        <f t="shared" si="31"/>
        <v>12993.109999999999</v>
      </c>
      <c r="F91" s="8">
        <f t="shared" si="27"/>
        <v>7613.476999999999</v>
      </c>
      <c r="G91" s="4"/>
      <c r="H91" s="4"/>
      <c r="I91" s="20">
        <f t="shared" si="30"/>
        <v>7613.476999999999</v>
      </c>
      <c r="J91" s="4"/>
      <c r="K91" s="7"/>
      <c r="L91" s="7"/>
      <c r="M91" s="7">
        <f t="shared" si="23"/>
        <v>0</v>
      </c>
      <c r="N91" s="8"/>
      <c r="O91" s="8"/>
      <c r="P91" s="8">
        <v>0</v>
      </c>
      <c r="Q91" s="8">
        <f t="shared" si="33"/>
        <v>0</v>
      </c>
      <c r="R91" s="8"/>
      <c r="S91" s="8"/>
      <c r="T91" s="8"/>
      <c r="U91" s="8">
        <f t="shared" si="28"/>
        <v>0</v>
      </c>
      <c r="V91" s="4"/>
      <c r="W91" s="4"/>
      <c r="X91" s="4"/>
      <c r="Y91" s="4"/>
      <c r="Z91" s="8"/>
      <c r="AA91" s="8"/>
      <c r="AB91" s="8">
        <f>9013/1000</f>
        <v>9.0129999999999999</v>
      </c>
      <c r="AC91" s="8">
        <v>1159</v>
      </c>
      <c r="AD91" s="9"/>
    </row>
    <row r="92" spans="2:30" x14ac:dyDescent="0.2">
      <c r="B92" s="4">
        <f t="shared" si="32"/>
        <v>85</v>
      </c>
      <c r="C92" s="34">
        <v>46092</v>
      </c>
      <c r="D92" s="25"/>
      <c r="E92" s="8">
        <f t="shared" si="31"/>
        <v>12993.109999999999</v>
      </c>
      <c r="F92" s="8">
        <f t="shared" si="27"/>
        <v>7613.476999999999</v>
      </c>
      <c r="G92" s="4"/>
      <c r="H92" s="4"/>
      <c r="I92" s="20">
        <f t="shared" si="30"/>
        <v>7613.476999999999</v>
      </c>
      <c r="J92" s="4"/>
      <c r="K92" s="7"/>
      <c r="L92" s="7"/>
      <c r="M92" s="7">
        <f t="shared" si="23"/>
        <v>0</v>
      </c>
      <c r="N92" s="8"/>
      <c r="O92" s="8"/>
      <c r="P92" s="8">
        <f>53160/1000</f>
        <v>53.16</v>
      </c>
      <c r="Q92" s="8">
        <f t="shared" si="33"/>
        <v>-53.16</v>
      </c>
      <c r="R92" s="8"/>
      <c r="S92" s="8"/>
      <c r="T92" s="8"/>
      <c r="U92" s="8">
        <f t="shared" si="28"/>
        <v>0</v>
      </c>
      <c r="V92" s="4"/>
      <c r="W92" s="4"/>
      <c r="X92" s="4"/>
      <c r="Y92" s="4"/>
      <c r="Z92" s="8"/>
      <c r="AA92" s="8"/>
      <c r="AB92" s="8">
        <f>9010/1000</f>
        <v>9.01</v>
      </c>
      <c r="AC92" s="8">
        <f>923</f>
        <v>923</v>
      </c>
      <c r="AD92" s="9"/>
    </row>
    <row r="93" spans="2:30" x14ac:dyDescent="0.2">
      <c r="B93" s="4">
        <f t="shared" si="32"/>
        <v>86</v>
      </c>
      <c r="C93" s="34">
        <v>46093</v>
      </c>
      <c r="D93" s="25"/>
      <c r="E93" s="8">
        <f t="shared" si="31"/>
        <v>12993.109999999999</v>
      </c>
      <c r="F93" s="8">
        <f t="shared" si="27"/>
        <v>7613.476999999999</v>
      </c>
      <c r="G93" s="4"/>
      <c r="H93" s="4"/>
      <c r="I93" s="20">
        <f t="shared" si="30"/>
        <v>7613.476999999999</v>
      </c>
      <c r="J93" s="4"/>
      <c r="K93" s="7"/>
      <c r="L93" s="7"/>
      <c r="M93" s="7">
        <f t="shared" si="23"/>
        <v>0</v>
      </c>
      <c r="N93" s="8"/>
      <c r="O93" s="8"/>
      <c r="P93" s="8">
        <f>19210/1000</f>
        <v>19.21</v>
      </c>
      <c r="Q93" s="8">
        <f t="shared" si="33"/>
        <v>-19.21</v>
      </c>
      <c r="R93" s="8"/>
      <c r="S93" s="8"/>
      <c r="T93" s="8"/>
      <c r="U93" s="8">
        <f t="shared" si="28"/>
        <v>0</v>
      </c>
      <c r="V93" s="4"/>
      <c r="W93" s="4"/>
      <c r="X93" s="4"/>
      <c r="Y93" s="4"/>
      <c r="Z93" s="8"/>
      <c r="AA93" s="8"/>
      <c r="AB93" s="8">
        <f>9071/1000</f>
        <v>9.0709999999999997</v>
      </c>
      <c r="AC93" s="8">
        <f>972</f>
        <v>972</v>
      </c>
      <c r="AD93" s="9"/>
    </row>
    <row r="94" spans="2:30" x14ac:dyDescent="0.2">
      <c r="B94" s="4">
        <f t="shared" si="32"/>
        <v>87</v>
      </c>
      <c r="C94" s="34">
        <v>46094</v>
      </c>
      <c r="D94" s="25"/>
      <c r="E94" s="8">
        <f t="shared" si="31"/>
        <v>12993.109999999999</v>
      </c>
      <c r="F94" s="8">
        <f t="shared" si="27"/>
        <v>7613.476999999999</v>
      </c>
      <c r="G94" s="4"/>
      <c r="H94" s="4"/>
      <c r="I94" s="20">
        <f t="shared" si="30"/>
        <v>7613.476999999999</v>
      </c>
      <c r="J94" s="4"/>
      <c r="K94" s="7"/>
      <c r="L94" s="7"/>
      <c r="M94" s="7">
        <f t="shared" si="23"/>
        <v>0</v>
      </c>
      <c r="N94" s="8"/>
      <c r="O94" s="8"/>
      <c r="P94" s="8">
        <f>37670/1000</f>
        <v>37.67</v>
      </c>
      <c r="Q94" s="8">
        <f t="shared" si="33"/>
        <v>-37.67</v>
      </c>
      <c r="R94" s="8"/>
      <c r="S94" s="8"/>
      <c r="T94" s="8"/>
      <c r="U94" s="8">
        <f t="shared" si="28"/>
        <v>0</v>
      </c>
      <c r="V94" s="4"/>
      <c r="W94" s="4"/>
      <c r="X94" s="4"/>
      <c r="Y94" s="4"/>
      <c r="Z94" s="8"/>
      <c r="AA94" s="8"/>
      <c r="AB94" s="8">
        <f>9012/1000</f>
        <v>9.0120000000000005</v>
      </c>
      <c r="AC94" s="8">
        <f>937</f>
        <v>937</v>
      </c>
      <c r="AD94" s="9"/>
    </row>
    <row r="95" spans="2:30" x14ac:dyDescent="0.2">
      <c r="B95" s="4">
        <f t="shared" si="32"/>
        <v>88</v>
      </c>
      <c r="C95" s="34">
        <v>46095</v>
      </c>
      <c r="D95" s="25"/>
      <c r="E95" s="8">
        <f t="shared" si="31"/>
        <v>12993.109999999999</v>
      </c>
      <c r="F95" s="8">
        <f t="shared" si="27"/>
        <v>7613.476999999999</v>
      </c>
      <c r="G95" s="4"/>
      <c r="H95" s="4"/>
      <c r="I95" s="20">
        <f t="shared" si="30"/>
        <v>7613.476999999999</v>
      </c>
      <c r="J95" s="4"/>
      <c r="K95" s="7"/>
      <c r="L95" s="7"/>
      <c r="M95" s="7">
        <f t="shared" si="23"/>
        <v>0</v>
      </c>
      <c r="N95" s="8"/>
      <c r="O95" s="8"/>
      <c r="P95" s="8">
        <f>37680/1000</f>
        <v>37.68</v>
      </c>
      <c r="Q95" s="8">
        <f t="shared" si="33"/>
        <v>-37.68</v>
      </c>
      <c r="R95" s="8"/>
      <c r="S95" s="8"/>
      <c r="T95" s="8"/>
      <c r="U95" s="8">
        <f t="shared" si="28"/>
        <v>0</v>
      </c>
      <c r="V95" s="4"/>
      <c r="W95" s="4"/>
      <c r="X95" s="4"/>
      <c r="Y95" s="4"/>
      <c r="Z95" s="8"/>
      <c r="AA95" s="8"/>
      <c r="AB95" s="8">
        <f>9165/1000</f>
        <v>9.1649999999999991</v>
      </c>
      <c r="AC95" s="8">
        <v>1123</v>
      </c>
      <c r="AD95" s="9"/>
    </row>
    <row r="96" spans="2:30" x14ac:dyDescent="0.2">
      <c r="B96" s="4">
        <f t="shared" si="32"/>
        <v>89</v>
      </c>
      <c r="C96" s="34">
        <v>46096</v>
      </c>
      <c r="D96" s="25"/>
      <c r="E96" s="8">
        <f t="shared" si="31"/>
        <v>12993.109999999999</v>
      </c>
      <c r="F96" s="8">
        <f t="shared" si="27"/>
        <v>7613.476999999999</v>
      </c>
      <c r="G96" s="4"/>
      <c r="H96" s="4"/>
      <c r="I96" s="20">
        <f t="shared" si="30"/>
        <v>7613.476999999999</v>
      </c>
      <c r="J96" s="4"/>
      <c r="K96" s="7"/>
      <c r="L96" s="7"/>
      <c r="M96" s="7">
        <f t="shared" si="23"/>
        <v>0</v>
      </c>
      <c r="N96" s="8"/>
      <c r="O96" s="8"/>
      <c r="P96" s="8">
        <v>0</v>
      </c>
      <c r="Q96" s="8">
        <f t="shared" si="33"/>
        <v>0</v>
      </c>
      <c r="R96" s="8"/>
      <c r="S96" s="8"/>
      <c r="T96" s="8"/>
      <c r="U96" s="8">
        <f t="shared" si="28"/>
        <v>0</v>
      </c>
      <c r="V96" s="4"/>
      <c r="W96" s="4"/>
      <c r="X96" s="4"/>
      <c r="Y96" s="4"/>
      <c r="Z96" s="8"/>
      <c r="AA96" s="8"/>
      <c r="AB96" s="8">
        <f>9062/1000</f>
        <v>9.0619999999999994</v>
      </c>
      <c r="AC96" s="8">
        <v>653</v>
      </c>
      <c r="AD96" s="9"/>
    </row>
    <row r="97" spans="2:30" x14ac:dyDescent="0.2">
      <c r="B97" s="4">
        <f t="shared" si="32"/>
        <v>90</v>
      </c>
      <c r="C97" s="34">
        <v>46097</v>
      </c>
      <c r="D97" s="25"/>
      <c r="E97" s="8">
        <f t="shared" si="31"/>
        <v>12993.109999999999</v>
      </c>
      <c r="F97" s="8">
        <f>I96+D97</f>
        <v>7613.476999999999</v>
      </c>
      <c r="G97" s="4"/>
      <c r="H97" s="4"/>
      <c r="I97" s="20">
        <f>F97-G97+H97+O97</f>
        <v>7666.128999999999</v>
      </c>
      <c r="J97" s="4"/>
      <c r="K97" s="7"/>
      <c r="L97" s="7"/>
      <c r="M97" s="7">
        <f t="shared" si="23"/>
        <v>0</v>
      </c>
      <c r="N97" s="8"/>
      <c r="O97" s="8">
        <v>52.652000000000001</v>
      </c>
      <c r="P97" s="8">
        <f>88300/1000</f>
        <v>88.3</v>
      </c>
      <c r="Q97" s="8">
        <f t="shared" si="33"/>
        <v>-140.952</v>
      </c>
      <c r="R97" s="8"/>
      <c r="S97" s="8"/>
      <c r="T97" s="8"/>
      <c r="U97" s="8">
        <f t="shared" si="28"/>
        <v>0</v>
      </c>
      <c r="V97" s="4"/>
      <c r="W97" s="4"/>
      <c r="X97" s="4"/>
      <c r="Y97" s="4"/>
      <c r="Z97" s="8"/>
      <c r="AA97" s="8"/>
      <c r="AB97" s="8">
        <f>8951/1000</f>
        <v>8.9510000000000005</v>
      </c>
      <c r="AC97" s="8">
        <v>1068</v>
      </c>
      <c r="AD97" s="9"/>
    </row>
    <row r="98" spans="2:30" x14ac:dyDescent="0.2">
      <c r="B98" s="4">
        <f t="shared" si="32"/>
        <v>91</v>
      </c>
      <c r="C98" s="34">
        <v>46098</v>
      </c>
      <c r="D98" s="25"/>
      <c r="E98" s="8">
        <f t="shared" si="31"/>
        <v>12993.109999999999</v>
      </c>
      <c r="F98" s="8">
        <f t="shared" si="27"/>
        <v>7666.128999999999</v>
      </c>
      <c r="G98" s="4"/>
      <c r="H98" s="4"/>
      <c r="I98" s="20">
        <f t="shared" si="30"/>
        <v>7666.128999999999</v>
      </c>
      <c r="J98" s="4"/>
      <c r="K98" s="7"/>
      <c r="L98" s="7"/>
      <c r="M98" s="7">
        <f t="shared" si="23"/>
        <v>0</v>
      </c>
      <c r="N98" s="8"/>
      <c r="O98" s="8"/>
      <c r="P98" s="8">
        <f>28960/1000</f>
        <v>28.96</v>
      </c>
      <c r="Q98" s="8">
        <f t="shared" si="33"/>
        <v>-28.96</v>
      </c>
      <c r="R98" s="8"/>
      <c r="S98" s="8"/>
      <c r="T98" s="8"/>
      <c r="U98" s="8">
        <f t="shared" si="28"/>
        <v>0</v>
      </c>
      <c r="V98" s="4"/>
      <c r="W98" s="4"/>
      <c r="X98" s="4"/>
      <c r="Y98" s="4"/>
      <c r="Z98" s="8"/>
      <c r="AA98" s="8"/>
      <c r="AB98" s="8">
        <f>6972/1000</f>
        <v>6.9720000000000004</v>
      </c>
      <c r="AC98" s="8">
        <v>875</v>
      </c>
      <c r="AD98" s="9"/>
    </row>
    <row r="99" spans="2:30" x14ac:dyDescent="0.2">
      <c r="B99" s="4">
        <f t="shared" si="32"/>
        <v>92</v>
      </c>
      <c r="C99" s="34">
        <v>46099</v>
      </c>
      <c r="D99" s="25"/>
      <c r="E99" s="8">
        <f t="shared" si="31"/>
        <v>12993.109999999999</v>
      </c>
      <c r="F99" s="8">
        <f t="shared" si="27"/>
        <v>7666.128999999999</v>
      </c>
      <c r="G99" s="4"/>
      <c r="H99" s="4"/>
      <c r="I99" s="20">
        <f t="shared" si="30"/>
        <v>7666.128999999999</v>
      </c>
      <c r="J99" s="4"/>
      <c r="K99" s="7"/>
      <c r="L99" s="7"/>
      <c r="M99" s="7">
        <f t="shared" si="23"/>
        <v>0</v>
      </c>
      <c r="N99" s="8"/>
      <c r="O99" s="8"/>
      <c r="P99" s="8">
        <f>9470/1000</f>
        <v>9.4700000000000006</v>
      </c>
      <c r="Q99" s="8">
        <f t="shared" si="33"/>
        <v>-9.4700000000000006</v>
      </c>
      <c r="R99" s="8"/>
      <c r="S99" s="8"/>
      <c r="T99" s="8"/>
      <c r="U99" s="8">
        <f t="shared" si="28"/>
        <v>0</v>
      </c>
      <c r="V99" s="4"/>
      <c r="W99" s="4"/>
      <c r="X99" s="4"/>
      <c r="Y99" s="4"/>
      <c r="Z99" s="8"/>
      <c r="AA99" s="8"/>
      <c r="AB99" s="8">
        <f>8600/1000</f>
        <v>8.6</v>
      </c>
      <c r="AC99" s="8">
        <v>796</v>
      </c>
      <c r="AD99" s="9"/>
    </row>
    <row r="100" spans="2:30" x14ac:dyDescent="0.2">
      <c r="B100" s="4">
        <f t="shared" si="32"/>
        <v>93</v>
      </c>
      <c r="C100" s="34">
        <v>46100</v>
      </c>
      <c r="D100" s="25"/>
      <c r="E100" s="8">
        <f t="shared" si="31"/>
        <v>12993.109999999999</v>
      </c>
      <c r="F100" s="8">
        <f t="shared" si="27"/>
        <v>7666.128999999999</v>
      </c>
      <c r="G100" s="4"/>
      <c r="H100" s="4"/>
      <c r="I100" s="20">
        <f t="shared" si="30"/>
        <v>7666.128999999999</v>
      </c>
      <c r="J100" s="4"/>
      <c r="K100" s="7"/>
      <c r="L100" s="7"/>
      <c r="M100" s="7">
        <f t="shared" si="23"/>
        <v>0</v>
      </c>
      <c r="N100" s="8"/>
      <c r="O100" s="8"/>
      <c r="P100" s="8">
        <v>0</v>
      </c>
      <c r="Q100" s="8">
        <f t="shared" si="33"/>
        <v>0</v>
      </c>
      <c r="R100" s="8"/>
      <c r="S100" s="8"/>
      <c r="T100" s="8"/>
      <c r="U100" s="8">
        <f t="shared" si="28"/>
        <v>0</v>
      </c>
      <c r="V100" s="4"/>
      <c r="W100" s="4"/>
      <c r="X100" s="4"/>
      <c r="Y100" s="4"/>
      <c r="Z100" s="8"/>
      <c r="AA100" s="8"/>
      <c r="AB100" s="8">
        <v>0</v>
      </c>
      <c r="AC100" s="8">
        <v>639</v>
      </c>
      <c r="AD100" s="9"/>
    </row>
    <row r="101" spans="2:30" x14ac:dyDescent="0.2">
      <c r="B101" s="4">
        <f t="shared" si="32"/>
        <v>94</v>
      </c>
      <c r="C101" s="34">
        <v>46101</v>
      </c>
      <c r="D101" s="25"/>
      <c r="E101" s="8">
        <f t="shared" si="31"/>
        <v>12993.109999999999</v>
      </c>
      <c r="F101" s="8">
        <f t="shared" si="27"/>
        <v>7666.128999999999</v>
      </c>
      <c r="G101" s="4"/>
      <c r="H101" s="4"/>
      <c r="I101" s="20">
        <f t="shared" si="30"/>
        <v>7666.128999999999</v>
      </c>
      <c r="J101" s="4"/>
      <c r="K101" s="7"/>
      <c r="L101" s="7"/>
      <c r="M101" s="7">
        <f t="shared" si="23"/>
        <v>0</v>
      </c>
      <c r="N101" s="8"/>
      <c r="O101" s="8"/>
      <c r="P101" s="8">
        <v>0</v>
      </c>
      <c r="Q101" s="8">
        <f t="shared" si="33"/>
        <v>0</v>
      </c>
      <c r="R101" s="8"/>
      <c r="S101" s="8"/>
      <c r="T101" s="8"/>
      <c r="U101" s="8">
        <f t="shared" si="28"/>
        <v>0</v>
      </c>
      <c r="V101" s="4"/>
      <c r="W101" s="4"/>
      <c r="X101" s="4"/>
      <c r="Y101" s="4"/>
      <c r="Z101" s="8"/>
      <c r="AA101" s="8"/>
      <c r="AB101" s="8">
        <v>0</v>
      </c>
      <c r="AC101" s="8">
        <v>639</v>
      </c>
      <c r="AD101" s="9"/>
    </row>
    <row r="102" spans="2:30" x14ac:dyDescent="0.2">
      <c r="B102" s="4">
        <f t="shared" si="32"/>
        <v>95</v>
      </c>
      <c r="C102" s="34">
        <v>46102</v>
      </c>
      <c r="D102" s="25"/>
      <c r="E102" s="8">
        <f t="shared" si="31"/>
        <v>12993.109999999999</v>
      </c>
      <c r="F102" s="8">
        <f t="shared" si="27"/>
        <v>7666.128999999999</v>
      </c>
      <c r="G102" s="4"/>
      <c r="H102" s="4"/>
      <c r="I102" s="20">
        <f t="shared" si="30"/>
        <v>7666.128999999999</v>
      </c>
      <c r="J102" s="4"/>
      <c r="K102" s="7"/>
      <c r="L102" s="7"/>
      <c r="M102" s="7">
        <f t="shared" ref="M102:M182" si="34">J102-K102-L102</f>
        <v>0</v>
      </c>
      <c r="N102" s="8"/>
      <c r="O102" s="8"/>
      <c r="P102" s="8">
        <v>0</v>
      </c>
      <c r="Q102" s="8">
        <f t="shared" si="33"/>
        <v>0</v>
      </c>
      <c r="R102" s="8"/>
      <c r="S102" s="8"/>
      <c r="T102" s="8"/>
      <c r="U102" s="8">
        <f t="shared" si="28"/>
        <v>0</v>
      </c>
      <c r="V102" s="4"/>
      <c r="W102" s="4"/>
      <c r="X102" s="4"/>
      <c r="Y102" s="4"/>
      <c r="Z102" s="8"/>
      <c r="AA102" s="8"/>
      <c r="AB102" s="8">
        <v>0</v>
      </c>
      <c r="AC102" s="8">
        <v>639</v>
      </c>
      <c r="AD102" s="9"/>
    </row>
    <row r="103" spans="2:30" x14ac:dyDescent="0.2">
      <c r="B103" s="4">
        <f t="shared" si="32"/>
        <v>96</v>
      </c>
      <c r="C103" s="34">
        <v>46103</v>
      </c>
      <c r="D103" s="25"/>
      <c r="E103" s="8">
        <f t="shared" si="31"/>
        <v>12993.109999999999</v>
      </c>
      <c r="F103" s="8">
        <f t="shared" si="27"/>
        <v>7666.128999999999</v>
      </c>
      <c r="G103" s="4"/>
      <c r="H103" s="4"/>
      <c r="I103" s="20">
        <f t="shared" si="30"/>
        <v>7666.128999999999</v>
      </c>
      <c r="J103" s="4"/>
      <c r="K103" s="7"/>
      <c r="L103" s="7"/>
      <c r="M103" s="7">
        <f t="shared" si="34"/>
        <v>0</v>
      </c>
      <c r="N103" s="8"/>
      <c r="O103" s="8"/>
      <c r="P103" s="8">
        <v>0</v>
      </c>
      <c r="Q103" s="8">
        <f t="shared" si="33"/>
        <v>0</v>
      </c>
      <c r="R103" s="8"/>
      <c r="S103" s="8"/>
      <c r="T103" s="8"/>
      <c r="U103" s="8">
        <f t="shared" si="28"/>
        <v>0</v>
      </c>
      <c r="V103" s="4"/>
      <c r="W103" s="4"/>
      <c r="X103" s="4"/>
      <c r="Y103" s="4"/>
      <c r="Z103" s="8"/>
      <c r="AA103" s="8"/>
      <c r="AB103" s="8">
        <v>0</v>
      </c>
      <c r="AC103" s="8">
        <v>639</v>
      </c>
      <c r="AD103" s="9"/>
    </row>
    <row r="104" spans="2:30" x14ac:dyDescent="0.2">
      <c r="B104" s="4">
        <f t="shared" si="32"/>
        <v>97</v>
      </c>
      <c r="C104" s="34">
        <v>46104</v>
      </c>
      <c r="D104" s="25"/>
      <c r="E104" s="8">
        <f t="shared" si="31"/>
        <v>12993.109999999999</v>
      </c>
      <c r="F104" s="8">
        <f t="shared" ref="F104:F181" si="35">I103+D104</f>
        <v>7666.128999999999</v>
      </c>
      <c r="G104" s="4"/>
      <c r="H104" s="4"/>
      <c r="I104" s="20">
        <f t="shared" si="30"/>
        <v>7666.128999999999</v>
      </c>
      <c r="J104" s="4"/>
      <c r="K104" s="7"/>
      <c r="L104" s="7"/>
      <c r="M104" s="7">
        <f t="shared" si="34"/>
        <v>0</v>
      </c>
      <c r="N104" s="8"/>
      <c r="O104" s="8"/>
      <c r="P104" s="8">
        <v>0</v>
      </c>
      <c r="Q104" s="8">
        <f t="shared" si="33"/>
        <v>0</v>
      </c>
      <c r="R104" s="8"/>
      <c r="S104" s="8"/>
      <c r="T104" s="8"/>
      <c r="U104" s="8">
        <f t="shared" ref="U104:U122" si="36">R104-S104-T104</f>
        <v>0</v>
      </c>
      <c r="V104" s="4"/>
      <c r="W104" s="4"/>
      <c r="X104" s="4"/>
      <c r="Y104" s="4"/>
      <c r="Z104" s="8"/>
      <c r="AA104" s="8"/>
      <c r="AB104" s="8">
        <v>0</v>
      </c>
      <c r="AC104" s="8">
        <v>639</v>
      </c>
      <c r="AD104" s="9"/>
    </row>
    <row r="105" spans="2:30" x14ac:dyDescent="0.2">
      <c r="B105" s="4">
        <f t="shared" si="32"/>
        <v>98</v>
      </c>
      <c r="C105" s="34">
        <v>46105</v>
      </c>
      <c r="D105" s="25"/>
      <c r="E105" s="8">
        <f t="shared" si="31"/>
        <v>12993.109999999999</v>
      </c>
      <c r="F105" s="8">
        <f t="shared" si="35"/>
        <v>7666.128999999999</v>
      </c>
      <c r="G105" s="4"/>
      <c r="H105" s="4"/>
      <c r="I105" s="20">
        <f t="shared" si="30"/>
        <v>7666.128999999999</v>
      </c>
      <c r="J105" s="4"/>
      <c r="K105" s="7"/>
      <c r="L105" s="7"/>
      <c r="M105" s="7">
        <f t="shared" si="34"/>
        <v>0</v>
      </c>
      <c r="N105" s="8"/>
      <c r="O105" s="8"/>
      <c r="P105" s="8">
        <v>0</v>
      </c>
      <c r="Q105" s="8">
        <f t="shared" si="33"/>
        <v>0</v>
      </c>
      <c r="R105" s="8"/>
      <c r="S105" s="8"/>
      <c r="T105" s="8"/>
      <c r="U105" s="8">
        <f t="shared" si="36"/>
        <v>0</v>
      </c>
      <c r="V105" s="4"/>
      <c r="W105" s="4"/>
      <c r="X105" s="4"/>
      <c r="Y105" s="4"/>
      <c r="Z105" s="8"/>
      <c r="AA105" s="8"/>
      <c r="AB105" s="8">
        <v>0</v>
      </c>
      <c r="AC105" s="8">
        <v>560</v>
      </c>
      <c r="AD105" s="9"/>
    </row>
    <row r="106" spans="2:30" x14ac:dyDescent="0.2">
      <c r="B106" s="4">
        <f t="shared" si="32"/>
        <v>99</v>
      </c>
      <c r="C106" s="34">
        <v>46106</v>
      </c>
      <c r="D106" s="25"/>
      <c r="E106" s="8">
        <f t="shared" si="31"/>
        <v>12993.109999999999</v>
      </c>
      <c r="F106" s="8">
        <f t="shared" si="35"/>
        <v>7666.128999999999</v>
      </c>
      <c r="G106" s="4"/>
      <c r="H106" s="4"/>
      <c r="I106" s="20">
        <f t="shared" si="30"/>
        <v>7666.128999999999</v>
      </c>
      <c r="J106" s="4"/>
      <c r="K106" s="7"/>
      <c r="L106" s="7"/>
      <c r="M106" s="7">
        <f t="shared" si="34"/>
        <v>0</v>
      </c>
      <c r="N106" s="8"/>
      <c r="O106" s="8"/>
      <c r="P106" s="8">
        <f>105110/1000</f>
        <v>105.11</v>
      </c>
      <c r="Q106" s="8">
        <f t="shared" si="33"/>
        <v>-105.11</v>
      </c>
      <c r="R106" s="8"/>
      <c r="S106" s="8"/>
      <c r="T106" s="8"/>
      <c r="U106" s="8">
        <f t="shared" si="36"/>
        <v>0</v>
      </c>
      <c r="V106" s="4"/>
      <c r="W106" s="4"/>
      <c r="X106" s="4"/>
      <c r="Y106" s="4"/>
      <c r="Z106" s="8">
        <v>346</v>
      </c>
      <c r="AA106" s="8"/>
      <c r="AB106" s="8">
        <v>0</v>
      </c>
      <c r="AC106" s="8">
        <v>946</v>
      </c>
      <c r="AD106" s="9"/>
    </row>
    <row r="107" spans="2:30" x14ac:dyDescent="0.2">
      <c r="B107" s="4">
        <f t="shared" si="32"/>
        <v>100</v>
      </c>
      <c r="C107" s="34">
        <v>46107</v>
      </c>
      <c r="D107" s="25"/>
      <c r="E107" s="8">
        <f t="shared" si="31"/>
        <v>12993.109999999999</v>
      </c>
      <c r="F107" s="8">
        <f t="shared" si="35"/>
        <v>7666.128999999999</v>
      </c>
      <c r="G107" s="4"/>
      <c r="H107" s="4"/>
      <c r="I107" s="20">
        <f t="shared" si="30"/>
        <v>7666.128999999999</v>
      </c>
      <c r="J107" s="4"/>
      <c r="K107" s="7"/>
      <c r="L107" s="7"/>
      <c r="M107" s="7">
        <f t="shared" si="34"/>
        <v>0</v>
      </c>
      <c r="N107" s="8"/>
      <c r="O107" s="8"/>
      <c r="P107" s="8">
        <f>43160/1000</f>
        <v>43.16</v>
      </c>
      <c r="Q107" s="8">
        <f t="shared" si="33"/>
        <v>-43.16</v>
      </c>
      <c r="R107" s="8"/>
      <c r="S107" s="8"/>
      <c r="T107" s="8"/>
      <c r="U107" s="8">
        <f t="shared" si="36"/>
        <v>0</v>
      </c>
      <c r="V107" s="4"/>
      <c r="W107" s="4"/>
      <c r="X107" s="4"/>
      <c r="Y107" s="4"/>
      <c r="Z107" s="8"/>
      <c r="AA107" s="8"/>
      <c r="AB107" s="8">
        <v>0</v>
      </c>
      <c r="AC107" s="8">
        <v>878</v>
      </c>
      <c r="AD107" s="9"/>
    </row>
    <row r="108" spans="2:30" x14ac:dyDescent="0.2">
      <c r="B108" s="4">
        <f t="shared" si="32"/>
        <v>101</v>
      </c>
      <c r="C108" s="34">
        <v>46108</v>
      </c>
      <c r="D108" s="25"/>
      <c r="E108" s="8">
        <f t="shared" si="31"/>
        <v>12993.109999999999</v>
      </c>
      <c r="F108" s="8">
        <f>I107+D108</f>
        <v>7666.128999999999</v>
      </c>
      <c r="G108" s="4"/>
      <c r="H108" s="4"/>
      <c r="I108" s="20">
        <f t="shared" si="30"/>
        <v>7666.128999999999</v>
      </c>
      <c r="J108" s="4"/>
      <c r="K108" s="7">
        <v>43.529000000000003</v>
      </c>
      <c r="L108" s="7"/>
      <c r="M108" s="7">
        <f t="shared" si="34"/>
        <v>-43.529000000000003</v>
      </c>
      <c r="N108" s="8"/>
      <c r="O108" s="8"/>
      <c r="P108" s="8">
        <f>89680/1000</f>
        <v>89.68</v>
      </c>
      <c r="Q108" s="8">
        <f t="shared" si="33"/>
        <v>-89.68</v>
      </c>
      <c r="R108" s="8"/>
      <c r="S108" s="8"/>
      <c r="T108" s="8"/>
      <c r="U108" s="8">
        <f t="shared" si="36"/>
        <v>0</v>
      </c>
      <c r="V108" s="4"/>
      <c r="W108" s="4"/>
      <c r="X108" s="4"/>
      <c r="Y108" s="4"/>
      <c r="Z108" s="8">
        <v>4048</v>
      </c>
      <c r="AA108" s="8"/>
      <c r="AB108" s="8">
        <f>1234528/1000</f>
        <v>1234.528</v>
      </c>
      <c r="AC108" s="8">
        <v>5984</v>
      </c>
      <c r="AD108" s="9"/>
    </row>
    <row r="109" spans="2:30" x14ac:dyDescent="0.2">
      <c r="B109" s="4">
        <f t="shared" si="32"/>
        <v>102</v>
      </c>
      <c r="C109" s="34">
        <v>46109</v>
      </c>
      <c r="D109" s="25"/>
      <c r="E109" s="8">
        <f t="shared" si="31"/>
        <v>12993.109999999999</v>
      </c>
      <c r="F109" s="8">
        <f t="shared" si="35"/>
        <v>7666.128999999999</v>
      </c>
      <c r="G109" s="4">
        <v>2.7</v>
      </c>
      <c r="H109" s="4"/>
      <c r="I109" s="20">
        <f t="shared" si="30"/>
        <v>7663.4289999999992</v>
      </c>
      <c r="J109" s="4"/>
      <c r="K109" s="7">
        <v>160.28100000000001</v>
      </c>
      <c r="L109" s="7"/>
      <c r="M109" s="7">
        <f t="shared" si="34"/>
        <v>-160.28100000000001</v>
      </c>
      <c r="N109" s="8">
        <v>53.435000000000002</v>
      </c>
      <c r="O109" s="8"/>
      <c r="P109" s="8">
        <f>65920/1000</f>
        <v>65.92</v>
      </c>
      <c r="Q109" s="8">
        <f t="shared" si="33"/>
        <v>-12.484999999999999</v>
      </c>
      <c r="R109" s="8"/>
      <c r="S109" s="8"/>
      <c r="T109" s="8"/>
      <c r="U109" s="8">
        <f t="shared" si="36"/>
        <v>0</v>
      </c>
      <c r="V109" s="4"/>
      <c r="W109" s="4">
        <v>0.9</v>
      </c>
      <c r="X109" s="4">
        <v>1.34</v>
      </c>
      <c r="Y109" s="4"/>
      <c r="Z109" s="8">
        <v>7601</v>
      </c>
      <c r="AA109" s="8">
        <v>9.6999999999999993</v>
      </c>
      <c r="AB109" s="8">
        <f>1642405/1000</f>
        <v>1642.405</v>
      </c>
      <c r="AC109" s="8">
        <v>9675</v>
      </c>
      <c r="AD109" s="9"/>
    </row>
    <row r="110" spans="2:30" x14ac:dyDescent="0.2">
      <c r="B110" s="4">
        <f t="shared" si="32"/>
        <v>103</v>
      </c>
      <c r="C110" s="34">
        <v>46110</v>
      </c>
      <c r="D110" s="25"/>
      <c r="E110" s="8">
        <f t="shared" si="31"/>
        <v>12993.109999999999</v>
      </c>
      <c r="F110" s="8">
        <f t="shared" si="35"/>
        <v>7663.4289999999992</v>
      </c>
      <c r="G110" s="4">
        <v>68.5</v>
      </c>
      <c r="H110" s="4"/>
      <c r="I110" s="20">
        <f>F110-G110+H110</f>
        <v>7594.9289999999992</v>
      </c>
      <c r="J110" s="4">
        <v>24.9</v>
      </c>
      <c r="K110" s="7">
        <v>65.768000000000001</v>
      </c>
      <c r="L110" s="7"/>
      <c r="M110" s="7">
        <f t="shared" si="34"/>
        <v>-40.868000000000002</v>
      </c>
      <c r="N110" s="8">
        <v>50.969000000000001</v>
      </c>
      <c r="O110" s="8"/>
      <c r="P110" s="8">
        <v>0</v>
      </c>
      <c r="Q110" s="8">
        <f t="shared" si="33"/>
        <v>50.969000000000001</v>
      </c>
      <c r="R110" s="8">
        <v>78.792000000000002</v>
      </c>
      <c r="S110" s="8"/>
      <c r="T110" s="8"/>
      <c r="U110" s="8">
        <f t="shared" si="36"/>
        <v>78.792000000000002</v>
      </c>
      <c r="V110" s="4"/>
      <c r="W110" s="4">
        <v>702.1</v>
      </c>
      <c r="X110" s="4">
        <v>30.3</v>
      </c>
      <c r="Y110" s="4">
        <v>565</v>
      </c>
      <c r="Z110" s="8">
        <v>6533</v>
      </c>
      <c r="AA110" s="8">
        <v>43</v>
      </c>
      <c r="AB110" s="8">
        <f>2513390/1000</f>
        <v>2513.39</v>
      </c>
      <c r="AC110" s="8">
        <v>11787</v>
      </c>
      <c r="AD110" s="9"/>
    </row>
    <row r="111" spans="2:30" x14ac:dyDescent="0.2">
      <c r="B111" s="4">
        <f t="shared" si="32"/>
        <v>104</v>
      </c>
      <c r="C111" s="34">
        <v>46111</v>
      </c>
      <c r="D111" s="25">
        <v>57.02</v>
      </c>
      <c r="E111" s="8">
        <f t="shared" si="31"/>
        <v>13050.13</v>
      </c>
      <c r="F111" s="8">
        <f>I110+D111</f>
        <v>7651.9489999999996</v>
      </c>
      <c r="G111" s="4">
        <v>227.6</v>
      </c>
      <c r="H111" s="4"/>
      <c r="I111" s="20">
        <f>F111-G111+H111+O111</f>
        <v>7432.5789999999988</v>
      </c>
      <c r="J111" s="4">
        <v>212.9</v>
      </c>
      <c r="K111" s="7">
        <v>190.73099999999999</v>
      </c>
      <c r="L111" s="7"/>
      <c r="M111" s="7">
        <f t="shared" si="34"/>
        <v>22.169000000000011</v>
      </c>
      <c r="N111" s="8">
        <v>169.76</v>
      </c>
      <c r="O111" s="8">
        <v>8.23</v>
      </c>
      <c r="P111" s="8">
        <f>86030/1000</f>
        <v>86.03</v>
      </c>
      <c r="Q111" s="8">
        <f>N111-O111-P111</f>
        <v>75.5</v>
      </c>
      <c r="R111" s="8">
        <v>73.846000000000004</v>
      </c>
      <c r="S111" s="8"/>
      <c r="T111" s="8"/>
      <c r="U111" s="8">
        <f t="shared" si="36"/>
        <v>73.846000000000004</v>
      </c>
      <c r="V111" s="4">
        <v>46.08</v>
      </c>
      <c r="W111" s="4">
        <v>2055.8000000000002</v>
      </c>
      <c r="X111" s="4">
        <v>134.80000000000001</v>
      </c>
      <c r="Y111" s="4">
        <v>744.7</v>
      </c>
      <c r="Z111" s="8">
        <v>7141</v>
      </c>
      <c r="AA111" s="8">
        <v>43.3</v>
      </c>
      <c r="AB111" s="8">
        <f>2895596/1000</f>
        <v>2895.596</v>
      </c>
      <c r="AC111" s="8">
        <v>12377</v>
      </c>
      <c r="AD111" s="9"/>
    </row>
    <row r="112" spans="2:30" x14ac:dyDescent="0.2">
      <c r="B112" s="4">
        <f t="shared" si="32"/>
        <v>105</v>
      </c>
      <c r="C112" s="34">
        <v>46112</v>
      </c>
      <c r="D112" s="25">
        <v>113.52</v>
      </c>
      <c r="E112" s="8">
        <f t="shared" si="31"/>
        <v>13163.65</v>
      </c>
      <c r="F112" s="8">
        <f t="shared" si="35"/>
        <v>7546.0989999999993</v>
      </c>
      <c r="G112" s="4">
        <v>284.7</v>
      </c>
      <c r="H112" s="4"/>
      <c r="I112" s="20">
        <f>F112-G112+H112</f>
        <v>7261.3989999999994</v>
      </c>
      <c r="J112" s="4">
        <v>273.83499999999998</v>
      </c>
      <c r="K112" s="7">
        <v>261.64400000000001</v>
      </c>
      <c r="L112" s="7"/>
      <c r="M112" s="7">
        <f t="shared" si="34"/>
        <v>12.190999999999974</v>
      </c>
      <c r="N112" s="8">
        <v>180.857</v>
      </c>
      <c r="O112" s="8"/>
      <c r="P112" s="8">
        <v>9.42</v>
      </c>
      <c r="Q112" s="8">
        <f t="shared" si="33"/>
        <v>171.43700000000001</v>
      </c>
      <c r="R112" s="8">
        <v>80.783000000000001</v>
      </c>
      <c r="S112" s="8"/>
      <c r="T112" s="8"/>
      <c r="U112" s="8">
        <f t="shared" si="36"/>
        <v>80.783000000000001</v>
      </c>
      <c r="V112" s="4">
        <v>3.9809999999999999</v>
      </c>
      <c r="W112" s="4">
        <v>2234.5</v>
      </c>
      <c r="X112" s="4">
        <v>170.3</v>
      </c>
      <c r="Y112" s="4">
        <v>934.3</v>
      </c>
      <c r="Z112" s="8">
        <v>8533</v>
      </c>
      <c r="AA112" s="8">
        <v>45.7</v>
      </c>
      <c r="AB112" s="8">
        <f>3065176/1000</f>
        <v>3065.1759999999999</v>
      </c>
      <c r="AC112" s="8">
        <v>13204</v>
      </c>
      <c r="AD112" s="9"/>
    </row>
    <row r="113" spans="2:30" x14ac:dyDescent="0.2">
      <c r="B113" s="4">
        <f t="shared" si="32"/>
        <v>106</v>
      </c>
      <c r="C113" s="34">
        <v>46113</v>
      </c>
      <c r="D113" s="25">
        <v>57.31</v>
      </c>
      <c r="E113" s="8">
        <f t="shared" si="31"/>
        <v>13220.96</v>
      </c>
      <c r="F113" s="8">
        <f t="shared" si="35"/>
        <v>7318.7089999999998</v>
      </c>
      <c r="G113" s="4">
        <v>246.6</v>
      </c>
      <c r="H113" s="4"/>
      <c r="I113" s="20">
        <f t="shared" si="30"/>
        <v>7072.1089999999995</v>
      </c>
      <c r="J113" s="4">
        <v>227.5</v>
      </c>
      <c r="K113" s="7">
        <v>289.52199999999999</v>
      </c>
      <c r="L113" s="7"/>
      <c r="M113" s="7">
        <f t="shared" si="34"/>
        <v>-62.021999999999991</v>
      </c>
      <c r="N113" s="8">
        <v>149.06899999999999</v>
      </c>
      <c r="O113" s="8"/>
      <c r="P113" s="8">
        <v>96.43</v>
      </c>
      <c r="Q113" s="8">
        <f>N113-O113-P113</f>
        <v>52.638999999999982</v>
      </c>
      <c r="R113" s="8">
        <v>51.405999999999999</v>
      </c>
      <c r="S113" s="8"/>
      <c r="T113" s="8"/>
      <c r="U113" s="8">
        <f t="shared" si="36"/>
        <v>51.405999999999999</v>
      </c>
      <c r="V113" s="4">
        <v>3.9820000000000002</v>
      </c>
      <c r="W113" s="4">
        <v>2069.6999999999998</v>
      </c>
      <c r="X113" s="4">
        <v>147.9</v>
      </c>
      <c r="Y113" s="4">
        <v>841.8</v>
      </c>
      <c r="Z113" s="8">
        <v>7226</v>
      </c>
      <c r="AA113" s="8">
        <v>44.2</v>
      </c>
      <c r="AB113" s="8">
        <f>2997177/1000</f>
        <v>2997.1770000000001</v>
      </c>
      <c r="AC113" s="8">
        <v>13084</v>
      </c>
      <c r="AD113" s="9"/>
    </row>
    <row r="114" spans="2:30" x14ac:dyDescent="0.2">
      <c r="B114" s="4">
        <f t="shared" si="32"/>
        <v>107</v>
      </c>
      <c r="C114" s="34">
        <v>46114</v>
      </c>
      <c r="D114" s="25">
        <v>14.62</v>
      </c>
      <c r="E114" s="8">
        <f t="shared" ref="E114:E181" si="37">E113+D114</f>
        <v>13235.58</v>
      </c>
      <c r="F114" s="8">
        <f t="shared" si="35"/>
        <v>7086.7289999999994</v>
      </c>
      <c r="G114" s="4">
        <v>17.8</v>
      </c>
      <c r="H114" s="4"/>
      <c r="I114" s="20">
        <f t="shared" ref="I114:I133" si="38">F114-G114+H114</f>
        <v>7068.9289999999992</v>
      </c>
      <c r="J114" s="4">
        <v>19.855</v>
      </c>
      <c r="K114" s="7"/>
      <c r="L114" s="7"/>
      <c r="M114" s="7">
        <f t="shared" si="34"/>
        <v>19.855</v>
      </c>
      <c r="N114" s="8">
        <v>88.012</v>
      </c>
      <c r="O114" s="8"/>
      <c r="P114" s="8">
        <v>141.96</v>
      </c>
      <c r="Q114" s="8">
        <f t="shared" si="33"/>
        <v>-53.948000000000008</v>
      </c>
      <c r="R114" s="8">
        <v>40.381999999999998</v>
      </c>
      <c r="S114" s="8"/>
      <c r="T114" s="8"/>
      <c r="U114" s="8">
        <f t="shared" si="36"/>
        <v>40.381999999999998</v>
      </c>
      <c r="V114" s="4">
        <v>21.1</v>
      </c>
      <c r="W114" s="4">
        <v>155.5</v>
      </c>
      <c r="X114" s="4">
        <v>10.4</v>
      </c>
      <c r="Y114" s="4">
        <v>576.29999999999995</v>
      </c>
      <c r="Z114" s="8">
        <v>5488</v>
      </c>
      <c r="AA114" s="8">
        <v>44</v>
      </c>
      <c r="AB114" s="8">
        <f>2633719/1000</f>
        <v>2633.7190000000001</v>
      </c>
      <c r="AC114" s="8">
        <v>8755</v>
      </c>
      <c r="AD114" s="9"/>
    </row>
    <row r="115" spans="2:30" x14ac:dyDescent="0.2">
      <c r="B115" s="4">
        <f t="shared" si="32"/>
        <v>108</v>
      </c>
      <c r="C115" s="34">
        <v>46115</v>
      </c>
      <c r="D115" s="25"/>
      <c r="E115" s="8">
        <f t="shared" si="37"/>
        <v>13235.58</v>
      </c>
      <c r="F115" s="8">
        <f t="shared" si="35"/>
        <v>7068.9289999999992</v>
      </c>
      <c r="G115" s="4">
        <v>0</v>
      </c>
      <c r="H115" s="4"/>
      <c r="I115" s="20">
        <f t="shared" si="38"/>
        <v>7068.9289999999992</v>
      </c>
      <c r="J115" s="4">
        <v>19.215</v>
      </c>
      <c r="K115" s="7"/>
      <c r="L115" s="7"/>
      <c r="M115" s="7">
        <f t="shared" si="34"/>
        <v>19.215</v>
      </c>
      <c r="N115" s="8"/>
      <c r="O115" s="8"/>
      <c r="P115" s="8">
        <v>0</v>
      </c>
      <c r="Q115" s="8">
        <f t="shared" si="33"/>
        <v>0</v>
      </c>
      <c r="R115" s="8"/>
      <c r="S115" s="8"/>
      <c r="T115" s="8"/>
      <c r="U115" s="8">
        <f t="shared" si="36"/>
        <v>0</v>
      </c>
      <c r="V115" s="4">
        <v>2.7869999999999999</v>
      </c>
      <c r="W115" s="8">
        <v>0</v>
      </c>
      <c r="X115" s="8">
        <v>0</v>
      </c>
      <c r="Y115" s="8">
        <v>0</v>
      </c>
      <c r="Z115" s="8">
        <v>1685</v>
      </c>
      <c r="AA115" s="8">
        <v>17.899999999999999</v>
      </c>
      <c r="AB115" s="8">
        <f>1541569/1000</f>
        <v>1541.569</v>
      </c>
      <c r="AC115" s="8">
        <v>4069</v>
      </c>
      <c r="AD115" s="9"/>
    </row>
    <row r="116" spans="2:30" x14ac:dyDescent="0.2">
      <c r="B116" s="4">
        <f t="shared" si="32"/>
        <v>109</v>
      </c>
      <c r="C116" s="34">
        <v>46116</v>
      </c>
      <c r="D116" s="25">
        <v>58.08</v>
      </c>
      <c r="E116" s="8">
        <f t="shared" si="37"/>
        <v>13293.66</v>
      </c>
      <c r="F116" s="8">
        <f t="shared" si="35"/>
        <v>7127.0089999999991</v>
      </c>
      <c r="G116" s="4">
        <v>0</v>
      </c>
      <c r="H116" s="4"/>
      <c r="I116" s="20">
        <f t="shared" si="38"/>
        <v>7127.0089999999991</v>
      </c>
      <c r="J116" s="4"/>
      <c r="K116" s="7"/>
      <c r="L116" s="7"/>
      <c r="M116" s="7">
        <f t="shared" si="34"/>
        <v>0</v>
      </c>
      <c r="N116" s="8"/>
      <c r="O116" s="8"/>
      <c r="P116" s="8">
        <v>94.93</v>
      </c>
      <c r="Q116" s="8">
        <f t="shared" si="33"/>
        <v>-94.93</v>
      </c>
      <c r="R116" s="8"/>
      <c r="S116" s="8"/>
      <c r="T116" s="8"/>
      <c r="U116" s="8">
        <f t="shared" si="36"/>
        <v>0</v>
      </c>
      <c r="V116" s="4"/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f>8551/1000</f>
        <v>8.5510000000000002</v>
      </c>
      <c r="AC116" s="8">
        <v>700</v>
      </c>
      <c r="AD116" s="9"/>
    </row>
    <row r="117" spans="2:30" x14ac:dyDescent="0.2">
      <c r="B117" s="4">
        <f t="shared" si="32"/>
        <v>110</v>
      </c>
      <c r="C117" s="34">
        <v>46117</v>
      </c>
      <c r="D117" s="25"/>
      <c r="E117" s="8">
        <f t="shared" si="37"/>
        <v>13293.66</v>
      </c>
      <c r="F117" s="8">
        <f t="shared" si="35"/>
        <v>7127.0089999999991</v>
      </c>
      <c r="G117" s="4">
        <v>0</v>
      </c>
      <c r="H117" s="4"/>
      <c r="I117" s="20">
        <f t="shared" si="38"/>
        <v>7127.0089999999991</v>
      </c>
      <c r="J117" s="4"/>
      <c r="K117" s="7"/>
      <c r="L117" s="7"/>
      <c r="M117" s="7">
        <f t="shared" si="34"/>
        <v>0</v>
      </c>
      <c r="N117" s="8"/>
      <c r="O117" s="8"/>
      <c r="P117" s="8">
        <v>0</v>
      </c>
      <c r="Q117" s="8">
        <f t="shared" si="33"/>
        <v>0</v>
      </c>
      <c r="R117" s="8"/>
      <c r="S117" s="8"/>
      <c r="T117" s="8"/>
      <c r="U117" s="8">
        <f t="shared" si="36"/>
        <v>0</v>
      </c>
      <c r="V117" s="4"/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f>8992/1000</f>
        <v>8.9920000000000009</v>
      </c>
      <c r="AC117" s="8">
        <v>743</v>
      </c>
      <c r="AD117" s="9"/>
    </row>
    <row r="118" spans="2:30" x14ac:dyDescent="0.2">
      <c r="B118" s="4">
        <f t="shared" si="32"/>
        <v>111</v>
      </c>
      <c r="C118" s="34">
        <v>46118</v>
      </c>
      <c r="D118" s="25">
        <v>57.32</v>
      </c>
      <c r="E118" s="8">
        <f t="shared" si="37"/>
        <v>13350.98</v>
      </c>
      <c r="F118" s="8">
        <f t="shared" si="35"/>
        <v>7184.3289999999988</v>
      </c>
      <c r="G118" s="4">
        <v>0</v>
      </c>
      <c r="H118" s="4"/>
      <c r="I118" s="20">
        <f t="shared" si="38"/>
        <v>7184.3289999999988</v>
      </c>
      <c r="J118" s="4"/>
      <c r="K118" s="7"/>
      <c r="L118" s="7"/>
      <c r="M118" s="7">
        <f t="shared" si="34"/>
        <v>0</v>
      </c>
      <c r="N118" s="8"/>
      <c r="O118" s="8"/>
      <c r="P118" s="8">
        <v>133.29</v>
      </c>
      <c r="Q118" s="8">
        <f t="shared" si="33"/>
        <v>-133.29</v>
      </c>
      <c r="R118" s="8"/>
      <c r="S118" s="8"/>
      <c r="T118" s="8"/>
      <c r="U118" s="8">
        <f t="shared" si="36"/>
        <v>0</v>
      </c>
      <c r="V118" s="4"/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f>4511/1000</f>
        <v>4.5110000000000001</v>
      </c>
      <c r="AC118" s="8">
        <v>1051</v>
      </c>
      <c r="AD118" s="9"/>
    </row>
    <row r="119" spans="2:30" x14ac:dyDescent="0.2">
      <c r="B119" s="4">
        <f t="shared" si="32"/>
        <v>112</v>
      </c>
      <c r="C119" s="34">
        <v>46119</v>
      </c>
      <c r="D119" s="25">
        <v>100.43</v>
      </c>
      <c r="E119" s="8">
        <f t="shared" si="37"/>
        <v>13451.41</v>
      </c>
      <c r="F119" s="8">
        <f t="shared" si="35"/>
        <v>7284.7589999999991</v>
      </c>
      <c r="G119" s="4">
        <v>0</v>
      </c>
      <c r="H119" s="4"/>
      <c r="I119" s="20">
        <f t="shared" si="38"/>
        <v>7284.7589999999991</v>
      </c>
      <c r="J119" s="4"/>
      <c r="K119" s="7"/>
      <c r="L119" s="7"/>
      <c r="M119" s="7">
        <f t="shared" si="34"/>
        <v>0</v>
      </c>
      <c r="N119" s="8"/>
      <c r="O119" s="8"/>
      <c r="P119" s="8">
        <v>86.14</v>
      </c>
      <c r="Q119" s="8">
        <f t="shared" si="33"/>
        <v>-86.14</v>
      </c>
      <c r="R119" s="8"/>
      <c r="S119" s="8"/>
      <c r="T119" s="8"/>
      <c r="U119" s="8">
        <f t="shared" si="36"/>
        <v>0</v>
      </c>
      <c r="V119" s="4"/>
      <c r="W119" s="8">
        <v>0</v>
      </c>
      <c r="X119" s="8">
        <v>0</v>
      </c>
      <c r="Y119" s="8">
        <v>0</v>
      </c>
      <c r="Z119" s="8">
        <v>0</v>
      </c>
      <c r="AA119" s="8">
        <v>0</v>
      </c>
      <c r="AB119" s="8">
        <f>8826/1000</f>
        <v>8.8260000000000005</v>
      </c>
      <c r="AC119" s="8">
        <v>885</v>
      </c>
      <c r="AD119" s="9"/>
    </row>
    <row r="120" spans="2:30" x14ac:dyDescent="0.2">
      <c r="B120" s="4">
        <f t="shared" si="32"/>
        <v>113</v>
      </c>
      <c r="C120" s="34">
        <v>46120</v>
      </c>
      <c r="D120" s="25">
        <v>544.41</v>
      </c>
      <c r="E120" s="8">
        <f t="shared" si="37"/>
        <v>13995.82</v>
      </c>
      <c r="F120" s="8">
        <f t="shared" si="35"/>
        <v>7829.168999999999</v>
      </c>
      <c r="G120" s="4">
        <v>0</v>
      </c>
      <c r="H120" s="4"/>
      <c r="I120" s="20">
        <f t="shared" si="38"/>
        <v>7829.168999999999</v>
      </c>
      <c r="J120" s="4"/>
      <c r="K120" s="7"/>
      <c r="L120" s="7"/>
      <c r="M120" s="7">
        <f t="shared" si="34"/>
        <v>0</v>
      </c>
      <c r="N120" s="8"/>
      <c r="O120" s="8"/>
      <c r="P120" s="8">
        <v>71.47</v>
      </c>
      <c r="Q120" s="8">
        <f t="shared" si="33"/>
        <v>-71.47</v>
      </c>
      <c r="R120" s="8"/>
      <c r="S120" s="8"/>
      <c r="T120" s="8"/>
      <c r="U120" s="8">
        <f t="shared" si="36"/>
        <v>0</v>
      </c>
      <c r="V120" s="4"/>
      <c r="W120" s="8">
        <v>0</v>
      </c>
      <c r="X120" s="8">
        <v>0</v>
      </c>
      <c r="Y120" s="8">
        <v>0</v>
      </c>
      <c r="Z120" s="8">
        <v>0</v>
      </c>
      <c r="AA120" s="8">
        <v>0</v>
      </c>
      <c r="AB120" s="8">
        <f>9921/1000</f>
        <v>9.9209999999999994</v>
      </c>
      <c r="AC120" s="8">
        <v>898</v>
      </c>
      <c r="AD120" s="9"/>
    </row>
    <row r="121" spans="2:30" x14ac:dyDescent="0.2">
      <c r="B121" s="4">
        <f t="shared" si="32"/>
        <v>114</v>
      </c>
      <c r="C121" s="34">
        <v>46121</v>
      </c>
      <c r="D121" s="25"/>
      <c r="E121" s="8">
        <f t="shared" si="37"/>
        <v>13995.82</v>
      </c>
      <c r="F121" s="8">
        <f t="shared" si="35"/>
        <v>7829.168999999999</v>
      </c>
      <c r="G121" s="4">
        <v>0</v>
      </c>
      <c r="H121" s="4"/>
      <c r="I121" s="20">
        <f t="shared" si="38"/>
        <v>7829.168999999999</v>
      </c>
      <c r="J121" s="4"/>
      <c r="K121" s="7"/>
      <c r="L121" s="7"/>
      <c r="M121" s="7">
        <f t="shared" si="34"/>
        <v>0</v>
      </c>
      <c r="N121" s="8"/>
      <c r="O121" s="8"/>
      <c r="P121" s="8">
        <v>140.38999999999999</v>
      </c>
      <c r="Q121" s="8">
        <f t="shared" si="33"/>
        <v>-140.38999999999999</v>
      </c>
      <c r="R121" s="8"/>
      <c r="S121" s="8"/>
      <c r="T121" s="8"/>
      <c r="U121" s="8">
        <f t="shared" si="36"/>
        <v>0</v>
      </c>
      <c r="V121" s="4"/>
      <c r="W121" s="8">
        <v>0</v>
      </c>
      <c r="X121" s="8">
        <v>0</v>
      </c>
      <c r="Y121" s="8">
        <v>0</v>
      </c>
      <c r="Z121" s="8">
        <v>0</v>
      </c>
      <c r="AA121" s="8">
        <v>0</v>
      </c>
      <c r="AB121" s="8">
        <f>8912/1000</f>
        <v>8.9120000000000008</v>
      </c>
      <c r="AC121" s="8">
        <v>749</v>
      </c>
      <c r="AD121" s="9"/>
    </row>
    <row r="122" spans="2:30" x14ac:dyDescent="0.2">
      <c r="B122" s="4">
        <f t="shared" si="32"/>
        <v>115</v>
      </c>
      <c r="C122" s="34">
        <v>46122</v>
      </c>
      <c r="D122" s="25"/>
      <c r="E122" s="8">
        <f t="shared" si="37"/>
        <v>13995.82</v>
      </c>
      <c r="F122" s="8">
        <f t="shared" si="35"/>
        <v>7829.168999999999</v>
      </c>
      <c r="G122" s="4">
        <v>0</v>
      </c>
      <c r="H122" s="4"/>
      <c r="I122" s="20">
        <f t="shared" si="38"/>
        <v>7829.168999999999</v>
      </c>
      <c r="J122" s="4"/>
      <c r="K122" s="7"/>
      <c r="L122" s="7"/>
      <c r="M122" s="7">
        <f t="shared" si="34"/>
        <v>0</v>
      </c>
      <c r="N122" s="8"/>
      <c r="O122" s="8"/>
      <c r="P122" s="8">
        <v>43.71</v>
      </c>
      <c r="Q122" s="8">
        <f t="shared" si="33"/>
        <v>-43.71</v>
      </c>
      <c r="R122" s="8"/>
      <c r="S122" s="8"/>
      <c r="T122" s="8"/>
      <c r="U122" s="8">
        <f t="shared" si="36"/>
        <v>0</v>
      </c>
      <c r="V122" s="4"/>
      <c r="W122" s="8">
        <v>0</v>
      </c>
      <c r="X122" s="8">
        <v>0</v>
      </c>
      <c r="Y122" s="8">
        <v>0</v>
      </c>
      <c r="Z122" s="8">
        <v>0</v>
      </c>
      <c r="AA122" s="8">
        <v>0</v>
      </c>
      <c r="AB122" s="8">
        <f>9182/1000</f>
        <v>9.1820000000000004</v>
      </c>
      <c r="AC122" s="8">
        <v>759</v>
      </c>
      <c r="AD122" s="9"/>
    </row>
    <row r="123" spans="2:30" x14ac:dyDescent="0.2">
      <c r="B123" s="4">
        <f t="shared" si="32"/>
        <v>116</v>
      </c>
      <c r="C123" s="34">
        <v>46123</v>
      </c>
      <c r="D123" s="25"/>
      <c r="E123" s="8">
        <f t="shared" si="37"/>
        <v>13995.82</v>
      </c>
      <c r="F123" s="8">
        <f t="shared" si="35"/>
        <v>7829.168999999999</v>
      </c>
      <c r="G123" s="4">
        <v>0</v>
      </c>
      <c r="H123" s="4"/>
      <c r="I123" s="20">
        <f t="shared" si="38"/>
        <v>7829.168999999999</v>
      </c>
      <c r="J123" s="4"/>
      <c r="K123" s="7"/>
      <c r="L123" s="7"/>
      <c r="M123" s="7">
        <f t="shared" si="34"/>
        <v>0</v>
      </c>
      <c r="N123" s="8"/>
      <c r="O123" s="8"/>
      <c r="P123" s="8">
        <v>109.61</v>
      </c>
      <c r="Q123" s="8">
        <f t="shared" si="33"/>
        <v>-109.61</v>
      </c>
      <c r="R123" s="8"/>
      <c r="S123" s="8"/>
      <c r="T123" s="8"/>
      <c r="U123" s="8">
        <f t="shared" ref="U123:U182" si="39">R123-S123-T123</f>
        <v>0</v>
      </c>
      <c r="V123" s="4"/>
      <c r="W123" s="8">
        <v>0</v>
      </c>
      <c r="X123" s="8">
        <v>0</v>
      </c>
      <c r="Y123" s="8">
        <v>0</v>
      </c>
      <c r="Z123" s="8">
        <v>0</v>
      </c>
      <c r="AA123" s="8">
        <v>0</v>
      </c>
      <c r="AB123" s="8">
        <f>8727/1000</f>
        <v>8.7270000000000003</v>
      </c>
      <c r="AC123" s="8">
        <v>698</v>
      </c>
      <c r="AD123" s="9"/>
    </row>
    <row r="124" spans="2:30" x14ac:dyDescent="0.2">
      <c r="B124" s="4">
        <f t="shared" si="32"/>
        <v>117</v>
      </c>
      <c r="C124" s="34">
        <v>46124</v>
      </c>
      <c r="D124" s="25"/>
      <c r="E124" s="8">
        <f t="shared" si="37"/>
        <v>13995.82</v>
      </c>
      <c r="F124" s="8">
        <f t="shared" si="35"/>
        <v>7829.168999999999</v>
      </c>
      <c r="G124" s="4">
        <v>0</v>
      </c>
      <c r="H124" s="4"/>
      <c r="I124" s="20">
        <f t="shared" si="38"/>
        <v>7829.168999999999</v>
      </c>
      <c r="J124" s="4"/>
      <c r="K124" s="7"/>
      <c r="L124" s="7"/>
      <c r="M124" s="7">
        <f t="shared" si="34"/>
        <v>0</v>
      </c>
      <c r="N124" s="8"/>
      <c r="O124" s="8"/>
      <c r="P124" s="8">
        <v>0</v>
      </c>
      <c r="Q124" s="8">
        <f t="shared" si="33"/>
        <v>0</v>
      </c>
      <c r="R124" s="8"/>
      <c r="S124" s="8"/>
      <c r="T124" s="8"/>
      <c r="U124" s="8">
        <f t="shared" si="39"/>
        <v>0</v>
      </c>
      <c r="V124" s="4"/>
      <c r="W124" s="8">
        <v>0</v>
      </c>
      <c r="X124" s="8">
        <v>0</v>
      </c>
      <c r="Y124" s="8">
        <v>0</v>
      </c>
      <c r="Z124" s="8">
        <v>0</v>
      </c>
      <c r="AA124" s="8">
        <v>0</v>
      </c>
      <c r="AB124" s="8">
        <f>9118/1000</f>
        <v>9.1180000000000003</v>
      </c>
      <c r="AC124" s="8">
        <v>500</v>
      </c>
      <c r="AD124" s="9"/>
    </row>
    <row r="125" spans="2:30" x14ac:dyDescent="0.2">
      <c r="B125" s="4">
        <f t="shared" si="32"/>
        <v>118</v>
      </c>
      <c r="C125" s="34">
        <v>46125</v>
      </c>
      <c r="D125" s="25"/>
      <c r="E125" s="8">
        <f t="shared" si="37"/>
        <v>13995.82</v>
      </c>
      <c r="F125" s="8">
        <f t="shared" si="35"/>
        <v>7829.168999999999</v>
      </c>
      <c r="G125" s="4">
        <v>0</v>
      </c>
      <c r="H125" s="4"/>
      <c r="I125" s="20">
        <f t="shared" si="38"/>
        <v>7829.168999999999</v>
      </c>
      <c r="J125" s="4"/>
      <c r="K125" s="7">
        <v>248.08099999999999</v>
      </c>
      <c r="L125" s="7">
        <v>1.2809999999999999</v>
      </c>
      <c r="M125" s="7">
        <f>J125-K125+L125</f>
        <v>-246.79999999999998</v>
      </c>
      <c r="N125" s="8">
        <v>88.013000000000005</v>
      </c>
      <c r="O125" s="8"/>
      <c r="P125" s="8">
        <v>124.43</v>
      </c>
      <c r="Q125" s="8">
        <f t="shared" si="33"/>
        <v>-36.417000000000002</v>
      </c>
      <c r="R125" s="8">
        <v>6.1189999999999998</v>
      </c>
      <c r="S125" s="8"/>
      <c r="T125" s="8"/>
      <c r="U125" s="8">
        <f t="shared" si="39"/>
        <v>6.1189999999999998</v>
      </c>
      <c r="V125" s="4"/>
      <c r="W125" s="8">
        <v>0</v>
      </c>
      <c r="X125" s="4"/>
      <c r="Y125" s="4"/>
      <c r="Z125" s="8">
        <v>3806</v>
      </c>
      <c r="AA125" s="8"/>
      <c r="AB125" s="8">
        <f>9056/1000</f>
        <v>9.0559999999999992</v>
      </c>
      <c r="AC125" s="8">
        <v>5968</v>
      </c>
      <c r="AD125" s="9"/>
    </row>
    <row r="126" spans="2:30" x14ac:dyDescent="0.2">
      <c r="B126" s="4">
        <f t="shared" si="32"/>
        <v>119</v>
      </c>
      <c r="C126" s="34">
        <v>46126</v>
      </c>
      <c r="D126" s="25"/>
      <c r="E126" s="8">
        <f t="shared" si="37"/>
        <v>13995.82</v>
      </c>
      <c r="F126" s="8">
        <f t="shared" si="35"/>
        <v>7829.168999999999</v>
      </c>
      <c r="G126" s="4">
        <v>32.799999999999997</v>
      </c>
      <c r="H126" s="4"/>
      <c r="I126" s="20">
        <f t="shared" si="38"/>
        <v>7796.3689999999988</v>
      </c>
      <c r="J126" s="4"/>
      <c r="K126" s="7">
        <v>194.179</v>
      </c>
      <c r="L126" s="7">
        <v>1.9219999999999999</v>
      </c>
      <c r="M126" s="7">
        <f>J126-K126+L126</f>
        <v>-192.25700000000001</v>
      </c>
      <c r="N126" s="8">
        <v>146.274</v>
      </c>
      <c r="O126" s="8"/>
      <c r="P126" s="8">
        <v>58.09</v>
      </c>
      <c r="Q126" s="8">
        <f t="shared" si="33"/>
        <v>88.183999999999997</v>
      </c>
      <c r="R126" s="8">
        <v>63.24</v>
      </c>
      <c r="S126" s="8"/>
      <c r="T126" s="8"/>
      <c r="U126" s="8">
        <f t="shared" si="39"/>
        <v>63.24</v>
      </c>
      <c r="V126" s="4"/>
      <c r="W126" s="4">
        <v>280.7</v>
      </c>
      <c r="X126" s="4">
        <v>19.600000000000001</v>
      </c>
      <c r="Y126" s="4">
        <v>75.8</v>
      </c>
      <c r="Z126" s="8">
        <v>6402</v>
      </c>
      <c r="AA126" s="8">
        <v>20</v>
      </c>
      <c r="AB126" s="8">
        <f>1475930/1000</f>
        <v>1475.93</v>
      </c>
      <c r="AC126" s="8">
        <v>10558</v>
      </c>
      <c r="AD126" s="9"/>
    </row>
    <row r="127" spans="2:30" x14ac:dyDescent="0.2">
      <c r="B127" s="4">
        <f t="shared" si="32"/>
        <v>120</v>
      </c>
      <c r="C127" s="34">
        <v>46127</v>
      </c>
      <c r="D127" s="25"/>
      <c r="E127" s="8">
        <f t="shared" si="37"/>
        <v>13995.82</v>
      </c>
      <c r="F127" s="8">
        <f t="shared" si="35"/>
        <v>7796.3689999999988</v>
      </c>
      <c r="G127" s="4">
        <v>0</v>
      </c>
      <c r="H127" s="4"/>
      <c r="I127" s="20">
        <f t="shared" si="38"/>
        <v>7796.3689999999988</v>
      </c>
      <c r="J127" s="4"/>
      <c r="K127" s="7">
        <v>244.00200000000001</v>
      </c>
      <c r="L127" s="7">
        <v>5.7640000000000002</v>
      </c>
      <c r="M127" s="7">
        <f>J127-K127+L127</f>
        <v>-238.238</v>
      </c>
      <c r="N127" s="8">
        <v>170.51499999999999</v>
      </c>
      <c r="O127" s="8"/>
      <c r="P127" s="8">
        <v>76.67</v>
      </c>
      <c r="Q127" s="8">
        <f t="shared" si="33"/>
        <v>93.844999999999985</v>
      </c>
      <c r="R127" s="8">
        <v>62.014000000000003</v>
      </c>
      <c r="S127" s="8"/>
      <c r="T127" s="8"/>
      <c r="U127" s="8">
        <f t="shared" si="39"/>
        <v>62.014000000000003</v>
      </c>
      <c r="V127" s="4"/>
      <c r="W127" s="4">
        <v>0</v>
      </c>
      <c r="X127" s="4">
        <v>0</v>
      </c>
      <c r="Y127" s="4">
        <v>114</v>
      </c>
      <c r="Z127" s="8">
        <v>7728</v>
      </c>
      <c r="AA127" s="8">
        <v>12.2</v>
      </c>
      <c r="AB127" s="8">
        <f>2270629/1000</f>
        <v>2270.6289999999999</v>
      </c>
      <c r="AC127" s="8">
        <v>11852</v>
      </c>
      <c r="AD127" s="9"/>
    </row>
    <row r="128" spans="2:30" x14ac:dyDescent="0.2">
      <c r="B128" s="4">
        <f t="shared" si="32"/>
        <v>121</v>
      </c>
      <c r="C128" s="34">
        <v>46128</v>
      </c>
      <c r="D128" s="25"/>
      <c r="E128" s="8">
        <f t="shared" si="37"/>
        <v>13995.82</v>
      </c>
      <c r="F128" s="8">
        <f t="shared" si="35"/>
        <v>7796.3689999999988</v>
      </c>
      <c r="G128" s="4">
        <v>29</v>
      </c>
      <c r="H128" s="4"/>
      <c r="I128" s="20">
        <f t="shared" si="38"/>
        <v>7767.3689999999988</v>
      </c>
      <c r="J128" s="4">
        <v>28.823</v>
      </c>
      <c r="K128" s="7">
        <v>243.363</v>
      </c>
      <c r="L128" s="7">
        <v>0</v>
      </c>
      <c r="M128" s="7">
        <f t="shared" si="34"/>
        <v>-214.54</v>
      </c>
      <c r="N128" s="8">
        <v>173.333</v>
      </c>
      <c r="O128" s="8"/>
      <c r="P128" s="8">
        <v>48.96</v>
      </c>
      <c r="Q128" s="8">
        <f t="shared" si="33"/>
        <v>124.37299999999999</v>
      </c>
      <c r="R128" s="8">
        <v>69.983999999999995</v>
      </c>
      <c r="S128" s="8"/>
      <c r="T128" s="8"/>
      <c r="U128" s="8">
        <f t="shared" si="39"/>
        <v>69.983999999999995</v>
      </c>
      <c r="V128" s="4"/>
      <c r="W128" s="4">
        <v>259.89999999999998</v>
      </c>
      <c r="X128" s="4">
        <v>17.399999999999999</v>
      </c>
      <c r="Y128" s="4">
        <v>463</v>
      </c>
      <c r="Z128" s="8">
        <v>6787</v>
      </c>
      <c r="AA128" s="8">
        <v>38.799999999999997</v>
      </c>
      <c r="AB128" s="8">
        <f>2439497/1000</f>
        <v>2439.4969999999998</v>
      </c>
      <c r="AC128" s="8">
        <v>12208</v>
      </c>
      <c r="AD128" s="9"/>
    </row>
    <row r="129" spans="2:30" x14ac:dyDescent="0.2">
      <c r="B129" s="4">
        <f t="shared" si="32"/>
        <v>122</v>
      </c>
      <c r="C129" s="34">
        <v>46129</v>
      </c>
      <c r="D129" s="25"/>
      <c r="E129" s="8">
        <f t="shared" si="37"/>
        <v>13995.82</v>
      </c>
      <c r="F129" s="8">
        <f t="shared" si="35"/>
        <v>7767.3689999999988</v>
      </c>
      <c r="G129" s="4">
        <v>8.5</v>
      </c>
      <c r="H129" s="4"/>
      <c r="I129" s="20">
        <f t="shared" si="38"/>
        <v>7758.8689999999988</v>
      </c>
      <c r="J129" s="4">
        <v>24.4</v>
      </c>
      <c r="K129" s="7">
        <v>79.509</v>
      </c>
      <c r="L129" s="7">
        <v>0</v>
      </c>
      <c r="M129" s="7">
        <f t="shared" si="34"/>
        <v>-55.109000000000002</v>
      </c>
      <c r="N129" s="8">
        <v>79.183000000000007</v>
      </c>
      <c r="O129" s="8"/>
      <c r="P129" s="8">
        <v>67.2</v>
      </c>
      <c r="Q129" s="8">
        <f t="shared" si="33"/>
        <v>11.983000000000004</v>
      </c>
      <c r="R129" s="8">
        <v>29.114999999999998</v>
      </c>
      <c r="S129" s="8"/>
      <c r="T129" s="8"/>
      <c r="U129" s="8">
        <f t="shared" si="39"/>
        <v>29.114999999999998</v>
      </c>
      <c r="V129" s="4"/>
      <c r="W129" s="4">
        <v>76.599999999999994</v>
      </c>
      <c r="X129" s="4">
        <v>5.0999999999999996</v>
      </c>
      <c r="Y129" s="4">
        <v>197</v>
      </c>
      <c r="Z129" s="8">
        <v>4620</v>
      </c>
      <c r="AA129" s="8">
        <v>35.799999999999997</v>
      </c>
      <c r="AB129" s="8">
        <f>2524458/1000</f>
        <v>2524.4580000000001</v>
      </c>
      <c r="AC129" s="8">
        <v>10625</v>
      </c>
      <c r="AD129" s="9"/>
    </row>
    <row r="130" spans="2:30" x14ac:dyDescent="0.2">
      <c r="B130" s="4">
        <f t="shared" si="32"/>
        <v>123</v>
      </c>
      <c r="C130" s="34">
        <v>46130</v>
      </c>
      <c r="D130" s="25"/>
      <c r="E130" s="8">
        <f t="shared" si="37"/>
        <v>13995.82</v>
      </c>
      <c r="F130" s="8">
        <f t="shared" si="35"/>
        <v>7758.8689999999988</v>
      </c>
      <c r="G130" s="4">
        <v>0</v>
      </c>
      <c r="H130" s="4"/>
      <c r="I130" s="20">
        <f t="shared" si="38"/>
        <v>7758.8689999999988</v>
      </c>
      <c r="J130" s="4">
        <v>1.921</v>
      </c>
      <c r="K130" s="7">
        <v>0</v>
      </c>
      <c r="L130" s="7">
        <v>0</v>
      </c>
      <c r="M130" s="7">
        <f t="shared" si="34"/>
        <v>1.921</v>
      </c>
      <c r="N130" s="8">
        <v>36.481999999999999</v>
      </c>
      <c r="O130" s="8"/>
      <c r="P130" s="8">
        <v>81.52</v>
      </c>
      <c r="Q130" s="8">
        <f t="shared" si="33"/>
        <v>-45.037999999999997</v>
      </c>
      <c r="R130" s="8">
        <v>44.305999999999997</v>
      </c>
      <c r="S130" s="8"/>
      <c r="T130" s="8"/>
      <c r="U130" s="8">
        <f t="shared" si="39"/>
        <v>44.305999999999997</v>
      </c>
      <c r="V130" s="4"/>
      <c r="W130" s="4">
        <v>0</v>
      </c>
      <c r="X130" s="4">
        <v>0</v>
      </c>
      <c r="Y130" s="4">
        <v>767.4</v>
      </c>
      <c r="Z130" s="8">
        <v>1502</v>
      </c>
      <c r="AA130" s="8">
        <v>66.8</v>
      </c>
      <c r="AB130" s="8">
        <f>2524826/1000</f>
        <v>2524.826</v>
      </c>
      <c r="AC130" s="8">
        <v>4579</v>
      </c>
      <c r="AD130" s="9"/>
    </row>
    <row r="131" spans="2:30" x14ac:dyDescent="0.2">
      <c r="B131" s="4">
        <f t="shared" si="32"/>
        <v>124</v>
      </c>
      <c r="C131" s="34">
        <v>46131</v>
      </c>
      <c r="D131" s="25"/>
      <c r="E131" s="8">
        <f t="shared" si="37"/>
        <v>13995.82</v>
      </c>
      <c r="F131" s="8">
        <f t="shared" si="35"/>
        <v>7758.8689999999988</v>
      </c>
      <c r="G131" s="4">
        <v>0</v>
      </c>
      <c r="H131" s="4"/>
      <c r="I131" s="20">
        <f t="shared" si="38"/>
        <v>7758.8689999999988</v>
      </c>
      <c r="J131" s="4">
        <v>0</v>
      </c>
      <c r="K131" s="7">
        <v>0</v>
      </c>
      <c r="L131" s="7">
        <v>0</v>
      </c>
      <c r="M131" s="7">
        <f t="shared" si="34"/>
        <v>0</v>
      </c>
      <c r="N131" s="8">
        <v>0</v>
      </c>
      <c r="O131" s="8"/>
      <c r="P131" s="8">
        <v>0</v>
      </c>
      <c r="Q131" s="8">
        <f t="shared" si="33"/>
        <v>0</v>
      </c>
      <c r="R131" s="8">
        <v>0</v>
      </c>
      <c r="S131" s="8"/>
      <c r="T131" s="8"/>
      <c r="U131" s="8">
        <f t="shared" si="39"/>
        <v>0</v>
      </c>
      <c r="V131" s="4"/>
      <c r="W131" s="4">
        <v>0</v>
      </c>
      <c r="X131" s="4">
        <v>0</v>
      </c>
      <c r="Y131" s="4">
        <v>0</v>
      </c>
      <c r="Z131" s="8">
        <v>0</v>
      </c>
      <c r="AA131" s="8">
        <v>0</v>
      </c>
      <c r="AB131" s="8">
        <f>8547/1000</f>
        <v>8.5470000000000006</v>
      </c>
      <c r="AC131" s="8">
        <v>1148</v>
      </c>
      <c r="AD131" s="9"/>
    </row>
    <row r="132" spans="2:30" x14ac:dyDescent="0.2">
      <c r="B132" s="4">
        <f t="shared" si="32"/>
        <v>125</v>
      </c>
      <c r="C132" s="34">
        <v>46132</v>
      </c>
      <c r="D132" s="25"/>
      <c r="E132" s="8">
        <f t="shared" si="37"/>
        <v>13995.82</v>
      </c>
      <c r="F132" s="8">
        <f t="shared" si="35"/>
        <v>7758.8689999999988</v>
      </c>
      <c r="G132" s="4">
        <v>0</v>
      </c>
      <c r="H132" s="4"/>
      <c r="I132" s="20">
        <f t="shared" si="38"/>
        <v>7758.8689999999988</v>
      </c>
      <c r="J132" s="4">
        <v>0</v>
      </c>
      <c r="K132" s="7">
        <v>135.14500000000001</v>
      </c>
      <c r="L132" s="7">
        <v>0</v>
      </c>
      <c r="M132" s="7">
        <f t="shared" si="34"/>
        <v>-135.14500000000001</v>
      </c>
      <c r="N132" s="8">
        <v>26.306999999999999</v>
      </c>
      <c r="O132" s="8"/>
      <c r="P132" s="8">
        <v>108.51</v>
      </c>
      <c r="Q132" s="8">
        <f t="shared" si="33"/>
        <v>-82.203000000000003</v>
      </c>
      <c r="R132" s="8">
        <v>6.2389999999999999</v>
      </c>
      <c r="S132" s="8"/>
      <c r="T132" s="8"/>
      <c r="U132" s="8">
        <f t="shared" si="39"/>
        <v>6.2389999999999999</v>
      </c>
      <c r="V132" s="4"/>
      <c r="W132" s="4">
        <v>0</v>
      </c>
      <c r="X132" s="4">
        <v>0</v>
      </c>
      <c r="Y132" s="4">
        <v>162.19999999999999</v>
      </c>
      <c r="Z132" s="8">
        <v>7554</v>
      </c>
      <c r="AA132" s="8">
        <v>16.100000000000001</v>
      </c>
      <c r="AB132" s="8">
        <f>1284857/1000</f>
        <v>1284.857</v>
      </c>
      <c r="AC132" s="8">
        <v>9474</v>
      </c>
      <c r="AD132" s="9"/>
    </row>
    <row r="133" spans="2:30" x14ac:dyDescent="0.2">
      <c r="B133" s="4">
        <f t="shared" si="32"/>
        <v>126</v>
      </c>
      <c r="C133" s="34">
        <v>46133</v>
      </c>
      <c r="D133" s="25"/>
      <c r="E133" s="8">
        <f t="shared" si="37"/>
        <v>13995.82</v>
      </c>
      <c r="F133" s="8">
        <f t="shared" si="35"/>
        <v>7758.8689999999988</v>
      </c>
      <c r="G133" s="4">
        <v>178.7</v>
      </c>
      <c r="H133" s="4"/>
      <c r="I133" s="20">
        <f t="shared" si="38"/>
        <v>7580.168999999999</v>
      </c>
      <c r="J133" s="4">
        <v>152.80000000000001</v>
      </c>
      <c r="K133" s="7">
        <v>193.792</v>
      </c>
      <c r="L133" s="7">
        <v>0</v>
      </c>
      <c r="M133" s="7">
        <f t="shared" si="34"/>
        <v>-40.99199999999999</v>
      </c>
      <c r="N133" s="8">
        <v>170.58099999999999</v>
      </c>
      <c r="O133" s="8"/>
      <c r="P133" s="8">
        <v>87.05</v>
      </c>
      <c r="Q133" s="8">
        <f t="shared" si="33"/>
        <v>83.530999999999992</v>
      </c>
      <c r="R133" s="8">
        <v>55.066000000000003</v>
      </c>
      <c r="S133" s="8"/>
      <c r="T133" s="8"/>
      <c r="U133" s="8">
        <f t="shared" si="39"/>
        <v>55.066000000000003</v>
      </c>
      <c r="V133" s="4">
        <v>4.7770000000000001</v>
      </c>
      <c r="W133" s="4">
        <v>1608</v>
      </c>
      <c r="X133" s="4">
        <v>63.8</v>
      </c>
      <c r="Y133" s="4">
        <v>910</v>
      </c>
      <c r="Z133" s="8">
        <v>7632</v>
      </c>
      <c r="AA133" s="8">
        <v>45.4</v>
      </c>
      <c r="AB133" s="8">
        <f>2833454/1000</f>
        <v>2833.4540000000002</v>
      </c>
      <c r="AC133" s="8">
        <v>12923</v>
      </c>
      <c r="AD133" s="9"/>
    </row>
    <row r="134" spans="2:30" x14ac:dyDescent="0.2">
      <c r="B134" s="4">
        <f t="shared" si="32"/>
        <v>127</v>
      </c>
      <c r="C134" s="34">
        <v>46134</v>
      </c>
      <c r="D134" s="25"/>
      <c r="E134" s="8">
        <f t="shared" si="37"/>
        <v>13995.82</v>
      </c>
      <c r="F134" s="8">
        <f t="shared" si="35"/>
        <v>7580.168999999999</v>
      </c>
      <c r="G134" s="4">
        <v>300.2</v>
      </c>
      <c r="H134" s="4"/>
      <c r="I134" s="20">
        <f>F134-G134+H134</f>
        <v>7279.9689999999991</v>
      </c>
      <c r="J134" s="4">
        <v>275.8</v>
      </c>
      <c r="K134" s="7">
        <v>237.178</v>
      </c>
      <c r="L134" s="7">
        <v>0</v>
      </c>
      <c r="M134" s="7">
        <f t="shared" si="34"/>
        <v>38.622000000000014</v>
      </c>
      <c r="N134" s="8">
        <v>155.78399999999999</v>
      </c>
      <c r="O134" s="8"/>
      <c r="P134" s="8">
        <v>66.239999999999995</v>
      </c>
      <c r="Q134" s="8">
        <f t="shared" si="33"/>
        <v>89.543999999999997</v>
      </c>
      <c r="R134" s="8">
        <v>53.167999999999999</v>
      </c>
      <c r="S134" s="8"/>
      <c r="T134" s="8"/>
      <c r="U134" s="8">
        <f t="shared" si="39"/>
        <v>53.167999999999999</v>
      </c>
      <c r="V134" s="4">
        <v>11.945</v>
      </c>
      <c r="W134" s="4">
        <v>2837.7</v>
      </c>
      <c r="X134" s="4">
        <v>177.36</v>
      </c>
      <c r="Y134" s="4">
        <v>948</v>
      </c>
      <c r="Z134" s="8">
        <v>7268</v>
      </c>
      <c r="AA134" s="8">
        <v>47.7</v>
      </c>
      <c r="AB134" s="8">
        <f>3144873/1000</f>
        <v>3144.873</v>
      </c>
      <c r="AC134" s="8">
        <v>13374</v>
      </c>
      <c r="AD134" s="9"/>
    </row>
    <row r="135" spans="2:30" x14ac:dyDescent="0.2">
      <c r="B135" s="4">
        <f t="shared" si="32"/>
        <v>128</v>
      </c>
      <c r="C135" s="34">
        <v>46135</v>
      </c>
      <c r="D135" s="25"/>
      <c r="E135" s="8">
        <f t="shared" si="37"/>
        <v>13995.82</v>
      </c>
      <c r="F135" s="8">
        <f t="shared" si="35"/>
        <v>7279.9689999999991</v>
      </c>
      <c r="G135" s="4">
        <v>301.8</v>
      </c>
      <c r="H135" s="4"/>
      <c r="I135" s="20">
        <f>F135-G135+H135+O135</f>
        <v>7391.8189999999986</v>
      </c>
      <c r="J135" s="4">
        <v>280.5</v>
      </c>
      <c r="K135" s="7">
        <v>244.602</v>
      </c>
      <c r="L135" s="7">
        <v>0</v>
      </c>
      <c r="M135" s="7">
        <f t="shared" si="34"/>
        <v>35.897999999999996</v>
      </c>
      <c r="N135" s="8">
        <v>199.434</v>
      </c>
      <c r="O135" s="8">
        <v>413.65</v>
      </c>
      <c r="P135" s="8">
        <v>44.16</v>
      </c>
      <c r="Q135" s="8">
        <f t="shared" si="33"/>
        <v>-258.37599999999998</v>
      </c>
      <c r="R135" s="8">
        <v>52.533999999999999</v>
      </c>
      <c r="S135" s="8"/>
      <c r="T135" s="8"/>
      <c r="U135" s="8">
        <f t="shared" si="39"/>
        <v>52.533999999999999</v>
      </c>
      <c r="V135" s="4">
        <v>19.907</v>
      </c>
      <c r="W135" s="4">
        <v>2939.8</v>
      </c>
      <c r="X135" s="4">
        <v>180.9</v>
      </c>
      <c r="Y135" s="4">
        <v>853.9</v>
      </c>
      <c r="Z135" s="8">
        <v>6868</v>
      </c>
      <c r="AA135" s="8">
        <v>46.7</v>
      </c>
      <c r="AB135" s="8">
        <f>3137055/1000</f>
        <v>3137.0549999999998</v>
      </c>
      <c r="AC135" s="8">
        <v>13700</v>
      </c>
      <c r="AD135" s="9"/>
    </row>
    <row r="136" spans="2:30" x14ac:dyDescent="0.2">
      <c r="B136" s="4">
        <f t="shared" si="32"/>
        <v>129</v>
      </c>
      <c r="C136" s="34">
        <v>46136</v>
      </c>
      <c r="D136" s="25"/>
      <c r="E136" s="8">
        <f t="shared" si="37"/>
        <v>13995.82</v>
      </c>
      <c r="F136" s="8">
        <f>I135+D136</f>
        <v>7391.8189999999986</v>
      </c>
      <c r="G136" s="4">
        <v>227.5</v>
      </c>
      <c r="H136" s="4"/>
      <c r="I136" s="20">
        <f>F136-G136+H136+O136</f>
        <v>7167.597999999999</v>
      </c>
      <c r="J136" s="4">
        <v>216</v>
      </c>
      <c r="K136" s="7">
        <v>194.33799999999999</v>
      </c>
      <c r="L136" s="7">
        <v>0</v>
      </c>
      <c r="M136" s="7">
        <f t="shared" si="34"/>
        <v>21.662000000000006</v>
      </c>
      <c r="N136" s="8">
        <v>145.035</v>
      </c>
      <c r="O136" s="8">
        <v>3.2789999999999999</v>
      </c>
      <c r="P136" s="8">
        <v>142.5</v>
      </c>
      <c r="Q136" s="8">
        <f t="shared" si="33"/>
        <v>-0.74399999999999977</v>
      </c>
      <c r="R136" s="8">
        <v>34.179000000000002</v>
      </c>
      <c r="S136" s="8"/>
      <c r="T136" s="8"/>
      <c r="U136" s="8">
        <f t="shared" si="39"/>
        <v>34.179000000000002</v>
      </c>
      <c r="V136" s="4">
        <v>24.286000000000001</v>
      </c>
      <c r="W136" s="4">
        <v>2243.8000000000002</v>
      </c>
      <c r="X136" s="4">
        <v>136.22</v>
      </c>
      <c r="Y136" s="4">
        <v>1016.18</v>
      </c>
      <c r="Z136" s="8">
        <v>7642</v>
      </c>
      <c r="AA136" s="8">
        <v>43.3</v>
      </c>
      <c r="AB136" s="8">
        <f>2820310/1000</f>
        <v>2820.31</v>
      </c>
      <c r="AC136" s="8">
        <v>11939</v>
      </c>
      <c r="AD136" s="9"/>
    </row>
    <row r="137" spans="2:30" x14ac:dyDescent="0.2">
      <c r="B137" s="4">
        <f t="shared" si="32"/>
        <v>130</v>
      </c>
      <c r="C137" s="34">
        <v>46137</v>
      </c>
      <c r="D137" s="25"/>
      <c r="E137" s="8">
        <f t="shared" si="37"/>
        <v>13995.82</v>
      </c>
      <c r="F137" s="8">
        <f t="shared" si="35"/>
        <v>7167.597999999999</v>
      </c>
      <c r="G137" s="4">
        <v>284.10000000000002</v>
      </c>
      <c r="H137" s="4"/>
      <c r="I137" s="20">
        <f>F137-G137+H137+O137</f>
        <v>6883.4979999999987</v>
      </c>
      <c r="J137" s="4">
        <v>266.89999999999998</v>
      </c>
      <c r="K137" s="7">
        <v>271.99700000000001</v>
      </c>
      <c r="L137" s="7">
        <v>0</v>
      </c>
      <c r="M137" s="7">
        <f t="shared" si="34"/>
        <v>-5.0970000000000368</v>
      </c>
      <c r="N137" s="8">
        <v>208.25399999999999</v>
      </c>
      <c r="O137" s="8">
        <v>0</v>
      </c>
      <c r="P137" s="8">
        <v>76.92</v>
      </c>
      <c r="Q137" s="8">
        <f t="shared" si="33"/>
        <v>131.334</v>
      </c>
      <c r="R137" s="8">
        <v>72.787999999999997</v>
      </c>
      <c r="S137" s="8"/>
      <c r="T137" s="8"/>
      <c r="U137" s="8">
        <f t="shared" si="39"/>
        <v>72.787999999999997</v>
      </c>
      <c r="V137" s="4">
        <v>5.9720000000000004</v>
      </c>
      <c r="W137" s="4">
        <v>2585.3000000000002</v>
      </c>
      <c r="X137" s="4">
        <v>170.5</v>
      </c>
      <c r="Y137" s="4">
        <v>1011.6</v>
      </c>
      <c r="Z137" s="8">
        <v>8610</v>
      </c>
      <c r="AA137" s="8">
        <v>38.799999999999997</v>
      </c>
      <c r="AB137" s="8">
        <f>3003372/1000</f>
        <v>3003.3719999999998</v>
      </c>
      <c r="AC137" s="8">
        <v>13459</v>
      </c>
      <c r="AD137" s="9"/>
    </row>
    <row r="138" spans="2:30" x14ac:dyDescent="0.2">
      <c r="B138" s="4">
        <f t="shared" si="32"/>
        <v>131</v>
      </c>
      <c r="C138" s="34">
        <v>46138</v>
      </c>
      <c r="D138" s="25"/>
      <c r="E138" s="8">
        <f t="shared" si="37"/>
        <v>13995.82</v>
      </c>
      <c r="F138" s="8">
        <f t="shared" si="35"/>
        <v>6883.4979999999987</v>
      </c>
      <c r="G138" s="4">
        <v>14.8</v>
      </c>
      <c r="H138" s="4"/>
      <c r="I138" s="20">
        <f t="shared" ref="I138:I182" si="40">F138-G138+H138+O138</f>
        <v>6868.6979999999985</v>
      </c>
      <c r="J138" s="4">
        <v>25.7</v>
      </c>
      <c r="K138" s="7">
        <v>236.57599999999999</v>
      </c>
      <c r="L138" s="7">
        <v>0</v>
      </c>
      <c r="M138" s="7">
        <f t="shared" si="34"/>
        <v>-210.876</v>
      </c>
      <c r="N138" s="8">
        <v>159.85900000000001</v>
      </c>
      <c r="O138" s="8">
        <v>0</v>
      </c>
      <c r="P138" s="8">
        <v>0</v>
      </c>
      <c r="Q138" s="8">
        <f t="shared" si="33"/>
        <v>159.85900000000001</v>
      </c>
      <c r="R138" s="8">
        <v>56.332000000000001</v>
      </c>
      <c r="S138" s="8"/>
      <c r="T138" s="8"/>
      <c r="U138" s="8">
        <f t="shared" si="39"/>
        <v>56.332000000000001</v>
      </c>
      <c r="V138" s="4">
        <v>2.3879999999999999</v>
      </c>
      <c r="W138" s="4">
        <v>85.4</v>
      </c>
      <c r="X138" s="4">
        <v>8.9</v>
      </c>
      <c r="Y138" s="4">
        <v>559.6</v>
      </c>
      <c r="Z138" s="8">
        <v>7414</v>
      </c>
      <c r="AA138" s="8">
        <v>42</v>
      </c>
      <c r="AB138" s="8">
        <f>2545280/1000</f>
        <v>2545.2800000000002</v>
      </c>
      <c r="AC138" s="8">
        <v>12181</v>
      </c>
      <c r="AD138" s="9"/>
    </row>
    <row r="139" spans="2:30" x14ac:dyDescent="0.2">
      <c r="B139" s="4">
        <f t="shared" ref="B139:B182" si="41">IF(C139="","",+B138+1)</f>
        <v>132</v>
      </c>
      <c r="C139" s="34">
        <v>46139</v>
      </c>
      <c r="D139" s="25"/>
      <c r="E139" s="8">
        <f t="shared" si="37"/>
        <v>13995.82</v>
      </c>
      <c r="F139" s="8">
        <f t="shared" si="35"/>
        <v>6868.6979999999985</v>
      </c>
      <c r="G139" s="4">
        <v>0</v>
      </c>
      <c r="H139" s="4"/>
      <c r="I139" s="20">
        <f t="shared" si="40"/>
        <v>6868.6979999999985</v>
      </c>
      <c r="J139" s="4">
        <v>18.600000000000001</v>
      </c>
      <c r="K139" s="7">
        <v>79.760999999999996</v>
      </c>
      <c r="L139" s="7">
        <v>0</v>
      </c>
      <c r="M139" s="7">
        <f t="shared" si="34"/>
        <v>-61.160999999999994</v>
      </c>
      <c r="N139" s="8">
        <v>139.91200000000001</v>
      </c>
      <c r="O139" s="8">
        <v>0</v>
      </c>
      <c r="P139" s="8">
        <v>203.88</v>
      </c>
      <c r="Q139" s="8">
        <f t="shared" si="33"/>
        <v>-63.967999999999989</v>
      </c>
      <c r="R139" s="8">
        <v>56.963999999999999</v>
      </c>
      <c r="S139" s="8"/>
      <c r="T139" s="8"/>
      <c r="U139" s="8">
        <f t="shared" si="39"/>
        <v>56.963999999999999</v>
      </c>
      <c r="V139" s="4">
        <v>1.593</v>
      </c>
      <c r="W139" s="4">
        <v>0</v>
      </c>
      <c r="X139" s="4">
        <v>0</v>
      </c>
      <c r="Y139" s="4">
        <v>0</v>
      </c>
      <c r="Z139" s="8">
        <v>3382</v>
      </c>
      <c r="AA139" s="8">
        <v>12.9</v>
      </c>
      <c r="AB139" s="8">
        <f>1090903/1000</f>
        <v>1090.903</v>
      </c>
      <c r="AC139" s="8">
        <v>7141</v>
      </c>
      <c r="AD139" s="9"/>
    </row>
    <row r="140" spans="2:30" x14ac:dyDescent="0.2">
      <c r="B140" s="4">
        <f t="shared" si="41"/>
        <v>133</v>
      </c>
      <c r="C140" s="34">
        <v>46140</v>
      </c>
      <c r="D140" s="25">
        <v>155.85</v>
      </c>
      <c r="E140" s="8">
        <f t="shared" si="37"/>
        <v>14151.67</v>
      </c>
      <c r="F140" s="8">
        <f t="shared" si="35"/>
        <v>7024.5479999999989</v>
      </c>
      <c r="G140" s="4">
        <v>0</v>
      </c>
      <c r="H140" s="4"/>
      <c r="I140" s="20">
        <f>F140-G140+H140+O140</f>
        <v>7127.6599999999989</v>
      </c>
      <c r="J140" s="4">
        <v>0</v>
      </c>
      <c r="K140" s="4">
        <v>0</v>
      </c>
      <c r="L140" s="4">
        <v>0</v>
      </c>
      <c r="M140" s="7">
        <f t="shared" si="34"/>
        <v>0</v>
      </c>
      <c r="N140" s="8">
        <v>0</v>
      </c>
      <c r="O140" s="8">
        <v>103.11199999999999</v>
      </c>
      <c r="P140" s="8">
        <v>62.89</v>
      </c>
      <c r="Q140" s="8">
        <f t="shared" si="33"/>
        <v>-166.00200000000001</v>
      </c>
      <c r="R140" s="8">
        <v>0</v>
      </c>
      <c r="S140" s="8"/>
      <c r="T140" s="8"/>
      <c r="U140" s="8">
        <f t="shared" si="39"/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8">
        <f>8861/1000</f>
        <v>8.8610000000000007</v>
      </c>
      <c r="AC140" s="8">
        <v>853</v>
      </c>
      <c r="AD140" s="9"/>
    </row>
    <row r="141" spans="2:30" x14ac:dyDescent="0.2">
      <c r="B141" s="4">
        <f t="shared" si="41"/>
        <v>134</v>
      </c>
      <c r="C141" s="34">
        <v>46141</v>
      </c>
      <c r="D141" s="25">
        <v>233.06</v>
      </c>
      <c r="E141" s="8">
        <f t="shared" si="37"/>
        <v>14384.73</v>
      </c>
      <c r="F141" s="8">
        <f t="shared" si="35"/>
        <v>7360.7199999999993</v>
      </c>
      <c r="G141" s="4">
        <v>0</v>
      </c>
      <c r="H141" s="4"/>
      <c r="I141" s="20">
        <f>F141-G141+H141+O141</f>
        <v>7395.0999999999995</v>
      </c>
      <c r="J141" s="4">
        <v>0</v>
      </c>
      <c r="K141" s="4">
        <v>0</v>
      </c>
      <c r="L141" s="4">
        <v>0</v>
      </c>
      <c r="M141" s="7">
        <f t="shared" si="34"/>
        <v>0</v>
      </c>
      <c r="N141" s="8">
        <v>0</v>
      </c>
      <c r="O141" s="8">
        <v>34.380000000000003</v>
      </c>
      <c r="P141" s="8">
        <v>151.71</v>
      </c>
      <c r="Q141" s="8">
        <f t="shared" si="33"/>
        <v>-186.09</v>
      </c>
      <c r="R141" s="8">
        <v>0</v>
      </c>
      <c r="S141" s="8"/>
      <c r="T141" s="8"/>
      <c r="U141" s="8">
        <f t="shared" si="39"/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8">
        <v>8.7200000000000006</v>
      </c>
      <c r="AC141" s="8">
        <v>797</v>
      </c>
      <c r="AD141" s="9"/>
    </row>
    <row r="142" spans="2:30" x14ac:dyDescent="0.2">
      <c r="B142" s="4">
        <f t="shared" si="41"/>
        <v>135</v>
      </c>
      <c r="C142" s="34">
        <v>46142</v>
      </c>
      <c r="D142" s="25">
        <v>116.28</v>
      </c>
      <c r="E142" s="8">
        <f t="shared" si="37"/>
        <v>14501.01</v>
      </c>
      <c r="F142" s="8">
        <f>I141+D142</f>
        <v>7511.3799999999992</v>
      </c>
      <c r="G142" s="4">
        <v>0</v>
      </c>
      <c r="H142" s="4"/>
      <c r="I142" s="20">
        <f>F142-G142+H142+O142</f>
        <v>7511.3799999999992</v>
      </c>
      <c r="J142" s="4">
        <v>0</v>
      </c>
      <c r="K142" s="4">
        <v>0</v>
      </c>
      <c r="L142" s="4">
        <v>0</v>
      </c>
      <c r="M142" s="7">
        <f t="shared" si="34"/>
        <v>0</v>
      </c>
      <c r="N142" s="8">
        <v>0</v>
      </c>
      <c r="O142" s="8">
        <v>0</v>
      </c>
      <c r="P142" s="8">
        <v>133.43</v>
      </c>
      <c r="Q142" s="8">
        <f t="shared" si="33"/>
        <v>-133.43</v>
      </c>
      <c r="R142" s="8">
        <v>0</v>
      </c>
      <c r="S142" s="8"/>
      <c r="T142" s="8"/>
      <c r="U142" s="8">
        <f t="shared" si="39"/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8">
        <f>8678/1000</f>
        <v>8.6780000000000008</v>
      </c>
      <c r="AC142" s="8">
        <v>1037</v>
      </c>
      <c r="AD142" s="9"/>
    </row>
    <row r="143" spans="2:30" x14ac:dyDescent="0.2">
      <c r="B143" s="4">
        <f t="shared" si="41"/>
        <v>136</v>
      </c>
      <c r="C143" s="34">
        <v>46143</v>
      </c>
      <c r="D143" s="25">
        <v>0</v>
      </c>
      <c r="E143" s="8">
        <f t="shared" si="37"/>
        <v>14501.01</v>
      </c>
      <c r="F143" s="8">
        <f t="shared" si="35"/>
        <v>7511.3799999999992</v>
      </c>
      <c r="G143" s="4">
        <v>0</v>
      </c>
      <c r="H143" s="4"/>
      <c r="I143" s="20">
        <f t="shared" si="40"/>
        <v>7511.3799999999992</v>
      </c>
      <c r="J143" s="4"/>
      <c r="K143" s="7"/>
      <c r="L143" s="7"/>
      <c r="M143" s="7">
        <f t="shared" si="34"/>
        <v>0</v>
      </c>
      <c r="N143" s="8"/>
      <c r="O143" s="8"/>
      <c r="P143" s="8"/>
      <c r="Q143" s="8">
        <f t="shared" si="33"/>
        <v>0</v>
      </c>
      <c r="R143" s="8"/>
      <c r="S143" s="8"/>
      <c r="T143" s="8"/>
      <c r="U143" s="8">
        <f t="shared" si="39"/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8">
        <f>8773/1000</f>
        <v>8.7729999999999997</v>
      </c>
      <c r="AC143" s="8">
        <v>456</v>
      </c>
      <c r="AD143" s="9"/>
    </row>
    <row r="144" spans="2:30" x14ac:dyDescent="0.2">
      <c r="B144" s="4">
        <f t="shared" si="41"/>
        <v>137</v>
      </c>
      <c r="C144" s="34">
        <v>46144</v>
      </c>
      <c r="D144" s="25">
        <v>0</v>
      </c>
      <c r="E144" s="8">
        <f t="shared" si="37"/>
        <v>14501.01</v>
      </c>
      <c r="F144" s="8">
        <f t="shared" si="35"/>
        <v>7511.3799999999992</v>
      </c>
      <c r="G144" s="4">
        <v>0</v>
      </c>
      <c r="H144" s="4"/>
      <c r="I144" s="20">
        <f t="shared" si="40"/>
        <v>7511.3799999999992</v>
      </c>
      <c r="J144" s="4"/>
      <c r="K144" s="7"/>
      <c r="L144" s="7"/>
      <c r="M144" s="7">
        <f t="shared" si="34"/>
        <v>0</v>
      </c>
      <c r="N144" s="8"/>
      <c r="O144" s="8"/>
      <c r="P144" s="8"/>
      <c r="Q144" s="8">
        <f t="shared" si="33"/>
        <v>0</v>
      </c>
      <c r="R144" s="8"/>
      <c r="S144" s="8"/>
      <c r="T144" s="8"/>
      <c r="U144" s="8">
        <f t="shared" si="39"/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8">
        <f>9010/1000</f>
        <v>9.01</v>
      </c>
      <c r="AC144" s="8">
        <v>478</v>
      </c>
      <c r="AD144" s="9"/>
    </row>
    <row r="145" spans="2:30" x14ac:dyDescent="0.2">
      <c r="B145" s="4">
        <f t="shared" si="41"/>
        <v>138</v>
      </c>
      <c r="C145" s="34">
        <v>46145</v>
      </c>
      <c r="D145" s="25">
        <v>0</v>
      </c>
      <c r="E145" s="8">
        <f t="shared" si="37"/>
        <v>14501.01</v>
      </c>
      <c r="F145" s="8">
        <f t="shared" si="35"/>
        <v>7511.3799999999992</v>
      </c>
      <c r="G145" s="4">
        <v>0</v>
      </c>
      <c r="H145" s="4"/>
      <c r="I145" s="20">
        <f t="shared" si="40"/>
        <v>7511.3799999999992</v>
      </c>
      <c r="J145" s="4"/>
      <c r="K145" s="7"/>
      <c r="L145" s="7"/>
      <c r="M145" s="7">
        <f t="shared" si="34"/>
        <v>0</v>
      </c>
      <c r="N145" s="8"/>
      <c r="O145" s="8"/>
      <c r="P145" s="8"/>
      <c r="Q145" s="8">
        <f t="shared" si="33"/>
        <v>0</v>
      </c>
      <c r="R145" s="8"/>
      <c r="S145" s="8"/>
      <c r="T145" s="8"/>
      <c r="U145" s="8">
        <f t="shared" si="39"/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8">
        <f>9025/1000</f>
        <v>9.0250000000000004</v>
      </c>
      <c r="AC145" s="8">
        <v>299</v>
      </c>
      <c r="AD145" s="9"/>
    </row>
    <row r="146" spans="2:30" x14ac:dyDescent="0.2">
      <c r="B146" s="4">
        <f t="shared" si="41"/>
        <v>139</v>
      </c>
      <c r="C146" s="34">
        <v>46146</v>
      </c>
      <c r="D146" s="25">
        <v>0</v>
      </c>
      <c r="E146" s="8">
        <f t="shared" si="37"/>
        <v>14501.01</v>
      </c>
      <c r="F146" s="8">
        <f t="shared" si="35"/>
        <v>7511.3799999999992</v>
      </c>
      <c r="G146" s="4">
        <v>0</v>
      </c>
      <c r="H146" s="4"/>
      <c r="I146" s="20">
        <f>F146-G146+H146+O146</f>
        <v>7544.3309999999992</v>
      </c>
      <c r="J146" s="4"/>
      <c r="K146" s="7"/>
      <c r="L146" s="7"/>
      <c r="M146" s="7">
        <f t="shared" si="34"/>
        <v>0</v>
      </c>
      <c r="N146" s="8"/>
      <c r="O146" s="8">
        <v>32.951000000000001</v>
      </c>
      <c r="P146" s="8">
        <f>113770/1000</f>
        <v>113.77</v>
      </c>
      <c r="Q146" s="8">
        <f t="shared" si="33"/>
        <v>-146.721</v>
      </c>
      <c r="R146" s="8"/>
      <c r="S146" s="8"/>
      <c r="T146" s="8"/>
      <c r="U146" s="8">
        <f t="shared" si="39"/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8">
        <f>8812/1000</f>
        <v>8.8119999999999994</v>
      </c>
      <c r="AC146" s="8">
        <v>970</v>
      </c>
      <c r="AD146" s="9"/>
    </row>
    <row r="147" spans="2:30" x14ac:dyDescent="0.2">
      <c r="B147" s="4">
        <f t="shared" si="41"/>
        <v>140</v>
      </c>
      <c r="C147" s="34">
        <v>46147</v>
      </c>
      <c r="D147" s="25">
        <v>141.55000000000001</v>
      </c>
      <c r="E147" s="8">
        <f t="shared" si="37"/>
        <v>14642.56</v>
      </c>
      <c r="F147" s="8">
        <f>I146+D147</f>
        <v>7685.8809999999994</v>
      </c>
      <c r="G147" s="4">
        <v>0</v>
      </c>
      <c r="H147" s="4"/>
      <c r="I147" s="20">
        <f t="shared" si="40"/>
        <v>7685.8809999999994</v>
      </c>
      <c r="J147" s="4"/>
      <c r="K147" s="7"/>
      <c r="L147" s="7"/>
      <c r="M147" s="7">
        <f t="shared" si="34"/>
        <v>0</v>
      </c>
      <c r="N147" s="8"/>
      <c r="O147" s="8"/>
      <c r="P147" s="8">
        <v>148.28</v>
      </c>
      <c r="Q147" s="8">
        <f t="shared" si="33"/>
        <v>-148.28</v>
      </c>
      <c r="R147" s="8"/>
      <c r="S147" s="8"/>
      <c r="T147" s="8"/>
      <c r="U147" s="8">
        <f t="shared" si="39"/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8">
        <f>8970/1000</f>
        <v>8.9700000000000006</v>
      </c>
      <c r="AC147" s="8">
        <v>813</v>
      </c>
      <c r="AD147" s="9"/>
    </row>
    <row r="148" spans="2:30" x14ac:dyDescent="0.2">
      <c r="B148" s="4">
        <f t="shared" si="41"/>
        <v>141</v>
      </c>
      <c r="C148" s="34">
        <v>46148</v>
      </c>
      <c r="D148" s="25">
        <v>75.180000000000007</v>
      </c>
      <c r="E148" s="8">
        <f t="shared" si="37"/>
        <v>14717.74</v>
      </c>
      <c r="F148" s="8">
        <f>I147+D148</f>
        <v>7761.0609999999997</v>
      </c>
      <c r="G148" s="4">
        <v>0</v>
      </c>
      <c r="H148" s="4"/>
      <c r="I148" s="20">
        <f t="shared" si="40"/>
        <v>7761.0609999999997</v>
      </c>
      <c r="J148" s="4"/>
      <c r="K148" s="7"/>
      <c r="L148" s="7"/>
      <c r="M148" s="7">
        <f t="shared" si="34"/>
        <v>0</v>
      </c>
      <c r="N148" s="8"/>
      <c r="O148" s="8"/>
      <c r="P148" s="8">
        <v>109.21</v>
      </c>
      <c r="Q148" s="8">
        <f t="shared" si="33"/>
        <v>-109.21</v>
      </c>
      <c r="R148" s="8"/>
      <c r="S148" s="8"/>
      <c r="T148" s="8"/>
      <c r="U148" s="8">
        <f t="shared" si="39"/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8">
        <f>9588/1000</f>
        <v>9.5879999999999992</v>
      </c>
      <c r="AC148" s="8">
        <v>704</v>
      </c>
      <c r="AD148" s="9"/>
    </row>
    <row r="149" spans="2:30" x14ac:dyDescent="0.2">
      <c r="B149" s="4">
        <f t="shared" si="41"/>
        <v>142</v>
      </c>
      <c r="C149" s="34">
        <v>46149</v>
      </c>
      <c r="D149" s="25">
        <v>0</v>
      </c>
      <c r="E149" s="8">
        <f t="shared" si="37"/>
        <v>14717.74</v>
      </c>
      <c r="F149" s="8">
        <f t="shared" si="35"/>
        <v>7761.0609999999997</v>
      </c>
      <c r="G149" s="4">
        <v>33.9</v>
      </c>
      <c r="H149" s="4"/>
      <c r="I149" s="20">
        <f>F149-G149+H149+O149</f>
        <v>7727.1610000000001</v>
      </c>
      <c r="J149" s="4">
        <v>0</v>
      </c>
      <c r="K149" s="7">
        <v>175.19800000000001</v>
      </c>
      <c r="L149" s="7"/>
      <c r="M149" s="7">
        <f t="shared" si="34"/>
        <v>-175.19800000000001</v>
      </c>
      <c r="N149" s="8">
        <v>69.831999999999994</v>
      </c>
      <c r="O149" s="8">
        <v>0</v>
      </c>
      <c r="P149" s="8">
        <v>94.77</v>
      </c>
      <c r="Q149" s="8">
        <f t="shared" si="33"/>
        <v>-24.938000000000002</v>
      </c>
      <c r="R149" s="8"/>
      <c r="S149" s="8"/>
      <c r="T149" s="8"/>
      <c r="U149" s="8">
        <f t="shared" si="39"/>
        <v>0</v>
      </c>
      <c r="V149" s="4">
        <v>0</v>
      </c>
      <c r="W149" s="4">
        <v>540.6</v>
      </c>
      <c r="X149" s="4">
        <v>11.6</v>
      </c>
      <c r="Y149" s="4">
        <v>257.8</v>
      </c>
      <c r="Z149" s="8">
        <v>8773</v>
      </c>
      <c r="AA149" s="8">
        <v>30.7</v>
      </c>
      <c r="AB149" s="8">
        <f>1803215/1000</f>
        <v>1803.2149999999999</v>
      </c>
      <c r="AC149" s="8">
        <v>9316</v>
      </c>
      <c r="AD149" s="9"/>
    </row>
    <row r="150" spans="2:30" x14ac:dyDescent="0.2">
      <c r="B150" s="4">
        <f t="shared" si="41"/>
        <v>143</v>
      </c>
      <c r="C150" s="34">
        <v>46150</v>
      </c>
      <c r="D150" s="25">
        <v>37.75</v>
      </c>
      <c r="E150" s="8">
        <f t="shared" si="37"/>
        <v>14755.49</v>
      </c>
      <c r="F150" s="8">
        <f t="shared" si="35"/>
        <v>7764.9110000000001</v>
      </c>
      <c r="G150" s="4">
        <v>176.5</v>
      </c>
      <c r="H150" s="4"/>
      <c r="I150" s="20">
        <f>F150-G150+H150+O150</f>
        <v>7588.4110000000001</v>
      </c>
      <c r="J150" s="4">
        <v>165.6</v>
      </c>
      <c r="K150" s="7">
        <v>209.38399999999999</v>
      </c>
      <c r="L150" s="7"/>
      <c r="M150" s="7">
        <f t="shared" si="34"/>
        <v>-43.783999999999992</v>
      </c>
      <c r="N150" s="8">
        <v>127.1</v>
      </c>
      <c r="O150" s="8"/>
      <c r="P150" s="8">
        <v>147.69999999999999</v>
      </c>
      <c r="Q150" s="8">
        <f t="shared" si="33"/>
        <v>-20.599999999999994</v>
      </c>
      <c r="R150" s="8">
        <v>56.963999999999999</v>
      </c>
      <c r="S150" s="8"/>
      <c r="T150" s="8"/>
      <c r="U150" s="8">
        <f t="shared" si="39"/>
        <v>56.963999999999999</v>
      </c>
      <c r="V150" s="4">
        <v>10.321</v>
      </c>
      <c r="W150" s="4">
        <v>1633.5</v>
      </c>
      <c r="X150" s="4">
        <v>105.9</v>
      </c>
      <c r="Y150" s="4">
        <v>841.8</v>
      </c>
      <c r="Z150" s="8">
        <v>9649</v>
      </c>
      <c r="AA150" s="8">
        <v>43.5</v>
      </c>
      <c r="AB150" s="8">
        <f>2649992/1000</f>
        <v>2649.9920000000002</v>
      </c>
      <c r="AC150" s="8">
        <v>12968</v>
      </c>
      <c r="AD150" s="9"/>
    </row>
    <row r="151" spans="2:30" x14ac:dyDescent="0.2">
      <c r="B151" s="4">
        <f t="shared" si="41"/>
        <v>144</v>
      </c>
      <c r="C151" s="34">
        <v>46151</v>
      </c>
      <c r="D151" s="25">
        <v>19.260000000000002</v>
      </c>
      <c r="E151" s="8">
        <f t="shared" si="37"/>
        <v>14774.75</v>
      </c>
      <c r="F151" s="8">
        <f t="shared" si="35"/>
        <v>7607.6710000000003</v>
      </c>
      <c r="G151" s="4">
        <v>301.8</v>
      </c>
      <c r="H151" s="4"/>
      <c r="I151" s="20">
        <f t="shared" si="40"/>
        <v>7305.8710000000001</v>
      </c>
      <c r="J151" s="4">
        <v>280.60000000000002</v>
      </c>
      <c r="K151" s="7">
        <v>270.37299999999999</v>
      </c>
      <c r="L151" s="7"/>
      <c r="M151" s="7">
        <f t="shared" si="34"/>
        <v>10.227000000000032</v>
      </c>
      <c r="N151" s="8">
        <v>222.66399999999999</v>
      </c>
      <c r="O151" s="8"/>
      <c r="P151" s="8">
        <v>71.680000000000007</v>
      </c>
      <c r="Q151" s="8">
        <f t="shared" si="33"/>
        <v>150.98399999999998</v>
      </c>
      <c r="R151" s="8">
        <v>71.522999999999996</v>
      </c>
      <c r="S151" s="8"/>
      <c r="T151" s="8"/>
      <c r="U151" s="8">
        <f t="shared" si="39"/>
        <v>71.522999999999996</v>
      </c>
      <c r="V151" s="4">
        <v>18.655999999999999</v>
      </c>
      <c r="W151" s="4">
        <v>2389.9</v>
      </c>
      <c r="X151" s="4">
        <v>181.1</v>
      </c>
      <c r="Y151" s="4">
        <v>1016</v>
      </c>
      <c r="Z151" s="8">
        <v>6989</v>
      </c>
      <c r="AA151" s="8">
        <v>38.1</v>
      </c>
      <c r="AB151" s="8">
        <f>3060130/1000</f>
        <v>3060.13</v>
      </c>
      <c r="AC151" s="8">
        <v>14289</v>
      </c>
      <c r="AD151" s="9"/>
    </row>
    <row r="152" spans="2:30" x14ac:dyDescent="0.2">
      <c r="B152" s="4">
        <f t="shared" si="41"/>
        <v>145</v>
      </c>
      <c r="C152" s="34">
        <v>46152</v>
      </c>
      <c r="D152" s="25">
        <v>0</v>
      </c>
      <c r="E152" s="8">
        <f t="shared" si="37"/>
        <v>14774.75</v>
      </c>
      <c r="F152" s="8">
        <f t="shared" si="35"/>
        <v>7305.8710000000001</v>
      </c>
      <c r="G152" s="4">
        <v>321.2</v>
      </c>
      <c r="H152" s="4"/>
      <c r="I152" s="20">
        <f t="shared" si="40"/>
        <v>6984.6710000000003</v>
      </c>
      <c r="J152" s="4">
        <v>298.89999999999998</v>
      </c>
      <c r="K152" s="7">
        <v>278.08699999999999</v>
      </c>
      <c r="L152" s="7"/>
      <c r="M152" s="7">
        <f t="shared" si="34"/>
        <v>20.812999999999988</v>
      </c>
      <c r="N152" s="8">
        <v>222.553</v>
      </c>
      <c r="O152" s="8"/>
      <c r="P152" s="8">
        <v>0</v>
      </c>
      <c r="Q152" s="8">
        <f>N152-O152-P152-3.151</f>
        <v>219.40199999999999</v>
      </c>
      <c r="R152" s="8">
        <v>86.712000000000003</v>
      </c>
      <c r="S152" s="8"/>
      <c r="T152" s="8"/>
      <c r="U152" s="8">
        <f t="shared" si="39"/>
        <v>86.712000000000003</v>
      </c>
      <c r="V152" s="4">
        <v>19.053000000000001</v>
      </c>
      <c r="W152" s="4">
        <v>2942.2</v>
      </c>
      <c r="X152" s="4">
        <v>193</v>
      </c>
      <c r="Y152" s="4">
        <v>1036</v>
      </c>
      <c r="Z152" s="8">
        <v>6065</v>
      </c>
      <c r="AA152" s="8">
        <v>41.3</v>
      </c>
      <c r="AB152" s="45">
        <f>3080455/1000</f>
        <v>3080.4549999999999</v>
      </c>
      <c r="AC152" s="8">
        <v>13123</v>
      </c>
      <c r="AD152" s="9"/>
    </row>
    <row r="153" spans="2:30" x14ac:dyDescent="0.2">
      <c r="B153" s="4">
        <f t="shared" si="41"/>
        <v>146</v>
      </c>
      <c r="C153" s="34">
        <v>46153</v>
      </c>
      <c r="D153" s="25">
        <v>0</v>
      </c>
      <c r="E153" s="8">
        <f t="shared" si="37"/>
        <v>14774.75</v>
      </c>
      <c r="F153" s="8">
        <f t="shared" si="35"/>
        <v>6984.6710000000003</v>
      </c>
      <c r="G153" s="4">
        <v>302.2</v>
      </c>
      <c r="H153" s="4"/>
      <c r="I153" s="20">
        <f t="shared" si="40"/>
        <v>6682.4710000000005</v>
      </c>
      <c r="J153" s="4">
        <v>272.10000000000002</v>
      </c>
      <c r="K153" s="7">
        <v>244.06800000000001</v>
      </c>
      <c r="L153" s="7"/>
      <c r="M153" s="7">
        <f t="shared" si="34"/>
        <v>28.032000000000011</v>
      </c>
      <c r="N153" s="8">
        <v>169.34800000000001</v>
      </c>
      <c r="O153" s="8"/>
      <c r="P153" s="8">
        <v>278.10000000000002</v>
      </c>
      <c r="Q153" s="8">
        <f t="shared" si="33"/>
        <v>-108.75200000000001</v>
      </c>
      <c r="R153" s="8">
        <v>45.573</v>
      </c>
      <c r="S153" s="8"/>
      <c r="T153" s="8"/>
      <c r="U153" s="8">
        <f t="shared" si="39"/>
        <v>45.573</v>
      </c>
      <c r="V153" s="4">
        <v>8.7319999999999993</v>
      </c>
      <c r="W153" s="4">
        <v>2870.2</v>
      </c>
      <c r="X153" s="4">
        <v>175.2</v>
      </c>
      <c r="Y153" s="4">
        <v>1045</v>
      </c>
      <c r="Z153" s="8">
        <v>7353</v>
      </c>
      <c r="AA153" s="8">
        <v>41.3</v>
      </c>
      <c r="AB153" s="46">
        <v>3048.4140000000002</v>
      </c>
      <c r="AC153" s="8">
        <v>14424</v>
      </c>
      <c r="AD153" s="9"/>
    </row>
    <row r="154" spans="2:30" x14ac:dyDescent="0.2">
      <c r="B154" s="4">
        <f t="shared" si="41"/>
        <v>147</v>
      </c>
      <c r="C154" s="34">
        <v>46154</v>
      </c>
      <c r="D154" s="25">
        <v>0</v>
      </c>
      <c r="E154" s="8">
        <f t="shared" si="37"/>
        <v>14774.75</v>
      </c>
      <c r="F154" s="8">
        <f t="shared" si="35"/>
        <v>6682.4710000000005</v>
      </c>
      <c r="G154" s="4">
        <v>315.60000000000002</v>
      </c>
      <c r="H154" s="4"/>
      <c r="I154" s="20">
        <f t="shared" si="40"/>
        <v>6366.8710000000001</v>
      </c>
      <c r="J154" s="4">
        <v>288.8</v>
      </c>
      <c r="K154" s="7">
        <v>249.3</v>
      </c>
      <c r="L154" s="7"/>
      <c r="M154" s="7">
        <f t="shared" si="34"/>
        <v>39.5</v>
      </c>
      <c r="N154" s="8">
        <v>197.29900000000001</v>
      </c>
      <c r="O154" s="8"/>
      <c r="P154" s="8">
        <v>110.14</v>
      </c>
      <c r="Q154" s="8">
        <f t="shared" si="33"/>
        <v>87.159000000000006</v>
      </c>
      <c r="R154" s="8">
        <v>68.447000000000003</v>
      </c>
      <c r="S154" s="8"/>
      <c r="T154" s="8"/>
      <c r="U154" s="8">
        <f t="shared" si="39"/>
        <v>68.447000000000003</v>
      </c>
      <c r="V154" s="4">
        <v>30.167999999999999</v>
      </c>
      <c r="W154" s="4">
        <v>3109.2</v>
      </c>
      <c r="X154" s="4">
        <v>187.7</v>
      </c>
      <c r="Y154" s="4">
        <v>1081</v>
      </c>
      <c r="Z154" s="8">
        <v>7106</v>
      </c>
      <c r="AA154" s="8">
        <v>40.799999999999997</v>
      </c>
      <c r="AB154" s="8">
        <v>3055.828</v>
      </c>
      <c r="AC154" s="8">
        <v>13616</v>
      </c>
      <c r="AD154" s="9"/>
    </row>
    <row r="155" spans="2:30" x14ac:dyDescent="0.2">
      <c r="B155" s="4">
        <f t="shared" si="41"/>
        <v>148</v>
      </c>
      <c r="C155" s="34">
        <v>46155</v>
      </c>
      <c r="D155" s="25">
        <v>0</v>
      </c>
      <c r="E155" s="8">
        <f t="shared" si="37"/>
        <v>14774.75</v>
      </c>
      <c r="F155" s="8">
        <f t="shared" si="35"/>
        <v>6366.8710000000001</v>
      </c>
      <c r="G155" s="4">
        <v>304.10000000000002</v>
      </c>
      <c r="H155" s="4"/>
      <c r="I155" s="20">
        <f t="shared" si="40"/>
        <v>6062.7709999999997</v>
      </c>
      <c r="J155" s="4">
        <v>283.5</v>
      </c>
      <c r="K155" s="7">
        <v>240.178</v>
      </c>
      <c r="L155" s="7"/>
      <c r="M155" s="7">
        <f t="shared" si="34"/>
        <v>43.322000000000003</v>
      </c>
      <c r="N155" s="8">
        <v>158.46299999999999</v>
      </c>
      <c r="O155" s="8"/>
      <c r="P155" s="8">
        <v>151.22999999999999</v>
      </c>
      <c r="Q155" s="8">
        <f t="shared" si="33"/>
        <v>7.2330000000000041</v>
      </c>
      <c r="R155" s="8">
        <v>53.167000000000002</v>
      </c>
      <c r="S155" s="8"/>
      <c r="T155" s="8"/>
      <c r="U155" s="8">
        <f t="shared" si="39"/>
        <v>53.167000000000002</v>
      </c>
      <c r="V155" s="4">
        <v>18.259</v>
      </c>
      <c r="W155" s="4">
        <v>3028</v>
      </c>
      <c r="X155" s="4">
        <v>182.5</v>
      </c>
      <c r="Y155" s="4">
        <v>1072.3</v>
      </c>
      <c r="Z155" s="8">
        <v>7864</v>
      </c>
      <c r="AA155" s="8">
        <v>39.799999999999997</v>
      </c>
      <c r="AB155" s="8">
        <f>3074477/1000</f>
        <v>3074.4769999999999</v>
      </c>
      <c r="AC155" s="8">
        <v>13659</v>
      </c>
      <c r="AD155" s="9"/>
    </row>
    <row r="156" spans="2:30" x14ac:dyDescent="0.2">
      <c r="B156" s="4">
        <f t="shared" si="41"/>
        <v>149</v>
      </c>
      <c r="C156" s="34">
        <v>46156</v>
      </c>
      <c r="D156" s="25">
        <v>0</v>
      </c>
      <c r="E156" s="8">
        <f t="shared" si="37"/>
        <v>14774.75</v>
      </c>
      <c r="F156" s="8">
        <f t="shared" si="35"/>
        <v>6062.7709999999997</v>
      </c>
      <c r="G156" s="4">
        <v>312.5</v>
      </c>
      <c r="H156" s="4"/>
      <c r="I156" s="20">
        <f t="shared" si="40"/>
        <v>5750.2709999999997</v>
      </c>
      <c r="J156" s="4">
        <v>291.60000000000002</v>
      </c>
      <c r="K156" s="7">
        <v>237.447</v>
      </c>
      <c r="L156" s="7"/>
      <c r="M156" s="7">
        <f t="shared" si="34"/>
        <v>54.15300000000002</v>
      </c>
      <c r="N156" s="8">
        <v>208.25399999999999</v>
      </c>
      <c r="O156" s="8"/>
      <c r="P156" s="8">
        <v>72.14</v>
      </c>
      <c r="Q156" s="8">
        <f t="shared" si="33"/>
        <v>136.11399999999998</v>
      </c>
      <c r="R156" s="8">
        <v>67.091999999999999</v>
      </c>
      <c r="S156" s="8"/>
      <c r="T156" s="8"/>
      <c r="U156" s="8">
        <f t="shared" si="39"/>
        <v>67.091999999999999</v>
      </c>
      <c r="V156" s="4">
        <v>20.244</v>
      </c>
      <c r="W156" s="4">
        <v>3102.3</v>
      </c>
      <c r="X156" s="4">
        <v>158</v>
      </c>
      <c r="Y156" s="4">
        <v>1085.9000000000001</v>
      </c>
      <c r="Z156" s="8">
        <v>7199</v>
      </c>
      <c r="AA156" s="8">
        <v>39.6</v>
      </c>
      <c r="AB156" s="8">
        <f>3134873/1000</f>
        <v>3134.873</v>
      </c>
      <c r="AC156" s="8">
        <v>13939</v>
      </c>
      <c r="AD156" s="9"/>
    </row>
    <row r="157" spans="2:30" ht="16" x14ac:dyDescent="0.2">
      <c r="B157" s="4">
        <f t="shared" si="41"/>
        <v>150</v>
      </c>
      <c r="C157" s="34">
        <v>46157</v>
      </c>
      <c r="D157" s="25">
        <v>0</v>
      </c>
      <c r="E157" s="8">
        <f t="shared" si="37"/>
        <v>14774.75</v>
      </c>
      <c r="F157" s="8">
        <f t="shared" si="35"/>
        <v>5750.2709999999997</v>
      </c>
      <c r="G157" s="4">
        <v>311.39999999999998</v>
      </c>
      <c r="H157" s="4"/>
      <c r="I157" s="20">
        <f>F157-G157+H157+O157+S157</f>
        <v>5732.0810000000001</v>
      </c>
      <c r="J157" s="4">
        <v>291.3</v>
      </c>
      <c r="K157" s="7">
        <v>276.64699999999999</v>
      </c>
      <c r="L157" s="7"/>
      <c r="M157" s="7">
        <f>J157-K157-L157</f>
        <v>14.65300000000002</v>
      </c>
      <c r="N157" s="8">
        <v>185.01</v>
      </c>
      <c r="O157" s="8"/>
      <c r="P157" s="8">
        <v>108.31</v>
      </c>
      <c r="Q157" s="8">
        <f>N157-O157-P157</f>
        <v>76.699999999999989</v>
      </c>
      <c r="R157" s="8">
        <v>47.470999999999997</v>
      </c>
      <c r="S157" s="47">
        <v>293.20999999999998</v>
      </c>
      <c r="T157" s="8"/>
      <c r="U157" s="8">
        <f>R157-S157-T157</f>
        <v>-245.73899999999998</v>
      </c>
      <c r="V157" s="4">
        <v>18.260000000000002</v>
      </c>
      <c r="W157" s="48">
        <v>3102.2</v>
      </c>
      <c r="X157" s="48">
        <v>155.69999999999999</v>
      </c>
      <c r="Y157" s="48">
        <v>1004.1</v>
      </c>
      <c r="Z157" s="8">
        <v>8304</v>
      </c>
      <c r="AA157" s="8">
        <v>40.4</v>
      </c>
      <c r="AB157" s="8">
        <f>3138835/1000</f>
        <v>3138.835</v>
      </c>
      <c r="AC157" s="8">
        <v>14119</v>
      </c>
      <c r="AD157" s="9">
        <v>62</v>
      </c>
    </row>
    <row r="158" spans="2:30" x14ac:dyDescent="0.2">
      <c r="B158" s="4">
        <f t="shared" si="41"/>
        <v>151</v>
      </c>
      <c r="C158" s="34">
        <v>46158</v>
      </c>
      <c r="D158" s="25">
        <v>0</v>
      </c>
      <c r="E158" s="8">
        <f t="shared" si="37"/>
        <v>14774.75</v>
      </c>
      <c r="F158" s="8">
        <f t="shared" si="35"/>
        <v>5732.0810000000001</v>
      </c>
      <c r="G158" s="4">
        <v>311.5</v>
      </c>
      <c r="H158" s="4"/>
      <c r="I158" s="20">
        <f t="shared" si="40"/>
        <v>5420.5810000000001</v>
      </c>
      <c r="J158" s="4">
        <v>291.8</v>
      </c>
      <c r="K158" s="7">
        <v>228.72900000000001</v>
      </c>
      <c r="L158" s="7"/>
      <c r="M158" s="7">
        <f t="shared" si="34"/>
        <v>63.070999999999998</v>
      </c>
      <c r="N158" s="8">
        <v>166.76</v>
      </c>
      <c r="O158" s="8"/>
      <c r="P158" s="8">
        <v>102.79</v>
      </c>
      <c r="Q158" s="8">
        <f t="shared" si="33"/>
        <v>63.969999999999985</v>
      </c>
      <c r="R158" s="8">
        <v>63.292999999999999</v>
      </c>
      <c r="S158" s="8"/>
      <c r="T158" s="8"/>
      <c r="U158" s="8">
        <f t="shared" si="39"/>
        <v>63.292999999999999</v>
      </c>
      <c r="V158" s="4">
        <v>7.9379999999999997</v>
      </c>
      <c r="W158" s="48">
        <v>3104.6</v>
      </c>
      <c r="X158" s="48">
        <v>155.80000000000001</v>
      </c>
      <c r="Y158" s="48">
        <v>1035.9000000000001</v>
      </c>
      <c r="Z158" s="8">
        <v>6875</v>
      </c>
      <c r="AA158" s="8">
        <v>39.1</v>
      </c>
      <c r="AB158" s="8">
        <f>3107069/1000</f>
        <v>3107.069</v>
      </c>
      <c r="AC158" s="8">
        <v>13561</v>
      </c>
      <c r="AD158" s="9"/>
    </row>
    <row r="159" spans="2:30" x14ac:dyDescent="0.2">
      <c r="B159" s="4">
        <f t="shared" si="41"/>
        <v>152</v>
      </c>
      <c r="C159" s="34">
        <v>46159</v>
      </c>
      <c r="D159" s="25">
        <v>0</v>
      </c>
      <c r="E159" s="8">
        <f t="shared" si="37"/>
        <v>14774.75</v>
      </c>
      <c r="F159" s="8">
        <f t="shared" si="35"/>
        <v>5420.5810000000001</v>
      </c>
      <c r="G159" s="4">
        <v>312.60000000000002</v>
      </c>
      <c r="H159" s="4"/>
      <c r="I159" s="20">
        <f t="shared" si="40"/>
        <v>5107.9809999999998</v>
      </c>
      <c r="J159" s="4">
        <v>291.89999999999998</v>
      </c>
      <c r="K159" s="7">
        <v>242.20699999999999</v>
      </c>
      <c r="L159" s="7"/>
      <c r="M159" s="7">
        <f t="shared" si="34"/>
        <v>49.692999999999984</v>
      </c>
      <c r="N159" s="8">
        <v>172.79499999999999</v>
      </c>
      <c r="O159" s="8"/>
      <c r="P159" s="8">
        <v>0</v>
      </c>
      <c r="Q159" s="8">
        <f t="shared" si="33"/>
        <v>172.79499999999999</v>
      </c>
      <c r="R159" s="8">
        <v>86.17</v>
      </c>
      <c r="S159" s="8"/>
      <c r="T159" s="8"/>
      <c r="U159" s="8">
        <f t="shared" si="39"/>
        <v>86.17</v>
      </c>
      <c r="V159" s="4">
        <v>25.802</v>
      </c>
      <c r="W159" s="49">
        <v>2854</v>
      </c>
      <c r="X159" s="48">
        <v>155.80000000000001</v>
      </c>
      <c r="Y159" s="49">
        <v>1046</v>
      </c>
      <c r="Z159" s="8">
        <v>8236</v>
      </c>
      <c r="AA159" s="8">
        <v>40.200000000000003</v>
      </c>
      <c r="AB159" s="8">
        <f>3112231/1000</f>
        <v>3112.2310000000002</v>
      </c>
      <c r="AC159" s="8">
        <v>13570</v>
      </c>
      <c r="AD159" s="9"/>
    </row>
    <row r="160" spans="2:30" x14ac:dyDescent="0.2">
      <c r="B160" s="4">
        <f t="shared" si="41"/>
        <v>153</v>
      </c>
      <c r="C160" s="34">
        <v>46160</v>
      </c>
      <c r="D160" s="25">
        <v>27.44</v>
      </c>
      <c r="E160" s="8">
        <f t="shared" si="37"/>
        <v>14802.19</v>
      </c>
      <c r="F160" s="8">
        <f t="shared" si="35"/>
        <v>5135.4209999999994</v>
      </c>
      <c r="G160" s="4">
        <v>284.3</v>
      </c>
      <c r="H160" s="4"/>
      <c r="I160" s="20">
        <f t="shared" si="40"/>
        <v>4851.1209999999992</v>
      </c>
      <c r="J160" s="4">
        <v>268.8</v>
      </c>
      <c r="K160" s="7">
        <v>236.30699999999999</v>
      </c>
      <c r="L160" s="7"/>
      <c r="M160" s="7">
        <f t="shared" si="34"/>
        <v>32.493000000000023</v>
      </c>
      <c r="N160" s="8">
        <v>170.71799999999999</v>
      </c>
      <c r="O160" s="8"/>
      <c r="P160" s="8">
        <v>252.64</v>
      </c>
      <c r="Q160" s="8">
        <f t="shared" si="33"/>
        <v>-81.921999999999997</v>
      </c>
      <c r="R160" s="8">
        <v>67.872</v>
      </c>
      <c r="S160" s="8"/>
      <c r="T160" s="8"/>
      <c r="U160" s="8">
        <f t="shared" si="39"/>
        <v>67.872</v>
      </c>
      <c r="V160" s="4">
        <v>7.1440000000000001</v>
      </c>
      <c r="W160" s="48">
        <v>2552.3000000000002</v>
      </c>
      <c r="X160" s="50">
        <v>141.11000000000001</v>
      </c>
      <c r="Y160" s="50">
        <v>1016.18</v>
      </c>
      <c r="Z160" s="8">
        <v>10047</v>
      </c>
      <c r="AA160" s="8">
        <v>40.200000000000003</v>
      </c>
      <c r="AB160" s="8">
        <f>3055278/1000</f>
        <v>3055.2779999999998</v>
      </c>
      <c r="AC160" s="8">
        <v>13350</v>
      </c>
      <c r="AD160" s="9"/>
    </row>
    <row r="161" spans="2:30" x14ac:dyDescent="0.2">
      <c r="B161" s="4">
        <f t="shared" si="41"/>
        <v>154</v>
      </c>
      <c r="C161" s="34">
        <v>46161</v>
      </c>
      <c r="D161" s="25">
        <v>100.53</v>
      </c>
      <c r="E161" s="8">
        <f t="shared" si="37"/>
        <v>14902.720000000001</v>
      </c>
      <c r="F161" s="8">
        <f t="shared" si="35"/>
        <v>4951.6509999999989</v>
      </c>
      <c r="G161" s="4">
        <v>316.39999999999998</v>
      </c>
      <c r="H161" s="4"/>
      <c r="I161" s="20">
        <f t="shared" si="40"/>
        <v>4635.2509999999993</v>
      </c>
      <c r="J161" s="4">
        <v>289.3</v>
      </c>
      <c r="K161" s="7">
        <v>247.89</v>
      </c>
      <c r="L161" s="7"/>
      <c r="M161" s="7">
        <f t="shared" si="34"/>
        <v>41.410000000000025</v>
      </c>
      <c r="N161" s="8">
        <v>177.446</v>
      </c>
      <c r="O161" s="8"/>
      <c r="P161" s="8">
        <v>47.65</v>
      </c>
      <c r="Q161" s="8">
        <f t="shared" si="33"/>
        <v>129.79599999999999</v>
      </c>
      <c r="R161" s="8">
        <v>83.283000000000001</v>
      </c>
      <c r="S161" s="8"/>
      <c r="T161" s="8"/>
      <c r="U161" s="8">
        <f t="shared" si="39"/>
        <v>83.283000000000001</v>
      </c>
      <c r="V161" s="4">
        <v>29.771000000000001</v>
      </c>
      <c r="W161" s="4">
        <v>2526.9</v>
      </c>
      <c r="X161" s="4">
        <v>158.80000000000001</v>
      </c>
      <c r="Y161" s="4">
        <v>1062.3</v>
      </c>
      <c r="Z161" s="8">
        <v>7370</v>
      </c>
      <c r="AA161" s="8">
        <v>38.9</v>
      </c>
      <c r="AB161" s="8">
        <f>3002787/1000</f>
        <v>3002.7869999999998</v>
      </c>
      <c r="AC161" s="8">
        <v>13583</v>
      </c>
      <c r="AD161" s="9"/>
    </row>
    <row r="162" spans="2:30" x14ac:dyDescent="0.2">
      <c r="B162" s="4">
        <f t="shared" si="41"/>
        <v>155</v>
      </c>
      <c r="C162" s="34">
        <v>46162</v>
      </c>
      <c r="D162" s="25">
        <v>92.1</v>
      </c>
      <c r="E162" s="8">
        <f t="shared" si="37"/>
        <v>14994.820000000002</v>
      </c>
      <c r="F162" s="8">
        <f t="shared" si="35"/>
        <v>4727.3509999999997</v>
      </c>
      <c r="G162" s="4">
        <v>19.100000000000001</v>
      </c>
      <c r="H162" s="4"/>
      <c r="I162" s="20">
        <f t="shared" si="40"/>
        <v>4708.2509999999993</v>
      </c>
      <c r="J162" s="4">
        <v>29.31</v>
      </c>
      <c r="K162" s="7">
        <v>228.08199999999999</v>
      </c>
      <c r="L162" s="7"/>
      <c r="M162" s="7">
        <f t="shared" si="34"/>
        <v>-198.77199999999999</v>
      </c>
      <c r="N162" s="8">
        <v>150.03</v>
      </c>
      <c r="O162" s="8"/>
      <c r="P162" s="8">
        <v>120.49</v>
      </c>
      <c r="Q162" s="8">
        <f t="shared" si="33"/>
        <v>29.540000000000006</v>
      </c>
      <c r="R162" s="8">
        <v>73.783000000000001</v>
      </c>
      <c r="S162" s="8"/>
      <c r="T162" s="8">
        <v>80.069999999999993</v>
      </c>
      <c r="U162" s="8">
        <f t="shared" si="39"/>
        <v>-6.2869999999999919</v>
      </c>
      <c r="V162" s="4">
        <v>2.778</v>
      </c>
      <c r="W162" s="4">
        <v>150.80000000000001</v>
      </c>
      <c r="X162" s="4">
        <v>9.6</v>
      </c>
      <c r="Y162" s="4">
        <v>834.2</v>
      </c>
      <c r="Z162" s="8">
        <v>7052</v>
      </c>
      <c r="AA162" s="8">
        <v>31.4</v>
      </c>
      <c r="AB162" s="8">
        <f>2500840/1000</f>
        <v>2500.84</v>
      </c>
      <c r="AC162" s="8">
        <v>12587</v>
      </c>
      <c r="AD162" s="9"/>
    </row>
    <row r="163" spans="2:30" x14ac:dyDescent="0.2">
      <c r="B163" s="4">
        <f t="shared" si="41"/>
        <v>156</v>
      </c>
      <c r="C163" s="34">
        <v>46163</v>
      </c>
      <c r="D163" s="25">
        <v>318.68</v>
      </c>
      <c r="E163" s="8">
        <f t="shared" si="37"/>
        <v>15313.500000000002</v>
      </c>
      <c r="F163" s="8">
        <f t="shared" si="35"/>
        <v>5026.9309999999996</v>
      </c>
      <c r="G163" s="4">
        <v>0</v>
      </c>
      <c r="H163" s="4"/>
      <c r="I163" s="20">
        <f>F163-G163+H163+O163</f>
        <v>5026.9309999999996</v>
      </c>
      <c r="J163" s="4">
        <v>18.399999999999999</v>
      </c>
      <c r="K163" s="7">
        <v>247.11500000000001</v>
      </c>
      <c r="L163" s="7"/>
      <c r="M163" s="7">
        <f t="shared" si="34"/>
        <v>-228.715</v>
      </c>
      <c r="N163" s="8">
        <v>171.81399999999999</v>
      </c>
      <c r="O163" s="8"/>
      <c r="P163" s="8">
        <v>66.55</v>
      </c>
      <c r="Q163" s="8">
        <f t="shared" si="33"/>
        <v>105.264</v>
      </c>
      <c r="R163" s="8">
        <v>66.629000000000005</v>
      </c>
      <c r="S163" s="8"/>
      <c r="T163" s="8">
        <v>19.940000000000001</v>
      </c>
      <c r="U163" s="8">
        <f t="shared" si="39"/>
        <v>46.689000000000007</v>
      </c>
      <c r="V163" s="4"/>
      <c r="W163" s="4">
        <v>0</v>
      </c>
      <c r="X163" s="4">
        <v>1</v>
      </c>
      <c r="Y163" s="4">
        <v>0</v>
      </c>
      <c r="Z163" s="8">
        <v>4863</v>
      </c>
      <c r="AA163" s="8">
        <v>17.2</v>
      </c>
      <c r="AB163" s="8">
        <f>1683660/1000</f>
        <v>1683.66</v>
      </c>
      <c r="AC163" s="8">
        <v>11804</v>
      </c>
      <c r="AD163" s="9"/>
    </row>
    <row r="164" spans="2:30" x14ac:dyDescent="0.2">
      <c r="B164" s="4">
        <f t="shared" si="41"/>
        <v>157</v>
      </c>
      <c r="C164" s="34">
        <v>46164</v>
      </c>
      <c r="D164" s="25">
        <v>156.72</v>
      </c>
      <c r="E164" s="8">
        <f t="shared" si="37"/>
        <v>15470.220000000001</v>
      </c>
      <c r="F164" s="8">
        <f t="shared" si="35"/>
        <v>5183.6509999999998</v>
      </c>
      <c r="G164" s="4">
        <v>0</v>
      </c>
      <c r="H164" s="4"/>
      <c r="I164" s="20">
        <f t="shared" si="40"/>
        <v>5183.6509999999998</v>
      </c>
      <c r="J164" s="4">
        <v>0</v>
      </c>
      <c r="K164" s="7">
        <v>220.18600000000001</v>
      </c>
      <c r="L164" s="7"/>
      <c r="M164" s="7">
        <f t="shared" si="34"/>
        <v>-220.18600000000001</v>
      </c>
      <c r="N164" s="8">
        <v>151.821</v>
      </c>
      <c r="O164" s="8"/>
      <c r="P164" s="8">
        <v>123.32</v>
      </c>
      <c r="Q164" s="8">
        <f t="shared" si="33"/>
        <v>28.501000000000005</v>
      </c>
      <c r="R164" s="8">
        <v>59.369</v>
      </c>
      <c r="S164" s="8"/>
      <c r="T164" s="8">
        <v>0</v>
      </c>
      <c r="U164" s="8">
        <f t="shared" si="39"/>
        <v>59.369</v>
      </c>
      <c r="V164" s="4"/>
      <c r="W164" s="4">
        <v>0</v>
      </c>
      <c r="X164" s="4"/>
      <c r="Y164" s="4">
        <v>0</v>
      </c>
      <c r="Z164" s="8">
        <v>4016</v>
      </c>
      <c r="AA164" s="8">
        <v>17.2</v>
      </c>
      <c r="AB164" s="8">
        <f>13073/1000</f>
        <v>13.073</v>
      </c>
      <c r="AC164" s="8">
        <v>8948</v>
      </c>
      <c r="AD164" s="9"/>
    </row>
    <row r="165" spans="2:30" x14ac:dyDescent="0.2">
      <c r="B165" s="4">
        <f t="shared" si="41"/>
        <v>158</v>
      </c>
      <c r="C165" s="34">
        <v>46165</v>
      </c>
      <c r="D165" s="25">
        <v>38.93</v>
      </c>
      <c r="E165" s="8">
        <f t="shared" si="37"/>
        <v>15509.150000000001</v>
      </c>
      <c r="F165" s="8">
        <f>I164+D165</f>
        <v>5222.5810000000001</v>
      </c>
      <c r="G165" s="4">
        <v>0</v>
      </c>
      <c r="H165" s="4"/>
      <c r="I165" s="20">
        <f t="shared" si="40"/>
        <v>5222.5810000000001</v>
      </c>
      <c r="J165" s="4">
        <v>0</v>
      </c>
      <c r="K165" s="7">
        <v>78.465999999999994</v>
      </c>
      <c r="L165" s="7"/>
      <c r="M165" s="7">
        <f t="shared" si="34"/>
        <v>-78.465999999999994</v>
      </c>
      <c r="N165" s="8">
        <v>120.15600000000001</v>
      </c>
      <c r="O165" s="8"/>
      <c r="P165" s="8">
        <v>143.97</v>
      </c>
      <c r="Q165" s="8">
        <f t="shared" si="33"/>
        <v>-23.813999999999993</v>
      </c>
      <c r="R165" s="8">
        <v>53.02</v>
      </c>
      <c r="S165" s="8"/>
      <c r="T165" s="8">
        <v>99.99</v>
      </c>
      <c r="U165" s="8">
        <f t="shared" si="39"/>
        <v>-46.969999999999992</v>
      </c>
      <c r="V165" s="4"/>
      <c r="W165" s="4">
        <v>0</v>
      </c>
      <c r="X165" s="4">
        <v>0</v>
      </c>
      <c r="Y165" s="4">
        <v>0</v>
      </c>
      <c r="Z165" s="8">
        <v>2872</v>
      </c>
      <c r="AA165" s="8">
        <v>0</v>
      </c>
      <c r="AB165" s="8">
        <f>10070/1000</f>
        <v>10.07</v>
      </c>
      <c r="AC165" s="8">
        <v>6486</v>
      </c>
      <c r="AD165" s="9"/>
    </row>
    <row r="166" spans="2:30" x14ac:dyDescent="0.2">
      <c r="B166" s="4">
        <f t="shared" si="41"/>
        <v>159</v>
      </c>
      <c r="C166" s="34">
        <v>46166</v>
      </c>
      <c r="D166" s="25"/>
      <c r="E166" s="8">
        <f t="shared" si="37"/>
        <v>15509.150000000001</v>
      </c>
      <c r="F166" s="8">
        <f t="shared" si="35"/>
        <v>5222.5810000000001</v>
      </c>
      <c r="G166" s="4"/>
      <c r="H166" s="4"/>
      <c r="I166" s="20">
        <f t="shared" si="40"/>
        <v>5222.5810000000001</v>
      </c>
      <c r="J166" s="4"/>
      <c r="K166" s="7">
        <v>0</v>
      </c>
      <c r="L166" s="7"/>
      <c r="M166" s="7">
        <f t="shared" si="34"/>
        <v>0</v>
      </c>
      <c r="N166" s="8">
        <v>16.527999999999999</v>
      </c>
      <c r="O166" s="8"/>
      <c r="P166" s="8">
        <v>0</v>
      </c>
      <c r="Q166" s="8">
        <f t="shared" si="33"/>
        <v>16.527999999999999</v>
      </c>
      <c r="R166" s="8">
        <v>25.567</v>
      </c>
      <c r="S166" s="8"/>
      <c r="T166" s="8"/>
      <c r="U166" s="8">
        <f t="shared" si="39"/>
        <v>25.567</v>
      </c>
      <c r="V166" s="4"/>
      <c r="W166" s="4">
        <v>0</v>
      </c>
      <c r="X166" s="4">
        <v>0</v>
      </c>
      <c r="Y166" s="4">
        <v>0</v>
      </c>
      <c r="Z166" s="8">
        <v>0</v>
      </c>
      <c r="AA166" s="8">
        <v>0</v>
      </c>
      <c r="AB166" s="8">
        <f>10017/1000</f>
        <v>10.016999999999999</v>
      </c>
      <c r="AC166" s="8">
        <v>1914</v>
      </c>
      <c r="AD166" s="9"/>
    </row>
    <row r="167" spans="2:30" x14ac:dyDescent="0.2">
      <c r="B167" s="4">
        <f t="shared" si="41"/>
        <v>160</v>
      </c>
      <c r="C167" s="34">
        <v>46167</v>
      </c>
      <c r="D167" s="25"/>
      <c r="E167" s="8">
        <f t="shared" si="37"/>
        <v>15509.150000000001</v>
      </c>
      <c r="F167" s="8">
        <f t="shared" si="35"/>
        <v>5222.5810000000001</v>
      </c>
      <c r="G167" s="4"/>
      <c r="H167" s="4"/>
      <c r="I167" s="20">
        <f t="shared" si="40"/>
        <v>5222.5810000000001</v>
      </c>
      <c r="J167" s="4"/>
      <c r="K167" s="7"/>
      <c r="L167" s="7"/>
      <c r="M167" s="7">
        <f t="shared" si="34"/>
        <v>0</v>
      </c>
      <c r="N167" s="8"/>
      <c r="O167" s="8"/>
      <c r="P167" s="8"/>
      <c r="Q167" s="8">
        <f t="shared" si="33"/>
        <v>0</v>
      </c>
      <c r="R167" s="8"/>
      <c r="S167" s="8"/>
      <c r="T167" s="8"/>
      <c r="U167" s="8">
        <f t="shared" si="39"/>
        <v>0</v>
      </c>
      <c r="V167" s="4"/>
      <c r="W167" s="4"/>
      <c r="X167" s="4"/>
      <c r="Y167" s="4"/>
      <c r="Z167" s="8"/>
      <c r="AA167" s="8"/>
      <c r="AB167" s="8"/>
      <c r="AC167" s="8"/>
      <c r="AD167" s="9"/>
    </row>
    <row r="168" spans="2:30" x14ac:dyDescent="0.2">
      <c r="B168" s="4">
        <f t="shared" si="41"/>
        <v>161</v>
      </c>
      <c r="C168" s="34">
        <v>46168</v>
      </c>
      <c r="D168" s="25"/>
      <c r="E168" s="8">
        <f t="shared" si="37"/>
        <v>15509.150000000001</v>
      </c>
      <c r="F168" s="8">
        <f t="shared" si="35"/>
        <v>5222.5810000000001</v>
      </c>
      <c r="G168" s="4"/>
      <c r="H168" s="4"/>
      <c r="I168" s="20">
        <f t="shared" si="40"/>
        <v>5222.5810000000001</v>
      </c>
      <c r="J168" s="4"/>
      <c r="K168" s="7"/>
      <c r="L168" s="7"/>
      <c r="M168" s="7">
        <f t="shared" si="34"/>
        <v>0</v>
      </c>
      <c r="N168" s="8"/>
      <c r="O168" s="8"/>
      <c r="P168" s="8"/>
      <c r="Q168" s="8">
        <f t="shared" si="33"/>
        <v>0</v>
      </c>
      <c r="R168" s="8"/>
      <c r="S168" s="8"/>
      <c r="T168" s="8"/>
      <c r="U168" s="8">
        <f t="shared" si="39"/>
        <v>0</v>
      </c>
      <c r="V168" s="4"/>
      <c r="W168" s="4"/>
      <c r="X168" s="4"/>
      <c r="Y168" s="4"/>
      <c r="Z168" s="8"/>
      <c r="AA168" s="8"/>
      <c r="AB168" s="8"/>
      <c r="AC168" s="8"/>
      <c r="AD168" s="9"/>
    </row>
    <row r="169" spans="2:30" x14ac:dyDescent="0.2">
      <c r="B169" s="4">
        <f t="shared" si="41"/>
        <v>162</v>
      </c>
      <c r="C169" s="34">
        <v>46169</v>
      </c>
      <c r="D169" s="25"/>
      <c r="E169" s="8">
        <f t="shared" si="37"/>
        <v>15509.150000000001</v>
      </c>
      <c r="F169" s="8">
        <f t="shared" si="35"/>
        <v>5222.5810000000001</v>
      </c>
      <c r="G169" s="4"/>
      <c r="H169" s="4"/>
      <c r="I169" s="20">
        <f t="shared" si="40"/>
        <v>5222.5810000000001</v>
      </c>
      <c r="J169" s="4"/>
      <c r="K169" s="7"/>
      <c r="L169" s="7"/>
      <c r="M169" s="7">
        <f t="shared" si="34"/>
        <v>0</v>
      </c>
      <c r="N169" s="8"/>
      <c r="O169" s="8"/>
      <c r="P169" s="8"/>
      <c r="Q169" s="8">
        <f t="shared" si="33"/>
        <v>0</v>
      </c>
      <c r="R169" s="8"/>
      <c r="S169" s="8"/>
      <c r="T169" s="8"/>
      <c r="U169" s="8">
        <f t="shared" si="39"/>
        <v>0</v>
      </c>
      <c r="V169" s="4"/>
      <c r="W169" s="4"/>
      <c r="X169" s="4"/>
      <c r="Y169" s="4"/>
      <c r="Z169" s="8"/>
      <c r="AA169" s="8"/>
      <c r="AB169" s="8"/>
      <c r="AC169" s="8"/>
      <c r="AD169" s="9"/>
    </row>
    <row r="170" spans="2:30" x14ac:dyDescent="0.2">
      <c r="B170" s="4">
        <f t="shared" si="41"/>
        <v>163</v>
      </c>
      <c r="C170" s="34">
        <v>46170</v>
      </c>
      <c r="D170" s="25"/>
      <c r="E170" s="8">
        <f t="shared" si="37"/>
        <v>15509.150000000001</v>
      </c>
      <c r="F170" s="8">
        <f t="shared" si="35"/>
        <v>5222.5810000000001</v>
      </c>
      <c r="G170" s="4"/>
      <c r="H170" s="4"/>
      <c r="I170" s="20">
        <f t="shared" si="40"/>
        <v>5222.5810000000001</v>
      </c>
      <c r="J170" s="4"/>
      <c r="K170" s="7"/>
      <c r="L170" s="7"/>
      <c r="M170" s="7">
        <f t="shared" si="34"/>
        <v>0</v>
      </c>
      <c r="N170" s="8"/>
      <c r="O170" s="8"/>
      <c r="P170" s="8"/>
      <c r="Q170" s="8">
        <f t="shared" si="33"/>
        <v>0</v>
      </c>
      <c r="R170" s="8"/>
      <c r="S170" s="8"/>
      <c r="T170" s="8"/>
      <c r="U170" s="8">
        <f t="shared" si="39"/>
        <v>0</v>
      </c>
      <c r="V170" s="4"/>
      <c r="W170" s="4"/>
      <c r="X170" s="4"/>
      <c r="Y170" s="4"/>
      <c r="Z170" s="8"/>
      <c r="AA170" s="8"/>
      <c r="AB170" s="8"/>
      <c r="AC170" s="8"/>
      <c r="AD170" s="9"/>
    </row>
    <row r="171" spans="2:30" x14ac:dyDescent="0.2">
      <c r="B171" s="4">
        <f t="shared" si="41"/>
        <v>164</v>
      </c>
      <c r="C171" s="34">
        <v>46171</v>
      </c>
      <c r="D171" s="25"/>
      <c r="E171" s="8">
        <f t="shared" si="37"/>
        <v>15509.150000000001</v>
      </c>
      <c r="F171" s="8">
        <f t="shared" si="35"/>
        <v>5222.5810000000001</v>
      </c>
      <c r="G171" s="4"/>
      <c r="H171" s="4"/>
      <c r="I171" s="20">
        <f t="shared" si="40"/>
        <v>5222.5810000000001</v>
      </c>
      <c r="J171" s="4"/>
      <c r="K171" s="7"/>
      <c r="L171" s="7"/>
      <c r="M171" s="7">
        <f t="shared" si="34"/>
        <v>0</v>
      </c>
      <c r="N171" s="8"/>
      <c r="O171" s="8"/>
      <c r="P171" s="8"/>
      <c r="Q171" s="8">
        <f t="shared" si="33"/>
        <v>0</v>
      </c>
      <c r="R171" s="8"/>
      <c r="S171" s="8"/>
      <c r="T171" s="8"/>
      <c r="U171" s="8">
        <f t="shared" si="39"/>
        <v>0</v>
      </c>
      <c r="V171" s="4"/>
      <c r="W171" s="4"/>
      <c r="X171" s="4"/>
      <c r="Y171" s="4"/>
      <c r="Z171" s="8"/>
      <c r="AA171" s="8"/>
      <c r="AB171" s="8"/>
      <c r="AC171" s="8"/>
      <c r="AD171" s="9"/>
    </row>
    <row r="172" spans="2:30" x14ac:dyDescent="0.2">
      <c r="B172" s="4">
        <f t="shared" si="41"/>
        <v>165</v>
      </c>
      <c r="C172" s="34">
        <v>46172</v>
      </c>
      <c r="D172" s="25"/>
      <c r="E172" s="8">
        <f t="shared" si="37"/>
        <v>15509.150000000001</v>
      </c>
      <c r="F172" s="8">
        <f t="shared" si="35"/>
        <v>5222.5810000000001</v>
      </c>
      <c r="G172" s="4"/>
      <c r="H172" s="4"/>
      <c r="I172" s="20">
        <f t="shared" si="40"/>
        <v>5222.5810000000001</v>
      </c>
      <c r="J172" s="4"/>
      <c r="K172" s="7"/>
      <c r="L172" s="7"/>
      <c r="M172" s="7">
        <f t="shared" si="34"/>
        <v>0</v>
      </c>
      <c r="N172" s="8"/>
      <c r="O172" s="8"/>
      <c r="P172" s="8"/>
      <c r="Q172" s="8">
        <f t="shared" si="33"/>
        <v>0</v>
      </c>
      <c r="R172" s="8"/>
      <c r="S172" s="8"/>
      <c r="T172" s="8"/>
      <c r="U172" s="8">
        <f t="shared" si="39"/>
        <v>0</v>
      </c>
      <c r="V172" s="4"/>
      <c r="W172" s="4"/>
      <c r="X172" s="4"/>
      <c r="Y172" s="4"/>
      <c r="Z172" s="8"/>
      <c r="AA172" s="8"/>
      <c r="AB172" s="8"/>
      <c r="AC172" s="8"/>
      <c r="AD172" s="9"/>
    </row>
    <row r="173" spans="2:30" x14ac:dyDescent="0.2">
      <c r="B173" s="4">
        <f t="shared" si="41"/>
        <v>166</v>
      </c>
      <c r="C173" s="34">
        <v>46173</v>
      </c>
      <c r="D173" s="25"/>
      <c r="E173" s="8">
        <f t="shared" si="37"/>
        <v>15509.150000000001</v>
      </c>
      <c r="F173" s="8">
        <f t="shared" si="35"/>
        <v>5222.5810000000001</v>
      </c>
      <c r="G173" s="4"/>
      <c r="H173" s="4"/>
      <c r="I173" s="20">
        <f t="shared" si="40"/>
        <v>5222.5810000000001</v>
      </c>
      <c r="J173" s="4"/>
      <c r="K173" s="7"/>
      <c r="L173" s="7"/>
      <c r="M173" s="7">
        <f t="shared" si="34"/>
        <v>0</v>
      </c>
      <c r="N173" s="8"/>
      <c r="O173" s="8"/>
      <c r="P173" s="8"/>
      <c r="Q173" s="8">
        <f t="shared" si="33"/>
        <v>0</v>
      </c>
      <c r="R173" s="8"/>
      <c r="S173" s="8"/>
      <c r="T173" s="8"/>
      <c r="U173" s="8">
        <f t="shared" si="39"/>
        <v>0</v>
      </c>
      <c r="V173" s="4"/>
      <c r="W173" s="4"/>
      <c r="X173" s="4"/>
      <c r="Y173" s="4"/>
      <c r="Z173" s="8"/>
      <c r="AA173" s="8"/>
      <c r="AB173" s="8"/>
      <c r="AC173" s="8"/>
      <c r="AD173" s="9"/>
    </row>
    <row r="174" spans="2:30" x14ac:dyDescent="0.2">
      <c r="B174" s="4">
        <f t="shared" si="41"/>
        <v>167</v>
      </c>
      <c r="C174" s="34">
        <v>46174</v>
      </c>
      <c r="D174" s="25"/>
      <c r="E174" s="8">
        <f t="shared" si="37"/>
        <v>15509.150000000001</v>
      </c>
      <c r="F174" s="8">
        <f t="shared" si="35"/>
        <v>5222.5810000000001</v>
      </c>
      <c r="G174" s="4"/>
      <c r="H174" s="4"/>
      <c r="I174" s="20">
        <f t="shared" si="40"/>
        <v>5222.5810000000001</v>
      </c>
      <c r="J174" s="4"/>
      <c r="K174" s="7"/>
      <c r="L174" s="7"/>
      <c r="M174" s="7">
        <f t="shared" si="34"/>
        <v>0</v>
      </c>
      <c r="N174" s="8"/>
      <c r="O174" s="8"/>
      <c r="P174" s="8"/>
      <c r="Q174" s="8">
        <f t="shared" si="33"/>
        <v>0</v>
      </c>
      <c r="R174" s="8"/>
      <c r="S174" s="8"/>
      <c r="T174" s="8"/>
      <c r="U174" s="8">
        <f t="shared" si="39"/>
        <v>0</v>
      </c>
      <c r="V174" s="4"/>
      <c r="W174" s="4"/>
      <c r="X174" s="4"/>
      <c r="Y174" s="4"/>
      <c r="Z174" s="8"/>
      <c r="AA174" s="8"/>
      <c r="AB174" s="8"/>
      <c r="AC174" s="8"/>
      <c r="AD174" s="9"/>
    </row>
    <row r="175" spans="2:30" x14ac:dyDescent="0.2">
      <c r="B175" s="4">
        <f t="shared" si="41"/>
        <v>168</v>
      </c>
      <c r="C175" s="34">
        <v>46175</v>
      </c>
      <c r="D175" s="25"/>
      <c r="E175" s="8">
        <f t="shared" si="37"/>
        <v>15509.150000000001</v>
      </c>
      <c r="F175" s="8">
        <f t="shared" si="35"/>
        <v>5222.5810000000001</v>
      </c>
      <c r="G175" s="4"/>
      <c r="H175" s="4"/>
      <c r="I175" s="20">
        <f t="shared" si="40"/>
        <v>5222.5810000000001</v>
      </c>
      <c r="J175" s="4"/>
      <c r="K175" s="7"/>
      <c r="L175" s="7"/>
      <c r="M175" s="7">
        <f t="shared" si="34"/>
        <v>0</v>
      </c>
      <c r="N175" s="8"/>
      <c r="O175" s="8"/>
      <c r="P175" s="8"/>
      <c r="Q175" s="8">
        <f t="shared" si="33"/>
        <v>0</v>
      </c>
      <c r="R175" s="8"/>
      <c r="S175" s="8"/>
      <c r="T175" s="8"/>
      <c r="U175" s="8">
        <f t="shared" si="39"/>
        <v>0</v>
      </c>
      <c r="V175" s="4"/>
      <c r="W175" s="4"/>
      <c r="X175" s="4"/>
      <c r="Y175" s="4"/>
      <c r="Z175" s="8"/>
      <c r="AA175" s="8"/>
      <c r="AB175" s="8"/>
      <c r="AC175" s="8"/>
      <c r="AD175" s="9"/>
    </row>
    <row r="176" spans="2:30" x14ac:dyDescent="0.2">
      <c r="B176" s="4">
        <f t="shared" si="41"/>
        <v>169</v>
      </c>
      <c r="C176" s="34">
        <v>46176</v>
      </c>
      <c r="D176" s="25"/>
      <c r="E176" s="8">
        <f t="shared" si="37"/>
        <v>15509.150000000001</v>
      </c>
      <c r="F176" s="8">
        <f t="shared" si="35"/>
        <v>5222.5810000000001</v>
      </c>
      <c r="G176" s="4"/>
      <c r="H176" s="4"/>
      <c r="I176" s="20">
        <f t="shared" si="40"/>
        <v>5222.5810000000001</v>
      </c>
      <c r="J176" s="4"/>
      <c r="K176" s="7"/>
      <c r="L176" s="7"/>
      <c r="M176" s="7">
        <f t="shared" si="34"/>
        <v>0</v>
      </c>
      <c r="N176" s="8"/>
      <c r="O176" s="8"/>
      <c r="P176" s="8"/>
      <c r="Q176" s="8">
        <f t="shared" si="33"/>
        <v>0</v>
      </c>
      <c r="R176" s="8"/>
      <c r="S176" s="8"/>
      <c r="T176" s="8"/>
      <c r="U176" s="8">
        <f t="shared" si="39"/>
        <v>0</v>
      </c>
      <c r="V176" s="4"/>
      <c r="W176" s="4"/>
      <c r="X176" s="4"/>
      <c r="Y176" s="4"/>
      <c r="Z176" s="8"/>
      <c r="AA176" s="8"/>
      <c r="AB176" s="8"/>
      <c r="AC176" s="8"/>
      <c r="AD176" s="9"/>
    </row>
    <row r="177" spans="2:30" x14ac:dyDescent="0.2">
      <c r="B177" s="4">
        <f t="shared" si="41"/>
        <v>170</v>
      </c>
      <c r="C177" s="34">
        <v>46177</v>
      </c>
      <c r="D177" s="25"/>
      <c r="E177" s="8">
        <f t="shared" si="37"/>
        <v>15509.150000000001</v>
      </c>
      <c r="F177" s="8">
        <f t="shared" si="35"/>
        <v>5222.5810000000001</v>
      </c>
      <c r="G177" s="4"/>
      <c r="H177" s="4"/>
      <c r="I177" s="20">
        <f t="shared" si="40"/>
        <v>5222.5810000000001</v>
      </c>
      <c r="J177" s="4"/>
      <c r="K177" s="7"/>
      <c r="L177" s="7"/>
      <c r="M177" s="7">
        <f t="shared" si="34"/>
        <v>0</v>
      </c>
      <c r="N177" s="8"/>
      <c r="O177" s="8"/>
      <c r="P177" s="8"/>
      <c r="Q177" s="8">
        <f t="shared" si="33"/>
        <v>0</v>
      </c>
      <c r="R177" s="8"/>
      <c r="S177" s="8"/>
      <c r="T177" s="8"/>
      <c r="U177" s="8">
        <f t="shared" si="39"/>
        <v>0</v>
      </c>
      <c r="V177" s="4"/>
      <c r="W177" s="4"/>
      <c r="X177" s="4"/>
      <c r="Y177" s="4"/>
      <c r="Z177" s="8"/>
      <c r="AA177" s="8"/>
      <c r="AB177" s="8"/>
      <c r="AC177" s="8"/>
      <c r="AD177" s="9"/>
    </row>
    <row r="178" spans="2:30" x14ac:dyDescent="0.2">
      <c r="B178" s="4">
        <f t="shared" si="41"/>
        <v>171</v>
      </c>
      <c r="C178" s="34">
        <v>46178</v>
      </c>
      <c r="D178" s="25"/>
      <c r="E178" s="8">
        <f t="shared" si="37"/>
        <v>15509.150000000001</v>
      </c>
      <c r="F178" s="8">
        <f t="shared" si="35"/>
        <v>5222.5810000000001</v>
      </c>
      <c r="G178" s="4"/>
      <c r="H178" s="4"/>
      <c r="I178" s="20">
        <f t="shared" si="40"/>
        <v>5222.5810000000001</v>
      </c>
      <c r="J178" s="4"/>
      <c r="K178" s="7"/>
      <c r="L178" s="7"/>
      <c r="M178" s="7">
        <f t="shared" si="34"/>
        <v>0</v>
      </c>
      <c r="N178" s="8"/>
      <c r="O178" s="8"/>
      <c r="P178" s="8"/>
      <c r="Q178" s="8">
        <f t="shared" si="33"/>
        <v>0</v>
      </c>
      <c r="R178" s="8"/>
      <c r="S178" s="8"/>
      <c r="T178" s="8"/>
      <c r="U178" s="8">
        <f t="shared" si="39"/>
        <v>0</v>
      </c>
      <c r="V178" s="4"/>
      <c r="W178" s="4"/>
      <c r="X178" s="4"/>
      <c r="Y178" s="4"/>
      <c r="Z178" s="8"/>
      <c r="AA178" s="8"/>
      <c r="AB178" s="8"/>
      <c r="AC178" s="8"/>
      <c r="AD178" s="9"/>
    </row>
    <row r="179" spans="2:30" x14ac:dyDescent="0.2">
      <c r="B179" s="4">
        <f t="shared" si="41"/>
        <v>172</v>
      </c>
      <c r="C179" s="34">
        <v>46179</v>
      </c>
      <c r="D179" s="25"/>
      <c r="E179" s="8">
        <f t="shared" si="37"/>
        <v>15509.150000000001</v>
      </c>
      <c r="F179" s="8">
        <f t="shared" si="35"/>
        <v>5222.5810000000001</v>
      </c>
      <c r="G179" s="4"/>
      <c r="H179" s="4"/>
      <c r="I179" s="20">
        <f t="shared" si="40"/>
        <v>5222.5810000000001</v>
      </c>
      <c r="J179" s="4"/>
      <c r="K179" s="7"/>
      <c r="L179" s="7"/>
      <c r="M179" s="7">
        <f t="shared" si="34"/>
        <v>0</v>
      </c>
      <c r="N179" s="8"/>
      <c r="O179" s="8"/>
      <c r="P179" s="8"/>
      <c r="Q179" s="8">
        <f t="shared" si="33"/>
        <v>0</v>
      </c>
      <c r="R179" s="8"/>
      <c r="S179" s="8"/>
      <c r="T179" s="8"/>
      <c r="U179" s="8">
        <f t="shared" si="39"/>
        <v>0</v>
      </c>
      <c r="V179" s="4"/>
      <c r="W179" s="4"/>
      <c r="X179" s="4"/>
      <c r="Y179" s="4"/>
      <c r="Z179" s="8"/>
      <c r="AA179" s="8"/>
      <c r="AB179" s="8"/>
      <c r="AC179" s="8"/>
      <c r="AD179" s="9"/>
    </row>
    <row r="180" spans="2:30" x14ac:dyDescent="0.2">
      <c r="B180" s="4">
        <f t="shared" si="41"/>
        <v>173</v>
      </c>
      <c r="C180" s="34">
        <v>46180</v>
      </c>
      <c r="D180" s="25"/>
      <c r="E180" s="8">
        <f t="shared" si="37"/>
        <v>15509.150000000001</v>
      </c>
      <c r="F180" s="8">
        <f t="shared" si="35"/>
        <v>5222.5810000000001</v>
      </c>
      <c r="G180" s="4"/>
      <c r="H180" s="4"/>
      <c r="I180" s="20">
        <f t="shared" si="40"/>
        <v>5222.5810000000001</v>
      </c>
      <c r="J180" s="4"/>
      <c r="K180" s="7"/>
      <c r="L180" s="7"/>
      <c r="M180" s="7">
        <f t="shared" si="34"/>
        <v>0</v>
      </c>
      <c r="N180" s="8"/>
      <c r="O180" s="8"/>
      <c r="P180" s="8"/>
      <c r="Q180" s="8">
        <f t="shared" si="33"/>
        <v>0</v>
      </c>
      <c r="R180" s="8"/>
      <c r="S180" s="8"/>
      <c r="T180" s="8"/>
      <c r="U180" s="8">
        <f t="shared" si="39"/>
        <v>0</v>
      </c>
      <c r="V180" s="4"/>
      <c r="W180" s="4"/>
      <c r="X180" s="4"/>
      <c r="Y180" s="4"/>
      <c r="Z180" s="8"/>
      <c r="AA180" s="8"/>
      <c r="AB180" s="8"/>
      <c r="AC180" s="8"/>
      <c r="AD180" s="9"/>
    </row>
    <row r="181" spans="2:30" x14ac:dyDescent="0.2">
      <c r="B181" s="4">
        <f t="shared" si="41"/>
        <v>174</v>
      </c>
      <c r="C181" s="34">
        <v>46181</v>
      </c>
      <c r="D181" s="25"/>
      <c r="E181" s="8">
        <f t="shared" si="37"/>
        <v>15509.150000000001</v>
      </c>
      <c r="F181" s="8">
        <f t="shared" si="35"/>
        <v>5222.5810000000001</v>
      </c>
      <c r="G181" s="4"/>
      <c r="H181" s="4"/>
      <c r="I181" s="20">
        <f t="shared" si="40"/>
        <v>5222.5810000000001</v>
      </c>
      <c r="J181" s="4"/>
      <c r="K181" s="7"/>
      <c r="L181" s="7"/>
      <c r="M181" s="7">
        <f t="shared" si="34"/>
        <v>0</v>
      </c>
      <c r="N181" s="8"/>
      <c r="O181" s="8"/>
      <c r="P181" s="8"/>
      <c r="Q181" s="8">
        <f t="shared" si="33"/>
        <v>0</v>
      </c>
      <c r="R181" s="8"/>
      <c r="S181" s="8"/>
      <c r="T181" s="8"/>
      <c r="U181" s="8">
        <f t="shared" si="39"/>
        <v>0</v>
      </c>
      <c r="V181" s="4"/>
      <c r="W181" s="4"/>
      <c r="X181" s="4"/>
      <c r="Y181" s="4"/>
      <c r="Z181" s="8"/>
      <c r="AA181" s="8"/>
      <c r="AB181" s="8"/>
      <c r="AC181" s="8"/>
      <c r="AD181" s="9"/>
    </row>
    <row r="182" spans="2:30" x14ac:dyDescent="0.2">
      <c r="B182" s="4">
        <f t="shared" si="41"/>
        <v>175</v>
      </c>
      <c r="C182" s="34">
        <v>46182</v>
      </c>
      <c r="D182" s="25"/>
      <c r="E182" s="8">
        <f t="shared" ref="E182" si="42">E181+D182</f>
        <v>15509.150000000001</v>
      </c>
      <c r="F182" s="8">
        <f>I181+D182</f>
        <v>5222.5810000000001</v>
      </c>
      <c r="G182" s="4"/>
      <c r="H182" s="4"/>
      <c r="I182" s="20">
        <f t="shared" si="40"/>
        <v>5222.5810000000001</v>
      </c>
      <c r="J182" s="4"/>
      <c r="K182" s="7"/>
      <c r="L182" s="7"/>
      <c r="M182" s="7">
        <f t="shared" si="34"/>
        <v>0</v>
      </c>
      <c r="N182" s="8"/>
      <c r="O182" s="8"/>
      <c r="P182" s="8"/>
      <c r="Q182" s="8">
        <f t="shared" si="33"/>
        <v>0</v>
      </c>
      <c r="R182" s="8"/>
      <c r="S182" s="8"/>
      <c r="T182" s="8"/>
      <c r="U182" s="8">
        <f t="shared" si="39"/>
        <v>0</v>
      </c>
      <c r="V182" s="4"/>
      <c r="W182" s="4"/>
      <c r="X182" s="4"/>
      <c r="Y182" s="4"/>
      <c r="Z182" s="8"/>
      <c r="AA182" s="8"/>
      <c r="AB182" s="8"/>
      <c r="AC182" s="8"/>
      <c r="AD182" s="9"/>
    </row>
    <row r="183" spans="2:30" x14ac:dyDescent="0.2">
      <c r="B183" s="10"/>
      <c r="C183" s="11"/>
      <c r="D183" s="11"/>
      <c r="E183" s="11"/>
      <c r="F183" s="11"/>
      <c r="G183" s="4"/>
      <c r="H183" s="4"/>
      <c r="I183" s="4"/>
      <c r="J183" s="4"/>
      <c r="K183" s="4"/>
      <c r="L183" s="4"/>
      <c r="M183" s="4"/>
      <c r="N183" s="8"/>
      <c r="O183" s="8"/>
      <c r="P183" s="8"/>
      <c r="Q183" s="8"/>
      <c r="R183" s="8"/>
      <c r="S183" s="4"/>
      <c r="T183" s="4"/>
      <c r="U183" s="4"/>
      <c r="V183" s="4"/>
      <c r="W183" s="4"/>
      <c r="X183" s="4"/>
      <c r="Y183" s="4"/>
      <c r="Z183" s="8"/>
      <c r="AA183" s="8"/>
      <c r="AB183" s="8"/>
      <c r="AC183" s="8"/>
      <c r="AD183" s="9"/>
    </row>
    <row r="184" spans="2:30" x14ac:dyDescent="0.2">
      <c r="B184" s="361" t="s">
        <v>11</v>
      </c>
      <c r="C184" s="362"/>
      <c r="D184" s="15">
        <f>SUM(D8:D22)</f>
        <v>1523.6400000000003</v>
      </c>
      <c r="E184" s="15"/>
      <c r="F184" s="15">
        <f>SUM(F8:F22)</f>
        <v>101023.63400000001</v>
      </c>
      <c r="G184" s="15">
        <f>SUM(G8:G22)</f>
        <v>377.90000000000003</v>
      </c>
      <c r="H184" s="15">
        <f>SUM(H9:H22)</f>
        <v>47.366</v>
      </c>
      <c r="I184" s="15"/>
      <c r="J184" s="15">
        <f>SUM(J9:J22)</f>
        <v>207</v>
      </c>
      <c r="K184" s="15">
        <f t="shared" ref="K184:L184" si="43">SUM(K9:K22)</f>
        <v>0</v>
      </c>
      <c r="L184" s="15">
        <f t="shared" si="43"/>
        <v>0</v>
      </c>
      <c r="M184" s="15">
        <f>SUM(M9:M22)</f>
        <v>207</v>
      </c>
      <c r="N184" s="15">
        <f>SUM(N9:N22)</f>
        <v>0</v>
      </c>
      <c r="O184" s="15">
        <f t="shared" ref="O184:P184" si="44">SUM(O9:O22)</f>
        <v>0</v>
      </c>
      <c r="P184" s="15">
        <f t="shared" si="44"/>
        <v>0</v>
      </c>
      <c r="Q184" s="15">
        <f>SUM(Q9:Q22)</f>
        <v>0</v>
      </c>
      <c r="R184" s="15">
        <f>SUM(R9:R22)</f>
        <v>0</v>
      </c>
      <c r="S184" s="15">
        <f t="shared" ref="S184:T184" si="45">SUM(S9:S22)</f>
        <v>0</v>
      </c>
      <c r="T184" s="15">
        <f t="shared" si="45"/>
        <v>0</v>
      </c>
      <c r="U184" s="15">
        <f>SUM(U9:U22)</f>
        <v>0</v>
      </c>
      <c r="V184" s="15">
        <f>SUM(V9:V22)</f>
        <v>15</v>
      </c>
      <c r="W184" s="15">
        <f t="shared" ref="W184:AD184" si="46">SUM(W9:W22)</f>
        <v>3419.7</v>
      </c>
      <c r="X184" s="15">
        <f t="shared" si="46"/>
        <v>193.69559999999998</v>
      </c>
      <c r="Y184" s="15">
        <f t="shared" si="46"/>
        <v>2955.2200000000003</v>
      </c>
      <c r="Z184" s="15">
        <f t="shared" si="46"/>
        <v>58446</v>
      </c>
      <c r="AA184" s="15">
        <f t="shared" si="46"/>
        <v>276.35000000000002</v>
      </c>
      <c r="AB184" s="15">
        <f>SUM(AB9:AB22)</f>
        <v>2455.7599999999998</v>
      </c>
      <c r="AC184" s="15">
        <f t="shared" si="46"/>
        <v>28464</v>
      </c>
      <c r="AD184" s="15">
        <f t="shared" si="46"/>
        <v>0</v>
      </c>
    </row>
    <row r="185" spans="2:30" x14ac:dyDescent="0.2">
      <c r="B185" s="356" t="s">
        <v>10</v>
      </c>
      <c r="C185" s="357"/>
      <c r="D185" s="12">
        <f>SUM(D23:D53)</f>
        <v>2095.3300000000004</v>
      </c>
      <c r="E185" s="12"/>
      <c r="F185" s="12">
        <f>F53</f>
        <v>5757.6750000000002</v>
      </c>
      <c r="G185" s="12">
        <f>SUM(G23:G53)</f>
        <v>3740.6</v>
      </c>
      <c r="H185" s="12">
        <f>SUM(H23:H52)</f>
        <v>142.87899999999999</v>
      </c>
      <c r="I185" s="12">
        <f>I53</f>
        <v>5751.6750000000002</v>
      </c>
      <c r="J185" s="12">
        <f>SUM(J23:J53)-L28-L38</f>
        <v>3373.8109999999997</v>
      </c>
      <c r="K185" s="12">
        <f>SUM(K23:K53)</f>
        <v>2598.105</v>
      </c>
      <c r="L185" s="12">
        <f>SUM(L23:L53)</f>
        <v>180.36499999999998</v>
      </c>
      <c r="M185" s="12">
        <f t="shared" ref="M185:AA185" si="47">SUM(M23:M53)</f>
        <v>813.19200000000001</v>
      </c>
      <c r="N185" s="12">
        <f t="shared" si="47"/>
        <v>1952.337</v>
      </c>
      <c r="O185" s="12">
        <f t="shared" si="47"/>
        <v>0</v>
      </c>
      <c r="P185" s="12">
        <f t="shared" si="47"/>
        <v>0</v>
      </c>
      <c r="Q185" s="12">
        <f t="shared" si="47"/>
        <v>1952.337</v>
      </c>
      <c r="R185" s="12">
        <f t="shared" si="47"/>
        <v>529.52100000000007</v>
      </c>
      <c r="S185" s="12">
        <f t="shared" si="47"/>
        <v>0</v>
      </c>
      <c r="T185" s="12">
        <f t="shared" si="47"/>
        <v>0</v>
      </c>
      <c r="U185" s="12">
        <f t="shared" si="47"/>
        <v>529.52100000000007</v>
      </c>
      <c r="V185" s="12">
        <f t="shared" si="47"/>
        <v>231.38299999999998</v>
      </c>
      <c r="W185" s="12">
        <f t="shared" si="47"/>
        <v>33121.1</v>
      </c>
      <c r="X185" s="12">
        <f t="shared" si="47"/>
        <v>2238.29</v>
      </c>
      <c r="Y185" s="12">
        <f t="shared" si="47"/>
        <v>16113.94</v>
      </c>
      <c r="Z185" s="12">
        <f t="shared" si="47"/>
        <v>154239</v>
      </c>
      <c r="AA185" s="12">
        <f t="shared" si="47"/>
        <v>821.7399999999999</v>
      </c>
      <c r="AB185" s="12">
        <f>SUM(AB23:AB53)</f>
        <v>6223.3771999999999</v>
      </c>
      <c r="AC185" s="12">
        <f>SUM(AC23:AC53)</f>
        <v>234653</v>
      </c>
      <c r="AD185" s="12">
        <f t="shared" ref="AD185" si="48">SUM(AD23:AD183)</f>
        <v>62</v>
      </c>
    </row>
    <row r="186" spans="2:30" x14ac:dyDescent="0.2">
      <c r="B186" s="356" t="s">
        <v>70</v>
      </c>
      <c r="C186" s="357"/>
      <c r="D186" s="12">
        <f>SUM(D54:D81)</f>
        <v>2826.32</v>
      </c>
      <c r="E186" s="12"/>
      <c r="F186" s="12">
        <f>F81</f>
        <v>7126.6169999999984</v>
      </c>
      <c r="G186" s="12">
        <f>SUM(G54:G84)</f>
        <v>1485.0000000000002</v>
      </c>
      <c r="H186" s="12">
        <f t="shared" ref="H186:V186" si="49">SUM(H54:H84)</f>
        <v>0</v>
      </c>
      <c r="I186" s="12">
        <f>I81</f>
        <v>7126.6169999999984</v>
      </c>
      <c r="J186" s="12">
        <f t="shared" si="49"/>
        <v>1404.3480000000002</v>
      </c>
      <c r="K186" s="12">
        <f t="shared" si="49"/>
        <v>298.15800000000002</v>
      </c>
      <c r="L186" s="12">
        <f t="shared" si="49"/>
        <v>18.411000000000001</v>
      </c>
      <c r="M186" s="12">
        <f>SUM(M54:M81)</f>
        <v>1106.19</v>
      </c>
      <c r="N186" s="12">
        <f>SUM(N54:N84)-P55</f>
        <v>196.03300000000002</v>
      </c>
      <c r="O186" s="12">
        <f t="shared" si="49"/>
        <v>15.211</v>
      </c>
      <c r="P186" s="12">
        <f t="shared" si="49"/>
        <v>164.29000000000002</v>
      </c>
      <c r="Q186" s="12">
        <f>SUM(Q54:Q81)</f>
        <v>16.532000000000025</v>
      </c>
      <c r="R186" s="12">
        <f t="shared" si="49"/>
        <v>44.014000000000003</v>
      </c>
      <c r="S186" s="12">
        <f t="shared" si="49"/>
        <v>0</v>
      </c>
      <c r="T186" s="12">
        <f t="shared" si="49"/>
        <v>0</v>
      </c>
      <c r="U186" s="12">
        <f t="shared" si="49"/>
        <v>44.014000000000003</v>
      </c>
      <c r="V186" s="12">
        <f t="shared" si="49"/>
        <v>81.680999999999997</v>
      </c>
      <c r="W186" s="12">
        <f>SUM(W54:W81)</f>
        <v>14108.999999999998</v>
      </c>
      <c r="X186" s="12">
        <f t="shared" ref="X186:AD186" si="50">SUM(X54:X81)</f>
        <v>890.76599999999985</v>
      </c>
      <c r="Y186" s="12">
        <f t="shared" si="50"/>
        <v>6129.09</v>
      </c>
      <c r="Z186" s="12">
        <f t="shared" si="50"/>
        <v>63801</v>
      </c>
      <c r="AA186" s="12">
        <f>SUM(AA54:AA81)</f>
        <v>418.40000000000003</v>
      </c>
      <c r="AB186" s="12">
        <f>SUM(AB54:AB81)</f>
        <v>29132.282999999996</v>
      </c>
      <c r="AC186" s="12">
        <f t="shared" si="50"/>
        <v>93317</v>
      </c>
      <c r="AD186" s="12">
        <f t="shared" si="50"/>
        <v>0</v>
      </c>
    </row>
    <row r="187" spans="2:30" x14ac:dyDescent="0.2">
      <c r="B187" s="356" t="s">
        <v>71</v>
      </c>
      <c r="C187" s="357"/>
      <c r="D187" s="12">
        <f>SUM(D82:D112)</f>
        <v>657.4</v>
      </c>
      <c r="E187" s="12"/>
      <c r="F187" s="12">
        <f>SUM(F112)</f>
        <v>7546.0989999999993</v>
      </c>
      <c r="G187" s="12">
        <f t="shared" ref="G187:AD187" si="51">SUM(G82:G112)</f>
        <v>583.5</v>
      </c>
      <c r="H187" s="12">
        <f t="shared" si="51"/>
        <v>0</v>
      </c>
      <c r="I187" s="12">
        <f>I112</f>
        <v>7261.3989999999994</v>
      </c>
      <c r="J187" s="12">
        <f>SUM(J82:J112)</f>
        <v>511.63499999999999</v>
      </c>
      <c r="K187" s="12">
        <f t="shared" si="51"/>
        <v>721.95299999999997</v>
      </c>
      <c r="L187" s="12">
        <f t="shared" si="51"/>
        <v>0</v>
      </c>
      <c r="M187" s="12">
        <f>SUM(M82:M112)</f>
        <v>-210.31800000000001</v>
      </c>
      <c r="N187" s="12">
        <f>SUM(N82:N112)</f>
        <v>455.02099999999996</v>
      </c>
      <c r="O187" s="12">
        <f t="shared" si="51"/>
        <v>60.882000000000005</v>
      </c>
      <c r="P187" s="12">
        <f>SUM(P82:P112)</f>
        <v>842.83999999999992</v>
      </c>
      <c r="Q187" s="12">
        <f>SUM(Q82:Q112)</f>
        <v>-448.70100000000002</v>
      </c>
      <c r="R187" s="12">
        <f t="shared" si="51"/>
        <v>233.42099999999999</v>
      </c>
      <c r="S187" s="12">
        <f t="shared" si="51"/>
        <v>0</v>
      </c>
      <c r="T187" s="12">
        <f t="shared" si="51"/>
        <v>0</v>
      </c>
      <c r="U187" s="12">
        <f t="shared" si="51"/>
        <v>233.42099999999999</v>
      </c>
      <c r="V187" s="12">
        <f t="shared" si="51"/>
        <v>50.061</v>
      </c>
      <c r="W187" s="12">
        <f t="shared" si="51"/>
        <v>4993.3</v>
      </c>
      <c r="X187" s="12">
        <f t="shared" si="51"/>
        <v>336.74</v>
      </c>
      <c r="Y187" s="12">
        <f t="shared" si="51"/>
        <v>2244</v>
      </c>
      <c r="Z187" s="12">
        <f t="shared" si="51"/>
        <v>34305</v>
      </c>
      <c r="AA187" s="12">
        <f t="shared" si="51"/>
        <v>141.69999999999999</v>
      </c>
      <c r="AB187" s="12">
        <f>SUM(AB82:AB112)</f>
        <v>11511.501999999999</v>
      </c>
      <c r="AC187" s="12">
        <f>SUM(AC82:AC112)</f>
        <v>75302</v>
      </c>
      <c r="AD187" s="12">
        <f t="shared" si="51"/>
        <v>0</v>
      </c>
    </row>
    <row r="188" spans="2:30" x14ac:dyDescent="0.2">
      <c r="B188" s="356" t="s">
        <v>72</v>
      </c>
      <c r="C188" s="357"/>
      <c r="D188" s="12">
        <f>SUM(D113:D142)</f>
        <v>1337.36</v>
      </c>
      <c r="E188" s="12"/>
      <c r="F188" s="12">
        <f>F142</f>
        <v>7511.3799999999992</v>
      </c>
      <c r="G188" s="12">
        <f>SUM(G113:G142)</f>
        <v>1641.8</v>
      </c>
      <c r="H188" s="12">
        <f t="shared" ref="H188:AD188" si="52">SUM(H113:H142)</f>
        <v>0</v>
      </c>
      <c r="I188" s="12">
        <f>I142</f>
        <v>7511.3799999999992</v>
      </c>
      <c r="J188" s="12">
        <f>SUM(J113:J142)</f>
        <v>1558.0139999999999</v>
      </c>
      <c r="K188" s="12">
        <f t="shared" si="52"/>
        <v>2892.0449999999996</v>
      </c>
      <c r="L188" s="12">
        <f t="shared" si="52"/>
        <v>8.9670000000000005</v>
      </c>
      <c r="M188" s="12">
        <f>SUM(M113:M142)</f>
        <v>-1325.0639999999999</v>
      </c>
      <c r="N188" s="12">
        <f t="shared" si="52"/>
        <v>2136.0469999999996</v>
      </c>
      <c r="O188" s="12">
        <f t="shared" si="52"/>
        <v>554.42099999999994</v>
      </c>
      <c r="P188" s="12">
        <f>SUM(P113:P142)</f>
        <v>2452.09</v>
      </c>
      <c r="Q188" s="12">
        <f>SUM(Q113:Q142)</f>
        <v>-870.46399999999994</v>
      </c>
      <c r="R188" s="12">
        <f>SUM(R113:R142)</f>
        <v>753.83600000000001</v>
      </c>
      <c r="S188" s="12">
        <f t="shared" si="52"/>
        <v>0</v>
      </c>
      <c r="T188" s="12">
        <f t="shared" si="52"/>
        <v>0</v>
      </c>
      <c r="U188" s="12">
        <f>SUM(U113:U142)</f>
        <v>753.83600000000001</v>
      </c>
      <c r="V188" s="12">
        <f>SUM(V113:V142)</f>
        <v>98.737000000000009</v>
      </c>
      <c r="W188" s="12">
        <f t="shared" si="52"/>
        <v>15142.4</v>
      </c>
      <c r="X188" s="12">
        <f t="shared" si="52"/>
        <v>938.08</v>
      </c>
      <c r="Y188" s="12">
        <f t="shared" si="52"/>
        <v>8496.7800000000007</v>
      </c>
      <c r="Z188" s="12">
        <f>SUM(Z113:Z142)</f>
        <v>101614</v>
      </c>
      <c r="AA188" s="12">
        <f t="shared" si="52"/>
        <v>572.59999999999991</v>
      </c>
      <c r="AB188" s="12">
        <f t="shared" si="52"/>
        <v>38388.510999999999</v>
      </c>
      <c r="AC188" s="12">
        <f t="shared" si="52"/>
        <v>186707</v>
      </c>
      <c r="AD188" s="12">
        <f t="shared" si="52"/>
        <v>0</v>
      </c>
    </row>
    <row r="189" spans="2:30" x14ac:dyDescent="0.2">
      <c r="B189" s="356" t="s">
        <v>73</v>
      </c>
      <c r="C189" s="357"/>
      <c r="D189" s="12">
        <f>SUM(D143:D173)</f>
        <v>1008.14</v>
      </c>
      <c r="E189" s="12"/>
      <c r="F189" s="12">
        <f>F173</f>
        <v>5222.5810000000001</v>
      </c>
      <c r="G189" s="12">
        <f>SUM(G143:G173)</f>
        <v>3623.1000000000004</v>
      </c>
      <c r="H189" s="12">
        <f>SUM(H143:H173)</f>
        <v>0</v>
      </c>
      <c r="I189" s="12">
        <f>I173-0.1</f>
        <v>5222.4809999999998</v>
      </c>
      <c r="J189" s="12">
        <f>SUM(J143:J173)</f>
        <v>3361.9100000000008</v>
      </c>
      <c r="K189" s="12">
        <f>SUM(K143:K173)</f>
        <v>3909.6639999999989</v>
      </c>
      <c r="L189" s="12">
        <f t="shared" ref="L189" si="53">SUM(L143:L173)</f>
        <v>0</v>
      </c>
      <c r="M189" s="12">
        <f>SUM(M143:M173)</f>
        <v>-547.75399999999991</v>
      </c>
      <c r="N189" s="12">
        <f>SUM(N143:N173)</f>
        <v>2858.5909999999994</v>
      </c>
      <c r="O189" s="12">
        <f t="shared" ref="O189:AD189" si="54">SUM(O143:O173)</f>
        <v>32.951000000000001</v>
      </c>
      <c r="P189" s="12">
        <f t="shared" si="54"/>
        <v>2262.7400000000002</v>
      </c>
      <c r="Q189" s="12">
        <f>SUM(Q143:Q173)</f>
        <v>559.74900000000002</v>
      </c>
      <c r="R189" s="12">
        <f t="shared" si="54"/>
        <v>1075.9349999999999</v>
      </c>
      <c r="S189" s="12">
        <f t="shared" si="54"/>
        <v>293.20999999999998</v>
      </c>
      <c r="T189" s="12">
        <f t="shared" si="54"/>
        <v>200</v>
      </c>
      <c r="U189" s="12">
        <f>SUM(U143:U173)</f>
        <v>582.72500000000002</v>
      </c>
      <c r="V189" s="12">
        <f t="shared" si="54"/>
        <v>217.126</v>
      </c>
      <c r="W189" s="12">
        <f t="shared" si="54"/>
        <v>33906.699999999997</v>
      </c>
      <c r="X189" s="12">
        <f t="shared" si="54"/>
        <v>1972.8099999999997</v>
      </c>
      <c r="Y189" s="12">
        <f t="shared" si="54"/>
        <v>13434.480000000001</v>
      </c>
      <c r="Z189" s="12">
        <f t="shared" si="54"/>
        <v>120633</v>
      </c>
      <c r="AA189" s="12">
        <f t="shared" si="54"/>
        <v>579.70000000000016</v>
      </c>
      <c r="AB189" s="12">
        <f t="shared" si="54"/>
        <v>42595.421999999999</v>
      </c>
      <c r="AC189" s="12">
        <f>SUM(AC143:AC173)</f>
        <v>218976</v>
      </c>
      <c r="AD189" s="12">
        <f t="shared" si="54"/>
        <v>62</v>
      </c>
    </row>
    <row r="190" spans="2:30" x14ac:dyDescent="0.2">
      <c r="B190" s="358" t="s">
        <v>8</v>
      </c>
      <c r="C190" s="358"/>
      <c r="D190" s="13">
        <f>D184+D185+D186+D187+D188+D189</f>
        <v>9448.19</v>
      </c>
      <c r="E190" s="13">
        <f t="shared" ref="E190" si="55">E184+E185+E186+E187+E188</f>
        <v>0</v>
      </c>
      <c r="F190" s="13">
        <f>F181</f>
        <v>5222.5810000000001</v>
      </c>
      <c r="G190" s="13">
        <f>G184+G185+G186+G187+G188+G189</f>
        <v>11451.900000000001</v>
      </c>
      <c r="H190" s="13">
        <f>H184+H185+H186+H187+H188+H189</f>
        <v>190.245</v>
      </c>
      <c r="I190" s="13">
        <f>I181</f>
        <v>5222.5810000000001</v>
      </c>
      <c r="J190" s="13">
        <f>J184+J185+J186+J187+J188+J189</f>
        <v>10416.718000000001</v>
      </c>
      <c r="K190" s="13">
        <f>K184+K185+K186+K187+K188+K189</f>
        <v>10419.924999999999</v>
      </c>
      <c r="L190" s="13">
        <f t="shared" ref="L190" si="56">L184+L185+L186+L187+L188+L189</f>
        <v>207.74299999999999</v>
      </c>
      <c r="M190" s="13">
        <f>M184+M185+M186+M187+M188+M189</f>
        <v>43.246000000000322</v>
      </c>
      <c r="N190" s="13">
        <f t="shared" ref="N190:AD190" si="57">N184+N185+N186+N187+N188+N189</f>
        <v>7598.0289999999986</v>
      </c>
      <c r="O190" s="13">
        <f>O184+O185+O186+O187+O188+O189</f>
        <v>663.46499999999992</v>
      </c>
      <c r="P190" s="13">
        <f t="shared" si="57"/>
        <v>5721.9600000000009</v>
      </c>
      <c r="Q190" s="13">
        <f>Q184+Q185+Q186+Q187+Q188+Q189</f>
        <v>1209.453</v>
      </c>
      <c r="R190" s="13">
        <f>R184+R185+R186+R187+R188+R189</f>
        <v>2636.7269999999999</v>
      </c>
      <c r="S190" s="13">
        <f t="shared" si="57"/>
        <v>293.20999999999998</v>
      </c>
      <c r="T190" s="13">
        <f t="shared" si="57"/>
        <v>200</v>
      </c>
      <c r="U190" s="13">
        <f>U184+U185+U186+U187+U188+U189</f>
        <v>2143.5170000000003</v>
      </c>
      <c r="V190" s="13">
        <f t="shared" si="57"/>
        <v>693.98799999999994</v>
      </c>
      <c r="W190" s="13">
        <f t="shared" si="57"/>
        <v>104692.2</v>
      </c>
      <c r="X190" s="13">
        <f t="shared" si="57"/>
        <v>6570.3815999999988</v>
      </c>
      <c r="Y190" s="13">
        <f t="shared" si="57"/>
        <v>49373.51</v>
      </c>
      <c r="Z190" s="13">
        <f t="shared" si="57"/>
        <v>533038</v>
      </c>
      <c r="AA190" s="13">
        <f t="shared" si="57"/>
        <v>2810.4900000000002</v>
      </c>
      <c r="AB190" s="13">
        <f t="shared" si="57"/>
        <v>130306.85519999999</v>
      </c>
      <c r="AC190" s="13">
        <f t="shared" si="57"/>
        <v>837419</v>
      </c>
      <c r="AD190" s="13">
        <f t="shared" si="57"/>
        <v>124</v>
      </c>
    </row>
    <row r="191" spans="2:30" x14ac:dyDescent="0.2">
      <c r="B191" s="61"/>
      <c r="C191" s="61"/>
      <c r="D191" s="62"/>
      <c r="E191" s="62"/>
      <c r="F191" s="62"/>
      <c r="G191" s="62">
        <f>H191+O190+L190+S190</f>
        <v>1354.663</v>
      </c>
      <c r="H191" s="62">
        <f>H190</f>
        <v>190.245</v>
      </c>
      <c r="I191" s="62"/>
      <c r="J191" s="62"/>
      <c r="K191" s="62"/>
      <c r="L191" s="62"/>
      <c r="M191" s="62"/>
      <c r="N191" s="62"/>
      <c r="O191" s="62">
        <f>O190</f>
        <v>663.46499999999992</v>
      </c>
      <c r="P191" s="62"/>
      <c r="Q191" s="62"/>
      <c r="R191" s="62"/>
      <c r="S191" s="62">
        <f>S190</f>
        <v>293.20999999999998</v>
      </c>
      <c r="T191" s="62"/>
      <c r="U191" s="62"/>
      <c r="V191" s="62"/>
      <c r="W191" s="62"/>
      <c r="X191" s="62"/>
      <c r="Y191" s="62"/>
      <c r="Z191" s="62"/>
      <c r="AA191" s="62"/>
      <c r="AB191" s="62"/>
      <c r="AC191" s="62"/>
      <c r="AD191" s="62"/>
    </row>
    <row r="192" spans="2:30" x14ac:dyDescent="0.2">
      <c r="E192" s="22">
        <f>E182*1000</f>
        <v>15509150.000000002</v>
      </c>
      <c r="G192" s="30">
        <f>G190*1000</f>
        <v>11451900.000000002</v>
      </c>
    </row>
    <row r="193" spans="2:22" x14ac:dyDescent="0.2">
      <c r="D193" s="35">
        <f>D190*1000</f>
        <v>9448190</v>
      </c>
      <c r="G193" s="30">
        <f>G189*1000</f>
        <v>3623100.0000000005</v>
      </c>
      <c r="H193" s="35">
        <f>H190*1000</f>
        <v>190245</v>
      </c>
      <c r="I193" s="35">
        <f>I190*1000</f>
        <v>5222581</v>
      </c>
      <c r="J193" s="35">
        <f>J190*1000</f>
        <v>10416718</v>
      </c>
      <c r="K193" s="35">
        <f>K190*1000</f>
        <v>10419925</v>
      </c>
      <c r="L193" s="35">
        <f t="shared" ref="L193:V193" si="58">L190*1000</f>
        <v>207743</v>
      </c>
      <c r="M193" s="35">
        <f t="shared" si="58"/>
        <v>43246.00000000032</v>
      </c>
      <c r="N193" s="35">
        <f t="shared" si="58"/>
        <v>7598028.9999999991</v>
      </c>
      <c r="O193" s="35">
        <f t="shared" si="58"/>
        <v>663464.99999999988</v>
      </c>
      <c r="P193" s="35">
        <f t="shared" si="58"/>
        <v>5721960.0000000009</v>
      </c>
      <c r="Q193" s="35">
        <f>Q190*1000</f>
        <v>1209453</v>
      </c>
      <c r="R193" s="35">
        <f t="shared" si="58"/>
        <v>2636727</v>
      </c>
      <c r="S193" s="35">
        <f t="shared" si="58"/>
        <v>293210</v>
      </c>
      <c r="T193" s="35">
        <f t="shared" si="58"/>
        <v>200000</v>
      </c>
      <c r="U193" s="35">
        <f t="shared" si="58"/>
        <v>2143517.0000000005</v>
      </c>
      <c r="V193" s="35">
        <f t="shared" si="58"/>
        <v>693988</v>
      </c>
    </row>
    <row r="194" spans="2:22" x14ac:dyDescent="0.2">
      <c r="F194" s="30">
        <f>F190*1000</f>
        <v>5222581</v>
      </c>
      <c r="G194" s="30"/>
      <c r="H194" s="30"/>
      <c r="I194" s="30"/>
      <c r="N194" s="30"/>
      <c r="O194" s="33"/>
      <c r="P194" s="33"/>
      <c r="V194" s="30"/>
    </row>
    <row r="195" spans="2:22" x14ac:dyDescent="0.2">
      <c r="F195" s="30">
        <f>'[201]07 Mei'!$H$14-F194</f>
        <v>2504510</v>
      </c>
      <c r="H195">
        <v>12782.1</v>
      </c>
      <c r="I195" s="35">
        <f>I189*1000</f>
        <v>5222481</v>
      </c>
      <c r="M195" s="30"/>
      <c r="U195">
        <f>1560792-1560432</f>
        <v>360</v>
      </c>
    </row>
    <row r="196" spans="2:22" x14ac:dyDescent="0.2">
      <c r="C196" s="41"/>
      <c r="H196" s="40">
        <f>H195-G190</f>
        <v>1330.1999999999989</v>
      </c>
      <c r="I196" s="30"/>
      <c r="O196" s="33"/>
      <c r="P196" s="33"/>
      <c r="U196" s="41">
        <f>U188*1000</f>
        <v>753836</v>
      </c>
    </row>
    <row r="197" spans="2:22" x14ac:dyDescent="0.2">
      <c r="M197" s="30"/>
    </row>
    <row r="198" spans="2:22" x14ac:dyDescent="0.2">
      <c r="B198" t="s">
        <v>27</v>
      </c>
      <c r="D198" t="s">
        <v>28</v>
      </c>
      <c r="J198" s="30">
        <f>J190*1000</f>
        <v>10416718</v>
      </c>
    </row>
    <row r="199" spans="2:22" x14ac:dyDescent="0.2">
      <c r="D199" t="s">
        <v>29</v>
      </c>
    </row>
    <row r="201" spans="2:22" x14ac:dyDescent="0.2">
      <c r="L201">
        <f>K195-'[202]19 Jan'!$H$33</f>
        <v>-644515</v>
      </c>
    </row>
  </sheetData>
  <mergeCells count="37">
    <mergeCell ref="B190:C190"/>
    <mergeCell ref="B186:C186"/>
    <mergeCell ref="B187:C187"/>
    <mergeCell ref="B188:C188"/>
    <mergeCell ref="P5:P7"/>
    <mergeCell ref="B185:C185"/>
    <mergeCell ref="B184:C184"/>
    <mergeCell ref="B5:B7"/>
    <mergeCell ref="L5:L7"/>
    <mergeCell ref="E5:E7"/>
    <mergeCell ref="K5:K7"/>
    <mergeCell ref="M5:M7"/>
    <mergeCell ref="I5:I7"/>
    <mergeCell ref="F5:F7"/>
    <mergeCell ref="B189:C189"/>
    <mergeCell ref="C2:Y2"/>
    <mergeCell ref="C3:Y3"/>
    <mergeCell ref="U5:U7"/>
    <mergeCell ref="T5:T7"/>
    <mergeCell ref="Q5:Q7"/>
    <mergeCell ref="R5:R7"/>
    <mergeCell ref="AD5:AD7"/>
    <mergeCell ref="AA5:AA7"/>
    <mergeCell ref="AB5:AB6"/>
    <mergeCell ref="AC5:AC6"/>
    <mergeCell ref="C5:C7"/>
    <mergeCell ref="G5:G7"/>
    <mergeCell ref="H5:H7"/>
    <mergeCell ref="J5:J7"/>
    <mergeCell ref="V5:V7"/>
    <mergeCell ref="W5:W7"/>
    <mergeCell ref="X5:X7"/>
    <mergeCell ref="D5:D7"/>
    <mergeCell ref="Y5:Z6"/>
    <mergeCell ref="S5:S7"/>
    <mergeCell ref="N5:N7"/>
    <mergeCell ref="O5:O7"/>
  </mergeCells>
  <pageMargins left="0.19685039370078741" right="0.19685039370078741" top="0.23622047244094491" bottom="0.23622047244094491" header="0.23622047244094491" footer="0.11811023622047245"/>
  <pageSetup paperSize="9" scale="120" orientation="portrait" horizontalDpi="360" verticalDpi="36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96EAA-1033-4B69-93CC-30F3EBA99C9A}">
  <dimension ref="B1:AD21"/>
  <sheetViews>
    <sheetView showGridLines="0" view="pageBreakPreview" topLeftCell="C1" zoomScale="90" zoomScaleNormal="90" zoomScaleSheetLayoutView="90" workbookViewId="0">
      <selection activeCell="K28" sqref="K28"/>
    </sheetView>
  </sheetViews>
  <sheetFormatPr baseColWidth="10" defaultColWidth="8.83203125" defaultRowHeight="15" x14ac:dyDescent="0.2"/>
  <cols>
    <col min="1" max="1" width="1.83203125" customWidth="1"/>
    <col min="2" max="2" width="3.5" customWidth="1"/>
    <col min="3" max="3" width="21.33203125" customWidth="1"/>
    <col min="4" max="4" width="22.6640625" customWidth="1"/>
    <col min="5" max="5" width="15" customWidth="1"/>
    <col min="6" max="6" width="11.1640625" bestFit="1" customWidth="1"/>
    <col min="7" max="7" width="12.6640625" customWidth="1"/>
    <col min="8" max="8" width="12.83203125" customWidth="1"/>
    <col min="9" max="9" width="14.1640625" customWidth="1"/>
    <col min="10" max="10" width="12.6640625" bestFit="1" customWidth="1"/>
    <col min="11" max="11" width="14.1640625" customWidth="1"/>
    <col min="12" max="13" width="13.5" customWidth="1"/>
    <col min="14" max="14" width="14.83203125" customWidth="1"/>
    <col min="15" max="15" width="16.83203125" customWidth="1"/>
    <col min="16" max="16" width="14.1640625" customWidth="1"/>
    <col min="17" max="17" width="15.33203125" bestFit="1" customWidth="1"/>
    <col min="18" max="18" width="12.6640625" bestFit="1" customWidth="1"/>
    <col min="19" max="20" width="9.83203125" customWidth="1"/>
    <col min="21" max="21" width="14.33203125" customWidth="1"/>
    <col min="22" max="22" width="12.33203125" customWidth="1"/>
    <col min="23" max="23" width="10.6640625" customWidth="1"/>
    <col min="24" max="24" width="8.6640625" bestFit="1" customWidth="1"/>
    <col min="25" max="25" width="9.6640625" bestFit="1" customWidth="1"/>
    <col min="26" max="26" width="10.6640625" bestFit="1" customWidth="1"/>
    <col min="27" max="27" width="10.83203125" bestFit="1" customWidth="1"/>
    <col min="28" max="28" width="10.6640625" customWidth="1"/>
    <col min="29" max="29" width="12.5" bestFit="1" customWidth="1"/>
    <col min="30" max="30" width="12.83203125" bestFit="1" customWidth="1"/>
    <col min="31" max="31" width="17.5" customWidth="1"/>
  </cols>
  <sheetData>
    <row r="1" spans="2:30" ht="9" customHeight="1" x14ac:dyDescent="0.2"/>
    <row r="2" spans="2:30" ht="20" x14ac:dyDescent="0.2">
      <c r="C2" s="367" t="s">
        <v>0</v>
      </c>
      <c r="D2" s="367"/>
      <c r="E2" s="367"/>
      <c r="F2" s="367"/>
      <c r="G2" s="367"/>
      <c r="H2" s="367"/>
      <c r="I2" s="367"/>
      <c r="J2" s="367"/>
      <c r="K2" s="367"/>
      <c r="L2" s="367"/>
      <c r="M2" s="367"/>
      <c r="N2" s="367"/>
      <c r="O2" s="367"/>
      <c r="P2" s="367"/>
      <c r="Q2" s="367"/>
      <c r="R2" s="367"/>
      <c r="S2" s="367"/>
      <c r="T2" s="367"/>
      <c r="U2" s="367"/>
      <c r="V2" s="367"/>
      <c r="W2" s="367"/>
      <c r="X2" s="367"/>
      <c r="Y2" s="367"/>
      <c r="Z2" s="1"/>
      <c r="AA2" s="1"/>
      <c r="AB2" s="1"/>
    </row>
    <row r="3" spans="2:30" ht="20" x14ac:dyDescent="0.2">
      <c r="C3" s="367" t="s">
        <v>1</v>
      </c>
      <c r="D3" s="367"/>
      <c r="E3" s="367"/>
      <c r="F3" s="367"/>
      <c r="G3" s="367"/>
      <c r="H3" s="367"/>
      <c r="I3" s="367"/>
      <c r="J3" s="367"/>
      <c r="K3" s="367"/>
      <c r="L3" s="367"/>
      <c r="M3" s="367"/>
      <c r="N3" s="367"/>
      <c r="O3" s="367"/>
      <c r="P3" s="367"/>
      <c r="Q3" s="367"/>
      <c r="R3" s="367"/>
      <c r="S3" s="367"/>
      <c r="T3" s="367"/>
      <c r="U3" s="367"/>
      <c r="V3" s="367"/>
      <c r="W3" s="367"/>
      <c r="X3" s="367"/>
      <c r="Y3" s="367"/>
      <c r="Z3" s="1"/>
      <c r="AA3" s="1"/>
      <c r="AB3" s="1"/>
    </row>
    <row r="4" spans="2:30" ht="8.25" customHeight="1" x14ac:dyDescent="0.2">
      <c r="C4" s="1"/>
      <c r="D4" s="1"/>
      <c r="E4" s="1"/>
      <c r="F4" s="1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1"/>
      <c r="Y4" s="1"/>
      <c r="Z4" s="1"/>
      <c r="AA4" s="1"/>
      <c r="AB4" s="1"/>
    </row>
    <row r="5" spans="2:30" ht="28" customHeight="1" x14ac:dyDescent="0.2">
      <c r="B5" s="360" t="s">
        <v>2</v>
      </c>
      <c r="C5" s="360" t="s">
        <v>3</v>
      </c>
      <c r="D5" s="368" t="s">
        <v>24</v>
      </c>
      <c r="E5" s="371" t="s">
        <v>30</v>
      </c>
      <c r="F5" s="374" t="s">
        <v>25</v>
      </c>
      <c r="G5" s="359" t="s">
        <v>14</v>
      </c>
      <c r="H5" s="359" t="s">
        <v>15</v>
      </c>
      <c r="I5" s="363" t="s">
        <v>26</v>
      </c>
      <c r="J5" s="359" t="s">
        <v>16</v>
      </c>
      <c r="K5" s="359" t="s">
        <v>31</v>
      </c>
      <c r="L5" s="359" t="s">
        <v>23</v>
      </c>
      <c r="M5" s="363" t="s">
        <v>32</v>
      </c>
      <c r="N5" s="359" t="s">
        <v>33</v>
      </c>
      <c r="O5" s="359" t="s">
        <v>34</v>
      </c>
      <c r="P5" s="359" t="s">
        <v>35</v>
      </c>
      <c r="Q5" s="363" t="s">
        <v>38</v>
      </c>
      <c r="R5" s="359" t="s">
        <v>36</v>
      </c>
      <c r="S5" s="359" t="s">
        <v>37</v>
      </c>
      <c r="T5" s="359" t="s">
        <v>35</v>
      </c>
      <c r="U5" s="363" t="s">
        <v>39</v>
      </c>
      <c r="V5" s="359" t="s">
        <v>17</v>
      </c>
      <c r="W5" s="359" t="s">
        <v>18</v>
      </c>
      <c r="X5" s="359" t="s">
        <v>19</v>
      </c>
      <c r="Y5" s="360" t="s">
        <v>20</v>
      </c>
      <c r="Z5" s="360"/>
      <c r="AA5" s="359" t="s">
        <v>21</v>
      </c>
      <c r="AB5" s="359" t="s">
        <v>22</v>
      </c>
      <c r="AC5" s="359" t="s">
        <v>22</v>
      </c>
      <c r="AD5" s="360" t="s">
        <v>7</v>
      </c>
    </row>
    <row r="6" spans="2:30" x14ac:dyDescent="0.2">
      <c r="B6" s="360"/>
      <c r="C6" s="360"/>
      <c r="D6" s="369"/>
      <c r="E6" s="372"/>
      <c r="F6" s="375"/>
      <c r="G6" s="359"/>
      <c r="H6" s="359"/>
      <c r="I6" s="364"/>
      <c r="J6" s="359"/>
      <c r="K6" s="359"/>
      <c r="L6" s="359"/>
      <c r="M6" s="364"/>
      <c r="N6" s="359"/>
      <c r="O6" s="359"/>
      <c r="P6" s="359"/>
      <c r="Q6" s="364"/>
      <c r="R6" s="359"/>
      <c r="S6" s="359"/>
      <c r="T6" s="359"/>
      <c r="U6" s="364"/>
      <c r="V6" s="359"/>
      <c r="W6" s="359"/>
      <c r="X6" s="359"/>
      <c r="Y6" s="360"/>
      <c r="Z6" s="360"/>
      <c r="AA6" s="359" t="s">
        <v>9</v>
      </c>
      <c r="AB6" s="359"/>
      <c r="AC6" s="359"/>
      <c r="AD6" s="360"/>
    </row>
    <row r="7" spans="2:30" x14ac:dyDescent="0.2">
      <c r="B7" s="360"/>
      <c r="C7" s="360"/>
      <c r="D7" s="370"/>
      <c r="E7" s="373"/>
      <c r="F7" s="376"/>
      <c r="G7" s="359"/>
      <c r="H7" s="359"/>
      <c r="I7" s="365"/>
      <c r="J7" s="359"/>
      <c r="K7" s="359"/>
      <c r="L7" s="359"/>
      <c r="M7" s="365"/>
      <c r="N7" s="359"/>
      <c r="O7" s="359"/>
      <c r="P7" s="359"/>
      <c r="Q7" s="365"/>
      <c r="R7" s="359"/>
      <c r="S7" s="359"/>
      <c r="T7" s="359"/>
      <c r="U7" s="365"/>
      <c r="V7" s="359"/>
      <c r="W7" s="359"/>
      <c r="X7" s="359"/>
      <c r="Y7" s="17" t="s">
        <v>5</v>
      </c>
      <c r="Z7" s="17" t="s">
        <v>6</v>
      </c>
      <c r="AA7" s="359"/>
      <c r="AB7" s="18" t="s">
        <v>12</v>
      </c>
      <c r="AC7" s="18" t="s">
        <v>13</v>
      </c>
      <c r="AD7" s="360"/>
    </row>
    <row r="8" spans="2:30" x14ac:dyDescent="0.2">
      <c r="B8" s="361" t="s">
        <v>11</v>
      </c>
      <c r="C8" s="362"/>
      <c r="D8" s="42">
        <f>'Data Center'!D184*1000</f>
        <v>1523640.0000000002</v>
      </c>
      <c r="E8" s="15"/>
      <c r="F8" s="15"/>
      <c r="G8" s="15">
        <f>'Data Center'!G184*1000</f>
        <v>377900.00000000006</v>
      </c>
      <c r="H8" s="42">
        <f>'Data Center'!H184*1000</f>
        <v>47366</v>
      </c>
      <c r="I8" s="42">
        <f>'Data Center'!I184*1000</f>
        <v>0</v>
      </c>
      <c r="J8" s="42">
        <f>'Data Center'!J184*1000</f>
        <v>207000</v>
      </c>
      <c r="K8" s="42">
        <f>'Data Center'!K184*1000</f>
        <v>0</v>
      </c>
      <c r="L8" s="42">
        <f>'Data Center'!L184*1000</f>
        <v>0</v>
      </c>
      <c r="M8" s="42">
        <f>'Data Center'!M184*1000</f>
        <v>207000</v>
      </c>
      <c r="N8" s="42">
        <f>'Data Center'!N184*1000</f>
        <v>0</v>
      </c>
      <c r="O8" s="42">
        <f>'Data Center'!O184*1000</f>
        <v>0</v>
      </c>
      <c r="P8" s="42">
        <f>'Data Center'!P184*1000</f>
        <v>0</v>
      </c>
      <c r="Q8" s="42">
        <f>'Data Center'!Q184*1000</f>
        <v>0</v>
      </c>
      <c r="R8" s="42">
        <f>'Data Center'!R184*1000</f>
        <v>0</v>
      </c>
      <c r="S8" s="42">
        <f>'Data Center'!S184*1000</f>
        <v>0</v>
      </c>
      <c r="T8" s="42">
        <f>'Data Center'!T184*1000</f>
        <v>0</v>
      </c>
      <c r="U8" s="42">
        <f>'Data Center'!U184*1000</f>
        <v>0</v>
      </c>
      <c r="V8" s="42">
        <f>'Data Center'!V184*1000</f>
        <v>15000</v>
      </c>
      <c r="W8" s="15"/>
      <c r="X8" s="15" t="e">
        <f>SUM(#REF!)</f>
        <v>#REF!</v>
      </c>
      <c r="Y8" s="15" t="e">
        <f>SUM(#REF!)</f>
        <v>#REF!</v>
      </c>
      <c r="Z8" s="15" t="e">
        <f>SUM(#REF!)</f>
        <v>#REF!</v>
      </c>
      <c r="AA8" s="15" t="e">
        <f>SUM(#REF!)</f>
        <v>#REF!</v>
      </c>
      <c r="AB8" s="15" t="e">
        <f>SUM(#REF!)</f>
        <v>#REF!</v>
      </c>
      <c r="AC8" s="15" t="e">
        <f>SUM(#REF!)</f>
        <v>#REF!</v>
      </c>
      <c r="AD8" s="15" t="e">
        <f>SUM(#REF!)</f>
        <v>#REF!</v>
      </c>
    </row>
    <row r="9" spans="2:30" s="40" customFormat="1" x14ac:dyDescent="0.2">
      <c r="B9" s="378" t="s">
        <v>10</v>
      </c>
      <c r="C9" s="379"/>
      <c r="D9" s="43">
        <f>'Data Center'!D185*1000</f>
        <v>2095330.0000000005</v>
      </c>
      <c r="E9" s="43"/>
      <c r="F9" s="43">
        <v>5757.6750000000002</v>
      </c>
      <c r="G9" s="43">
        <f>'Data Center'!G185*1000</f>
        <v>3740600</v>
      </c>
      <c r="H9" s="43">
        <f>'Data Center'!H185*1000</f>
        <v>142879</v>
      </c>
      <c r="I9" s="43">
        <f>'Data Center'!I185*1000</f>
        <v>5751675</v>
      </c>
      <c r="J9" s="43">
        <f>'Data Center'!J185*1000</f>
        <v>3373810.9999999995</v>
      </c>
      <c r="K9" s="43">
        <f>'Data Center'!K185*1000</f>
        <v>2598105</v>
      </c>
      <c r="L9" s="43">
        <f>'Data Center'!L185*1000</f>
        <v>180364.99999999997</v>
      </c>
      <c r="M9" s="43">
        <f>'Data Center'!M185*1000</f>
        <v>813192</v>
      </c>
      <c r="N9" s="43">
        <f>'Data Center'!N185*1000</f>
        <v>1952337</v>
      </c>
      <c r="O9" s="43">
        <f>'Data Center'!O185*1000</f>
        <v>0</v>
      </c>
      <c r="P9" s="43">
        <f>'Data Center'!P185*1000</f>
        <v>0</v>
      </c>
      <c r="Q9" s="43">
        <f>'Data Center'!Q185*1000</f>
        <v>1952337</v>
      </c>
      <c r="R9" s="43">
        <f>'Data Center'!R185*1000</f>
        <v>529521.00000000012</v>
      </c>
      <c r="S9" s="43">
        <f>'Data Center'!S185*1000</f>
        <v>0</v>
      </c>
      <c r="T9" s="43">
        <f>'Data Center'!T185*1000</f>
        <v>0</v>
      </c>
      <c r="U9" s="43">
        <f>'Data Center'!U185*1000</f>
        <v>529521.00000000012</v>
      </c>
      <c r="V9" s="43">
        <f>'Data Center'!V185*1000</f>
        <v>231382.99999999997</v>
      </c>
      <c r="W9" s="43" t="e">
        <f>SUM(#REF!)</f>
        <v>#REF!</v>
      </c>
      <c r="X9" s="43" t="e">
        <f>SUM(#REF!)</f>
        <v>#REF!</v>
      </c>
      <c r="Y9" s="43" t="e">
        <f>SUM(#REF!)</f>
        <v>#REF!</v>
      </c>
      <c r="Z9" s="43" t="e">
        <f>SUM(#REF!)</f>
        <v>#REF!</v>
      </c>
      <c r="AA9" s="43" t="e">
        <f>SUM(#REF!)</f>
        <v>#REF!</v>
      </c>
      <c r="AB9" s="43" t="e">
        <f>SUM(#REF!)</f>
        <v>#REF!</v>
      </c>
      <c r="AC9" s="43" t="e">
        <f>SUM(#REF!)</f>
        <v>#REF!</v>
      </c>
      <c r="AD9" s="43" t="e">
        <f>SUM(#REF!)</f>
        <v>#REF!</v>
      </c>
    </row>
    <row r="10" spans="2:30" s="40" customFormat="1" x14ac:dyDescent="0.2">
      <c r="B10" s="378" t="s">
        <v>70</v>
      </c>
      <c r="C10" s="379"/>
      <c r="D10" s="43">
        <f>'Data Center'!D186*1000</f>
        <v>2826320</v>
      </c>
      <c r="E10" s="43"/>
      <c r="F10" s="43">
        <v>7126.6169999999984</v>
      </c>
      <c r="G10" s="43">
        <f>'Data Center'!G186*1000</f>
        <v>1485000.0000000002</v>
      </c>
      <c r="H10" s="43">
        <f>'Data Center'!H186*1000</f>
        <v>0</v>
      </c>
      <c r="I10" s="43">
        <f>'Data Center'!I186*1000</f>
        <v>7126616.9999999981</v>
      </c>
      <c r="J10" s="43">
        <f>'Data Center'!J186*1000</f>
        <v>1404348.0000000002</v>
      </c>
      <c r="K10" s="43">
        <f>'Data Center'!K186*1000</f>
        <v>298158</v>
      </c>
      <c r="L10" s="43">
        <f>'Data Center'!L186*1000</f>
        <v>18411</v>
      </c>
      <c r="M10" s="43">
        <f>'Data Center'!M186*1000</f>
        <v>1106190</v>
      </c>
      <c r="N10" s="43">
        <f>'Data Center'!N186*1000</f>
        <v>196033.00000000003</v>
      </c>
      <c r="O10" s="43">
        <f>'Data Center'!O186*1000</f>
        <v>15211</v>
      </c>
      <c r="P10" s="43">
        <f>'Data Center'!P186*1000</f>
        <v>164290.00000000003</v>
      </c>
      <c r="Q10" s="43">
        <f>'Data Center'!Q186*1000</f>
        <v>16532.000000000025</v>
      </c>
      <c r="R10" s="43">
        <f>'Data Center'!R186*1000</f>
        <v>44014</v>
      </c>
      <c r="S10" s="43">
        <f>'Data Center'!S186*1000</f>
        <v>0</v>
      </c>
      <c r="T10" s="43">
        <f>'Data Center'!T186*1000</f>
        <v>0</v>
      </c>
      <c r="U10" s="43">
        <f>'Data Center'!U186*1000</f>
        <v>44014</v>
      </c>
      <c r="V10" s="43">
        <f>'Data Center'!V186*1000</f>
        <v>81681</v>
      </c>
      <c r="W10" s="43" t="e">
        <f>SUM(#REF!)</f>
        <v>#REF!</v>
      </c>
      <c r="X10" s="43" t="e">
        <f>SUM(#REF!)</f>
        <v>#REF!</v>
      </c>
      <c r="Y10" s="43" t="e">
        <f>SUM(#REF!)</f>
        <v>#REF!</v>
      </c>
      <c r="Z10" s="43" t="e">
        <f>SUM(#REF!)</f>
        <v>#REF!</v>
      </c>
      <c r="AA10" s="43" t="e">
        <f>SUM(#REF!)</f>
        <v>#REF!</v>
      </c>
      <c r="AB10" s="43" t="e">
        <f>SUM(#REF!)</f>
        <v>#REF!</v>
      </c>
      <c r="AC10" s="43" t="e">
        <f>SUM(#REF!)</f>
        <v>#REF!</v>
      </c>
      <c r="AD10" s="43" t="e">
        <f>SUM(#REF!)</f>
        <v>#REF!</v>
      </c>
    </row>
    <row r="11" spans="2:30" s="40" customFormat="1" x14ac:dyDescent="0.2">
      <c r="B11" s="378" t="s">
        <v>71</v>
      </c>
      <c r="C11" s="379"/>
      <c r="D11" s="43">
        <f>'Data Center'!D187*1000</f>
        <v>657400</v>
      </c>
      <c r="E11" s="43"/>
      <c r="F11" s="43">
        <v>7546.0989999999993</v>
      </c>
      <c r="G11" s="43">
        <f>'Data Center'!G187*1000</f>
        <v>583500</v>
      </c>
      <c r="H11" s="43">
        <f>'Data Center'!H187*1000</f>
        <v>0</v>
      </c>
      <c r="I11" s="43">
        <f>'Data Center'!I187*1000</f>
        <v>7261398.9999999991</v>
      </c>
      <c r="J11" s="43">
        <f>'Data Center'!J187*1000</f>
        <v>511635</v>
      </c>
      <c r="K11" s="43">
        <f>'Data Center'!K187*1000</f>
        <v>721953</v>
      </c>
      <c r="L11" s="43">
        <f>'Data Center'!L187*1000</f>
        <v>0</v>
      </c>
      <c r="M11" s="43">
        <f>'Data Center'!M187*1000</f>
        <v>-210318</v>
      </c>
      <c r="N11" s="43">
        <f>'Data Center'!N187*1000</f>
        <v>455020.99999999994</v>
      </c>
      <c r="O11" s="43">
        <f>'Data Center'!O187*1000</f>
        <v>60882.000000000007</v>
      </c>
      <c r="P11" s="43">
        <f>'Data Center'!P187*1000</f>
        <v>842839.99999999988</v>
      </c>
      <c r="Q11" s="43">
        <f>'Data Center'!Q187*1000</f>
        <v>-448701</v>
      </c>
      <c r="R11" s="43">
        <f>'Data Center'!R187*1000</f>
        <v>233421</v>
      </c>
      <c r="S11" s="43">
        <f>'Data Center'!S187*1000</f>
        <v>0</v>
      </c>
      <c r="T11" s="43">
        <f>'Data Center'!T187*1000</f>
        <v>0</v>
      </c>
      <c r="U11" s="43">
        <f>'Data Center'!U187*1000</f>
        <v>233421</v>
      </c>
      <c r="V11" s="43">
        <f>'Data Center'!V187*1000</f>
        <v>50061</v>
      </c>
      <c r="W11" s="43" t="e">
        <f>SUM(#REF!)</f>
        <v>#REF!</v>
      </c>
      <c r="X11" s="43" t="e">
        <f>SUM(#REF!)</f>
        <v>#REF!</v>
      </c>
      <c r="Y11" s="43" t="e">
        <f>SUM(#REF!)</f>
        <v>#REF!</v>
      </c>
      <c r="Z11" s="43" t="e">
        <f>SUM(#REF!)</f>
        <v>#REF!</v>
      </c>
      <c r="AA11" s="43" t="e">
        <f>SUM(#REF!)</f>
        <v>#REF!</v>
      </c>
      <c r="AB11" s="43" t="e">
        <f>SUM(#REF!)</f>
        <v>#REF!</v>
      </c>
      <c r="AC11" s="43" t="e">
        <f>SUM(#REF!)</f>
        <v>#REF!</v>
      </c>
      <c r="AD11" s="43" t="e">
        <f>SUM(#REF!)</f>
        <v>#REF!</v>
      </c>
    </row>
    <row r="12" spans="2:30" s="40" customFormat="1" x14ac:dyDescent="0.2">
      <c r="B12" s="378" t="s">
        <v>72</v>
      </c>
      <c r="C12" s="379"/>
      <c r="D12" s="43">
        <f>'Data Center'!D188*1000</f>
        <v>1337360</v>
      </c>
      <c r="E12" s="43"/>
      <c r="F12" s="43">
        <v>7176.378999999999</v>
      </c>
      <c r="G12" s="43">
        <f>'Data Center'!G188*1000</f>
        <v>1641800</v>
      </c>
      <c r="H12" s="43">
        <f>'Data Center'!H188*1000</f>
        <v>0</v>
      </c>
      <c r="I12" s="43">
        <f>'Data Center'!I188*1000</f>
        <v>7511379.9999999991</v>
      </c>
      <c r="J12" s="43">
        <f>'Data Center'!J188*1000</f>
        <v>1558014</v>
      </c>
      <c r="K12" s="43">
        <f>'Data Center'!K188*1000</f>
        <v>2892044.9999999995</v>
      </c>
      <c r="L12" s="43">
        <f>'Data Center'!L188*1000</f>
        <v>8967</v>
      </c>
      <c r="M12" s="43">
        <f>'Data Center'!M188*1000</f>
        <v>-1325063.9999999998</v>
      </c>
      <c r="N12" s="43">
        <f>'Data Center'!N188*1000</f>
        <v>2136046.9999999995</v>
      </c>
      <c r="O12" s="43">
        <f>'Data Center'!O188*1000</f>
        <v>554420.99999999988</v>
      </c>
      <c r="P12" s="43">
        <f>'Data Center'!P188*1000</f>
        <v>2452090</v>
      </c>
      <c r="Q12" s="43">
        <f>'Data Center'!Q188*1000</f>
        <v>-870464</v>
      </c>
      <c r="R12" s="43">
        <f>'Data Center'!R188*1000</f>
        <v>753836</v>
      </c>
      <c r="S12" s="43">
        <f>'Data Center'!S188*1000</f>
        <v>0</v>
      </c>
      <c r="T12" s="43">
        <f>'Data Center'!T188*1000</f>
        <v>0</v>
      </c>
      <c r="U12" s="43">
        <f>'Data Center'!U188*1000</f>
        <v>753836</v>
      </c>
      <c r="V12" s="43">
        <f>'Data Center'!V188*1000</f>
        <v>98737.000000000015</v>
      </c>
      <c r="W12" s="43" t="e">
        <f>SUM(#REF!)</f>
        <v>#REF!</v>
      </c>
      <c r="X12" s="43" t="e">
        <f>SUM(#REF!)</f>
        <v>#REF!</v>
      </c>
      <c r="Y12" s="43" t="e">
        <f>SUM(#REF!)</f>
        <v>#REF!</v>
      </c>
      <c r="Z12" s="43" t="e">
        <f>SUM(#REF!)</f>
        <v>#REF!</v>
      </c>
      <c r="AA12" s="43" t="e">
        <f>SUM(#REF!)</f>
        <v>#REF!</v>
      </c>
      <c r="AB12" s="43" t="e">
        <f>SUM(#REF!)</f>
        <v>#REF!</v>
      </c>
      <c r="AC12" s="43" t="e">
        <f>SUM(#REF!)</f>
        <v>#REF!</v>
      </c>
      <c r="AD12" s="43" t="e">
        <f>SUM(#REF!)</f>
        <v>#REF!</v>
      </c>
    </row>
    <row r="13" spans="2:30" s="40" customFormat="1" x14ac:dyDescent="0.2">
      <c r="B13" s="378" t="s">
        <v>73</v>
      </c>
      <c r="C13" s="379"/>
      <c r="D13" s="43">
        <f>'Data Center'!D189*1000</f>
        <v>1008140</v>
      </c>
      <c r="E13" s="43"/>
      <c r="F13" s="43"/>
      <c r="G13" s="43">
        <f>'Data Center'!G189*1000</f>
        <v>3623100.0000000005</v>
      </c>
      <c r="H13" s="43">
        <f>'Data Center'!H189*1000</f>
        <v>0</v>
      </c>
      <c r="I13" s="43">
        <f>'Data Center'!I189*1000</f>
        <v>5222481</v>
      </c>
      <c r="J13" s="43">
        <f>'Data Center'!J189*1000</f>
        <v>3361910.0000000009</v>
      </c>
      <c r="K13" s="43">
        <f>'Data Center'!K189*1000</f>
        <v>3909663.9999999991</v>
      </c>
      <c r="L13" s="43">
        <f>'Data Center'!L189*1000</f>
        <v>0</v>
      </c>
      <c r="M13" s="43">
        <f>'Data Center'!M189*1000</f>
        <v>-547753.99999999988</v>
      </c>
      <c r="N13" s="43">
        <f>'Data Center'!N189*1000</f>
        <v>2858590.9999999995</v>
      </c>
      <c r="O13" s="43">
        <f>'Data Center'!O189*1000</f>
        <v>32951</v>
      </c>
      <c r="P13" s="43">
        <f>'Data Center'!P189*1000</f>
        <v>2262740.0000000005</v>
      </c>
      <c r="Q13" s="43">
        <f>'Data Center'!Q189*1000</f>
        <v>559749</v>
      </c>
      <c r="R13" s="43">
        <f>'Data Center'!R189*1000</f>
        <v>1075935</v>
      </c>
      <c r="S13" s="43">
        <f>'Data Center'!S189*1000</f>
        <v>293210</v>
      </c>
      <c r="T13" s="43">
        <f>'Data Center'!T189*1000</f>
        <v>200000</v>
      </c>
      <c r="U13" s="43">
        <f>'Data Center'!U189*1000</f>
        <v>582725</v>
      </c>
      <c r="V13" s="43">
        <f>'Data Center'!V189*1000</f>
        <v>217126</v>
      </c>
      <c r="W13" s="43"/>
      <c r="X13" s="43"/>
      <c r="Y13" s="43"/>
      <c r="Z13" s="43"/>
      <c r="AA13" s="43"/>
      <c r="AB13" s="43"/>
      <c r="AC13" s="43"/>
      <c r="AD13" s="43"/>
    </row>
    <row r="14" spans="2:30" s="40" customFormat="1" x14ac:dyDescent="0.2">
      <c r="B14" s="377" t="s">
        <v>8</v>
      </c>
      <c r="C14" s="377"/>
      <c r="D14" s="44">
        <f>D8+D9+D10+D11+D12+D13</f>
        <v>9448190</v>
      </c>
      <c r="E14" s="44">
        <f t="shared" ref="E14:AD14" si="0">E8+E9+E10+E11+E12</f>
        <v>0</v>
      </c>
      <c r="F14" s="44">
        <v>7176.378999999999</v>
      </c>
      <c r="G14" s="44">
        <f>G8+G9+G10+G11+G12+G13</f>
        <v>11451900</v>
      </c>
      <c r="H14" s="44">
        <f t="shared" ref="H14:V14" si="1">H8+H9+H10+H11+H12+H13</f>
        <v>190245</v>
      </c>
      <c r="I14" s="44">
        <f t="shared" si="1"/>
        <v>32873551.999999996</v>
      </c>
      <c r="J14" s="44">
        <f t="shared" si="1"/>
        <v>10416718</v>
      </c>
      <c r="K14" s="44">
        <f t="shared" si="1"/>
        <v>10419925</v>
      </c>
      <c r="L14" s="44">
        <f>L8+L9+L10+L11+L12+L13</f>
        <v>207742.99999999997</v>
      </c>
      <c r="M14" s="44">
        <f>M8+M9+M10+M11+M12+M13</f>
        <v>43246.000000000349</v>
      </c>
      <c r="N14" s="44">
        <f t="shared" si="1"/>
        <v>7598029</v>
      </c>
      <c r="O14" s="44">
        <f t="shared" si="1"/>
        <v>663464.99999999988</v>
      </c>
      <c r="P14" s="44">
        <f t="shared" si="1"/>
        <v>5721960</v>
      </c>
      <c r="Q14" s="44">
        <f t="shared" si="1"/>
        <v>1209453</v>
      </c>
      <c r="R14" s="44">
        <f t="shared" si="1"/>
        <v>2636727</v>
      </c>
      <c r="S14" s="44">
        <f t="shared" si="1"/>
        <v>293210</v>
      </c>
      <c r="T14" s="44">
        <f t="shared" si="1"/>
        <v>200000</v>
      </c>
      <c r="U14" s="44">
        <f t="shared" si="1"/>
        <v>2143517</v>
      </c>
      <c r="V14" s="44">
        <f t="shared" si="1"/>
        <v>693988</v>
      </c>
      <c r="W14" s="44" t="e">
        <f t="shared" si="0"/>
        <v>#REF!</v>
      </c>
      <c r="X14" s="44" t="e">
        <f t="shared" si="0"/>
        <v>#REF!</v>
      </c>
      <c r="Y14" s="44" t="e">
        <f t="shared" si="0"/>
        <v>#REF!</v>
      </c>
      <c r="Z14" s="44" t="e">
        <f t="shared" si="0"/>
        <v>#REF!</v>
      </c>
      <c r="AA14" s="44" t="e">
        <f t="shared" si="0"/>
        <v>#REF!</v>
      </c>
      <c r="AB14" s="44" t="e">
        <f t="shared" si="0"/>
        <v>#REF!</v>
      </c>
      <c r="AC14" s="44" t="e">
        <f t="shared" si="0"/>
        <v>#REF!</v>
      </c>
      <c r="AD14" s="44" t="e">
        <f t="shared" si="0"/>
        <v>#REF!</v>
      </c>
    </row>
    <row r="16" spans="2:30" x14ac:dyDescent="0.2">
      <c r="D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</row>
    <row r="17" spans="3:22" x14ac:dyDescent="0.2">
      <c r="G17" s="30"/>
      <c r="H17" s="30"/>
      <c r="I17" s="30"/>
      <c r="N17" s="30"/>
      <c r="O17" s="33"/>
      <c r="P17" s="33"/>
      <c r="V17" s="30"/>
    </row>
    <row r="18" spans="3:22" x14ac:dyDescent="0.2">
      <c r="M18" s="30"/>
    </row>
    <row r="19" spans="3:22" x14ac:dyDescent="0.2">
      <c r="C19" s="41"/>
      <c r="H19" s="40"/>
      <c r="I19" s="30"/>
      <c r="O19" s="33"/>
      <c r="P19" s="33"/>
      <c r="U19" s="41"/>
    </row>
    <row r="20" spans="3:22" x14ac:dyDescent="0.2">
      <c r="M20" s="30"/>
    </row>
    <row r="21" spans="3:22" x14ac:dyDescent="0.2">
      <c r="J21" s="30"/>
    </row>
  </sheetData>
  <mergeCells count="37">
    <mergeCell ref="AD5:AD7"/>
    <mergeCell ref="B8:C8"/>
    <mergeCell ref="B9:C9"/>
    <mergeCell ref="B10:C10"/>
    <mergeCell ref="V5:V7"/>
    <mergeCell ref="W5:W7"/>
    <mergeCell ref="X5:X7"/>
    <mergeCell ref="Y5:Z6"/>
    <mergeCell ref="AA5:AA7"/>
    <mergeCell ref="AB5:AB6"/>
    <mergeCell ref="P5:P7"/>
    <mergeCell ref="Q5:Q7"/>
    <mergeCell ref="L5:L7"/>
    <mergeCell ref="T5:T7"/>
    <mergeCell ref="U5:U7"/>
    <mergeCell ref="K5:K7"/>
    <mergeCell ref="B14:C14"/>
    <mergeCell ref="B11:C11"/>
    <mergeCell ref="M5:M7"/>
    <mergeCell ref="AC5:AC6"/>
    <mergeCell ref="B13:C13"/>
    <mergeCell ref="N5:N7"/>
    <mergeCell ref="O5:O7"/>
    <mergeCell ref="B12:C12"/>
    <mergeCell ref="C2:Y2"/>
    <mergeCell ref="C3:Y3"/>
    <mergeCell ref="B5:B7"/>
    <mergeCell ref="C5:C7"/>
    <mergeCell ref="D5:D7"/>
    <mergeCell ref="E5:E7"/>
    <mergeCell ref="F5:F7"/>
    <mergeCell ref="G5:G7"/>
    <mergeCell ref="H5:H7"/>
    <mergeCell ref="I5:I7"/>
    <mergeCell ref="R5:R7"/>
    <mergeCell ref="S5:S7"/>
    <mergeCell ref="J5:J7"/>
  </mergeCells>
  <pageMargins left="0.70866141732283472" right="0.70866141732283472" top="0.74803149606299213" bottom="0.74803149606299213" header="0.31496062992125984" footer="0.31496062992125984"/>
  <pageSetup paperSize="9" scale="45" orientation="landscape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F5BD8-D381-4ED3-9109-467BDB28E954}">
  <dimension ref="B1:V21"/>
  <sheetViews>
    <sheetView view="pageBreakPreview" topLeftCell="B2" zoomScaleNormal="100" zoomScaleSheetLayoutView="100" workbookViewId="0">
      <selection activeCell="G14" sqref="G14"/>
    </sheetView>
  </sheetViews>
  <sheetFormatPr baseColWidth="10" defaultColWidth="8.83203125" defaultRowHeight="15" x14ac:dyDescent="0.2"/>
  <cols>
    <col min="1" max="1" width="1.83203125" customWidth="1"/>
    <col min="2" max="2" width="11.5" customWidth="1"/>
    <col min="3" max="3" width="13.1640625" customWidth="1"/>
    <col min="4" max="4" width="10.5" customWidth="1"/>
    <col min="5" max="5" width="11.5" customWidth="1"/>
    <col min="6" max="6" width="8" customWidth="1"/>
    <col min="7" max="7" width="10.1640625" customWidth="1"/>
    <col min="8" max="8" width="9.5" customWidth="1"/>
    <col min="9" max="9" width="9.83203125" customWidth="1"/>
    <col min="11" max="11" width="9.5" customWidth="1"/>
    <col min="12" max="12" width="9.33203125" customWidth="1"/>
    <col min="13" max="13" width="10.6640625" customWidth="1"/>
    <col min="14" max="14" width="11" bestFit="1" customWidth="1"/>
    <col min="15" max="15" width="12.33203125" bestFit="1" customWidth="1"/>
    <col min="16" max="16" width="10.5" bestFit="1" customWidth="1"/>
    <col min="17" max="17" width="10.5" customWidth="1"/>
    <col min="18" max="18" width="8.6640625" customWidth="1"/>
    <col min="19" max="19" width="10.6640625" customWidth="1"/>
  </cols>
  <sheetData>
    <row r="1" spans="2:22" ht="9" customHeight="1" x14ac:dyDescent="0.2"/>
    <row r="2" spans="2:22" ht="20" x14ac:dyDescent="0.2">
      <c r="C2" s="367"/>
      <c r="D2" s="367"/>
      <c r="E2" s="367"/>
      <c r="F2" s="367"/>
      <c r="G2" s="367"/>
      <c r="H2" s="367"/>
      <c r="I2" s="367"/>
      <c r="J2" s="367"/>
      <c r="K2" s="367"/>
      <c r="L2" s="367"/>
      <c r="M2" s="367"/>
      <c r="N2" s="367"/>
      <c r="O2" s="367"/>
    </row>
    <row r="3" spans="2:22" ht="20" x14ac:dyDescent="0.2">
      <c r="C3" s="367"/>
      <c r="D3" s="367"/>
      <c r="E3" s="367"/>
      <c r="F3" s="367"/>
      <c r="G3" s="367"/>
      <c r="H3" s="367"/>
      <c r="I3" s="367"/>
      <c r="J3" s="367"/>
      <c r="K3" s="367"/>
      <c r="L3" s="367"/>
      <c r="M3" s="367"/>
      <c r="N3" s="367"/>
      <c r="O3" s="367"/>
    </row>
    <row r="4" spans="2:22" ht="8.25" customHeight="1" x14ac:dyDescent="0.2"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2:22" x14ac:dyDescent="0.2">
      <c r="B5" s="360" t="s">
        <v>79</v>
      </c>
      <c r="C5" s="382" t="s">
        <v>74</v>
      </c>
      <c r="D5" s="383"/>
      <c r="E5" s="380" t="s">
        <v>82</v>
      </c>
      <c r="F5" s="381"/>
      <c r="G5" s="382" t="s">
        <v>75</v>
      </c>
      <c r="H5" s="383"/>
      <c r="I5" s="380" t="s">
        <v>82</v>
      </c>
      <c r="J5" s="381"/>
      <c r="K5" s="382" t="s">
        <v>76</v>
      </c>
      <c r="L5" s="383"/>
      <c r="M5" s="380" t="s">
        <v>82</v>
      </c>
      <c r="N5" s="381"/>
      <c r="O5" s="382" t="s">
        <v>77</v>
      </c>
      <c r="P5" s="383"/>
      <c r="Q5" s="380" t="s">
        <v>82</v>
      </c>
      <c r="R5" s="381"/>
      <c r="S5" s="382" t="s">
        <v>78</v>
      </c>
      <c r="T5" s="383"/>
      <c r="U5" s="380" t="s">
        <v>82</v>
      </c>
      <c r="V5" s="381"/>
    </row>
    <row r="6" spans="2:22" x14ac:dyDescent="0.2">
      <c r="B6" s="360"/>
      <c r="C6" s="3" t="s">
        <v>80</v>
      </c>
      <c r="D6" s="3" t="s">
        <v>81</v>
      </c>
      <c r="E6" s="55" t="s">
        <v>83</v>
      </c>
      <c r="F6" s="55" t="s">
        <v>84</v>
      </c>
      <c r="G6" s="51" t="s">
        <v>80</v>
      </c>
      <c r="H6" s="3" t="s">
        <v>81</v>
      </c>
      <c r="I6" s="55" t="s">
        <v>83</v>
      </c>
      <c r="J6" s="55" t="s">
        <v>84</v>
      </c>
      <c r="K6" s="51" t="s">
        <v>80</v>
      </c>
      <c r="L6" s="3" t="s">
        <v>81</v>
      </c>
      <c r="M6" s="55" t="s">
        <v>83</v>
      </c>
      <c r="N6" s="55" t="s">
        <v>84</v>
      </c>
      <c r="O6" s="51" t="s">
        <v>80</v>
      </c>
      <c r="P6" s="3" t="s">
        <v>81</v>
      </c>
      <c r="Q6" s="55" t="s">
        <v>83</v>
      </c>
      <c r="R6" s="55" t="s">
        <v>84</v>
      </c>
      <c r="S6" s="51" t="s">
        <v>80</v>
      </c>
      <c r="T6" s="3" t="s">
        <v>81</v>
      </c>
      <c r="U6" s="55" t="s">
        <v>83</v>
      </c>
      <c r="V6" s="55" t="s">
        <v>84</v>
      </c>
    </row>
    <row r="7" spans="2:22" x14ac:dyDescent="0.2">
      <c r="B7" s="54">
        <v>45992</v>
      </c>
      <c r="C7" s="8">
        <v>7206883</v>
      </c>
      <c r="D7" s="8">
        <v>7253796</v>
      </c>
      <c r="E7" s="57">
        <f>IFERROR(C7-D7,0)</f>
        <v>-46913</v>
      </c>
      <c r="F7" s="58">
        <f>IFERROR(E7/D7,0)</f>
        <v>-6.4673723937094451E-3</v>
      </c>
      <c r="G7" s="56">
        <v>207000</v>
      </c>
      <c r="H7" s="8">
        <v>207000</v>
      </c>
      <c r="I7" s="57">
        <f>IFERROR(G7-H7,0)</f>
        <v>0</v>
      </c>
      <c r="J7" s="58">
        <f>IFERROR(I7/H7,0)</f>
        <v>0</v>
      </c>
      <c r="K7" s="56"/>
      <c r="L7" s="4"/>
      <c r="M7" s="57">
        <f>IFERROR(K7-L7,0)</f>
        <v>0</v>
      </c>
      <c r="N7" s="58">
        <f>IFERROR(M7/L7,0)</f>
        <v>0</v>
      </c>
      <c r="O7" s="8"/>
      <c r="P7" s="4"/>
      <c r="Q7" s="57">
        <f>IFERROR(O7-P7,0)</f>
        <v>0</v>
      </c>
      <c r="R7" s="58">
        <f>IFERROR(Q7/P7,0)</f>
        <v>0</v>
      </c>
      <c r="S7" s="56"/>
      <c r="T7" s="9"/>
      <c r="U7" s="57">
        <f>IFERROR(S7-T7,0)</f>
        <v>0</v>
      </c>
      <c r="V7" s="58">
        <f>IFERROR(U7/T7,0)</f>
        <v>0</v>
      </c>
    </row>
    <row r="8" spans="2:22" x14ac:dyDescent="0.2">
      <c r="B8" s="54">
        <v>46023</v>
      </c>
      <c r="C8" s="8">
        <v>5746782</v>
      </c>
      <c r="D8" s="8">
        <v>5751675</v>
      </c>
      <c r="E8" s="57">
        <f t="shared" ref="E8:E19" si="0">IFERROR(C8-D8,0)</f>
        <v>-4893</v>
      </c>
      <c r="F8" s="58">
        <f t="shared" ref="F8:F19" si="1">IFERROR(E8/D8,0)</f>
        <v>-8.5070870659416603E-4</v>
      </c>
      <c r="G8" s="8">
        <v>1026631</v>
      </c>
      <c r="H8" s="8">
        <v>1020193</v>
      </c>
      <c r="I8" s="57">
        <f t="shared" ref="I8:I12" si="2">IFERROR(G8-H8,0)</f>
        <v>6438</v>
      </c>
      <c r="J8" s="58">
        <f t="shared" ref="J8:J12" si="3">IFERROR(I8/H8,0)</f>
        <v>6.310570646926611E-3</v>
      </c>
      <c r="K8" s="56">
        <v>234544</v>
      </c>
      <c r="L8" s="8">
        <v>246383</v>
      </c>
      <c r="M8" s="57">
        <f t="shared" ref="M8:M12" si="4">IFERROR(K8-L8,0)</f>
        <v>-11839</v>
      </c>
      <c r="N8" s="58">
        <f t="shared" ref="N8:N12" si="5">IFERROR(M8/L8,0)</f>
        <v>-4.8051204831502173E-2</v>
      </c>
      <c r="O8" s="8">
        <v>1942232</v>
      </c>
      <c r="P8" s="4">
        <v>1952465</v>
      </c>
      <c r="Q8" s="57">
        <f t="shared" ref="Q8:Q12" si="6">IFERROR(O8-P8,0)</f>
        <v>-10233</v>
      </c>
      <c r="R8" s="58">
        <f t="shared" ref="R8:R12" si="7">IFERROR(Q8/P8,0)</f>
        <v>-5.241067061381382E-3</v>
      </c>
      <c r="S8" s="56">
        <v>529522</v>
      </c>
      <c r="T8" s="9">
        <v>529521</v>
      </c>
      <c r="U8" s="57">
        <f t="shared" ref="U8:U12" si="8">IFERROR(S8-T8,0)</f>
        <v>1</v>
      </c>
      <c r="V8" s="58">
        <f t="shared" ref="V8:V12" si="9">IFERROR(U8/T8,0)</f>
        <v>1.8884992285480652E-6</v>
      </c>
    </row>
    <row r="9" spans="2:22" x14ac:dyDescent="0.2">
      <c r="B9" s="54">
        <v>46054</v>
      </c>
      <c r="C9" s="8">
        <v>7085558</v>
      </c>
      <c r="D9" s="8">
        <v>7126547</v>
      </c>
      <c r="E9" s="57">
        <f t="shared" si="0"/>
        <v>-40989</v>
      </c>
      <c r="F9" s="58">
        <f t="shared" si="1"/>
        <v>-5.7515933031803482E-3</v>
      </c>
      <c r="G9" s="8">
        <v>2132821</v>
      </c>
      <c r="H9" s="8">
        <v>2126383</v>
      </c>
      <c r="I9" s="57">
        <f t="shared" si="2"/>
        <v>6438</v>
      </c>
      <c r="J9" s="58">
        <f t="shared" si="3"/>
        <v>3.0276765756686356E-3</v>
      </c>
      <c r="K9" s="56">
        <v>316225</v>
      </c>
      <c r="L9" s="8">
        <v>328064</v>
      </c>
      <c r="M9" s="57">
        <f t="shared" si="4"/>
        <v>-11839</v>
      </c>
      <c r="N9" s="58">
        <f t="shared" si="5"/>
        <v>-3.6087470737417089E-2</v>
      </c>
      <c r="O9" s="8">
        <v>1968928</v>
      </c>
      <c r="P9" s="4">
        <v>1968997</v>
      </c>
      <c r="Q9" s="57">
        <f t="shared" si="6"/>
        <v>-69</v>
      </c>
      <c r="R9" s="58">
        <f t="shared" si="7"/>
        <v>-3.5043222513797633E-5</v>
      </c>
      <c r="S9" s="8">
        <v>573563</v>
      </c>
      <c r="T9" s="9">
        <v>573535</v>
      </c>
      <c r="U9" s="57">
        <f t="shared" si="8"/>
        <v>28</v>
      </c>
      <c r="V9" s="58">
        <f t="shared" si="9"/>
        <v>4.8820037138099681E-5</v>
      </c>
    </row>
    <row r="10" spans="2:22" x14ac:dyDescent="0.2">
      <c r="B10" s="54">
        <v>46082</v>
      </c>
      <c r="C10" s="8">
        <v>7246916</v>
      </c>
      <c r="D10" s="8">
        <v>7261329</v>
      </c>
      <c r="E10" s="57">
        <f t="shared" si="0"/>
        <v>-14413</v>
      </c>
      <c r="F10" s="58">
        <f t="shared" si="1"/>
        <v>-1.9848983567608627E-3</v>
      </c>
      <c r="G10" s="8">
        <v>1877573</v>
      </c>
      <c r="H10" s="8">
        <v>1916065</v>
      </c>
      <c r="I10" s="57">
        <f>IFERROR(G10-H10,0)</f>
        <v>-38492</v>
      </c>
      <c r="J10" s="58">
        <f t="shared" si="3"/>
        <v>-2.0089088835712775E-2</v>
      </c>
      <c r="K10" s="56">
        <v>366286</v>
      </c>
      <c r="L10" s="8">
        <v>378125</v>
      </c>
      <c r="M10" s="57">
        <f t="shared" si="4"/>
        <v>-11839</v>
      </c>
      <c r="N10" s="58">
        <f t="shared" si="5"/>
        <v>-3.1309752066115699E-2</v>
      </c>
      <c r="O10" s="8">
        <v>1518888</v>
      </c>
      <c r="P10" s="4">
        <v>1520296</v>
      </c>
      <c r="Q10" s="57">
        <f t="shared" si="6"/>
        <v>-1408</v>
      </c>
      <c r="R10" s="58">
        <f t="shared" si="7"/>
        <v>-9.2613543678336319E-4</v>
      </c>
      <c r="S10" s="8">
        <v>806957</v>
      </c>
      <c r="T10" s="9">
        <v>806956</v>
      </c>
      <c r="U10" s="57">
        <f t="shared" si="8"/>
        <v>1</v>
      </c>
      <c r="V10" s="58">
        <f t="shared" si="9"/>
        <v>1.2392249391540555E-6</v>
      </c>
    </row>
    <row r="11" spans="2:22" x14ac:dyDescent="0.2">
      <c r="B11" s="54">
        <v>46113</v>
      </c>
      <c r="C11" s="8">
        <v>7473826</v>
      </c>
      <c r="D11" s="8">
        <v>7511310</v>
      </c>
      <c r="E11" s="57">
        <f t="shared" si="0"/>
        <v>-37484</v>
      </c>
      <c r="F11" s="58">
        <f>IFERROR(E11/D11,0)</f>
        <v>-4.990341232088677E-3</v>
      </c>
      <c r="G11" s="56">
        <v>654291</v>
      </c>
      <c r="H11" s="8">
        <v>591001</v>
      </c>
      <c r="I11" s="57">
        <f t="shared" si="2"/>
        <v>63290</v>
      </c>
      <c r="J11" s="58">
        <f t="shared" si="3"/>
        <v>0.10708949731049525</v>
      </c>
      <c r="K11" s="8">
        <v>472190</v>
      </c>
      <c r="L11" s="8">
        <v>476862</v>
      </c>
      <c r="M11" s="57">
        <f t="shared" si="4"/>
        <v>-4672</v>
      </c>
      <c r="N11" s="58">
        <f t="shared" si="5"/>
        <v>-9.7973837294647089E-3</v>
      </c>
      <c r="O11" s="8">
        <v>645355</v>
      </c>
      <c r="P11" s="4">
        <v>649832</v>
      </c>
      <c r="Q11" s="57">
        <f t="shared" si="6"/>
        <v>-4477</v>
      </c>
      <c r="R11" s="58">
        <f t="shared" si="7"/>
        <v>-6.8894729714757044E-3</v>
      </c>
      <c r="S11" s="8">
        <v>1560892</v>
      </c>
      <c r="T11" s="9">
        <v>1560792</v>
      </c>
      <c r="U11" s="57">
        <f t="shared" si="8"/>
        <v>100</v>
      </c>
      <c r="V11" s="58">
        <f t="shared" si="9"/>
        <v>6.4070036238012497E-5</v>
      </c>
    </row>
    <row r="12" spans="2:22" x14ac:dyDescent="0.2">
      <c r="B12" s="54">
        <v>46143</v>
      </c>
      <c r="C12" s="8">
        <v>5221054</v>
      </c>
      <c r="D12" s="8">
        <v>5222511</v>
      </c>
      <c r="E12" s="57">
        <f t="shared" si="0"/>
        <v>-1457</v>
      </c>
      <c r="F12" s="58">
        <f t="shared" si="1"/>
        <v>-2.789845727467113E-4</v>
      </c>
      <c r="G12" s="8">
        <v>106537</v>
      </c>
      <c r="H12" s="8">
        <v>43247</v>
      </c>
      <c r="I12" s="57">
        <f t="shared" si="2"/>
        <v>63290</v>
      </c>
      <c r="J12" s="58">
        <f t="shared" si="3"/>
        <v>1.4634541124239833</v>
      </c>
      <c r="K12" s="8">
        <v>691301</v>
      </c>
      <c r="L12" s="8">
        <v>695973</v>
      </c>
      <c r="M12" s="57">
        <f t="shared" si="4"/>
        <v>-4672</v>
      </c>
      <c r="N12" s="58">
        <f t="shared" si="5"/>
        <v>-6.7129040925438203E-3</v>
      </c>
      <c r="O12" s="8">
        <v>1210355</v>
      </c>
      <c r="P12" s="4">
        <v>1209581</v>
      </c>
      <c r="Q12" s="57">
        <f t="shared" si="6"/>
        <v>774</v>
      </c>
      <c r="R12" s="58">
        <f t="shared" si="7"/>
        <v>6.3989100357892531E-4</v>
      </c>
      <c r="S12" s="8">
        <v>2143527</v>
      </c>
      <c r="T12" s="9">
        <v>2143517</v>
      </c>
      <c r="U12" s="57">
        <f t="shared" si="8"/>
        <v>10</v>
      </c>
      <c r="V12" s="58">
        <f t="shared" si="9"/>
        <v>4.6652300868152666E-6</v>
      </c>
    </row>
    <row r="13" spans="2:22" x14ac:dyDescent="0.2">
      <c r="B13" s="54">
        <v>46174</v>
      </c>
      <c r="C13" s="8"/>
      <c r="D13" s="8"/>
      <c r="E13" s="57">
        <f t="shared" si="0"/>
        <v>0</v>
      </c>
      <c r="F13" s="58">
        <f t="shared" si="1"/>
        <v>0</v>
      </c>
      <c r="G13" s="4"/>
      <c r="H13" s="8"/>
      <c r="I13" s="4"/>
      <c r="J13" s="4"/>
      <c r="K13" s="8"/>
      <c r="L13" s="8"/>
      <c r="M13" s="4"/>
      <c r="N13" s="4"/>
      <c r="O13" s="8"/>
      <c r="P13" s="4"/>
      <c r="Q13" s="4"/>
      <c r="R13" s="9"/>
      <c r="S13" s="8"/>
      <c r="T13" s="9"/>
      <c r="U13" s="9"/>
      <c r="V13" s="9"/>
    </row>
    <row r="14" spans="2:22" x14ac:dyDescent="0.2">
      <c r="B14" s="54">
        <v>46204</v>
      </c>
      <c r="C14" s="8"/>
      <c r="D14" s="8"/>
      <c r="E14" s="57">
        <f t="shared" si="0"/>
        <v>0</v>
      </c>
      <c r="F14" s="58">
        <f t="shared" si="1"/>
        <v>0</v>
      </c>
      <c r="G14" s="4"/>
      <c r="H14" s="8"/>
      <c r="I14" s="4"/>
      <c r="J14" s="4"/>
      <c r="K14" s="8"/>
      <c r="L14" s="8"/>
      <c r="M14" s="4"/>
      <c r="N14" s="4"/>
      <c r="O14" s="8"/>
      <c r="P14" s="4"/>
      <c r="Q14" s="4"/>
      <c r="R14" s="9"/>
      <c r="S14" s="8"/>
      <c r="T14" s="9"/>
      <c r="U14" s="9"/>
      <c r="V14" s="9"/>
    </row>
    <row r="15" spans="2:22" x14ac:dyDescent="0.2">
      <c r="B15" s="54">
        <v>46235</v>
      </c>
      <c r="C15" s="8"/>
      <c r="D15" s="8"/>
      <c r="E15" s="57">
        <f t="shared" si="0"/>
        <v>0</v>
      </c>
      <c r="F15" s="58">
        <f t="shared" si="1"/>
        <v>0</v>
      </c>
      <c r="G15" s="20"/>
      <c r="H15" s="8"/>
      <c r="I15" s="4"/>
      <c r="J15" s="4"/>
      <c r="K15" s="8"/>
      <c r="L15" s="8"/>
      <c r="M15" s="4"/>
      <c r="N15" s="4"/>
      <c r="O15" s="8"/>
      <c r="P15" s="4"/>
      <c r="Q15" s="4"/>
      <c r="R15" s="9"/>
      <c r="S15" s="8"/>
      <c r="T15" s="9"/>
      <c r="U15" s="9"/>
      <c r="V15" s="9"/>
    </row>
    <row r="16" spans="2:22" x14ac:dyDescent="0.2">
      <c r="B16" s="54">
        <v>46266</v>
      </c>
      <c r="C16" s="8"/>
      <c r="D16" s="8"/>
      <c r="E16" s="57">
        <f t="shared" si="0"/>
        <v>0</v>
      </c>
      <c r="F16" s="58">
        <f t="shared" si="1"/>
        <v>0</v>
      </c>
      <c r="G16" s="4"/>
      <c r="H16" s="8"/>
      <c r="I16" s="4"/>
      <c r="J16" s="4"/>
      <c r="K16" s="8"/>
      <c r="L16" s="8"/>
      <c r="M16" s="4"/>
      <c r="N16" s="4"/>
      <c r="O16" s="8"/>
      <c r="P16" s="4"/>
      <c r="Q16" s="4"/>
      <c r="R16" s="9"/>
      <c r="S16" s="8"/>
      <c r="T16" s="9"/>
      <c r="U16" s="9"/>
      <c r="V16" s="9"/>
    </row>
    <row r="17" spans="2:22" x14ac:dyDescent="0.2">
      <c r="B17" s="54">
        <v>46296</v>
      </c>
      <c r="C17" s="8"/>
      <c r="D17" s="8"/>
      <c r="E17" s="57">
        <f t="shared" si="0"/>
        <v>0</v>
      </c>
      <c r="F17" s="58">
        <f t="shared" si="1"/>
        <v>0</v>
      </c>
      <c r="G17" s="20"/>
      <c r="H17" s="8"/>
      <c r="I17" s="4"/>
      <c r="J17" s="4"/>
      <c r="K17" s="8"/>
      <c r="L17" s="8"/>
      <c r="M17" s="4"/>
      <c r="N17" s="4"/>
      <c r="O17" s="8"/>
      <c r="P17" s="4"/>
      <c r="Q17" s="4"/>
      <c r="R17" s="9"/>
      <c r="S17" s="8"/>
      <c r="T17" s="9"/>
      <c r="U17" s="9"/>
      <c r="V17" s="9"/>
    </row>
    <row r="18" spans="2:22" x14ac:dyDescent="0.2">
      <c r="B18" s="54">
        <v>46327</v>
      </c>
      <c r="C18" s="8"/>
      <c r="D18" s="8"/>
      <c r="E18" s="57">
        <f t="shared" si="0"/>
        <v>0</v>
      </c>
      <c r="F18" s="58">
        <f t="shared" si="1"/>
        <v>0</v>
      </c>
      <c r="G18" s="4"/>
      <c r="H18" s="8"/>
      <c r="I18" s="4"/>
      <c r="J18" s="4"/>
      <c r="K18" s="8"/>
      <c r="L18" s="8"/>
      <c r="M18" s="4"/>
      <c r="N18" s="4"/>
      <c r="O18" s="8"/>
      <c r="P18" s="4"/>
      <c r="Q18" s="4"/>
      <c r="R18" s="9"/>
      <c r="S18" s="8"/>
      <c r="T18" s="9"/>
      <c r="U18" s="9"/>
      <c r="V18" s="9"/>
    </row>
    <row r="19" spans="2:22" x14ac:dyDescent="0.2">
      <c r="B19" s="54">
        <v>46357</v>
      </c>
      <c r="C19" s="8"/>
      <c r="D19" s="8"/>
      <c r="E19" s="57">
        <f t="shared" si="0"/>
        <v>0</v>
      </c>
      <c r="F19" s="58">
        <f t="shared" si="1"/>
        <v>0</v>
      </c>
      <c r="G19" s="4"/>
      <c r="H19" s="8"/>
      <c r="I19" s="4"/>
      <c r="J19" s="4"/>
      <c r="K19" s="8"/>
      <c r="L19" s="4"/>
      <c r="M19" s="4"/>
      <c r="N19" s="4"/>
      <c r="O19" s="8"/>
      <c r="P19" s="4"/>
      <c r="Q19" s="4"/>
      <c r="R19" s="9"/>
      <c r="S19" s="8"/>
      <c r="T19" s="9"/>
      <c r="U19" s="9"/>
      <c r="V19" s="9"/>
    </row>
    <row r="20" spans="2:22" x14ac:dyDescent="0.2">
      <c r="B20" s="52" t="s">
        <v>4</v>
      </c>
      <c r="C20" s="53"/>
      <c r="D20" s="53"/>
      <c r="E20" s="59">
        <f>SUM(E7:E19)</f>
        <v>-146149</v>
      </c>
      <c r="F20" s="59">
        <f>SUM(F7:F19)</f>
        <v>-2.0323898565080208E-2</v>
      </c>
      <c r="G20" s="53"/>
      <c r="H20" s="53"/>
      <c r="I20" s="59">
        <f>SUM(I7:I19)</f>
        <v>100964</v>
      </c>
      <c r="J20" s="59">
        <f>SUM(J7:J19)</f>
        <v>1.559792768121361</v>
      </c>
      <c r="K20" s="53"/>
      <c r="L20" s="53"/>
      <c r="M20" s="59">
        <f>SUM(M7:M19)</f>
        <v>-44861</v>
      </c>
      <c r="N20" s="60">
        <f>SUM(N7:N19)</f>
        <v>-0.13195871545704349</v>
      </c>
      <c r="O20" s="53"/>
      <c r="P20" s="53"/>
      <c r="Q20" s="59">
        <f>SUM(Q7:Q19)</f>
        <v>-15413</v>
      </c>
      <c r="R20" s="59">
        <f>SUM(R7:R19)</f>
        <v>-1.2451827688575322E-2</v>
      </c>
      <c r="S20" s="53"/>
      <c r="T20" s="53"/>
      <c r="U20" s="59">
        <f>SUM(U7:U19)</f>
        <v>140</v>
      </c>
      <c r="V20" s="59">
        <f>SUM(V7:V19)</f>
        <v>1.2068302763062957E-4</v>
      </c>
    </row>
    <row r="21" spans="2:22" ht="7.5" customHeight="1" x14ac:dyDescent="0.2"/>
  </sheetData>
  <mergeCells count="13">
    <mergeCell ref="U5:V5"/>
    <mergeCell ref="C2:O2"/>
    <mergeCell ref="C3:O3"/>
    <mergeCell ref="B5:B6"/>
    <mergeCell ref="C5:D5"/>
    <mergeCell ref="G5:H5"/>
    <mergeCell ref="K5:L5"/>
    <mergeCell ref="O5:P5"/>
    <mergeCell ref="S5:T5"/>
    <mergeCell ref="E5:F5"/>
    <mergeCell ref="I5:J5"/>
    <mergeCell ref="M5:N5"/>
    <mergeCell ref="Q5:R5"/>
  </mergeCells>
  <phoneticPr fontId="14" type="noConversion"/>
  <pageMargins left="0.7" right="0.7" top="0.75" bottom="0.75" header="0.3" footer="0.3"/>
  <pageSetup paperSize="9" scale="94"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B857B-A609-4B02-B7C9-3FCF47C5F749}">
  <dimension ref="B2:R16"/>
  <sheetViews>
    <sheetView zoomScale="79" workbookViewId="0">
      <selection activeCell="N21" sqref="N21"/>
    </sheetView>
  </sheetViews>
  <sheetFormatPr baseColWidth="10" defaultColWidth="8.83203125" defaultRowHeight="15" x14ac:dyDescent="0.2"/>
  <cols>
    <col min="4" max="4" width="9.33203125" bestFit="1" customWidth="1"/>
    <col min="9" max="9" width="9.33203125" bestFit="1" customWidth="1"/>
    <col min="11" max="11" width="8.83203125" bestFit="1" customWidth="1"/>
    <col min="16" max="16" width="17.6640625" customWidth="1"/>
  </cols>
  <sheetData>
    <row r="2" spans="2:18" x14ac:dyDescent="0.2">
      <c r="B2" t="s">
        <v>54</v>
      </c>
      <c r="F2" t="s">
        <v>61</v>
      </c>
      <c r="K2" t="s">
        <v>62</v>
      </c>
      <c r="M2" t="s">
        <v>63</v>
      </c>
    </row>
    <row r="3" spans="2:18" x14ac:dyDescent="0.2">
      <c r="B3" t="s">
        <v>40</v>
      </c>
      <c r="D3" s="35">
        <v>1777454</v>
      </c>
      <c r="F3" s="37" t="s">
        <v>55</v>
      </c>
      <c r="G3" s="37"/>
      <c r="I3" s="35">
        <v>1468857</v>
      </c>
      <c r="K3" s="35">
        <f>D3-I3</f>
        <v>308597</v>
      </c>
      <c r="M3" t="s">
        <v>64</v>
      </c>
      <c r="P3" s="35">
        <v>1172598</v>
      </c>
      <c r="R3" s="35">
        <f>I3-P3</f>
        <v>296259</v>
      </c>
    </row>
    <row r="4" spans="2:18" x14ac:dyDescent="0.2">
      <c r="B4" t="s">
        <v>41</v>
      </c>
      <c r="D4" s="35">
        <v>1806069</v>
      </c>
      <c r="F4" s="37" t="s">
        <v>41</v>
      </c>
      <c r="G4" s="37"/>
      <c r="I4" s="35">
        <v>1806069</v>
      </c>
      <c r="J4" s="37"/>
      <c r="K4" s="35">
        <f t="shared" ref="K4:K14" si="0">D4-I4</f>
        <v>0</v>
      </c>
      <c r="M4" t="s">
        <v>41</v>
      </c>
      <c r="P4" s="35">
        <v>1806069</v>
      </c>
      <c r="R4" s="35">
        <f t="shared" ref="R4:R16" si="1">I4-P4</f>
        <v>0</v>
      </c>
    </row>
    <row r="5" spans="2:18" x14ac:dyDescent="0.2">
      <c r="B5" t="s">
        <v>42</v>
      </c>
      <c r="D5" s="35">
        <v>2506156</v>
      </c>
      <c r="F5" s="37" t="s">
        <v>42</v>
      </c>
      <c r="G5" s="37"/>
      <c r="I5" s="35">
        <v>2506156</v>
      </c>
      <c r="K5" s="35">
        <f t="shared" si="0"/>
        <v>0</v>
      </c>
      <c r="M5" t="s">
        <v>42</v>
      </c>
      <c r="P5" s="35">
        <v>2506156</v>
      </c>
      <c r="R5" s="35">
        <f t="shared" si="1"/>
        <v>0</v>
      </c>
    </row>
    <row r="6" spans="2:18" x14ac:dyDescent="0.2">
      <c r="B6" t="s">
        <v>43</v>
      </c>
      <c r="D6" s="35">
        <v>167419</v>
      </c>
      <c r="F6" s="37" t="s">
        <v>56</v>
      </c>
      <c r="G6" s="37"/>
      <c r="I6" s="35">
        <v>186095</v>
      </c>
      <c r="K6" s="35">
        <f t="shared" si="0"/>
        <v>-18676</v>
      </c>
      <c r="M6" t="s">
        <v>65</v>
      </c>
      <c r="P6" s="35">
        <v>206746</v>
      </c>
      <c r="R6" s="35">
        <f t="shared" si="1"/>
        <v>-20651</v>
      </c>
    </row>
    <row r="7" spans="2:18" x14ac:dyDescent="0.2">
      <c r="B7" t="s">
        <v>44</v>
      </c>
      <c r="D7" s="35">
        <v>253524</v>
      </c>
      <c r="F7" s="37" t="s">
        <v>57</v>
      </c>
      <c r="G7" s="37"/>
      <c r="I7" s="35">
        <v>334367</v>
      </c>
      <c r="K7" s="35">
        <f t="shared" si="0"/>
        <v>-80843</v>
      </c>
      <c r="M7" t="s">
        <v>66</v>
      </c>
      <c r="P7" s="35">
        <v>408450</v>
      </c>
      <c r="R7" s="35">
        <f t="shared" si="1"/>
        <v>-74083</v>
      </c>
    </row>
    <row r="8" spans="2:18" x14ac:dyDescent="0.2">
      <c r="B8" t="s">
        <v>45</v>
      </c>
      <c r="F8" s="37" t="s">
        <v>45</v>
      </c>
      <c r="G8" s="37"/>
      <c r="I8" s="35"/>
      <c r="K8" s="35">
        <f t="shared" si="0"/>
        <v>0</v>
      </c>
      <c r="M8" t="s">
        <v>45</v>
      </c>
      <c r="R8" s="35">
        <f t="shared" si="1"/>
        <v>0</v>
      </c>
    </row>
    <row r="9" spans="2:18" x14ac:dyDescent="0.2">
      <c r="B9" t="s">
        <v>46</v>
      </c>
      <c r="D9" s="35">
        <v>536860</v>
      </c>
      <c r="F9" s="37" t="s">
        <v>46</v>
      </c>
      <c r="G9" s="37"/>
      <c r="I9" s="35">
        <v>536860</v>
      </c>
      <c r="K9" s="35">
        <f t="shared" si="0"/>
        <v>0</v>
      </c>
      <c r="M9" t="s">
        <v>46</v>
      </c>
      <c r="P9" s="35">
        <v>536860</v>
      </c>
      <c r="R9" s="35">
        <f t="shared" si="1"/>
        <v>0</v>
      </c>
    </row>
    <row r="10" spans="2:18" x14ac:dyDescent="0.2">
      <c r="B10" t="s">
        <v>47</v>
      </c>
      <c r="D10" s="35">
        <v>527920</v>
      </c>
      <c r="F10" s="37" t="s">
        <v>47</v>
      </c>
      <c r="G10" s="37"/>
      <c r="I10" s="35">
        <v>527920</v>
      </c>
      <c r="K10" s="35">
        <f t="shared" si="0"/>
        <v>0</v>
      </c>
      <c r="M10" t="s">
        <v>47</v>
      </c>
      <c r="P10" s="35">
        <v>527920</v>
      </c>
      <c r="R10" s="35">
        <f t="shared" si="1"/>
        <v>0</v>
      </c>
    </row>
    <row r="11" spans="2:18" x14ac:dyDescent="0.2">
      <c r="B11" t="s">
        <v>48</v>
      </c>
      <c r="D11" s="35">
        <v>50991</v>
      </c>
      <c r="F11" s="37" t="s">
        <v>58</v>
      </c>
      <c r="G11" s="37"/>
      <c r="I11" s="35">
        <v>284250</v>
      </c>
      <c r="K11" s="38">
        <f>D11-I11</f>
        <v>-233259</v>
      </c>
      <c r="M11" t="s">
        <v>67</v>
      </c>
      <c r="P11" s="35">
        <v>485723</v>
      </c>
      <c r="R11" s="35">
        <f t="shared" si="1"/>
        <v>-201473</v>
      </c>
    </row>
    <row r="12" spans="2:18" x14ac:dyDescent="0.2">
      <c r="B12" t="s">
        <v>49</v>
      </c>
      <c r="F12" s="37" t="s">
        <v>49</v>
      </c>
      <c r="G12" s="37"/>
      <c r="I12" s="35"/>
      <c r="K12" s="35">
        <f t="shared" si="0"/>
        <v>0</v>
      </c>
      <c r="M12" t="s">
        <v>49</v>
      </c>
      <c r="R12" s="35">
        <f t="shared" si="1"/>
        <v>0</v>
      </c>
    </row>
    <row r="13" spans="2:18" x14ac:dyDescent="0.2">
      <c r="B13" t="s">
        <v>50</v>
      </c>
      <c r="F13" s="37" t="s">
        <v>50</v>
      </c>
      <c r="G13" s="37"/>
      <c r="I13" s="35"/>
      <c r="K13" s="35">
        <f t="shared" si="0"/>
        <v>0</v>
      </c>
      <c r="M13" t="s">
        <v>50</v>
      </c>
      <c r="R13" s="35">
        <f t="shared" si="1"/>
        <v>0</v>
      </c>
    </row>
    <row r="14" spans="2:18" x14ac:dyDescent="0.2">
      <c r="B14" t="s">
        <v>51</v>
      </c>
      <c r="F14" s="37" t="s">
        <v>51</v>
      </c>
      <c r="G14" s="37"/>
      <c r="I14" s="35"/>
      <c r="K14" s="35">
        <f t="shared" si="0"/>
        <v>0</v>
      </c>
      <c r="M14" t="s">
        <v>51</v>
      </c>
      <c r="R14" s="35">
        <f t="shared" si="1"/>
        <v>0</v>
      </c>
    </row>
    <row r="15" spans="2:18" x14ac:dyDescent="0.2">
      <c r="B15" t="s">
        <v>52</v>
      </c>
      <c r="D15" s="35">
        <v>573084</v>
      </c>
      <c r="F15" s="37" t="s">
        <v>59</v>
      </c>
      <c r="G15" s="37"/>
      <c r="I15" s="35">
        <v>285289</v>
      </c>
      <c r="K15" s="38">
        <f>D15-I15</f>
        <v>287795</v>
      </c>
      <c r="M15" t="s">
        <v>68</v>
      </c>
      <c r="P15" s="35">
        <v>526618</v>
      </c>
      <c r="R15" s="35">
        <f t="shared" si="1"/>
        <v>-241329</v>
      </c>
    </row>
    <row r="16" spans="2:18" x14ac:dyDescent="0.2">
      <c r="B16" t="s">
        <v>53</v>
      </c>
      <c r="D16" s="35">
        <v>450208</v>
      </c>
      <c r="F16" s="37" t="s">
        <v>60</v>
      </c>
      <c r="G16" s="37"/>
      <c r="I16" s="35">
        <v>732176</v>
      </c>
      <c r="K16" s="35">
        <f>D16-I16</f>
        <v>-281968</v>
      </c>
      <c r="M16" t="s">
        <v>69</v>
      </c>
      <c r="P16" s="35">
        <v>543223</v>
      </c>
      <c r="R16" s="35">
        <f t="shared" si="1"/>
        <v>188953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57108-3CA9-7646-B17F-E0A870394F37}">
  <sheetPr>
    <tabColor rgb="FFFF0000"/>
    <pageSetUpPr fitToPage="1"/>
  </sheetPr>
  <dimension ref="A1:WWI48"/>
  <sheetViews>
    <sheetView showGridLines="0" view="pageBreakPreview" topLeftCell="A19" zoomScale="67" zoomScaleNormal="89" zoomScaleSheetLayoutView="40" workbookViewId="0">
      <selection activeCell="N41" sqref="N41"/>
    </sheetView>
  </sheetViews>
  <sheetFormatPr baseColWidth="10" defaultColWidth="8.83203125" defaultRowHeight="16" x14ac:dyDescent="0.2"/>
  <cols>
    <col min="1" max="1" width="3.1640625" style="65" customWidth="1"/>
    <col min="2" max="2" width="11.83203125" style="65" customWidth="1"/>
    <col min="3" max="3" width="11.6640625" style="66" customWidth="1"/>
    <col min="4" max="4" width="12.5" style="66" customWidth="1"/>
    <col min="5" max="5" width="15.1640625" style="66" customWidth="1"/>
    <col min="6" max="6" width="12.5" style="66" customWidth="1"/>
    <col min="7" max="7" width="15.6640625" style="66" customWidth="1"/>
    <col min="8" max="8" width="11.5" style="66" customWidth="1"/>
    <col min="9" max="9" width="11.6640625" style="66" customWidth="1"/>
    <col min="10" max="10" width="14" style="66" customWidth="1"/>
    <col min="11" max="11" width="13.5" style="66" customWidth="1"/>
    <col min="12" max="12" width="16" style="66" customWidth="1"/>
    <col min="13" max="13" width="16.6640625" style="66" customWidth="1"/>
    <col min="14" max="14" width="11.5" style="66" customWidth="1"/>
    <col min="15" max="15" width="13.5" style="66" customWidth="1"/>
    <col min="16" max="16" width="14" style="66" customWidth="1"/>
    <col min="17" max="17" width="16.6640625" style="66" customWidth="1"/>
    <col min="18" max="18" width="14.1640625" style="66" customWidth="1"/>
    <col min="19" max="19" width="11.5" style="66" customWidth="1"/>
    <col min="20" max="20" width="12.6640625" style="66" customWidth="1"/>
    <col min="21" max="21" width="13.5" style="66" customWidth="1"/>
    <col min="22" max="22" width="16.1640625" style="66" customWidth="1"/>
    <col min="23" max="23" width="11.6640625" style="66" customWidth="1"/>
    <col min="24" max="24" width="11.6640625" style="67" customWidth="1"/>
    <col min="25" max="25" width="13.5" style="66" customWidth="1"/>
    <col min="26" max="26" width="11.6640625" style="66" customWidth="1"/>
    <col min="27" max="27" width="9" style="68" bestFit="1" customWidth="1"/>
    <col min="28" max="28" width="8.83203125" style="68"/>
    <col min="29" max="261" width="8.83203125" style="65"/>
    <col min="262" max="262" width="3.33203125" style="65" customWidth="1"/>
    <col min="263" max="263" width="10.5" style="65" bestFit="1" customWidth="1"/>
    <col min="264" max="264" width="11.5" style="65" bestFit="1" customWidth="1"/>
    <col min="265" max="265" width="11.33203125" style="65" customWidth="1"/>
    <col min="266" max="266" width="11.5" style="65" bestFit="1" customWidth="1"/>
    <col min="267" max="267" width="11" style="65" bestFit="1" customWidth="1"/>
    <col min="268" max="268" width="10.5" style="65" customWidth="1"/>
    <col min="269" max="269" width="9.5" style="65" bestFit="1" customWidth="1"/>
    <col min="270" max="270" width="11.33203125" style="65" bestFit="1" customWidth="1"/>
    <col min="271" max="271" width="11" style="65" customWidth="1"/>
    <col min="272" max="272" width="11.5" style="65" bestFit="1" customWidth="1"/>
    <col min="273" max="273" width="11.5" style="65" customWidth="1"/>
    <col min="274" max="274" width="10" style="65" customWidth="1"/>
    <col min="275" max="275" width="10.5" style="65" bestFit="1" customWidth="1"/>
    <col min="276" max="276" width="10.5" style="65" customWidth="1"/>
    <col min="277" max="277" width="11.33203125" style="65" customWidth="1"/>
    <col min="278" max="278" width="10.5" style="65" bestFit="1" customWidth="1"/>
    <col min="279" max="279" width="10" style="65" customWidth="1"/>
    <col min="280" max="280" width="11.5" style="65" bestFit="1" customWidth="1"/>
    <col min="281" max="281" width="12" style="65" customWidth="1"/>
    <col min="282" max="282" width="11.5" style="65" bestFit="1" customWidth="1"/>
    <col min="283" max="283" width="9" style="65" bestFit="1" customWidth="1"/>
    <col min="284" max="517" width="8.83203125" style="65"/>
    <col min="518" max="518" width="3.33203125" style="65" customWidth="1"/>
    <col min="519" max="519" width="10.5" style="65" bestFit="1" customWidth="1"/>
    <col min="520" max="520" width="11.5" style="65" bestFit="1" customWidth="1"/>
    <col min="521" max="521" width="11.33203125" style="65" customWidth="1"/>
    <col min="522" max="522" width="11.5" style="65" bestFit="1" customWidth="1"/>
    <col min="523" max="523" width="11" style="65" bestFit="1" customWidth="1"/>
    <col min="524" max="524" width="10.5" style="65" customWidth="1"/>
    <col min="525" max="525" width="9.5" style="65" bestFit="1" customWidth="1"/>
    <col min="526" max="526" width="11.33203125" style="65" bestFit="1" customWidth="1"/>
    <col min="527" max="527" width="11" style="65" customWidth="1"/>
    <col min="528" max="528" width="11.5" style="65" bestFit="1" customWidth="1"/>
    <col min="529" max="529" width="11.5" style="65" customWidth="1"/>
    <col min="530" max="530" width="10" style="65" customWidth="1"/>
    <col min="531" max="531" width="10.5" style="65" bestFit="1" customWidth="1"/>
    <col min="532" max="532" width="10.5" style="65" customWidth="1"/>
    <col min="533" max="533" width="11.33203125" style="65" customWidth="1"/>
    <col min="534" max="534" width="10.5" style="65" bestFit="1" customWidth="1"/>
    <col min="535" max="535" width="10" style="65" customWidth="1"/>
    <col min="536" max="536" width="11.5" style="65" bestFit="1" customWidth="1"/>
    <col min="537" max="537" width="12" style="65" customWidth="1"/>
    <col min="538" max="538" width="11.5" style="65" bestFit="1" customWidth="1"/>
    <col min="539" max="539" width="9" style="65" bestFit="1" customWidth="1"/>
    <col min="540" max="773" width="8.83203125" style="65"/>
    <col min="774" max="774" width="3.33203125" style="65" customWidth="1"/>
    <col min="775" max="775" width="10.5" style="65" bestFit="1" customWidth="1"/>
    <col min="776" max="776" width="11.5" style="65" bestFit="1" customWidth="1"/>
    <col min="777" max="777" width="11.33203125" style="65" customWidth="1"/>
    <col min="778" max="778" width="11.5" style="65" bestFit="1" customWidth="1"/>
    <col min="779" max="779" width="11" style="65" bestFit="1" customWidth="1"/>
    <col min="780" max="780" width="10.5" style="65" customWidth="1"/>
    <col min="781" max="781" width="9.5" style="65" bestFit="1" customWidth="1"/>
    <col min="782" max="782" width="11.33203125" style="65" bestFit="1" customWidth="1"/>
    <col min="783" max="783" width="11" style="65" customWidth="1"/>
    <col min="784" max="784" width="11.5" style="65" bestFit="1" customWidth="1"/>
    <col min="785" max="785" width="11.5" style="65" customWidth="1"/>
    <col min="786" max="786" width="10" style="65" customWidth="1"/>
    <col min="787" max="787" width="10.5" style="65" bestFit="1" customWidth="1"/>
    <col min="788" max="788" width="10.5" style="65" customWidth="1"/>
    <col min="789" max="789" width="11.33203125" style="65" customWidth="1"/>
    <col min="790" max="790" width="10.5" style="65" bestFit="1" customWidth="1"/>
    <col min="791" max="791" width="10" style="65" customWidth="1"/>
    <col min="792" max="792" width="11.5" style="65" bestFit="1" customWidth="1"/>
    <col min="793" max="793" width="12" style="65" customWidth="1"/>
    <col min="794" max="794" width="11.5" style="65" bestFit="1" customWidth="1"/>
    <col min="795" max="795" width="9" style="65" bestFit="1" customWidth="1"/>
    <col min="796" max="1029" width="8.83203125" style="65"/>
    <col min="1030" max="1030" width="3.33203125" style="65" customWidth="1"/>
    <col min="1031" max="1031" width="10.5" style="65" bestFit="1" customWidth="1"/>
    <col min="1032" max="1032" width="11.5" style="65" bestFit="1" customWidth="1"/>
    <col min="1033" max="1033" width="11.33203125" style="65" customWidth="1"/>
    <col min="1034" max="1034" width="11.5" style="65" bestFit="1" customWidth="1"/>
    <col min="1035" max="1035" width="11" style="65" bestFit="1" customWidth="1"/>
    <col min="1036" max="1036" width="10.5" style="65" customWidth="1"/>
    <col min="1037" max="1037" width="9.5" style="65" bestFit="1" customWidth="1"/>
    <col min="1038" max="1038" width="11.33203125" style="65" bestFit="1" customWidth="1"/>
    <col min="1039" max="1039" width="11" style="65" customWidth="1"/>
    <col min="1040" max="1040" width="11.5" style="65" bestFit="1" customWidth="1"/>
    <col min="1041" max="1041" width="11.5" style="65" customWidth="1"/>
    <col min="1042" max="1042" width="10" style="65" customWidth="1"/>
    <col min="1043" max="1043" width="10.5" style="65" bestFit="1" customWidth="1"/>
    <col min="1044" max="1044" width="10.5" style="65" customWidth="1"/>
    <col min="1045" max="1045" width="11.33203125" style="65" customWidth="1"/>
    <col min="1046" max="1046" width="10.5" style="65" bestFit="1" customWidth="1"/>
    <col min="1047" max="1047" width="10" style="65" customWidth="1"/>
    <col min="1048" max="1048" width="11.5" style="65" bestFit="1" customWidth="1"/>
    <col min="1049" max="1049" width="12" style="65" customWidth="1"/>
    <col min="1050" max="1050" width="11.5" style="65" bestFit="1" customWidth="1"/>
    <col min="1051" max="1051" width="9" style="65" bestFit="1" customWidth="1"/>
    <col min="1052" max="1285" width="8.83203125" style="65"/>
    <col min="1286" max="1286" width="3.33203125" style="65" customWidth="1"/>
    <col min="1287" max="1287" width="10.5" style="65" bestFit="1" customWidth="1"/>
    <col min="1288" max="1288" width="11.5" style="65" bestFit="1" customWidth="1"/>
    <col min="1289" max="1289" width="11.33203125" style="65" customWidth="1"/>
    <col min="1290" max="1290" width="11.5" style="65" bestFit="1" customWidth="1"/>
    <col min="1291" max="1291" width="11" style="65" bestFit="1" customWidth="1"/>
    <col min="1292" max="1292" width="10.5" style="65" customWidth="1"/>
    <col min="1293" max="1293" width="9.5" style="65" bestFit="1" customWidth="1"/>
    <col min="1294" max="1294" width="11.33203125" style="65" bestFit="1" customWidth="1"/>
    <col min="1295" max="1295" width="11" style="65" customWidth="1"/>
    <col min="1296" max="1296" width="11.5" style="65" bestFit="1" customWidth="1"/>
    <col min="1297" max="1297" width="11.5" style="65" customWidth="1"/>
    <col min="1298" max="1298" width="10" style="65" customWidth="1"/>
    <col min="1299" max="1299" width="10.5" style="65" bestFit="1" customWidth="1"/>
    <col min="1300" max="1300" width="10.5" style="65" customWidth="1"/>
    <col min="1301" max="1301" width="11.33203125" style="65" customWidth="1"/>
    <col min="1302" max="1302" width="10.5" style="65" bestFit="1" customWidth="1"/>
    <col min="1303" max="1303" width="10" style="65" customWidth="1"/>
    <col min="1304" max="1304" width="11.5" style="65" bestFit="1" customWidth="1"/>
    <col min="1305" max="1305" width="12" style="65" customWidth="1"/>
    <col min="1306" max="1306" width="11.5" style="65" bestFit="1" customWidth="1"/>
    <col min="1307" max="1307" width="9" style="65" bestFit="1" customWidth="1"/>
    <col min="1308" max="1541" width="8.83203125" style="65"/>
    <col min="1542" max="1542" width="3.33203125" style="65" customWidth="1"/>
    <col min="1543" max="1543" width="10.5" style="65" bestFit="1" customWidth="1"/>
    <col min="1544" max="1544" width="11.5" style="65" bestFit="1" customWidth="1"/>
    <col min="1545" max="1545" width="11.33203125" style="65" customWidth="1"/>
    <col min="1546" max="1546" width="11.5" style="65" bestFit="1" customWidth="1"/>
    <col min="1547" max="1547" width="11" style="65" bestFit="1" customWidth="1"/>
    <col min="1548" max="1548" width="10.5" style="65" customWidth="1"/>
    <col min="1549" max="1549" width="9.5" style="65" bestFit="1" customWidth="1"/>
    <col min="1550" max="1550" width="11.33203125" style="65" bestFit="1" customWidth="1"/>
    <col min="1551" max="1551" width="11" style="65" customWidth="1"/>
    <col min="1552" max="1552" width="11.5" style="65" bestFit="1" customWidth="1"/>
    <col min="1553" max="1553" width="11.5" style="65" customWidth="1"/>
    <col min="1554" max="1554" width="10" style="65" customWidth="1"/>
    <col min="1555" max="1555" width="10.5" style="65" bestFit="1" customWidth="1"/>
    <col min="1556" max="1556" width="10.5" style="65" customWidth="1"/>
    <col min="1557" max="1557" width="11.33203125" style="65" customWidth="1"/>
    <col min="1558" max="1558" width="10.5" style="65" bestFit="1" customWidth="1"/>
    <col min="1559" max="1559" width="10" style="65" customWidth="1"/>
    <col min="1560" max="1560" width="11.5" style="65" bestFit="1" customWidth="1"/>
    <col min="1561" max="1561" width="12" style="65" customWidth="1"/>
    <col min="1562" max="1562" width="11.5" style="65" bestFit="1" customWidth="1"/>
    <col min="1563" max="1563" width="9" style="65" bestFit="1" customWidth="1"/>
    <col min="1564" max="1797" width="8.83203125" style="65"/>
    <col min="1798" max="1798" width="3.33203125" style="65" customWidth="1"/>
    <col min="1799" max="1799" width="10.5" style="65" bestFit="1" customWidth="1"/>
    <col min="1800" max="1800" width="11.5" style="65" bestFit="1" customWidth="1"/>
    <col min="1801" max="1801" width="11.33203125" style="65" customWidth="1"/>
    <col min="1802" max="1802" width="11.5" style="65" bestFit="1" customWidth="1"/>
    <col min="1803" max="1803" width="11" style="65" bestFit="1" customWidth="1"/>
    <col min="1804" max="1804" width="10.5" style="65" customWidth="1"/>
    <col min="1805" max="1805" width="9.5" style="65" bestFit="1" customWidth="1"/>
    <col min="1806" max="1806" width="11.33203125" style="65" bestFit="1" customWidth="1"/>
    <col min="1807" max="1807" width="11" style="65" customWidth="1"/>
    <col min="1808" max="1808" width="11.5" style="65" bestFit="1" customWidth="1"/>
    <col min="1809" max="1809" width="11.5" style="65" customWidth="1"/>
    <col min="1810" max="1810" width="10" style="65" customWidth="1"/>
    <col min="1811" max="1811" width="10.5" style="65" bestFit="1" customWidth="1"/>
    <col min="1812" max="1812" width="10.5" style="65" customWidth="1"/>
    <col min="1813" max="1813" width="11.33203125" style="65" customWidth="1"/>
    <col min="1814" max="1814" width="10.5" style="65" bestFit="1" customWidth="1"/>
    <col min="1815" max="1815" width="10" style="65" customWidth="1"/>
    <col min="1816" max="1816" width="11.5" style="65" bestFit="1" customWidth="1"/>
    <col min="1817" max="1817" width="12" style="65" customWidth="1"/>
    <col min="1818" max="1818" width="11.5" style="65" bestFit="1" customWidth="1"/>
    <col min="1819" max="1819" width="9" style="65" bestFit="1" customWidth="1"/>
    <col min="1820" max="2053" width="8.83203125" style="65"/>
    <col min="2054" max="2054" width="3.33203125" style="65" customWidth="1"/>
    <col min="2055" max="2055" width="10.5" style="65" bestFit="1" customWidth="1"/>
    <col min="2056" max="2056" width="11.5" style="65" bestFit="1" customWidth="1"/>
    <col min="2057" max="2057" width="11.33203125" style="65" customWidth="1"/>
    <col min="2058" max="2058" width="11.5" style="65" bestFit="1" customWidth="1"/>
    <col min="2059" max="2059" width="11" style="65" bestFit="1" customWidth="1"/>
    <col min="2060" max="2060" width="10.5" style="65" customWidth="1"/>
    <col min="2061" max="2061" width="9.5" style="65" bestFit="1" customWidth="1"/>
    <col min="2062" max="2062" width="11.33203125" style="65" bestFit="1" customWidth="1"/>
    <col min="2063" max="2063" width="11" style="65" customWidth="1"/>
    <col min="2064" max="2064" width="11.5" style="65" bestFit="1" customWidth="1"/>
    <col min="2065" max="2065" width="11.5" style="65" customWidth="1"/>
    <col min="2066" max="2066" width="10" style="65" customWidth="1"/>
    <col min="2067" max="2067" width="10.5" style="65" bestFit="1" customWidth="1"/>
    <col min="2068" max="2068" width="10.5" style="65" customWidth="1"/>
    <col min="2069" max="2069" width="11.33203125" style="65" customWidth="1"/>
    <col min="2070" max="2070" width="10.5" style="65" bestFit="1" customWidth="1"/>
    <col min="2071" max="2071" width="10" style="65" customWidth="1"/>
    <col min="2072" max="2072" width="11.5" style="65" bestFit="1" customWidth="1"/>
    <col min="2073" max="2073" width="12" style="65" customWidth="1"/>
    <col min="2074" max="2074" width="11.5" style="65" bestFit="1" customWidth="1"/>
    <col min="2075" max="2075" width="9" style="65" bestFit="1" customWidth="1"/>
    <col min="2076" max="2309" width="8.83203125" style="65"/>
    <col min="2310" max="2310" width="3.33203125" style="65" customWidth="1"/>
    <col min="2311" max="2311" width="10.5" style="65" bestFit="1" customWidth="1"/>
    <col min="2312" max="2312" width="11.5" style="65" bestFit="1" customWidth="1"/>
    <col min="2313" max="2313" width="11.33203125" style="65" customWidth="1"/>
    <col min="2314" max="2314" width="11.5" style="65" bestFit="1" customWidth="1"/>
    <col min="2315" max="2315" width="11" style="65" bestFit="1" customWidth="1"/>
    <col min="2316" max="2316" width="10.5" style="65" customWidth="1"/>
    <col min="2317" max="2317" width="9.5" style="65" bestFit="1" customWidth="1"/>
    <col min="2318" max="2318" width="11.33203125" style="65" bestFit="1" customWidth="1"/>
    <col min="2319" max="2319" width="11" style="65" customWidth="1"/>
    <col min="2320" max="2320" width="11.5" style="65" bestFit="1" customWidth="1"/>
    <col min="2321" max="2321" width="11.5" style="65" customWidth="1"/>
    <col min="2322" max="2322" width="10" style="65" customWidth="1"/>
    <col min="2323" max="2323" width="10.5" style="65" bestFit="1" customWidth="1"/>
    <col min="2324" max="2324" width="10.5" style="65" customWidth="1"/>
    <col min="2325" max="2325" width="11.33203125" style="65" customWidth="1"/>
    <col min="2326" max="2326" width="10.5" style="65" bestFit="1" customWidth="1"/>
    <col min="2327" max="2327" width="10" style="65" customWidth="1"/>
    <col min="2328" max="2328" width="11.5" style="65" bestFit="1" customWidth="1"/>
    <col min="2329" max="2329" width="12" style="65" customWidth="1"/>
    <col min="2330" max="2330" width="11.5" style="65" bestFit="1" customWidth="1"/>
    <col min="2331" max="2331" width="9" style="65" bestFit="1" customWidth="1"/>
    <col min="2332" max="2565" width="8.83203125" style="65"/>
    <col min="2566" max="2566" width="3.33203125" style="65" customWidth="1"/>
    <col min="2567" max="2567" width="10.5" style="65" bestFit="1" customWidth="1"/>
    <col min="2568" max="2568" width="11.5" style="65" bestFit="1" customWidth="1"/>
    <col min="2569" max="2569" width="11.33203125" style="65" customWidth="1"/>
    <col min="2570" max="2570" width="11.5" style="65" bestFit="1" customWidth="1"/>
    <col min="2571" max="2571" width="11" style="65" bestFit="1" customWidth="1"/>
    <col min="2572" max="2572" width="10.5" style="65" customWidth="1"/>
    <col min="2573" max="2573" width="9.5" style="65" bestFit="1" customWidth="1"/>
    <col min="2574" max="2574" width="11.33203125" style="65" bestFit="1" customWidth="1"/>
    <col min="2575" max="2575" width="11" style="65" customWidth="1"/>
    <col min="2576" max="2576" width="11.5" style="65" bestFit="1" customWidth="1"/>
    <col min="2577" max="2577" width="11.5" style="65" customWidth="1"/>
    <col min="2578" max="2578" width="10" style="65" customWidth="1"/>
    <col min="2579" max="2579" width="10.5" style="65" bestFit="1" customWidth="1"/>
    <col min="2580" max="2580" width="10.5" style="65" customWidth="1"/>
    <col min="2581" max="2581" width="11.33203125" style="65" customWidth="1"/>
    <col min="2582" max="2582" width="10.5" style="65" bestFit="1" customWidth="1"/>
    <col min="2583" max="2583" width="10" style="65" customWidth="1"/>
    <col min="2584" max="2584" width="11.5" style="65" bestFit="1" customWidth="1"/>
    <col min="2585" max="2585" width="12" style="65" customWidth="1"/>
    <col min="2586" max="2586" width="11.5" style="65" bestFit="1" customWidth="1"/>
    <col min="2587" max="2587" width="9" style="65" bestFit="1" customWidth="1"/>
    <col min="2588" max="2821" width="8.83203125" style="65"/>
    <col min="2822" max="2822" width="3.33203125" style="65" customWidth="1"/>
    <col min="2823" max="2823" width="10.5" style="65" bestFit="1" customWidth="1"/>
    <col min="2824" max="2824" width="11.5" style="65" bestFit="1" customWidth="1"/>
    <col min="2825" max="2825" width="11.33203125" style="65" customWidth="1"/>
    <col min="2826" max="2826" width="11.5" style="65" bestFit="1" customWidth="1"/>
    <col min="2827" max="2827" width="11" style="65" bestFit="1" customWidth="1"/>
    <col min="2828" max="2828" width="10.5" style="65" customWidth="1"/>
    <col min="2829" max="2829" width="9.5" style="65" bestFit="1" customWidth="1"/>
    <col min="2830" max="2830" width="11.33203125" style="65" bestFit="1" customWidth="1"/>
    <col min="2831" max="2831" width="11" style="65" customWidth="1"/>
    <col min="2832" max="2832" width="11.5" style="65" bestFit="1" customWidth="1"/>
    <col min="2833" max="2833" width="11.5" style="65" customWidth="1"/>
    <col min="2834" max="2834" width="10" style="65" customWidth="1"/>
    <col min="2835" max="2835" width="10.5" style="65" bestFit="1" customWidth="1"/>
    <col min="2836" max="2836" width="10.5" style="65" customWidth="1"/>
    <col min="2837" max="2837" width="11.33203125" style="65" customWidth="1"/>
    <col min="2838" max="2838" width="10.5" style="65" bestFit="1" customWidth="1"/>
    <col min="2839" max="2839" width="10" style="65" customWidth="1"/>
    <col min="2840" max="2840" width="11.5" style="65" bestFit="1" customWidth="1"/>
    <col min="2841" max="2841" width="12" style="65" customWidth="1"/>
    <col min="2842" max="2842" width="11.5" style="65" bestFit="1" customWidth="1"/>
    <col min="2843" max="2843" width="9" style="65" bestFit="1" customWidth="1"/>
    <col min="2844" max="3077" width="8.83203125" style="65"/>
    <col min="3078" max="3078" width="3.33203125" style="65" customWidth="1"/>
    <col min="3079" max="3079" width="10.5" style="65" bestFit="1" customWidth="1"/>
    <col min="3080" max="3080" width="11.5" style="65" bestFit="1" customWidth="1"/>
    <col min="3081" max="3081" width="11.33203125" style="65" customWidth="1"/>
    <col min="3082" max="3082" width="11.5" style="65" bestFit="1" customWidth="1"/>
    <col min="3083" max="3083" width="11" style="65" bestFit="1" customWidth="1"/>
    <col min="3084" max="3084" width="10.5" style="65" customWidth="1"/>
    <col min="3085" max="3085" width="9.5" style="65" bestFit="1" customWidth="1"/>
    <col min="3086" max="3086" width="11.33203125" style="65" bestFit="1" customWidth="1"/>
    <col min="3087" max="3087" width="11" style="65" customWidth="1"/>
    <col min="3088" max="3088" width="11.5" style="65" bestFit="1" customWidth="1"/>
    <col min="3089" max="3089" width="11.5" style="65" customWidth="1"/>
    <col min="3090" max="3090" width="10" style="65" customWidth="1"/>
    <col min="3091" max="3091" width="10.5" style="65" bestFit="1" customWidth="1"/>
    <col min="3092" max="3092" width="10.5" style="65" customWidth="1"/>
    <col min="3093" max="3093" width="11.33203125" style="65" customWidth="1"/>
    <col min="3094" max="3094" width="10.5" style="65" bestFit="1" customWidth="1"/>
    <col min="3095" max="3095" width="10" style="65" customWidth="1"/>
    <col min="3096" max="3096" width="11.5" style="65" bestFit="1" customWidth="1"/>
    <col min="3097" max="3097" width="12" style="65" customWidth="1"/>
    <col min="3098" max="3098" width="11.5" style="65" bestFit="1" customWidth="1"/>
    <col min="3099" max="3099" width="9" style="65" bestFit="1" customWidth="1"/>
    <col min="3100" max="3333" width="8.83203125" style="65"/>
    <col min="3334" max="3334" width="3.33203125" style="65" customWidth="1"/>
    <col min="3335" max="3335" width="10.5" style="65" bestFit="1" customWidth="1"/>
    <col min="3336" max="3336" width="11.5" style="65" bestFit="1" customWidth="1"/>
    <col min="3337" max="3337" width="11.33203125" style="65" customWidth="1"/>
    <col min="3338" max="3338" width="11.5" style="65" bestFit="1" customWidth="1"/>
    <col min="3339" max="3339" width="11" style="65" bestFit="1" customWidth="1"/>
    <col min="3340" max="3340" width="10.5" style="65" customWidth="1"/>
    <col min="3341" max="3341" width="9.5" style="65" bestFit="1" customWidth="1"/>
    <col min="3342" max="3342" width="11.33203125" style="65" bestFit="1" customWidth="1"/>
    <col min="3343" max="3343" width="11" style="65" customWidth="1"/>
    <col min="3344" max="3344" width="11.5" style="65" bestFit="1" customWidth="1"/>
    <col min="3345" max="3345" width="11.5" style="65" customWidth="1"/>
    <col min="3346" max="3346" width="10" style="65" customWidth="1"/>
    <col min="3347" max="3347" width="10.5" style="65" bestFit="1" customWidth="1"/>
    <col min="3348" max="3348" width="10.5" style="65" customWidth="1"/>
    <col min="3349" max="3349" width="11.33203125" style="65" customWidth="1"/>
    <col min="3350" max="3350" width="10.5" style="65" bestFit="1" customWidth="1"/>
    <col min="3351" max="3351" width="10" style="65" customWidth="1"/>
    <col min="3352" max="3352" width="11.5" style="65" bestFit="1" customWidth="1"/>
    <col min="3353" max="3353" width="12" style="65" customWidth="1"/>
    <col min="3354" max="3354" width="11.5" style="65" bestFit="1" customWidth="1"/>
    <col min="3355" max="3355" width="9" style="65" bestFit="1" customWidth="1"/>
    <col min="3356" max="3589" width="8.83203125" style="65"/>
    <col min="3590" max="3590" width="3.33203125" style="65" customWidth="1"/>
    <col min="3591" max="3591" width="10.5" style="65" bestFit="1" customWidth="1"/>
    <col min="3592" max="3592" width="11.5" style="65" bestFit="1" customWidth="1"/>
    <col min="3593" max="3593" width="11.33203125" style="65" customWidth="1"/>
    <col min="3594" max="3594" width="11.5" style="65" bestFit="1" customWidth="1"/>
    <col min="3595" max="3595" width="11" style="65" bestFit="1" customWidth="1"/>
    <col min="3596" max="3596" width="10.5" style="65" customWidth="1"/>
    <col min="3597" max="3597" width="9.5" style="65" bestFit="1" customWidth="1"/>
    <col min="3598" max="3598" width="11.33203125" style="65" bestFit="1" customWidth="1"/>
    <col min="3599" max="3599" width="11" style="65" customWidth="1"/>
    <col min="3600" max="3600" width="11.5" style="65" bestFit="1" customWidth="1"/>
    <col min="3601" max="3601" width="11.5" style="65" customWidth="1"/>
    <col min="3602" max="3602" width="10" style="65" customWidth="1"/>
    <col min="3603" max="3603" width="10.5" style="65" bestFit="1" customWidth="1"/>
    <col min="3604" max="3604" width="10.5" style="65" customWidth="1"/>
    <col min="3605" max="3605" width="11.33203125" style="65" customWidth="1"/>
    <col min="3606" max="3606" width="10.5" style="65" bestFit="1" customWidth="1"/>
    <col min="3607" max="3607" width="10" style="65" customWidth="1"/>
    <col min="3608" max="3608" width="11.5" style="65" bestFit="1" customWidth="1"/>
    <col min="3609" max="3609" width="12" style="65" customWidth="1"/>
    <col min="3610" max="3610" width="11.5" style="65" bestFit="1" customWidth="1"/>
    <col min="3611" max="3611" width="9" style="65" bestFit="1" customWidth="1"/>
    <col min="3612" max="3845" width="8.83203125" style="65"/>
    <col min="3846" max="3846" width="3.33203125" style="65" customWidth="1"/>
    <col min="3847" max="3847" width="10.5" style="65" bestFit="1" customWidth="1"/>
    <col min="3848" max="3848" width="11.5" style="65" bestFit="1" customWidth="1"/>
    <col min="3849" max="3849" width="11.33203125" style="65" customWidth="1"/>
    <col min="3850" max="3850" width="11.5" style="65" bestFit="1" customWidth="1"/>
    <col min="3851" max="3851" width="11" style="65" bestFit="1" customWidth="1"/>
    <col min="3852" max="3852" width="10.5" style="65" customWidth="1"/>
    <col min="3853" max="3853" width="9.5" style="65" bestFit="1" customWidth="1"/>
    <col min="3854" max="3854" width="11.33203125" style="65" bestFit="1" customWidth="1"/>
    <col min="3855" max="3855" width="11" style="65" customWidth="1"/>
    <col min="3856" max="3856" width="11.5" style="65" bestFit="1" customWidth="1"/>
    <col min="3857" max="3857" width="11.5" style="65" customWidth="1"/>
    <col min="3858" max="3858" width="10" style="65" customWidth="1"/>
    <col min="3859" max="3859" width="10.5" style="65" bestFit="1" customWidth="1"/>
    <col min="3860" max="3860" width="10.5" style="65" customWidth="1"/>
    <col min="3861" max="3861" width="11.33203125" style="65" customWidth="1"/>
    <col min="3862" max="3862" width="10.5" style="65" bestFit="1" customWidth="1"/>
    <col min="3863" max="3863" width="10" style="65" customWidth="1"/>
    <col min="3864" max="3864" width="11.5" style="65" bestFit="1" customWidth="1"/>
    <col min="3865" max="3865" width="12" style="65" customWidth="1"/>
    <col min="3866" max="3866" width="11.5" style="65" bestFit="1" customWidth="1"/>
    <col min="3867" max="3867" width="9" style="65" bestFit="1" customWidth="1"/>
    <col min="3868" max="4101" width="8.83203125" style="65"/>
    <col min="4102" max="4102" width="3.33203125" style="65" customWidth="1"/>
    <col min="4103" max="4103" width="10.5" style="65" bestFit="1" customWidth="1"/>
    <col min="4104" max="4104" width="11.5" style="65" bestFit="1" customWidth="1"/>
    <col min="4105" max="4105" width="11.33203125" style="65" customWidth="1"/>
    <col min="4106" max="4106" width="11.5" style="65" bestFit="1" customWidth="1"/>
    <col min="4107" max="4107" width="11" style="65" bestFit="1" customWidth="1"/>
    <col min="4108" max="4108" width="10.5" style="65" customWidth="1"/>
    <col min="4109" max="4109" width="9.5" style="65" bestFit="1" customWidth="1"/>
    <col min="4110" max="4110" width="11.33203125" style="65" bestFit="1" customWidth="1"/>
    <col min="4111" max="4111" width="11" style="65" customWidth="1"/>
    <col min="4112" max="4112" width="11.5" style="65" bestFit="1" customWidth="1"/>
    <col min="4113" max="4113" width="11.5" style="65" customWidth="1"/>
    <col min="4114" max="4114" width="10" style="65" customWidth="1"/>
    <col min="4115" max="4115" width="10.5" style="65" bestFit="1" customWidth="1"/>
    <col min="4116" max="4116" width="10.5" style="65" customWidth="1"/>
    <col min="4117" max="4117" width="11.33203125" style="65" customWidth="1"/>
    <col min="4118" max="4118" width="10.5" style="65" bestFit="1" customWidth="1"/>
    <col min="4119" max="4119" width="10" style="65" customWidth="1"/>
    <col min="4120" max="4120" width="11.5" style="65" bestFit="1" customWidth="1"/>
    <col min="4121" max="4121" width="12" style="65" customWidth="1"/>
    <col min="4122" max="4122" width="11.5" style="65" bestFit="1" customWidth="1"/>
    <col min="4123" max="4123" width="9" style="65" bestFit="1" customWidth="1"/>
    <col min="4124" max="4357" width="8.83203125" style="65"/>
    <col min="4358" max="4358" width="3.33203125" style="65" customWidth="1"/>
    <col min="4359" max="4359" width="10.5" style="65" bestFit="1" customWidth="1"/>
    <col min="4360" max="4360" width="11.5" style="65" bestFit="1" customWidth="1"/>
    <col min="4361" max="4361" width="11.33203125" style="65" customWidth="1"/>
    <col min="4362" max="4362" width="11.5" style="65" bestFit="1" customWidth="1"/>
    <col min="4363" max="4363" width="11" style="65" bestFit="1" customWidth="1"/>
    <col min="4364" max="4364" width="10.5" style="65" customWidth="1"/>
    <col min="4365" max="4365" width="9.5" style="65" bestFit="1" customWidth="1"/>
    <col min="4366" max="4366" width="11.33203125" style="65" bestFit="1" customWidth="1"/>
    <col min="4367" max="4367" width="11" style="65" customWidth="1"/>
    <col min="4368" max="4368" width="11.5" style="65" bestFit="1" customWidth="1"/>
    <col min="4369" max="4369" width="11.5" style="65" customWidth="1"/>
    <col min="4370" max="4370" width="10" style="65" customWidth="1"/>
    <col min="4371" max="4371" width="10.5" style="65" bestFit="1" customWidth="1"/>
    <col min="4372" max="4372" width="10.5" style="65" customWidth="1"/>
    <col min="4373" max="4373" width="11.33203125" style="65" customWidth="1"/>
    <col min="4374" max="4374" width="10.5" style="65" bestFit="1" customWidth="1"/>
    <col min="4375" max="4375" width="10" style="65" customWidth="1"/>
    <col min="4376" max="4376" width="11.5" style="65" bestFit="1" customWidth="1"/>
    <col min="4377" max="4377" width="12" style="65" customWidth="1"/>
    <col min="4378" max="4378" width="11.5" style="65" bestFit="1" customWidth="1"/>
    <col min="4379" max="4379" width="9" style="65" bestFit="1" customWidth="1"/>
    <col min="4380" max="4613" width="8.83203125" style="65"/>
    <col min="4614" max="4614" width="3.33203125" style="65" customWidth="1"/>
    <col min="4615" max="4615" width="10.5" style="65" bestFit="1" customWidth="1"/>
    <col min="4616" max="4616" width="11.5" style="65" bestFit="1" customWidth="1"/>
    <col min="4617" max="4617" width="11.33203125" style="65" customWidth="1"/>
    <col min="4618" max="4618" width="11.5" style="65" bestFit="1" customWidth="1"/>
    <col min="4619" max="4619" width="11" style="65" bestFit="1" customWidth="1"/>
    <col min="4620" max="4620" width="10.5" style="65" customWidth="1"/>
    <col min="4621" max="4621" width="9.5" style="65" bestFit="1" customWidth="1"/>
    <col min="4622" max="4622" width="11.33203125" style="65" bestFit="1" customWidth="1"/>
    <col min="4623" max="4623" width="11" style="65" customWidth="1"/>
    <col min="4624" max="4624" width="11.5" style="65" bestFit="1" customWidth="1"/>
    <col min="4625" max="4625" width="11.5" style="65" customWidth="1"/>
    <col min="4626" max="4626" width="10" style="65" customWidth="1"/>
    <col min="4627" max="4627" width="10.5" style="65" bestFit="1" customWidth="1"/>
    <col min="4628" max="4628" width="10.5" style="65" customWidth="1"/>
    <col min="4629" max="4629" width="11.33203125" style="65" customWidth="1"/>
    <col min="4630" max="4630" width="10.5" style="65" bestFit="1" customWidth="1"/>
    <col min="4631" max="4631" width="10" style="65" customWidth="1"/>
    <col min="4632" max="4632" width="11.5" style="65" bestFit="1" customWidth="1"/>
    <col min="4633" max="4633" width="12" style="65" customWidth="1"/>
    <col min="4634" max="4634" width="11.5" style="65" bestFit="1" customWidth="1"/>
    <col min="4635" max="4635" width="9" style="65" bestFit="1" customWidth="1"/>
    <col min="4636" max="4869" width="8.83203125" style="65"/>
    <col min="4870" max="4870" width="3.33203125" style="65" customWidth="1"/>
    <col min="4871" max="4871" width="10.5" style="65" bestFit="1" customWidth="1"/>
    <col min="4872" max="4872" width="11.5" style="65" bestFit="1" customWidth="1"/>
    <col min="4873" max="4873" width="11.33203125" style="65" customWidth="1"/>
    <col min="4874" max="4874" width="11.5" style="65" bestFit="1" customWidth="1"/>
    <col min="4875" max="4875" width="11" style="65" bestFit="1" customWidth="1"/>
    <col min="4876" max="4876" width="10.5" style="65" customWidth="1"/>
    <col min="4877" max="4877" width="9.5" style="65" bestFit="1" customWidth="1"/>
    <col min="4878" max="4878" width="11.33203125" style="65" bestFit="1" customWidth="1"/>
    <col min="4879" max="4879" width="11" style="65" customWidth="1"/>
    <col min="4880" max="4880" width="11.5" style="65" bestFit="1" customWidth="1"/>
    <col min="4881" max="4881" width="11.5" style="65" customWidth="1"/>
    <col min="4882" max="4882" width="10" style="65" customWidth="1"/>
    <col min="4883" max="4883" width="10.5" style="65" bestFit="1" customWidth="1"/>
    <col min="4884" max="4884" width="10.5" style="65" customWidth="1"/>
    <col min="4885" max="4885" width="11.33203125" style="65" customWidth="1"/>
    <col min="4886" max="4886" width="10.5" style="65" bestFit="1" customWidth="1"/>
    <col min="4887" max="4887" width="10" style="65" customWidth="1"/>
    <col min="4888" max="4888" width="11.5" style="65" bestFit="1" customWidth="1"/>
    <col min="4889" max="4889" width="12" style="65" customWidth="1"/>
    <col min="4890" max="4890" width="11.5" style="65" bestFit="1" customWidth="1"/>
    <col min="4891" max="4891" width="9" style="65" bestFit="1" customWidth="1"/>
    <col min="4892" max="5125" width="8.83203125" style="65"/>
    <col min="5126" max="5126" width="3.33203125" style="65" customWidth="1"/>
    <col min="5127" max="5127" width="10.5" style="65" bestFit="1" customWidth="1"/>
    <col min="5128" max="5128" width="11.5" style="65" bestFit="1" customWidth="1"/>
    <col min="5129" max="5129" width="11.33203125" style="65" customWidth="1"/>
    <col min="5130" max="5130" width="11.5" style="65" bestFit="1" customWidth="1"/>
    <col min="5131" max="5131" width="11" style="65" bestFit="1" customWidth="1"/>
    <col min="5132" max="5132" width="10.5" style="65" customWidth="1"/>
    <col min="5133" max="5133" width="9.5" style="65" bestFit="1" customWidth="1"/>
    <col min="5134" max="5134" width="11.33203125" style="65" bestFit="1" customWidth="1"/>
    <col min="5135" max="5135" width="11" style="65" customWidth="1"/>
    <col min="5136" max="5136" width="11.5" style="65" bestFit="1" customWidth="1"/>
    <col min="5137" max="5137" width="11.5" style="65" customWidth="1"/>
    <col min="5138" max="5138" width="10" style="65" customWidth="1"/>
    <col min="5139" max="5139" width="10.5" style="65" bestFit="1" customWidth="1"/>
    <col min="5140" max="5140" width="10.5" style="65" customWidth="1"/>
    <col min="5141" max="5141" width="11.33203125" style="65" customWidth="1"/>
    <col min="5142" max="5142" width="10.5" style="65" bestFit="1" customWidth="1"/>
    <col min="5143" max="5143" width="10" style="65" customWidth="1"/>
    <col min="5144" max="5144" width="11.5" style="65" bestFit="1" customWidth="1"/>
    <col min="5145" max="5145" width="12" style="65" customWidth="1"/>
    <col min="5146" max="5146" width="11.5" style="65" bestFit="1" customWidth="1"/>
    <col min="5147" max="5147" width="9" style="65" bestFit="1" customWidth="1"/>
    <col min="5148" max="5381" width="8.83203125" style="65"/>
    <col min="5382" max="5382" width="3.33203125" style="65" customWidth="1"/>
    <col min="5383" max="5383" width="10.5" style="65" bestFit="1" customWidth="1"/>
    <col min="5384" max="5384" width="11.5" style="65" bestFit="1" customWidth="1"/>
    <col min="5385" max="5385" width="11.33203125" style="65" customWidth="1"/>
    <col min="5386" max="5386" width="11.5" style="65" bestFit="1" customWidth="1"/>
    <col min="5387" max="5387" width="11" style="65" bestFit="1" customWidth="1"/>
    <col min="5388" max="5388" width="10.5" style="65" customWidth="1"/>
    <col min="5389" max="5389" width="9.5" style="65" bestFit="1" customWidth="1"/>
    <col min="5390" max="5390" width="11.33203125" style="65" bestFit="1" customWidth="1"/>
    <col min="5391" max="5391" width="11" style="65" customWidth="1"/>
    <col min="5392" max="5392" width="11.5" style="65" bestFit="1" customWidth="1"/>
    <col min="5393" max="5393" width="11.5" style="65" customWidth="1"/>
    <col min="5394" max="5394" width="10" style="65" customWidth="1"/>
    <col min="5395" max="5395" width="10.5" style="65" bestFit="1" customWidth="1"/>
    <col min="5396" max="5396" width="10.5" style="65" customWidth="1"/>
    <col min="5397" max="5397" width="11.33203125" style="65" customWidth="1"/>
    <col min="5398" max="5398" width="10.5" style="65" bestFit="1" customWidth="1"/>
    <col min="5399" max="5399" width="10" style="65" customWidth="1"/>
    <col min="5400" max="5400" width="11.5" style="65" bestFit="1" customWidth="1"/>
    <col min="5401" max="5401" width="12" style="65" customWidth="1"/>
    <col min="5402" max="5402" width="11.5" style="65" bestFit="1" customWidth="1"/>
    <col min="5403" max="5403" width="9" style="65" bestFit="1" customWidth="1"/>
    <col min="5404" max="5637" width="8.83203125" style="65"/>
    <col min="5638" max="5638" width="3.33203125" style="65" customWidth="1"/>
    <col min="5639" max="5639" width="10.5" style="65" bestFit="1" customWidth="1"/>
    <col min="5640" max="5640" width="11.5" style="65" bestFit="1" customWidth="1"/>
    <col min="5641" max="5641" width="11.33203125" style="65" customWidth="1"/>
    <col min="5642" max="5642" width="11.5" style="65" bestFit="1" customWidth="1"/>
    <col min="5643" max="5643" width="11" style="65" bestFit="1" customWidth="1"/>
    <col min="5644" max="5644" width="10.5" style="65" customWidth="1"/>
    <col min="5645" max="5645" width="9.5" style="65" bestFit="1" customWidth="1"/>
    <col min="5646" max="5646" width="11.33203125" style="65" bestFit="1" customWidth="1"/>
    <col min="5647" max="5647" width="11" style="65" customWidth="1"/>
    <col min="5648" max="5648" width="11.5" style="65" bestFit="1" customWidth="1"/>
    <col min="5649" max="5649" width="11.5" style="65" customWidth="1"/>
    <col min="5650" max="5650" width="10" style="65" customWidth="1"/>
    <col min="5651" max="5651" width="10.5" style="65" bestFit="1" customWidth="1"/>
    <col min="5652" max="5652" width="10.5" style="65" customWidth="1"/>
    <col min="5653" max="5653" width="11.33203125" style="65" customWidth="1"/>
    <col min="5654" max="5654" width="10.5" style="65" bestFit="1" customWidth="1"/>
    <col min="5655" max="5655" width="10" style="65" customWidth="1"/>
    <col min="5656" max="5656" width="11.5" style="65" bestFit="1" customWidth="1"/>
    <col min="5657" max="5657" width="12" style="65" customWidth="1"/>
    <col min="5658" max="5658" width="11.5" style="65" bestFit="1" customWidth="1"/>
    <col min="5659" max="5659" width="9" style="65" bestFit="1" customWidth="1"/>
    <col min="5660" max="5893" width="8.83203125" style="65"/>
    <col min="5894" max="5894" width="3.33203125" style="65" customWidth="1"/>
    <col min="5895" max="5895" width="10.5" style="65" bestFit="1" customWidth="1"/>
    <col min="5896" max="5896" width="11.5" style="65" bestFit="1" customWidth="1"/>
    <col min="5897" max="5897" width="11.33203125" style="65" customWidth="1"/>
    <col min="5898" max="5898" width="11.5" style="65" bestFit="1" customWidth="1"/>
    <col min="5899" max="5899" width="11" style="65" bestFit="1" customWidth="1"/>
    <col min="5900" max="5900" width="10.5" style="65" customWidth="1"/>
    <col min="5901" max="5901" width="9.5" style="65" bestFit="1" customWidth="1"/>
    <col min="5902" max="5902" width="11.33203125" style="65" bestFit="1" customWidth="1"/>
    <col min="5903" max="5903" width="11" style="65" customWidth="1"/>
    <col min="5904" max="5904" width="11.5" style="65" bestFit="1" customWidth="1"/>
    <col min="5905" max="5905" width="11.5" style="65" customWidth="1"/>
    <col min="5906" max="5906" width="10" style="65" customWidth="1"/>
    <col min="5907" max="5907" width="10.5" style="65" bestFit="1" customWidth="1"/>
    <col min="5908" max="5908" width="10.5" style="65" customWidth="1"/>
    <col min="5909" max="5909" width="11.33203125" style="65" customWidth="1"/>
    <col min="5910" max="5910" width="10.5" style="65" bestFit="1" customWidth="1"/>
    <col min="5911" max="5911" width="10" style="65" customWidth="1"/>
    <col min="5912" max="5912" width="11.5" style="65" bestFit="1" customWidth="1"/>
    <col min="5913" max="5913" width="12" style="65" customWidth="1"/>
    <col min="5914" max="5914" width="11.5" style="65" bestFit="1" customWidth="1"/>
    <col min="5915" max="5915" width="9" style="65" bestFit="1" customWidth="1"/>
    <col min="5916" max="6149" width="8.83203125" style="65"/>
    <col min="6150" max="6150" width="3.33203125" style="65" customWidth="1"/>
    <col min="6151" max="6151" width="10.5" style="65" bestFit="1" customWidth="1"/>
    <col min="6152" max="6152" width="11.5" style="65" bestFit="1" customWidth="1"/>
    <col min="6153" max="6153" width="11.33203125" style="65" customWidth="1"/>
    <col min="6154" max="6154" width="11.5" style="65" bestFit="1" customWidth="1"/>
    <col min="6155" max="6155" width="11" style="65" bestFit="1" customWidth="1"/>
    <col min="6156" max="6156" width="10.5" style="65" customWidth="1"/>
    <col min="6157" max="6157" width="9.5" style="65" bestFit="1" customWidth="1"/>
    <col min="6158" max="6158" width="11.33203125" style="65" bestFit="1" customWidth="1"/>
    <col min="6159" max="6159" width="11" style="65" customWidth="1"/>
    <col min="6160" max="6160" width="11.5" style="65" bestFit="1" customWidth="1"/>
    <col min="6161" max="6161" width="11.5" style="65" customWidth="1"/>
    <col min="6162" max="6162" width="10" style="65" customWidth="1"/>
    <col min="6163" max="6163" width="10.5" style="65" bestFit="1" customWidth="1"/>
    <col min="6164" max="6164" width="10.5" style="65" customWidth="1"/>
    <col min="6165" max="6165" width="11.33203125" style="65" customWidth="1"/>
    <col min="6166" max="6166" width="10.5" style="65" bestFit="1" customWidth="1"/>
    <col min="6167" max="6167" width="10" style="65" customWidth="1"/>
    <col min="6168" max="6168" width="11.5" style="65" bestFit="1" customWidth="1"/>
    <col min="6169" max="6169" width="12" style="65" customWidth="1"/>
    <col min="6170" max="6170" width="11.5" style="65" bestFit="1" customWidth="1"/>
    <col min="6171" max="6171" width="9" style="65" bestFit="1" customWidth="1"/>
    <col min="6172" max="6405" width="8.83203125" style="65"/>
    <col min="6406" max="6406" width="3.33203125" style="65" customWidth="1"/>
    <col min="6407" max="6407" width="10.5" style="65" bestFit="1" customWidth="1"/>
    <col min="6408" max="6408" width="11.5" style="65" bestFit="1" customWidth="1"/>
    <col min="6409" max="6409" width="11.33203125" style="65" customWidth="1"/>
    <col min="6410" max="6410" width="11.5" style="65" bestFit="1" customWidth="1"/>
    <col min="6411" max="6411" width="11" style="65" bestFit="1" customWidth="1"/>
    <col min="6412" max="6412" width="10.5" style="65" customWidth="1"/>
    <col min="6413" max="6413" width="9.5" style="65" bestFit="1" customWidth="1"/>
    <col min="6414" max="6414" width="11.33203125" style="65" bestFit="1" customWidth="1"/>
    <col min="6415" max="6415" width="11" style="65" customWidth="1"/>
    <col min="6416" max="6416" width="11.5" style="65" bestFit="1" customWidth="1"/>
    <col min="6417" max="6417" width="11.5" style="65" customWidth="1"/>
    <col min="6418" max="6418" width="10" style="65" customWidth="1"/>
    <col min="6419" max="6419" width="10.5" style="65" bestFit="1" customWidth="1"/>
    <col min="6420" max="6420" width="10.5" style="65" customWidth="1"/>
    <col min="6421" max="6421" width="11.33203125" style="65" customWidth="1"/>
    <col min="6422" max="6422" width="10.5" style="65" bestFit="1" customWidth="1"/>
    <col min="6423" max="6423" width="10" style="65" customWidth="1"/>
    <col min="6424" max="6424" width="11.5" style="65" bestFit="1" customWidth="1"/>
    <col min="6425" max="6425" width="12" style="65" customWidth="1"/>
    <col min="6426" max="6426" width="11.5" style="65" bestFit="1" customWidth="1"/>
    <col min="6427" max="6427" width="9" style="65" bestFit="1" customWidth="1"/>
    <col min="6428" max="6661" width="8.83203125" style="65"/>
    <col min="6662" max="6662" width="3.33203125" style="65" customWidth="1"/>
    <col min="6663" max="6663" width="10.5" style="65" bestFit="1" customWidth="1"/>
    <col min="6664" max="6664" width="11.5" style="65" bestFit="1" customWidth="1"/>
    <col min="6665" max="6665" width="11.33203125" style="65" customWidth="1"/>
    <col min="6666" max="6666" width="11.5" style="65" bestFit="1" customWidth="1"/>
    <col min="6667" max="6667" width="11" style="65" bestFit="1" customWidth="1"/>
    <col min="6668" max="6668" width="10.5" style="65" customWidth="1"/>
    <col min="6669" max="6669" width="9.5" style="65" bestFit="1" customWidth="1"/>
    <col min="6670" max="6670" width="11.33203125" style="65" bestFit="1" customWidth="1"/>
    <col min="6671" max="6671" width="11" style="65" customWidth="1"/>
    <col min="6672" max="6672" width="11.5" style="65" bestFit="1" customWidth="1"/>
    <col min="6673" max="6673" width="11.5" style="65" customWidth="1"/>
    <col min="6674" max="6674" width="10" style="65" customWidth="1"/>
    <col min="6675" max="6675" width="10.5" style="65" bestFit="1" customWidth="1"/>
    <col min="6676" max="6676" width="10.5" style="65" customWidth="1"/>
    <col min="6677" max="6677" width="11.33203125" style="65" customWidth="1"/>
    <col min="6678" max="6678" width="10.5" style="65" bestFit="1" customWidth="1"/>
    <col min="6679" max="6679" width="10" style="65" customWidth="1"/>
    <col min="6680" max="6680" width="11.5" style="65" bestFit="1" customWidth="1"/>
    <col min="6681" max="6681" width="12" style="65" customWidth="1"/>
    <col min="6682" max="6682" width="11.5" style="65" bestFit="1" customWidth="1"/>
    <col min="6683" max="6683" width="9" style="65" bestFit="1" customWidth="1"/>
    <col min="6684" max="6917" width="8.83203125" style="65"/>
    <col min="6918" max="6918" width="3.33203125" style="65" customWidth="1"/>
    <col min="6919" max="6919" width="10.5" style="65" bestFit="1" customWidth="1"/>
    <col min="6920" max="6920" width="11.5" style="65" bestFit="1" customWidth="1"/>
    <col min="6921" max="6921" width="11.33203125" style="65" customWidth="1"/>
    <col min="6922" max="6922" width="11.5" style="65" bestFit="1" customWidth="1"/>
    <col min="6923" max="6923" width="11" style="65" bestFit="1" customWidth="1"/>
    <col min="6924" max="6924" width="10.5" style="65" customWidth="1"/>
    <col min="6925" max="6925" width="9.5" style="65" bestFit="1" customWidth="1"/>
    <col min="6926" max="6926" width="11.33203125" style="65" bestFit="1" customWidth="1"/>
    <col min="6927" max="6927" width="11" style="65" customWidth="1"/>
    <col min="6928" max="6928" width="11.5" style="65" bestFit="1" customWidth="1"/>
    <col min="6929" max="6929" width="11.5" style="65" customWidth="1"/>
    <col min="6930" max="6930" width="10" style="65" customWidth="1"/>
    <col min="6931" max="6931" width="10.5" style="65" bestFit="1" customWidth="1"/>
    <col min="6932" max="6932" width="10.5" style="65" customWidth="1"/>
    <col min="6933" max="6933" width="11.33203125" style="65" customWidth="1"/>
    <col min="6934" max="6934" width="10.5" style="65" bestFit="1" customWidth="1"/>
    <col min="6935" max="6935" width="10" style="65" customWidth="1"/>
    <col min="6936" max="6936" width="11.5" style="65" bestFit="1" customWidth="1"/>
    <col min="6937" max="6937" width="12" style="65" customWidth="1"/>
    <col min="6938" max="6938" width="11.5" style="65" bestFit="1" customWidth="1"/>
    <col min="6939" max="6939" width="9" style="65" bestFit="1" customWidth="1"/>
    <col min="6940" max="7173" width="8.83203125" style="65"/>
    <col min="7174" max="7174" width="3.33203125" style="65" customWidth="1"/>
    <col min="7175" max="7175" width="10.5" style="65" bestFit="1" customWidth="1"/>
    <col min="7176" max="7176" width="11.5" style="65" bestFit="1" customWidth="1"/>
    <col min="7177" max="7177" width="11.33203125" style="65" customWidth="1"/>
    <col min="7178" max="7178" width="11.5" style="65" bestFit="1" customWidth="1"/>
    <col min="7179" max="7179" width="11" style="65" bestFit="1" customWidth="1"/>
    <col min="7180" max="7180" width="10.5" style="65" customWidth="1"/>
    <col min="7181" max="7181" width="9.5" style="65" bestFit="1" customWidth="1"/>
    <col min="7182" max="7182" width="11.33203125" style="65" bestFit="1" customWidth="1"/>
    <col min="7183" max="7183" width="11" style="65" customWidth="1"/>
    <col min="7184" max="7184" width="11.5" style="65" bestFit="1" customWidth="1"/>
    <col min="7185" max="7185" width="11.5" style="65" customWidth="1"/>
    <col min="7186" max="7186" width="10" style="65" customWidth="1"/>
    <col min="7187" max="7187" width="10.5" style="65" bestFit="1" customWidth="1"/>
    <col min="7188" max="7188" width="10.5" style="65" customWidth="1"/>
    <col min="7189" max="7189" width="11.33203125" style="65" customWidth="1"/>
    <col min="7190" max="7190" width="10.5" style="65" bestFit="1" customWidth="1"/>
    <col min="7191" max="7191" width="10" style="65" customWidth="1"/>
    <col min="7192" max="7192" width="11.5" style="65" bestFit="1" customWidth="1"/>
    <col min="7193" max="7193" width="12" style="65" customWidth="1"/>
    <col min="7194" max="7194" width="11.5" style="65" bestFit="1" customWidth="1"/>
    <col min="7195" max="7195" width="9" style="65" bestFit="1" customWidth="1"/>
    <col min="7196" max="7429" width="8.83203125" style="65"/>
    <col min="7430" max="7430" width="3.33203125" style="65" customWidth="1"/>
    <col min="7431" max="7431" width="10.5" style="65" bestFit="1" customWidth="1"/>
    <col min="7432" max="7432" width="11.5" style="65" bestFit="1" customWidth="1"/>
    <col min="7433" max="7433" width="11.33203125" style="65" customWidth="1"/>
    <col min="7434" max="7434" width="11.5" style="65" bestFit="1" customWidth="1"/>
    <col min="7435" max="7435" width="11" style="65" bestFit="1" customWidth="1"/>
    <col min="7436" max="7436" width="10.5" style="65" customWidth="1"/>
    <col min="7437" max="7437" width="9.5" style="65" bestFit="1" customWidth="1"/>
    <col min="7438" max="7438" width="11.33203125" style="65" bestFit="1" customWidth="1"/>
    <col min="7439" max="7439" width="11" style="65" customWidth="1"/>
    <col min="7440" max="7440" width="11.5" style="65" bestFit="1" customWidth="1"/>
    <col min="7441" max="7441" width="11.5" style="65" customWidth="1"/>
    <col min="7442" max="7442" width="10" style="65" customWidth="1"/>
    <col min="7443" max="7443" width="10.5" style="65" bestFit="1" customWidth="1"/>
    <col min="7444" max="7444" width="10.5" style="65" customWidth="1"/>
    <col min="7445" max="7445" width="11.33203125" style="65" customWidth="1"/>
    <col min="7446" max="7446" width="10.5" style="65" bestFit="1" customWidth="1"/>
    <col min="7447" max="7447" width="10" style="65" customWidth="1"/>
    <col min="7448" max="7448" width="11.5" style="65" bestFit="1" customWidth="1"/>
    <col min="7449" max="7449" width="12" style="65" customWidth="1"/>
    <col min="7450" max="7450" width="11.5" style="65" bestFit="1" customWidth="1"/>
    <col min="7451" max="7451" width="9" style="65" bestFit="1" customWidth="1"/>
    <col min="7452" max="7685" width="8.83203125" style="65"/>
    <col min="7686" max="7686" width="3.33203125" style="65" customWidth="1"/>
    <col min="7687" max="7687" width="10.5" style="65" bestFit="1" customWidth="1"/>
    <col min="7688" max="7688" width="11.5" style="65" bestFit="1" customWidth="1"/>
    <col min="7689" max="7689" width="11.33203125" style="65" customWidth="1"/>
    <col min="7690" max="7690" width="11.5" style="65" bestFit="1" customWidth="1"/>
    <col min="7691" max="7691" width="11" style="65" bestFit="1" customWidth="1"/>
    <col min="7692" max="7692" width="10.5" style="65" customWidth="1"/>
    <col min="7693" max="7693" width="9.5" style="65" bestFit="1" customWidth="1"/>
    <col min="7694" max="7694" width="11.33203125" style="65" bestFit="1" customWidth="1"/>
    <col min="7695" max="7695" width="11" style="65" customWidth="1"/>
    <col min="7696" max="7696" width="11.5" style="65" bestFit="1" customWidth="1"/>
    <col min="7697" max="7697" width="11.5" style="65" customWidth="1"/>
    <col min="7698" max="7698" width="10" style="65" customWidth="1"/>
    <col min="7699" max="7699" width="10.5" style="65" bestFit="1" customWidth="1"/>
    <col min="7700" max="7700" width="10.5" style="65" customWidth="1"/>
    <col min="7701" max="7701" width="11.33203125" style="65" customWidth="1"/>
    <col min="7702" max="7702" width="10.5" style="65" bestFit="1" customWidth="1"/>
    <col min="7703" max="7703" width="10" style="65" customWidth="1"/>
    <col min="7704" max="7704" width="11.5" style="65" bestFit="1" customWidth="1"/>
    <col min="7705" max="7705" width="12" style="65" customWidth="1"/>
    <col min="7706" max="7706" width="11.5" style="65" bestFit="1" customWidth="1"/>
    <col min="7707" max="7707" width="9" style="65" bestFit="1" customWidth="1"/>
    <col min="7708" max="7941" width="8.83203125" style="65"/>
    <col min="7942" max="7942" width="3.33203125" style="65" customWidth="1"/>
    <col min="7943" max="7943" width="10.5" style="65" bestFit="1" customWidth="1"/>
    <col min="7944" max="7944" width="11.5" style="65" bestFit="1" customWidth="1"/>
    <col min="7945" max="7945" width="11.33203125" style="65" customWidth="1"/>
    <col min="7946" max="7946" width="11.5" style="65" bestFit="1" customWidth="1"/>
    <col min="7947" max="7947" width="11" style="65" bestFit="1" customWidth="1"/>
    <col min="7948" max="7948" width="10.5" style="65" customWidth="1"/>
    <col min="7949" max="7949" width="9.5" style="65" bestFit="1" customWidth="1"/>
    <col min="7950" max="7950" width="11.33203125" style="65" bestFit="1" customWidth="1"/>
    <col min="7951" max="7951" width="11" style="65" customWidth="1"/>
    <col min="7952" max="7952" width="11.5" style="65" bestFit="1" customWidth="1"/>
    <col min="7953" max="7953" width="11.5" style="65" customWidth="1"/>
    <col min="7954" max="7954" width="10" style="65" customWidth="1"/>
    <col min="7955" max="7955" width="10.5" style="65" bestFit="1" customWidth="1"/>
    <col min="7956" max="7956" width="10.5" style="65" customWidth="1"/>
    <col min="7957" max="7957" width="11.33203125" style="65" customWidth="1"/>
    <col min="7958" max="7958" width="10.5" style="65" bestFit="1" customWidth="1"/>
    <col min="7959" max="7959" width="10" style="65" customWidth="1"/>
    <col min="7960" max="7960" width="11.5" style="65" bestFit="1" customWidth="1"/>
    <col min="7961" max="7961" width="12" style="65" customWidth="1"/>
    <col min="7962" max="7962" width="11.5" style="65" bestFit="1" customWidth="1"/>
    <col min="7963" max="7963" width="9" style="65" bestFit="1" customWidth="1"/>
    <col min="7964" max="8197" width="8.83203125" style="65"/>
    <col min="8198" max="8198" width="3.33203125" style="65" customWidth="1"/>
    <col min="8199" max="8199" width="10.5" style="65" bestFit="1" customWidth="1"/>
    <col min="8200" max="8200" width="11.5" style="65" bestFit="1" customWidth="1"/>
    <col min="8201" max="8201" width="11.33203125" style="65" customWidth="1"/>
    <col min="8202" max="8202" width="11.5" style="65" bestFit="1" customWidth="1"/>
    <col min="8203" max="8203" width="11" style="65" bestFit="1" customWidth="1"/>
    <col min="8204" max="8204" width="10.5" style="65" customWidth="1"/>
    <col min="8205" max="8205" width="9.5" style="65" bestFit="1" customWidth="1"/>
    <col min="8206" max="8206" width="11.33203125" style="65" bestFit="1" customWidth="1"/>
    <col min="8207" max="8207" width="11" style="65" customWidth="1"/>
    <col min="8208" max="8208" width="11.5" style="65" bestFit="1" customWidth="1"/>
    <col min="8209" max="8209" width="11.5" style="65" customWidth="1"/>
    <col min="8210" max="8210" width="10" style="65" customWidth="1"/>
    <col min="8211" max="8211" width="10.5" style="65" bestFit="1" customWidth="1"/>
    <col min="8212" max="8212" width="10.5" style="65" customWidth="1"/>
    <col min="8213" max="8213" width="11.33203125" style="65" customWidth="1"/>
    <col min="8214" max="8214" width="10.5" style="65" bestFit="1" customWidth="1"/>
    <col min="8215" max="8215" width="10" style="65" customWidth="1"/>
    <col min="8216" max="8216" width="11.5" style="65" bestFit="1" customWidth="1"/>
    <col min="8217" max="8217" width="12" style="65" customWidth="1"/>
    <col min="8218" max="8218" width="11.5" style="65" bestFit="1" customWidth="1"/>
    <col min="8219" max="8219" width="9" style="65" bestFit="1" customWidth="1"/>
    <col min="8220" max="8453" width="8.83203125" style="65"/>
    <col min="8454" max="8454" width="3.33203125" style="65" customWidth="1"/>
    <col min="8455" max="8455" width="10.5" style="65" bestFit="1" customWidth="1"/>
    <col min="8456" max="8456" width="11.5" style="65" bestFit="1" customWidth="1"/>
    <col min="8457" max="8457" width="11.33203125" style="65" customWidth="1"/>
    <col min="8458" max="8458" width="11.5" style="65" bestFit="1" customWidth="1"/>
    <col min="8459" max="8459" width="11" style="65" bestFit="1" customWidth="1"/>
    <col min="8460" max="8460" width="10.5" style="65" customWidth="1"/>
    <col min="8461" max="8461" width="9.5" style="65" bestFit="1" customWidth="1"/>
    <col min="8462" max="8462" width="11.33203125" style="65" bestFit="1" customWidth="1"/>
    <col min="8463" max="8463" width="11" style="65" customWidth="1"/>
    <col min="8464" max="8464" width="11.5" style="65" bestFit="1" customWidth="1"/>
    <col min="8465" max="8465" width="11.5" style="65" customWidth="1"/>
    <col min="8466" max="8466" width="10" style="65" customWidth="1"/>
    <col min="8467" max="8467" width="10.5" style="65" bestFit="1" customWidth="1"/>
    <col min="8468" max="8468" width="10.5" style="65" customWidth="1"/>
    <col min="8469" max="8469" width="11.33203125" style="65" customWidth="1"/>
    <col min="8470" max="8470" width="10.5" style="65" bestFit="1" customWidth="1"/>
    <col min="8471" max="8471" width="10" style="65" customWidth="1"/>
    <col min="8472" max="8472" width="11.5" style="65" bestFit="1" customWidth="1"/>
    <col min="8473" max="8473" width="12" style="65" customWidth="1"/>
    <col min="8474" max="8474" width="11.5" style="65" bestFit="1" customWidth="1"/>
    <col min="8475" max="8475" width="9" style="65" bestFit="1" customWidth="1"/>
    <col min="8476" max="8709" width="8.83203125" style="65"/>
    <col min="8710" max="8710" width="3.33203125" style="65" customWidth="1"/>
    <col min="8711" max="8711" width="10.5" style="65" bestFit="1" customWidth="1"/>
    <col min="8712" max="8712" width="11.5" style="65" bestFit="1" customWidth="1"/>
    <col min="8713" max="8713" width="11.33203125" style="65" customWidth="1"/>
    <col min="8714" max="8714" width="11.5" style="65" bestFit="1" customWidth="1"/>
    <col min="8715" max="8715" width="11" style="65" bestFit="1" customWidth="1"/>
    <col min="8716" max="8716" width="10.5" style="65" customWidth="1"/>
    <col min="8717" max="8717" width="9.5" style="65" bestFit="1" customWidth="1"/>
    <col min="8718" max="8718" width="11.33203125" style="65" bestFit="1" customWidth="1"/>
    <col min="8719" max="8719" width="11" style="65" customWidth="1"/>
    <col min="8720" max="8720" width="11.5" style="65" bestFit="1" customWidth="1"/>
    <col min="8721" max="8721" width="11.5" style="65" customWidth="1"/>
    <col min="8722" max="8722" width="10" style="65" customWidth="1"/>
    <col min="8723" max="8723" width="10.5" style="65" bestFit="1" customWidth="1"/>
    <col min="8724" max="8724" width="10.5" style="65" customWidth="1"/>
    <col min="8725" max="8725" width="11.33203125" style="65" customWidth="1"/>
    <col min="8726" max="8726" width="10.5" style="65" bestFit="1" customWidth="1"/>
    <col min="8727" max="8727" width="10" style="65" customWidth="1"/>
    <col min="8728" max="8728" width="11.5" style="65" bestFit="1" customWidth="1"/>
    <col min="8729" max="8729" width="12" style="65" customWidth="1"/>
    <col min="8730" max="8730" width="11.5" style="65" bestFit="1" customWidth="1"/>
    <col min="8731" max="8731" width="9" style="65" bestFit="1" customWidth="1"/>
    <col min="8732" max="8965" width="8.83203125" style="65"/>
    <col min="8966" max="8966" width="3.33203125" style="65" customWidth="1"/>
    <col min="8967" max="8967" width="10.5" style="65" bestFit="1" customWidth="1"/>
    <col min="8968" max="8968" width="11.5" style="65" bestFit="1" customWidth="1"/>
    <col min="8969" max="8969" width="11.33203125" style="65" customWidth="1"/>
    <col min="8970" max="8970" width="11.5" style="65" bestFit="1" customWidth="1"/>
    <col min="8971" max="8971" width="11" style="65" bestFit="1" customWidth="1"/>
    <col min="8972" max="8972" width="10.5" style="65" customWidth="1"/>
    <col min="8973" max="8973" width="9.5" style="65" bestFit="1" customWidth="1"/>
    <col min="8974" max="8974" width="11.33203125" style="65" bestFit="1" customWidth="1"/>
    <col min="8975" max="8975" width="11" style="65" customWidth="1"/>
    <col min="8976" max="8976" width="11.5" style="65" bestFit="1" customWidth="1"/>
    <col min="8977" max="8977" width="11.5" style="65" customWidth="1"/>
    <col min="8978" max="8978" width="10" style="65" customWidth="1"/>
    <col min="8979" max="8979" width="10.5" style="65" bestFit="1" customWidth="1"/>
    <col min="8980" max="8980" width="10.5" style="65" customWidth="1"/>
    <col min="8981" max="8981" width="11.33203125" style="65" customWidth="1"/>
    <col min="8982" max="8982" width="10.5" style="65" bestFit="1" customWidth="1"/>
    <col min="8983" max="8983" width="10" style="65" customWidth="1"/>
    <col min="8984" max="8984" width="11.5" style="65" bestFit="1" customWidth="1"/>
    <col min="8985" max="8985" width="12" style="65" customWidth="1"/>
    <col min="8986" max="8986" width="11.5" style="65" bestFit="1" customWidth="1"/>
    <col min="8987" max="8987" width="9" style="65" bestFit="1" customWidth="1"/>
    <col min="8988" max="9221" width="8.83203125" style="65"/>
    <col min="9222" max="9222" width="3.33203125" style="65" customWidth="1"/>
    <col min="9223" max="9223" width="10.5" style="65" bestFit="1" customWidth="1"/>
    <col min="9224" max="9224" width="11.5" style="65" bestFit="1" customWidth="1"/>
    <col min="9225" max="9225" width="11.33203125" style="65" customWidth="1"/>
    <col min="9226" max="9226" width="11.5" style="65" bestFit="1" customWidth="1"/>
    <col min="9227" max="9227" width="11" style="65" bestFit="1" customWidth="1"/>
    <col min="9228" max="9228" width="10.5" style="65" customWidth="1"/>
    <col min="9229" max="9229" width="9.5" style="65" bestFit="1" customWidth="1"/>
    <col min="9230" max="9230" width="11.33203125" style="65" bestFit="1" customWidth="1"/>
    <col min="9231" max="9231" width="11" style="65" customWidth="1"/>
    <col min="9232" max="9232" width="11.5" style="65" bestFit="1" customWidth="1"/>
    <col min="9233" max="9233" width="11.5" style="65" customWidth="1"/>
    <col min="9234" max="9234" width="10" style="65" customWidth="1"/>
    <col min="9235" max="9235" width="10.5" style="65" bestFit="1" customWidth="1"/>
    <col min="9236" max="9236" width="10.5" style="65" customWidth="1"/>
    <col min="9237" max="9237" width="11.33203125" style="65" customWidth="1"/>
    <col min="9238" max="9238" width="10.5" style="65" bestFit="1" customWidth="1"/>
    <col min="9239" max="9239" width="10" style="65" customWidth="1"/>
    <col min="9240" max="9240" width="11.5" style="65" bestFit="1" customWidth="1"/>
    <col min="9241" max="9241" width="12" style="65" customWidth="1"/>
    <col min="9242" max="9242" width="11.5" style="65" bestFit="1" customWidth="1"/>
    <col min="9243" max="9243" width="9" style="65" bestFit="1" customWidth="1"/>
    <col min="9244" max="9477" width="8.83203125" style="65"/>
    <col min="9478" max="9478" width="3.33203125" style="65" customWidth="1"/>
    <col min="9479" max="9479" width="10.5" style="65" bestFit="1" customWidth="1"/>
    <col min="9480" max="9480" width="11.5" style="65" bestFit="1" customWidth="1"/>
    <col min="9481" max="9481" width="11.33203125" style="65" customWidth="1"/>
    <col min="9482" max="9482" width="11.5" style="65" bestFit="1" customWidth="1"/>
    <col min="9483" max="9483" width="11" style="65" bestFit="1" customWidth="1"/>
    <col min="9484" max="9484" width="10.5" style="65" customWidth="1"/>
    <col min="9485" max="9485" width="9.5" style="65" bestFit="1" customWidth="1"/>
    <col min="9486" max="9486" width="11.33203125" style="65" bestFit="1" customWidth="1"/>
    <col min="9487" max="9487" width="11" style="65" customWidth="1"/>
    <col min="9488" max="9488" width="11.5" style="65" bestFit="1" customWidth="1"/>
    <col min="9489" max="9489" width="11.5" style="65" customWidth="1"/>
    <col min="9490" max="9490" width="10" style="65" customWidth="1"/>
    <col min="9491" max="9491" width="10.5" style="65" bestFit="1" customWidth="1"/>
    <col min="9492" max="9492" width="10.5" style="65" customWidth="1"/>
    <col min="9493" max="9493" width="11.33203125" style="65" customWidth="1"/>
    <col min="9494" max="9494" width="10.5" style="65" bestFit="1" customWidth="1"/>
    <col min="9495" max="9495" width="10" style="65" customWidth="1"/>
    <col min="9496" max="9496" width="11.5" style="65" bestFit="1" customWidth="1"/>
    <col min="9497" max="9497" width="12" style="65" customWidth="1"/>
    <col min="9498" max="9498" width="11.5" style="65" bestFit="1" customWidth="1"/>
    <col min="9499" max="9499" width="9" style="65" bestFit="1" customWidth="1"/>
    <col min="9500" max="9733" width="8.83203125" style="65"/>
    <col min="9734" max="9734" width="3.33203125" style="65" customWidth="1"/>
    <col min="9735" max="9735" width="10.5" style="65" bestFit="1" customWidth="1"/>
    <col min="9736" max="9736" width="11.5" style="65" bestFit="1" customWidth="1"/>
    <col min="9737" max="9737" width="11.33203125" style="65" customWidth="1"/>
    <col min="9738" max="9738" width="11.5" style="65" bestFit="1" customWidth="1"/>
    <col min="9739" max="9739" width="11" style="65" bestFit="1" customWidth="1"/>
    <col min="9740" max="9740" width="10.5" style="65" customWidth="1"/>
    <col min="9741" max="9741" width="9.5" style="65" bestFit="1" customWidth="1"/>
    <col min="9742" max="9742" width="11.33203125" style="65" bestFit="1" customWidth="1"/>
    <col min="9743" max="9743" width="11" style="65" customWidth="1"/>
    <col min="9744" max="9744" width="11.5" style="65" bestFit="1" customWidth="1"/>
    <col min="9745" max="9745" width="11.5" style="65" customWidth="1"/>
    <col min="9746" max="9746" width="10" style="65" customWidth="1"/>
    <col min="9747" max="9747" width="10.5" style="65" bestFit="1" customWidth="1"/>
    <col min="9748" max="9748" width="10.5" style="65" customWidth="1"/>
    <col min="9749" max="9749" width="11.33203125" style="65" customWidth="1"/>
    <col min="9750" max="9750" width="10.5" style="65" bestFit="1" customWidth="1"/>
    <col min="9751" max="9751" width="10" style="65" customWidth="1"/>
    <col min="9752" max="9752" width="11.5" style="65" bestFit="1" customWidth="1"/>
    <col min="9753" max="9753" width="12" style="65" customWidth="1"/>
    <col min="9754" max="9754" width="11.5" style="65" bestFit="1" customWidth="1"/>
    <col min="9755" max="9755" width="9" style="65" bestFit="1" customWidth="1"/>
    <col min="9756" max="9989" width="8.83203125" style="65"/>
    <col min="9990" max="9990" width="3.33203125" style="65" customWidth="1"/>
    <col min="9991" max="9991" width="10.5" style="65" bestFit="1" customWidth="1"/>
    <col min="9992" max="9992" width="11.5" style="65" bestFit="1" customWidth="1"/>
    <col min="9993" max="9993" width="11.33203125" style="65" customWidth="1"/>
    <col min="9994" max="9994" width="11.5" style="65" bestFit="1" customWidth="1"/>
    <col min="9995" max="9995" width="11" style="65" bestFit="1" customWidth="1"/>
    <col min="9996" max="9996" width="10.5" style="65" customWidth="1"/>
    <col min="9997" max="9997" width="9.5" style="65" bestFit="1" customWidth="1"/>
    <col min="9998" max="9998" width="11.33203125" style="65" bestFit="1" customWidth="1"/>
    <col min="9999" max="9999" width="11" style="65" customWidth="1"/>
    <col min="10000" max="10000" width="11.5" style="65" bestFit="1" customWidth="1"/>
    <col min="10001" max="10001" width="11.5" style="65" customWidth="1"/>
    <col min="10002" max="10002" width="10" style="65" customWidth="1"/>
    <col min="10003" max="10003" width="10.5" style="65" bestFit="1" customWidth="1"/>
    <col min="10004" max="10004" width="10.5" style="65" customWidth="1"/>
    <col min="10005" max="10005" width="11.33203125" style="65" customWidth="1"/>
    <col min="10006" max="10006" width="10.5" style="65" bestFit="1" customWidth="1"/>
    <col min="10007" max="10007" width="10" style="65" customWidth="1"/>
    <col min="10008" max="10008" width="11.5" style="65" bestFit="1" customWidth="1"/>
    <col min="10009" max="10009" width="12" style="65" customWidth="1"/>
    <col min="10010" max="10010" width="11.5" style="65" bestFit="1" customWidth="1"/>
    <col min="10011" max="10011" width="9" style="65" bestFit="1" customWidth="1"/>
    <col min="10012" max="10245" width="8.83203125" style="65"/>
    <col min="10246" max="10246" width="3.33203125" style="65" customWidth="1"/>
    <col min="10247" max="10247" width="10.5" style="65" bestFit="1" customWidth="1"/>
    <col min="10248" max="10248" width="11.5" style="65" bestFit="1" customWidth="1"/>
    <col min="10249" max="10249" width="11.33203125" style="65" customWidth="1"/>
    <col min="10250" max="10250" width="11.5" style="65" bestFit="1" customWidth="1"/>
    <col min="10251" max="10251" width="11" style="65" bestFit="1" customWidth="1"/>
    <col min="10252" max="10252" width="10.5" style="65" customWidth="1"/>
    <col min="10253" max="10253" width="9.5" style="65" bestFit="1" customWidth="1"/>
    <col min="10254" max="10254" width="11.33203125" style="65" bestFit="1" customWidth="1"/>
    <col min="10255" max="10255" width="11" style="65" customWidth="1"/>
    <col min="10256" max="10256" width="11.5" style="65" bestFit="1" customWidth="1"/>
    <col min="10257" max="10257" width="11.5" style="65" customWidth="1"/>
    <col min="10258" max="10258" width="10" style="65" customWidth="1"/>
    <col min="10259" max="10259" width="10.5" style="65" bestFit="1" customWidth="1"/>
    <col min="10260" max="10260" width="10.5" style="65" customWidth="1"/>
    <col min="10261" max="10261" width="11.33203125" style="65" customWidth="1"/>
    <col min="10262" max="10262" width="10.5" style="65" bestFit="1" customWidth="1"/>
    <col min="10263" max="10263" width="10" style="65" customWidth="1"/>
    <col min="10264" max="10264" width="11.5" style="65" bestFit="1" customWidth="1"/>
    <col min="10265" max="10265" width="12" style="65" customWidth="1"/>
    <col min="10266" max="10266" width="11.5" style="65" bestFit="1" customWidth="1"/>
    <col min="10267" max="10267" width="9" style="65" bestFit="1" customWidth="1"/>
    <col min="10268" max="10501" width="8.83203125" style="65"/>
    <col min="10502" max="10502" width="3.33203125" style="65" customWidth="1"/>
    <col min="10503" max="10503" width="10.5" style="65" bestFit="1" customWidth="1"/>
    <col min="10504" max="10504" width="11.5" style="65" bestFit="1" customWidth="1"/>
    <col min="10505" max="10505" width="11.33203125" style="65" customWidth="1"/>
    <col min="10506" max="10506" width="11.5" style="65" bestFit="1" customWidth="1"/>
    <col min="10507" max="10507" width="11" style="65" bestFit="1" customWidth="1"/>
    <col min="10508" max="10508" width="10.5" style="65" customWidth="1"/>
    <col min="10509" max="10509" width="9.5" style="65" bestFit="1" customWidth="1"/>
    <col min="10510" max="10510" width="11.33203125" style="65" bestFit="1" customWidth="1"/>
    <col min="10511" max="10511" width="11" style="65" customWidth="1"/>
    <col min="10512" max="10512" width="11.5" style="65" bestFit="1" customWidth="1"/>
    <col min="10513" max="10513" width="11.5" style="65" customWidth="1"/>
    <col min="10514" max="10514" width="10" style="65" customWidth="1"/>
    <col min="10515" max="10515" width="10.5" style="65" bestFit="1" customWidth="1"/>
    <col min="10516" max="10516" width="10.5" style="65" customWidth="1"/>
    <col min="10517" max="10517" width="11.33203125" style="65" customWidth="1"/>
    <col min="10518" max="10518" width="10.5" style="65" bestFit="1" customWidth="1"/>
    <col min="10519" max="10519" width="10" style="65" customWidth="1"/>
    <col min="10520" max="10520" width="11.5" style="65" bestFit="1" customWidth="1"/>
    <col min="10521" max="10521" width="12" style="65" customWidth="1"/>
    <col min="10522" max="10522" width="11.5" style="65" bestFit="1" customWidth="1"/>
    <col min="10523" max="10523" width="9" style="65" bestFit="1" customWidth="1"/>
    <col min="10524" max="10757" width="8.83203125" style="65"/>
    <col min="10758" max="10758" width="3.33203125" style="65" customWidth="1"/>
    <col min="10759" max="10759" width="10.5" style="65" bestFit="1" customWidth="1"/>
    <col min="10760" max="10760" width="11.5" style="65" bestFit="1" customWidth="1"/>
    <col min="10761" max="10761" width="11.33203125" style="65" customWidth="1"/>
    <col min="10762" max="10762" width="11.5" style="65" bestFit="1" customWidth="1"/>
    <col min="10763" max="10763" width="11" style="65" bestFit="1" customWidth="1"/>
    <col min="10764" max="10764" width="10.5" style="65" customWidth="1"/>
    <col min="10765" max="10765" width="9.5" style="65" bestFit="1" customWidth="1"/>
    <col min="10766" max="10766" width="11.33203125" style="65" bestFit="1" customWidth="1"/>
    <col min="10767" max="10767" width="11" style="65" customWidth="1"/>
    <col min="10768" max="10768" width="11.5" style="65" bestFit="1" customWidth="1"/>
    <col min="10769" max="10769" width="11.5" style="65" customWidth="1"/>
    <col min="10770" max="10770" width="10" style="65" customWidth="1"/>
    <col min="10771" max="10771" width="10.5" style="65" bestFit="1" customWidth="1"/>
    <col min="10772" max="10772" width="10.5" style="65" customWidth="1"/>
    <col min="10773" max="10773" width="11.33203125" style="65" customWidth="1"/>
    <col min="10774" max="10774" width="10.5" style="65" bestFit="1" customWidth="1"/>
    <col min="10775" max="10775" width="10" style="65" customWidth="1"/>
    <col min="10776" max="10776" width="11.5" style="65" bestFit="1" customWidth="1"/>
    <col min="10777" max="10777" width="12" style="65" customWidth="1"/>
    <col min="10778" max="10778" width="11.5" style="65" bestFit="1" customWidth="1"/>
    <col min="10779" max="10779" width="9" style="65" bestFit="1" customWidth="1"/>
    <col min="10780" max="11013" width="8.83203125" style="65"/>
    <col min="11014" max="11014" width="3.33203125" style="65" customWidth="1"/>
    <col min="11015" max="11015" width="10.5" style="65" bestFit="1" customWidth="1"/>
    <col min="11016" max="11016" width="11.5" style="65" bestFit="1" customWidth="1"/>
    <col min="11017" max="11017" width="11.33203125" style="65" customWidth="1"/>
    <col min="11018" max="11018" width="11.5" style="65" bestFit="1" customWidth="1"/>
    <col min="11019" max="11019" width="11" style="65" bestFit="1" customWidth="1"/>
    <col min="11020" max="11020" width="10.5" style="65" customWidth="1"/>
    <col min="11021" max="11021" width="9.5" style="65" bestFit="1" customWidth="1"/>
    <col min="11022" max="11022" width="11.33203125" style="65" bestFit="1" customWidth="1"/>
    <col min="11023" max="11023" width="11" style="65" customWidth="1"/>
    <col min="11024" max="11024" width="11.5" style="65" bestFit="1" customWidth="1"/>
    <col min="11025" max="11025" width="11.5" style="65" customWidth="1"/>
    <col min="11026" max="11026" width="10" style="65" customWidth="1"/>
    <col min="11027" max="11027" width="10.5" style="65" bestFit="1" customWidth="1"/>
    <col min="11028" max="11028" width="10.5" style="65" customWidth="1"/>
    <col min="11029" max="11029" width="11.33203125" style="65" customWidth="1"/>
    <col min="11030" max="11030" width="10.5" style="65" bestFit="1" customWidth="1"/>
    <col min="11031" max="11031" width="10" style="65" customWidth="1"/>
    <col min="11032" max="11032" width="11.5" style="65" bestFit="1" customWidth="1"/>
    <col min="11033" max="11033" width="12" style="65" customWidth="1"/>
    <col min="11034" max="11034" width="11.5" style="65" bestFit="1" customWidth="1"/>
    <col min="11035" max="11035" width="9" style="65" bestFit="1" customWidth="1"/>
    <col min="11036" max="11269" width="8.83203125" style="65"/>
    <col min="11270" max="11270" width="3.33203125" style="65" customWidth="1"/>
    <col min="11271" max="11271" width="10.5" style="65" bestFit="1" customWidth="1"/>
    <col min="11272" max="11272" width="11.5" style="65" bestFit="1" customWidth="1"/>
    <col min="11273" max="11273" width="11.33203125" style="65" customWidth="1"/>
    <col min="11274" max="11274" width="11.5" style="65" bestFit="1" customWidth="1"/>
    <col min="11275" max="11275" width="11" style="65" bestFit="1" customWidth="1"/>
    <col min="11276" max="11276" width="10.5" style="65" customWidth="1"/>
    <col min="11277" max="11277" width="9.5" style="65" bestFit="1" customWidth="1"/>
    <col min="11278" max="11278" width="11.33203125" style="65" bestFit="1" customWidth="1"/>
    <col min="11279" max="11279" width="11" style="65" customWidth="1"/>
    <col min="11280" max="11280" width="11.5" style="65" bestFit="1" customWidth="1"/>
    <col min="11281" max="11281" width="11.5" style="65" customWidth="1"/>
    <col min="11282" max="11282" width="10" style="65" customWidth="1"/>
    <col min="11283" max="11283" width="10.5" style="65" bestFit="1" customWidth="1"/>
    <col min="11284" max="11284" width="10.5" style="65" customWidth="1"/>
    <col min="11285" max="11285" width="11.33203125" style="65" customWidth="1"/>
    <col min="11286" max="11286" width="10.5" style="65" bestFit="1" customWidth="1"/>
    <col min="11287" max="11287" width="10" style="65" customWidth="1"/>
    <col min="11288" max="11288" width="11.5" style="65" bestFit="1" customWidth="1"/>
    <col min="11289" max="11289" width="12" style="65" customWidth="1"/>
    <col min="11290" max="11290" width="11.5" style="65" bestFit="1" customWidth="1"/>
    <col min="11291" max="11291" width="9" style="65" bestFit="1" customWidth="1"/>
    <col min="11292" max="11525" width="8.83203125" style="65"/>
    <col min="11526" max="11526" width="3.33203125" style="65" customWidth="1"/>
    <col min="11527" max="11527" width="10.5" style="65" bestFit="1" customWidth="1"/>
    <col min="11528" max="11528" width="11.5" style="65" bestFit="1" customWidth="1"/>
    <col min="11529" max="11529" width="11.33203125" style="65" customWidth="1"/>
    <col min="11530" max="11530" width="11.5" style="65" bestFit="1" customWidth="1"/>
    <col min="11531" max="11531" width="11" style="65" bestFit="1" customWidth="1"/>
    <col min="11532" max="11532" width="10.5" style="65" customWidth="1"/>
    <col min="11533" max="11533" width="9.5" style="65" bestFit="1" customWidth="1"/>
    <col min="11534" max="11534" width="11.33203125" style="65" bestFit="1" customWidth="1"/>
    <col min="11535" max="11535" width="11" style="65" customWidth="1"/>
    <col min="11536" max="11536" width="11.5" style="65" bestFit="1" customWidth="1"/>
    <col min="11537" max="11537" width="11.5" style="65" customWidth="1"/>
    <col min="11538" max="11538" width="10" style="65" customWidth="1"/>
    <col min="11539" max="11539" width="10.5" style="65" bestFit="1" customWidth="1"/>
    <col min="11540" max="11540" width="10.5" style="65" customWidth="1"/>
    <col min="11541" max="11541" width="11.33203125" style="65" customWidth="1"/>
    <col min="11542" max="11542" width="10.5" style="65" bestFit="1" customWidth="1"/>
    <col min="11543" max="11543" width="10" style="65" customWidth="1"/>
    <col min="11544" max="11544" width="11.5" style="65" bestFit="1" customWidth="1"/>
    <col min="11545" max="11545" width="12" style="65" customWidth="1"/>
    <col min="11546" max="11546" width="11.5" style="65" bestFit="1" customWidth="1"/>
    <col min="11547" max="11547" width="9" style="65" bestFit="1" customWidth="1"/>
    <col min="11548" max="11781" width="8.83203125" style="65"/>
    <col min="11782" max="11782" width="3.33203125" style="65" customWidth="1"/>
    <col min="11783" max="11783" width="10.5" style="65" bestFit="1" customWidth="1"/>
    <col min="11784" max="11784" width="11.5" style="65" bestFit="1" customWidth="1"/>
    <col min="11785" max="11785" width="11.33203125" style="65" customWidth="1"/>
    <col min="11786" max="11786" width="11.5" style="65" bestFit="1" customWidth="1"/>
    <col min="11787" max="11787" width="11" style="65" bestFit="1" customWidth="1"/>
    <col min="11788" max="11788" width="10.5" style="65" customWidth="1"/>
    <col min="11789" max="11789" width="9.5" style="65" bestFit="1" customWidth="1"/>
    <col min="11790" max="11790" width="11.33203125" style="65" bestFit="1" customWidth="1"/>
    <col min="11791" max="11791" width="11" style="65" customWidth="1"/>
    <col min="11792" max="11792" width="11.5" style="65" bestFit="1" customWidth="1"/>
    <col min="11793" max="11793" width="11.5" style="65" customWidth="1"/>
    <col min="11794" max="11794" width="10" style="65" customWidth="1"/>
    <col min="11795" max="11795" width="10.5" style="65" bestFit="1" customWidth="1"/>
    <col min="11796" max="11796" width="10.5" style="65" customWidth="1"/>
    <col min="11797" max="11797" width="11.33203125" style="65" customWidth="1"/>
    <col min="11798" max="11798" width="10.5" style="65" bestFit="1" customWidth="1"/>
    <col min="11799" max="11799" width="10" style="65" customWidth="1"/>
    <col min="11800" max="11800" width="11.5" style="65" bestFit="1" customWidth="1"/>
    <col min="11801" max="11801" width="12" style="65" customWidth="1"/>
    <col min="11802" max="11802" width="11.5" style="65" bestFit="1" customWidth="1"/>
    <col min="11803" max="11803" width="9" style="65" bestFit="1" customWidth="1"/>
    <col min="11804" max="12037" width="8.83203125" style="65"/>
    <col min="12038" max="12038" width="3.33203125" style="65" customWidth="1"/>
    <col min="12039" max="12039" width="10.5" style="65" bestFit="1" customWidth="1"/>
    <col min="12040" max="12040" width="11.5" style="65" bestFit="1" customWidth="1"/>
    <col min="12041" max="12041" width="11.33203125" style="65" customWidth="1"/>
    <col min="12042" max="12042" width="11.5" style="65" bestFit="1" customWidth="1"/>
    <col min="12043" max="12043" width="11" style="65" bestFit="1" customWidth="1"/>
    <col min="12044" max="12044" width="10.5" style="65" customWidth="1"/>
    <col min="12045" max="12045" width="9.5" style="65" bestFit="1" customWidth="1"/>
    <col min="12046" max="12046" width="11.33203125" style="65" bestFit="1" customWidth="1"/>
    <col min="12047" max="12047" width="11" style="65" customWidth="1"/>
    <col min="12048" max="12048" width="11.5" style="65" bestFit="1" customWidth="1"/>
    <col min="12049" max="12049" width="11.5" style="65" customWidth="1"/>
    <col min="12050" max="12050" width="10" style="65" customWidth="1"/>
    <col min="12051" max="12051" width="10.5" style="65" bestFit="1" customWidth="1"/>
    <col min="12052" max="12052" width="10.5" style="65" customWidth="1"/>
    <col min="12053" max="12053" width="11.33203125" style="65" customWidth="1"/>
    <col min="12054" max="12054" width="10.5" style="65" bestFit="1" customWidth="1"/>
    <col min="12055" max="12055" width="10" style="65" customWidth="1"/>
    <col min="12056" max="12056" width="11.5" style="65" bestFit="1" customWidth="1"/>
    <col min="12057" max="12057" width="12" style="65" customWidth="1"/>
    <col min="12058" max="12058" width="11.5" style="65" bestFit="1" customWidth="1"/>
    <col min="12059" max="12059" width="9" style="65" bestFit="1" customWidth="1"/>
    <col min="12060" max="12293" width="8.83203125" style="65"/>
    <col min="12294" max="12294" width="3.33203125" style="65" customWidth="1"/>
    <col min="12295" max="12295" width="10.5" style="65" bestFit="1" customWidth="1"/>
    <col min="12296" max="12296" width="11.5" style="65" bestFit="1" customWidth="1"/>
    <col min="12297" max="12297" width="11.33203125" style="65" customWidth="1"/>
    <col min="12298" max="12298" width="11.5" style="65" bestFit="1" customWidth="1"/>
    <col min="12299" max="12299" width="11" style="65" bestFit="1" customWidth="1"/>
    <col min="12300" max="12300" width="10.5" style="65" customWidth="1"/>
    <col min="12301" max="12301" width="9.5" style="65" bestFit="1" customWidth="1"/>
    <col min="12302" max="12302" width="11.33203125" style="65" bestFit="1" customWidth="1"/>
    <col min="12303" max="12303" width="11" style="65" customWidth="1"/>
    <col min="12304" max="12304" width="11.5" style="65" bestFit="1" customWidth="1"/>
    <col min="12305" max="12305" width="11.5" style="65" customWidth="1"/>
    <col min="12306" max="12306" width="10" style="65" customWidth="1"/>
    <col min="12307" max="12307" width="10.5" style="65" bestFit="1" customWidth="1"/>
    <col min="12308" max="12308" width="10.5" style="65" customWidth="1"/>
    <col min="12309" max="12309" width="11.33203125" style="65" customWidth="1"/>
    <col min="12310" max="12310" width="10.5" style="65" bestFit="1" customWidth="1"/>
    <col min="12311" max="12311" width="10" style="65" customWidth="1"/>
    <col min="12312" max="12312" width="11.5" style="65" bestFit="1" customWidth="1"/>
    <col min="12313" max="12313" width="12" style="65" customWidth="1"/>
    <col min="12314" max="12314" width="11.5" style="65" bestFit="1" customWidth="1"/>
    <col min="12315" max="12315" width="9" style="65" bestFit="1" customWidth="1"/>
    <col min="12316" max="12549" width="8.83203125" style="65"/>
    <col min="12550" max="12550" width="3.33203125" style="65" customWidth="1"/>
    <col min="12551" max="12551" width="10.5" style="65" bestFit="1" customWidth="1"/>
    <col min="12552" max="12552" width="11.5" style="65" bestFit="1" customWidth="1"/>
    <col min="12553" max="12553" width="11.33203125" style="65" customWidth="1"/>
    <col min="12554" max="12554" width="11.5" style="65" bestFit="1" customWidth="1"/>
    <col min="12555" max="12555" width="11" style="65" bestFit="1" customWidth="1"/>
    <col min="12556" max="12556" width="10.5" style="65" customWidth="1"/>
    <col min="12557" max="12557" width="9.5" style="65" bestFit="1" customWidth="1"/>
    <col min="12558" max="12558" width="11.33203125" style="65" bestFit="1" customWidth="1"/>
    <col min="12559" max="12559" width="11" style="65" customWidth="1"/>
    <col min="12560" max="12560" width="11.5" style="65" bestFit="1" customWidth="1"/>
    <col min="12561" max="12561" width="11.5" style="65" customWidth="1"/>
    <col min="12562" max="12562" width="10" style="65" customWidth="1"/>
    <col min="12563" max="12563" width="10.5" style="65" bestFit="1" customWidth="1"/>
    <col min="12564" max="12564" width="10.5" style="65" customWidth="1"/>
    <col min="12565" max="12565" width="11.33203125" style="65" customWidth="1"/>
    <col min="12566" max="12566" width="10.5" style="65" bestFit="1" customWidth="1"/>
    <col min="12567" max="12567" width="10" style="65" customWidth="1"/>
    <col min="12568" max="12568" width="11.5" style="65" bestFit="1" customWidth="1"/>
    <col min="12569" max="12569" width="12" style="65" customWidth="1"/>
    <col min="12570" max="12570" width="11.5" style="65" bestFit="1" customWidth="1"/>
    <col min="12571" max="12571" width="9" style="65" bestFit="1" customWidth="1"/>
    <col min="12572" max="12805" width="8.83203125" style="65"/>
    <col min="12806" max="12806" width="3.33203125" style="65" customWidth="1"/>
    <col min="12807" max="12807" width="10.5" style="65" bestFit="1" customWidth="1"/>
    <col min="12808" max="12808" width="11.5" style="65" bestFit="1" customWidth="1"/>
    <col min="12809" max="12809" width="11.33203125" style="65" customWidth="1"/>
    <col min="12810" max="12810" width="11.5" style="65" bestFit="1" customWidth="1"/>
    <col min="12811" max="12811" width="11" style="65" bestFit="1" customWidth="1"/>
    <col min="12812" max="12812" width="10.5" style="65" customWidth="1"/>
    <col min="12813" max="12813" width="9.5" style="65" bestFit="1" customWidth="1"/>
    <col min="12814" max="12814" width="11.33203125" style="65" bestFit="1" customWidth="1"/>
    <col min="12815" max="12815" width="11" style="65" customWidth="1"/>
    <col min="12816" max="12816" width="11.5" style="65" bestFit="1" customWidth="1"/>
    <col min="12817" max="12817" width="11.5" style="65" customWidth="1"/>
    <col min="12818" max="12818" width="10" style="65" customWidth="1"/>
    <col min="12819" max="12819" width="10.5" style="65" bestFit="1" customWidth="1"/>
    <col min="12820" max="12820" width="10.5" style="65" customWidth="1"/>
    <col min="12821" max="12821" width="11.33203125" style="65" customWidth="1"/>
    <col min="12822" max="12822" width="10.5" style="65" bestFit="1" customWidth="1"/>
    <col min="12823" max="12823" width="10" style="65" customWidth="1"/>
    <col min="12824" max="12824" width="11.5" style="65" bestFit="1" customWidth="1"/>
    <col min="12825" max="12825" width="12" style="65" customWidth="1"/>
    <col min="12826" max="12826" width="11.5" style="65" bestFit="1" customWidth="1"/>
    <col min="12827" max="12827" width="9" style="65" bestFit="1" customWidth="1"/>
    <col min="12828" max="13061" width="8.83203125" style="65"/>
    <col min="13062" max="13062" width="3.33203125" style="65" customWidth="1"/>
    <col min="13063" max="13063" width="10.5" style="65" bestFit="1" customWidth="1"/>
    <col min="13064" max="13064" width="11.5" style="65" bestFit="1" customWidth="1"/>
    <col min="13065" max="13065" width="11.33203125" style="65" customWidth="1"/>
    <col min="13066" max="13066" width="11.5" style="65" bestFit="1" customWidth="1"/>
    <col min="13067" max="13067" width="11" style="65" bestFit="1" customWidth="1"/>
    <col min="13068" max="13068" width="10.5" style="65" customWidth="1"/>
    <col min="13069" max="13069" width="9.5" style="65" bestFit="1" customWidth="1"/>
    <col min="13070" max="13070" width="11.33203125" style="65" bestFit="1" customWidth="1"/>
    <col min="13071" max="13071" width="11" style="65" customWidth="1"/>
    <col min="13072" max="13072" width="11.5" style="65" bestFit="1" customWidth="1"/>
    <col min="13073" max="13073" width="11.5" style="65" customWidth="1"/>
    <col min="13074" max="13074" width="10" style="65" customWidth="1"/>
    <col min="13075" max="13075" width="10.5" style="65" bestFit="1" customWidth="1"/>
    <col min="13076" max="13076" width="10.5" style="65" customWidth="1"/>
    <col min="13077" max="13077" width="11.33203125" style="65" customWidth="1"/>
    <col min="13078" max="13078" width="10.5" style="65" bestFit="1" customWidth="1"/>
    <col min="13079" max="13079" width="10" style="65" customWidth="1"/>
    <col min="13080" max="13080" width="11.5" style="65" bestFit="1" customWidth="1"/>
    <col min="13081" max="13081" width="12" style="65" customWidth="1"/>
    <col min="13082" max="13082" width="11.5" style="65" bestFit="1" customWidth="1"/>
    <col min="13083" max="13083" width="9" style="65" bestFit="1" customWidth="1"/>
    <col min="13084" max="13317" width="8.83203125" style="65"/>
    <col min="13318" max="13318" width="3.33203125" style="65" customWidth="1"/>
    <col min="13319" max="13319" width="10.5" style="65" bestFit="1" customWidth="1"/>
    <col min="13320" max="13320" width="11.5" style="65" bestFit="1" customWidth="1"/>
    <col min="13321" max="13321" width="11.33203125" style="65" customWidth="1"/>
    <col min="13322" max="13322" width="11.5" style="65" bestFit="1" customWidth="1"/>
    <col min="13323" max="13323" width="11" style="65" bestFit="1" customWidth="1"/>
    <col min="13324" max="13324" width="10.5" style="65" customWidth="1"/>
    <col min="13325" max="13325" width="9.5" style="65" bestFit="1" customWidth="1"/>
    <col min="13326" max="13326" width="11.33203125" style="65" bestFit="1" customWidth="1"/>
    <col min="13327" max="13327" width="11" style="65" customWidth="1"/>
    <col min="13328" max="13328" width="11.5" style="65" bestFit="1" customWidth="1"/>
    <col min="13329" max="13329" width="11.5" style="65" customWidth="1"/>
    <col min="13330" max="13330" width="10" style="65" customWidth="1"/>
    <col min="13331" max="13331" width="10.5" style="65" bestFit="1" customWidth="1"/>
    <col min="13332" max="13332" width="10.5" style="65" customWidth="1"/>
    <col min="13333" max="13333" width="11.33203125" style="65" customWidth="1"/>
    <col min="13334" max="13334" width="10.5" style="65" bestFit="1" customWidth="1"/>
    <col min="13335" max="13335" width="10" style="65" customWidth="1"/>
    <col min="13336" max="13336" width="11.5" style="65" bestFit="1" customWidth="1"/>
    <col min="13337" max="13337" width="12" style="65" customWidth="1"/>
    <col min="13338" max="13338" width="11.5" style="65" bestFit="1" customWidth="1"/>
    <col min="13339" max="13339" width="9" style="65" bestFit="1" customWidth="1"/>
    <col min="13340" max="13573" width="8.83203125" style="65"/>
    <col min="13574" max="13574" width="3.33203125" style="65" customWidth="1"/>
    <col min="13575" max="13575" width="10.5" style="65" bestFit="1" customWidth="1"/>
    <col min="13576" max="13576" width="11.5" style="65" bestFit="1" customWidth="1"/>
    <col min="13577" max="13577" width="11.33203125" style="65" customWidth="1"/>
    <col min="13578" max="13578" width="11.5" style="65" bestFit="1" customWidth="1"/>
    <col min="13579" max="13579" width="11" style="65" bestFit="1" customWidth="1"/>
    <col min="13580" max="13580" width="10.5" style="65" customWidth="1"/>
    <col min="13581" max="13581" width="9.5" style="65" bestFit="1" customWidth="1"/>
    <col min="13582" max="13582" width="11.33203125" style="65" bestFit="1" customWidth="1"/>
    <col min="13583" max="13583" width="11" style="65" customWidth="1"/>
    <col min="13584" max="13584" width="11.5" style="65" bestFit="1" customWidth="1"/>
    <col min="13585" max="13585" width="11.5" style="65" customWidth="1"/>
    <col min="13586" max="13586" width="10" style="65" customWidth="1"/>
    <col min="13587" max="13587" width="10.5" style="65" bestFit="1" customWidth="1"/>
    <col min="13588" max="13588" width="10.5" style="65" customWidth="1"/>
    <col min="13589" max="13589" width="11.33203125" style="65" customWidth="1"/>
    <col min="13590" max="13590" width="10.5" style="65" bestFit="1" customWidth="1"/>
    <col min="13591" max="13591" width="10" style="65" customWidth="1"/>
    <col min="13592" max="13592" width="11.5" style="65" bestFit="1" customWidth="1"/>
    <col min="13593" max="13593" width="12" style="65" customWidth="1"/>
    <col min="13594" max="13594" width="11.5" style="65" bestFit="1" customWidth="1"/>
    <col min="13595" max="13595" width="9" style="65" bestFit="1" customWidth="1"/>
    <col min="13596" max="13829" width="8.83203125" style="65"/>
    <col min="13830" max="13830" width="3.33203125" style="65" customWidth="1"/>
    <col min="13831" max="13831" width="10.5" style="65" bestFit="1" customWidth="1"/>
    <col min="13832" max="13832" width="11.5" style="65" bestFit="1" customWidth="1"/>
    <col min="13833" max="13833" width="11.33203125" style="65" customWidth="1"/>
    <col min="13834" max="13834" width="11.5" style="65" bestFit="1" customWidth="1"/>
    <col min="13835" max="13835" width="11" style="65" bestFit="1" customWidth="1"/>
    <col min="13836" max="13836" width="10.5" style="65" customWidth="1"/>
    <col min="13837" max="13837" width="9.5" style="65" bestFit="1" customWidth="1"/>
    <col min="13838" max="13838" width="11.33203125" style="65" bestFit="1" customWidth="1"/>
    <col min="13839" max="13839" width="11" style="65" customWidth="1"/>
    <col min="13840" max="13840" width="11.5" style="65" bestFit="1" customWidth="1"/>
    <col min="13841" max="13841" width="11.5" style="65" customWidth="1"/>
    <col min="13842" max="13842" width="10" style="65" customWidth="1"/>
    <col min="13843" max="13843" width="10.5" style="65" bestFit="1" customWidth="1"/>
    <col min="13844" max="13844" width="10.5" style="65" customWidth="1"/>
    <col min="13845" max="13845" width="11.33203125" style="65" customWidth="1"/>
    <col min="13846" max="13846" width="10.5" style="65" bestFit="1" customWidth="1"/>
    <col min="13847" max="13847" width="10" style="65" customWidth="1"/>
    <col min="13848" max="13848" width="11.5" style="65" bestFit="1" customWidth="1"/>
    <col min="13849" max="13849" width="12" style="65" customWidth="1"/>
    <col min="13850" max="13850" width="11.5" style="65" bestFit="1" customWidth="1"/>
    <col min="13851" max="13851" width="9" style="65" bestFit="1" customWidth="1"/>
    <col min="13852" max="14085" width="8.83203125" style="65"/>
    <col min="14086" max="14086" width="3.33203125" style="65" customWidth="1"/>
    <col min="14087" max="14087" width="10.5" style="65" bestFit="1" customWidth="1"/>
    <col min="14088" max="14088" width="11.5" style="65" bestFit="1" customWidth="1"/>
    <col min="14089" max="14089" width="11.33203125" style="65" customWidth="1"/>
    <col min="14090" max="14090" width="11.5" style="65" bestFit="1" customWidth="1"/>
    <col min="14091" max="14091" width="11" style="65" bestFit="1" customWidth="1"/>
    <col min="14092" max="14092" width="10.5" style="65" customWidth="1"/>
    <col min="14093" max="14093" width="9.5" style="65" bestFit="1" customWidth="1"/>
    <col min="14094" max="14094" width="11.33203125" style="65" bestFit="1" customWidth="1"/>
    <col min="14095" max="14095" width="11" style="65" customWidth="1"/>
    <col min="14096" max="14096" width="11.5" style="65" bestFit="1" customWidth="1"/>
    <col min="14097" max="14097" width="11.5" style="65" customWidth="1"/>
    <col min="14098" max="14098" width="10" style="65" customWidth="1"/>
    <col min="14099" max="14099" width="10.5" style="65" bestFit="1" customWidth="1"/>
    <col min="14100" max="14100" width="10.5" style="65" customWidth="1"/>
    <col min="14101" max="14101" width="11.33203125" style="65" customWidth="1"/>
    <col min="14102" max="14102" width="10.5" style="65" bestFit="1" customWidth="1"/>
    <col min="14103" max="14103" width="10" style="65" customWidth="1"/>
    <col min="14104" max="14104" width="11.5" style="65" bestFit="1" customWidth="1"/>
    <col min="14105" max="14105" width="12" style="65" customWidth="1"/>
    <col min="14106" max="14106" width="11.5" style="65" bestFit="1" customWidth="1"/>
    <col min="14107" max="14107" width="9" style="65" bestFit="1" customWidth="1"/>
    <col min="14108" max="14341" width="8.83203125" style="65"/>
    <col min="14342" max="14342" width="3.33203125" style="65" customWidth="1"/>
    <col min="14343" max="14343" width="10.5" style="65" bestFit="1" customWidth="1"/>
    <col min="14344" max="14344" width="11.5" style="65" bestFit="1" customWidth="1"/>
    <col min="14345" max="14345" width="11.33203125" style="65" customWidth="1"/>
    <col min="14346" max="14346" width="11.5" style="65" bestFit="1" customWidth="1"/>
    <col min="14347" max="14347" width="11" style="65" bestFit="1" customWidth="1"/>
    <col min="14348" max="14348" width="10.5" style="65" customWidth="1"/>
    <col min="14349" max="14349" width="9.5" style="65" bestFit="1" customWidth="1"/>
    <col min="14350" max="14350" width="11.33203125" style="65" bestFit="1" customWidth="1"/>
    <col min="14351" max="14351" width="11" style="65" customWidth="1"/>
    <col min="14352" max="14352" width="11.5" style="65" bestFit="1" customWidth="1"/>
    <col min="14353" max="14353" width="11.5" style="65" customWidth="1"/>
    <col min="14354" max="14354" width="10" style="65" customWidth="1"/>
    <col min="14355" max="14355" width="10.5" style="65" bestFit="1" customWidth="1"/>
    <col min="14356" max="14356" width="10.5" style="65" customWidth="1"/>
    <col min="14357" max="14357" width="11.33203125" style="65" customWidth="1"/>
    <col min="14358" max="14358" width="10.5" style="65" bestFit="1" customWidth="1"/>
    <col min="14359" max="14359" width="10" style="65" customWidth="1"/>
    <col min="14360" max="14360" width="11.5" style="65" bestFit="1" customWidth="1"/>
    <col min="14361" max="14361" width="12" style="65" customWidth="1"/>
    <col min="14362" max="14362" width="11.5" style="65" bestFit="1" customWidth="1"/>
    <col min="14363" max="14363" width="9" style="65" bestFit="1" customWidth="1"/>
    <col min="14364" max="14597" width="8.83203125" style="65"/>
    <col min="14598" max="14598" width="3.33203125" style="65" customWidth="1"/>
    <col min="14599" max="14599" width="10.5" style="65" bestFit="1" customWidth="1"/>
    <col min="14600" max="14600" width="11.5" style="65" bestFit="1" customWidth="1"/>
    <col min="14601" max="14601" width="11.33203125" style="65" customWidth="1"/>
    <col min="14602" max="14602" width="11.5" style="65" bestFit="1" customWidth="1"/>
    <col min="14603" max="14603" width="11" style="65" bestFit="1" customWidth="1"/>
    <col min="14604" max="14604" width="10.5" style="65" customWidth="1"/>
    <col min="14605" max="14605" width="9.5" style="65" bestFit="1" customWidth="1"/>
    <col min="14606" max="14606" width="11.33203125" style="65" bestFit="1" customWidth="1"/>
    <col min="14607" max="14607" width="11" style="65" customWidth="1"/>
    <col min="14608" max="14608" width="11.5" style="65" bestFit="1" customWidth="1"/>
    <col min="14609" max="14609" width="11.5" style="65" customWidth="1"/>
    <col min="14610" max="14610" width="10" style="65" customWidth="1"/>
    <col min="14611" max="14611" width="10.5" style="65" bestFit="1" customWidth="1"/>
    <col min="14612" max="14612" width="10.5" style="65" customWidth="1"/>
    <col min="14613" max="14613" width="11.33203125" style="65" customWidth="1"/>
    <col min="14614" max="14614" width="10.5" style="65" bestFit="1" customWidth="1"/>
    <col min="14615" max="14615" width="10" style="65" customWidth="1"/>
    <col min="14616" max="14616" width="11.5" style="65" bestFit="1" customWidth="1"/>
    <col min="14617" max="14617" width="12" style="65" customWidth="1"/>
    <col min="14618" max="14618" width="11.5" style="65" bestFit="1" customWidth="1"/>
    <col min="14619" max="14619" width="9" style="65" bestFit="1" customWidth="1"/>
    <col min="14620" max="14853" width="8.83203125" style="65"/>
    <col min="14854" max="14854" width="3.33203125" style="65" customWidth="1"/>
    <col min="14855" max="14855" width="10.5" style="65" bestFit="1" customWidth="1"/>
    <col min="14856" max="14856" width="11.5" style="65" bestFit="1" customWidth="1"/>
    <col min="14857" max="14857" width="11.33203125" style="65" customWidth="1"/>
    <col min="14858" max="14858" width="11.5" style="65" bestFit="1" customWidth="1"/>
    <col min="14859" max="14859" width="11" style="65" bestFit="1" customWidth="1"/>
    <col min="14860" max="14860" width="10.5" style="65" customWidth="1"/>
    <col min="14861" max="14861" width="9.5" style="65" bestFit="1" customWidth="1"/>
    <col min="14862" max="14862" width="11.33203125" style="65" bestFit="1" customWidth="1"/>
    <col min="14863" max="14863" width="11" style="65" customWidth="1"/>
    <col min="14864" max="14864" width="11.5" style="65" bestFit="1" customWidth="1"/>
    <col min="14865" max="14865" width="11.5" style="65" customWidth="1"/>
    <col min="14866" max="14866" width="10" style="65" customWidth="1"/>
    <col min="14867" max="14867" width="10.5" style="65" bestFit="1" customWidth="1"/>
    <col min="14868" max="14868" width="10.5" style="65" customWidth="1"/>
    <col min="14869" max="14869" width="11.33203125" style="65" customWidth="1"/>
    <col min="14870" max="14870" width="10.5" style="65" bestFit="1" customWidth="1"/>
    <col min="14871" max="14871" width="10" style="65" customWidth="1"/>
    <col min="14872" max="14872" width="11.5" style="65" bestFit="1" customWidth="1"/>
    <col min="14873" max="14873" width="12" style="65" customWidth="1"/>
    <col min="14874" max="14874" width="11.5" style="65" bestFit="1" customWidth="1"/>
    <col min="14875" max="14875" width="9" style="65" bestFit="1" customWidth="1"/>
    <col min="14876" max="15109" width="8.83203125" style="65"/>
    <col min="15110" max="15110" width="3.33203125" style="65" customWidth="1"/>
    <col min="15111" max="15111" width="10.5" style="65" bestFit="1" customWidth="1"/>
    <col min="15112" max="15112" width="11.5" style="65" bestFit="1" customWidth="1"/>
    <col min="15113" max="15113" width="11.33203125" style="65" customWidth="1"/>
    <col min="15114" max="15114" width="11.5" style="65" bestFit="1" customWidth="1"/>
    <col min="15115" max="15115" width="11" style="65" bestFit="1" customWidth="1"/>
    <col min="15116" max="15116" width="10.5" style="65" customWidth="1"/>
    <col min="15117" max="15117" width="9.5" style="65" bestFit="1" customWidth="1"/>
    <col min="15118" max="15118" width="11.33203125" style="65" bestFit="1" customWidth="1"/>
    <col min="15119" max="15119" width="11" style="65" customWidth="1"/>
    <col min="15120" max="15120" width="11.5" style="65" bestFit="1" customWidth="1"/>
    <col min="15121" max="15121" width="11.5" style="65" customWidth="1"/>
    <col min="15122" max="15122" width="10" style="65" customWidth="1"/>
    <col min="15123" max="15123" width="10.5" style="65" bestFit="1" customWidth="1"/>
    <col min="15124" max="15124" width="10.5" style="65" customWidth="1"/>
    <col min="15125" max="15125" width="11.33203125" style="65" customWidth="1"/>
    <col min="15126" max="15126" width="10.5" style="65" bestFit="1" customWidth="1"/>
    <col min="15127" max="15127" width="10" style="65" customWidth="1"/>
    <col min="15128" max="15128" width="11.5" style="65" bestFit="1" customWidth="1"/>
    <col min="15129" max="15129" width="12" style="65" customWidth="1"/>
    <col min="15130" max="15130" width="11.5" style="65" bestFit="1" customWidth="1"/>
    <col min="15131" max="15131" width="9" style="65" bestFit="1" customWidth="1"/>
    <col min="15132" max="15365" width="8.83203125" style="65"/>
    <col min="15366" max="15366" width="3.33203125" style="65" customWidth="1"/>
    <col min="15367" max="15367" width="10.5" style="65" bestFit="1" customWidth="1"/>
    <col min="15368" max="15368" width="11.5" style="65" bestFit="1" customWidth="1"/>
    <col min="15369" max="15369" width="11.33203125" style="65" customWidth="1"/>
    <col min="15370" max="15370" width="11.5" style="65" bestFit="1" customWidth="1"/>
    <col min="15371" max="15371" width="11" style="65" bestFit="1" customWidth="1"/>
    <col min="15372" max="15372" width="10.5" style="65" customWidth="1"/>
    <col min="15373" max="15373" width="9.5" style="65" bestFit="1" customWidth="1"/>
    <col min="15374" max="15374" width="11.33203125" style="65" bestFit="1" customWidth="1"/>
    <col min="15375" max="15375" width="11" style="65" customWidth="1"/>
    <col min="15376" max="15376" width="11.5" style="65" bestFit="1" customWidth="1"/>
    <col min="15377" max="15377" width="11.5" style="65" customWidth="1"/>
    <col min="15378" max="15378" width="10" style="65" customWidth="1"/>
    <col min="15379" max="15379" width="10.5" style="65" bestFit="1" customWidth="1"/>
    <col min="15380" max="15380" width="10.5" style="65" customWidth="1"/>
    <col min="15381" max="15381" width="11.33203125" style="65" customWidth="1"/>
    <col min="15382" max="15382" width="10.5" style="65" bestFit="1" customWidth="1"/>
    <col min="15383" max="15383" width="10" style="65" customWidth="1"/>
    <col min="15384" max="15384" width="11.5" style="65" bestFit="1" customWidth="1"/>
    <col min="15385" max="15385" width="12" style="65" customWidth="1"/>
    <col min="15386" max="15386" width="11.5" style="65" bestFit="1" customWidth="1"/>
    <col min="15387" max="15387" width="9" style="65" bestFit="1" customWidth="1"/>
    <col min="15388" max="15621" width="8.83203125" style="65"/>
    <col min="15622" max="15622" width="3.33203125" style="65" customWidth="1"/>
    <col min="15623" max="15623" width="10.5" style="65" bestFit="1" customWidth="1"/>
    <col min="15624" max="15624" width="11.5" style="65" bestFit="1" customWidth="1"/>
    <col min="15625" max="15625" width="11.33203125" style="65" customWidth="1"/>
    <col min="15626" max="15626" width="11.5" style="65" bestFit="1" customWidth="1"/>
    <col min="15627" max="15627" width="11" style="65" bestFit="1" customWidth="1"/>
    <col min="15628" max="15628" width="10.5" style="65" customWidth="1"/>
    <col min="15629" max="15629" width="9.5" style="65" bestFit="1" customWidth="1"/>
    <col min="15630" max="15630" width="11.33203125" style="65" bestFit="1" customWidth="1"/>
    <col min="15631" max="15631" width="11" style="65" customWidth="1"/>
    <col min="15632" max="15632" width="11.5" style="65" bestFit="1" customWidth="1"/>
    <col min="15633" max="15633" width="11.5" style="65" customWidth="1"/>
    <col min="15634" max="15634" width="10" style="65" customWidth="1"/>
    <col min="15635" max="15635" width="10.5" style="65" bestFit="1" customWidth="1"/>
    <col min="15636" max="15636" width="10.5" style="65" customWidth="1"/>
    <col min="15637" max="15637" width="11.33203125" style="65" customWidth="1"/>
    <col min="15638" max="15638" width="10.5" style="65" bestFit="1" customWidth="1"/>
    <col min="15639" max="15639" width="10" style="65" customWidth="1"/>
    <col min="15640" max="15640" width="11.5" style="65" bestFit="1" customWidth="1"/>
    <col min="15641" max="15641" width="12" style="65" customWidth="1"/>
    <col min="15642" max="15642" width="11.5" style="65" bestFit="1" customWidth="1"/>
    <col min="15643" max="15643" width="9" style="65" bestFit="1" customWidth="1"/>
    <col min="15644" max="15877" width="8.83203125" style="65"/>
    <col min="15878" max="15878" width="3.33203125" style="65" customWidth="1"/>
    <col min="15879" max="15879" width="10.5" style="65" bestFit="1" customWidth="1"/>
    <col min="15880" max="15880" width="11.5" style="65" bestFit="1" customWidth="1"/>
    <col min="15881" max="15881" width="11.33203125" style="65" customWidth="1"/>
    <col min="15882" max="15882" width="11.5" style="65" bestFit="1" customWidth="1"/>
    <col min="15883" max="15883" width="11" style="65" bestFit="1" customWidth="1"/>
    <col min="15884" max="15884" width="10.5" style="65" customWidth="1"/>
    <col min="15885" max="15885" width="9.5" style="65" bestFit="1" customWidth="1"/>
    <col min="15886" max="15886" width="11.33203125" style="65" bestFit="1" customWidth="1"/>
    <col min="15887" max="15887" width="11" style="65" customWidth="1"/>
    <col min="15888" max="15888" width="11.5" style="65" bestFit="1" customWidth="1"/>
    <col min="15889" max="15889" width="11.5" style="65" customWidth="1"/>
    <col min="15890" max="15890" width="10" style="65" customWidth="1"/>
    <col min="15891" max="15891" width="10.5" style="65" bestFit="1" customWidth="1"/>
    <col min="15892" max="15892" width="10.5" style="65" customWidth="1"/>
    <col min="15893" max="15893" width="11.33203125" style="65" customWidth="1"/>
    <col min="15894" max="15894" width="10.5" style="65" bestFit="1" customWidth="1"/>
    <col min="15895" max="15895" width="10" style="65" customWidth="1"/>
    <col min="15896" max="15896" width="11.5" style="65" bestFit="1" customWidth="1"/>
    <col min="15897" max="15897" width="12" style="65" customWidth="1"/>
    <col min="15898" max="15898" width="11.5" style="65" bestFit="1" customWidth="1"/>
    <col min="15899" max="15899" width="9" style="65" bestFit="1" customWidth="1"/>
    <col min="15900" max="16133" width="8.83203125" style="65"/>
    <col min="16134" max="16134" width="3.33203125" style="65" customWidth="1"/>
    <col min="16135" max="16135" width="10.5" style="65" bestFit="1" customWidth="1"/>
    <col min="16136" max="16136" width="11.5" style="65" bestFit="1" customWidth="1"/>
    <col min="16137" max="16137" width="11.33203125" style="65" customWidth="1"/>
    <col min="16138" max="16138" width="11.5" style="65" bestFit="1" customWidth="1"/>
    <col min="16139" max="16139" width="11" style="65" bestFit="1" customWidth="1"/>
    <col min="16140" max="16140" width="10.5" style="65" customWidth="1"/>
    <col min="16141" max="16141" width="9.5" style="65" bestFit="1" customWidth="1"/>
    <col min="16142" max="16142" width="11.33203125" style="65" bestFit="1" customWidth="1"/>
    <col min="16143" max="16143" width="11" style="65" customWidth="1"/>
    <col min="16144" max="16144" width="11.5" style="65" bestFit="1" customWidth="1"/>
    <col min="16145" max="16145" width="11.5" style="65" customWidth="1"/>
    <col min="16146" max="16146" width="10" style="65" customWidth="1"/>
    <col min="16147" max="16147" width="10.5" style="65" bestFit="1" customWidth="1"/>
    <col min="16148" max="16148" width="10.5" style="65" customWidth="1"/>
    <col min="16149" max="16149" width="11.33203125" style="65" customWidth="1"/>
    <col min="16150" max="16150" width="10.5" style="65" bestFit="1" customWidth="1"/>
    <col min="16151" max="16151" width="10" style="65" customWidth="1"/>
    <col min="16152" max="16152" width="11.5" style="65" bestFit="1" customWidth="1"/>
    <col min="16153" max="16153" width="12" style="65" customWidth="1"/>
    <col min="16154" max="16154" width="11.5" style="65" bestFit="1" customWidth="1"/>
    <col min="16155" max="16155" width="9" style="65" bestFit="1" customWidth="1"/>
    <col min="16156" max="16384" width="8.83203125" style="65"/>
  </cols>
  <sheetData>
    <row r="1" spans="2:28" ht="7.5" customHeight="1" x14ac:dyDescent="0.2"/>
    <row r="2" spans="2:28" ht="3.75" customHeight="1" x14ac:dyDescent="0.2"/>
    <row r="3" spans="2:28" ht="25" x14ac:dyDescent="0.2">
      <c r="B3" s="69"/>
      <c r="E3" s="329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71"/>
      <c r="W3" s="71"/>
      <c r="X3" s="70"/>
      <c r="Y3" s="71"/>
      <c r="Z3" s="71"/>
    </row>
    <row r="4" spans="2:28" ht="16" customHeight="1" x14ac:dyDescent="0.2">
      <c r="B4" s="330"/>
      <c r="C4" s="330"/>
      <c r="D4" s="330"/>
      <c r="E4" s="331" t="s">
        <v>97</v>
      </c>
      <c r="F4" s="332"/>
      <c r="G4" s="332"/>
      <c r="H4" s="332"/>
      <c r="I4" s="332"/>
      <c r="J4" s="332"/>
      <c r="K4" s="332"/>
      <c r="L4" s="332"/>
      <c r="M4" s="332"/>
      <c r="N4" s="332"/>
      <c r="O4" s="332"/>
      <c r="P4" s="332"/>
      <c r="Q4" s="332"/>
      <c r="R4" s="332"/>
      <c r="S4" s="332"/>
      <c r="T4" s="332"/>
      <c r="U4" s="332"/>
      <c r="V4" s="333"/>
      <c r="W4" s="337"/>
      <c r="X4" s="338"/>
      <c r="Y4" s="338"/>
      <c r="Z4" s="339"/>
    </row>
    <row r="5" spans="2:28" ht="14" customHeight="1" x14ac:dyDescent="0.2">
      <c r="B5" s="330"/>
      <c r="C5" s="330"/>
      <c r="D5" s="330"/>
      <c r="E5" s="334"/>
      <c r="F5" s="335"/>
      <c r="G5" s="335"/>
      <c r="H5" s="335"/>
      <c r="I5" s="335"/>
      <c r="J5" s="335"/>
      <c r="K5" s="335"/>
      <c r="L5" s="335"/>
      <c r="M5" s="335"/>
      <c r="N5" s="335"/>
      <c r="O5" s="335"/>
      <c r="P5" s="335"/>
      <c r="Q5" s="335"/>
      <c r="R5" s="335"/>
      <c r="S5" s="335"/>
      <c r="T5" s="335"/>
      <c r="U5" s="335"/>
      <c r="V5" s="336"/>
      <c r="W5" s="340"/>
      <c r="X5" s="341"/>
      <c r="Y5" s="341"/>
      <c r="Z5" s="342"/>
    </row>
    <row r="6" spans="2:28" ht="16" customHeight="1" x14ac:dyDescent="0.2">
      <c r="B6" s="330"/>
      <c r="C6" s="330"/>
      <c r="D6" s="330"/>
      <c r="E6" s="343" t="s">
        <v>98</v>
      </c>
      <c r="F6" s="332"/>
      <c r="G6" s="332"/>
      <c r="H6" s="332"/>
      <c r="I6" s="332"/>
      <c r="J6" s="332"/>
      <c r="K6" s="332"/>
      <c r="L6" s="332"/>
      <c r="M6" s="332"/>
      <c r="N6" s="332"/>
      <c r="O6" s="332"/>
      <c r="P6" s="332"/>
      <c r="Q6" s="332"/>
      <c r="R6" s="332"/>
      <c r="S6" s="332"/>
      <c r="T6" s="332"/>
      <c r="U6" s="332"/>
      <c r="V6" s="333"/>
      <c r="W6" s="347"/>
      <c r="X6" s="348"/>
      <c r="Y6" s="348"/>
      <c r="Z6" s="349"/>
    </row>
    <row r="7" spans="2:28" ht="16" customHeight="1" x14ac:dyDescent="0.2">
      <c r="B7" s="330"/>
      <c r="C7" s="330"/>
      <c r="D7" s="330"/>
      <c r="E7" s="344"/>
      <c r="F7" s="345"/>
      <c r="G7" s="345"/>
      <c r="H7" s="345"/>
      <c r="I7" s="345"/>
      <c r="J7" s="345"/>
      <c r="K7" s="345"/>
      <c r="L7" s="345"/>
      <c r="M7" s="345"/>
      <c r="N7" s="345"/>
      <c r="O7" s="345"/>
      <c r="P7" s="345"/>
      <c r="Q7" s="345"/>
      <c r="R7" s="345"/>
      <c r="S7" s="345"/>
      <c r="T7" s="345"/>
      <c r="U7" s="345"/>
      <c r="V7" s="346"/>
      <c r="W7" s="350"/>
      <c r="X7" s="351"/>
      <c r="Y7" s="351"/>
      <c r="Z7" s="352"/>
    </row>
    <row r="8" spans="2:28" ht="16" customHeight="1" x14ac:dyDescent="0.2">
      <c r="B8" s="330"/>
      <c r="C8" s="330"/>
      <c r="D8" s="330"/>
      <c r="E8" s="344"/>
      <c r="F8" s="345"/>
      <c r="G8" s="345"/>
      <c r="H8" s="345"/>
      <c r="I8" s="345"/>
      <c r="J8" s="345"/>
      <c r="K8" s="345"/>
      <c r="L8" s="345"/>
      <c r="M8" s="345"/>
      <c r="N8" s="345"/>
      <c r="O8" s="345"/>
      <c r="P8" s="345"/>
      <c r="Q8" s="345"/>
      <c r="R8" s="345"/>
      <c r="S8" s="345"/>
      <c r="T8" s="345"/>
      <c r="U8" s="345"/>
      <c r="V8" s="346"/>
      <c r="W8" s="350"/>
      <c r="X8" s="351"/>
      <c r="Y8" s="351"/>
      <c r="Z8" s="352"/>
    </row>
    <row r="9" spans="2:28" ht="16.5" customHeight="1" x14ac:dyDescent="0.2">
      <c r="B9" s="330"/>
      <c r="C9" s="330"/>
      <c r="D9" s="330"/>
      <c r="E9" s="334"/>
      <c r="F9" s="335"/>
      <c r="G9" s="335"/>
      <c r="H9" s="335"/>
      <c r="I9" s="335"/>
      <c r="J9" s="335"/>
      <c r="K9" s="335"/>
      <c r="L9" s="335"/>
      <c r="M9" s="335"/>
      <c r="N9" s="335"/>
      <c r="O9" s="335"/>
      <c r="P9" s="335"/>
      <c r="Q9" s="335"/>
      <c r="R9" s="335"/>
      <c r="S9" s="335"/>
      <c r="T9" s="335"/>
      <c r="U9" s="335"/>
      <c r="V9" s="336"/>
      <c r="W9" s="353"/>
      <c r="X9" s="354"/>
      <c r="Y9" s="354"/>
      <c r="Z9" s="355"/>
    </row>
    <row r="10" spans="2:28" x14ac:dyDescent="0.2">
      <c r="B10" s="73"/>
      <c r="C10" s="74"/>
      <c r="D10" s="74"/>
      <c r="E10" s="74"/>
      <c r="F10" s="74"/>
      <c r="W10" s="75"/>
      <c r="X10" s="72"/>
      <c r="Y10" s="75"/>
      <c r="Z10" s="76"/>
    </row>
    <row r="11" spans="2:28" ht="11.25" customHeight="1" thickBot="1" x14ac:dyDescent="0.25">
      <c r="B11" s="77"/>
      <c r="C11" s="75"/>
      <c r="D11" s="75"/>
      <c r="E11" s="75"/>
      <c r="F11" s="75"/>
      <c r="W11" s="75"/>
      <c r="X11" s="72"/>
      <c r="Y11" s="75"/>
      <c r="Z11" s="76"/>
    </row>
    <row r="12" spans="2:28" s="78" customFormat="1" ht="21.5" customHeight="1" thickBot="1" x14ac:dyDescent="0.25">
      <c r="B12" s="324" t="s">
        <v>99</v>
      </c>
      <c r="C12" s="326" t="s">
        <v>100</v>
      </c>
      <c r="D12" s="327"/>
      <c r="E12" s="327"/>
      <c r="F12" s="327"/>
      <c r="G12" s="327" t="s">
        <v>75</v>
      </c>
      <c r="H12" s="327"/>
      <c r="I12" s="327"/>
      <c r="J12" s="327"/>
      <c r="K12" s="327"/>
      <c r="L12" s="327"/>
      <c r="M12" s="327" t="s">
        <v>101</v>
      </c>
      <c r="N12" s="327"/>
      <c r="O12" s="327"/>
      <c r="P12" s="327"/>
      <c r="Q12" s="327"/>
      <c r="R12" s="327" t="s">
        <v>36</v>
      </c>
      <c r="S12" s="327"/>
      <c r="T12" s="327"/>
      <c r="U12" s="327"/>
      <c r="V12" s="327"/>
      <c r="W12" s="327" t="s">
        <v>76</v>
      </c>
      <c r="X12" s="327"/>
      <c r="Y12" s="327"/>
      <c r="Z12" s="328"/>
      <c r="AA12" s="80"/>
      <c r="AB12" s="80"/>
    </row>
    <row r="13" spans="2:28" s="78" customFormat="1" ht="71" customHeight="1" x14ac:dyDescent="0.2">
      <c r="B13" s="325"/>
      <c r="C13" s="79" t="s">
        <v>102</v>
      </c>
      <c r="D13" s="79" t="s">
        <v>103</v>
      </c>
      <c r="E13" s="79" t="s">
        <v>104</v>
      </c>
      <c r="F13" s="79" t="s">
        <v>105</v>
      </c>
      <c r="G13" s="79" t="s">
        <v>103</v>
      </c>
      <c r="H13" s="79" t="s">
        <v>106</v>
      </c>
      <c r="I13" s="79" t="s">
        <v>107</v>
      </c>
      <c r="J13" s="79" t="s">
        <v>108</v>
      </c>
      <c r="K13" s="79" t="s">
        <v>109</v>
      </c>
      <c r="L13" s="79" t="s">
        <v>105</v>
      </c>
      <c r="M13" s="79" t="s">
        <v>103</v>
      </c>
      <c r="N13" s="79" t="s">
        <v>106</v>
      </c>
      <c r="O13" s="79" t="s">
        <v>108</v>
      </c>
      <c r="P13" s="79" t="s">
        <v>109</v>
      </c>
      <c r="Q13" s="79" t="s">
        <v>105</v>
      </c>
      <c r="R13" s="79" t="s">
        <v>103</v>
      </c>
      <c r="S13" s="79" t="s">
        <v>106</v>
      </c>
      <c r="T13" s="79" t="s">
        <v>108</v>
      </c>
      <c r="U13" s="79" t="s">
        <v>109</v>
      </c>
      <c r="V13" s="79" t="s">
        <v>105</v>
      </c>
      <c r="W13" s="79" t="s">
        <v>103</v>
      </c>
      <c r="X13" s="79" t="s">
        <v>106</v>
      </c>
      <c r="Y13" s="79" t="s">
        <v>109</v>
      </c>
      <c r="Z13" s="81" t="s">
        <v>105</v>
      </c>
      <c r="AA13" s="80"/>
      <c r="AB13" s="80"/>
    </row>
    <row r="14" spans="2:28" s="78" customFormat="1" ht="48.5" customHeight="1" x14ac:dyDescent="0.2">
      <c r="B14" s="82" t="s">
        <v>110</v>
      </c>
      <c r="C14" s="83"/>
      <c r="D14" s="84"/>
      <c r="E14" s="84"/>
      <c r="F14" s="84" t="s">
        <v>111</v>
      </c>
      <c r="G14" s="84"/>
      <c r="H14" s="84"/>
      <c r="I14" s="84"/>
      <c r="J14" s="84"/>
      <c r="K14" s="84"/>
      <c r="L14" s="84" t="s">
        <v>112</v>
      </c>
      <c r="M14" s="84"/>
      <c r="N14" s="85"/>
      <c r="O14" s="85"/>
      <c r="P14" s="84"/>
      <c r="Q14" s="84" t="s">
        <v>113</v>
      </c>
      <c r="R14" s="84"/>
      <c r="S14" s="86"/>
      <c r="T14" s="85"/>
      <c r="U14" s="84"/>
      <c r="V14" s="84" t="s">
        <v>114</v>
      </c>
      <c r="W14" s="84"/>
      <c r="X14" s="84"/>
      <c r="Y14" s="84"/>
      <c r="Z14" s="84" t="s">
        <v>115</v>
      </c>
      <c r="AA14" s="80"/>
      <c r="AB14" s="80"/>
    </row>
    <row r="15" spans="2:28" s="87" customFormat="1" ht="22" customHeight="1" x14ac:dyDescent="0.2">
      <c r="B15" s="88">
        <v>46174</v>
      </c>
      <c r="C15" s="89">
        <v>0</v>
      </c>
      <c r="D15" s="89">
        <f>'[199]31 Mei'!$F$52</f>
        <v>5222511</v>
      </c>
      <c r="E15" s="89">
        <v>0</v>
      </c>
      <c r="F15" s="89">
        <f>C15+D15-E15</f>
        <v>5222511</v>
      </c>
      <c r="G15" s="89">
        <f>'[199]31 Mei'!$L$52</f>
        <v>43247</v>
      </c>
      <c r="H15" s="89">
        <v>0</v>
      </c>
      <c r="I15" s="89">
        <v>0</v>
      </c>
      <c r="J15" s="89">
        <v>0</v>
      </c>
      <c r="K15" s="89">
        <v>0</v>
      </c>
      <c r="L15" s="90">
        <f t="shared" ref="L15:L26" si="0">G15+H15-I15-J15-K15</f>
        <v>43247</v>
      </c>
      <c r="M15" s="89">
        <f>'[199]31 Mei'!$Q$52</f>
        <v>903121</v>
      </c>
      <c r="N15" s="89">
        <v>0</v>
      </c>
      <c r="O15" s="89">
        <v>0</v>
      </c>
      <c r="P15" s="89">
        <v>0</v>
      </c>
      <c r="Q15" s="91">
        <f t="shared" ref="Q15:Q45" si="1">M15+N15-O15-P15</f>
        <v>903121</v>
      </c>
      <c r="R15" s="89">
        <f>'[199]31 Mei'!$V$52</f>
        <v>2143517</v>
      </c>
      <c r="S15" s="89">
        <v>0</v>
      </c>
      <c r="T15" s="89">
        <v>0</v>
      </c>
      <c r="U15" s="89">
        <v>0</v>
      </c>
      <c r="V15" s="91">
        <f t="shared" ref="V15:V45" si="2">R15+S15-U15</f>
        <v>2143517</v>
      </c>
      <c r="W15" s="89">
        <f>'[199]31 Mei'!$Z$52</f>
        <v>695973</v>
      </c>
      <c r="X15" s="89">
        <v>0</v>
      </c>
      <c r="Y15" s="89">
        <v>0</v>
      </c>
      <c r="Z15" s="91">
        <f t="shared" ref="Z15:Z45" si="3">W15+X15-Y15</f>
        <v>695973</v>
      </c>
      <c r="AA15" s="92"/>
      <c r="AB15" s="92"/>
    </row>
    <row r="16" spans="2:28" s="93" customFormat="1" ht="22" customHeight="1" x14ac:dyDescent="0.2">
      <c r="B16" s="94">
        <v>46175</v>
      </c>
      <c r="C16" s="95">
        <v>132340</v>
      </c>
      <c r="D16" s="95">
        <f>F15</f>
        <v>5222511</v>
      </c>
      <c r="E16" s="95">
        <v>0</v>
      </c>
      <c r="F16" s="89">
        <f>C16+D16-E16</f>
        <v>5354851</v>
      </c>
      <c r="G16" s="90">
        <f>L15</f>
        <v>43247</v>
      </c>
      <c r="H16" s="95">
        <v>0</v>
      </c>
      <c r="I16" s="95">
        <v>0</v>
      </c>
      <c r="J16" s="95">
        <v>0</v>
      </c>
      <c r="K16" s="95">
        <v>0</v>
      </c>
      <c r="L16" s="90">
        <f t="shared" si="0"/>
        <v>43247</v>
      </c>
      <c r="M16" s="90">
        <f t="shared" ref="M16:M45" si="4">Q15</f>
        <v>903121</v>
      </c>
      <c r="N16" s="95">
        <v>0</v>
      </c>
      <c r="O16" s="95">
        <v>0</v>
      </c>
      <c r="P16" s="95">
        <v>136060</v>
      </c>
      <c r="Q16" s="90">
        <f>M16+N16-O16-P16</f>
        <v>767061</v>
      </c>
      <c r="R16" s="90">
        <f>V15</f>
        <v>2143517</v>
      </c>
      <c r="S16" s="95">
        <v>0</v>
      </c>
      <c r="T16" s="95">
        <v>0</v>
      </c>
      <c r="U16" s="95">
        <v>0</v>
      </c>
      <c r="V16" s="90">
        <f t="shared" si="2"/>
        <v>2143517</v>
      </c>
      <c r="W16" s="90">
        <f t="shared" ref="W16:W45" si="5">Z15</f>
        <v>695973</v>
      </c>
      <c r="X16" s="95">
        <v>0</v>
      </c>
      <c r="Y16" s="95">
        <v>0</v>
      </c>
      <c r="Z16" s="90">
        <f t="shared" si="3"/>
        <v>695973</v>
      </c>
    </row>
    <row r="17" spans="2:26" s="93" customFormat="1" ht="22" customHeight="1" x14ac:dyDescent="0.2">
      <c r="B17" s="94">
        <v>46176</v>
      </c>
      <c r="C17" s="96">
        <v>131990</v>
      </c>
      <c r="D17" s="95">
        <f t="shared" ref="D17:D45" si="6">F16</f>
        <v>5354851</v>
      </c>
      <c r="E17" s="95">
        <v>0</v>
      </c>
      <c r="F17" s="96">
        <f t="shared" ref="F17:F36" si="7">C17+D17-E17</f>
        <v>5486841</v>
      </c>
      <c r="G17" s="97">
        <f t="shared" ref="G17:G45" si="8">L16</f>
        <v>43247</v>
      </c>
      <c r="H17" s="96">
        <v>0</v>
      </c>
      <c r="I17" s="96">
        <v>0</v>
      </c>
      <c r="J17" s="96">
        <v>0</v>
      </c>
      <c r="K17" s="96">
        <v>0</v>
      </c>
      <c r="L17" s="90">
        <f t="shared" si="0"/>
        <v>43247</v>
      </c>
      <c r="M17" s="97">
        <f t="shared" si="4"/>
        <v>767061</v>
      </c>
      <c r="N17" s="95">
        <v>0</v>
      </c>
      <c r="O17" s="95">
        <v>0</v>
      </c>
      <c r="P17" s="95">
        <v>75600</v>
      </c>
      <c r="Q17" s="97">
        <f t="shared" si="1"/>
        <v>691461</v>
      </c>
      <c r="R17" s="97">
        <f t="shared" ref="R17:R45" si="9">V16</f>
        <v>2143517</v>
      </c>
      <c r="S17" s="96">
        <v>0</v>
      </c>
      <c r="T17" s="96">
        <v>0</v>
      </c>
      <c r="U17" s="96">
        <v>0</v>
      </c>
      <c r="V17" s="97">
        <f t="shared" si="2"/>
        <v>2143517</v>
      </c>
      <c r="W17" s="97">
        <f t="shared" si="5"/>
        <v>695973</v>
      </c>
      <c r="X17" s="96">
        <v>0</v>
      </c>
      <c r="Y17" s="96">
        <v>0</v>
      </c>
      <c r="Z17" s="97">
        <f t="shared" si="3"/>
        <v>695973</v>
      </c>
    </row>
    <row r="18" spans="2:26" s="93" customFormat="1" ht="22" customHeight="1" x14ac:dyDescent="0.2">
      <c r="B18" s="94">
        <v>46177</v>
      </c>
      <c r="C18" s="96">
        <v>141020</v>
      </c>
      <c r="D18" s="95">
        <f t="shared" si="6"/>
        <v>5486841</v>
      </c>
      <c r="E18" s="95">
        <v>0</v>
      </c>
      <c r="F18" s="95">
        <f>C18+D18-E18</f>
        <v>5627861</v>
      </c>
      <c r="G18" s="97">
        <f t="shared" si="8"/>
        <v>43247</v>
      </c>
      <c r="H18" s="96">
        <v>0</v>
      </c>
      <c r="I18" s="96">
        <v>0</v>
      </c>
      <c r="J18" s="96">
        <v>0</v>
      </c>
      <c r="K18" s="96">
        <v>0</v>
      </c>
      <c r="L18" s="90">
        <f t="shared" si="0"/>
        <v>43247</v>
      </c>
      <c r="M18" s="90">
        <f t="shared" si="4"/>
        <v>691461</v>
      </c>
      <c r="N18" s="95">
        <v>0</v>
      </c>
      <c r="O18" s="95">
        <v>0</v>
      </c>
      <c r="P18" s="95">
        <v>27800</v>
      </c>
      <c r="Q18" s="90">
        <f>M18+N18-O18-P18</f>
        <v>663661</v>
      </c>
      <c r="R18" s="90">
        <f t="shared" si="9"/>
        <v>2143517</v>
      </c>
      <c r="S18" s="96">
        <v>0</v>
      </c>
      <c r="T18" s="96">
        <v>0</v>
      </c>
      <c r="U18" s="96">
        <v>0</v>
      </c>
      <c r="V18" s="90">
        <f t="shared" si="2"/>
        <v>2143517</v>
      </c>
      <c r="W18" s="90">
        <f t="shared" si="5"/>
        <v>695973</v>
      </c>
      <c r="X18" s="96">
        <v>0</v>
      </c>
      <c r="Y18" s="96">
        <v>0</v>
      </c>
      <c r="Z18" s="90">
        <f t="shared" si="3"/>
        <v>695973</v>
      </c>
    </row>
    <row r="19" spans="2:26" s="93" customFormat="1" ht="22" customHeight="1" x14ac:dyDescent="0.2">
      <c r="B19" s="88">
        <v>46178</v>
      </c>
      <c r="C19" s="98">
        <v>0</v>
      </c>
      <c r="D19" s="99">
        <f t="shared" si="6"/>
        <v>5627861</v>
      </c>
      <c r="E19" s="99">
        <v>0</v>
      </c>
      <c r="F19" s="99">
        <f>C19+D19-E19</f>
        <v>5627861</v>
      </c>
      <c r="G19" s="100">
        <f t="shared" si="8"/>
        <v>43247</v>
      </c>
      <c r="H19" s="98">
        <v>0</v>
      </c>
      <c r="I19" s="98">
        <v>0</v>
      </c>
      <c r="J19" s="98">
        <v>0</v>
      </c>
      <c r="K19" s="98">
        <v>0</v>
      </c>
      <c r="L19" s="101">
        <f t="shared" si="0"/>
        <v>43247</v>
      </c>
      <c r="M19" s="101">
        <f t="shared" si="4"/>
        <v>663661</v>
      </c>
      <c r="N19" s="99">
        <v>0</v>
      </c>
      <c r="O19" s="99">
        <v>0</v>
      </c>
      <c r="P19" s="99">
        <v>0</v>
      </c>
      <c r="Q19" s="100">
        <f t="shared" si="1"/>
        <v>663661</v>
      </c>
      <c r="R19" s="101">
        <f t="shared" si="9"/>
        <v>2143517</v>
      </c>
      <c r="S19" s="98">
        <v>0</v>
      </c>
      <c r="T19" s="98">
        <v>0</v>
      </c>
      <c r="U19" s="98">
        <v>0</v>
      </c>
      <c r="V19" s="101">
        <f t="shared" si="2"/>
        <v>2143517</v>
      </c>
      <c r="W19" s="101">
        <f t="shared" si="5"/>
        <v>695973</v>
      </c>
      <c r="X19" s="98">
        <v>0</v>
      </c>
      <c r="Y19" s="98">
        <v>0</v>
      </c>
      <c r="Z19" s="101">
        <f t="shared" si="3"/>
        <v>695973</v>
      </c>
    </row>
    <row r="20" spans="2:26" s="93" customFormat="1" ht="22" customHeight="1" x14ac:dyDescent="0.2">
      <c r="B20" s="88">
        <v>46179</v>
      </c>
      <c r="C20" s="98">
        <v>0</v>
      </c>
      <c r="D20" s="99">
        <f t="shared" si="6"/>
        <v>5627861</v>
      </c>
      <c r="E20" s="99">
        <v>0</v>
      </c>
      <c r="F20" s="99">
        <f t="shared" si="7"/>
        <v>5627861</v>
      </c>
      <c r="G20" s="100">
        <f t="shared" si="8"/>
        <v>43247</v>
      </c>
      <c r="H20" s="98">
        <v>0</v>
      </c>
      <c r="I20" s="98">
        <v>0</v>
      </c>
      <c r="J20" s="98">
        <v>0</v>
      </c>
      <c r="K20" s="98">
        <v>0</v>
      </c>
      <c r="L20" s="101">
        <f t="shared" si="0"/>
        <v>43247</v>
      </c>
      <c r="M20" s="101">
        <f t="shared" si="4"/>
        <v>663661</v>
      </c>
      <c r="N20" s="99">
        <v>0</v>
      </c>
      <c r="O20" s="99">
        <v>0</v>
      </c>
      <c r="P20" s="99">
        <v>0</v>
      </c>
      <c r="Q20" s="101">
        <f t="shared" si="1"/>
        <v>663661</v>
      </c>
      <c r="R20" s="101">
        <f t="shared" si="9"/>
        <v>2143517</v>
      </c>
      <c r="S20" s="98">
        <v>0</v>
      </c>
      <c r="T20" s="98">
        <v>0</v>
      </c>
      <c r="U20" s="98">
        <v>0</v>
      </c>
      <c r="V20" s="101">
        <f t="shared" si="2"/>
        <v>2143517</v>
      </c>
      <c r="W20" s="101">
        <f t="shared" si="5"/>
        <v>695973</v>
      </c>
      <c r="X20" s="98">
        <v>0</v>
      </c>
      <c r="Y20" s="98">
        <v>0</v>
      </c>
      <c r="Z20" s="101">
        <f t="shared" si="3"/>
        <v>695973</v>
      </c>
    </row>
    <row r="21" spans="2:26" s="93" customFormat="1" ht="22" customHeight="1" x14ac:dyDescent="0.2">
      <c r="B21" s="88">
        <v>46180</v>
      </c>
      <c r="C21" s="98">
        <v>0</v>
      </c>
      <c r="D21" s="99">
        <f t="shared" si="6"/>
        <v>5627861</v>
      </c>
      <c r="E21" s="99">
        <v>0</v>
      </c>
      <c r="F21" s="99">
        <f t="shared" si="7"/>
        <v>5627861</v>
      </c>
      <c r="G21" s="100">
        <f t="shared" si="8"/>
        <v>43247</v>
      </c>
      <c r="H21" s="98">
        <v>0</v>
      </c>
      <c r="I21" s="98">
        <v>0</v>
      </c>
      <c r="J21" s="98">
        <v>0</v>
      </c>
      <c r="K21" s="98">
        <v>0</v>
      </c>
      <c r="L21" s="101">
        <f t="shared" si="0"/>
        <v>43247</v>
      </c>
      <c r="M21" s="101">
        <f t="shared" si="4"/>
        <v>663661</v>
      </c>
      <c r="N21" s="99">
        <v>0</v>
      </c>
      <c r="O21" s="99">
        <v>0</v>
      </c>
      <c r="P21" s="99">
        <v>0</v>
      </c>
      <c r="Q21" s="101">
        <f t="shared" si="1"/>
        <v>663661</v>
      </c>
      <c r="R21" s="101">
        <f t="shared" si="9"/>
        <v>2143517</v>
      </c>
      <c r="S21" s="98">
        <v>0</v>
      </c>
      <c r="T21" s="98">
        <v>0</v>
      </c>
      <c r="U21" s="98">
        <v>0</v>
      </c>
      <c r="V21" s="101">
        <f t="shared" si="2"/>
        <v>2143517</v>
      </c>
      <c r="W21" s="101">
        <f t="shared" si="5"/>
        <v>695973</v>
      </c>
      <c r="X21" s="98">
        <v>0</v>
      </c>
      <c r="Y21" s="98">
        <v>0</v>
      </c>
      <c r="Z21" s="101">
        <f t="shared" si="3"/>
        <v>695973</v>
      </c>
    </row>
    <row r="22" spans="2:26" s="93" customFormat="1" ht="22" customHeight="1" x14ac:dyDescent="0.2">
      <c r="B22" s="88">
        <v>46181</v>
      </c>
      <c r="C22" s="98">
        <v>0</v>
      </c>
      <c r="D22" s="99">
        <f t="shared" si="6"/>
        <v>5627861</v>
      </c>
      <c r="E22" s="99">
        <v>0</v>
      </c>
      <c r="F22" s="99">
        <f t="shared" si="7"/>
        <v>5627861</v>
      </c>
      <c r="G22" s="100">
        <f t="shared" si="8"/>
        <v>43247</v>
      </c>
      <c r="H22" s="98">
        <v>0</v>
      </c>
      <c r="I22" s="98">
        <v>0</v>
      </c>
      <c r="J22" s="98">
        <v>0</v>
      </c>
      <c r="K22" s="98">
        <v>0</v>
      </c>
      <c r="L22" s="101">
        <f t="shared" si="0"/>
        <v>43247</v>
      </c>
      <c r="M22" s="101">
        <f t="shared" si="4"/>
        <v>663661</v>
      </c>
      <c r="N22" s="99">
        <v>0</v>
      </c>
      <c r="O22" s="99">
        <v>0</v>
      </c>
      <c r="P22" s="99">
        <v>0</v>
      </c>
      <c r="Q22" s="101">
        <f t="shared" si="1"/>
        <v>663661</v>
      </c>
      <c r="R22" s="101">
        <f t="shared" si="9"/>
        <v>2143517</v>
      </c>
      <c r="S22" s="98">
        <v>0</v>
      </c>
      <c r="T22" s="98">
        <v>0</v>
      </c>
      <c r="U22" s="98">
        <v>0</v>
      </c>
      <c r="V22" s="101">
        <f t="shared" si="2"/>
        <v>2143517</v>
      </c>
      <c r="W22" s="101">
        <f t="shared" si="5"/>
        <v>695973</v>
      </c>
      <c r="X22" s="98">
        <v>0</v>
      </c>
      <c r="Y22" s="98">
        <v>0</v>
      </c>
      <c r="Z22" s="101">
        <f>W22+X22-Y22</f>
        <v>695973</v>
      </c>
    </row>
    <row r="23" spans="2:26" s="93" customFormat="1" ht="22" customHeight="1" x14ac:dyDescent="0.2">
      <c r="B23" s="88">
        <v>46182</v>
      </c>
      <c r="C23" s="98">
        <v>0</v>
      </c>
      <c r="D23" s="99">
        <f t="shared" si="6"/>
        <v>5627861</v>
      </c>
      <c r="E23" s="99">
        <v>0</v>
      </c>
      <c r="F23" s="99">
        <f t="shared" si="7"/>
        <v>5627861</v>
      </c>
      <c r="G23" s="100">
        <f t="shared" si="8"/>
        <v>43247</v>
      </c>
      <c r="H23" s="98">
        <v>0</v>
      </c>
      <c r="I23" s="98">
        <v>0</v>
      </c>
      <c r="J23" s="98">
        <v>0</v>
      </c>
      <c r="K23" s="98">
        <v>0</v>
      </c>
      <c r="L23" s="101">
        <f t="shared" si="0"/>
        <v>43247</v>
      </c>
      <c r="M23" s="101">
        <f t="shared" si="4"/>
        <v>663661</v>
      </c>
      <c r="N23" s="99">
        <v>0</v>
      </c>
      <c r="O23" s="99">
        <v>0</v>
      </c>
      <c r="P23" s="99">
        <v>0</v>
      </c>
      <c r="Q23" s="101">
        <f t="shared" si="1"/>
        <v>663661</v>
      </c>
      <c r="R23" s="101">
        <f t="shared" si="9"/>
        <v>2143517</v>
      </c>
      <c r="S23" s="98">
        <v>0</v>
      </c>
      <c r="T23" s="98">
        <v>0</v>
      </c>
      <c r="U23" s="98">
        <v>0</v>
      </c>
      <c r="V23" s="101">
        <f t="shared" si="2"/>
        <v>2143517</v>
      </c>
      <c r="W23" s="101">
        <f t="shared" si="5"/>
        <v>695973</v>
      </c>
      <c r="X23" s="98">
        <v>0</v>
      </c>
      <c r="Y23" s="98">
        <v>0</v>
      </c>
      <c r="Z23" s="101">
        <f>W23+X23-Y23</f>
        <v>695973</v>
      </c>
    </row>
    <row r="24" spans="2:26" s="93" customFormat="1" ht="22" customHeight="1" x14ac:dyDescent="0.2">
      <c r="B24" s="88">
        <v>46183</v>
      </c>
      <c r="C24" s="98">
        <v>0</v>
      </c>
      <c r="D24" s="99">
        <f t="shared" si="6"/>
        <v>5627861</v>
      </c>
      <c r="E24" s="99">
        <v>0</v>
      </c>
      <c r="F24" s="99">
        <f t="shared" si="7"/>
        <v>5627861</v>
      </c>
      <c r="G24" s="100">
        <f t="shared" si="8"/>
        <v>43247</v>
      </c>
      <c r="H24" s="98">
        <v>0</v>
      </c>
      <c r="I24" s="98">
        <v>0</v>
      </c>
      <c r="J24" s="98">
        <v>0</v>
      </c>
      <c r="K24" s="98">
        <v>0</v>
      </c>
      <c r="L24" s="101">
        <f t="shared" si="0"/>
        <v>43247</v>
      </c>
      <c r="M24" s="101">
        <f t="shared" si="4"/>
        <v>663661</v>
      </c>
      <c r="N24" s="99">
        <v>0</v>
      </c>
      <c r="O24" s="99">
        <v>0</v>
      </c>
      <c r="P24" s="99">
        <v>0</v>
      </c>
      <c r="Q24" s="101">
        <f>M24+N24-O24-P24</f>
        <v>663661</v>
      </c>
      <c r="R24" s="101">
        <f t="shared" si="9"/>
        <v>2143517</v>
      </c>
      <c r="S24" s="98">
        <v>0</v>
      </c>
      <c r="T24" s="98">
        <v>0</v>
      </c>
      <c r="U24" s="98">
        <v>0</v>
      </c>
      <c r="V24" s="101">
        <f t="shared" si="2"/>
        <v>2143517</v>
      </c>
      <c r="W24" s="101">
        <f t="shared" si="5"/>
        <v>695973</v>
      </c>
      <c r="X24" s="98">
        <v>0</v>
      </c>
      <c r="Y24" s="98">
        <v>0</v>
      </c>
      <c r="Z24" s="101">
        <f t="shared" si="3"/>
        <v>695973</v>
      </c>
    </row>
    <row r="25" spans="2:26" s="93" customFormat="1" ht="22" customHeight="1" x14ac:dyDescent="0.2">
      <c r="B25" s="88">
        <v>46184</v>
      </c>
      <c r="C25" s="98">
        <v>0</v>
      </c>
      <c r="D25" s="99">
        <f t="shared" si="6"/>
        <v>5627861</v>
      </c>
      <c r="E25" s="99">
        <v>0</v>
      </c>
      <c r="F25" s="99">
        <f t="shared" si="7"/>
        <v>5627861</v>
      </c>
      <c r="G25" s="100">
        <f t="shared" si="8"/>
        <v>43247</v>
      </c>
      <c r="H25" s="98">
        <v>0</v>
      </c>
      <c r="I25" s="98">
        <v>0</v>
      </c>
      <c r="J25" s="98">
        <v>0</v>
      </c>
      <c r="K25" s="98">
        <v>0</v>
      </c>
      <c r="L25" s="101">
        <f t="shared" si="0"/>
        <v>43247</v>
      </c>
      <c r="M25" s="101">
        <f t="shared" si="4"/>
        <v>663661</v>
      </c>
      <c r="N25" s="99">
        <v>0</v>
      </c>
      <c r="O25" s="99">
        <v>0</v>
      </c>
      <c r="P25" s="99">
        <v>0</v>
      </c>
      <c r="Q25" s="101">
        <f>M25+N25-O25-P25</f>
        <v>663661</v>
      </c>
      <c r="R25" s="101">
        <f t="shared" si="9"/>
        <v>2143517</v>
      </c>
      <c r="S25" s="98">
        <v>0</v>
      </c>
      <c r="T25" s="98">
        <v>0</v>
      </c>
      <c r="U25" s="98">
        <v>0</v>
      </c>
      <c r="V25" s="101">
        <f t="shared" si="2"/>
        <v>2143517</v>
      </c>
      <c r="W25" s="101">
        <f t="shared" si="5"/>
        <v>695973</v>
      </c>
      <c r="X25" s="98">
        <v>0</v>
      </c>
      <c r="Y25" s="98">
        <v>0</v>
      </c>
      <c r="Z25" s="101">
        <f t="shared" si="3"/>
        <v>695973</v>
      </c>
    </row>
    <row r="26" spans="2:26" s="93" customFormat="1" ht="22" customHeight="1" x14ac:dyDescent="0.2">
      <c r="B26" s="88">
        <v>46185</v>
      </c>
      <c r="C26" s="98">
        <v>0</v>
      </c>
      <c r="D26" s="99">
        <f t="shared" si="6"/>
        <v>5627861</v>
      </c>
      <c r="E26" s="99">
        <v>0</v>
      </c>
      <c r="F26" s="99">
        <f t="shared" si="7"/>
        <v>5627861</v>
      </c>
      <c r="G26" s="100">
        <f t="shared" si="8"/>
        <v>43247</v>
      </c>
      <c r="H26" s="98">
        <v>0</v>
      </c>
      <c r="I26" s="98">
        <v>0</v>
      </c>
      <c r="J26" s="98">
        <v>0</v>
      </c>
      <c r="K26" s="98">
        <v>0</v>
      </c>
      <c r="L26" s="101">
        <f t="shared" si="0"/>
        <v>43247</v>
      </c>
      <c r="M26" s="101">
        <f t="shared" si="4"/>
        <v>663661</v>
      </c>
      <c r="N26" s="99">
        <v>0</v>
      </c>
      <c r="O26" s="99">
        <v>0</v>
      </c>
      <c r="P26" s="99">
        <v>0</v>
      </c>
      <c r="Q26" s="101">
        <f t="shared" si="1"/>
        <v>663661</v>
      </c>
      <c r="R26" s="101">
        <f t="shared" si="9"/>
        <v>2143517</v>
      </c>
      <c r="S26" s="98">
        <v>0</v>
      </c>
      <c r="T26" s="98">
        <v>0</v>
      </c>
      <c r="U26" s="98">
        <v>0</v>
      </c>
      <c r="V26" s="101">
        <f t="shared" si="2"/>
        <v>2143517</v>
      </c>
      <c r="W26" s="101">
        <f t="shared" si="5"/>
        <v>695973</v>
      </c>
      <c r="X26" s="98">
        <v>0</v>
      </c>
      <c r="Y26" s="98">
        <v>0</v>
      </c>
      <c r="Z26" s="101">
        <f t="shared" si="3"/>
        <v>695973</v>
      </c>
    </row>
    <row r="27" spans="2:26" s="93" customFormat="1" ht="22" customHeight="1" x14ac:dyDescent="0.2">
      <c r="B27" s="88">
        <v>46186</v>
      </c>
      <c r="C27" s="98">
        <v>0</v>
      </c>
      <c r="D27" s="99">
        <f t="shared" si="6"/>
        <v>5627861</v>
      </c>
      <c r="E27" s="99">
        <v>0</v>
      </c>
      <c r="F27" s="99">
        <f t="shared" si="7"/>
        <v>5627861</v>
      </c>
      <c r="G27" s="100">
        <f t="shared" si="8"/>
        <v>43247</v>
      </c>
      <c r="H27" s="98">
        <v>0</v>
      </c>
      <c r="I27" s="98">
        <v>0</v>
      </c>
      <c r="J27" s="98">
        <v>0</v>
      </c>
      <c r="K27" s="98">
        <v>0</v>
      </c>
      <c r="L27" s="101">
        <f t="shared" ref="L27:L45" si="10">G27+H27-I27+J27-K27</f>
        <v>43247</v>
      </c>
      <c r="M27" s="101">
        <f t="shared" si="4"/>
        <v>663661</v>
      </c>
      <c r="N27" s="99">
        <v>0</v>
      </c>
      <c r="O27" s="99">
        <v>0</v>
      </c>
      <c r="P27" s="99">
        <v>0</v>
      </c>
      <c r="Q27" s="101">
        <f t="shared" si="1"/>
        <v>663661</v>
      </c>
      <c r="R27" s="101">
        <f t="shared" si="9"/>
        <v>2143517</v>
      </c>
      <c r="S27" s="98">
        <v>0</v>
      </c>
      <c r="T27" s="98">
        <v>0</v>
      </c>
      <c r="U27" s="98">
        <v>0</v>
      </c>
      <c r="V27" s="101">
        <f t="shared" si="2"/>
        <v>2143517</v>
      </c>
      <c r="W27" s="101">
        <f t="shared" si="5"/>
        <v>695973</v>
      </c>
      <c r="X27" s="98">
        <v>0</v>
      </c>
      <c r="Y27" s="98">
        <v>0</v>
      </c>
      <c r="Z27" s="101">
        <f t="shared" si="3"/>
        <v>695973</v>
      </c>
    </row>
    <row r="28" spans="2:26" s="93" customFormat="1" ht="22" customHeight="1" x14ac:dyDescent="0.2">
      <c r="B28" s="88">
        <v>46187</v>
      </c>
      <c r="C28" s="98">
        <v>0</v>
      </c>
      <c r="D28" s="99">
        <f t="shared" si="6"/>
        <v>5627861</v>
      </c>
      <c r="E28" s="99">
        <v>0</v>
      </c>
      <c r="F28" s="99">
        <f t="shared" si="7"/>
        <v>5627861</v>
      </c>
      <c r="G28" s="100">
        <f t="shared" si="8"/>
        <v>43247</v>
      </c>
      <c r="H28" s="98">
        <v>0</v>
      </c>
      <c r="I28" s="98">
        <v>0</v>
      </c>
      <c r="J28" s="98">
        <v>0</v>
      </c>
      <c r="K28" s="98">
        <v>0</v>
      </c>
      <c r="L28" s="101">
        <f t="shared" si="10"/>
        <v>43247</v>
      </c>
      <c r="M28" s="101">
        <f t="shared" si="4"/>
        <v>663661</v>
      </c>
      <c r="N28" s="99">
        <v>0</v>
      </c>
      <c r="O28" s="99">
        <v>0</v>
      </c>
      <c r="P28" s="99">
        <v>0</v>
      </c>
      <c r="Q28" s="101">
        <f t="shared" si="1"/>
        <v>663661</v>
      </c>
      <c r="R28" s="101">
        <f t="shared" si="9"/>
        <v>2143517</v>
      </c>
      <c r="S28" s="98">
        <v>0</v>
      </c>
      <c r="T28" s="98">
        <v>0</v>
      </c>
      <c r="U28" s="98">
        <v>0</v>
      </c>
      <c r="V28" s="101">
        <f t="shared" si="2"/>
        <v>2143517</v>
      </c>
      <c r="W28" s="101">
        <f t="shared" si="5"/>
        <v>695973</v>
      </c>
      <c r="X28" s="98">
        <v>0</v>
      </c>
      <c r="Y28" s="98">
        <v>0</v>
      </c>
      <c r="Z28" s="101">
        <f t="shared" si="3"/>
        <v>695973</v>
      </c>
    </row>
    <row r="29" spans="2:26" s="93" customFormat="1" ht="22" customHeight="1" x14ac:dyDescent="0.2">
      <c r="B29" s="88">
        <v>46188</v>
      </c>
      <c r="C29" s="98">
        <v>0</v>
      </c>
      <c r="D29" s="99">
        <f t="shared" si="6"/>
        <v>5627861</v>
      </c>
      <c r="E29" s="99">
        <v>0</v>
      </c>
      <c r="F29" s="99">
        <f>C29+D29-E29+T29</f>
        <v>5627861</v>
      </c>
      <c r="G29" s="100">
        <f t="shared" si="8"/>
        <v>43247</v>
      </c>
      <c r="H29" s="98">
        <v>0</v>
      </c>
      <c r="I29" s="98">
        <v>0</v>
      </c>
      <c r="J29" s="98">
        <v>0</v>
      </c>
      <c r="K29" s="98">
        <v>0</v>
      </c>
      <c r="L29" s="101">
        <f t="shared" si="10"/>
        <v>43247</v>
      </c>
      <c r="M29" s="101">
        <f t="shared" si="4"/>
        <v>663661</v>
      </c>
      <c r="N29" s="99">
        <v>0</v>
      </c>
      <c r="O29" s="99">
        <v>0</v>
      </c>
      <c r="P29" s="99">
        <v>0</v>
      </c>
      <c r="Q29" s="101">
        <f t="shared" si="1"/>
        <v>663661</v>
      </c>
      <c r="R29" s="101">
        <f t="shared" si="9"/>
        <v>2143517</v>
      </c>
      <c r="S29" s="98">
        <v>0</v>
      </c>
      <c r="T29" s="98">
        <v>0</v>
      </c>
      <c r="U29" s="98">
        <v>0</v>
      </c>
      <c r="V29" s="101">
        <f>R29+S29-T29-U29</f>
        <v>2143517</v>
      </c>
      <c r="W29" s="101">
        <f t="shared" si="5"/>
        <v>695973</v>
      </c>
      <c r="X29" s="98">
        <v>0</v>
      </c>
      <c r="Y29" s="98">
        <v>0</v>
      </c>
      <c r="Z29" s="101">
        <f t="shared" si="3"/>
        <v>695973</v>
      </c>
    </row>
    <row r="30" spans="2:26" s="93" customFormat="1" ht="22" customHeight="1" x14ac:dyDescent="0.2">
      <c r="B30" s="88">
        <v>46189</v>
      </c>
      <c r="C30" s="98">
        <v>0</v>
      </c>
      <c r="D30" s="99">
        <f t="shared" si="6"/>
        <v>5627861</v>
      </c>
      <c r="E30" s="99">
        <v>0</v>
      </c>
      <c r="F30" s="99">
        <f>C30+D30-E30</f>
        <v>5627861</v>
      </c>
      <c r="G30" s="100">
        <f t="shared" si="8"/>
        <v>43247</v>
      </c>
      <c r="H30" s="98">
        <v>0</v>
      </c>
      <c r="I30" s="98">
        <v>0</v>
      </c>
      <c r="J30" s="98">
        <v>0</v>
      </c>
      <c r="K30" s="98">
        <v>0</v>
      </c>
      <c r="L30" s="101">
        <f t="shared" si="10"/>
        <v>43247</v>
      </c>
      <c r="M30" s="101">
        <f t="shared" si="4"/>
        <v>663661</v>
      </c>
      <c r="N30" s="99">
        <v>0</v>
      </c>
      <c r="O30" s="99">
        <v>0</v>
      </c>
      <c r="P30" s="99">
        <v>0</v>
      </c>
      <c r="Q30" s="101">
        <f t="shared" si="1"/>
        <v>663661</v>
      </c>
      <c r="R30" s="101">
        <f t="shared" si="9"/>
        <v>2143517</v>
      </c>
      <c r="S30" s="98">
        <v>0</v>
      </c>
      <c r="T30" s="98">
        <v>0</v>
      </c>
      <c r="U30" s="98">
        <v>0</v>
      </c>
      <c r="V30" s="101">
        <f t="shared" si="2"/>
        <v>2143517</v>
      </c>
      <c r="W30" s="101">
        <f t="shared" si="5"/>
        <v>695973</v>
      </c>
      <c r="X30" s="98">
        <v>0</v>
      </c>
      <c r="Y30" s="98">
        <v>0</v>
      </c>
      <c r="Z30" s="101">
        <f t="shared" si="3"/>
        <v>695973</v>
      </c>
    </row>
    <row r="31" spans="2:26" s="93" customFormat="1" ht="22" customHeight="1" x14ac:dyDescent="0.2">
      <c r="B31" s="88">
        <v>46190</v>
      </c>
      <c r="C31" s="98">
        <v>0</v>
      </c>
      <c r="D31" s="99">
        <f t="shared" si="6"/>
        <v>5627861</v>
      </c>
      <c r="E31" s="99">
        <v>0</v>
      </c>
      <c r="F31" s="99">
        <f t="shared" si="7"/>
        <v>5627861</v>
      </c>
      <c r="G31" s="100">
        <f t="shared" si="8"/>
        <v>43247</v>
      </c>
      <c r="H31" s="98">
        <v>0</v>
      </c>
      <c r="I31" s="98">
        <v>0</v>
      </c>
      <c r="J31" s="98">
        <v>0</v>
      </c>
      <c r="K31" s="98">
        <v>0</v>
      </c>
      <c r="L31" s="101">
        <f t="shared" si="10"/>
        <v>43247</v>
      </c>
      <c r="M31" s="101">
        <f t="shared" si="4"/>
        <v>663661</v>
      </c>
      <c r="N31" s="99">
        <v>0</v>
      </c>
      <c r="O31" s="99">
        <v>0</v>
      </c>
      <c r="P31" s="99">
        <v>0</v>
      </c>
      <c r="Q31" s="101">
        <f t="shared" si="1"/>
        <v>663661</v>
      </c>
      <c r="R31" s="101">
        <f t="shared" si="9"/>
        <v>2143517</v>
      </c>
      <c r="S31" s="98">
        <v>0</v>
      </c>
      <c r="T31" s="98">
        <v>0</v>
      </c>
      <c r="U31" s="98">
        <v>0</v>
      </c>
      <c r="V31" s="101">
        <f t="shared" si="2"/>
        <v>2143517</v>
      </c>
      <c r="W31" s="101">
        <f t="shared" si="5"/>
        <v>695973</v>
      </c>
      <c r="X31" s="98">
        <v>0</v>
      </c>
      <c r="Y31" s="98">
        <v>0</v>
      </c>
      <c r="Z31" s="101">
        <f t="shared" si="3"/>
        <v>695973</v>
      </c>
    </row>
    <row r="32" spans="2:26" s="93" customFormat="1" ht="22" customHeight="1" x14ac:dyDescent="0.2">
      <c r="B32" s="88">
        <v>46191</v>
      </c>
      <c r="C32" s="98">
        <v>0</v>
      </c>
      <c r="D32" s="99">
        <f t="shared" si="6"/>
        <v>5627861</v>
      </c>
      <c r="E32" s="99">
        <v>0</v>
      </c>
      <c r="F32" s="99">
        <f t="shared" si="7"/>
        <v>5627861</v>
      </c>
      <c r="G32" s="100">
        <f t="shared" si="8"/>
        <v>43247</v>
      </c>
      <c r="H32" s="98">
        <v>0</v>
      </c>
      <c r="I32" s="98">
        <v>0</v>
      </c>
      <c r="J32" s="98">
        <v>0</v>
      </c>
      <c r="K32" s="98">
        <v>0</v>
      </c>
      <c r="L32" s="101">
        <f t="shared" si="10"/>
        <v>43247</v>
      </c>
      <c r="M32" s="101">
        <f t="shared" si="4"/>
        <v>663661</v>
      </c>
      <c r="N32" s="99">
        <v>0</v>
      </c>
      <c r="O32" s="99">
        <v>0</v>
      </c>
      <c r="P32" s="99">
        <v>0</v>
      </c>
      <c r="Q32" s="101">
        <f t="shared" si="1"/>
        <v>663661</v>
      </c>
      <c r="R32" s="101">
        <f t="shared" si="9"/>
        <v>2143517</v>
      </c>
      <c r="S32" s="98">
        <v>0</v>
      </c>
      <c r="T32" s="98">
        <v>0</v>
      </c>
      <c r="U32" s="98">
        <v>0</v>
      </c>
      <c r="V32" s="101">
        <f t="shared" si="2"/>
        <v>2143517</v>
      </c>
      <c r="W32" s="101">
        <f t="shared" si="5"/>
        <v>695973</v>
      </c>
      <c r="X32" s="98">
        <v>0</v>
      </c>
      <c r="Y32" s="98">
        <v>0</v>
      </c>
      <c r="Z32" s="101">
        <f t="shared" si="3"/>
        <v>695973</v>
      </c>
    </row>
    <row r="33" spans="1:16155" s="93" customFormat="1" ht="22" customHeight="1" x14ac:dyDescent="0.2">
      <c r="B33" s="88">
        <v>46192</v>
      </c>
      <c r="C33" s="98">
        <v>0</v>
      </c>
      <c r="D33" s="99">
        <f t="shared" si="6"/>
        <v>5627861</v>
      </c>
      <c r="E33" s="99">
        <v>0</v>
      </c>
      <c r="F33" s="99">
        <f t="shared" si="7"/>
        <v>5627861</v>
      </c>
      <c r="G33" s="100">
        <f t="shared" si="8"/>
        <v>43247</v>
      </c>
      <c r="H33" s="98">
        <v>0</v>
      </c>
      <c r="I33" s="98">
        <v>0</v>
      </c>
      <c r="J33" s="98">
        <v>0</v>
      </c>
      <c r="K33" s="98">
        <v>0</v>
      </c>
      <c r="L33" s="101">
        <f t="shared" si="10"/>
        <v>43247</v>
      </c>
      <c r="M33" s="101">
        <f t="shared" si="4"/>
        <v>663661</v>
      </c>
      <c r="N33" s="99">
        <v>0</v>
      </c>
      <c r="O33" s="99">
        <v>0</v>
      </c>
      <c r="P33" s="99">
        <v>0</v>
      </c>
      <c r="Q33" s="101">
        <f t="shared" si="1"/>
        <v>663661</v>
      </c>
      <c r="R33" s="101">
        <f t="shared" si="9"/>
        <v>2143517</v>
      </c>
      <c r="S33" s="98">
        <v>0</v>
      </c>
      <c r="T33" s="98">
        <v>0</v>
      </c>
      <c r="U33" s="98">
        <v>0</v>
      </c>
      <c r="V33" s="101">
        <f t="shared" si="2"/>
        <v>2143517</v>
      </c>
      <c r="W33" s="101">
        <f t="shared" si="5"/>
        <v>695973</v>
      </c>
      <c r="X33" s="98">
        <v>0</v>
      </c>
      <c r="Y33" s="98">
        <v>0</v>
      </c>
      <c r="Z33" s="101">
        <f t="shared" si="3"/>
        <v>695973</v>
      </c>
    </row>
    <row r="34" spans="1:16155" s="93" customFormat="1" ht="22" customHeight="1" x14ac:dyDescent="0.2">
      <c r="B34" s="88">
        <v>46193</v>
      </c>
      <c r="C34" s="98">
        <v>0</v>
      </c>
      <c r="D34" s="99">
        <f t="shared" si="6"/>
        <v>5627861</v>
      </c>
      <c r="E34" s="99">
        <v>0</v>
      </c>
      <c r="F34" s="99">
        <f t="shared" si="7"/>
        <v>5627861</v>
      </c>
      <c r="G34" s="100">
        <f t="shared" si="8"/>
        <v>43247</v>
      </c>
      <c r="H34" s="98">
        <v>0</v>
      </c>
      <c r="I34" s="98">
        <v>0</v>
      </c>
      <c r="J34" s="98">
        <v>0</v>
      </c>
      <c r="K34" s="98">
        <v>0</v>
      </c>
      <c r="L34" s="101">
        <f t="shared" si="10"/>
        <v>43247</v>
      </c>
      <c r="M34" s="101">
        <f t="shared" si="4"/>
        <v>663661</v>
      </c>
      <c r="N34" s="99">
        <v>0</v>
      </c>
      <c r="O34" s="99">
        <v>0</v>
      </c>
      <c r="P34" s="99">
        <v>0</v>
      </c>
      <c r="Q34" s="101">
        <f t="shared" si="1"/>
        <v>663661</v>
      </c>
      <c r="R34" s="101">
        <f t="shared" si="9"/>
        <v>2143517</v>
      </c>
      <c r="S34" s="98">
        <v>0</v>
      </c>
      <c r="T34" s="98">
        <v>0</v>
      </c>
      <c r="U34" s="98">
        <v>0</v>
      </c>
      <c r="V34" s="101">
        <f t="shared" si="2"/>
        <v>2143517</v>
      </c>
      <c r="W34" s="101">
        <f t="shared" si="5"/>
        <v>695973</v>
      </c>
      <c r="X34" s="98">
        <v>0</v>
      </c>
      <c r="Y34" s="98">
        <v>0</v>
      </c>
      <c r="Z34" s="101">
        <f t="shared" si="3"/>
        <v>695973</v>
      </c>
    </row>
    <row r="35" spans="1:16155" s="93" customFormat="1" ht="22" customHeight="1" x14ac:dyDescent="0.2">
      <c r="B35" s="88">
        <v>46194</v>
      </c>
      <c r="C35" s="98">
        <v>0</v>
      </c>
      <c r="D35" s="99">
        <f t="shared" si="6"/>
        <v>5627861</v>
      </c>
      <c r="E35" s="99">
        <v>0</v>
      </c>
      <c r="F35" s="99">
        <f t="shared" si="7"/>
        <v>5627861</v>
      </c>
      <c r="G35" s="100">
        <f t="shared" si="8"/>
        <v>43247</v>
      </c>
      <c r="H35" s="98">
        <v>0</v>
      </c>
      <c r="I35" s="98">
        <v>0</v>
      </c>
      <c r="J35" s="98">
        <v>0</v>
      </c>
      <c r="K35" s="98">
        <v>0</v>
      </c>
      <c r="L35" s="101">
        <f t="shared" si="10"/>
        <v>43247</v>
      </c>
      <c r="M35" s="101">
        <f t="shared" si="4"/>
        <v>663661</v>
      </c>
      <c r="N35" s="99">
        <v>0</v>
      </c>
      <c r="O35" s="99">
        <v>0</v>
      </c>
      <c r="P35" s="99">
        <v>0</v>
      </c>
      <c r="Q35" s="101">
        <f t="shared" si="1"/>
        <v>663661</v>
      </c>
      <c r="R35" s="101">
        <f t="shared" si="9"/>
        <v>2143517</v>
      </c>
      <c r="S35" s="98">
        <v>0</v>
      </c>
      <c r="T35" s="98">
        <v>0</v>
      </c>
      <c r="U35" s="98">
        <v>0</v>
      </c>
      <c r="V35" s="101">
        <f t="shared" si="2"/>
        <v>2143517</v>
      </c>
      <c r="W35" s="101">
        <f t="shared" si="5"/>
        <v>695973</v>
      </c>
      <c r="X35" s="98">
        <v>0</v>
      </c>
      <c r="Y35" s="98">
        <v>0</v>
      </c>
      <c r="Z35" s="101">
        <f t="shared" si="3"/>
        <v>695973</v>
      </c>
    </row>
    <row r="36" spans="1:16155" s="93" customFormat="1" ht="22" customHeight="1" x14ac:dyDescent="0.2">
      <c r="B36" s="88">
        <v>46195</v>
      </c>
      <c r="C36" s="98">
        <v>0</v>
      </c>
      <c r="D36" s="99">
        <f t="shared" si="6"/>
        <v>5627861</v>
      </c>
      <c r="E36" s="99">
        <v>0</v>
      </c>
      <c r="F36" s="99">
        <f t="shared" si="7"/>
        <v>5627861</v>
      </c>
      <c r="G36" s="100">
        <f t="shared" si="8"/>
        <v>43247</v>
      </c>
      <c r="H36" s="98">
        <v>0</v>
      </c>
      <c r="I36" s="98">
        <v>0</v>
      </c>
      <c r="J36" s="98">
        <v>0</v>
      </c>
      <c r="K36" s="98">
        <v>0</v>
      </c>
      <c r="L36" s="101">
        <f t="shared" si="10"/>
        <v>43247</v>
      </c>
      <c r="M36" s="101">
        <f t="shared" si="4"/>
        <v>663661</v>
      </c>
      <c r="N36" s="99">
        <v>0</v>
      </c>
      <c r="O36" s="99">
        <v>0</v>
      </c>
      <c r="P36" s="99">
        <v>0</v>
      </c>
      <c r="Q36" s="101">
        <f t="shared" si="1"/>
        <v>663661</v>
      </c>
      <c r="R36" s="101">
        <f t="shared" si="9"/>
        <v>2143517</v>
      </c>
      <c r="S36" s="98">
        <v>0</v>
      </c>
      <c r="T36" s="98">
        <v>0</v>
      </c>
      <c r="U36" s="98">
        <v>0</v>
      </c>
      <c r="V36" s="101">
        <f t="shared" si="2"/>
        <v>2143517</v>
      </c>
      <c r="W36" s="101">
        <f t="shared" si="5"/>
        <v>695973</v>
      </c>
      <c r="X36" s="98">
        <v>0</v>
      </c>
      <c r="Y36" s="98">
        <v>0</v>
      </c>
      <c r="Z36" s="101">
        <f t="shared" si="3"/>
        <v>695973</v>
      </c>
    </row>
    <row r="37" spans="1:16155" s="93" customFormat="1" ht="22" customHeight="1" x14ac:dyDescent="0.2">
      <c r="B37" s="88">
        <v>46196</v>
      </c>
      <c r="C37" s="98">
        <v>0</v>
      </c>
      <c r="D37" s="99">
        <f t="shared" si="6"/>
        <v>5627861</v>
      </c>
      <c r="E37" s="99">
        <v>0</v>
      </c>
      <c r="F37" s="99">
        <f t="shared" ref="F37:F41" si="11">C37+D37-E37+O37</f>
        <v>5627861</v>
      </c>
      <c r="G37" s="100">
        <f t="shared" si="8"/>
        <v>43247</v>
      </c>
      <c r="H37" s="98">
        <v>0</v>
      </c>
      <c r="I37" s="98">
        <v>0</v>
      </c>
      <c r="J37" s="98">
        <v>0</v>
      </c>
      <c r="K37" s="98">
        <v>0</v>
      </c>
      <c r="L37" s="101">
        <f t="shared" si="10"/>
        <v>43247</v>
      </c>
      <c r="M37" s="101">
        <f t="shared" si="4"/>
        <v>663661</v>
      </c>
      <c r="N37" s="99">
        <v>0</v>
      </c>
      <c r="O37" s="99">
        <v>0</v>
      </c>
      <c r="P37" s="99">
        <v>0</v>
      </c>
      <c r="Q37" s="101">
        <f t="shared" si="1"/>
        <v>663661</v>
      </c>
      <c r="R37" s="101">
        <f t="shared" si="9"/>
        <v>2143517</v>
      </c>
      <c r="S37" s="98">
        <v>0</v>
      </c>
      <c r="T37" s="98">
        <v>0</v>
      </c>
      <c r="U37" s="98">
        <v>0</v>
      </c>
      <c r="V37" s="101">
        <f t="shared" si="2"/>
        <v>2143517</v>
      </c>
      <c r="W37" s="101">
        <f t="shared" si="5"/>
        <v>695973</v>
      </c>
      <c r="X37" s="98">
        <v>0</v>
      </c>
      <c r="Y37" s="98">
        <v>0</v>
      </c>
      <c r="Z37" s="101">
        <f t="shared" si="3"/>
        <v>695973</v>
      </c>
      <c r="AB37" s="93">
        <f>421849</f>
        <v>421849</v>
      </c>
    </row>
    <row r="38" spans="1:16155" s="93" customFormat="1" ht="22" customHeight="1" x14ac:dyDescent="0.2">
      <c r="B38" s="88">
        <v>46197</v>
      </c>
      <c r="C38" s="98">
        <v>0</v>
      </c>
      <c r="D38" s="99">
        <f t="shared" si="6"/>
        <v>5627861</v>
      </c>
      <c r="E38" s="99">
        <v>0</v>
      </c>
      <c r="F38" s="99">
        <f t="shared" si="11"/>
        <v>5627861</v>
      </c>
      <c r="G38" s="100">
        <f t="shared" si="8"/>
        <v>43247</v>
      </c>
      <c r="H38" s="98">
        <v>0</v>
      </c>
      <c r="I38" s="98">
        <v>0</v>
      </c>
      <c r="J38" s="98">
        <v>0</v>
      </c>
      <c r="K38" s="98">
        <v>0</v>
      </c>
      <c r="L38" s="101">
        <f t="shared" si="10"/>
        <v>43247</v>
      </c>
      <c r="M38" s="101">
        <f t="shared" si="4"/>
        <v>663661</v>
      </c>
      <c r="N38" s="99">
        <v>0</v>
      </c>
      <c r="O38" s="99">
        <v>0</v>
      </c>
      <c r="P38" s="99">
        <v>0</v>
      </c>
      <c r="Q38" s="101">
        <f t="shared" si="1"/>
        <v>663661</v>
      </c>
      <c r="R38" s="101">
        <f t="shared" si="9"/>
        <v>2143517</v>
      </c>
      <c r="S38" s="98">
        <v>0</v>
      </c>
      <c r="T38" s="98">
        <v>0</v>
      </c>
      <c r="U38" s="98">
        <v>0</v>
      </c>
      <c r="V38" s="101">
        <f t="shared" si="2"/>
        <v>2143517</v>
      </c>
      <c r="W38" s="101">
        <f t="shared" si="5"/>
        <v>695973</v>
      </c>
      <c r="X38" s="98">
        <v>0</v>
      </c>
      <c r="Y38" s="98">
        <v>0</v>
      </c>
      <c r="Z38" s="101">
        <f t="shared" si="3"/>
        <v>695973</v>
      </c>
      <c r="AB38" s="102">
        <v>8199</v>
      </c>
    </row>
    <row r="39" spans="1:16155" s="93" customFormat="1" ht="22" customHeight="1" x14ac:dyDescent="0.2">
      <c r="B39" s="88">
        <v>46198</v>
      </c>
      <c r="C39" s="98">
        <v>0</v>
      </c>
      <c r="D39" s="99">
        <f t="shared" si="6"/>
        <v>5627861</v>
      </c>
      <c r="E39" s="99">
        <v>0</v>
      </c>
      <c r="F39" s="99">
        <f t="shared" si="11"/>
        <v>5627861</v>
      </c>
      <c r="G39" s="100">
        <f t="shared" si="8"/>
        <v>43247</v>
      </c>
      <c r="H39" s="98">
        <v>0</v>
      </c>
      <c r="I39" s="98">
        <v>0</v>
      </c>
      <c r="J39" s="98">
        <v>0</v>
      </c>
      <c r="K39" s="98">
        <v>0</v>
      </c>
      <c r="L39" s="101">
        <f t="shared" si="10"/>
        <v>43247</v>
      </c>
      <c r="M39" s="101">
        <f t="shared" si="4"/>
        <v>663661</v>
      </c>
      <c r="N39" s="99">
        <v>0</v>
      </c>
      <c r="O39" s="99">
        <v>0</v>
      </c>
      <c r="P39" s="99">
        <v>0</v>
      </c>
      <c r="Q39" s="101">
        <f t="shared" si="1"/>
        <v>663661</v>
      </c>
      <c r="R39" s="101">
        <f t="shared" si="9"/>
        <v>2143517</v>
      </c>
      <c r="S39" s="98">
        <v>0</v>
      </c>
      <c r="T39" s="98">
        <v>0</v>
      </c>
      <c r="U39" s="98">
        <v>0</v>
      </c>
      <c r="V39" s="101">
        <f t="shared" si="2"/>
        <v>2143517</v>
      </c>
      <c r="W39" s="101">
        <f t="shared" si="5"/>
        <v>695973</v>
      </c>
      <c r="X39" s="98">
        <v>0</v>
      </c>
      <c r="Y39" s="98">
        <v>0</v>
      </c>
      <c r="Z39" s="101">
        <f t="shared" si="3"/>
        <v>695973</v>
      </c>
    </row>
    <row r="40" spans="1:16155" s="93" customFormat="1" ht="22" customHeight="1" x14ac:dyDescent="0.2">
      <c r="B40" s="88">
        <v>46199</v>
      </c>
      <c r="C40" s="98">
        <v>0</v>
      </c>
      <c r="D40" s="99">
        <f t="shared" si="6"/>
        <v>5627861</v>
      </c>
      <c r="E40" s="99">
        <v>0</v>
      </c>
      <c r="F40" s="99">
        <f t="shared" si="11"/>
        <v>5627861</v>
      </c>
      <c r="G40" s="100">
        <f t="shared" si="8"/>
        <v>43247</v>
      </c>
      <c r="H40" s="98">
        <v>0</v>
      </c>
      <c r="I40" s="98">
        <v>0</v>
      </c>
      <c r="J40" s="98">
        <v>0</v>
      </c>
      <c r="K40" s="98">
        <v>0</v>
      </c>
      <c r="L40" s="101">
        <f t="shared" si="10"/>
        <v>43247</v>
      </c>
      <c r="M40" s="101">
        <f t="shared" si="4"/>
        <v>663661</v>
      </c>
      <c r="N40" s="99">
        <v>0</v>
      </c>
      <c r="O40" s="99">
        <v>0</v>
      </c>
      <c r="P40" s="99">
        <v>0</v>
      </c>
      <c r="Q40" s="101">
        <f t="shared" si="1"/>
        <v>663661</v>
      </c>
      <c r="R40" s="101">
        <f t="shared" si="9"/>
        <v>2143517</v>
      </c>
      <c r="S40" s="98">
        <v>0</v>
      </c>
      <c r="T40" s="98">
        <v>0</v>
      </c>
      <c r="U40" s="98">
        <v>0</v>
      </c>
      <c r="V40" s="101">
        <f t="shared" si="2"/>
        <v>2143517</v>
      </c>
      <c r="W40" s="101">
        <f t="shared" si="5"/>
        <v>695973</v>
      </c>
      <c r="X40" s="98">
        <v>0</v>
      </c>
      <c r="Y40" s="98">
        <v>0</v>
      </c>
      <c r="Z40" s="101">
        <f t="shared" si="3"/>
        <v>695973</v>
      </c>
      <c r="AB40" s="102">
        <f>AB37-AB38</f>
        <v>413650</v>
      </c>
    </row>
    <row r="41" spans="1:16155" s="93" customFormat="1" ht="22" customHeight="1" x14ac:dyDescent="0.2">
      <c r="B41" s="88">
        <v>46200</v>
      </c>
      <c r="C41" s="98">
        <v>0</v>
      </c>
      <c r="D41" s="99">
        <f t="shared" si="6"/>
        <v>5627861</v>
      </c>
      <c r="E41" s="99">
        <v>0</v>
      </c>
      <c r="F41" s="99">
        <f t="shared" si="11"/>
        <v>5627861</v>
      </c>
      <c r="G41" s="100">
        <f t="shared" si="8"/>
        <v>43247</v>
      </c>
      <c r="H41" s="98">
        <v>0</v>
      </c>
      <c r="I41" s="98">
        <v>0</v>
      </c>
      <c r="J41" s="98">
        <v>0</v>
      </c>
      <c r="K41" s="98">
        <v>0</v>
      </c>
      <c r="L41" s="101">
        <f t="shared" si="10"/>
        <v>43247</v>
      </c>
      <c r="M41" s="101">
        <f t="shared" si="4"/>
        <v>663661</v>
      </c>
      <c r="N41" s="99">
        <v>0</v>
      </c>
      <c r="O41" s="99">
        <v>0</v>
      </c>
      <c r="P41" s="99">
        <v>0</v>
      </c>
      <c r="Q41" s="101">
        <f t="shared" si="1"/>
        <v>663661</v>
      </c>
      <c r="R41" s="101">
        <f t="shared" si="9"/>
        <v>2143517</v>
      </c>
      <c r="S41" s="98">
        <v>0</v>
      </c>
      <c r="T41" s="98">
        <v>0</v>
      </c>
      <c r="U41" s="98">
        <v>0</v>
      </c>
      <c r="V41" s="101">
        <f t="shared" si="2"/>
        <v>2143517</v>
      </c>
      <c r="W41" s="101">
        <f t="shared" si="5"/>
        <v>695973</v>
      </c>
      <c r="X41" s="98">
        <v>0</v>
      </c>
      <c r="Y41" s="98">
        <v>0</v>
      </c>
      <c r="Z41" s="101">
        <f t="shared" si="3"/>
        <v>695973</v>
      </c>
    </row>
    <row r="42" spans="1:16155" s="93" customFormat="1" ht="22" customHeight="1" x14ac:dyDescent="0.2">
      <c r="B42" s="88">
        <v>46201</v>
      </c>
      <c r="C42" s="98">
        <v>0</v>
      </c>
      <c r="D42" s="99">
        <f t="shared" si="6"/>
        <v>5627861</v>
      </c>
      <c r="E42" s="99">
        <v>0</v>
      </c>
      <c r="F42" s="99">
        <f>C42+D42-E42+O42</f>
        <v>5627861</v>
      </c>
      <c r="G42" s="100">
        <f t="shared" si="8"/>
        <v>43247</v>
      </c>
      <c r="H42" s="98">
        <v>0</v>
      </c>
      <c r="I42" s="98">
        <v>0</v>
      </c>
      <c r="J42" s="98">
        <v>0</v>
      </c>
      <c r="K42" s="98">
        <v>0</v>
      </c>
      <c r="L42" s="101">
        <f t="shared" si="10"/>
        <v>43247</v>
      </c>
      <c r="M42" s="101">
        <f t="shared" si="4"/>
        <v>663661</v>
      </c>
      <c r="N42" s="99">
        <v>0</v>
      </c>
      <c r="O42" s="99">
        <v>0</v>
      </c>
      <c r="P42" s="99">
        <v>0</v>
      </c>
      <c r="Q42" s="101">
        <f t="shared" si="1"/>
        <v>663661</v>
      </c>
      <c r="R42" s="101">
        <f t="shared" si="9"/>
        <v>2143517</v>
      </c>
      <c r="S42" s="98">
        <v>0</v>
      </c>
      <c r="T42" s="98">
        <v>0</v>
      </c>
      <c r="U42" s="98">
        <v>0</v>
      </c>
      <c r="V42" s="101">
        <f t="shared" si="2"/>
        <v>2143517</v>
      </c>
      <c r="W42" s="101">
        <f t="shared" si="5"/>
        <v>695973</v>
      </c>
      <c r="X42" s="98">
        <v>0</v>
      </c>
      <c r="Y42" s="98">
        <v>0</v>
      </c>
      <c r="Z42" s="101">
        <f t="shared" si="3"/>
        <v>695973</v>
      </c>
    </row>
    <row r="43" spans="1:16155" s="93" customFormat="1" ht="22" customHeight="1" x14ac:dyDescent="0.2">
      <c r="B43" s="88">
        <v>46202</v>
      </c>
      <c r="C43" s="98">
        <v>0</v>
      </c>
      <c r="D43" s="99">
        <f t="shared" si="6"/>
        <v>5627861</v>
      </c>
      <c r="E43" s="99">
        <v>0</v>
      </c>
      <c r="F43" s="99">
        <f>C43+D43-E43+O43</f>
        <v>5627861</v>
      </c>
      <c r="G43" s="100">
        <f t="shared" si="8"/>
        <v>43247</v>
      </c>
      <c r="H43" s="98">
        <v>0</v>
      </c>
      <c r="I43" s="98">
        <v>0</v>
      </c>
      <c r="J43" s="98">
        <v>0</v>
      </c>
      <c r="K43" s="98">
        <v>0</v>
      </c>
      <c r="L43" s="101">
        <f t="shared" si="10"/>
        <v>43247</v>
      </c>
      <c r="M43" s="101">
        <f t="shared" si="4"/>
        <v>663661</v>
      </c>
      <c r="N43" s="99">
        <v>0</v>
      </c>
      <c r="O43" s="99">
        <v>0</v>
      </c>
      <c r="P43" s="99">
        <v>0</v>
      </c>
      <c r="Q43" s="101">
        <f t="shared" si="1"/>
        <v>663661</v>
      </c>
      <c r="R43" s="101">
        <f t="shared" si="9"/>
        <v>2143517</v>
      </c>
      <c r="S43" s="98">
        <v>0</v>
      </c>
      <c r="T43" s="98">
        <v>0</v>
      </c>
      <c r="U43" s="98">
        <v>0</v>
      </c>
      <c r="V43" s="101">
        <f t="shared" si="2"/>
        <v>2143517</v>
      </c>
      <c r="W43" s="101">
        <f t="shared" si="5"/>
        <v>695973</v>
      </c>
      <c r="X43" s="98">
        <v>0</v>
      </c>
      <c r="Y43" s="98">
        <v>0</v>
      </c>
      <c r="Z43" s="101">
        <f t="shared" si="3"/>
        <v>695973</v>
      </c>
    </row>
    <row r="44" spans="1:16155" s="93" customFormat="1" ht="22" customHeight="1" x14ac:dyDescent="0.2">
      <c r="B44" s="88">
        <v>46203</v>
      </c>
      <c r="C44" s="98">
        <v>0</v>
      </c>
      <c r="D44" s="99">
        <f t="shared" si="6"/>
        <v>5627861</v>
      </c>
      <c r="E44" s="99">
        <v>0</v>
      </c>
      <c r="F44" s="99">
        <f>C44+D44-E44+O44</f>
        <v>5627861</v>
      </c>
      <c r="G44" s="100">
        <f t="shared" si="8"/>
        <v>43247</v>
      </c>
      <c r="H44" s="98">
        <v>0</v>
      </c>
      <c r="I44" s="98">
        <v>0</v>
      </c>
      <c r="J44" s="98">
        <v>0</v>
      </c>
      <c r="K44" s="98">
        <v>0</v>
      </c>
      <c r="L44" s="101">
        <f t="shared" si="10"/>
        <v>43247</v>
      </c>
      <c r="M44" s="101">
        <f t="shared" si="4"/>
        <v>663661</v>
      </c>
      <c r="N44" s="99">
        <v>0</v>
      </c>
      <c r="O44" s="99">
        <v>0</v>
      </c>
      <c r="P44" s="99">
        <v>0</v>
      </c>
      <c r="Q44" s="101">
        <f t="shared" si="1"/>
        <v>663661</v>
      </c>
      <c r="R44" s="101">
        <f t="shared" si="9"/>
        <v>2143517</v>
      </c>
      <c r="S44" s="98">
        <v>0</v>
      </c>
      <c r="T44" s="98">
        <v>0</v>
      </c>
      <c r="U44" s="98">
        <v>0</v>
      </c>
      <c r="V44" s="101">
        <f t="shared" si="2"/>
        <v>2143517</v>
      </c>
      <c r="W44" s="101">
        <f t="shared" si="5"/>
        <v>695973</v>
      </c>
      <c r="X44" s="98">
        <v>0</v>
      </c>
      <c r="Y44" s="98">
        <v>0</v>
      </c>
      <c r="Z44" s="101">
        <f t="shared" si="3"/>
        <v>695973</v>
      </c>
    </row>
    <row r="45" spans="1:16155" s="93" customFormat="1" ht="22" customHeight="1" x14ac:dyDescent="0.2">
      <c r="B45" s="88">
        <v>46204</v>
      </c>
      <c r="C45" s="98">
        <v>0</v>
      </c>
      <c r="D45" s="99">
        <f t="shared" si="6"/>
        <v>5627861</v>
      </c>
      <c r="E45" s="99">
        <v>0</v>
      </c>
      <c r="F45" s="99">
        <f>C45+D45-E45+O45</f>
        <v>5627861</v>
      </c>
      <c r="G45" s="100">
        <f t="shared" si="8"/>
        <v>43247</v>
      </c>
      <c r="H45" s="98">
        <v>0</v>
      </c>
      <c r="I45" s="98">
        <v>0</v>
      </c>
      <c r="J45" s="98">
        <v>0</v>
      </c>
      <c r="K45" s="98">
        <v>0</v>
      </c>
      <c r="L45" s="101">
        <f t="shared" si="10"/>
        <v>43247</v>
      </c>
      <c r="M45" s="101">
        <f t="shared" si="4"/>
        <v>663661</v>
      </c>
      <c r="N45" s="99">
        <v>0</v>
      </c>
      <c r="O45" s="99">
        <v>0</v>
      </c>
      <c r="P45" s="99">
        <v>0</v>
      </c>
      <c r="Q45" s="101">
        <f t="shared" si="1"/>
        <v>663661</v>
      </c>
      <c r="R45" s="101">
        <f t="shared" si="9"/>
        <v>2143517</v>
      </c>
      <c r="S45" s="98">
        <v>0</v>
      </c>
      <c r="T45" s="98">
        <v>0</v>
      </c>
      <c r="U45" s="98">
        <v>0</v>
      </c>
      <c r="V45" s="101">
        <f t="shared" si="2"/>
        <v>2143517</v>
      </c>
      <c r="W45" s="101">
        <f t="shared" si="5"/>
        <v>695973</v>
      </c>
      <c r="X45" s="98">
        <v>0</v>
      </c>
      <c r="Y45" s="98">
        <v>0</v>
      </c>
      <c r="Z45" s="101">
        <f t="shared" si="3"/>
        <v>695973</v>
      </c>
    </row>
    <row r="46" spans="1:16155" s="108" customFormat="1" ht="22" customHeight="1" thickBot="1" x14ac:dyDescent="0.25">
      <c r="A46" s="103"/>
      <c r="B46" s="104" t="s">
        <v>116</v>
      </c>
      <c r="C46" s="105">
        <f>SUM(C15:C45)</f>
        <v>405350</v>
      </c>
      <c r="D46" s="105"/>
      <c r="E46" s="105">
        <f>SUM(E15:E45)</f>
        <v>0</v>
      </c>
      <c r="F46" s="105">
        <f>F45</f>
        <v>5627861</v>
      </c>
      <c r="G46" s="105"/>
      <c r="H46" s="105">
        <f>SUM(H15:H45)</f>
        <v>0</v>
      </c>
      <c r="I46" s="105">
        <f>SUM(I15:I45)</f>
        <v>0</v>
      </c>
      <c r="J46" s="105">
        <f>SUM(J15:J45)</f>
        <v>0</v>
      </c>
      <c r="K46" s="105">
        <f>SUM(K15:K45)</f>
        <v>0</v>
      </c>
      <c r="L46" s="106">
        <f>L45</f>
        <v>43247</v>
      </c>
      <c r="M46" s="105"/>
      <c r="N46" s="105">
        <f>SUM(N15:N45)</f>
        <v>0</v>
      </c>
      <c r="O46" s="105">
        <f>SUM(O15:O45)</f>
        <v>0</v>
      </c>
      <c r="P46" s="105">
        <f>SUM(P15:P45)</f>
        <v>239460</v>
      </c>
      <c r="Q46" s="105">
        <f>Q45</f>
        <v>663661</v>
      </c>
      <c r="R46" s="105"/>
      <c r="S46" s="105">
        <f>SUM(S15:S45)</f>
        <v>0</v>
      </c>
      <c r="T46" s="105">
        <f>SUM(T15:T45)</f>
        <v>0</v>
      </c>
      <c r="U46" s="105">
        <f>SUM(U15:U45)</f>
        <v>0</v>
      </c>
      <c r="V46" s="105">
        <f>V45</f>
        <v>2143517</v>
      </c>
      <c r="W46" s="105"/>
      <c r="X46" s="105">
        <f>SUM(X15:X45)</f>
        <v>0</v>
      </c>
      <c r="Y46" s="105">
        <f>SUM(Y15:Y45)</f>
        <v>0</v>
      </c>
      <c r="Z46" s="105">
        <f>Z45</f>
        <v>695973</v>
      </c>
      <c r="AA46" s="107"/>
      <c r="AB46" s="107"/>
      <c r="AC46" s="103"/>
      <c r="AD46" s="103"/>
      <c r="AE46" s="103"/>
      <c r="AF46" s="103"/>
      <c r="AG46" s="103"/>
      <c r="AH46" s="103"/>
      <c r="AI46" s="103"/>
      <c r="AJ46" s="103"/>
      <c r="AK46" s="103"/>
      <c r="AL46" s="103"/>
      <c r="AM46" s="103"/>
      <c r="AN46" s="103"/>
      <c r="AO46" s="103"/>
      <c r="AP46" s="103"/>
      <c r="AQ46" s="103"/>
      <c r="AR46" s="103"/>
      <c r="AS46" s="103"/>
      <c r="AT46" s="103"/>
      <c r="AU46" s="103"/>
      <c r="AV46" s="103"/>
      <c r="AW46" s="103"/>
      <c r="AX46" s="103"/>
      <c r="AY46" s="103"/>
      <c r="AZ46" s="103"/>
      <c r="BA46" s="103"/>
      <c r="BB46" s="103"/>
      <c r="BC46" s="103"/>
      <c r="BD46" s="103"/>
      <c r="BE46" s="103"/>
      <c r="BF46" s="103"/>
      <c r="BG46" s="103"/>
      <c r="BH46" s="103"/>
      <c r="BI46" s="103"/>
      <c r="BJ46" s="103"/>
      <c r="BK46" s="103"/>
      <c r="BL46" s="103"/>
      <c r="BM46" s="103"/>
      <c r="BN46" s="103"/>
      <c r="BO46" s="103"/>
      <c r="BP46" s="103"/>
      <c r="BQ46" s="103"/>
      <c r="BR46" s="103"/>
      <c r="BS46" s="103"/>
      <c r="BT46" s="103"/>
      <c r="BU46" s="103"/>
      <c r="BV46" s="103"/>
      <c r="BW46" s="103"/>
      <c r="BX46" s="103"/>
      <c r="BY46" s="103"/>
      <c r="BZ46" s="103"/>
      <c r="CA46" s="103"/>
      <c r="CB46" s="103"/>
      <c r="CC46" s="103"/>
      <c r="CD46" s="103"/>
      <c r="CE46" s="103"/>
      <c r="CF46" s="103"/>
      <c r="CG46" s="103"/>
      <c r="CH46" s="103"/>
      <c r="CI46" s="103"/>
      <c r="CJ46" s="103"/>
      <c r="CK46" s="103"/>
      <c r="CL46" s="103"/>
      <c r="CM46" s="103"/>
      <c r="CN46" s="103"/>
      <c r="CO46" s="103"/>
      <c r="CP46" s="103"/>
      <c r="CQ46" s="103"/>
      <c r="CR46" s="103"/>
      <c r="CS46" s="103"/>
      <c r="CT46" s="103"/>
      <c r="CU46" s="103"/>
      <c r="CV46" s="103"/>
      <c r="CW46" s="103"/>
      <c r="CX46" s="103"/>
      <c r="CY46" s="103"/>
      <c r="CZ46" s="103"/>
      <c r="DA46" s="103"/>
      <c r="DB46" s="103"/>
      <c r="DC46" s="103"/>
      <c r="DD46" s="103"/>
      <c r="DE46" s="103"/>
      <c r="DF46" s="103"/>
      <c r="DG46" s="103"/>
      <c r="DH46" s="103"/>
      <c r="DI46" s="103"/>
      <c r="DJ46" s="103"/>
      <c r="DK46" s="103"/>
      <c r="DL46" s="103"/>
      <c r="DM46" s="103"/>
      <c r="DN46" s="103"/>
      <c r="DO46" s="103"/>
      <c r="DP46" s="103"/>
      <c r="DQ46" s="103"/>
      <c r="DR46" s="103"/>
      <c r="DS46" s="103"/>
      <c r="DT46" s="103"/>
      <c r="DU46" s="103"/>
      <c r="DV46" s="103"/>
      <c r="DW46" s="103"/>
      <c r="DX46" s="103"/>
      <c r="DY46" s="103"/>
      <c r="DZ46" s="103"/>
      <c r="EA46" s="103"/>
      <c r="EB46" s="103"/>
      <c r="EC46" s="103"/>
      <c r="ED46" s="103"/>
      <c r="EE46" s="103"/>
      <c r="EF46" s="103"/>
      <c r="EG46" s="103"/>
      <c r="EH46" s="103"/>
      <c r="EI46" s="103"/>
      <c r="EJ46" s="103"/>
      <c r="EK46" s="103"/>
      <c r="EL46" s="103"/>
      <c r="EM46" s="103"/>
      <c r="EN46" s="103"/>
      <c r="EO46" s="103"/>
      <c r="EP46" s="103"/>
      <c r="EQ46" s="103"/>
      <c r="ER46" s="103"/>
      <c r="ES46" s="103"/>
      <c r="ET46" s="103"/>
      <c r="EU46" s="103"/>
      <c r="EV46" s="103"/>
      <c r="EW46" s="103"/>
      <c r="EX46" s="103"/>
      <c r="EY46" s="103"/>
      <c r="EZ46" s="103"/>
      <c r="FA46" s="103"/>
      <c r="FB46" s="103"/>
      <c r="FC46" s="103"/>
      <c r="FD46" s="103"/>
      <c r="FE46" s="103"/>
      <c r="FF46" s="103"/>
      <c r="FG46" s="103"/>
      <c r="FH46" s="103"/>
      <c r="FI46" s="103"/>
      <c r="FJ46" s="103"/>
      <c r="FK46" s="103"/>
      <c r="FL46" s="103"/>
      <c r="FM46" s="103"/>
      <c r="FN46" s="103"/>
      <c r="FO46" s="103"/>
      <c r="FP46" s="103"/>
      <c r="FQ46" s="103"/>
      <c r="FR46" s="103"/>
      <c r="FS46" s="103"/>
      <c r="FT46" s="103"/>
      <c r="FU46" s="103"/>
      <c r="FV46" s="103"/>
      <c r="FW46" s="103"/>
      <c r="FX46" s="103"/>
      <c r="FY46" s="103"/>
      <c r="FZ46" s="103"/>
      <c r="GA46" s="103"/>
      <c r="GB46" s="103"/>
      <c r="GC46" s="103"/>
      <c r="GD46" s="103"/>
      <c r="GE46" s="103"/>
      <c r="GF46" s="103"/>
      <c r="GG46" s="103"/>
      <c r="GH46" s="103"/>
      <c r="GI46" s="103"/>
      <c r="GJ46" s="103"/>
      <c r="GK46" s="103"/>
      <c r="GL46" s="103"/>
      <c r="GM46" s="103"/>
      <c r="GN46" s="103"/>
      <c r="GO46" s="103"/>
      <c r="GP46" s="103"/>
      <c r="GQ46" s="103"/>
      <c r="GR46" s="103"/>
      <c r="GS46" s="103"/>
      <c r="GT46" s="103"/>
      <c r="GU46" s="103"/>
      <c r="GV46" s="103"/>
      <c r="GW46" s="103"/>
      <c r="GX46" s="103"/>
      <c r="GY46" s="103"/>
      <c r="GZ46" s="103"/>
      <c r="HA46" s="103"/>
      <c r="HB46" s="103"/>
      <c r="HC46" s="103"/>
      <c r="HD46" s="103"/>
      <c r="HE46" s="103"/>
      <c r="HF46" s="103"/>
      <c r="HG46" s="103"/>
      <c r="HH46" s="103"/>
      <c r="HI46" s="103"/>
      <c r="HJ46" s="103"/>
      <c r="HK46" s="103"/>
      <c r="HL46" s="103"/>
      <c r="HM46" s="103"/>
      <c r="HN46" s="103"/>
      <c r="HO46" s="103"/>
      <c r="HP46" s="103"/>
      <c r="HQ46" s="103"/>
      <c r="HR46" s="103"/>
      <c r="HS46" s="103"/>
      <c r="HT46" s="103"/>
      <c r="HU46" s="103"/>
      <c r="HV46" s="103"/>
      <c r="HW46" s="103"/>
      <c r="HX46" s="103"/>
      <c r="HY46" s="103"/>
      <c r="HZ46" s="103"/>
      <c r="IA46" s="103"/>
      <c r="IB46" s="103"/>
      <c r="IC46" s="103"/>
      <c r="ID46" s="103"/>
      <c r="IE46" s="103"/>
      <c r="IF46" s="103"/>
      <c r="IG46" s="103"/>
      <c r="IH46" s="103"/>
      <c r="II46" s="103"/>
      <c r="IJ46" s="103"/>
      <c r="IK46" s="103"/>
      <c r="IL46" s="103"/>
      <c r="IM46" s="103"/>
      <c r="IN46" s="103"/>
      <c r="IO46" s="103"/>
      <c r="IP46" s="103"/>
      <c r="IQ46" s="103"/>
      <c r="IR46" s="103"/>
      <c r="IS46" s="103"/>
      <c r="IT46" s="103"/>
      <c r="IU46" s="103"/>
      <c r="IV46" s="103"/>
      <c r="IW46" s="103"/>
      <c r="IX46" s="103"/>
      <c r="IY46" s="103"/>
      <c r="IZ46" s="103"/>
      <c r="JA46" s="103"/>
      <c r="JB46" s="103"/>
      <c r="JC46" s="103"/>
      <c r="JD46" s="103"/>
      <c r="JE46" s="103"/>
      <c r="JF46" s="103"/>
      <c r="JG46" s="103"/>
      <c r="JH46" s="103"/>
      <c r="JI46" s="103"/>
      <c r="JJ46" s="103"/>
      <c r="JK46" s="103"/>
      <c r="JL46" s="103"/>
      <c r="JM46" s="103"/>
      <c r="JN46" s="103"/>
      <c r="JO46" s="103"/>
      <c r="JP46" s="103"/>
      <c r="JQ46" s="103"/>
      <c r="JR46" s="103"/>
      <c r="JS46" s="103"/>
      <c r="JT46" s="103"/>
      <c r="JU46" s="103"/>
      <c r="JV46" s="103"/>
      <c r="JW46" s="103"/>
      <c r="JX46" s="103"/>
      <c r="JY46" s="103"/>
      <c r="JZ46" s="103"/>
      <c r="KA46" s="103"/>
      <c r="KB46" s="103"/>
      <c r="KC46" s="103"/>
      <c r="KD46" s="103"/>
      <c r="KE46" s="103"/>
      <c r="KF46" s="103"/>
      <c r="KG46" s="103"/>
      <c r="KH46" s="103"/>
      <c r="KI46" s="103"/>
      <c r="KJ46" s="103"/>
      <c r="KK46" s="103"/>
      <c r="KL46" s="103"/>
      <c r="KM46" s="103"/>
      <c r="KN46" s="103"/>
      <c r="KO46" s="103"/>
      <c r="KP46" s="103"/>
      <c r="KQ46" s="103"/>
      <c r="KR46" s="103"/>
      <c r="KS46" s="103"/>
      <c r="KT46" s="103"/>
      <c r="KU46" s="103"/>
      <c r="KV46" s="103"/>
      <c r="KW46" s="103"/>
      <c r="KX46" s="103"/>
      <c r="KY46" s="103"/>
      <c r="KZ46" s="103"/>
      <c r="LA46" s="103"/>
      <c r="LB46" s="103"/>
      <c r="LC46" s="103"/>
      <c r="LD46" s="103"/>
      <c r="LE46" s="103"/>
      <c r="LF46" s="103"/>
      <c r="LG46" s="103"/>
      <c r="LH46" s="103"/>
      <c r="LI46" s="103"/>
      <c r="LJ46" s="103"/>
      <c r="LK46" s="103"/>
      <c r="LL46" s="103"/>
      <c r="LM46" s="103"/>
      <c r="LN46" s="103"/>
      <c r="LO46" s="103"/>
      <c r="LP46" s="103"/>
      <c r="LQ46" s="103"/>
      <c r="LR46" s="103"/>
      <c r="LS46" s="103"/>
      <c r="LT46" s="103"/>
      <c r="LU46" s="103"/>
      <c r="LV46" s="103"/>
      <c r="LW46" s="103"/>
      <c r="LX46" s="103"/>
      <c r="LY46" s="103"/>
      <c r="LZ46" s="103"/>
      <c r="MA46" s="103"/>
      <c r="MB46" s="103"/>
      <c r="MC46" s="103"/>
      <c r="MD46" s="103"/>
      <c r="ME46" s="103"/>
      <c r="MF46" s="103"/>
      <c r="MG46" s="103"/>
      <c r="MH46" s="103"/>
      <c r="MI46" s="103"/>
      <c r="MJ46" s="103"/>
      <c r="MK46" s="103"/>
      <c r="ML46" s="103"/>
      <c r="MM46" s="103"/>
      <c r="MN46" s="103"/>
      <c r="MO46" s="103"/>
      <c r="MP46" s="103"/>
      <c r="MQ46" s="103"/>
      <c r="MR46" s="103"/>
      <c r="MS46" s="103"/>
      <c r="MT46" s="103"/>
      <c r="MU46" s="103"/>
      <c r="MV46" s="103"/>
      <c r="MW46" s="103"/>
      <c r="MX46" s="103"/>
      <c r="MY46" s="103"/>
      <c r="MZ46" s="103"/>
      <c r="NA46" s="103"/>
      <c r="NB46" s="103"/>
      <c r="NC46" s="103"/>
      <c r="ND46" s="103"/>
      <c r="NE46" s="103"/>
      <c r="NF46" s="103"/>
      <c r="NG46" s="103"/>
      <c r="NH46" s="103"/>
      <c r="NI46" s="103"/>
      <c r="NJ46" s="103"/>
      <c r="NK46" s="103"/>
      <c r="NL46" s="103"/>
      <c r="NM46" s="103"/>
      <c r="NN46" s="103"/>
      <c r="NO46" s="103"/>
      <c r="NP46" s="103"/>
      <c r="NQ46" s="103"/>
      <c r="NR46" s="103"/>
      <c r="NS46" s="103"/>
      <c r="NT46" s="103"/>
      <c r="NU46" s="103"/>
      <c r="NV46" s="103"/>
      <c r="NW46" s="103"/>
      <c r="NX46" s="103"/>
      <c r="NY46" s="103"/>
      <c r="NZ46" s="103"/>
      <c r="OA46" s="103"/>
      <c r="OB46" s="103"/>
      <c r="OC46" s="103"/>
      <c r="OD46" s="103"/>
      <c r="OE46" s="103"/>
      <c r="OF46" s="103"/>
      <c r="OG46" s="103"/>
      <c r="OH46" s="103"/>
      <c r="OI46" s="103"/>
      <c r="OJ46" s="103"/>
      <c r="OK46" s="103"/>
      <c r="OL46" s="103"/>
      <c r="OM46" s="103"/>
      <c r="ON46" s="103"/>
      <c r="OO46" s="103"/>
      <c r="OP46" s="103"/>
      <c r="OQ46" s="103"/>
      <c r="OR46" s="103"/>
      <c r="OS46" s="103"/>
      <c r="OT46" s="103"/>
      <c r="OU46" s="103"/>
      <c r="OV46" s="103"/>
      <c r="OW46" s="103"/>
      <c r="OX46" s="103"/>
      <c r="OY46" s="103"/>
      <c r="OZ46" s="103"/>
      <c r="PA46" s="103"/>
      <c r="PB46" s="103"/>
      <c r="PC46" s="103"/>
      <c r="PD46" s="103"/>
      <c r="PE46" s="103"/>
      <c r="PF46" s="103"/>
      <c r="PG46" s="103"/>
      <c r="PH46" s="103"/>
      <c r="PI46" s="103"/>
      <c r="PJ46" s="103"/>
      <c r="PK46" s="103"/>
      <c r="PL46" s="103"/>
      <c r="PM46" s="103"/>
      <c r="PN46" s="103"/>
      <c r="PO46" s="103"/>
      <c r="PP46" s="103"/>
      <c r="PQ46" s="103"/>
      <c r="PR46" s="103"/>
      <c r="PS46" s="103"/>
      <c r="PT46" s="103"/>
      <c r="PU46" s="103"/>
      <c r="PV46" s="103"/>
      <c r="PW46" s="103"/>
      <c r="PX46" s="103"/>
      <c r="PY46" s="103"/>
      <c r="PZ46" s="103"/>
      <c r="QA46" s="103"/>
      <c r="QB46" s="103"/>
      <c r="QC46" s="103"/>
      <c r="QD46" s="103"/>
      <c r="QE46" s="103"/>
      <c r="QF46" s="103"/>
      <c r="QG46" s="103"/>
      <c r="QH46" s="103"/>
      <c r="QI46" s="103"/>
      <c r="QJ46" s="103"/>
      <c r="QK46" s="103"/>
      <c r="QL46" s="103"/>
      <c r="QM46" s="103"/>
      <c r="QN46" s="103"/>
      <c r="QO46" s="103"/>
      <c r="QP46" s="103"/>
      <c r="QQ46" s="103"/>
      <c r="QR46" s="103"/>
      <c r="QS46" s="103"/>
      <c r="QT46" s="103"/>
      <c r="QU46" s="103"/>
      <c r="QV46" s="103"/>
      <c r="QW46" s="103"/>
      <c r="QX46" s="103"/>
      <c r="QY46" s="103"/>
      <c r="QZ46" s="103"/>
      <c r="RA46" s="103"/>
      <c r="RB46" s="103"/>
      <c r="RC46" s="103"/>
      <c r="RD46" s="103"/>
      <c r="RE46" s="103"/>
      <c r="RF46" s="103"/>
      <c r="RG46" s="103"/>
      <c r="RH46" s="103"/>
      <c r="RI46" s="103"/>
      <c r="RJ46" s="103"/>
      <c r="RK46" s="103"/>
      <c r="RL46" s="103"/>
      <c r="RM46" s="103"/>
      <c r="RN46" s="103"/>
      <c r="RO46" s="103"/>
      <c r="RP46" s="103"/>
      <c r="RQ46" s="103"/>
      <c r="RR46" s="103"/>
      <c r="RS46" s="103"/>
      <c r="RT46" s="103"/>
      <c r="RU46" s="103"/>
      <c r="RV46" s="103"/>
      <c r="RW46" s="103"/>
      <c r="RX46" s="103"/>
      <c r="RY46" s="103"/>
      <c r="RZ46" s="103"/>
      <c r="SA46" s="103"/>
      <c r="SB46" s="103"/>
      <c r="SC46" s="103"/>
      <c r="SD46" s="103"/>
      <c r="SE46" s="103"/>
      <c r="SF46" s="103"/>
      <c r="SG46" s="103"/>
      <c r="SH46" s="103"/>
      <c r="SI46" s="103"/>
      <c r="SJ46" s="103"/>
      <c r="SK46" s="103"/>
      <c r="SL46" s="103"/>
      <c r="SM46" s="103"/>
      <c r="SN46" s="103"/>
      <c r="SO46" s="103"/>
      <c r="SP46" s="103"/>
      <c r="SQ46" s="103"/>
      <c r="SR46" s="103"/>
      <c r="SS46" s="103"/>
      <c r="ST46" s="103"/>
      <c r="SU46" s="103"/>
      <c r="SV46" s="103"/>
      <c r="SW46" s="103"/>
      <c r="SX46" s="103"/>
      <c r="SY46" s="103"/>
      <c r="SZ46" s="103"/>
      <c r="TA46" s="103"/>
      <c r="TB46" s="103"/>
      <c r="TC46" s="103"/>
      <c r="TD46" s="103"/>
      <c r="TE46" s="103"/>
      <c r="TF46" s="103"/>
      <c r="TG46" s="103"/>
      <c r="TH46" s="103"/>
      <c r="TI46" s="103"/>
      <c r="TJ46" s="103"/>
      <c r="TK46" s="103"/>
      <c r="TL46" s="103"/>
      <c r="TM46" s="103"/>
      <c r="TN46" s="103"/>
      <c r="TO46" s="103"/>
      <c r="TP46" s="103"/>
      <c r="TQ46" s="103"/>
      <c r="TR46" s="103"/>
      <c r="TS46" s="103"/>
      <c r="TT46" s="103"/>
      <c r="TU46" s="103"/>
      <c r="TV46" s="103"/>
      <c r="TW46" s="103"/>
      <c r="TX46" s="103"/>
      <c r="TY46" s="103"/>
      <c r="TZ46" s="103"/>
      <c r="UA46" s="103"/>
      <c r="UB46" s="103"/>
      <c r="UC46" s="103"/>
      <c r="UD46" s="103"/>
      <c r="UE46" s="103"/>
      <c r="UF46" s="103"/>
      <c r="UG46" s="103"/>
      <c r="UH46" s="103"/>
      <c r="UI46" s="103"/>
      <c r="UJ46" s="103"/>
      <c r="UK46" s="103"/>
      <c r="UL46" s="103"/>
      <c r="UM46" s="103"/>
      <c r="UN46" s="103"/>
      <c r="UO46" s="103"/>
      <c r="UP46" s="103"/>
      <c r="UQ46" s="103"/>
      <c r="UR46" s="103"/>
      <c r="US46" s="103"/>
      <c r="UT46" s="103"/>
      <c r="UU46" s="103"/>
      <c r="UV46" s="103"/>
      <c r="UW46" s="103"/>
      <c r="UX46" s="103"/>
      <c r="UY46" s="103"/>
      <c r="UZ46" s="103"/>
      <c r="VA46" s="103"/>
      <c r="VB46" s="103"/>
      <c r="VC46" s="103"/>
      <c r="VD46" s="103"/>
      <c r="VE46" s="103"/>
      <c r="VF46" s="103"/>
      <c r="VG46" s="103"/>
      <c r="VH46" s="103"/>
      <c r="VI46" s="103"/>
      <c r="VJ46" s="103"/>
      <c r="VK46" s="103"/>
      <c r="VL46" s="103"/>
      <c r="VM46" s="103"/>
      <c r="VN46" s="103"/>
      <c r="VO46" s="103"/>
      <c r="VP46" s="103"/>
      <c r="VQ46" s="103"/>
      <c r="VR46" s="103"/>
      <c r="VS46" s="103"/>
      <c r="VT46" s="103"/>
      <c r="VU46" s="103"/>
      <c r="VV46" s="103"/>
      <c r="VW46" s="103"/>
      <c r="VX46" s="103"/>
      <c r="VY46" s="103"/>
      <c r="VZ46" s="103"/>
      <c r="WA46" s="103"/>
      <c r="WB46" s="103"/>
      <c r="WC46" s="103"/>
      <c r="WD46" s="103"/>
      <c r="WE46" s="103"/>
      <c r="WF46" s="103"/>
      <c r="WG46" s="103"/>
      <c r="WH46" s="103"/>
      <c r="WI46" s="103"/>
      <c r="WJ46" s="103"/>
      <c r="WK46" s="103"/>
      <c r="WL46" s="103"/>
      <c r="WM46" s="103"/>
      <c r="WN46" s="103"/>
      <c r="WO46" s="103"/>
      <c r="WP46" s="103"/>
      <c r="WQ46" s="103"/>
      <c r="WR46" s="103"/>
      <c r="WS46" s="103"/>
      <c r="WT46" s="103"/>
      <c r="WU46" s="103"/>
      <c r="WV46" s="103"/>
      <c r="WW46" s="103"/>
      <c r="WX46" s="103"/>
      <c r="WY46" s="103"/>
      <c r="WZ46" s="103"/>
      <c r="XA46" s="103"/>
      <c r="XB46" s="103"/>
      <c r="XC46" s="103"/>
      <c r="XD46" s="103"/>
      <c r="XE46" s="103"/>
      <c r="XF46" s="103"/>
      <c r="XG46" s="103"/>
      <c r="XH46" s="103"/>
      <c r="XI46" s="103"/>
      <c r="XJ46" s="103"/>
      <c r="XK46" s="103"/>
      <c r="XL46" s="103"/>
      <c r="XM46" s="103"/>
      <c r="XN46" s="103"/>
      <c r="XO46" s="103"/>
      <c r="XP46" s="103"/>
      <c r="XQ46" s="103"/>
      <c r="XR46" s="103"/>
      <c r="XS46" s="103"/>
      <c r="XT46" s="103"/>
      <c r="XU46" s="103"/>
      <c r="XV46" s="103"/>
      <c r="XW46" s="103"/>
      <c r="XX46" s="103"/>
      <c r="XY46" s="103"/>
      <c r="XZ46" s="103"/>
      <c r="YA46" s="103"/>
      <c r="YB46" s="103"/>
      <c r="YC46" s="103"/>
      <c r="YD46" s="103"/>
      <c r="YE46" s="103"/>
      <c r="YF46" s="103"/>
      <c r="YG46" s="103"/>
      <c r="YH46" s="103"/>
      <c r="YI46" s="103"/>
      <c r="YJ46" s="103"/>
      <c r="YK46" s="103"/>
      <c r="YL46" s="103"/>
      <c r="YM46" s="103"/>
      <c r="YN46" s="103"/>
      <c r="YO46" s="103"/>
      <c r="YP46" s="103"/>
      <c r="YQ46" s="103"/>
      <c r="YR46" s="103"/>
      <c r="YS46" s="103"/>
      <c r="YT46" s="103"/>
      <c r="YU46" s="103"/>
      <c r="YV46" s="103"/>
      <c r="YW46" s="103"/>
      <c r="YX46" s="103"/>
      <c r="YY46" s="103"/>
      <c r="YZ46" s="103"/>
      <c r="ZA46" s="103"/>
      <c r="ZB46" s="103"/>
      <c r="ZC46" s="103"/>
      <c r="ZD46" s="103"/>
      <c r="ZE46" s="103"/>
      <c r="ZF46" s="103"/>
      <c r="ZG46" s="103"/>
      <c r="ZH46" s="103"/>
      <c r="ZI46" s="103"/>
      <c r="ZJ46" s="103"/>
      <c r="ZK46" s="103"/>
      <c r="ZL46" s="103"/>
      <c r="ZM46" s="103"/>
      <c r="ZN46" s="103"/>
      <c r="ZO46" s="103"/>
      <c r="ZP46" s="103"/>
      <c r="ZQ46" s="103"/>
      <c r="ZR46" s="103"/>
      <c r="ZS46" s="103"/>
      <c r="ZT46" s="103"/>
      <c r="ZU46" s="103"/>
      <c r="ZV46" s="103"/>
      <c r="ZW46" s="103"/>
      <c r="ZX46" s="103"/>
      <c r="ZY46" s="103"/>
      <c r="ZZ46" s="103"/>
      <c r="AAA46" s="103"/>
      <c r="AAB46" s="103"/>
      <c r="AAC46" s="103"/>
      <c r="AAD46" s="103"/>
      <c r="AAE46" s="103"/>
      <c r="AAF46" s="103"/>
      <c r="AAG46" s="103"/>
      <c r="AAH46" s="103"/>
      <c r="AAI46" s="103"/>
      <c r="AAJ46" s="103"/>
      <c r="AAK46" s="103"/>
      <c r="AAL46" s="103"/>
      <c r="AAM46" s="103"/>
      <c r="AAN46" s="103"/>
      <c r="AAO46" s="103"/>
      <c r="AAP46" s="103"/>
      <c r="AAQ46" s="103"/>
      <c r="AAR46" s="103"/>
      <c r="AAS46" s="103"/>
      <c r="AAT46" s="103"/>
      <c r="AAU46" s="103"/>
      <c r="AAV46" s="103"/>
      <c r="AAW46" s="103"/>
      <c r="AAX46" s="103"/>
      <c r="AAY46" s="103"/>
      <c r="AAZ46" s="103"/>
      <c r="ABA46" s="103"/>
      <c r="ABB46" s="103"/>
      <c r="ABC46" s="103"/>
      <c r="ABD46" s="103"/>
      <c r="ABE46" s="103"/>
      <c r="ABF46" s="103"/>
      <c r="ABG46" s="103"/>
      <c r="ABH46" s="103"/>
      <c r="ABI46" s="103"/>
      <c r="ABJ46" s="103"/>
      <c r="ABK46" s="103"/>
      <c r="ABL46" s="103"/>
      <c r="ABM46" s="103"/>
      <c r="ABN46" s="103"/>
      <c r="ABO46" s="103"/>
      <c r="ABP46" s="103"/>
      <c r="ABQ46" s="103"/>
      <c r="ABR46" s="103"/>
      <c r="ABS46" s="103"/>
      <c r="ABT46" s="103"/>
      <c r="ABU46" s="103"/>
      <c r="ABV46" s="103"/>
      <c r="ABW46" s="103"/>
      <c r="ABX46" s="103"/>
      <c r="ABY46" s="103"/>
      <c r="ABZ46" s="103"/>
      <c r="ACA46" s="103"/>
      <c r="ACB46" s="103"/>
      <c r="ACC46" s="103"/>
      <c r="ACD46" s="103"/>
      <c r="ACE46" s="103"/>
      <c r="ACF46" s="103"/>
      <c r="ACG46" s="103"/>
      <c r="ACH46" s="103"/>
      <c r="ACI46" s="103"/>
      <c r="ACJ46" s="103"/>
      <c r="ACK46" s="103"/>
      <c r="ACL46" s="103"/>
      <c r="ACM46" s="103"/>
      <c r="ACN46" s="103"/>
      <c r="ACO46" s="103"/>
      <c r="ACP46" s="103"/>
      <c r="ACQ46" s="103"/>
      <c r="ACR46" s="103"/>
      <c r="ACS46" s="103"/>
      <c r="ACT46" s="103"/>
      <c r="ACU46" s="103"/>
      <c r="ACV46" s="103"/>
      <c r="ACW46" s="103"/>
      <c r="ACX46" s="103"/>
      <c r="ACY46" s="103"/>
      <c r="ACZ46" s="103"/>
      <c r="ADA46" s="103"/>
      <c r="ADB46" s="103"/>
      <c r="ADC46" s="103"/>
      <c r="ADD46" s="103"/>
      <c r="ADE46" s="103"/>
      <c r="ADF46" s="103"/>
      <c r="ADG46" s="103"/>
      <c r="ADH46" s="103"/>
      <c r="ADI46" s="103"/>
      <c r="ADJ46" s="103"/>
      <c r="ADK46" s="103"/>
      <c r="ADL46" s="103"/>
      <c r="ADM46" s="103"/>
      <c r="ADN46" s="103"/>
      <c r="ADO46" s="103"/>
      <c r="ADP46" s="103"/>
      <c r="ADQ46" s="103"/>
      <c r="ADR46" s="103"/>
      <c r="ADS46" s="103"/>
      <c r="ADT46" s="103"/>
      <c r="ADU46" s="103"/>
      <c r="ADV46" s="103"/>
      <c r="ADW46" s="103"/>
      <c r="ADX46" s="103"/>
      <c r="ADY46" s="103"/>
      <c r="ADZ46" s="103"/>
      <c r="AEA46" s="103"/>
      <c r="AEB46" s="103"/>
      <c r="AEC46" s="103"/>
      <c r="AED46" s="103"/>
      <c r="AEE46" s="103"/>
      <c r="AEF46" s="103"/>
      <c r="AEG46" s="103"/>
      <c r="AEH46" s="103"/>
      <c r="AEI46" s="103"/>
      <c r="AEJ46" s="103"/>
      <c r="AEK46" s="103"/>
      <c r="AEL46" s="103"/>
      <c r="AEM46" s="103"/>
      <c r="AEN46" s="103"/>
      <c r="AEO46" s="103"/>
      <c r="AEP46" s="103"/>
      <c r="AEQ46" s="103"/>
      <c r="AER46" s="103"/>
      <c r="AES46" s="103"/>
      <c r="AET46" s="103"/>
      <c r="AEU46" s="103"/>
      <c r="AEV46" s="103"/>
      <c r="AEW46" s="103"/>
      <c r="AEX46" s="103"/>
      <c r="AEY46" s="103"/>
      <c r="AEZ46" s="103"/>
      <c r="AFA46" s="103"/>
      <c r="AFB46" s="103"/>
      <c r="AFC46" s="103"/>
      <c r="AFD46" s="103"/>
      <c r="AFE46" s="103"/>
      <c r="AFF46" s="103"/>
      <c r="AFG46" s="103"/>
      <c r="AFH46" s="103"/>
      <c r="AFI46" s="103"/>
      <c r="AFJ46" s="103"/>
      <c r="AFK46" s="103"/>
      <c r="AFL46" s="103"/>
      <c r="AFM46" s="103"/>
      <c r="AFN46" s="103"/>
      <c r="AFO46" s="103"/>
      <c r="AFP46" s="103"/>
      <c r="AFQ46" s="103"/>
      <c r="AFR46" s="103"/>
      <c r="AFS46" s="103"/>
      <c r="AFT46" s="103"/>
      <c r="AFU46" s="103"/>
      <c r="AFV46" s="103"/>
      <c r="AFW46" s="103"/>
      <c r="AFX46" s="103"/>
      <c r="AFY46" s="103"/>
      <c r="AFZ46" s="103"/>
      <c r="AGA46" s="103"/>
      <c r="AGB46" s="103"/>
      <c r="AGC46" s="103"/>
      <c r="AGD46" s="103"/>
      <c r="AGE46" s="103"/>
      <c r="AGF46" s="103"/>
      <c r="AGG46" s="103"/>
      <c r="AGH46" s="103"/>
      <c r="AGI46" s="103"/>
      <c r="AGJ46" s="103"/>
      <c r="AGK46" s="103"/>
      <c r="AGL46" s="103"/>
      <c r="AGM46" s="103"/>
      <c r="AGN46" s="103"/>
      <c r="AGO46" s="103"/>
      <c r="AGP46" s="103"/>
      <c r="AGQ46" s="103"/>
      <c r="AGR46" s="103"/>
      <c r="AGS46" s="103"/>
      <c r="AGT46" s="103"/>
      <c r="AGU46" s="103"/>
      <c r="AGV46" s="103"/>
      <c r="AGW46" s="103"/>
      <c r="AGX46" s="103"/>
      <c r="AGY46" s="103"/>
      <c r="AGZ46" s="103"/>
      <c r="AHA46" s="103"/>
      <c r="AHB46" s="103"/>
      <c r="AHC46" s="103"/>
      <c r="AHD46" s="103"/>
      <c r="AHE46" s="103"/>
      <c r="AHF46" s="103"/>
      <c r="AHG46" s="103"/>
      <c r="AHH46" s="103"/>
      <c r="AHI46" s="103"/>
      <c r="AHJ46" s="103"/>
      <c r="AHK46" s="103"/>
      <c r="AHL46" s="103"/>
      <c r="AHM46" s="103"/>
      <c r="AHN46" s="103"/>
      <c r="AHO46" s="103"/>
      <c r="AHP46" s="103"/>
      <c r="AHQ46" s="103"/>
      <c r="AHR46" s="103"/>
      <c r="AHS46" s="103"/>
      <c r="AHT46" s="103"/>
      <c r="AHU46" s="103"/>
      <c r="AHV46" s="103"/>
      <c r="AHW46" s="103"/>
      <c r="AHX46" s="103"/>
      <c r="AHY46" s="103"/>
      <c r="AHZ46" s="103"/>
      <c r="AIA46" s="103"/>
      <c r="AIB46" s="103"/>
      <c r="AIC46" s="103"/>
      <c r="AID46" s="103"/>
      <c r="AIE46" s="103"/>
      <c r="AIF46" s="103"/>
      <c r="AIG46" s="103"/>
      <c r="AIH46" s="103"/>
      <c r="AII46" s="103"/>
      <c r="AIJ46" s="103"/>
      <c r="AIK46" s="103"/>
      <c r="AIL46" s="103"/>
      <c r="AIM46" s="103"/>
      <c r="AIN46" s="103"/>
      <c r="AIO46" s="103"/>
      <c r="AIP46" s="103"/>
      <c r="AIQ46" s="103"/>
      <c r="AIR46" s="103"/>
      <c r="AIS46" s="103"/>
      <c r="AIT46" s="103"/>
      <c r="AIU46" s="103"/>
      <c r="AIV46" s="103"/>
      <c r="AIW46" s="103"/>
      <c r="AIX46" s="103"/>
      <c r="AIY46" s="103"/>
      <c r="AIZ46" s="103"/>
      <c r="AJA46" s="103"/>
      <c r="AJB46" s="103"/>
      <c r="AJC46" s="103"/>
      <c r="AJD46" s="103"/>
      <c r="AJE46" s="103"/>
      <c r="AJF46" s="103"/>
      <c r="AJG46" s="103"/>
      <c r="AJH46" s="103"/>
      <c r="AJI46" s="103"/>
      <c r="AJJ46" s="103"/>
      <c r="AJK46" s="103"/>
      <c r="AJL46" s="103"/>
      <c r="AJM46" s="103"/>
      <c r="AJN46" s="103"/>
      <c r="AJO46" s="103"/>
      <c r="AJP46" s="103"/>
      <c r="AJQ46" s="103"/>
      <c r="AJR46" s="103"/>
      <c r="AJS46" s="103"/>
      <c r="AJT46" s="103"/>
      <c r="AJU46" s="103"/>
      <c r="AJV46" s="103"/>
      <c r="AJW46" s="103"/>
      <c r="AJX46" s="103"/>
      <c r="AJY46" s="103"/>
      <c r="AJZ46" s="103"/>
      <c r="AKA46" s="103"/>
      <c r="AKB46" s="103"/>
      <c r="AKC46" s="103"/>
      <c r="AKD46" s="103"/>
      <c r="AKE46" s="103"/>
      <c r="AKF46" s="103"/>
      <c r="AKG46" s="103"/>
      <c r="AKH46" s="103"/>
      <c r="AKI46" s="103"/>
      <c r="AKJ46" s="103"/>
      <c r="AKK46" s="103"/>
      <c r="AKL46" s="103"/>
      <c r="AKM46" s="103"/>
      <c r="AKN46" s="103"/>
      <c r="AKO46" s="103"/>
      <c r="AKP46" s="103"/>
      <c r="AKQ46" s="103"/>
      <c r="AKR46" s="103"/>
      <c r="AKS46" s="103"/>
      <c r="AKT46" s="103"/>
      <c r="AKU46" s="103"/>
      <c r="AKV46" s="103"/>
      <c r="AKW46" s="103"/>
      <c r="AKX46" s="103"/>
      <c r="AKY46" s="103"/>
      <c r="AKZ46" s="103"/>
      <c r="ALA46" s="103"/>
      <c r="ALB46" s="103"/>
      <c r="ALC46" s="103"/>
      <c r="ALD46" s="103"/>
      <c r="ALE46" s="103"/>
      <c r="ALF46" s="103"/>
      <c r="ALG46" s="103"/>
      <c r="ALH46" s="103"/>
      <c r="ALI46" s="103"/>
      <c r="ALJ46" s="103"/>
      <c r="ALK46" s="103"/>
      <c r="ALL46" s="103"/>
      <c r="ALM46" s="103"/>
      <c r="ALN46" s="103"/>
      <c r="ALO46" s="103"/>
      <c r="ALP46" s="103"/>
      <c r="ALQ46" s="103"/>
      <c r="ALR46" s="103"/>
      <c r="ALS46" s="103"/>
      <c r="ALT46" s="103"/>
      <c r="ALU46" s="103"/>
      <c r="ALV46" s="103"/>
      <c r="ALW46" s="103"/>
      <c r="ALX46" s="103"/>
      <c r="ALY46" s="103"/>
      <c r="ALZ46" s="103"/>
      <c r="AMA46" s="103"/>
      <c r="AMB46" s="103"/>
      <c r="AMC46" s="103"/>
      <c r="AMD46" s="103"/>
      <c r="AME46" s="103"/>
      <c r="AMF46" s="103"/>
      <c r="AMG46" s="103"/>
      <c r="AMH46" s="103"/>
      <c r="AMI46" s="103"/>
      <c r="AMJ46" s="103"/>
      <c r="AMK46" s="103"/>
      <c r="AML46" s="103"/>
      <c r="AMM46" s="103"/>
      <c r="AMN46" s="103"/>
      <c r="AMO46" s="103"/>
      <c r="AMP46" s="103"/>
      <c r="AMQ46" s="103"/>
      <c r="AMR46" s="103"/>
      <c r="AMS46" s="103"/>
      <c r="AMT46" s="103"/>
      <c r="AMU46" s="103"/>
      <c r="AMV46" s="103"/>
      <c r="AMW46" s="103"/>
      <c r="AMX46" s="103"/>
      <c r="AMY46" s="103"/>
      <c r="AMZ46" s="103"/>
      <c r="ANA46" s="103"/>
      <c r="ANB46" s="103"/>
      <c r="ANC46" s="103"/>
      <c r="AND46" s="103"/>
      <c r="ANE46" s="103"/>
      <c r="ANF46" s="103"/>
      <c r="ANG46" s="103"/>
      <c r="ANH46" s="103"/>
      <c r="ANI46" s="103"/>
      <c r="ANJ46" s="103"/>
      <c r="ANK46" s="103"/>
      <c r="ANL46" s="103"/>
      <c r="ANM46" s="103"/>
      <c r="ANN46" s="103"/>
      <c r="ANO46" s="103"/>
      <c r="ANP46" s="103"/>
      <c r="ANQ46" s="103"/>
      <c r="ANR46" s="103"/>
      <c r="ANS46" s="103"/>
      <c r="ANT46" s="103"/>
      <c r="ANU46" s="103"/>
      <c r="ANV46" s="103"/>
      <c r="ANW46" s="103"/>
      <c r="ANX46" s="103"/>
      <c r="ANY46" s="103"/>
      <c r="ANZ46" s="103"/>
      <c r="AOA46" s="103"/>
      <c r="AOB46" s="103"/>
      <c r="AOC46" s="103"/>
      <c r="AOD46" s="103"/>
      <c r="AOE46" s="103"/>
      <c r="AOF46" s="103"/>
      <c r="AOG46" s="103"/>
      <c r="AOH46" s="103"/>
      <c r="AOI46" s="103"/>
      <c r="AOJ46" s="103"/>
      <c r="AOK46" s="103"/>
      <c r="AOL46" s="103"/>
      <c r="AOM46" s="103"/>
      <c r="AON46" s="103"/>
      <c r="AOO46" s="103"/>
      <c r="AOP46" s="103"/>
      <c r="AOQ46" s="103"/>
      <c r="AOR46" s="103"/>
      <c r="AOS46" s="103"/>
      <c r="AOT46" s="103"/>
      <c r="AOU46" s="103"/>
      <c r="AOV46" s="103"/>
      <c r="AOW46" s="103"/>
      <c r="AOX46" s="103"/>
      <c r="AOY46" s="103"/>
      <c r="AOZ46" s="103"/>
      <c r="APA46" s="103"/>
      <c r="APB46" s="103"/>
      <c r="APC46" s="103"/>
      <c r="APD46" s="103"/>
      <c r="APE46" s="103"/>
      <c r="APF46" s="103"/>
      <c r="APG46" s="103"/>
      <c r="APH46" s="103"/>
      <c r="API46" s="103"/>
      <c r="APJ46" s="103"/>
      <c r="APK46" s="103"/>
      <c r="APL46" s="103"/>
      <c r="APM46" s="103"/>
      <c r="APN46" s="103"/>
      <c r="APO46" s="103"/>
      <c r="APP46" s="103"/>
      <c r="APQ46" s="103"/>
      <c r="APR46" s="103"/>
      <c r="APS46" s="103"/>
      <c r="APT46" s="103"/>
      <c r="APU46" s="103"/>
      <c r="APV46" s="103"/>
      <c r="APW46" s="103"/>
      <c r="APX46" s="103"/>
      <c r="APY46" s="103"/>
      <c r="APZ46" s="103"/>
      <c r="AQA46" s="103"/>
      <c r="AQB46" s="103"/>
      <c r="AQC46" s="103"/>
      <c r="AQD46" s="103"/>
      <c r="AQE46" s="103"/>
      <c r="AQF46" s="103"/>
      <c r="AQG46" s="103"/>
      <c r="AQH46" s="103"/>
      <c r="AQI46" s="103"/>
      <c r="AQJ46" s="103"/>
      <c r="AQK46" s="103"/>
      <c r="AQL46" s="103"/>
      <c r="AQM46" s="103"/>
      <c r="AQN46" s="103"/>
      <c r="AQO46" s="103"/>
      <c r="AQP46" s="103"/>
      <c r="AQQ46" s="103"/>
      <c r="AQR46" s="103"/>
      <c r="AQS46" s="103"/>
      <c r="AQT46" s="103"/>
      <c r="AQU46" s="103"/>
      <c r="AQV46" s="103"/>
      <c r="AQW46" s="103"/>
      <c r="AQX46" s="103"/>
      <c r="AQY46" s="103"/>
      <c r="AQZ46" s="103"/>
      <c r="ARA46" s="103"/>
      <c r="ARB46" s="103"/>
      <c r="ARC46" s="103"/>
      <c r="ARD46" s="103"/>
      <c r="ARE46" s="103"/>
      <c r="ARF46" s="103"/>
      <c r="ARG46" s="103"/>
      <c r="ARH46" s="103"/>
      <c r="ARI46" s="103"/>
      <c r="ARJ46" s="103"/>
      <c r="ARK46" s="103"/>
      <c r="ARL46" s="103"/>
      <c r="ARM46" s="103"/>
      <c r="ARN46" s="103"/>
      <c r="ARO46" s="103"/>
      <c r="ARP46" s="103"/>
      <c r="ARQ46" s="103"/>
      <c r="ARR46" s="103"/>
      <c r="ARS46" s="103"/>
      <c r="ART46" s="103"/>
      <c r="ARU46" s="103"/>
      <c r="ARV46" s="103"/>
      <c r="ARW46" s="103"/>
      <c r="ARX46" s="103"/>
      <c r="ARY46" s="103"/>
      <c r="ARZ46" s="103"/>
      <c r="ASA46" s="103"/>
      <c r="ASB46" s="103"/>
      <c r="ASC46" s="103"/>
      <c r="ASD46" s="103"/>
      <c r="ASE46" s="103"/>
      <c r="ASF46" s="103"/>
      <c r="ASG46" s="103"/>
      <c r="ASH46" s="103"/>
      <c r="ASI46" s="103"/>
      <c r="ASJ46" s="103"/>
      <c r="ASK46" s="103"/>
      <c r="ASL46" s="103"/>
      <c r="ASM46" s="103"/>
      <c r="ASN46" s="103"/>
      <c r="ASO46" s="103"/>
      <c r="ASP46" s="103"/>
      <c r="ASQ46" s="103"/>
      <c r="ASR46" s="103"/>
      <c r="ASS46" s="103"/>
      <c r="AST46" s="103"/>
      <c r="ASU46" s="103"/>
      <c r="ASV46" s="103"/>
      <c r="ASW46" s="103"/>
      <c r="ASX46" s="103"/>
      <c r="ASY46" s="103"/>
      <c r="ASZ46" s="103"/>
      <c r="ATA46" s="103"/>
      <c r="ATB46" s="103"/>
      <c r="ATC46" s="103"/>
      <c r="ATD46" s="103"/>
      <c r="ATE46" s="103"/>
      <c r="ATF46" s="103"/>
      <c r="ATG46" s="103"/>
      <c r="ATH46" s="103"/>
      <c r="ATI46" s="103"/>
      <c r="ATJ46" s="103"/>
      <c r="ATK46" s="103"/>
      <c r="ATL46" s="103"/>
      <c r="ATM46" s="103"/>
      <c r="ATN46" s="103"/>
      <c r="ATO46" s="103"/>
      <c r="ATP46" s="103"/>
      <c r="ATQ46" s="103"/>
      <c r="ATR46" s="103"/>
      <c r="ATS46" s="103"/>
      <c r="ATT46" s="103"/>
      <c r="ATU46" s="103"/>
      <c r="ATV46" s="103"/>
      <c r="ATW46" s="103"/>
      <c r="ATX46" s="103"/>
      <c r="ATY46" s="103"/>
      <c r="ATZ46" s="103"/>
      <c r="AUA46" s="103"/>
      <c r="AUB46" s="103"/>
      <c r="AUC46" s="103"/>
      <c r="AUD46" s="103"/>
      <c r="AUE46" s="103"/>
      <c r="AUF46" s="103"/>
      <c r="AUG46" s="103"/>
      <c r="AUH46" s="103"/>
      <c r="AUI46" s="103"/>
      <c r="AUJ46" s="103"/>
      <c r="AUK46" s="103"/>
      <c r="AUL46" s="103"/>
      <c r="AUM46" s="103"/>
      <c r="AUN46" s="103"/>
      <c r="AUO46" s="103"/>
      <c r="AUP46" s="103"/>
      <c r="AUQ46" s="103"/>
      <c r="AUR46" s="103"/>
      <c r="AUS46" s="103"/>
      <c r="AUT46" s="103"/>
      <c r="AUU46" s="103"/>
      <c r="AUV46" s="103"/>
      <c r="AUW46" s="103"/>
      <c r="AUX46" s="103"/>
      <c r="AUY46" s="103"/>
      <c r="AUZ46" s="103"/>
      <c r="AVA46" s="103"/>
      <c r="AVB46" s="103"/>
      <c r="AVC46" s="103"/>
      <c r="AVD46" s="103"/>
      <c r="AVE46" s="103"/>
      <c r="AVF46" s="103"/>
      <c r="AVG46" s="103"/>
      <c r="AVH46" s="103"/>
      <c r="AVI46" s="103"/>
      <c r="AVJ46" s="103"/>
      <c r="AVK46" s="103"/>
      <c r="AVL46" s="103"/>
      <c r="AVM46" s="103"/>
      <c r="AVN46" s="103"/>
      <c r="AVO46" s="103"/>
      <c r="AVP46" s="103"/>
      <c r="AVQ46" s="103"/>
      <c r="AVR46" s="103"/>
      <c r="AVS46" s="103"/>
      <c r="AVT46" s="103"/>
      <c r="AVU46" s="103"/>
      <c r="AVV46" s="103"/>
      <c r="AVW46" s="103"/>
      <c r="AVX46" s="103"/>
      <c r="AVY46" s="103"/>
      <c r="AVZ46" s="103"/>
      <c r="AWA46" s="103"/>
      <c r="AWB46" s="103"/>
      <c r="AWC46" s="103"/>
      <c r="AWD46" s="103"/>
      <c r="AWE46" s="103"/>
      <c r="AWF46" s="103"/>
      <c r="AWG46" s="103"/>
      <c r="AWH46" s="103"/>
      <c r="AWI46" s="103"/>
      <c r="AWJ46" s="103"/>
      <c r="AWK46" s="103"/>
      <c r="AWL46" s="103"/>
      <c r="AWM46" s="103"/>
      <c r="AWN46" s="103"/>
      <c r="AWO46" s="103"/>
      <c r="AWP46" s="103"/>
      <c r="AWQ46" s="103"/>
      <c r="AWR46" s="103"/>
      <c r="AWS46" s="103"/>
      <c r="AWT46" s="103"/>
      <c r="AWU46" s="103"/>
      <c r="AWV46" s="103"/>
      <c r="AWW46" s="103"/>
      <c r="AWX46" s="103"/>
      <c r="AWY46" s="103"/>
      <c r="AWZ46" s="103"/>
      <c r="AXA46" s="103"/>
      <c r="AXB46" s="103"/>
      <c r="AXC46" s="103"/>
      <c r="AXD46" s="103"/>
      <c r="AXE46" s="103"/>
      <c r="AXF46" s="103"/>
      <c r="AXG46" s="103"/>
      <c r="AXH46" s="103"/>
      <c r="AXI46" s="103"/>
      <c r="AXJ46" s="103"/>
      <c r="AXK46" s="103"/>
      <c r="AXL46" s="103"/>
      <c r="AXM46" s="103"/>
      <c r="AXN46" s="103"/>
      <c r="AXO46" s="103"/>
      <c r="AXP46" s="103"/>
      <c r="AXQ46" s="103"/>
      <c r="AXR46" s="103"/>
      <c r="AXS46" s="103"/>
      <c r="AXT46" s="103"/>
      <c r="AXU46" s="103"/>
      <c r="AXV46" s="103"/>
      <c r="AXW46" s="103"/>
      <c r="AXX46" s="103"/>
      <c r="AXY46" s="103"/>
      <c r="AXZ46" s="103"/>
      <c r="AYA46" s="103"/>
      <c r="AYB46" s="103"/>
      <c r="AYC46" s="103"/>
      <c r="AYD46" s="103"/>
      <c r="AYE46" s="103"/>
      <c r="AYF46" s="103"/>
      <c r="AYG46" s="103"/>
      <c r="AYH46" s="103"/>
      <c r="AYI46" s="103"/>
      <c r="AYJ46" s="103"/>
      <c r="AYK46" s="103"/>
      <c r="AYL46" s="103"/>
      <c r="AYM46" s="103"/>
      <c r="AYN46" s="103"/>
      <c r="AYO46" s="103"/>
      <c r="AYP46" s="103"/>
      <c r="AYQ46" s="103"/>
      <c r="AYR46" s="103"/>
      <c r="AYS46" s="103"/>
      <c r="AYT46" s="103"/>
      <c r="AYU46" s="103"/>
      <c r="AYV46" s="103"/>
      <c r="AYW46" s="103"/>
      <c r="AYX46" s="103"/>
      <c r="AYY46" s="103"/>
      <c r="AYZ46" s="103"/>
      <c r="AZA46" s="103"/>
      <c r="AZB46" s="103"/>
      <c r="AZC46" s="103"/>
      <c r="AZD46" s="103"/>
      <c r="AZE46" s="103"/>
      <c r="AZF46" s="103"/>
      <c r="AZG46" s="103"/>
      <c r="AZH46" s="103"/>
      <c r="AZI46" s="103"/>
      <c r="AZJ46" s="103"/>
      <c r="AZK46" s="103"/>
      <c r="AZL46" s="103"/>
      <c r="AZM46" s="103"/>
      <c r="AZN46" s="103"/>
      <c r="AZO46" s="103"/>
      <c r="AZP46" s="103"/>
      <c r="AZQ46" s="103"/>
      <c r="AZR46" s="103"/>
      <c r="AZS46" s="103"/>
      <c r="AZT46" s="103"/>
      <c r="AZU46" s="103"/>
      <c r="AZV46" s="103"/>
      <c r="AZW46" s="103"/>
      <c r="AZX46" s="103"/>
      <c r="AZY46" s="103"/>
      <c r="AZZ46" s="103"/>
      <c r="BAA46" s="103"/>
      <c r="BAB46" s="103"/>
      <c r="BAC46" s="103"/>
      <c r="BAD46" s="103"/>
      <c r="BAE46" s="103"/>
      <c r="BAF46" s="103"/>
      <c r="BAG46" s="103"/>
      <c r="BAH46" s="103"/>
      <c r="BAI46" s="103"/>
      <c r="BAJ46" s="103"/>
      <c r="BAK46" s="103"/>
      <c r="BAL46" s="103"/>
      <c r="BAM46" s="103"/>
      <c r="BAN46" s="103"/>
      <c r="BAO46" s="103"/>
      <c r="BAP46" s="103"/>
      <c r="BAQ46" s="103"/>
      <c r="BAR46" s="103"/>
      <c r="BAS46" s="103"/>
      <c r="BAT46" s="103"/>
      <c r="BAU46" s="103"/>
      <c r="BAV46" s="103"/>
      <c r="BAW46" s="103"/>
      <c r="BAX46" s="103"/>
      <c r="BAY46" s="103"/>
      <c r="BAZ46" s="103"/>
      <c r="BBA46" s="103"/>
      <c r="BBB46" s="103"/>
      <c r="BBC46" s="103"/>
      <c r="BBD46" s="103"/>
      <c r="BBE46" s="103"/>
      <c r="BBF46" s="103"/>
      <c r="BBG46" s="103"/>
      <c r="BBH46" s="103"/>
      <c r="BBI46" s="103"/>
      <c r="BBJ46" s="103"/>
      <c r="BBK46" s="103"/>
      <c r="BBL46" s="103"/>
      <c r="BBM46" s="103"/>
      <c r="BBN46" s="103"/>
      <c r="BBO46" s="103"/>
      <c r="BBP46" s="103"/>
      <c r="BBQ46" s="103"/>
      <c r="BBR46" s="103"/>
      <c r="BBS46" s="103"/>
      <c r="BBT46" s="103"/>
      <c r="BBU46" s="103"/>
      <c r="BBV46" s="103"/>
      <c r="BBW46" s="103"/>
      <c r="BBX46" s="103"/>
      <c r="BBY46" s="103"/>
      <c r="BBZ46" s="103"/>
      <c r="BCA46" s="103"/>
      <c r="BCB46" s="103"/>
      <c r="BCC46" s="103"/>
      <c r="BCD46" s="103"/>
      <c r="BCE46" s="103"/>
      <c r="BCF46" s="103"/>
      <c r="BCG46" s="103"/>
      <c r="BCH46" s="103"/>
      <c r="BCI46" s="103"/>
      <c r="BCJ46" s="103"/>
      <c r="BCK46" s="103"/>
      <c r="BCL46" s="103"/>
      <c r="BCM46" s="103"/>
      <c r="BCN46" s="103"/>
      <c r="BCO46" s="103"/>
      <c r="BCP46" s="103"/>
      <c r="BCQ46" s="103"/>
      <c r="BCR46" s="103"/>
      <c r="BCS46" s="103"/>
      <c r="BCT46" s="103"/>
      <c r="BCU46" s="103"/>
      <c r="BCV46" s="103"/>
      <c r="BCW46" s="103"/>
      <c r="BCX46" s="103"/>
      <c r="BCY46" s="103"/>
      <c r="BCZ46" s="103"/>
      <c r="BDA46" s="103"/>
      <c r="BDB46" s="103"/>
      <c r="BDC46" s="103"/>
      <c r="BDD46" s="103"/>
      <c r="BDE46" s="103"/>
      <c r="BDF46" s="103"/>
      <c r="BDG46" s="103"/>
      <c r="BDH46" s="103"/>
      <c r="BDI46" s="103"/>
      <c r="BDJ46" s="103"/>
      <c r="BDK46" s="103"/>
      <c r="BDL46" s="103"/>
      <c r="BDM46" s="103"/>
      <c r="BDN46" s="103"/>
      <c r="BDO46" s="103"/>
      <c r="BDP46" s="103"/>
      <c r="BDQ46" s="103"/>
      <c r="BDR46" s="103"/>
      <c r="BDS46" s="103"/>
      <c r="BDT46" s="103"/>
      <c r="BDU46" s="103"/>
      <c r="BDV46" s="103"/>
      <c r="BDW46" s="103"/>
      <c r="BDX46" s="103"/>
      <c r="BDY46" s="103"/>
      <c r="BDZ46" s="103"/>
      <c r="BEA46" s="103"/>
      <c r="BEB46" s="103"/>
      <c r="BEC46" s="103"/>
      <c r="BED46" s="103"/>
      <c r="BEE46" s="103"/>
      <c r="BEF46" s="103"/>
      <c r="BEG46" s="103"/>
      <c r="BEH46" s="103"/>
      <c r="BEI46" s="103"/>
      <c r="BEJ46" s="103"/>
      <c r="BEK46" s="103"/>
      <c r="BEL46" s="103"/>
      <c r="BEM46" s="103"/>
      <c r="BEN46" s="103"/>
      <c r="BEO46" s="103"/>
      <c r="BEP46" s="103"/>
      <c r="BEQ46" s="103"/>
      <c r="BER46" s="103"/>
      <c r="BES46" s="103"/>
      <c r="BET46" s="103"/>
      <c r="BEU46" s="103"/>
      <c r="BEV46" s="103"/>
      <c r="BEW46" s="103"/>
      <c r="BEX46" s="103"/>
      <c r="BEY46" s="103"/>
      <c r="BEZ46" s="103"/>
      <c r="BFA46" s="103"/>
      <c r="BFB46" s="103"/>
      <c r="BFC46" s="103"/>
      <c r="BFD46" s="103"/>
      <c r="BFE46" s="103"/>
      <c r="BFF46" s="103"/>
      <c r="BFG46" s="103"/>
      <c r="BFH46" s="103"/>
      <c r="BFI46" s="103"/>
      <c r="BFJ46" s="103"/>
      <c r="BFK46" s="103"/>
      <c r="BFL46" s="103"/>
      <c r="BFM46" s="103"/>
      <c r="BFN46" s="103"/>
      <c r="BFO46" s="103"/>
      <c r="BFP46" s="103"/>
      <c r="BFQ46" s="103"/>
      <c r="BFR46" s="103"/>
      <c r="BFS46" s="103"/>
      <c r="BFT46" s="103"/>
      <c r="BFU46" s="103"/>
      <c r="BFV46" s="103"/>
      <c r="BFW46" s="103"/>
      <c r="BFX46" s="103"/>
      <c r="BFY46" s="103"/>
      <c r="BFZ46" s="103"/>
      <c r="BGA46" s="103"/>
      <c r="BGB46" s="103"/>
      <c r="BGC46" s="103"/>
      <c r="BGD46" s="103"/>
      <c r="BGE46" s="103"/>
      <c r="BGF46" s="103"/>
      <c r="BGG46" s="103"/>
      <c r="BGH46" s="103"/>
      <c r="BGI46" s="103"/>
      <c r="BGJ46" s="103"/>
      <c r="BGK46" s="103"/>
      <c r="BGL46" s="103"/>
      <c r="BGM46" s="103"/>
      <c r="BGN46" s="103"/>
      <c r="BGO46" s="103"/>
      <c r="BGP46" s="103"/>
      <c r="BGQ46" s="103"/>
      <c r="BGR46" s="103"/>
      <c r="BGS46" s="103"/>
      <c r="BGT46" s="103"/>
      <c r="BGU46" s="103"/>
      <c r="BGV46" s="103"/>
      <c r="BGW46" s="103"/>
      <c r="BGX46" s="103"/>
      <c r="BGY46" s="103"/>
      <c r="BGZ46" s="103"/>
      <c r="BHA46" s="103"/>
      <c r="BHB46" s="103"/>
      <c r="BHC46" s="103"/>
      <c r="BHD46" s="103"/>
      <c r="BHE46" s="103"/>
      <c r="BHF46" s="103"/>
      <c r="BHG46" s="103"/>
      <c r="BHH46" s="103"/>
      <c r="BHI46" s="103"/>
      <c r="BHJ46" s="103"/>
      <c r="BHK46" s="103"/>
      <c r="BHL46" s="103"/>
      <c r="BHM46" s="103"/>
      <c r="BHN46" s="103"/>
      <c r="BHO46" s="103"/>
      <c r="BHP46" s="103"/>
      <c r="BHQ46" s="103"/>
      <c r="BHR46" s="103"/>
      <c r="BHS46" s="103"/>
      <c r="BHT46" s="103"/>
      <c r="BHU46" s="103"/>
      <c r="BHV46" s="103"/>
      <c r="BHW46" s="103"/>
      <c r="BHX46" s="103"/>
      <c r="BHY46" s="103"/>
      <c r="BHZ46" s="103"/>
      <c r="BIA46" s="103"/>
      <c r="BIB46" s="103"/>
      <c r="BIC46" s="103"/>
      <c r="BID46" s="103"/>
      <c r="BIE46" s="103"/>
      <c r="BIF46" s="103"/>
      <c r="BIG46" s="103"/>
      <c r="BIH46" s="103"/>
      <c r="BII46" s="103"/>
      <c r="BIJ46" s="103"/>
      <c r="BIK46" s="103"/>
      <c r="BIL46" s="103"/>
      <c r="BIM46" s="103"/>
      <c r="BIN46" s="103"/>
      <c r="BIO46" s="103"/>
      <c r="BIP46" s="103"/>
      <c r="BIQ46" s="103"/>
      <c r="BIR46" s="103"/>
      <c r="BIS46" s="103"/>
      <c r="BIT46" s="103"/>
      <c r="BIU46" s="103"/>
      <c r="BIV46" s="103"/>
      <c r="BIW46" s="103"/>
      <c r="BIX46" s="103"/>
      <c r="BIY46" s="103"/>
      <c r="BIZ46" s="103"/>
      <c r="BJA46" s="103"/>
      <c r="BJB46" s="103"/>
      <c r="BJC46" s="103"/>
      <c r="BJD46" s="103"/>
      <c r="BJE46" s="103"/>
      <c r="BJF46" s="103"/>
      <c r="BJG46" s="103"/>
      <c r="BJH46" s="103"/>
      <c r="BJI46" s="103"/>
      <c r="BJJ46" s="103"/>
      <c r="BJK46" s="103"/>
      <c r="BJL46" s="103"/>
      <c r="BJM46" s="103"/>
      <c r="BJN46" s="103"/>
      <c r="BJO46" s="103"/>
      <c r="BJP46" s="103"/>
      <c r="BJQ46" s="103"/>
      <c r="BJR46" s="103"/>
      <c r="BJS46" s="103"/>
      <c r="BJT46" s="103"/>
      <c r="BJU46" s="103"/>
      <c r="BJV46" s="103"/>
      <c r="BJW46" s="103"/>
      <c r="BJX46" s="103"/>
      <c r="BJY46" s="103"/>
      <c r="BJZ46" s="103"/>
      <c r="BKA46" s="103"/>
      <c r="BKB46" s="103"/>
      <c r="BKC46" s="103"/>
      <c r="BKD46" s="103"/>
      <c r="BKE46" s="103"/>
      <c r="BKF46" s="103"/>
      <c r="BKG46" s="103"/>
      <c r="BKH46" s="103"/>
      <c r="BKI46" s="103"/>
      <c r="BKJ46" s="103"/>
      <c r="BKK46" s="103"/>
      <c r="BKL46" s="103"/>
      <c r="BKM46" s="103"/>
      <c r="BKN46" s="103"/>
      <c r="BKO46" s="103"/>
      <c r="BKP46" s="103"/>
      <c r="BKQ46" s="103"/>
      <c r="BKR46" s="103"/>
      <c r="BKS46" s="103"/>
      <c r="BKT46" s="103"/>
      <c r="BKU46" s="103"/>
      <c r="BKV46" s="103"/>
      <c r="BKW46" s="103"/>
      <c r="BKX46" s="103"/>
      <c r="BKY46" s="103"/>
      <c r="BKZ46" s="103"/>
      <c r="BLA46" s="103"/>
      <c r="BLB46" s="103"/>
      <c r="BLC46" s="103"/>
      <c r="BLD46" s="103"/>
      <c r="BLE46" s="103"/>
      <c r="BLF46" s="103"/>
      <c r="BLG46" s="103"/>
      <c r="BLH46" s="103"/>
      <c r="BLI46" s="103"/>
      <c r="BLJ46" s="103"/>
      <c r="BLK46" s="103"/>
      <c r="BLL46" s="103"/>
      <c r="BLM46" s="103"/>
      <c r="BLN46" s="103"/>
      <c r="BLO46" s="103"/>
      <c r="BLP46" s="103"/>
      <c r="BLQ46" s="103"/>
      <c r="BLR46" s="103"/>
      <c r="BLS46" s="103"/>
      <c r="BLT46" s="103"/>
      <c r="BLU46" s="103"/>
      <c r="BLV46" s="103"/>
      <c r="BLW46" s="103"/>
      <c r="BLX46" s="103"/>
      <c r="BLY46" s="103"/>
      <c r="BLZ46" s="103"/>
      <c r="BMA46" s="103"/>
      <c r="BMB46" s="103"/>
      <c r="BMC46" s="103"/>
      <c r="BMD46" s="103"/>
      <c r="BME46" s="103"/>
      <c r="BMF46" s="103"/>
      <c r="BMG46" s="103"/>
      <c r="BMH46" s="103"/>
      <c r="BMI46" s="103"/>
      <c r="BMJ46" s="103"/>
      <c r="BMK46" s="103"/>
      <c r="BML46" s="103"/>
      <c r="BMM46" s="103"/>
      <c r="BMN46" s="103"/>
      <c r="BMO46" s="103"/>
      <c r="BMP46" s="103"/>
      <c r="BMQ46" s="103"/>
      <c r="BMR46" s="103"/>
      <c r="BMS46" s="103"/>
      <c r="BMT46" s="103"/>
      <c r="BMU46" s="103"/>
      <c r="BMV46" s="103"/>
      <c r="BMW46" s="103"/>
      <c r="BMX46" s="103"/>
      <c r="BMY46" s="103"/>
      <c r="BMZ46" s="103"/>
      <c r="BNA46" s="103"/>
      <c r="BNB46" s="103"/>
      <c r="BNC46" s="103"/>
      <c r="BND46" s="103"/>
      <c r="BNE46" s="103"/>
      <c r="BNF46" s="103"/>
      <c r="BNG46" s="103"/>
      <c r="BNH46" s="103"/>
      <c r="BNI46" s="103"/>
      <c r="BNJ46" s="103"/>
      <c r="BNK46" s="103"/>
      <c r="BNL46" s="103"/>
      <c r="BNM46" s="103"/>
      <c r="BNN46" s="103"/>
      <c r="BNO46" s="103"/>
      <c r="BNP46" s="103"/>
      <c r="BNQ46" s="103"/>
      <c r="BNR46" s="103"/>
      <c r="BNS46" s="103"/>
      <c r="BNT46" s="103"/>
      <c r="BNU46" s="103"/>
      <c r="BNV46" s="103"/>
      <c r="BNW46" s="103"/>
      <c r="BNX46" s="103"/>
      <c r="BNY46" s="103"/>
      <c r="BNZ46" s="103"/>
      <c r="BOA46" s="103"/>
      <c r="BOB46" s="103"/>
      <c r="BOC46" s="103"/>
      <c r="BOD46" s="103"/>
      <c r="BOE46" s="103"/>
      <c r="BOF46" s="103"/>
      <c r="BOG46" s="103"/>
      <c r="BOH46" s="103"/>
      <c r="BOI46" s="103"/>
      <c r="BOJ46" s="103"/>
      <c r="BOK46" s="103"/>
      <c r="BOL46" s="103"/>
      <c r="BOM46" s="103"/>
      <c r="BON46" s="103"/>
      <c r="BOO46" s="103"/>
      <c r="BOP46" s="103"/>
      <c r="BOQ46" s="103"/>
      <c r="BOR46" s="103"/>
      <c r="BOS46" s="103"/>
      <c r="BOT46" s="103"/>
      <c r="BOU46" s="103"/>
      <c r="BOV46" s="103"/>
      <c r="BOW46" s="103"/>
      <c r="BOX46" s="103"/>
      <c r="BOY46" s="103"/>
      <c r="BOZ46" s="103"/>
      <c r="BPA46" s="103"/>
      <c r="BPB46" s="103"/>
      <c r="BPC46" s="103"/>
      <c r="BPD46" s="103"/>
      <c r="BPE46" s="103"/>
      <c r="BPF46" s="103"/>
      <c r="BPG46" s="103"/>
      <c r="BPH46" s="103"/>
      <c r="BPI46" s="103"/>
      <c r="BPJ46" s="103"/>
      <c r="BPK46" s="103"/>
      <c r="BPL46" s="103"/>
      <c r="BPM46" s="103"/>
      <c r="BPN46" s="103"/>
      <c r="BPO46" s="103"/>
      <c r="BPP46" s="103"/>
      <c r="BPQ46" s="103"/>
      <c r="BPR46" s="103"/>
      <c r="BPS46" s="103"/>
      <c r="BPT46" s="103"/>
      <c r="BPU46" s="103"/>
      <c r="BPV46" s="103"/>
      <c r="BPW46" s="103"/>
      <c r="BPX46" s="103"/>
      <c r="BPY46" s="103"/>
      <c r="BPZ46" s="103"/>
      <c r="BQA46" s="103"/>
      <c r="BQB46" s="103"/>
      <c r="BQC46" s="103"/>
      <c r="BQD46" s="103"/>
      <c r="BQE46" s="103"/>
      <c r="BQF46" s="103"/>
      <c r="BQG46" s="103"/>
      <c r="BQH46" s="103"/>
      <c r="BQI46" s="103"/>
      <c r="BQJ46" s="103"/>
      <c r="BQK46" s="103"/>
      <c r="BQL46" s="103"/>
      <c r="BQM46" s="103"/>
      <c r="BQN46" s="103"/>
      <c r="BQO46" s="103"/>
      <c r="BQP46" s="103"/>
      <c r="BQQ46" s="103"/>
      <c r="BQR46" s="103"/>
      <c r="BQS46" s="103"/>
      <c r="BQT46" s="103"/>
      <c r="BQU46" s="103"/>
      <c r="BQV46" s="103"/>
      <c r="BQW46" s="103"/>
      <c r="BQX46" s="103"/>
      <c r="BQY46" s="103"/>
      <c r="BQZ46" s="103"/>
      <c r="BRA46" s="103"/>
      <c r="BRB46" s="103"/>
      <c r="BRC46" s="103"/>
      <c r="BRD46" s="103"/>
      <c r="BRE46" s="103"/>
      <c r="BRF46" s="103"/>
      <c r="BRG46" s="103"/>
      <c r="BRH46" s="103"/>
      <c r="BRI46" s="103"/>
      <c r="BRJ46" s="103"/>
      <c r="BRK46" s="103"/>
      <c r="BRL46" s="103"/>
      <c r="BRM46" s="103"/>
      <c r="BRN46" s="103"/>
      <c r="BRO46" s="103"/>
      <c r="BRP46" s="103"/>
      <c r="BRQ46" s="103"/>
      <c r="BRR46" s="103"/>
      <c r="BRS46" s="103"/>
      <c r="BRT46" s="103"/>
      <c r="BRU46" s="103"/>
      <c r="BRV46" s="103"/>
      <c r="BRW46" s="103"/>
      <c r="BRX46" s="103"/>
      <c r="BRY46" s="103"/>
      <c r="BRZ46" s="103"/>
      <c r="BSA46" s="103"/>
      <c r="BSB46" s="103"/>
      <c r="BSC46" s="103"/>
      <c r="BSD46" s="103"/>
      <c r="BSE46" s="103"/>
      <c r="BSF46" s="103"/>
      <c r="BSG46" s="103"/>
      <c r="BSH46" s="103"/>
      <c r="BSI46" s="103"/>
      <c r="BSJ46" s="103"/>
      <c r="BSK46" s="103"/>
      <c r="BSL46" s="103"/>
      <c r="BSM46" s="103"/>
      <c r="BSN46" s="103"/>
      <c r="BSO46" s="103"/>
      <c r="BSP46" s="103"/>
      <c r="BSQ46" s="103"/>
      <c r="BSR46" s="103"/>
      <c r="BSS46" s="103"/>
      <c r="BST46" s="103"/>
      <c r="BSU46" s="103"/>
      <c r="BSV46" s="103"/>
      <c r="BSW46" s="103"/>
      <c r="BSX46" s="103"/>
      <c r="BSY46" s="103"/>
      <c r="BSZ46" s="103"/>
      <c r="BTA46" s="103"/>
      <c r="BTB46" s="103"/>
      <c r="BTC46" s="103"/>
      <c r="BTD46" s="103"/>
      <c r="BTE46" s="103"/>
      <c r="BTF46" s="103"/>
      <c r="BTG46" s="103"/>
      <c r="BTH46" s="103"/>
      <c r="BTI46" s="103"/>
      <c r="BTJ46" s="103"/>
      <c r="BTK46" s="103"/>
      <c r="BTL46" s="103"/>
      <c r="BTM46" s="103"/>
      <c r="BTN46" s="103"/>
      <c r="BTO46" s="103"/>
      <c r="BTP46" s="103"/>
      <c r="BTQ46" s="103"/>
      <c r="BTR46" s="103"/>
      <c r="BTS46" s="103"/>
      <c r="BTT46" s="103"/>
      <c r="BTU46" s="103"/>
      <c r="BTV46" s="103"/>
      <c r="BTW46" s="103"/>
      <c r="BTX46" s="103"/>
      <c r="BTY46" s="103"/>
      <c r="BTZ46" s="103"/>
      <c r="BUA46" s="103"/>
      <c r="BUB46" s="103"/>
      <c r="BUC46" s="103"/>
      <c r="BUD46" s="103"/>
      <c r="BUE46" s="103"/>
      <c r="BUF46" s="103"/>
      <c r="BUG46" s="103"/>
      <c r="BUH46" s="103"/>
      <c r="BUI46" s="103"/>
      <c r="BUJ46" s="103"/>
      <c r="BUK46" s="103"/>
      <c r="BUL46" s="103"/>
      <c r="BUM46" s="103"/>
      <c r="BUN46" s="103"/>
      <c r="BUO46" s="103"/>
      <c r="BUP46" s="103"/>
      <c r="BUQ46" s="103"/>
      <c r="BUR46" s="103"/>
      <c r="BUS46" s="103"/>
      <c r="BUT46" s="103"/>
      <c r="BUU46" s="103"/>
      <c r="BUV46" s="103"/>
      <c r="BUW46" s="103"/>
      <c r="BUX46" s="103"/>
      <c r="BUY46" s="103"/>
      <c r="BUZ46" s="103"/>
      <c r="BVA46" s="103"/>
      <c r="BVB46" s="103"/>
      <c r="BVC46" s="103"/>
      <c r="BVD46" s="103"/>
      <c r="BVE46" s="103"/>
      <c r="BVF46" s="103"/>
      <c r="BVG46" s="103"/>
      <c r="BVH46" s="103"/>
      <c r="BVI46" s="103"/>
      <c r="BVJ46" s="103"/>
      <c r="BVK46" s="103"/>
      <c r="BVL46" s="103"/>
      <c r="BVM46" s="103"/>
      <c r="BVN46" s="103"/>
      <c r="BVO46" s="103"/>
      <c r="BVP46" s="103"/>
      <c r="BVQ46" s="103"/>
      <c r="BVR46" s="103"/>
      <c r="BVS46" s="103"/>
      <c r="BVT46" s="103"/>
      <c r="BVU46" s="103"/>
      <c r="BVV46" s="103"/>
      <c r="BVW46" s="103"/>
      <c r="BVX46" s="103"/>
      <c r="BVY46" s="103"/>
      <c r="BVZ46" s="103"/>
      <c r="BWA46" s="103"/>
      <c r="BWB46" s="103"/>
      <c r="BWC46" s="103"/>
      <c r="BWD46" s="103"/>
      <c r="BWE46" s="103"/>
      <c r="BWF46" s="103"/>
      <c r="BWG46" s="103"/>
      <c r="BWH46" s="103"/>
      <c r="BWI46" s="103"/>
      <c r="BWJ46" s="103"/>
      <c r="BWK46" s="103"/>
      <c r="BWL46" s="103"/>
      <c r="BWM46" s="103"/>
      <c r="BWN46" s="103"/>
      <c r="BWO46" s="103"/>
      <c r="BWP46" s="103"/>
      <c r="BWQ46" s="103"/>
      <c r="BWR46" s="103"/>
      <c r="BWS46" s="103"/>
      <c r="BWT46" s="103"/>
      <c r="BWU46" s="103"/>
      <c r="BWV46" s="103"/>
      <c r="BWW46" s="103"/>
      <c r="BWX46" s="103"/>
      <c r="BWY46" s="103"/>
      <c r="BWZ46" s="103"/>
      <c r="BXA46" s="103"/>
      <c r="BXB46" s="103"/>
      <c r="BXC46" s="103"/>
      <c r="BXD46" s="103"/>
      <c r="BXE46" s="103"/>
      <c r="BXF46" s="103"/>
      <c r="BXG46" s="103"/>
      <c r="BXH46" s="103"/>
      <c r="BXI46" s="103"/>
      <c r="BXJ46" s="103"/>
      <c r="BXK46" s="103"/>
      <c r="BXL46" s="103"/>
      <c r="BXM46" s="103"/>
      <c r="BXN46" s="103"/>
      <c r="BXO46" s="103"/>
      <c r="BXP46" s="103"/>
      <c r="BXQ46" s="103"/>
      <c r="BXR46" s="103"/>
      <c r="BXS46" s="103"/>
      <c r="BXT46" s="103"/>
      <c r="BXU46" s="103"/>
      <c r="BXV46" s="103"/>
      <c r="BXW46" s="103"/>
      <c r="BXX46" s="103"/>
      <c r="BXY46" s="103"/>
      <c r="BXZ46" s="103"/>
      <c r="BYA46" s="103"/>
      <c r="BYB46" s="103"/>
      <c r="BYC46" s="103"/>
      <c r="BYD46" s="103"/>
      <c r="BYE46" s="103"/>
      <c r="BYF46" s="103"/>
      <c r="BYG46" s="103"/>
      <c r="BYH46" s="103"/>
      <c r="BYI46" s="103"/>
      <c r="BYJ46" s="103"/>
      <c r="BYK46" s="103"/>
      <c r="BYL46" s="103"/>
      <c r="BYM46" s="103"/>
      <c r="BYN46" s="103"/>
      <c r="BYO46" s="103"/>
      <c r="BYP46" s="103"/>
      <c r="BYQ46" s="103"/>
      <c r="BYR46" s="103"/>
      <c r="BYS46" s="103"/>
      <c r="BYT46" s="103"/>
      <c r="BYU46" s="103"/>
      <c r="BYV46" s="103"/>
      <c r="BYW46" s="103"/>
      <c r="BYX46" s="103"/>
      <c r="BYY46" s="103"/>
      <c r="BYZ46" s="103"/>
      <c r="BZA46" s="103"/>
      <c r="BZB46" s="103"/>
      <c r="BZC46" s="103"/>
      <c r="BZD46" s="103"/>
      <c r="BZE46" s="103"/>
      <c r="BZF46" s="103"/>
      <c r="BZG46" s="103"/>
      <c r="BZH46" s="103"/>
      <c r="BZI46" s="103"/>
      <c r="BZJ46" s="103"/>
      <c r="BZK46" s="103"/>
      <c r="BZL46" s="103"/>
      <c r="BZM46" s="103"/>
      <c r="BZN46" s="103"/>
      <c r="BZO46" s="103"/>
      <c r="BZP46" s="103"/>
      <c r="BZQ46" s="103"/>
      <c r="BZR46" s="103"/>
      <c r="BZS46" s="103"/>
      <c r="BZT46" s="103"/>
      <c r="BZU46" s="103"/>
      <c r="BZV46" s="103"/>
      <c r="BZW46" s="103"/>
      <c r="BZX46" s="103"/>
      <c r="BZY46" s="103"/>
      <c r="BZZ46" s="103"/>
      <c r="CAA46" s="103"/>
      <c r="CAB46" s="103"/>
      <c r="CAC46" s="103"/>
      <c r="CAD46" s="103"/>
      <c r="CAE46" s="103"/>
      <c r="CAF46" s="103"/>
      <c r="CAG46" s="103"/>
      <c r="CAH46" s="103"/>
      <c r="CAI46" s="103"/>
      <c r="CAJ46" s="103"/>
      <c r="CAK46" s="103"/>
      <c r="CAL46" s="103"/>
      <c r="CAM46" s="103"/>
      <c r="CAN46" s="103"/>
      <c r="CAO46" s="103"/>
      <c r="CAP46" s="103"/>
      <c r="CAQ46" s="103"/>
      <c r="CAR46" s="103"/>
      <c r="CAS46" s="103"/>
      <c r="CAT46" s="103"/>
      <c r="CAU46" s="103"/>
      <c r="CAV46" s="103"/>
      <c r="CAW46" s="103"/>
      <c r="CAX46" s="103"/>
      <c r="CAY46" s="103"/>
      <c r="CAZ46" s="103"/>
      <c r="CBA46" s="103"/>
      <c r="CBB46" s="103"/>
      <c r="CBC46" s="103"/>
      <c r="CBD46" s="103"/>
      <c r="CBE46" s="103"/>
      <c r="CBF46" s="103"/>
      <c r="CBG46" s="103"/>
      <c r="CBH46" s="103"/>
      <c r="CBI46" s="103"/>
      <c r="CBJ46" s="103"/>
      <c r="CBK46" s="103"/>
      <c r="CBL46" s="103"/>
      <c r="CBM46" s="103"/>
      <c r="CBN46" s="103"/>
      <c r="CBO46" s="103"/>
      <c r="CBP46" s="103"/>
      <c r="CBQ46" s="103"/>
      <c r="CBR46" s="103"/>
      <c r="CBS46" s="103"/>
      <c r="CBT46" s="103"/>
      <c r="CBU46" s="103"/>
      <c r="CBV46" s="103"/>
      <c r="CBW46" s="103"/>
      <c r="CBX46" s="103"/>
      <c r="CBY46" s="103"/>
      <c r="CBZ46" s="103"/>
      <c r="CCA46" s="103"/>
      <c r="CCB46" s="103"/>
      <c r="CCC46" s="103"/>
      <c r="CCD46" s="103"/>
      <c r="CCE46" s="103"/>
      <c r="CCF46" s="103"/>
      <c r="CCG46" s="103"/>
      <c r="CCH46" s="103"/>
      <c r="CCI46" s="103"/>
      <c r="CCJ46" s="103"/>
      <c r="CCK46" s="103"/>
      <c r="CCL46" s="103"/>
      <c r="CCM46" s="103"/>
      <c r="CCN46" s="103"/>
      <c r="CCO46" s="103"/>
      <c r="CCP46" s="103"/>
      <c r="CCQ46" s="103"/>
      <c r="CCR46" s="103"/>
      <c r="CCS46" s="103"/>
      <c r="CCT46" s="103"/>
      <c r="CCU46" s="103"/>
      <c r="CCV46" s="103"/>
      <c r="CCW46" s="103"/>
      <c r="CCX46" s="103"/>
      <c r="CCY46" s="103"/>
      <c r="CCZ46" s="103"/>
      <c r="CDA46" s="103"/>
      <c r="CDB46" s="103"/>
      <c r="CDC46" s="103"/>
      <c r="CDD46" s="103"/>
      <c r="CDE46" s="103"/>
      <c r="CDF46" s="103"/>
      <c r="CDG46" s="103"/>
      <c r="CDH46" s="103"/>
      <c r="CDI46" s="103"/>
      <c r="CDJ46" s="103"/>
      <c r="CDK46" s="103"/>
      <c r="CDL46" s="103"/>
      <c r="CDM46" s="103"/>
      <c r="CDN46" s="103"/>
      <c r="CDO46" s="103"/>
      <c r="CDP46" s="103"/>
      <c r="CDQ46" s="103"/>
      <c r="CDR46" s="103"/>
      <c r="CDS46" s="103"/>
      <c r="CDT46" s="103"/>
      <c r="CDU46" s="103"/>
      <c r="CDV46" s="103"/>
      <c r="CDW46" s="103"/>
      <c r="CDX46" s="103"/>
      <c r="CDY46" s="103"/>
      <c r="CDZ46" s="103"/>
      <c r="CEA46" s="103"/>
      <c r="CEB46" s="103"/>
      <c r="CEC46" s="103"/>
      <c r="CED46" s="103"/>
      <c r="CEE46" s="103"/>
      <c r="CEF46" s="103"/>
      <c r="CEG46" s="103"/>
      <c r="CEH46" s="103"/>
      <c r="CEI46" s="103"/>
      <c r="CEJ46" s="103"/>
      <c r="CEK46" s="103"/>
      <c r="CEL46" s="103"/>
      <c r="CEM46" s="103"/>
      <c r="CEN46" s="103"/>
      <c r="CEO46" s="103"/>
      <c r="CEP46" s="103"/>
      <c r="CEQ46" s="103"/>
      <c r="CER46" s="103"/>
      <c r="CES46" s="103"/>
      <c r="CET46" s="103"/>
      <c r="CEU46" s="103"/>
      <c r="CEV46" s="103"/>
      <c r="CEW46" s="103"/>
      <c r="CEX46" s="103"/>
      <c r="CEY46" s="103"/>
      <c r="CEZ46" s="103"/>
      <c r="CFA46" s="103"/>
      <c r="CFB46" s="103"/>
      <c r="CFC46" s="103"/>
      <c r="CFD46" s="103"/>
      <c r="CFE46" s="103"/>
      <c r="CFF46" s="103"/>
      <c r="CFG46" s="103"/>
      <c r="CFH46" s="103"/>
      <c r="CFI46" s="103"/>
      <c r="CFJ46" s="103"/>
      <c r="CFK46" s="103"/>
      <c r="CFL46" s="103"/>
      <c r="CFM46" s="103"/>
      <c r="CFN46" s="103"/>
      <c r="CFO46" s="103"/>
      <c r="CFP46" s="103"/>
      <c r="CFQ46" s="103"/>
      <c r="CFR46" s="103"/>
      <c r="CFS46" s="103"/>
      <c r="CFT46" s="103"/>
      <c r="CFU46" s="103"/>
      <c r="CFV46" s="103"/>
      <c r="CFW46" s="103"/>
      <c r="CFX46" s="103"/>
      <c r="CFY46" s="103"/>
      <c r="CFZ46" s="103"/>
      <c r="CGA46" s="103"/>
      <c r="CGB46" s="103"/>
      <c r="CGC46" s="103"/>
      <c r="CGD46" s="103"/>
      <c r="CGE46" s="103"/>
      <c r="CGF46" s="103"/>
      <c r="CGG46" s="103"/>
      <c r="CGH46" s="103"/>
      <c r="CGI46" s="103"/>
      <c r="CGJ46" s="103"/>
      <c r="CGK46" s="103"/>
      <c r="CGL46" s="103"/>
      <c r="CGM46" s="103"/>
      <c r="CGN46" s="103"/>
      <c r="CGO46" s="103"/>
      <c r="CGP46" s="103"/>
      <c r="CGQ46" s="103"/>
      <c r="CGR46" s="103"/>
      <c r="CGS46" s="103"/>
      <c r="CGT46" s="103"/>
      <c r="CGU46" s="103"/>
      <c r="CGV46" s="103"/>
      <c r="CGW46" s="103"/>
      <c r="CGX46" s="103"/>
      <c r="CGY46" s="103"/>
      <c r="CGZ46" s="103"/>
      <c r="CHA46" s="103"/>
      <c r="CHB46" s="103"/>
      <c r="CHC46" s="103"/>
      <c r="CHD46" s="103"/>
      <c r="CHE46" s="103"/>
      <c r="CHF46" s="103"/>
      <c r="CHG46" s="103"/>
      <c r="CHH46" s="103"/>
      <c r="CHI46" s="103"/>
      <c r="CHJ46" s="103"/>
      <c r="CHK46" s="103"/>
      <c r="CHL46" s="103"/>
      <c r="CHM46" s="103"/>
      <c r="CHN46" s="103"/>
      <c r="CHO46" s="103"/>
      <c r="CHP46" s="103"/>
      <c r="CHQ46" s="103"/>
      <c r="CHR46" s="103"/>
      <c r="CHS46" s="103"/>
      <c r="CHT46" s="103"/>
      <c r="CHU46" s="103"/>
      <c r="CHV46" s="103"/>
      <c r="CHW46" s="103"/>
      <c r="CHX46" s="103"/>
      <c r="CHY46" s="103"/>
      <c r="CHZ46" s="103"/>
      <c r="CIA46" s="103"/>
      <c r="CIB46" s="103"/>
      <c r="CIC46" s="103"/>
      <c r="CID46" s="103"/>
      <c r="CIE46" s="103"/>
      <c r="CIF46" s="103"/>
      <c r="CIG46" s="103"/>
      <c r="CIH46" s="103"/>
      <c r="CII46" s="103"/>
      <c r="CIJ46" s="103"/>
      <c r="CIK46" s="103"/>
      <c r="CIL46" s="103"/>
      <c r="CIM46" s="103"/>
      <c r="CIN46" s="103"/>
      <c r="CIO46" s="103"/>
      <c r="CIP46" s="103"/>
      <c r="CIQ46" s="103"/>
      <c r="CIR46" s="103"/>
      <c r="CIS46" s="103"/>
      <c r="CIT46" s="103"/>
      <c r="CIU46" s="103"/>
      <c r="CIV46" s="103"/>
      <c r="CIW46" s="103"/>
      <c r="CIX46" s="103"/>
      <c r="CIY46" s="103"/>
      <c r="CIZ46" s="103"/>
      <c r="CJA46" s="103"/>
      <c r="CJB46" s="103"/>
      <c r="CJC46" s="103"/>
      <c r="CJD46" s="103"/>
      <c r="CJE46" s="103"/>
      <c r="CJF46" s="103"/>
      <c r="CJG46" s="103"/>
      <c r="CJH46" s="103"/>
      <c r="CJI46" s="103"/>
      <c r="CJJ46" s="103"/>
      <c r="CJK46" s="103"/>
      <c r="CJL46" s="103"/>
      <c r="CJM46" s="103"/>
      <c r="CJN46" s="103"/>
      <c r="CJO46" s="103"/>
      <c r="CJP46" s="103"/>
      <c r="CJQ46" s="103"/>
      <c r="CJR46" s="103"/>
      <c r="CJS46" s="103"/>
      <c r="CJT46" s="103"/>
      <c r="CJU46" s="103"/>
      <c r="CJV46" s="103"/>
      <c r="CJW46" s="103"/>
      <c r="CJX46" s="103"/>
      <c r="CJY46" s="103"/>
      <c r="CJZ46" s="103"/>
      <c r="CKA46" s="103"/>
      <c r="CKB46" s="103"/>
      <c r="CKC46" s="103"/>
      <c r="CKD46" s="103"/>
      <c r="CKE46" s="103"/>
      <c r="CKF46" s="103"/>
      <c r="CKG46" s="103"/>
      <c r="CKH46" s="103"/>
      <c r="CKI46" s="103"/>
      <c r="CKJ46" s="103"/>
      <c r="CKK46" s="103"/>
      <c r="CKL46" s="103"/>
      <c r="CKM46" s="103"/>
      <c r="CKN46" s="103"/>
      <c r="CKO46" s="103"/>
      <c r="CKP46" s="103"/>
      <c r="CKQ46" s="103"/>
      <c r="CKR46" s="103"/>
      <c r="CKS46" s="103"/>
      <c r="CKT46" s="103"/>
      <c r="CKU46" s="103"/>
      <c r="CKV46" s="103"/>
      <c r="CKW46" s="103"/>
      <c r="CKX46" s="103"/>
      <c r="CKY46" s="103"/>
      <c r="CKZ46" s="103"/>
      <c r="CLA46" s="103"/>
      <c r="CLB46" s="103"/>
      <c r="CLC46" s="103"/>
      <c r="CLD46" s="103"/>
      <c r="CLE46" s="103"/>
      <c r="CLF46" s="103"/>
      <c r="CLG46" s="103"/>
      <c r="CLH46" s="103"/>
      <c r="CLI46" s="103"/>
      <c r="CLJ46" s="103"/>
      <c r="CLK46" s="103"/>
      <c r="CLL46" s="103"/>
      <c r="CLM46" s="103"/>
      <c r="CLN46" s="103"/>
      <c r="CLO46" s="103"/>
      <c r="CLP46" s="103"/>
      <c r="CLQ46" s="103"/>
      <c r="CLR46" s="103"/>
      <c r="CLS46" s="103"/>
      <c r="CLT46" s="103"/>
      <c r="CLU46" s="103"/>
      <c r="CLV46" s="103"/>
      <c r="CLW46" s="103"/>
      <c r="CLX46" s="103"/>
      <c r="CLY46" s="103"/>
      <c r="CLZ46" s="103"/>
      <c r="CMA46" s="103"/>
      <c r="CMB46" s="103"/>
      <c r="CMC46" s="103"/>
      <c r="CMD46" s="103"/>
      <c r="CME46" s="103"/>
      <c r="CMF46" s="103"/>
      <c r="CMG46" s="103"/>
      <c r="CMH46" s="103"/>
      <c r="CMI46" s="103"/>
      <c r="CMJ46" s="103"/>
      <c r="CMK46" s="103"/>
      <c r="CML46" s="103"/>
      <c r="CMM46" s="103"/>
      <c r="CMN46" s="103"/>
      <c r="CMO46" s="103"/>
      <c r="CMP46" s="103"/>
      <c r="CMQ46" s="103"/>
      <c r="CMR46" s="103"/>
      <c r="CMS46" s="103"/>
      <c r="CMT46" s="103"/>
      <c r="CMU46" s="103"/>
      <c r="CMV46" s="103"/>
      <c r="CMW46" s="103"/>
      <c r="CMX46" s="103"/>
      <c r="CMY46" s="103"/>
      <c r="CMZ46" s="103"/>
      <c r="CNA46" s="103"/>
      <c r="CNB46" s="103"/>
      <c r="CNC46" s="103"/>
      <c r="CND46" s="103"/>
      <c r="CNE46" s="103"/>
      <c r="CNF46" s="103"/>
      <c r="CNG46" s="103"/>
      <c r="CNH46" s="103"/>
      <c r="CNI46" s="103"/>
      <c r="CNJ46" s="103"/>
      <c r="CNK46" s="103"/>
      <c r="CNL46" s="103"/>
      <c r="CNM46" s="103"/>
      <c r="CNN46" s="103"/>
      <c r="CNO46" s="103"/>
      <c r="CNP46" s="103"/>
      <c r="CNQ46" s="103"/>
      <c r="CNR46" s="103"/>
      <c r="CNS46" s="103"/>
      <c r="CNT46" s="103"/>
      <c r="CNU46" s="103"/>
      <c r="CNV46" s="103"/>
      <c r="CNW46" s="103"/>
      <c r="CNX46" s="103"/>
      <c r="CNY46" s="103"/>
      <c r="CNZ46" s="103"/>
      <c r="COA46" s="103"/>
      <c r="COB46" s="103"/>
      <c r="COC46" s="103"/>
      <c r="COD46" s="103"/>
      <c r="COE46" s="103"/>
      <c r="COF46" s="103"/>
      <c r="COG46" s="103"/>
      <c r="COH46" s="103"/>
      <c r="COI46" s="103"/>
      <c r="COJ46" s="103"/>
      <c r="COK46" s="103"/>
      <c r="COL46" s="103"/>
      <c r="COM46" s="103"/>
      <c r="CON46" s="103"/>
      <c r="COO46" s="103"/>
      <c r="COP46" s="103"/>
      <c r="COQ46" s="103"/>
      <c r="COR46" s="103"/>
      <c r="COS46" s="103"/>
      <c r="COT46" s="103"/>
      <c r="COU46" s="103"/>
      <c r="COV46" s="103"/>
      <c r="COW46" s="103"/>
      <c r="COX46" s="103"/>
      <c r="COY46" s="103"/>
      <c r="COZ46" s="103"/>
      <c r="CPA46" s="103"/>
      <c r="CPB46" s="103"/>
      <c r="CPC46" s="103"/>
      <c r="CPD46" s="103"/>
      <c r="CPE46" s="103"/>
      <c r="CPF46" s="103"/>
      <c r="CPG46" s="103"/>
      <c r="CPH46" s="103"/>
      <c r="CPI46" s="103"/>
      <c r="CPJ46" s="103"/>
      <c r="CPK46" s="103"/>
      <c r="CPL46" s="103"/>
      <c r="CPM46" s="103"/>
      <c r="CPN46" s="103"/>
      <c r="CPO46" s="103"/>
      <c r="CPP46" s="103"/>
      <c r="CPQ46" s="103"/>
      <c r="CPR46" s="103"/>
      <c r="CPS46" s="103"/>
      <c r="CPT46" s="103"/>
      <c r="CPU46" s="103"/>
      <c r="CPV46" s="103"/>
      <c r="CPW46" s="103"/>
      <c r="CPX46" s="103"/>
      <c r="CPY46" s="103"/>
      <c r="CPZ46" s="103"/>
      <c r="CQA46" s="103"/>
      <c r="CQB46" s="103"/>
      <c r="CQC46" s="103"/>
      <c r="CQD46" s="103"/>
      <c r="CQE46" s="103"/>
      <c r="CQF46" s="103"/>
      <c r="CQG46" s="103"/>
      <c r="CQH46" s="103"/>
      <c r="CQI46" s="103"/>
      <c r="CQJ46" s="103"/>
      <c r="CQK46" s="103"/>
      <c r="CQL46" s="103"/>
      <c r="CQM46" s="103"/>
      <c r="CQN46" s="103"/>
      <c r="CQO46" s="103"/>
      <c r="CQP46" s="103"/>
      <c r="CQQ46" s="103"/>
      <c r="CQR46" s="103"/>
      <c r="CQS46" s="103"/>
      <c r="CQT46" s="103"/>
      <c r="CQU46" s="103"/>
      <c r="CQV46" s="103"/>
      <c r="CQW46" s="103"/>
      <c r="CQX46" s="103"/>
      <c r="CQY46" s="103"/>
      <c r="CQZ46" s="103"/>
      <c r="CRA46" s="103"/>
      <c r="CRB46" s="103"/>
      <c r="CRC46" s="103"/>
      <c r="CRD46" s="103"/>
      <c r="CRE46" s="103"/>
      <c r="CRF46" s="103"/>
      <c r="CRG46" s="103"/>
      <c r="CRH46" s="103"/>
      <c r="CRI46" s="103"/>
      <c r="CRJ46" s="103"/>
      <c r="CRK46" s="103"/>
      <c r="CRL46" s="103"/>
      <c r="CRM46" s="103"/>
      <c r="CRN46" s="103"/>
      <c r="CRO46" s="103"/>
      <c r="CRP46" s="103"/>
      <c r="CRQ46" s="103"/>
      <c r="CRR46" s="103"/>
      <c r="CRS46" s="103"/>
      <c r="CRT46" s="103"/>
      <c r="CRU46" s="103"/>
      <c r="CRV46" s="103"/>
      <c r="CRW46" s="103"/>
      <c r="CRX46" s="103"/>
      <c r="CRY46" s="103"/>
      <c r="CRZ46" s="103"/>
      <c r="CSA46" s="103"/>
      <c r="CSB46" s="103"/>
      <c r="CSC46" s="103"/>
      <c r="CSD46" s="103"/>
      <c r="CSE46" s="103"/>
      <c r="CSF46" s="103"/>
      <c r="CSG46" s="103"/>
      <c r="CSH46" s="103"/>
      <c r="CSI46" s="103"/>
      <c r="CSJ46" s="103"/>
      <c r="CSK46" s="103"/>
      <c r="CSL46" s="103"/>
      <c r="CSM46" s="103"/>
      <c r="CSN46" s="103"/>
      <c r="CSO46" s="103"/>
      <c r="CSP46" s="103"/>
      <c r="CSQ46" s="103"/>
      <c r="CSR46" s="103"/>
      <c r="CSS46" s="103"/>
      <c r="CST46" s="103"/>
      <c r="CSU46" s="103"/>
      <c r="CSV46" s="103"/>
      <c r="CSW46" s="103"/>
      <c r="CSX46" s="103"/>
      <c r="CSY46" s="103"/>
      <c r="CSZ46" s="103"/>
      <c r="CTA46" s="103"/>
      <c r="CTB46" s="103"/>
      <c r="CTC46" s="103"/>
      <c r="CTD46" s="103"/>
      <c r="CTE46" s="103"/>
      <c r="CTF46" s="103"/>
      <c r="CTG46" s="103"/>
      <c r="CTH46" s="103"/>
      <c r="CTI46" s="103"/>
      <c r="CTJ46" s="103"/>
      <c r="CTK46" s="103"/>
      <c r="CTL46" s="103"/>
      <c r="CTM46" s="103"/>
      <c r="CTN46" s="103"/>
      <c r="CTO46" s="103"/>
      <c r="CTP46" s="103"/>
      <c r="CTQ46" s="103"/>
      <c r="CTR46" s="103"/>
      <c r="CTS46" s="103"/>
      <c r="CTT46" s="103"/>
      <c r="CTU46" s="103"/>
      <c r="CTV46" s="103"/>
      <c r="CTW46" s="103"/>
      <c r="CTX46" s="103"/>
      <c r="CTY46" s="103"/>
      <c r="CTZ46" s="103"/>
      <c r="CUA46" s="103"/>
      <c r="CUB46" s="103"/>
      <c r="CUC46" s="103"/>
      <c r="CUD46" s="103"/>
      <c r="CUE46" s="103"/>
      <c r="CUF46" s="103"/>
      <c r="CUG46" s="103"/>
      <c r="CUH46" s="103"/>
      <c r="CUI46" s="103"/>
      <c r="CUJ46" s="103"/>
      <c r="CUK46" s="103"/>
      <c r="CUL46" s="103"/>
      <c r="CUM46" s="103"/>
      <c r="CUN46" s="103"/>
      <c r="CUO46" s="103"/>
      <c r="CUP46" s="103"/>
      <c r="CUQ46" s="103"/>
      <c r="CUR46" s="103"/>
      <c r="CUS46" s="103"/>
      <c r="CUT46" s="103"/>
      <c r="CUU46" s="103"/>
      <c r="CUV46" s="103"/>
      <c r="CUW46" s="103"/>
      <c r="CUX46" s="103"/>
      <c r="CUY46" s="103"/>
      <c r="CUZ46" s="103"/>
      <c r="CVA46" s="103"/>
      <c r="CVB46" s="103"/>
      <c r="CVC46" s="103"/>
      <c r="CVD46" s="103"/>
      <c r="CVE46" s="103"/>
      <c r="CVF46" s="103"/>
      <c r="CVG46" s="103"/>
      <c r="CVH46" s="103"/>
      <c r="CVI46" s="103"/>
      <c r="CVJ46" s="103"/>
      <c r="CVK46" s="103"/>
      <c r="CVL46" s="103"/>
      <c r="CVM46" s="103"/>
      <c r="CVN46" s="103"/>
      <c r="CVO46" s="103"/>
      <c r="CVP46" s="103"/>
      <c r="CVQ46" s="103"/>
      <c r="CVR46" s="103"/>
      <c r="CVS46" s="103"/>
      <c r="CVT46" s="103"/>
      <c r="CVU46" s="103"/>
      <c r="CVV46" s="103"/>
      <c r="CVW46" s="103"/>
      <c r="CVX46" s="103"/>
      <c r="CVY46" s="103"/>
      <c r="CVZ46" s="103"/>
      <c r="CWA46" s="103"/>
      <c r="CWB46" s="103"/>
      <c r="CWC46" s="103"/>
      <c r="CWD46" s="103"/>
      <c r="CWE46" s="103"/>
      <c r="CWF46" s="103"/>
      <c r="CWG46" s="103"/>
      <c r="CWH46" s="103"/>
      <c r="CWI46" s="103"/>
      <c r="CWJ46" s="103"/>
      <c r="CWK46" s="103"/>
      <c r="CWL46" s="103"/>
      <c r="CWM46" s="103"/>
      <c r="CWN46" s="103"/>
      <c r="CWO46" s="103"/>
      <c r="CWP46" s="103"/>
      <c r="CWQ46" s="103"/>
      <c r="CWR46" s="103"/>
      <c r="CWS46" s="103"/>
      <c r="CWT46" s="103"/>
      <c r="CWU46" s="103"/>
      <c r="CWV46" s="103"/>
      <c r="CWW46" s="103"/>
      <c r="CWX46" s="103"/>
      <c r="CWY46" s="103"/>
      <c r="CWZ46" s="103"/>
      <c r="CXA46" s="103"/>
      <c r="CXB46" s="103"/>
      <c r="CXC46" s="103"/>
      <c r="CXD46" s="103"/>
      <c r="CXE46" s="103"/>
      <c r="CXF46" s="103"/>
      <c r="CXG46" s="103"/>
      <c r="CXH46" s="103"/>
      <c r="CXI46" s="103"/>
      <c r="CXJ46" s="103"/>
      <c r="CXK46" s="103"/>
      <c r="CXL46" s="103"/>
      <c r="CXM46" s="103"/>
      <c r="CXN46" s="103"/>
      <c r="CXO46" s="103"/>
      <c r="CXP46" s="103"/>
      <c r="CXQ46" s="103"/>
      <c r="CXR46" s="103"/>
      <c r="CXS46" s="103"/>
      <c r="CXT46" s="103"/>
      <c r="CXU46" s="103"/>
      <c r="CXV46" s="103"/>
      <c r="CXW46" s="103"/>
      <c r="CXX46" s="103"/>
      <c r="CXY46" s="103"/>
      <c r="CXZ46" s="103"/>
      <c r="CYA46" s="103"/>
      <c r="CYB46" s="103"/>
      <c r="CYC46" s="103"/>
      <c r="CYD46" s="103"/>
      <c r="CYE46" s="103"/>
      <c r="CYF46" s="103"/>
      <c r="CYG46" s="103"/>
      <c r="CYH46" s="103"/>
      <c r="CYI46" s="103"/>
      <c r="CYJ46" s="103"/>
      <c r="CYK46" s="103"/>
      <c r="CYL46" s="103"/>
      <c r="CYM46" s="103"/>
      <c r="CYN46" s="103"/>
      <c r="CYO46" s="103"/>
      <c r="CYP46" s="103"/>
      <c r="CYQ46" s="103"/>
      <c r="CYR46" s="103"/>
      <c r="CYS46" s="103"/>
      <c r="CYT46" s="103"/>
      <c r="CYU46" s="103"/>
      <c r="CYV46" s="103"/>
      <c r="CYW46" s="103"/>
      <c r="CYX46" s="103"/>
      <c r="CYY46" s="103"/>
      <c r="CYZ46" s="103"/>
      <c r="CZA46" s="103"/>
      <c r="CZB46" s="103"/>
      <c r="CZC46" s="103"/>
      <c r="CZD46" s="103"/>
      <c r="CZE46" s="103"/>
      <c r="CZF46" s="103"/>
      <c r="CZG46" s="103"/>
      <c r="CZH46" s="103"/>
      <c r="CZI46" s="103"/>
      <c r="CZJ46" s="103"/>
      <c r="CZK46" s="103"/>
      <c r="CZL46" s="103"/>
      <c r="CZM46" s="103"/>
      <c r="CZN46" s="103"/>
      <c r="CZO46" s="103"/>
      <c r="CZP46" s="103"/>
      <c r="CZQ46" s="103"/>
      <c r="CZR46" s="103"/>
      <c r="CZS46" s="103"/>
      <c r="CZT46" s="103"/>
      <c r="CZU46" s="103"/>
      <c r="CZV46" s="103"/>
      <c r="CZW46" s="103"/>
      <c r="CZX46" s="103"/>
      <c r="CZY46" s="103"/>
      <c r="CZZ46" s="103"/>
      <c r="DAA46" s="103"/>
      <c r="DAB46" s="103"/>
      <c r="DAC46" s="103"/>
      <c r="DAD46" s="103"/>
      <c r="DAE46" s="103"/>
      <c r="DAF46" s="103"/>
      <c r="DAG46" s="103"/>
      <c r="DAH46" s="103"/>
      <c r="DAI46" s="103"/>
      <c r="DAJ46" s="103"/>
      <c r="DAK46" s="103"/>
      <c r="DAL46" s="103"/>
      <c r="DAM46" s="103"/>
      <c r="DAN46" s="103"/>
      <c r="DAO46" s="103"/>
      <c r="DAP46" s="103"/>
      <c r="DAQ46" s="103"/>
      <c r="DAR46" s="103"/>
      <c r="DAS46" s="103"/>
      <c r="DAT46" s="103"/>
      <c r="DAU46" s="103"/>
      <c r="DAV46" s="103"/>
      <c r="DAW46" s="103"/>
      <c r="DAX46" s="103"/>
      <c r="DAY46" s="103"/>
      <c r="DAZ46" s="103"/>
      <c r="DBA46" s="103"/>
      <c r="DBB46" s="103"/>
      <c r="DBC46" s="103"/>
      <c r="DBD46" s="103"/>
      <c r="DBE46" s="103"/>
      <c r="DBF46" s="103"/>
      <c r="DBG46" s="103"/>
      <c r="DBH46" s="103"/>
      <c r="DBI46" s="103"/>
      <c r="DBJ46" s="103"/>
      <c r="DBK46" s="103"/>
      <c r="DBL46" s="103"/>
      <c r="DBM46" s="103"/>
      <c r="DBN46" s="103"/>
      <c r="DBO46" s="103"/>
      <c r="DBP46" s="103"/>
      <c r="DBQ46" s="103"/>
      <c r="DBR46" s="103"/>
      <c r="DBS46" s="103"/>
      <c r="DBT46" s="103"/>
      <c r="DBU46" s="103"/>
      <c r="DBV46" s="103"/>
      <c r="DBW46" s="103"/>
      <c r="DBX46" s="103"/>
      <c r="DBY46" s="103"/>
      <c r="DBZ46" s="103"/>
      <c r="DCA46" s="103"/>
      <c r="DCB46" s="103"/>
      <c r="DCC46" s="103"/>
      <c r="DCD46" s="103"/>
      <c r="DCE46" s="103"/>
      <c r="DCF46" s="103"/>
      <c r="DCG46" s="103"/>
      <c r="DCH46" s="103"/>
      <c r="DCI46" s="103"/>
      <c r="DCJ46" s="103"/>
      <c r="DCK46" s="103"/>
      <c r="DCL46" s="103"/>
      <c r="DCM46" s="103"/>
      <c r="DCN46" s="103"/>
      <c r="DCO46" s="103"/>
      <c r="DCP46" s="103"/>
      <c r="DCQ46" s="103"/>
      <c r="DCR46" s="103"/>
      <c r="DCS46" s="103"/>
      <c r="DCT46" s="103"/>
      <c r="DCU46" s="103"/>
      <c r="DCV46" s="103"/>
      <c r="DCW46" s="103"/>
      <c r="DCX46" s="103"/>
      <c r="DCY46" s="103"/>
      <c r="DCZ46" s="103"/>
      <c r="DDA46" s="103"/>
      <c r="DDB46" s="103"/>
      <c r="DDC46" s="103"/>
      <c r="DDD46" s="103"/>
      <c r="DDE46" s="103"/>
      <c r="DDF46" s="103"/>
      <c r="DDG46" s="103"/>
      <c r="DDH46" s="103"/>
      <c r="DDI46" s="103"/>
      <c r="DDJ46" s="103"/>
      <c r="DDK46" s="103"/>
      <c r="DDL46" s="103"/>
      <c r="DDM46" s="103"/>
      <c r="DDN46" s="103"/>
      <c r="DDO46" s="103"/>
      <c r="DDP46" s="103"/>
      <c r="DDQ46" s="103"/>
      <c r="DDR46" s="103"/>
      <c r="DDS46" s="103"/>
      <c r="DDT46" s="103"/>
      <c r="DDU46" s="103"/>
      <c r="DDV46" s="103"/>
      <c r="DDW46" s="103"/>
      <c r="DDX46" s="103"/>
      <c r="DDY46" s="103"/>
      <c r="DDZ46" s="103"/>
      <c r="DEA46" s="103"/>
      <c r="DEB46" s="103"/>
      <c r="DEC46" s="103"/>
      <c r="DED46" s="103"/>
      <c r="DEE46" s="103"/>
      <c r="DEF46" s="103"/>
      <c r="DEG46" s="103"/>
      <c r="DEH46" s="103"/>
      <c r="DEI46" s="103"/>
      <c r="DEJ46" s="103"/>
      <c r="DEK46" s="103"/>
      <c r="DEL46" s="103"/>
      <c r="DEM46" s="103"/>
      <c r="DEN46" s="103"/>
      <c r="DEO46" s="103"/>
      <c r="DEP46" s="103"/>
      <c r="DEQ46" s="103"/>
      <c r="DER46" s="103"/>
      <c r="DES46" s="103"/>
      <c r="DET46" s="103"/>
      <c r="DEU46" s="103"/>
      <c r="DEV46" s="103"/>
      <c r="DEW46" s="103"/>
      <c r="DEX46" s="103"/>
      <c r="DEY46" s="103"/>
      <c r="DEZ46" s="103"/>
      <c r="DFA46" s="103"/>
      <c r="DFB46" s="103"/>
      <c r="DFC46" s="103"/>
      <c r="DFD46" s="103"/>
      <c r="DFE46" s="103"/>
      <c r="DFF46" s="103"/>
      <c r="DFG46" s="103"/>
      <c r="DFH46" s="103"/>
      <c r="DFI46" s="103"/>
      <c r="DFJ46" s="103"/>
      <c r="DFK46" s="103"/>
      <c r="DFL46" s="103"/>
      <c r="DFM46" s="103"/>
      <c r="DFN46" s="103"/>
      <c r="DFO46" s="103"/>
      <c r="DFP46" s="103"/>
      <c r="DFQ46" s="103"/>
      <c r="DFR46" s="103"/>
      <c r="DFS46" s="103"/>
      <c r="DFT46" s="103"/>
      <c r="DFU46" s="103"/>
      <c r="DFV46" s="103"/>
      <c r="DFW46" s="103"/>
      <c r="DFX46" s="103"/>
      <c r="DFY46" s="103"/>
      <c r="DFZ46" s="103"/>
      <c r="DGA46" s="103"/>
      <c r="DGB46" s="103"/>
      <c r="DGC46" s="103"/>
      <c r="DGD46" s="103"/>
      <c r="DGE46" s="103"/>
      <c r="DGF46" s="103"/>
      <c r="DGG46" s="103"/>
      <c r="DGH46" s="103"/>
      <c r="DGI46" s="103"/>
      <c r="DGJ46" s="103"/>
      <c r="DGK46" s="103"/>
      <c r="DGL46" s="103"/>
      <c r="DGM46" s="103"/>
      <c r="DGN46" s="103"/>
      <c r="DGO46" s="103"/>
      <c r="DGP46" s="103"/>
      <c r="DGQ46" s="103"/>
      <c r="DGR46" s="103"/>
      <c r="DGS46" s="103"/>
      <c r="DGT46" s="103"/>
      <c r="DGU46" s="103"/>
      <c r="DGV46" s="103"/>
      <c r="DGW46" s="103"/>
      <c r="DGX46" s="103"/>
      <c r="DGY46" s="103"/>
      <c r="DGZ46" s="103"/>
      <c r="DHA46" s="103"/>
      <c r="DHB46" s="103"/>
      <c r="DHC46" s="103"/>
      <c r="DHD46" s="103"/>
      <c r="DHE46" s="103"/>
      <c r="DHF46" s="103"/>
      <c r="DHG46" s="103"/>
      <c r="DHH46" s="103"/>
      <c r="DHI46" s="103"/>
      <c r="DHJ46" s="103"/>
      <c r="DHK46" s="103"/>
      <c r="DHL46" s="103"/>
      <c r="DHM46" s="103"/>
      <c r="DHN46" s="103"/>
      <c r="DHO46" s="103"/>
      <c r="DHP46" s="103"/>
      <c r="DHQ46" s="103"/>
      <c r="DHR46" s="103"/>
      <c r="DHS46" s="103"/>
      <c r="DHT46" s="103"/>
      <c r="DHU46" s="103"/>
      <c r="DHV46" s="103"/>
      <c r="DHW46" s="103"/>
      <c r="DHX46" s="103"/>
      <c r="DHY46" s="103"/>
      <c r="DHZ46" s="103"/>
      <c r="DIA46" s="103"/>
      <c r="DIB46" s="103"/>
      <c r="DIC46" s="103"/>
      <c r="DID46" s="103"/>
      <c r="DIE46" s="103"/>
      <c r="DIF46" s="103"/>
      <c r="DIG46" s="103"/>
      <c r="DIH46" s="103"/>
      <c r="DII46" s="103"/>
      <c r="DIJ46" s="103"/>
      <c r="DIK46" s="103"/>
      <c r="DIL46" s="103"/>
      <c r="DIM46" s="103"/>
      <c r="DIN46" s="103"/>
      <c r="DIO46" s="103"/>
      <c r="DIP46" s="103"/>
      <c r="DIQ46" s="103"/>
      <c r="DIR46" s="103"/>
      <c r="DIS46" s="103"/>
      <c r="DIT46" s="103"/>
      <c r="DIU46" s="103"/>
      <c r="DIV46" s="103"/>
      <c r="DIW46" s="103"/>
      <c r="DIX46" s="103"/>
      <c r="DIY46" s="103"/>
      <c r="DIZ46" s="103"/>
      <c r="DJA46" s="103"/>
      <c r="DJB46" s="103"/>
      <c r="DJC46" s="103"/>
      <c r="DJD46" s="103"/>
      <c r="DJE46" s="103"/>
      <c r="DJF46" s="103"/>
      <c r="DJG46" s="103"/>
      <c r="DJH46" s="103"/>
      <c r="DJI46" s="103"/>
      <c r="DJJ46" s="103"/>
      <c r="DJK46" s="103"/>
      <c r="DJL46" s="103"/>
      <c r="DJM46" s="103"/>
      <c r="DJN46" s="103"/>
      <c r="DJO46" s="103"/>
      <c r="DJP46" s="103"/>
      <c r="DJQ46" s="103"/>
      <c r="DJR46" s="103"/>
      <c r="DJS46" s="103"/>
      <c r="DJT46" s="103"/>
      <c r="DJU46" s="103"/>
      <c r="DJV46" s="103"/>
      <c r="DJW46" s="103"/>
      <c r="DJX46" s="103"/>
      <c r="DJY46" s="103"/>
      <c r="DJZ46" s="103"/>
      <c r="DKA46" s="103"/>
      <c r="DKB46" s="103"/>
      <c r="DKC46" s="103"/>
      <c r="DKD46" s="103"/>
      <c r="DKE46" s="103"/>
      <c r="DKF46" s="103"/>
      <c r="DKG46" s="103"/>
      <c r="DKH46" s="103"/>
      <c r="DKI46" s="103"/>
      <c r="DKJ46" s="103"/>
      <c r="DKK46" s="103"/>
      <c r="DKL46" s="103"/>
      <c r="DKM46" s="103"/>
      <c r="DKN46" s="103"/>
      <c r="DKO46" s="103"/>
      <c r="DKP46" s="103"/>
      <c r="DKQ46" s="103"/>
      <c r="DKR46" s="103"/>
      <c r="DKS46" s="103"/>
      <c r="DKT46" s="103"/>
      <c r="DKU46" s="103"/>
      <c r="DKV46" s="103"/>
      <c r="DKW46" s="103"/>
      <c r="DKX46" s="103"/>
      <c r="DKY46" s="103"/>
      <c r="DKZ46" s="103"/>
      <c r="DLA46" s="103"/>
      <c r="DLB46" s="103"/>
      <c r="DLC46" s="103"/>
      <c r="DLD46" s="103"/>
      <c r="DLE46" s="103"/>
      <c r="DLF46" s="103"/>
      <c r="DLG46" s="103"/>
      <c r="DLH46" s="103"/>
      <c r="DLI46" s="103"/>
      <c r="DLJ46" s="103"/>
      <c r="DLK46" s="103"/>
      <c r="DLL46" s="103"/>
      <c r="DLM46" s="103"/>
      <c r="DLN46" s="103"/>
      <c r="DLO46" s="103"/>
      <c r="DLP46" s="103"/>
      <c r="DLQ46" s="103"/>
      <c r="DLR46" s="103"/>
      <c r="DLS46" s="103"/>
      <c r="DLT46" s="103"/>
      <c r="DLU46" s="103"/>
      <c r="DLV46" s="103"/>
      <c r="DLW46" s="103"/>
      <c r="DLX46" s="103"/>
      <c r="DLY46" s="103"/>
      <c r="DLZ46" s="103"/>
      <c r="DMA46" s="103"/>
      <c r="DMB46" s="103"/>
      <c r="DMC46" s="103"/>
      <c r="DMD46" s="103"/>
      <c r="DME46" s="103"/>
      <c r="DMF46" s="103"/>
      <c r="DMG46" s="103"/>
      <c r="DMH46" s="103"/>
      <c r="DMI46" s="103"/>
      <c r="DMJ46" s="103"/>
      <c r="DMK46" s="103"/>
      <c r="DML46" s="103"/>
      <c r="DMM46" s="103"/>
      <c r="DMN46" s="103"/>
      <c r="DMO46" s="103"/>
      <c r="DMP46" s="103"/>
      <c r="DMQ46" s="103"/>
      <c r="DMR46" s="103"/>
      <c r="DMS46" s="103"/>
      <c r="DMT46" s="103"/>
      <c r="DMU46" s="103"/>
      <c r="DMV46" s="103"/>
      <c r="DMW46" s="103"/>
      <c r="DMX46" s="103"/>
      <c r="DMY46" s="103"/>
      <c r="DMZ46" s="103"/>
      <c r="DNA46" s="103"/>
      <c r="DNB46" s="103"/>
      <c r="DNC46" s="103"/>
      <c r="DND46" s="103"/>
      <c r="DNE46" s="103"/>
      <c r="DNF46" s="103"/>
      <c r="DNG46" s="103"/>
      <c r="DNH46" s="103"/>
      <c r="DNI46" s="103"/>
      <c r="DNJ46" s="103"/>
      <c r="DNK46" s="103"/>
      <c r="DNL46" s="103"/>
      <c r="DNM46" s="103"/>
      <c r="DNN46" s="103"/>
      <c r="DNO46" s="103"/>
      <c r="DNP46" s="103"/>
      <c r="DNQ46" s="103"/>
      <c r="DNR46" s="103"/>
      <c r="DNS46" s="103"/>
      <c r="DNT46" s="103"/>
      <c r="DNU46" s="103"/>
      <c r="DNV46" s="103"/>
      <c r="DNW46" s="103"/>
      <c r="DNX46" s="103"/>
      <c r="DNY46" s="103"/>
      <c r="DNZ46" s="103"/>
      <c r="DOA46" s="103"/>
      <c r="DOB46" s="103"/>
      <c r="DOC46" s="103"/>
      <c r="DOD46" s="103"/>
      <c r="DOE46" s="103"/>
      <c r="DOF46" s="103"/>
      <c r="DOG46" s="103"/>
      <c r="DOH46" s="103"/>
      <c r="DOI46" s="103"/>
      <c r="DOJ46" s="103"/>
      <c r="DOK46" s="103"/>
      <c r="DOL46" s="103"/>
      <c r="DOM46" s="103"/>
      <c r="DON46" s="103"/>
      <c r="DOO46" s="103"/>
      <c r="DOP46" s="103"/>
      <c r="DOQ46" s="103"/>
      <c r="DOR46" s="103"/>
      <c r="DOS46" s="103"/>
      <c r="DOT46" s="103"/>
      <c r="DOU46" s="103"/>
      <c r="DOV46" s="103"/>
      <c r="DOW46" s="103"/>
      <c r="DOX46" s="103"/>
      <c r="DOY46" s="103"/>
      <c r="DOZ46" s="103"/>
      <c r="DPA46" s="103"/>
      <c r="DPB46" s="103"/>
      <c r="DPC46" s="103"/>
      <c r="DPD46" s="103"/>
      <c r="DPE46" s="103"/>
      <c r="DPF46" s="103"/>
      <c r="DPG46" s="103"/>
      <c r="DPH46" s="103"/>
      <c r="DPI46" s="103"/>
      <c r="DPJ46" s="103"/>
      <c r="DPK46" s="103"/>
      <c r="DPL46" s="103"/>
      <c r="DPM46" s="103"/>
      <c r="DPN46" s="103"/>
      <c r="DPO46" s="103"/>
      <c r="DPP46" s="103"/>
      <c r="DPQ46" s="103"/>
      <c r="DPR46" s="103"/>
      <c r="DPS46" s="103"/>
      <c r="DPT46" s="103"/>
      <c r="DPU46" s="103"/>
      <c r="DPV46" s="103"/>
      <c r="DPW46" s="103"/>
      <c r="DPX46" s="103"/>
      <c r="DPY46" s="103"/>
      <c r="DPZ46" s="103"/>
      <c r="DQA46" s="103"/>
      <c r="DQB46" s="103"/>
      <c r="DQC46" s="103"/>
      <c r="DQD46" s="103"/>
      <c r="DQE46" s="103"/>
      <c r="DQF46" s="103"/>
      <c r="DQG46" s="103"/>
      <c r="DQH46" s="103"/>
      <c r="DQI46" s="103"/>
      <c r="DQJ46" s="103"/>
      <c r="DQK46" s="103"/>
      <c r="DQL46" s="103"/>
      <c r="DQM46" s="103"/>
      <c r="DQN46" s="103"/>
      <c r="DQO46" s="103"/>
      <c r="DQP46" s="103"/>
      <c r="DQQ46" s="103"/>
      <c r="DQR46" s="103"/>
      <c r="DQS46" s="103"/>
      <c r="DQT46" s="103"/>
      <c r="DQU46" s="103"/>
      <c r="DQV46" s="103"/>
      <c r="DQW46" s="103"/>
      <c r="DQX46" s="103"/>
      <c r="DQY46" s="103"/>
      <c r="DQZ46" s="103"/>
      <c r="DRA46" s="103"/>
      <c r="DRB46" s="103"/>
      <c r="DRC46" s="103"/>
      <c r="DRD46" s="103"/>
      <c r="DRE46" s="103"/>
      <c r="DRF46" s="103"/>
      <c r="DRG46" s="103"/>
      <c r="DRH46" s="103"/>
      <c r="DRI46" s="103"/>
      <c r="DRJ46" s="103"/>
      <c r="DRK46" s="103"/>
      <c r="DRL46" s="103"/>
      <c r="DRM46" s="103"/>
      <c r="DRN46" s="103"/>
      <c r="DRO46" s="103"/>
      <c r="DRP46" s="103"/>
      <c r="DRQ46" s="103"/>
      <c r="DRR46" s="103"/>
      <c r="DRS46" s="103"/>
      <c r="DRT46" s="103"/>
      <c r="DRU46" s="103"/>
      <c r="DRV46" s="103"/>
      <c r="DRW46" s="103"/>
      <c r="DRX46" s="103"/>
      <c r="DRY46" s="103"/>
      <c r="DRZ46" s="103"/>
      <c r="DSA46" s="103"/>
      <c r="DSB46" s="103"/>
      <c r="DSC46" s="103"/>
      <c r="DSD46" s="103"/>
      <c r="DSE46" s="103"/>
      <c r="DSF46" s="103"/>
      <c r="DSG46" s="103"/>
      <c r="DSH46" s="103"/>
      <c r="DSI46" s="103"/>
      <c r="DSJ46" s="103"/>
      <c r="DSK46" s="103"/>
      <c r="DSL46" s="103"/>
      <c r="DSM46" s="103"/>
      <c r="DSN46" s="103"/>
      <c r="DSO46" s="103"/>
      <c r="DSP46" s="103"/>
      <c r="DSQ46" s="103"/>
      <c r="DSR46" s="103"/>
      <c r="DSS46" s="103"/>
      <c r="DST46" s="103"/>
      <c r="DSU46" s="103"/>
      <c r="DSV46" s="103"/>
      <c r="DSW46" s="103"/>
      <c r="DSX46" s="103"/>
      <c r="DSY46" s="103"/>
      <c r="DSZ46" s="103"/>
      <c r="DTA46" s="103"/>
      <c r="DTB46" s="103"/>
      <c r="DTC46" s="103"/>
      <c r="DTD46" s="103"/>
      <c r="DTE46" s="103"/>
      <c r="DTF46" s="103"/>
      <c r="DTG46" s="103"/>
      <c r="DTH46" s="103"/>
      <c r="DTI46" s="103"/>
      <c r="DTJ46" s="103"/>
      <c r="DTK46" s="103"/>
      <c r="DTL46" s="103"/>
      <c r="DTM46" s="103"/>
      <c r="DTN46" s="103"/>
      <c r="DTO46" s="103"/>
      <c r="DTP46" s="103"/>
      <c r="DTQ46" s="103"/>
      <c r="DTR46" s="103"/>
      <c r="DTS46" s="103"/>
      <c r="DTT46" s="103"/>
      <c r="DTU46" s="103"/>
      <c r="DTV46" s="103"/>
      <c r="DTW46" s="103"/>
      <c r="DTX46" s="103"/>
      <c r="DTY46" s="103"/>
      <c r="DTZ46" s="103"/>
      <c r="DUA46" s="103"/>
      <c r="DUB46" s="103"/>
      <c r="DUC46" s="103"/>
      <c r="DUD46" s="103"/>
      <c r="DUE46" s="103"/>
      <c r="DUF46" s="103"/>
      <c r="DUG46" s="103"/>
      <c r="DUH46" s="103"/>
      <c r="DUI46" s="103"/>
      <c r="DUJ46" s="103"/>
      <c r="DUK46" s="103"/>
      <c r="DUL46" s="103"/>
      <c r="DUM46" s="103"/>
      <c r="DUN46" s="103"/>
      <c r="DUO46" s="103"/>
      <c r="DUP46" s="103"/>
      <c r="DUQ46" s="103"/>
      <c r="DUR46" s="103"/>
      <c r="DUS46" s="103"/>
      <c r="DUT46" s="103"/>
      <c r="DUU46" s="103"/>
      <c r="DUV46" s="103"/>
      <c r="DUW46" s="103"/>
      <c r="DUX46" s="103"/>
      <c r="DUY46" s="103"/>
      <c r="DUZ46" s="103"/>
      <c r="DVA46" s="103"/>
      <c r="DVB46" s="103"/>
      <c r="DVC46" s="103"/>
      <c r="DVD46" s="103"/>
      <c r="DVE46" s="103"/>
      <c r="DVF46" s="103"/>
      <c r="DVG46" s="103"/>
      <c r="DVH46" s="103"/>
      <c r="DVI46" s="103"/>
      <c r="DVJ46" s="103"/>
      <c r="DVK46" s="103"/>
      <c r="DVL46" s="103"/>
      <c r="DVM46" s="103"/>
      <c r="DVN46" s="103"/>
      <c r="DVO46" s="103"/>
      <c r="DVP46" s="103"/>
      <c r="DVQ46" s="103"/>
      <c r="DVR46" s="103"/>
      <c r="DVS46" s="103"/>
      <c r="DVT46" s="103"/>
      <c r="DVU46" s="103"/>
      <c r="DVV46" s="103"/>
      <c r="DVW46" s="103"/>
      <c r="DVX46" s="103"/>
      <c r="DVY46" s="103"/>
      <c r="DVZ46" s="103"/>
      <c r="DWA46" s="103"/>
      <c r="DWB46" s="103"/>
      <c r="DWC46" s="103"/>
      <c r="DWD46" s="103"/>
      <c r="DWE46" s="103"/>
      <c r="DWF46" s="103"/>
      <c r="DWG46" s="103"/>
      <c r="DWH46" s="103"/>
      <c r="DWI46" s="103"/>
      <c r="DWJ46" s="103"/>
      <c r="DWK46" s="103"/>
      <c r="DWL46" s="103"/>
      <c r="DWM46" s="103"/>
      <c r="DWN46" s="103"/>
      <c r="DWO46" s="103"/>
      <c r="DWP46" s="103"/>
      <c r="DWQ46" s="103"/>
      <c r="DWR46" s="103"/>
      <c r="DWS46" s="103"/>
      <c r="DWT46" s="103"/>
      <c r="DWU46" s="103"/>
      <c r="DWV46" s="103"/>
      <c r="DWW46" s="103"/>
      <c r="DWX46" s="103"/>
      <c r="DWY46" s="103"/>
      <c r="DWZ46" s="103"/>
      <c r="DXA46" s="103"/>
      <c r="DXB46" s="103"/>
      <c r="DXC46" s="103"/>
      <c r="DXD46" s="103"/>
      <c r="DXE46" s="103"/>
      <c r="DXF46" s="103"/>
      <c r="DXG46" s="103"/>
      <c r="DXH46" s="103"/>
      <c r="DXI46" s="103"/>
      <c r="DXJ46" s="103"/>
      <c r="DXK46" s="103"/>
      <c r="DXL46" s="103"/>
      <c r="DXM46" s="103"/>
      <c r="DXN46" s="103"/>
      <c r="DXO46" s="103"/>
      <c r="DXP46" s="103"/>
      <c r="DXQ46" s="103"/>
      <c r="DXR46" s="103"/>
      <c r="DXS46" s="103"/>
      <c r="DXT46" s="103"/>
      <c r="DXU46" s="103"/>
      <c r="DXV46" s="103"/>
      <c r="DXW46" s="103"/>
      <c r="DXX46" s="103"/>
      <c r="DXY46" s="103"/>
      <c r="DXZ46" s="103"/>
      <c r="DYA46" s="103"/>
      <c r="DYB46" s="103"/>
      <c r="DYC46" s="103"/>
      <c r="DYD46" s="103"/>
      <c r="DYE46" s="103"/>
      <c r="DYF46" s="103"/>
      <c r="DYG46" s="103"/>
      <c r="DYH46" s="103"/>
      <c r="DYI46" s="103"/>
      <c r="DYJ46" s="103"/>
      <c r="DYK46" s="103"/>
      <c r="DYL46" s="103"/>
      <c r="DYM46" s="103"/>
      <c r="DYN46" s="103"/>
      <c r="DYO46" s="103"/>
      <c r="DYP46" s="103"/>
      <c r="DYQ46" s="103"/>
      <c r="DYR46" s="103"/>
      <c r="DYS46" s="103"/>
      <c r="DYT46" s="103"/>
      <c r="DYU46" s="103"/>
      <c r="DYV46" s="103"/>
      <c r="DYW46" s="103"/>
      <c r="DYX46" s="103"/>
      <c r="DYY46" s="103"/>
      <c r="DYZ46" s="103"/>
      <c r="DZA46" s="103"/>
      <c r="DZB46" s="103"/>
      <c r="DZC46" s="103"/>
      <c r="DZD46" s="103"/>
      <c r="DZE46" s="103"/>
      <c r="DZF46" s="103"/>
      <c r="DZG46" s="103"/>
      <c r="DZH46" s="103"/>
      <c r="DZI46" s="103"/>
      <c r="DZJ46" s="103"/>
      <c r="DZK46" s="103"/>
      <c r="DZL46" s="103"/>
      <c r="DZM46" s="103"/>
      <c r="DZN46" s="103"/>
      <c r="DZO46" s="103"/>
      <c r="DZP46" s="103"/>
      <c r="DZQ46" s="103"/>
      <c r="DZR46" s="103"/>
      <c r="DZS46" s="103"/>
      <c r="DZT46" s="103"/>
      <c r="DZU46" s="103"/>
      <c r="DZV46" s="103"/>
      <c r="DZW46" s="103"/>
      <c r="DZX46" s="103"/>
      <c r="DZY46" s="103"/>
      <c r="DZZ46" s="103"/>
      <c r="EAA46" s="103"/>
      <c r="EAB46" s="103"/>
      <c r="EAC46" s="103"/>
      <c r="EAD46" s="103"/>
      <c r="EAE46" s="103"/>
      <c r="EAF46" s="103"/>
      <c r="EAG46" s="103"/>
      <c r="EAH46" s="103"/>
      <c r="EAI46" s="103"/>
      <c r="EAJ46" s="103"/>
      <c r="EAK46" s="103"/>
      <c r="EAL46" s="103"/>
      <c r="EAM46" s="103"/>
      <c r="EAN46" s="103"/>
      <c r="EAO46" s="103"/>
      <c r="EAP46" s="103"/>
      <c r="EAQ46" s="103"/>
      <c r="EAR46" s="103"/>
      <c r="EAS46" s="103"/>
      <c r="EAT46" s="103"/>
      <c r="EAU46" s="103"/>
      <c r="EAV46" s="103"/>
      <c r="EAW46" s="103"/>
      <c r="EAX46" s="103"/>
      <c r="EAY46" s="103"/>
      <c r="EAZ46" s="103"/>
      <c r="EBA46" s="103"/>
      <c r="EBB46" s="103"/>
      <c r="EBC46" s="103"/>
      <c r="EBD46" s="103"/>
      <c r="EBE46" s="103"/>
      <c r="EBF46" s="103"/>
      <c r="EBG46" s="103"/>
      <c r="EBH46" s="103"/>
      <c r="EBI46" s="103"/>
      <c r="EBJ46" s="103"/>
      <c r="EBK46" s="103"/>
      <c r="EBL46" s="103"/>
      <c r="EBM46" s="103"/>
      <c r="EBN46" s="103"/>
      <c r="EBO46" s="103"/>
      <c r="EBP46" s="103"/>
      <c r="EBQ46" s="103"/>
      <c r="EBR46" s="103"/>
      <c r="EBS46" s="103"/>
      <c r="EBT46" s="103"/>
      <c r="EBU46" s="103"/>
      <c r="EBV46" s="103"/>
      <c r="EBW46" s="103"/>
      <c r="EBX46" s="103"/>
      <c r="EBY46" s="103"/>
      <c r="EBZ46" s="103"/>
      <c r="ECA46" s="103"/>
      <c r="ECB46" s="103"/>
      <c r="ECC46" s="103"/>
      <c r="ECD46" s="103"/>
      <c r="ECE46" s="103"/>
      <c r="ECF46" s="103"/>
      <c r="ECG46" s="103"/>
      <c r="ECH46" s="103"/>
      <c r="ECI46" s="103"/>
      <c r="ECJ46" s="103"/>
      <c r="ECK46" s="103"/>
      <c r="ECL46" s="103"/>
      <c r="ECM46" s="103"/>
      <c r="ECN46" s="103"/>
      <c r="ECO46" s="103"/>
      <c r="ECP46" s="103"/>
      <c r="ECQ46" s="103"/>
      <c r="ECR46" s="103"/>
      <c r="ECS46" s="103"/>
      <c r="ECT46" s="103"/>
      <c r="ECU46" s="103"/>
      <c r="ECV46" s="103"/>
      <c r="ECW46" s="103"/>
      <c r="ECX46" s="103"/>
      <c r="ECY46" s="103"/>
      <c r="ECZ46" s="103"/>
      <c r="EDA46" s="103"/>
      <c r="EDB46" s="103"/>
      <c r="EDC46" s="103"/>
      <c r="EDD46" s="103"/>
      <c r="EDE46" s="103"/>
      <c r="EDF46" s="103"/>
      <c r="EDG46" s="103"/>
      <c r="EDH46" s="103"/>
      <c r="EDI46" s="103"/>
      <c r="EDJ46" s="103"/>
      <c r="EDK46" s="103"/>
      <c r="EDL46" s="103"/>
      <c r="EDM46" s="103"/>
      <c r="EDN46" s="103"/>
      <c r="EDO46" s="103"/>
      <c r="EDP46" s="103"/>
      <c r="EDQ46" s="103"/>
      <c r="EDR46" s="103"/>
      <c r="EDS46" s="103"/>
      <c r="EDT46" s="103"/>
      <c r="EDU46" s="103"/>
      <c r="EDV46" s="103"/>
      <c r="EDW46" s="103"/>
      <c r="EDX46" s="103"/>
      <c r="EDY46" s="103"/>
      <c r="EDZ46" s="103"/>
      <c r="EEA46" s="103"/>
      <c r="EEB46" s="103"/>
      <c r="EEC46" s="103"/>
      <c r="EED46" s="103"/>
      <c r="EEE46" s="103"/>
      <c r="EEF46" s="103"/>
      <c r="EEG46" s="103"/>
      <c r="EEH46" s="103"/>
      <c r="EEI46" s="103"/>
      <c r="EEJ46" s="103"/>
      <c r="EEK46" s="103"/>
      <c r="EEL46" s="103"/>
      <c r="EEM46" s="103"/>
      <c r="EEN46" s="103"/>
      <c r="EEO46" s="103"/>
      <c r="EEP46" s="103"/>
      <c r="EEQ46" s="103"/>
      <c r="EER46" s="103"/>
      <c r="EES46" s="103"/>
      <c r="EET46" s="103"/>
      <c r="EEU46" s="103"/>
      <c r="EEV46" s="103"/>
      <c r="EEW46" s="103"/>
      <c r="EEX46" s="103"/>
      <c r="EEY46" s="103"/>
      <c r="EEZ46" s="103"/>
      <c r="EFA46" s="103"/>
      <c r="EFB46" s="103"/>
      <c r="EFC46" s="103"/>
      <c r="EFD46" s="103"/>
      <c r="EFE46" s="103"/>
      <c r="EFF46" s="103"/>
      <c r="EFG46" s="103"/>
      <c r="EFH46" s="103"/>
      <c r="EFI46" s="103"/>
      <c r="EFJ46" s="103"/>
      <c r="EFK46" s="103"/>
      <c r="EFL46" s="103"/>
      <c r="EFM46" s="103"/>
      <c r="EFN46" s="103"/>
      <c r="EFO46" s="103"/>
      <c r="EFP46" s="103"/>
      <c r="EFQ46" s="103"/>
      <c r="EFR46" s="103"/>
      <c r="EFS46" s="103"/>
      <c r="EFT46" s="103"/>
      <c r="EFU46" s="103"/>
      <c r="EFV46" s="103"/>
      <c r="EFW46" s="103"/>
      <c r="EFX46" s="103"/>
      <c r="EFY46" s="103"/>
      <c r="EFZ46" s="103"/>
      <c r="EGA46" s="103"/>
      <c r="EGB46" s="103"/>
      <c r="EGC46" s="103"/>
      <c r="EGD46" s="103"/>
      <c r="EGE46" s="103"/>
      <c r="EGF46" s="103"/>
      <c r="EGG46" s="103"/>
      <c r="EGH46" s="103"/>
      <c r="EGI46" s="103"/>
      <c r="EGJ46" s="103"/>
      <c r="EGK46" s="103"/>
      <c r="EGL46" s="103"/>
      <c r="EGM46" s="103"/>
      <c r="EGN46" s="103"/>
      <c r="EGO46" s="103"/>
      <c r="EGP46" s="103"/>
      <c r="EGQ46" s="103"/>
      <c r="EGR46" s="103"/>
      <c r="EGS46" s="103"/>
      <c r="EGT46" s="103"/>
      <c r="EGU46" s="103"/>
      <c r="EGV46" s="103"/>
      <c r="EGW46" s="103"/>
      <c r="EGX46" s="103"/>
      <c r="EGY46" s="103"/>
      <c r="EGZ46" s="103"/>
      <c r="EHA46" s="103"/>
      <c r="EHB46" s="103"/>
      <c r="EHC46" s="103"/>
      <c r="EHD46" s="103"/>
      <c r="EHE46" s="103"/>
      <c r="EHF46" s="103"/>
      <c r="EHG46" s="103"/>
      <c r="EHH46" s="103"/>
      <c r="EHI46" s="103"/>
      <c r="EHJ46" s="103"/>
      <c r="EHK46" s="103"/>
      <c r="EHL46" s="103"/>
      <c r="EHM46" s="103"/>
      <c r="EHN46" s="103"/>
      <c r="EHO46" s="103"/>
      <c r="EHP46" s="103"/>
      <c r="EHQ46" s="103"/>
      <c r="EHR46" s="103"/>
      <c r="EHS46" s="103"/>
      <c r="EHT46" s="103"/>
      <c r="EHU46" s="103"/>
      <c r="EHV46" s="103"/>
      <c r="EHW46" s="103"/>
      <c r="EHX46" s="103"/>
      <c r="EHY46" s="103"/>
      <c r="EHZ46" s="103"/>
      <c r="EIA46" s="103"/>
      <c r="EIB46" s="103"/>
      <c r="EIC46" s="103"/>
      <c r="EID46" s="103"/>
      <c r="EIE46" s="103"/>
      <c r="EIF46" s="103"/>
      <c r="EIG46" s="103"/>
      <c r="EIH46" s="103"/>
      <c r="EII46" s="103"/>
      <c r="EIJ46" s="103"/>
      <c r="EIK46" s="103"/>
      <c r="EIL46" s="103"/>
      <c r="EIM46" s="103"/>
      <c r="EIN46" s="103"/>
      <c r="EIO46" s="103"/>
      <c r="EIP46" s="103"/>
      <c r="EIQ46" s="103"/>
      <c r="EIR46" s="103"/>
      <c r="EIS46" s="103"/>
      <c r="EIT46" s="103"/>
      <c r="EIU46" s="103"/>
      <c r="EIV46" s="103"/>
      <c r="EIW46" s="103"/>
      <c r="EIX46" s="103"/>
      <c r="EIY46" s="103"/>
      <c r="EIZ46" s="103"/>
      <c r="EJA46" s="103"/>
      <c r="EJB46" s="103"/>
      <c r="EJC46" s="103"/>
      <c r="EJD46" s="103"/>
      <c r="EJE46" s="103"/>
      <c r="EJF46" s="103"/>
      <c r="EJG46" s="103"/>
      <c r="EJH46" s="103"/>
      <c r="EJI46" s="103"/>
      <c r="EJJ46" s="103"/>
      <c r="EJK46" s="103"/>
      <c r="EJL46" s="103"/>
      <c r="EJM46" s="103"/>
      <c r="EJN46" s="103"/>
      <c r="EJO46" s="103"/>
      <c r="EJP46" s="103"/>
      <c r="EJQ46" s="103"/>
      <c r="EJR46" s="103"/>
      <c r="EJS46" s="103"/>
      <c r="EJT46" s="103"/>
      <c r="EJU46" s="103"/>
      <c r="EJV46" s="103"/>
      <c r="EJW46" s="103"/>
      <c r="EJX46" s="103"/>
      <c r="EJY46" s="103"/>
      <c r="EJZ46" s="103"/>
      <c r="EKA46" s="103"/>
      <c r="EKB46" s="103"/>
      <c r="EKC46" s="103"/>
      <c r="EKD46" s="103"/>
      <c r="EKE46" s="103"/>
      <c r="EKF46" s="103"/>
      <c r="EKG46" s="103"/>
      <c r="EKH46" s="103"/>
      <c r="EKI46" s="103"/>
      <c r="EKJ46" s="103"/>
      <c r="EKK46" s="103"/>
      <c r="EKL46" s="103"/>
      <c r="EKM46" s="103"/>
      <c r="EKN46" s="103"/>
      <c r="EKO46" s="103"/>
      <c r="EKP46" s="103"/>
      <c r="EKQ46" s="103"/>
      <c r="EKR46" s="103"/>
      <c r="EKS46" s="103"/>
      <c r="EKT46" s="103"/>
      <c r="EKU46" s="103"/>
      <c r="EKV46" s="103"/>
      <c r="EKW46" s="103"/>
      <c r="EKX46" s="103"/>
      <c r="EKY46" s="103"/>
      <c r="EKZ46" s="103"/>
      <c r="ELA46" s="103"/>
      <c r="ELB46" s="103"/>
      <c r="ELC46" s="103"/>
      <c r="ELD46" s="103"/>
      <c r="ELE46" s="103"/>
      <c r="ELF46" s="103"/>
      <c r="ELG46" s="103"/>
      <c r="ELH46" s="103"/>
      <c r="ELI46" s="103"/>
      <c r="ELJ46" s="103"/>
      <c r="ELK46" s="103"/>
      <c r="ELL46" s="103"/>
      <c r="ELM46" s="103"/>
      <c r="ELN46" s="103"/>
      <c r="ELO46" s="103"/>
      <c r="ELP46" s="103"/>
      <c r="ELQ46" s="103"/>
      <c r="ELR46" s="103"/>
      <c r="ELS46" s="103"/>
      <c r="ELT46" s="103"/>
      <c r="ELU46" s="103"/>
      <c r="ELV46" s="103"/>
      <c r="ELW46" s="103"/>
      <c r="ELX46" s="103"/>
      <c r="ELY46" s="103"/>
      <c r="ELZ46" s="103"/>
      <c r="EMA46" s="103"/>
      <c r="EMB46" s="103"/>
      <c r="EMC46" s="103"/>
      <c r="EMD46" s="103"/>
      <c r="EME46" s="103"/>
      <c r="EMF46" s="103"/>
      <c r="EMG46" s="103"/>
      <c r="EMH46" s="103"/>
      <c r="EMI46" s="103"/>
      <c r="EMJ46" s="103"/>
      <c r="EMK46" s="103"/>
      <c r="EML46" s="103"/>
      <c r="EMM46" s="103"/>
      <c r="EMN46" s="103"/>
      <c r="EMO46" s="103"/>
      <c r="EMP46" s="103"/>
      <c r="EMQ46" s="103"/>
      <c r="EMR46" s="103"/>
      <c r="EMS46" s="103"/>
      <c r="EMT46" s="103"/>
      <c r="EMU46" s="103"/>
      <c r="EMV46" s="103"/>
      <c r="EMW46" s="103"/>
      <c r="EMX46" s="103"/>
      <c r="EMY46" s="103"/>
      <c r="EMZ46" s="103"/>
      <c r="ENA46" s="103"/>
      <c r="ENB46" s="103"/>
      <c r="ENC46" s="103"/>
      <c r="END46" s="103"/>
      <c r="ENE46" s="103"/>
      <c r="ENF46" s="103"/>
      <c r="ENG46" s="103"/>
      <c r="ENH46" s="103"/>
      <c r="ENI46" s="103"/>
      <c r="ENJ46" s="103"/>
      <c r="ENK46" s="103"/>
      <c r="ENL46" s="103"/>
      <c r="ENM46" s="103"/>
      <c r="ENN46" s="103"/>
      <c r="ENO46" s="103"/>
      <c r="ENP46" s="103"/>
      <c r="ENQ46" s="103"/>
      <c r="ENR46" s="103"/>
      <c r="ENS46" s="103"/>
      <c r="ENT46" s="103"/>
      <c r="ENU46" s="103"/>
      <c r="ENV46" s="103"/>
      <c r="ENW46" s="103"/>
      <c r="ENX46" s="103"/>
      <c r="ENY46" s="103"/>
      <c r="ENZ46" s="103"/>
      <c r="EOA46" s="103"/>
      <c r="EOB46" s="103"/>
      <c r="EOC46" s="103"/>
      <c r="EOD46" s="103"/>
      <c r="EOE46" s="103"/>
      <c r="EOF46" s="103"/>
      <c r="EOG46" s="103"/>
      <c r="EOH46" s="103"/>
      <c r="EOI46" s="103"/>
      <c r="EOJ46" s="103"/>
      <c r="EOK46" s="103"/>
      <c r="EOL46" s="103"/>
      <c r="EOM46" s="103"/>
      <c r="EON46" s="103"/>
      <c r="EOO46" s="103"/>
      <c r="EOP46" s="103"/>
      <c r="EOQ46" s="103"/>
      <c r="EOR46" s="103"/>
      <c r="EOS46" s="103"/>
      <c r="EOT46" s="103"/>
      <c r="EOU46" s="103"/>
      <c r="EOV46" s="103"/>
      <c r="EOW46" s="103"/>
      <c r="EOX46" s="103"/>
      <c r="EOY46" s="103"/>
      <c r="EOZ46" s="103"/>
      <c r="EPA46" s="103"/>
      <c r="EPB46" s="103"/>
      <c r="EPC46" s="103"/>
      <c r="EPD46" s="103"/>
      <c r="EPE46" s="103"/>
      <c r="EPF46" s="103"/>
      <c r="EPG46" s="103"/>
      <c r="EPH46" s="103"/>
      <c r="EPI46" s="103"/>
      <c r="EPJ46" s="103"/>
      <c r="EPK46" s="103"/>
      <c r="EPL46" s="103"/>
      <c r="EPM46" s="103"/>
      <c r="EPN46" s="103"/>
      <c r="EPO46" s="103"/>
      <c r="EPP46" s="103"/>
      <c r="EPQ46" s="103"/>
      <c r="EPR46" s="103"/>
      <c r="EPS46" s="103"/>
      <c r="EPT46" s="103"/>
      <c r="EPU46" s="103"/>
      <c r="EPV46" s="103"/>
      <c r="EPW46" s="103"/>
      <c r="EPX46" s="103"/>
      <c r="EPY46" s="103"/>
      <c r="EPZ46" s="103"/>
      <c r="EQA46" s="103"/>
      <c r="EQB46" s="103"/>
      <c r="EQC46" s="103"/>
      <c r="EQD46" s="103"/>
      <c r="EQE46" s="103"/>
      <c r="EQF46" s="103"/>
      <c r="EQG46" s="103"/>
      <c r="EQH46" s="103"/>
      <c r="EQI46" s="103"/>
      <c r="EQJ46" s="103"/>
      <c r="EQK46" s="103"/>
      <c r="EQL46" s="103"/>
      <c r="EQM46" s="103"/>
      <c r="EQN46" s="103"/>
      <c r="EQO46" s="103"/>
      <c r="EQP46" s="103"/>
      <c r="EQQ46" s="103"/>
      <c r="EQR46" s="103"/>
      <c r="EQS46" s="103"/>
      <c r="EQT46" s="103"/>
      <c r="EQU46" s="103"/>
      <c r="EQV46" s="103"/>
      <c r="EQW46" s="103"/>
      <c r="EQX46" s="103"/>
      <c r="EQY46" s="103"/>
      <c r="EQZ46" s="103"/>
      <c r="ERA46" s="103"/>
      <c r="ERB46" s="103"/>
      <c r="ERC46" s="103"/>
      <c r="ERD46" s="103"/>
      <c r="ERE46" s="103"/>
      <c r="ERF46" s="103"/>
      <c r="ERG46" s="103"/>
      <c r="ERH46" s="103"/>
      <c r="ERI46" s="103"/>
      <c r="ERJ46" s="103"/>
      <c r="ERK46" s="103"/>
      <c r="ERL46" s="103"/>
      <c r="ERM46" s="103"/>
      <c r="ERN46" s="103"/>
      <c r="ERO46" s="103"/>
      <c r="ERP46" s="103"/>
      <c r="ERQ46" s="103"/>
      <c r="ERR46" s="103"/>
      <c r="ERS46" s="103"/>
      <c r="ERT46" s="103"/>
      <c r="ERU46" s="103"/>
      <c r="ERV46" s="103"/>
      <c r="ERW46" s="103"/>
      <c r="ERX46" s="103"/>
      <c r="ERY46" s="103"/>
      <c r="ERZ46" s="103"/>
      <c r="ESA46" s="103"/>
      <c r="ESB46" s="103"/>
      <c r="ESC46" s="103"/>
      <c r="ESD46" s="103"/>
      <c r="ESE46" s="103"/>
      <c r="ESF46" s="103"/>
      <c r="ESG46" s="103"/>
      <c r="ESH46" s="103"/>
      <c r="ESI46" s="103"/>
      <c r="ESJ46" s="103"/>
      <c r="ESK46" s="103"/>
      <c r="ESL46" s="103"/>
      <c r="ESM46" s="103"/>
      <c r="ESN46" s="103"/>
      <c r="ESO46" s="103"/>
      <c r="ESP46" s="103"/>
      <c r="ESQ46" s="103"/>
      <c r="ESR46" s="103"/>
      <c r="ESS46" s="103"/>
      <c r="EST46" s="103"/>
      <c r="ESU46" s="103"/>
      <c r="ESV46" s="103"/>
      <c r="ESW46" s="103"/>
      <c r="ESX46" s="103"/>
      <c r="ESY46" s="103"/>
      <c r="ESZ46" s="103"/>
      <c r="ETA46" s="103"/>
      <c r="ETB46" s="103"/>
      <c r="ETC46" s="103"/>
      <c r="ETD46" s="103"/>
      <c r="ETE46" s="103"/>
      <c r="ETF46" s="103"/>
      <c r="ETG46" s="103"/>
      <c r="ETH46" s="103"/>
      <c r="ETI46" s="103"/>
      <c r="ETJ46" s="103"/>
      <c r="ETK46" s="103"/>
      <c r="ETL46" s="103"/>
      <c r="ETM46" s="103"/>
      <c r="ETN46" s="103"/>
      <c r="ETO46" s="103"/>
      <c r="ETP46" s="103"/>
      <c r="ETQ46" s="103"/>
      <c r="ETR46" s="103"/>
      <c r="ETS46" s="103"/>
      <c r="ETT46" s="103"/>
      <c r="ETU46" s="103"/>
      <c r="ETV46" s="103"/>
      <c r="ETW46" s="103"/>
      <c r="ETX46" s="103"/>
      <c r="ETY46" s="103"/>
      <c r="ETZ46" s="103"/>
      <c r="EUA46" s="103"/>
      <c r="EUB46" s="103"/>
      <c r="EUC46" s="103"/>
      <c r="EUD46" s="103"/>
      <c r="EUE46" s="103"/>
      <c r="EUF46" s="103"/>
      <c r="EUG46" s="103"/>
      <c r="EUH46" s="103"/>
      <c r="EUI46" s="103"/>
      <c r="EUJ46" s="103"/>
      <c r="EUK46" s="103"/>
      <c r="EUL46" s="103"/>
      <c r="EUM46" s="103"/>
      <c r="EUN46" s="103"/>
      <c r="EUO46" s="103"/>
      <c r="EUP46" s="103"/>
      <c r="EUQ46" s="103"/>
      <c r="EUR46" s="103"/>
      <c r="EUS46" s="103"/>
      <c r="EUT46" s="103"/>
      <c r="EUU46" s="103"/>
      <c r="EUV46" s="103"/>
      <c r="EUW46" s="103"/>
      <c r="EUX46" s="103"/>
      <c r="EUY46" s="103"/>
      <c r="EUZ46" s="103"/>
      <c r="EVA46" s="103"/>
      <c r="EVB46" s="103"/>
      <c r="EVC46" s="103"/>
      <c r="EVD46" s="103"/>
      <c r="EVE46" s="103"/>
      <c r="EVF46" s="103"/>
      <c r="EVG46" s="103"/>
      <c r="EVH46" s="103"/>
      <c r="EVI46" s="103"/>
      <c r="EVJ46" s="103"/>
      <c r="EVK46" s="103"/>
      <c r="EVL46" s="103"/>
      <c r="EVM46" s="103"/>
      <c r="EVN46" s="103"/>
      <c r="EVO46" s="103"/>
      <c r="EVP46" s="103"/>
      <c r="EVQ46" s="103"/>
      <c r="EVR46" s="103"/>
      <c r="EVS46" s="103"/>
      <c r="EVT46" s="103"/>
      <c r="EVU46" s="103"/>
      <c r="EVV46" s="103"/>
      <c r="EVW46" s="103"/>
      <c r="EVX46" s="103"/>
      <c r="EVY46" s="103"/>
      <c r="EVZ46" s="103"/>
      <c r="EWA46" s="103"/>
      <c r="EWB46" s="103"/>
      <c r="EWC46" s="103"/>
      <c r="EWD46" s="103"/>
      <c r="EWE46" s="103"/>
      <c r="EWF46" s="103"/>
      <c r="EWG46" s="103"/>
      <c r="EWH46" s="103"/>
      <c r="EWI46" s="103"/>
      <c r="EWJ46" s="103"/>
      <c r="EWK46" s="103"/>
      <c r="EWL46" s="103"/>
      <c r="EWM46" s="103"/>
      <c r="EWN46" s="103"/>
      <c r="EWO46" s="103"/>
      <c r="EWP46" s="103"/>
      <c r="EWQ46" s="103"/>
      <c r="EWR46" s="103"/>
      <c r="EWS46" s="103"/>
      <c r="EWT46" s="103"/>
      <c r="EWU46" s="103"/>
      <c r="EWV46" s="103"/>
      <c r="EWW46" s="103"/>
      <c r="EWX46" s="103"/>
      <c r="EWY46" s="103"/>
      <c r="EWZ46" s="103"/>
      <c r="EXA46" s="103"/>
      <c r="EXB46" s="103"/>
      <c r="EXC46" s="103"/>
      <c r="EXD46" s="103"/>
      <c r="EXE46" s="103"/>
      <c r="EXF46" s="103"/>
      <c r="EXG46" s="103"/>
      <c r="EXH46" s="103"/>
      <c r="EXI46" s="103"/>
      <c r="EXJ46" s="103"/>
      <c r="EXK46" s="103"/>
      <c r="EXL46" s="103"/>
      <c r="EXM46" s="103"/>
      <c r="EXN46" s="103"/>
      <c r="EXO46" s="103"/>
      <c r="EXP46" s="103"/>
      <c r="EXQ46" s="103"/>
      <c r="EXR46" s="103"/>
      <c r="EXS46" s="103"/>
      <c r="EXT46" s="103"/>
      <c r="EXU46" s="103"/>
      <c r="EXV46" s="103"/>
      <c r="EXW46" s="103"/>
      <c r="EXX46" s="103"/>
      <c r="EXY46" s="103"/>
      <c r="EXZ46" s="103"/>
      <c r="EYA46" s="103"/>
      <c r="EYB46" s="103"/>
      <c r="EYC46" s="103"/>
      <c r="EYD46" s="103"/>
      <c r="EYE46" s="103"/>
      <c r="EYF46" s="103"/>
      <c r="EYG46" s="103"/>
      <c r="EYH46" s="103"/>
      <c r="EYI46" s="103"/>
      <c r="EYJ46" s="103"/>
      <c r="EYK46" s="103"/>
      <c r="EYL46" s="103"/>
      <c r="EYM46" s="103"/>
      <c r="EYN46" s="103"/>
      <c r="EYO46" s="103"/>
      <c r="EYP46" s="103"/>
      <c r="EYQ46" s="103"/>
      <c r="EYR46" s="103"/>
      <c r="EYS46" s="103"/>
      <c r="EYT46" s="103"/>
      <c r="EYU46" s="103"/>
      <c r="EYV46" s="103"/>
      <c r="EYW46" s="103"/>
      <c r="EYX46" s="103"/>
      <c r="EYY46" s="103"/>
      <c r="EYZ46" s="103"/>
      <c r="EZA46" s="103"/>
      <c r="EZB46" s="103"/>
      <c r="EZC46" s="103"/>
      <c r="EZD46" s="103"/>
      <c r="EZE46" s="103"/>
      <c r="EZF46" s="103"/>
      <c r="EZG46" s="103"/>
      <c r="EZH46" s="103"/>
      <c r="EZI46" s="103"/>
      <c r="EZJ46" s="103"/>
      <c r="EZK46" s="103"/>
      <c r="EZL46" s="103"/>
      <c r="EZM46" s="103"/>
      <c r="EZN46" s="103"/>
      <c r="EZO46" s="103"/>
      <c r="EZP46" s="103"/>
      <c r="EZQ46" s="103"/>
      <c r="EZR46" s="103"/>
      <c r="EZS46" s="103"/>
      <c r="EZT46" s="103"/>
      <c r="EZU46" s="103"/>
      <c r="EZV46" s="103"/>
      <c r="EZW46" s="103"/>
      <c r="EZX46" s="103"/>
      <c r="EZY46" s="103"/>
      <c r="EZZ46" s="103"/>
      <c r="FAA46" s="103"/>
      <c r="FAB46" s="103"/>
      <c r="FAC46" s="103"/>
      <c r="FAD46" s="103"/>
      <c r="FAE46" s="103"/>
      <c r="FAF46" s="103"/>
      <c r="FAG46" s="103"/>
      <c r="FAH46" s="103"/>
      <c r="FAI46" s="103"/>
      <c r="FAJ46" s="103"/>
      <c r="FAK46" s="103"/>
      <c r="FAL46" s="103"/>
      <c r="FAM46" s="103"/>
      <c r="FAN46" s="103"/>
      <c r="FAO46" s="103"/>
      <c r="FAP46" s="103"/>
      <c r="FAQ46" s="103"/>
      <c r="FAR46" s="103"/>
      <c r="FAS46" s="103"/>
      <c r="FAT46" s="103"/>
      <c r="FAU46" s="103"/>
      <c r="FAV46" s="103"/>
      <c r="FAW46" s="103"/>
      <c r="FAX46" s="103"/>
      <c r="FAY46" s="103"/>
      <c r="FAZ46" s="103"/>
      <c r="FBA46" s="103"/>
      <c r="FBB46" s="103"/>
      <c r="FBC46" s="103"/>
      <c r="FBD46" s="103"/>
      <c r="FBE46" s="103"/>
      <c r="FBF46" s="103"/>
      <c r="FBG46" s="103"/>
      <c r="FBH46" s="103"/>
      <c r="FBI46" s="103"/>
      <c r="FBJ46" s="103"/>
      <c r="FBK46" s="103"/>
      <c r="FBL46" s="103"/>
      <c r="FBM46" s="103"/>
      <c r="FBN46" s="103"/>
      <c r="FBO46" s="103"/>
      <c r="FBP46" s="103"/>
      <c r="FBQ46" s="103"/>
      <c r="FBR46" s="103"/>
      <c r="FBS46" s="103"/>
      <c r="FBT46" s="103"/>
      <c r="FBU46" s="103"/>
      <c r="FBV46" s="103"/>
      <c r="FBW46" s="103"/>
      <c r="FBX46" s="103"/>
      <c r="FBY46" s="103"/>
      <c r="FBZ46" s="103"/>
      <c r="FCA46" s="103"/>
      <c r="FCB46" s="103"/>
      <c r="FCC46" s="103"/>
      <c r="FCD46" s="103"/>
      <c r="FCE46" s="103"/>
      <c r="FCF46" s="103"/>
      <c r="FCG46" s="103"/>
      <c r="FCH46" s="103"/>
      <c r="FCI46" s="103"/>
      <c r="FCJ46" s="103"/>
      <c r="FCK46" s="103"/>
      <c r="FCL46" s="103"/>
      <c r="FCM46" s="103"/>
      <c r="FCN46" s="103"/>
      <c r="FCO46" s="103"/>
      <c r="FCP46" s="103"/>
      <c r="FCQ46" s="103"/>
      <c r="FCR46" s="103"/>
      <c r="FCS46" s="103"/>
      <c r="FCT46" s="103"/>
      <c r="FCU46" s="103"/>
      <c r="FCV46" s="103"/>
      <c r="FCW46" s="103"/>
      <c r="FCX46" s="103"/>
      <c r="FCY46" s="103"/>
      <c r="FCZ46" s="103"/>
      <c r="FDA46" s="103"/>
      <c r="FDB46" s="103"/>
      <c r="FDC46" s="103"/>
      <c r="FDD46" s="103"/>
      <c r="FDE46" s="103"/>
      <c r="FDF46" s="103"/>
      <c r="FDG46" s="103"/>
      <c r="FDH46" s="103"/>
      <c r="FDI46" s="103"/>
      <c r="FDJ46" s="103"/>
      <c r="FDK46" s="103"/>
      <c r="FDL46" s="103"/>
      <c r="FDM46" s="103"/>
      <c r="FDN46" s="103"/>
      <c r="FDO46" s="103"/>
      <c r="FDP46" s="103"/>
      <c r="FDQ46" s="103"/>
      <c r="FDR46" s="103"/>
      <c r="FDS46" s="103"/>
      <c r="FDT46" s="103"/>
      <c r="FDU46" s="103"/>
      <c r="FDV46" s="103"/>
      <c r="FDW46" s="103"/>
      <c r="FDX46" s="103"/>
      <c r="FDY46" s="103"/>
      <c r="FDZ46" s="103"/>
      <c r="FEA46" s="103"/>
      <c r="FEB46" s="103"/>
      <c r="FEC46" s="103"/>
      <c r="FED46" s="103"/>
      <c r="FEE46" s="103"/>
      <c r="FEF46" s="103"/>
      <c r="FEG46" s="103"/>
      <c r="FEH46" s="103"/>
      <c r="FEI46" s="103"/>
      <c r="FEJ46" s="103"/>
      <c r="FEK46" s="103"/>
      <c r="FEL46" s="103"/>
      <c r="FEM46" s="103"/>
      <c r="FEN46" s="103"/>
      <c r="FEO46" s="103"/>
      <c r="FEP46" s="103"/>
      <c r="FEQ46" s="103"/>
      <c r="FER46" s="103"/>
      <c r="FES46" s="103"/>
      <c r="FET46" s="103"/>
      <c r="FEU46" s="103"/>
      <c r="FEV46" s="103"/>
      <c r="FEW46" s="103"/>
      <c r="FEX46" s="103"/>
      <c r="FEY46" s="103"/>
      <c r="FEZ46" s="103"/>
      <c r="FFA46" s="103"/>
      <c r="FFB46" s="103"/>
      <c r="FFC46" s="103"/>
      <c r="FFD46" s="103"/>
      <c r="FFE46" s="103"/>
      <c r="FFF46" s="103"/>
      <c r="FFG46" s="103"/>
      <c r="FFH46" s="103"/>
      <c r="FFI46" s="103"/>
      <c r="FFJ46" s="103"/>
      <c r="FFK46" s="103"/>
      <c r="FFL46" s="103"/>
      <c r="FFM46" s="103"/>
      <c r="FFN46" s="103"/>
      <c r="FFO46" s="103"/>
      <c r="FFP46" s="103"/>
      <c r="FFQ46" s="103"/>
      <c r="FFR46" s="103"/>
      <c r="FFS46" s="103"/>
      <c r="FFT46" s="103"/>
      <c r="FFU46" s="103"/>
      <c r="FFV46" s="103"/>
      <c r="FFW46" s="103"/>
      <c r="FFX46" s="103"/>
      <c r="FFY46" s="103"/>
      <c r="FFZ46" s="103"/>
      <c r="FGA46" s="103"/>
      <c r="FGB46" s="103"/>
      <c r="FGC46" s="103"/>
      <c r="FGD46" s="103"/>
      <c r="FGE46" s="103"/>
      <c r="FGF46" s="103"/>
      <c r="FGG46" s="103"/>
      <c r="FGH46" s="103"/>
      <c r="FGI46" s="103"/>
      <c r="FGJ46" s="103"/>
      <c r="FGK46" s="103"/>
      <c r="FGL46" s="103"/>
      <c r="FGM46" s="103"/>
      <c r="FGN46" s="103"/>
      <c r="FGO46" s="103"/>
      <c r="FGP46" s="103"/>
      <c r="FGQ46" s="103"/>
      <c r="FGR46" s="103"/>
      <c r="FGS46" s="103"/>
      <c r="FGT46" s="103"/>
      <c r="FGU46" s="103"/>
      <c r="FGV46" s="103"/>
      <c r="FGW46" s="103"/>
      <c r="FGX46" s="103"/>
      <c r="FGY46" s="103"/>
      <c r="FGZ46" s="103"/>
      <c r="FHA46" s="103"/>
      <c r="FHB46" s="103"/>
      <c r="FHC46" s="103"/>
      <c r="FHD46" s="103"/>
      <c r="FHE46" s="103"/>
      <c r="FHF46" s="103"/>
      <c r="FHG46" s="103"/>
      <c r="FHH46" s="103"/>
      <c r="FHI46" s="103"/>
      <c r="FHJ46" s="103"/>
      <c r="FHK46" s="103"/>
      <c r="FHL46" s="103"/>
      <c r="FHM46" s="103"/>
      <c r="FHN46" s="103"/>
      <c r="FHO46" s="103"/>
      <c r="FHP46" s="103"/>
      <c r="FHQ46" s="103"/>
      <c r="FHR46" s="103"/>
      <c r="FHS46" s="103"/>
      <c r="FHT46" s="103"/>
      <c r="FHU46" s="103"/>
      <c r="FHV46" s="103"/>
      <c r="FHW46" s="103"/>
      <c r="FHX46" s="103"/>
      <c r="FHY46" s="103"/>
      <c r="FHZ46" s="103"/>
      <c r="FIA46" s="103"/>
      <c r="FIB46" s="103"/>
      <c r="FIC46" s="103"/>
      <c r="FID46" s="103"/>
      <c r="FIE46" s="103"/>
      <c r="FIF46" s="103"/>
      <c r="FIG46" s="103"/>
      <c r="FIH46" s="103"/>
      <c r="FII46" s="103"/>
      <c r="FIJ46" s="103"/>
      <c r="FIK46" s="103"/>
      <c r="FIL46" s="103"/>
      <c r="FIM46" s="103"/>
      <c r="FIN46" s="103"/>
      <c r="FIO46" s="103"/>
      <c r="FIP46" s="103"/>
      <c r="FIQ46" s="103"/>
      <c r="FIR46" s="103"/>
      <c r="FIS46" s="103"/>
      <c r="FIT46" s="103"/>
      <c r="FIU46" s="103"/>
      <c r="FIV46" s="103"/>
      <c r="FIW46" s="103"/>
      <c r="FIX46" s="103"/>
      <c r="FIY46" s="103"/>
      <c r="FIZ46" s="103"/>
      <c r="FJA46" s="103"/>
      <c r="FJB46" s="103"/>
      <c r="FJC46" s="103"/>
      <c r="FJD46" s="103"/>
      <c r="FJE46" s="103"/>
      <c r="FJF46" s="103"/>
      <c r="FJG46" s="103"/>
      <c r="FJH46" s="103"/>
      <c r="FJI46" s="103"/>
      <c r="FJJ46" s="103"/>
      <c r="FJK46" s="103"/>
      <c r="FJL46" s="103"/>
      <c r="FJM46" s="103"/>
      <c r="FJN46" s="103"/>
      <c r="FJO46" s="103"/>
      <c r="FJP46" s="103"/>
      <c r="FJQ46" s="103"/>
      <c r="FJR46" s="103"/>
      <c r="FJS46" s="103"/>
      <c r="FJT46" s="103"/>
      <c r="FJU46" s="103"/>
      <c r="FJV46" s="103"/>
      <c r="FJW46" s="103"/>
      <c r="FJX46" s="103"/>
      <c r="FJY46" s="103"/>
      <c r="FJZ46" s="103"/>
      <c r="FKA46" s="103"/>
      <c r="FKB46" s="103"/>
      <c r="FKC46" s="103"/>
      <c r="FKD46" s="103"/>
      <c r="FKE46" s="103"/>
      <c r="FKF46" s="103"/>
      <c r="FKG46" s="103"/>
      <c r="FKH46" s="103"/>
      <c r="FKI46" s="103"/>
      <c r="FKJ46" s="103"/>
      <c r="FKK46" s="103"/>
      <c r="FKL46" s="103"/>
      <c r="FKM46" s="103"/>
      <c r="FKN46" s="103"/>
      <c r="FKO46" s="103"/>
      <c r="FKP46" s="103"/>
      <c r="FKQ46" s="103"/>
      <c r="FKR46" s="103"/>
      <c r="FKS46" s="103"/>
      <c r="FKT46" s="103"/>
      <c r="FKU46" s="103"/>
      <c r="FKV46" s="103"/>
      <c r="FKW46" s="103"/>
      <c r="FKX46" s="103"/>
      <c r="FKY46" s="103"/>
      <c r="FKZ46" s="103"/>
      <c r="FLA46" s="103"/>
      <c r="FLB46" s="103"/>
      <c r="FLC46" s="103"/>
      <c r="FLD46" s="103"/>
      <c r="FLE46" s="103"/>
      <c r="FLF46" s="103"/>
      <c r="FLG46" s="103"/>
      <c r="FLH46" s="103"/>
      <c r="FLI46" s="103"/>
      <c r="FLJ46" s="103"/>
      <c r="FLK46" s="103"/>
      <c r="FLL46" s="103"/>
      <c r="FLM46" s="103"/>
      <c r="FLN46" s="103"/>
      <c r="FLO46" s="103"/>
      <c r="FLP46" s="103"/>
      <c r="FLQ46" s="103"/>
      <c r="FLR46" s="103"/>
      <c r="FLS46" s="103"/>
      <c r="FLT46" s="103"/>
      <c r="FLU46" s="103"/>
      <c r="FLV46" s="103"/>
      <c r="FLW46" s="103"/>
      <c r="FLX46" s="103"/>
      <c r="FLY46" s="103"/>
      <c r="FLZ46" s="103"/>
      <c r="FMA46" s="103"/>
      <c r="FMB46" s="103"/>
      <c r="FMC46" s="103"/>
      <c r="FMD46" s="103"/>
      <c r="FME46" s="103"/>
      <c r="FMF46" s="103"/>
      <c r="FMG46" s="103"/>
      <c r="FMH46" s="103"/>
      <c r="FMI46" s="103"/>
      <c r="FMJ46" s="103"/>
      <c r="FMK46" s="103"/>
      <c r="FML46" s="103"/>
      <c r="FMM46" s="103"/>
      <c r="FMN46" s="103"/>
      <c r="FMO46" s="103"/>
      <c r="FMP46" s="103"/>
      <c r="FMQ46" s="103"/>
      <c r="FMR46" s="103"/>
      <c r="FMS46" s="103"/>
      <c r="FMT46" s="103"/>
      <c r="FMU46" s="103"/>
      <c r="FMV46" s="103"/>
      <c r="FMW46" s="103"/>
      <c r="FMX46" s="103"/>
      <c r="FMY46" s="103"/>
      <c r="FMZ46" s="103"/>
      <c r="FNA46" s="103"/>
      <c r="FNB46" s="103"/>
      <c r="FNC46" s="103"/>
      <c r="FND46" s="103"/>
      <c r="FNE46" s="103"/>
      <c r="FNF46" s="103"/>
      <c r="FNG46" s="103"/>
      <c r="FNH46" s="103"/>
      <c r="FNI46" s="103"/>
      <c r="FNJ46" s="103"/>
      <c r="FNK46" s="103"/>
      <c r="FNL46" s="103"/>
      <c r="FNM46" s="103"/>
      <c r="FNN46" s="103"/>
      <c r="FNO46" s="103"/>
      <c r="FNP46" s="103"/>
      <c r="FNQ46" s="103"/>
      <c r="FNR46" s="103"/>
      <c r="FNS46" s="103"/>
      <c r="FNT46" s="103"/>
      <c r="FNU46" s="103"/>
      <c r="FNV46" s="103"/>
      <c r="FNW46" s="103"/>
      <c r="FNX46" s="103"/>
      <c r="FNY46" s="103"/>
      <c r="FNZ46" s="103"/>
      <c r="FOA46" s="103"/>
      <c r="FOB46" s="103"/>
      <c r="FOC46" s="103"/>
      <c r="FOD46" s="103"/>
      <c r="FOE46" s="103"/>
      <c r="FOF46" s="103"/>
      <c r="FOG46" s="103"/>
      <c r="FOH46" s="103"/>
      <c r="FOI46" s="103"/>
      <c r="FOJ46" s="103"/>
      <c r="FOK46" s="103"/>
      <c r="FOL46" s="103"/>
      <c r="FOM46" s="103"/>
      <c r="FON46" s="103"/>
      <c r="FOO46" s="103"/>
      <c r="FOP46" s="103"/>
      <c r="FOQ46" s="103"/>
      <c r="FOR46" s="103"/>
      <c r="FOS46" s="103"/>
      <c r="FOT46" s="103"/>
      <c r="FOU46" s="103"/>
      <c r="FOV46" s="103"/>
      <c r="FOW46" s="103"/>
      <c r="FOX46" s="103"/>
      <c r="FOY46" s="103"/>
      <c r="FOZ46" s="103"/>
      <c r="FPA46" s="103"/>
      <c r="FPB46" s="103"/>
      <c r="FPC46" s="103"/>
      <c r="FPD46" s="103"/>
      <c r="FPE46" s="103"/>
      <c r="FPF46" s="103"/>
      <c r="FPG46" s="103"/>
      <c r="FPH46" s="103"/>
      <c r="FPI46" s="103"/>
      <c r="FPJ46" s="103"/>
      <c r="FPK46" s="103"/>
      <c r="FPL46" s="103"/>
      <c r="FPM46" s="103"/>
      <c r="FPN46" s="103"/>
      <c r="FPO46" s="103"/>
      <c r="FPP46" s="103"/>
      <c r="FPQ46" s="103"/>
      <c r="FPR46" s="103"/>
      <c r="FPS46" s="103"/>
      <c r="FPT46" s="103"/>
      <c r="FPU46" s="103"/>
      <c r="FPV46" s="103"/>
      <c r="FPW46" s="103"/>
      <c r="FPX46" s="103"/>
      <c r="FPY46" s="103"/>
      <c r="FPZ46" s="103"/>
      <c r="FQA46" s="103"/>
      <c r="FQB46" s="103"/>
      <c r="FQC46" s="103"/>
      <c r="FQD46" s="103"/>
      <c r="FQE46" s="103"/>
      <c r="FQF46" s="103"/>
      <c r="FQG46" s="103"/>
      <c r="FQH46" s="103"/>
      <c r="FQI46" s="103"/>
      <c r="FQJ46" s="103"/>
      <c r="FQK46" s="103"/>
      <c r="FQL46" s="103"/>
      <c r="FQM46" s="103"/>
      <c r="FQN46" s="103"/>
      <c r="FQO46" s="103"/>
      <c r="FQP46" s="103"/>
      <c r="FQQ46" s="103"/>
      <c r="FQR46" s="103"/>
      <c r="FQS46" s="103"/>
      <c r="FQT46" s="103"/>
      <c r="FQU46" s="103"/>
      <c r="FQV46" s="103"/>
      <c r="FQW46" s="103"/>
      <c r="FQX46" s="103"/>
      <c r="FQY46" s="103"/>
      <c r="FQZ46" s="103"/>
      <c r="FRA46" s="103"/>
      <c r="FRB46" s="103"/>
      <c r="FRC46" s="103"/>
      <c r="FRD46" s="103"/>
      <c r="FRE46" s="103"/>
      <c r="FRF46" s="103"/>
      <c r="FRG46" s="103"/>
      <c r="FRH46" s="103"/>
      <c r="FRI46" s="103"/>
      <c r="FRJ46" s="103"/>
      <c r="FRK46" s="103"/>
      <c r="FRL46" s="103"/>
      <c r="FRM46" s="103"/>
      <c r="FRN46" s="103"/>
      <c r="FRO46" s="103"/>
      <c r="FRP46" s="103"/>
      <c r="FRQ46" s="103"/>
      <c r="FRR46" s="103"/>
      <c r="FRS46" s="103"/>
      <c r="FRT46" s="103"/>
      <c r="FRU46" s="103"/>
      <c r="FRV46" s="103"/>
      <c r="FRW46" s="103"/>
      <c r="FRX46" s="103"/>
      <c r="FRY46" s="103"/>
      <c r="FRZ46" s="103"/>
      <c r="FSA46" s="103"/>
      <c r="FSB46" s="103"/>
      <c r="FSC46" s="103"/>
      <c r="FSD46" s="103"/>
      <c r="FSE46" s="103"/>
      <c r="FSF46" s="103"/>
      <c r="FSG46" s="103"/>
      <c r="FSH46" s="103"/>
      <c r="FSI46" s="103"/>
      <c r="FSJ46" s="103"/>
      <c r="FSK46" s="103"/>
      <c r="FSL46" s="103"/>
      <c r="FSM46" s="103"/>
      <c r="FSN46" s="103"/>
      <c r="FSO46" s="103"/>
      <c r="FSP46" s="103"/>
      <c r="FSQ46" s="103"/>
      <c r="FSR46" s="103"/>
      <c r="FSS46" s="103"/>
      <c r="FST46" s="103"/>
      <c r="FSU46" s="103"/>
      <c r="FSV46" s="103"/>
      <c r="FSW46" s="103"/>
      <c r="FSX46" s="103"/>
      <c r="FSY46" s="103"/>
      <c r="FSZ46" s="103"/>
      <c r="FTA46" s="103"/>
      <c r="FTB46" s="103"/>
      <c r="FTC46" s="103"/>
      <c r="FTD46" s="103"/>
      <c r="FTE46" s="103"/>
      <c r="FTF46" s="103"/>
      <c r="FTG46" s="103"/>
      <c r="FTH46" s="103"/>
      <c r="FTI46" s="103"/>
      <c r="FTJ46" s="103"/>
      <c r="FTK46" s="103"/>
      <c r="FTL46" s="103"/>
      <c r="FTM46" s="103"/>
      <c r="FTN46" s="103"/>
      <c r="FTO46" s="103"/>
      <c r="FTP46" s="103"/>
      <c r="FTQ46" s="103"/>
      <c r="FTR46" s="103"/>
      <c r="FTS46" s="103"/>
      <c r="FTT46" s="103"/>
      <c r="FTU46" s="103"/>
      <c r="FTV46" s="103"/>
      <c r="FTW46" s="103"/>
      <c r="FTX46" s="103"/>
      <c r="FTY46" s="103"/>
      <c r="FTZ46" s="103"/>
      <c r="FUA46" s="103"/>
      <c r="FUB46" s="103"/>
      <c r="FUC46" s="103"/>
      <c r="FUD46" s="103"/>
      <c r="FUE46" s="103"/>
      <c r="FUF46" s="103"/>
      <c r="FUG46" s="103"/>
      <c r="FUH46" s="103"/>
      <c r="FUI46" s="103"/>
      <c r="FUJ46" s="103"/>
      <c r="FUK46" s="103"/>
      <c r="FUL46" s="103"/>
      <c r="FUM46" s="103"/>
      <c r="FUN46" s="103"/>
      <c r="FUO46" s="103"/>
      <c r="FUP46" s="103"/>
      <c r="FUQ46" s="103"/>
      <c r="FUR46" s="103"/>
      <c r="FUS46" s="103"/>
      <c r="FUT46" s="103"/>
      <c r="FUU46" s="103"/>
      <c r="FUV46" s="103"/>
      <c r="FUW46" s="103"/>
      <c r="FUX46" s="103"/>
      <c r="FUY46" s="103"/>
      <c r="FUZ46" s="103"/>
      <c r="FVA46" s="103"/>
      <c r="FVB46" s="103"/>
      <c r="FVC46" s="103"/>
      <c r="FVD46" s="103"/>
      <c r="FVE46" s="103"/>
      <c r="FVF46" s="103"/>
      <c r="FVG46" s="103"/>
      <c r="FVH46" s="103"/>
      <c r="FVI46" s="103"/>
      <c r="FVJ46" s="103"/>
      <c r="FVK46" s="103"/>
      <c r="FVL46" s="103"/>
      <c r="FVM46" s="103"/>
      <c r="FVN46" s="103"/>
      <c r="FVO46" s="103"/>
      <c r="FVP46" s="103"/>
      <c r="FVQ46" s="103"/>
      <c r="FVR46" s="103"/>
      <c r="FVS46" s="103"/>
      <c r="FVT46" s="103"/>
      <c r="FVU46" s="103"/>
      <c r="FVV46" s="103"/>
      <c r="FVW46" s="103"/>
      <c r="FVX46" s="103"/>
      <c r="FVY46" s="103"/>
      <c r="FVZ46" s="103"/>
      <c r="FWA46" s="103"/>
      <c r="FWB46" s="103"/>
      <c r="FWC46" s="103"/>
      <c r="FWD46" s="103"/>
      <c r="FWE46" s="103"/>
      <c r="FWF46" s="103"/>
      <c r="FWG46" s="103"/>
      <c r="FWH46" s="103"/>
      <c r="FWI46" s="103"/>
      <c r="FWJ46" s="103"/>
      <c r="FWK46" s="103"/>
      <c r="FWL46" s="103"/>
      <c r="FWM46" s="103"/>
      <c r="FWN46" s="103"/>
      <c r="FWO46" s="103"/>
      <c r="FWP46" s="103"/>
      <c r="FWQ46" s="103"/>
      <c r="FWR46" s="103"/>
      <c r="FWS46" s="103"/>
      <c r="FWT46" s="103"/>
      <c r="FWU46" s="103"/>
      <c r="FWV46" s="103"/>
      <c r="FWW46" s="103"/>
      <c r="FWX46" s="103"/>
      <c r="FWY46" s="103"/>
      <c r="FWZ46" s="103"/>
      <c r="FXA46" s="103"/>
      <c r="FXB46" s="103"/>
      <c r="FXC46" s="103"/>
      <c r="FXD46" s="103"/>
      <c r="FXE46" s="103"/>
      <c r="FXF46" s="103"/>
      <c r="FXG46" s="103"/>
      <c r="FXH46" s="103"/>
      <c r="FXI46" s="103"/>
      <c r="FXJ46" s="103"/>
      <c r="FXK46" s="103"/>
      <c r="FXL46" s="103"/>
      <c r="FXM46" s="103"/>
      <c r="FXN46" s="103"/>
      <c r="FXO46" s="103"/>
      <c r="FXP46" s="103"/>
      <c r="FXQ46" s="103"/>
      <c r="FXR46" s="103"/>
      <c r="FXS46" s="103"/>
      <c r="FXT46" s="103"/>
      <c r="FXU46" s="103"/>
      <c r="FXV46" s="103"/>
      <c r="FXW46" s="103"/>
      <c r="FXX46" s="103"/>
      <c r="FXY46" s="103"/>
      <c r="FXZ46" s="103"/>
      <c r="FYA46" s="103"/>
      <c r="FYB46" s="103"/>
      <c r="FYC46" s="103"/>
      <c r="FYD46" s="103"/>
      <c r="FYE46" s="103"/>
      <c r="FYF46" s="103"/>
      <c r="FYG46" s="103"/>
      <c r="FYH46" s="103"/>
      <c r="FYI46" s="103"/>
      <c r="FYJ46" s="103"/>
      <c r="FYK46" s="103"/>
      <c r="FYL46" s="103"/>
      <c r="FYM46" s="103"/>
      <c r="FYN46" s="103"/>
      <c r="FYO46" s="103"/>
      <c r="FYP46" s="103"/>
      <c r="FYQ46" s="103"/>
      <c r="FYR46" s="103"/>
      <c r="FYS46" s="103"/>
      <c r="FYT46" s="103"/>
      <c r="FYU46" s="103"/>
      <c r="FYV46" s="103"/>
      <c r="FYW46" s="103"/>
      <c r="FYX46" s="103"/>
      <c r="FYY46" s="103"/>
      <c r="FYZ46" s="103"/>
      <c r="FZA46" s="103"/>
      <c r="FZB46" s="103"/>
      <c r="FZC46" s="103"/>
      <c r="FZD46" s="103"/>
      <c r="FZE46" s="103"/>
      <c r="FZF46" s="103"/>
      <c r="FZG46" s="103"/>
      <c r="FZH46" s="103"/>
      <c r="FZI46" s="103"/>
      <c r="FZJ46" s="103"/>
      <c r="FZK46" s="103"/>
      <c r="FZL46" s="103"/>
      <c r="FZM46" s="103"/>
      <c r="FZN46" s="103"/>
      <c r="FZO46" s="103"/>
      <c r="FZP46" s="103"/>
      <c r="FZQ46" s="103"/>
      <c r="FZR46" s="103"/>
      <c r="FZS46" s="103"/>
      <c r="FZT46" s="103"/>
      <c r="FZU46" s="103"/>
      <c r="FZV46" s="103"/>
      <c r="FZW46" s="103"/>
      <c r="FZX46" s="103"/>
      <c r="FZY46" s="103"/>
      <c r="FZZ46" s="103"/>
      <c r="GAA46" s="103"/>
      <c r="GAB46" s="103"/>
      <c r="GAC46" s="103"/>
      <c r="GAD46" s="103"/>
      <c r="GAE46" s="103"/>
      <c r="GAF46" s="103"/>
      <c r="GAG46" s="103"/>
      <c r="GAH46" s="103"/>
      <c r="GAI46" s="103"/>
      <c r="GAJ46" s="103"/>
      <c r="GAK46" s="103"/>
      <c r="GAL46" s="103"/>
      <c r="GAM46" s="103"/>
      <c r="GAN46" s="103"/>
      <c r="GAO46" s="103"/>
      <c r="GAP46" s="103"/>
      <c r="GAQ46" s="103"/>
      <c r="GAR46" s="103"/>
      <c r="GAS46" s="103"/>
      <c r="GAT46" s="103"/>
      <c r="GAU46" s="103"/>
      <c r="GAV46" s="103"/>
      <c r="GAW46" s="103"/>
      <c r="GAX46" s="103"/>
      <c r="GAY46" s="103"/>
      <c r="GAZ46" s="103"/>
      <c r="GBA46" s="103"/>
      <c r="GBB46" s="103"/>
      <c r="GBC46" s="103"/>
      <c r="GBD46" s="103"/>
      <c r="GBE46" s="103"/>
      <c r="GBF46" s="103"/>
      <c r="GBG46" s="103"/>
      <c r="GBH46" s="103"/>
      <c r="GBI46" s="103"/>
      <c r="GBJ46" s="103"/>
      <c r="GBK46" s="103"/>
      <c r="GBL46" s="103"/>
      <c r="GBM46" s="103"/>
      <c r="GBN46" s="103"/>
      <c r="GBO46" s="103"/>
      <c r="GBP46" s="103"/>
      <c r="GBQ46" s="103"/>
      <c r="GBR46" s="103"/>
      <c r="GBS46" s="103"/>
      <c r="GBT46" s="103"/>
      <c r="GBU46" s="103"/>
      <c r="GBV46" s="103"/>
      <c r="GBW46" s="103"/>
      <c r="GBX46" s="103"/>
      <c r="GBY46" s="103"/>
      <c r="GBZ46" s="103"/>
      <c r="GCA46" s="103"/>
      <c r="GCB46" s="103"/>
      <c r="GCC46" s="103"/>
      <c r="GCD46" s="103"/>
      <c r="GCE46" s="103"/>
      <c r="GCF46" s="103"/>
      <c r="GCG46" s="103"/>
      <c r="GCH46" s="103"/>
      <c r="GCI46" s="103"/>
      <c r="GCJ46" s="103"/>
      <c r="GCK46" s="103"/>
      <c r="GCL46" s="103"/>
      <c r="GCM46" s="103"/>
      <c r="GCN46" s="103"/>
      <c r="GCO46" s="103"/>
      <c r="GCP46" s="103"/>
      <c r="GCQ46" s="103"/>
      <c r="GCR46" s="103"/>
      <c r="GCS46" s="103"/>
      <c r="GCT46" s="103"/>
      <c r="GCU46" s="103"/>
      <c r="GCV46" s="103"/>
      <c r="GCW46" s="103"/>
      <c r="GCX46" s="103"/>
      <c r="GCY46" s="103"/>
      <c r="GCZ46" s="103"/>
      <c r="GDA46" s="103"/>
      <c r="GDB46" s="103"/>
      <c r="GDC46" s="103"/>
      <c r="GDD46" s="103"/>
      <c r="GDE46" s="103"/>
      <c r="GDF46" s="103"/>
      <c r="GDG46" s="103"/>
      <c r="GDH46" s="103"/>
      <c r="GDI46" s="103"/>
      <c r="GDJ46" s="103"/>
      <c r="GDK46" s="103"/>
      <c r="GDL46" s="103"/>
      <c r="GDM46" s="103"/>
      <c r="GDN46" s="103"/>
      <c r="GDO46" s="103"/>
      <c r="GDP46" s="103"/>
      <c r="GDQ46" s="103"/>
      <c r="GDR46" s="103"/>
      <c r="GDS46" s="103"/>
      <c r="GDT46" s="103"/>
      <c r="GDU46" s="103"/>
      <c r="GDV46" s="103"/>
      <c r="GDW46" s="103"/>
      <c r="GDX46" s="103"/>
      <c r="GDY46" s="103"/>
      <c r="GDZ46" s="103"/>
      <c r="GEA46" s="103"/>
      <c r="GEB46" s="103"/>
      <c r="GEC46" s="103"/>
      <c r="GED46" s="103"/>
      <c r="GEE46" s="103"/>
      <c r="GEF46" s="103"/>
      <c r="GEG46" s="103"/>
      <c r="GEH46" s="103"/>
      <c r="GEI46" s="103"/>
      <c r="GEJ46" s="103"/>
      <c r="GEK46" s="103"/>
      <c r="GEL46" s="103"/>
      <c r="GEM46" s="103"/>
      <c r="GEN46" s="103"/>
      <c r="GEO46" s="103"/>
      <c r="GEP46" s="103"/>
      <c r="GEQ46" s="103"/>
      <c r="GER46" s="103"/>
      <c r="GES46" s="103"/>
      <c r="GET46" s="103"/>
      <c r="GEU46" s="103"/>
      <c r="GEV46" s="103"/>
      <c r="GEW46" s="103"/>
      <c r="GEX46" s="103"/>
      <c r="GEY46" s="103"/>
      <c r="GEZ46" s="103"/>
      <c r="GFA46" s="103"/>
      <c r="GFB46" s="103"/>
      <c r="GFC46" s="103"/>
      <c r="GFD46" s="103"/>
      <c r="GFE46" s="103"/>
      <c r="GFF46" s="103"/>
      <c r="GFG46" s="103"/>
      <c r="GFH46" s="103"/>
      <c r="GFI46" s="103"/>
      <c r="GFJ46" s="103"/>
      <c r="GFK46" s="103"/>
      <c r="GFL46" s="103"/>
      <c r="GFM46" s="103"/>
      <c r="GFN46" s="103"/>
      <c r="GFO46" s="103"/>
      <c r="GFP46" s="103"/>
      <c r="GFQ46" s="103"/>
      <c r="GFR46" s="103"/>
      <c r="GFS46" s="103"/>
      <c r="GFT46" s="103"/>
      <c r="GFU46" s="103"/>
      <c r="GFV46" s="103"/>
      <c r="GFW46" s="103"/>
      <c r="GFX46" s="103"/>
      <c r="GFY46" s="103"/>
      <c r="GFZ46" s="103"/>
      <c r="GGA46" s="103"/>
      <c r="GGB46" s="103"/>
      <c r="GGC46" s="103"/>
      <c r="GGD46" s="103"/>
      <c r="GGE46" s="103"/>
      <c r="GGF46" s="103"/>
      <c r="GGG46" s="103"/>
      <c r="GGH46" s="103"/>
      <c r="GGI46" s="103"/>
      <c r="GGJ46" s="103"/>
      <c r="GGK46" s="103"/>
      <c r="GGL46" s="103"/>
      <c r="GGM46" s="103"/>
      <c r="GGN46" s="103"/>
      <c r="GGO46" s="103"/>
      <c r="GGP46" s="103"/>
      <c r="GGQ46" s="103"/>
      <c r="GGR46" s="103"/>
      <c r="GGS46" s="103"/>
      <c r="GGT46" s="103"/>
      <c r="GGU46" s="103"/>
      <c r="GGV46" s="103"/>
      <c r="GGW46" s="103"/>
      <c r="GGX46" s="103"/>
      <c r="GGY46" s="103"/>
      <c r="GGZ46" s="103"/>
      <c r="GHA46" s="103"/>
      <c r="GHB46" s="103"/>
      <c r="GHC46" s="103"/>
      <c r="GHD46" s="103"/>
      <c r="GHE46" s="103"/>
      <c r="GHF46" s="103"/>
      <c r="GHG46" s="103"/>
      <c r="GHH46" s="103"/>
      <c r="GHI46" s="103"/>
      <c r="GHJ46" s="103"/>
      <c r="GHK46" s="103"/>
      <c r="GHL46" s="103"/>
      <c r="GHM46" s="103"/>
      <c r="GHN46" s="103"/>
      <c r="GHO46" s="103"/>
      <c r="GHP46" s="103"/>
      <c r="GHQ46" s="103"/>
      <c r="GHR46" s="103"/>
      <c r="GHS46" s="103"/>
      <c r="GHT46" s="103"/>
      <c r="GHU46" s="103"/>
      <c r="GHV46" s="103"/>
      <c r="GHW46" s="103"/>
      <c r="GHX46" s="103"/>
      <c r="GHY46" s="103"/>
      <c r="GHZ46" s="103"/>
      <c r="GIA46" s="103"/>
      <c r="GIB46" s="103"/>
      <c r="GIC46" s="103"/>
      <c r="GID46" s="103"/>
      <c r="GIE46" s="103"/>
      <c r="GIF46" s="103"/>
      <c r="GIG46" s="103"/>
      <c r="GIH46" s="103"/>
      <c r="GII46" s="103"/>
      <c r="GIJ46" s="103"/>
      <c r="GIK46" s="103"/>
      <c r="GIL46" s="103"/>
      <c r="GIM46" s="103"/>
      <c r="GIN46" s="103"/>
      <c r="GIO46" s="103"/>
      <c r="GIP46" s="103"/>
      <c r="GIQ46" s="103"/>
      <c r="GIR46" s="103"/>
      <c r="GIS46" s="103"/>
      <c r="GIT46" s="103"/>
      <c r="GIU46" s="103"/>
      <c r="GIV46" s="103"/>
      <c r="GIW46" s="103"/>
      <c r="GIX46" s="103"/>
      <c r="GIY46" s="103"/>
      <c r="GIZ46" s="103"/>
      <c r="GJA46" s="103"/>
      <c r="GJB46" s="103"/>
      <c r="GJC46" s="103"/>
      <c r="GJD46" s="103"/>
      <c r="GJE46" s="103"/>
      <c r="GJF46" s="103"/>
      <c r="GJG46" s="103"/>
      <c r="GJH46" s="103"/>
      <c r="GJI46" s="103"/>
      <c r="GJJ46" s="103"/>
      <c r="GJK46" s="103"/>
      <c r="GJL46" s="103"/>
      <c r="GJM46" s="103"/>
      <c r="GJN46" s="103"/>
      <c r="GJO46" s="103"/>
      <c r="GJP46" s="103"/>
      <c r="GJQ46" s="103"/>
      <c r="GJR46" s="103"/>
      <c r="GJS46" s="103"/>
      <c r="GJT46" s="103"/>
      <c r="GJU46" s="103"/>
      <c r="GJV46" s="103"/>
      <c r="GJW46" s="103"/>
      <c r="GJX46" s="103"/>
      <c r="GJY46" s="103"/>
      <c r="GJZ46" s="103"/>
      <c r="GKA46" s="103"/>
      <c r="GKB46" s="103"/>
      <c r="GKC46" s="103"/>
      <c r="GKD46" s="103"/>
      <c r="GKE46" s="103"/>
      <c r="GKF46" s="103"/>
      <c r="GKG46" s="103"/>
      <c r="GKH46" s="103"/>
      <c r="GKI46" s="103"/>
      <c r="GKJ46" s="103"/>
      <c r="GKK46" s="103"/>
      <c r="GKL46" s="103"/>
      <c r="GKM46" s="103"/>
      <c r="GKN46" s="103"/>
      <c r="GKO46" s="103"/>
      <c r="GKP46" s="103"/>
      <c r="GKQ46" s="103"/>
      <c r="GKR46" s="103"/>
      <c r="GKS46" s="103"/>
      <c r="GKT46" s="103"/>
      <c r="GKU46" s="103"/>
      <c r="GKV46" s="103"/>
      <c r="GKW46" s="103"/>
      <c r="GKX46" s="103"/>
      <c r="GKY46" s="103"/>
      <c r="GKZ46" s="103"/>
      <c r="GLA46" s="103"/>
      <c r="GLB46" s="103"/>
      <c r="GLC46" s="103"/>
      <c r="GLD46" s="103"/>
      <c r="GLE46" s="103"/>
      <c r="GLF46" s="103"/>
      <c r="GLG46" s="103"/>
      <c r="GLH46" s="103"/>
      <c r="GLI46" s="103"/>
      <c r="GLJ46" s="103"/>
      <c r="GLK46" s="103"/>
      <c r="GLL46" s="103"/>
      <c r="GLM46" s="103"/>
      <c r="GLN46" s="103"/>
      <c r="GLO46" s="103"/>
      <c r="GLP46" s="103"/>
      <c r="GLQ46" s="103"/>
      <c r="GLR46" s="103"/>
      <c r="GLS46" s="103"/>
      <c r="GLT46" s="103"/>
      <c r="GLU46" s="103"/>
      <c r="GLV46" s="103"/>
      <c r="GLW46" s="103"/>
      <c r="GLX46" s="103"/>
      <c r="GLY46" s="103"/>
      <c r="GLZ46" s="103"/>
      <c r="GMA46" s="103"/>
      <c r="GMB46" s="103"/>
      <c r="GMC46" s="103"/>
      <c r="GMD46" s="103"/>
      <c r="GME46" s="103"/>
      <c r="GMF46" s="103"/>
      <c r="GMG46" s="103"/>
      <c r="GMH46" s="103"/>
      <c r="GMI46" s="103"/>
      <c r="GMJ46" s="103"/>
      <c r="GMK46" s="103"/>
      <c r="GML46" s="103"/>
      <c r="GMM46" s="103"/>
      <c r="GMN46" s="103"/>
      <c r="GMO46" s="103"/>
      <c r="GMP46" s="103"/>
      <c r="GMQ46" s="103"/>
      <c r="GMR46" s="103"/>
      <c r="GMS46" s="103"/>
      <c r="GMT46" s="103"/>
      <c r="GMU46" s="103"/>
      <c r="GMV46" s="103"/>
      <c r="GMW46" s="103"/>
      <c r="GMX46" s="103"/>
      <c r="GMY46" s="103"/>
      <c r="GMZ46" s="103"/>
      <c r="GNA46" s="103"/>
      <c r="GNB46" s="103"/>
      <c r="GNC46" s="103"/>
      <c r="GND46" s="103"/>
      <c r="GNE46" s="103"/>
      <c r="GNF46" s="103"/>
      <c r="GNG46" s="103"/>
      <c r="GNH46" s="103"/>
      <c r="GNI46" s="103"/>
      <c r="GNJ46" s="103"/>
      <c r="GNK46" s="103"/>
      <c r="GNL46" s="103"/>
      <c r="GNM46" s="103"/>
      <c r="GNN46" s="103"/>
      <c r="GNO46" s="103"/>
      <c r="GNP46" s="103"/>
      <c r="GNQ46" s="103"/>
      <c r="GNR46" s="103"/>
      <c r="GNS46" s="103"/>
      <c r="GNT46" s="103"/>
      <c r="GNU46" s="103"/>
      <c r="GNV46" s="103"/>
      <c r="GNW46" s="103"/>
      <c r="GNX46" s="103"/>
      <c r="GNY46" s="103"/>
      <c r="GNZ46" s="103"/>
      <c r="GOA46" s="103"/>
      <c r="GOB46" s="103"/>
      <c r="GOC46" s="103"/>
      <c r="GOD46" s="103"/>
      <c r="GOE46" s="103"/>
      <c r="GOF46" s="103"/>
      <c r="GOG46" s="103"/>
      <c r="GOH46" s="103"/>
      <c r="GOI46" s="103"/>
      <c r="GOJ46" s="103"/>
      <c r="GOK46" s="103"/>
      <c r="GOL46" s="103"/>
      <c r="GOM46" s="103"/>
      <c r="GON46" s="103"/>
      <c r="GOO46" s="103"/>
      <c r="GOP46" s="103"/>
      <c r="GOQ46" s="103"/>
      <c r="GOR46" s="103"/>
      <c r="GOS46" s="103"/>
      <c r="GOT46" s="103"/>
      <c r="GOU46" s="103"/>
      <c r="GOV46" s="103"/>
      <c r="GOW46" s="103"/>
      <c r="GOX46" s="103"/>
      <c r="GOY46" s="103"/>
      <c r="GOZ46" s="103"/>
      <c r="GPA46" s="103"/>
      <c r="GPB46" s="103"/>
      <c r="GPC46" s="103"/>
      <c r="GPD46" s="103"/>
      <c r="GPE46" s="103"/>
      <c r="GPF46" s="103"/>
      <c r="GPG46" s="103"/>
      <c r="GPH46" s="103"/>
      <c r="GPI46" s="103"/>
      <c r="GPJ46" s="103"/>
      <c r="GPK46" s="103"/>
      <c r="GPL46" s="103"/>
      <c r="GPM46" s="103"/>
      <c r="GPN46" s="103"/>
      <c r="GPO46" s="103"/>
      <c r="GPP46" s="103"/>
      <c r="GPQ46" s="103"/>
      <c r="GPR46" s="103"/>
      <c r="GPS46" s="103"/>
      <c r="GPT46" s="103"/>
      <c r="GPU46" s="103"/>
      <c r="GPV46" s="103"/>
      <c r="GPW46" s="103"/>
      <c r="GPX46" s="103"/>
      <c r="GPY46" s="103"/>
      <c r="GPZ46" s="103"/>
      <c r="GQA46" s="103"/>
      <c r="GQB46" s="103"/>
      <c r="GQC46" s="103"/>
      <c r="GQD46" s="103"/>
      <c r="GQE46" s="103"/>
      <c r="GQF46" s="103"/>
      <c r="GQG46" s="103"/>
      <c r="GQH46" s="103"/>
      <c r="GQI46" s="103"/>
      <c r="GQJ46" s="103"/>
      <c r="GQK46" s="103"/>
      <c r="GQL46" s="103"/>
      <c r="GQM46" s="103"/>
      <c r="GQN46" s="103"/>
      <c r="GQO46" s="103"/>
      <c r="GQP46" s="103"/>
      <c r="GQQ46" s="103"/>
      <c r="GQR46" s="103"/>
      <c r="GQS46" s="103"/>
      <c r="GQT46" s="103"/>
      <c r="GQU46" s="103"/>
      <c r="GQV46" s="103"/>
      <c r="GQW46" s="103"/>
      <c r="GQX46" s="103"/>
      <c r="GQY46" s="103"/>
      <c r="GQZ46" s="103"/>
      <c r="GRA46" s="103"/>
      <c r="GRB46" s="103"/>
      <c r="GRC46" s="103"/>
      <c r="GRD46" s="103"/>
      <c r="GRE46" s="103"/>
      <c r="GRF46" s="103"/>
      <c r="GRG46" s="103"/>
      <c r="GRH46" s="103"/>
      <c r="GRI46" s="103"/>
      <c r="GRJ46" s="103"/>
      <c r="GRK46" s="103"/>
      <c r="GRL46" s="103"/>
      <c r="GRM46" s="103"/>
      <c r="GRN46" s="103"/>
      <c r="GRO46" s="103"/>
      <c r="GRP46" s="103"/>
      <c r="GRQ46" s="103"/>
      <c r="GRR46" s="103"/>
      <c r="GRS46" s="103"/>
      <c r="GRT46" s="103"/>
      <c r="GRU46" s="103"/>
      <c r="GRV46" s="103"/>
      <c r="GRW46" s="103"/>
      <c r="GRX46" s="103"/>
      <c r="GRY46" s="103"/>
      <c r="GRZ46" s="103"/>
      <c r="GSA46" s="103"/>
      <c r="GSB46" s="103"/>
      <c r="GSC46" s="103"/>
      <c r="GSD46" s="103"/>
      <c r="GSE46" s="103"/>
      <c r="GSF46" s="103"/>
      <c r="GSG46" s="103"/>
      <c r="GSH46" s="103"/>
      <c r="GSI46" s="103"/>
      <c r="GSJ46" s="103"/>
      <c r="GSK46" s="103"/>
      <c r="GSL46" s="103"/>
      <c r="GSM46" s="103"/>
      <c r="GSN46" s="103"/>
      <c r="GSO46" s="103"/>
      <c r="GSP46" s="103"/>
      <c r="GSQ46" s="103"/>
      <c r="GSR46" s="103"/>
      <c r="GSS46" s="103"/>
      <c r="GST46" s="103"/>
      <c r="GSU46" s="103"/>
      <c r="GSV46" s="103"/>
      <c r="GSW46" s="103"/>
      <c r="GSX46" s="103"/>
      <c r="GSY46" s="103"/>
      <c r="GSZ46" s="103"/>
      <c r="GTA46" s="103"/>
      <c r="GTB46" s="103"/>
      <c r="GTC46" s="103"/>
      <c r="GTD46" s="103"/>
      <c r="GTE46" s="103"/>
      <c r="GTF46" s="103"/>
      <c r="GTG46" s="103"/>
      <c r="GTH46" s="103"/>
      <c r="GTI46" s="103"/>
      <c r="GTJ46" s="103"/>
      <c r="GTK46" s="103"/>
      <c r="GTL46" s="103"/>
      <c r="GTM46" s="103"/>
      <c r="GTN46" s="103"/>
      <c r="GTO46" s="103"/>
      <c r="GTP46" s="103"/>
      <c r="GTQ46" s="103"/>
      <c r="GTR46" s="103"/>
      <c r="GTS46" s="103"/>
      <c r="GTT46" s="103"/>
      <c r="GTU46" s="103"/>
      <c r="GTV46" s="103"/>
      <c r="GTW46" s="103"/>
      <c r="GTX46" s="103"/>
      <c r="GTY46" s="103"/>
      <c r="GTZ46" s="103"/>
      <c r="GUA46" s="103"/>
      <c r="GUB46" s="103"/>
      <c r="GUC46" s="103"/>
      <c r="GUD46" s="103"/>
      <c r="GUE46" s="103"/>
      <c r="GUF46" s="103"/>
      <c r="GUG46" s="103"/>
      <c r="GUH46" s="103"/>
      <c r="GUI46" s="103"/>
      <c r="GUJ46" s="103"/>
      <c r="GUK46" s="103"/>
      <c r="GUL46" s="103"/>
      <c r="GUM46" s="103"/>
      <c r="GUN46" s="103"/>
      <c r="GUO46" s="103"/>
      <c r="GUP46" s="103"/>
      <c r="GUQ46" s="103"/>
      <c r="GUR46" s="103"/>
      <c r="GUS46" s="103"/>
      <c r="GUT46" s="103"/>
      <c r="GUU46" s="103"/>
      <c r="GUV46" s="103"/>
      <c r="GUW46" s="103"/>
      <c r="GUX46" s="103"/>
      <c r="GUY46" s="103"/>
      <c r="GUZ46" s="103"/>
      <c r="GVA46" s="103"/>
      <c r="GVB46" s="103"/>
      <c r="GVC46" s="103"/>
      <c r="GVD46" s="103"/>
      <c r="GVE46" s="103"/>
      <c r="GVF46" s="103"/>
      <c r="GVG46" s="103"/>
      <c r="GVH46" s="103"/>
      <c r="GVI46" s="103"/>
      <c r="GVJ46" s="103"/>
      <c r="GVK46" s="103"/>
      <c r="GVL46" s="103"/>
      <c r="GVM46" s="103"/>
      <c r="GVN46" s="103"/>
      <c r="GVO46" s="103"/>
      <c r="GVP46" s="103"/>
      <c r="GVQ46" s="103"/>
      <c r="GVR46" s="103"/>
      <c r="GVS46" s="103"/>
      <c r="GVT46" s="103"/>
      <c r="GVU46" s="103"/>
      <c r="GVV46" s="103"/>
      <c r="GVW46" s="103"/>
      <c r="GVX46" s="103"/>
      <c r="GVY46" s="103"/>
      <c r="GVZ46" s="103"/>
      <c r="GWA46" s="103"/>
      <c r="GWB46" s="103"/>
      <c r="GWC46" s="103"/>
      <c r="GWD46" s="103"/>
      <c r="GWE46" s="103"/>
      <c r="GWF46" s="103"/>
      <c r="GWG46" s="103"/>
      <c r="GWH46" s="103"/>
      <c r="GWI46" s="103"/>
      <c r="GWJ46" s="103"/>
      <c r="GWK46" s="103"/>
      <c r="GWL46" s="103"/>
      <c r="GWM46" s="103"/>
      <c r="GWN46" s="103"/>
      <c r="GWO46" s="103"/>
      <c r="GWP46" s="103"/>
      <c r="GWQ46" s="103"/>
      <c r="GWR46" s="103"/>
      <c r="GWS46" s="103"/>
      <c r="GWT46" s="103"/>
      <c r="GWU46" s="103"/>
      <c r="GWV46" s="103"/>
      <c r="GWW46" s="103"/>
      <c r="GWX46" s="103"/>
      <c r="GWY46" s="103"/>
      <c r="GWZ46" s="103"/>
      <c r="GXA46" s="103"/>
      <c r="GXB46" s="103"/>
      <c r="GXC46" s="103"/>
      <c r="GXD46" s="103"/>
      <c r="GXE46" s="103"/>
      <c r="GXF46" s="103"/>
      <c r="GXG46" s="103"/>
      <c r="GXH46" s="103"/>
      <c r="GXI46" s="103"/>
      <c r="GXJ46" s="103"/>
      <c r="GXK46" s="103"/>
      <c r="GXL46" s="103"/>
      <c r="GXM46" s="103"/>
      <c r="GXN46" s="103"/>
      <c r="GXO46" s="103"/>
      <c r="GXP46" s="103"/>
      <c r="GXQ46" s="103"/>
      <c r="GXR46" s="103"/>
      <c r="GXS46" s="103"/>
      <c r="GXT46" s="103"/>
      <c r="GXU46" s="103"/>
      <c r="GXV46" s="103"/>
      <c r="GXW46" s="103"/>
      <c r="GXX46" s="103"/>
      <c r="GXY46" s="103"/>
      <c r="GXZ46" s="103"/>
      <c r="GYA46" s="103"/>
      <c r="GYB46" s="103"/>
      <c r="GYC46" s="103"/>
      <c r="GYD46" s="103"/>
      <c r="GYE46" s="103"/>
      <c r="GYF46" s="103"/>
      <c r="GYG46" s="103"/>
      <c r="GYH46" s="103"/>
      <c r="GYI46" s="103"/>
      <c r="GYJ46" s="103"/>
      <c r="GYK46" s="103"/>
      <c r="GYL46" s="103"/>
      <c r="GYM46" s="103"/>
      <c r="GYN46" s="103"/>
      <c r="GYO46" s="103"/>
      <c r="GYP46" s="103"/>
      <c r="GYQ46" s="103"/>
      <c r="GYR46" s="103"/>
      <c r="GYS46" s="103"/>
      <c r="GYT46" s="103"/>
      <c r="GYU46" s="103"/>
      <c r="GYV46" s="103"/>
      <c r="GYW46" s="103"/>
      <c r="GYX46" s="103"/>
      <c r="GYY46" s="103"/>
      <c r="GYZ46" s="103"/>
      <c r="GZA46" s="103"/>
      <c r="GZB46" s="103"/>
      <c r="GZC46" s="103"/>
      <c r="GZD46" s="103"/>
      <c r="GZE46" s="103"/>
      <c r="GZF46" s="103"/>
      <c r="GZG46" s="103"/>
      <c r="GZH46" s="103"/>
      <c r="GZI46" s="103"/>
      <c r="GZJ46" s="103"/>
      <c r="GZK46" s="103"/>
      <c r="GZL46" s="103"/>
      <c r="GZM46" s="103"/>
      <c r="GZN46" s="103"/>
      <c r="GZO46" s="103"/>
      <c r="GZP46" s="103"/>
      <c r="GZQ46" s="103"/>
      <c r="GZR46" s="103"/>
      <c r="GZS46" s="103"/>
      <c r="GZT46" s="103"/>
      <c r="GZU46" s="103"/>
      <c r="GZV46" s="103"/>
      <c r="GZW46" s="103"/>
      <c r="GZX46" s="103"/>
      <c r="GZY46" s="103"/>
      <c r="GZZ46" s="103"/>
      <c r="HAA46" s="103"/>
      <c r="HAB46" s="103"/>
      <c r="HAC46" s="103"/>
      <c r="HAD46" s="103"/>
      <c r="HAE46" s="103"/>
      <c r="HAF46" s="103"/>
      <c r="HAG46" s="103"/>
      <c r="HAH46" s="103"/>
      <c r="HAI46" s="103"/>
      <c r="HAJ46" s="103"/>
      <c r="HAK46" s="103"/>
      <c r="HAL46" s="103"/>
      <c r="HAM46" s="103"/>
      <c r="HAN46" s="103"/>
      <c r="HAO46" s="103"/>
      <c r="HAP46" s="103"/>
      <c r="HAQ46" s="103"/>
      <c r="HAR46" s="103"/>
      <c r="HAS46" s="103"/>
      <c r="HAT46" s="103"/>
      <c r="HAU46" s="103"/>
      <c r="HAV46" s="103"/>
      <c r="HAW46" s="103"/>
      <c r="HAX46" s="103"/>
      <c r="HAY46" s="103"/>
      <c r="HAZ46" s="103"/>
      <c r="HBA46" s="103"/>
      <c r="HBB46" s="103"/>
      <c r="HBC46" s="103"/>
      <c r="HBD46" s="103"/>
      <c r="HBE46" s="103"/>
      <c r="HBF46" s="103"/>
      <c r="HBG46" s="103"/>
      <c r="HBH46" s="103"/>
      <c r="HBI46" s="103"/>
      <c r="HBJ46" s="103"/>
      <c r="HBK46" s="103"/>
      <c r="HBL46" s="103"/>
      <c r="HBM46" s="103"/>
      <c r="HBN46" s="103"/>
      <c r="HBO46" s="103"/>
      <c r="HBP46" s="103"/>
      <c r="HBQ46" s="103"/>
      <c r="HBR46" s="103"/>
      <c r="HBS46" s="103"/>
      <c r="HBT46" s="103"/>
      <c r="HBU46" s="103"/>
      <c r="HBV46" s="103"/>
      <c r="HBW46" s="103"/>
      <c r="HBX46" s="103"/>
      <c r="HBY46" s="103"/>
      <c r="HBZ46" s="103"/>
      <c r="HCA46" s="103"/>
      <c r="HCB46" s="103"/>
      <c r="HCC46" s="103"/>
      <c r="HCD46" s="103"/>
      <c r="HCE46" s="103"/>
      <c r="HCF46" s="103"/>
      <c r="HCG46" s="103"/>
      <c r="HCH46" s="103"/>
      <c r="HCI46" s="103"/>
      <c r="HCJ46" s="103"/>
      <c r="HCK46" s="103"/>
      <c r="HCL46" s="103"/>
      <c r="HCM46" s="103"/>
      <c r="HCN46" s="103"/>
      <c r="HCO46" s="103"/>
      <c r="HCP46" s="103"/>
      <c r="HCQ46" s="103"/>
      <c r="HCR46" s="103"/>
      <c r="HCS46" s="103"/>
      <c r="HCT46" s="103"/>
      <c r="HCU46" s="103"/>
      <c r="HCV46" s="103"/>
      <c r="HCW46" s="103"/>
      <c r="HCX46" s="103"/>
      <c r="HCY46" s="103"/>
      <c r="HCZ46" s="103"/>
      <c r="HDA46" s="103"/>
      <c r="HDB46" s="103"/>
      <c r="HDC46" s="103"/>
      <c r="HDD46" s="103"/>
      <c r="HDE46" s="103"/>
      <c r="HDF46" s="103"/>
      <c r="HDG46" s="103"/>
      <c r="HDH46" s="103"/>
      <c r="HDI46" s="103"/>
      <c r="HDJ46" s="103"/>
      <c r="HDK46" s="103"/>
      <c r="HDL46" s="103"/>
      <c r="HDM46" s="103"/>
      <c r="HDN46" s="103"/>
      <c r="HDO46" s="103"/>
      <c r="HDP46" s="103"/>
      <c r="HDQ46" s="103"/>
      <c r="HDR46" s="103"/>
      <c r="HDS46" s="103"/>
      <c r="HDT46" s="103"/>
      <c r="HDU46" s="103"/>
      <c r="HDV46" s="103"/>
      <c r="HDW46" s="103"/>
      <c r="HDX46" s="103"/>
      <c r="HDY46" s="103"/>
      <c r="HDZ46" s="103"/>
      <c r="HEA46" s="103"/>
      <c r="HEB46" s="103"/>
      <c r="HEC46" s="103"/>
      <c r="HED46" s="103"/>
      <c r="HEE46" s="103"/>
      <c r="HEF46" s="103"/>
      <c r="HEG46" s="103"/>
      <c r="HEH46" s="103"/>
      <c r="HEI46" s="103"/>
      <c r="HEJ46" s="103"/>
      <c r="HEK46" s="103"/>
      <c r="HEL46" s="103"/>
      <c r="HEM46" s="103"/>
      <c r="HEN46" s="103"/>
      <c r="HEO46" s="103"/>
      <c r="HEP46" s="103"/>
      <c r="HEQ46" s="103"/>
      <c r="HER46" s="103"/>
      <c r="HES46" s="103"/>
      <c r="HET46" s="103"/>
      <c r="HEU46" s="103"/>
      <c r="HEV46" s="103"/>
      <c r="HEW46" s="103"/>
      <c r="HEX46" s="103"/>
      <c r="HEY46" s="103"/>
      <c r="HEZ46" s="103"/>
      <c r="HFA46" s="103"/>
      <c r="HFB46" s="103"/>
      <c r="HFC46" s="103"/>
      <c r="HFD46" s="103"/>
      <c r="HFE46" s="103"/>
      <c r="HFF46" s="103"/>
      <c r="HFG46" s="103"/>
      <c r="HFH46" s="103"/>
      <c r="HFI46" s="103"/>
      <c r="HFJ46" s="103"/>
      <c r="HFK46" s="103"/>
      <c r="HFL46" s="103"/>
      <c r="HFM46" s="103"/>
      <c r="HFN46" s="103"/>
      <c r="HFO46" s="103"/>
      <c r="HFP46" s="103"/>
      <c r="HFQ46" s="103"/>
      <c r="HFR46" s="103"/>
      <c r="HFS46" s="103"/>
      <c r="HFT46" s="103"/>
      <c r="HFU46" s="103"/>
      <c r="HFV46" s="103"/>
      <c r="HFW46" s="103"/>
      <c r="HFX46" s="103"/>
      <c r="HFY46" s="103"/>
      <c r="HFZ46" s="103"/>
      <c r="HGA46" s="103"/>
      <c r="HGB46" s="103"/>
      <c r="HGC46" s="103"/>
      <c r="HGD46" s="103"/>
      <c r="HGE46" s="103"/>
      <c r="HGF46" s="103"/>
      <c r="HGG46" s="103"/>
      <c r="HGH46" s="103"/>
      <c r="HGI46" s="103"/>
      <c r="HGJ46" s="103"/>
      <c r="HGK46" s="103"/>
      <c r="HGL46" s="103"/>
      <c r="HGM46" s="103"/>
      <c r="HGN46" s="103"/>
      <c r="HGO46" s="103"/>
      <c r="HGP46" s="103"/>
      <c r="HGQ46" s="103"/>
      <c r="HGR46" s="103"/>
      <c r="HGS46" s="103"/>
      <c r="HGT46" s="103"/>
      <c r="HGU46" s="103"/>
      <c r="HGV46" s="103"/>
      <c r="HGW46" s="103"/>
      <c r="HGX46" s="103"/>
      <c r="HGY46" s="103"/>
      <c r="HGZ46" s="103"/>
      <c r="HHA46" s="103"/>
      <c r="HHB46" s="103"/>
      <c r="HHC46" s="103"/>
      <c r="HHD46" s="103"/>
      <c r="HHE46" s="103"/>
      <c r="HHF46" s="103"/>
      <c r="HHG46" s="103"/>
      <c r="HHH46" s="103"/>
      <c r="HHI46" s="103"/>
      <c r="HHJ46" s="103"/>
      <c r="HHK46" s="103"/>
      <c r="HHL46" s="103"/>
      <c r="HHM46" s="103"/>
      <c r="HHN46" s="103"/>
      <c r="HHO46" s="103"/>
      <c r="HHP46" s="103"/>
      <c r="HHQ46" s="103"/>
      <c r="HHR46" s="103"/>
      <c r="HHS46" s="103"/>
      <c r="HHT46" s="103"/>
      <c r="HHU46" s="103"/>
      <c r="HHV46" s="103"/>
      <c r="HHW46" s="103"/>
      <c r="HHX46" s="103"/>
      <c r="HHY46" s="103"/>
      <c r="HHZ46" s="103"/>
      <c r="HIA46" s="103"/>
      <c r="HIB46" s="103"/>
      <c r="HIC46" s="103"/>
      <c r="HID46" s="103"/>
      <c r="HIE46" s="103"/>
      <c r="HIF46" s="103"/>
      <c r="HIG46" s="103"/>
      <c r="HIH46" s="103"/>
      <c r="HII46" s="103"/>
      <c r="HIJ46" s="103"/>
      <c r="HIK46" s="103"/>
      <c r="HIL46" s="103"/>
      <c r="HIM46" s="103"/>
      <c r="HIN46" s="103"/>
      <c r="HIO46" s="103"/>
      <c r="HIP46" s="103"/>
      <c r="HIQ46" s="103"/>
      <c r="HIR46" s="103"/>
      <c r="HIS46" s="103"/>
      <c r="HIT46" s="103"/>
      <c r="HIU46" s="103"/>
      <c r="HIV46" s="103"/>
      <c r="HIW46" s="103"/>
      <c r="HIX46" s="103"/>
      <c r="HIY46" s="103"/>
      <c r="HIZ46" s="103"/>
      <c r="HJA46" s="103"/>
      <c r="HJB46" s="103"/>
      <c r="HJC46" s="103"/>
      <c r="HJD46" s="103"/>
      <c r="HJE46" s="103"/>
      <c r="HJF46" s="103"/>
      <c r="HJG46" s="103"/>
      <c r="HJH46" s="103"/>
      <c r="HJI46" s="103"/>
      <c r="HJJ46" s="103"/>
      <c r="HJK46" s="103"/>
      <c r="HJL46" s="103"/>
      <c r="HJM46" s="103"/>
      <c r="HJN46" s="103"/>
      <c r="HJO46" s="103"/>
      <c r="HJP46" s="103"/>
      <c r="HJQ46" s="103"/>
      <c r="HJR46" s="103"/>
      <c r="HJS46" s="103"/>
      <c r="HJT46" s="103"/>
      <c r="HJU46" s="103"/>
      <c r="HJV46" s="103"/>
      <c r="HJW46" s="103"/>
      <c r="HJX46" s="103"/>
      <c r="HJY46" s="103"/>
      <c r="HJZ46" s="103"/>
      <c r="HKA46" s="103"/>
      <c r="HKB46" s="103"/>
      <c r="HKC46" s="103"/>
      <c r="HKD46" s="103"/>
      <c r="HKE46" s="103"/>
      <c r="HKF46" s="103"/>
      <c r="HKG46" s="103"/>
      <c r="HKH46" s="103"/>
      <c r="HKI46" s="103"/>
      <c r="HKJ46" s="103"/>
      <c r="HKK46" s="103"/>
      <c r="HKL46" s="103"/>
      <c r="HKM46" s="103"/>
      <c r="HKN46" s="103"/>
      <c r="HKO46" s="103"/>
      <c r="HKP46" s="103"/>
      <c r="HKQ46" s="103"/>
      <c r="HKR46" s="103"/>
      <c r="HKS46" s="103"/>
      <c r="HKT46" s="103"/>
      <c r="HKU46" s="103"/>
      <c r="HKV46" s="103"/>
      <c r="HKW46" s="103"/>
      <c r="HKX46" s="103"/>
      <c r="HKY46" s="103"/>
      <c r="HKZ46" s="103"/>
      <c r="HLA46" s="103"/>
      <c r="HLB46" s="103"/>
      <c r="HLC46" s="103"/>
      <c r="HLD46" s="103"/>
      <c r="HLE46" s="103"/>
      <c r="HLF46" s="103"/>
      <c r="HLG46" s="103"/>
      <c r="HLH46" s="103"/>
      <c r="HLI46" s="103"/>
      <c r="HLJ46" s="103"/>
      <c r="HLK46" s="103"/>
      <c r="HLL46" s="103"/>
      <c r="HLM46" s="103"/>
      <c r="HLN46" s="103"/>
      <c r="HLO46" s="103"/>
      <c r="HLP46" s="103"/>
      <c r="HLQ46" s="103"/>
      <c r="HLR46" s="103"/>
      <c r="HLS46" s="103"/>
      <c r="HLT46" s="103"/>
      <c r="HLU46" s="103"/>
      <c r="HLV46" s="103"/>
      <c r="HLW46" s="103"/>
      <c r="HLX46" s="103"/>
      <c r="HLY46" s="103"/>
      <c r="HLZ46" s="103"/>
      <c r="HMA46" s="103"/>
      <c r="HMB46" s="103"/>
      <c r="HMC46" s="103"/>
      <c r="HMD46" s="103"/>
      <c r="HME46" s="103"/>
      <c r="HMF46" s="103"/>
      <c r="HMG46" s="103"/>
      <c r="HMH46" s="103"/>
      <c r="HMI46" s="103"/>
      <c r="HMJ46" s="103"/>
      <c r="HMK46" s="103"/>
      <c r="HML46" s="103"/>
      <c r="HMM46" s="103"/>
      <c r="HMN46" s="103"/>
      <c r="HMO46" s="103"/>
      <c r="HMP46" s="103"/>
      <c r="HMQ46" s="103"/>
      <c r="HMR46" s="103"/>
      <c r="HMS46" s="103"/>
      <c r="HMT46" s="103"/>
      <c r="HMU46" s="103"/>
      <c r="HMV46" s="103"/>
      <c r="HMW46" s="103"/>
      <c r="HMX46" s="103"/>
      <c r="HMY46" s="103"/>
      <c r="HMZ46" s="103"/>
      <c r="HNA46" s="103"/>
      <c r="HNB46" s="103"/>
      <c r="HNC46" s="103"/>
      <c r="HND46" s="103"/>
      <c r="HNE46" s="103"/>
      <c r="HNF46" s="103"/>
      <c r="HNG46" s="103"/>
      <c r="HNH46" s="103"/>
      <c r="HNI46" s="103"/>
      <c r="HNJ46" s="103"/>
      <c r="HNK46" s="103"/>
      <c r="HNL46" s="103"/>
      <c r="HNM46" s="103"/>
      <c r="HNN46" s="103"/>
      <c r="HNO46" s="103"/>
      <c r="HNP46" s="103"/>
      <c r="HNQ46" s="103"/>
      <c r="HNR46" s="103"/>
      <c r="HNS46" s="103"/>
      <c r="HNT46" s="103"/>
      <c r="HNU46" s="103"/>
      <c r="HNV46" s="103"/>
      <c r="HNW46" s="103"/>
      <c r="HNX46" s="103"/>
      <c r="HNY46" s="103"/>
      <c r="HNZ46" s="103"/>
      <c r="HOA46" s="103"/>
      <c r="HOB46" s="103"/>
      <c r="HOC46" s="103"/>
      <c r="HOD46" s="103"/>
      <c r="HOE46" s="103"/>
      <c r="HOF46" s="103"/>
      <c r="HOG46" s="103"/>
      <c r="HOH46" s="103"/>
      <c r="HOI46" s="103"/>
      <c r="HOJ46" s="103"/>
      <c r="HOK46" s="103"/>
      <c r="HOL46" s="103"/>
      <c r="HOM46" s="103"/>
      <c r="HON46" s="103"/>
      <c r="HOO46" s="103"/>
      <c r="HOP46" s="103"/>
      <c r="HOQ46" s="103"/>
      <c r="HOR46" s="103"/>
      <c r="HOS46" s="103"/>
      <c r="HOT46" s="103"/>
      <c r="HOU46" s="103"/>
      <c r="HOV46" s="103"/>
      <c r="HOW46" s="103"/>
      <c r="HOX46" s="103"/>
      <c r="HOY46" s="103"/>
      <c r="HOZ46" s="103"/>
      <c r="HPA46" s="103"/>
      <c r="HPB46" s="103"/>
      <c r="HPC46" s="103"/>
      <c r="HPD46" s="103"/>
      <c r="HPE46" s="103"/>
      <c r="HPF46" s="103"/>
      <c r="HPG46" s="103"/>
      <c r="HPH46" s="103"/>
      <c r="HPI46" s="103"/>
      <c r="HPJ46" s="103"/>
      <c r="HPK46" s="103"/>
      <c r="HPL46" s="103"/>
      <c r="HPM46" s="103"/>
      <c r="HPN46" s="103"/>
      <c r="HPO46" s="103"/>
      <c r="HPP46" s="103"/>
      <c r="HPQ46" s="103"/>
      <c r="HPR46" s="103"/>
      <c r="HPS46" s="103"/>
      <c r="HPT46" s="103"/>
      <c r="HPU46" s="103"/>
      <c r="HPV46" s="103"/>
      <c r="HPW46" s="103"/>
      <c r="HPX46" s="103"/>
      <c r="HPY46" s="103"/>
      <c r="HPZ46" s="103"/>
      <c r="HQA46" s="103"/>
      <c r="HQB46" s="103"/>
      <c r="HQC46" s="103"/>
      <c r="HQD46" s="103"/>
      <c r="HQE46" s="103"/>
      <c r="HQF46" s="103"/>
      <c r="HQG46" s="103"/>
      <c r="HQH46" s="103"/>
      <c r="HQI46" s="103"/>
      <c r="HQJ46" s="103"/>
      <c r="HQK46" s="103"/>
      <c r="HQL46" s="103"/>
      <c r="HQM46" s="103"/>
      <c r="HQN46" s="103"/>
      <c r="HQO46" s="103"/>
      <c r="HQP46" s="103"/>
      <c r="HQQ46" s="103"/>
      <c r="HQR46" s="103"/>
      <c r="HQS46" s="103"/>
      <c r="HQT46" s="103"/>
      <c r="HQU46" s="103"/>
      <c r="HQV46" s="103"/>
      <c r="HQW46" s="103"/>
      <c r="HQX46" s="103"/>
      <c r="HQY46" s="103"/>
      <c r="HQZ46" s="103"/>
      <c r="HRA46" s="103"/>
      <c r="HRB46" s="103"/>
      <c r="HRC46" s="103"/>
      <c r="HRD46" s="103"/>
      <c r="HRE46" s="103"/>
      <c r="HRF46" s="103"/>
      <c r="HRG46" s="103"/>
      <c r="HRH46" s="103"/>
      <c r="HRI46" s="103"/>
      <c r="HRJ46" s="103"/>
      <c r="HRK46" s="103"/>
      <c r="HRL46" s="103"/>
      <c r="HRM46" s="103"/>
      <c r="HRN46" s="103"/>
      <c r="HRO46" s="103"/>
      <c r="HRP46" s="103"/>
      <c r="HRQ46" s="103"/>
      <c r="HRR46" s="103"/>
      <c r="HRS46" s="103"/>
      <c r="HRT46" s="103"/>
      <c r="HRU46" s="103"/>
      <c r="HRV46" s="103"/>
      <c r="HRW46" s="103"/>
      <c r="HRX46" s="103"/>
      <c r="HRY46" s="103"/>
      <c r="HRZ46" s="103"/>
      <c r="HSA46" s="103"/>
      <c r="HSB46" s="103"/>
      <c r="HSC46" s="103"/>
      <c r="HSD46" s="103"/>
      <c r="HSE46" s="103"/>
      <c r="HSF46" s="103"/>
      <c r="HSG46" s="103"/>
      <c r="HSH46" s="103"/>
      <c r="HSI46" s="103"/>
      <c r="HSJ46" s="103"/>
      <c r="HSK46" s="103"/>
      <c r="HSL46" s="103"/>
      <c r="HSM46" s="103"/>
      <c r="HSN46" s="103"/>
      <c r="HSO46" s="103"/>
      <c r="HSP46" s="103"/>
      <c r="HSQ46" s="103"/>
      <c r="HSR46" s="103"/>
      <c r="HSS46" s="103"/>
      <c r="HST46" s="103"/>
      <c r="HSU46" s="103"/>
      <c r="HSV46" s="103"/>
      <c r="HSW46" s="103"/>
      <c r="HSX46" s="103"/>
      <c r="HSY46" s="103"/>
      <c r="HSZ46" s="103"/>
      <c r="HTA46" s="103"/>
      <c r="HTB46" s="103"/>
      <c r="HTC46" s="103"/>
      <c r="HTD46" s="103"/>
      <c r="HTE46" s="103"/>
      <c r="HTF46" s="103"/>
      <c r="HTG46" s="103"/>
      <c r="HTH46" s="103"/>
      <c r="HTI46" s="103"/>
      <c r="HTJ46" s="103"/>
      <c r="HTK46" s="103"/>
      <c r="HTL46" s="103"/>
      <c r="HTM46" s="103"/>
      <c r="HTN46" s="103"/>
      <c r="HTO46" s="103"/>
      <c r="HTP46" s="103"/>
      <c r="HTQ46" s="103"/>
      <c r="HTR46" s="103"/>
      <c r="HTS46" s="103"/>
      <c r="HTT46" s="103"/>
      <c r="HTU46" s="103"/>
      <c r="HTV46" s="103"/>
      <c r="HTW46" s="103"/>
      <c r="HTX46" s="103"/>
      <c r="HTY46" s="103"/>
      <c r="HTZ46" s="103"/>
      <c r="HUA46" s="103"/>
      <c r="HUB46" s="103"/>
      <c r="HUC46" s="103"/>
      <c r="HUD46" s="103"/>
      <c r="HUE46" s="103"/>
      <c r="HUF46" s="103"/>
      <c r="HUG46" s="103"/>
      <c r="HUH46" s="103"/>
      <c r="HUI46" s="103"/>
      <c r="HUJ46" s="103"/>
      <c r="HUK46" s="103"/>
      <c r="HUL46" s="103"/>
      <c r="HUM46" s="103"/>
      <c r="HUN46" s="103"/>
      <c r="HUO46" s="103"/>
      <c r="HUP46" s="103"/>
      <c r="HUQ46" s="103"/>
      <c r="HUR46" s="103"/>
      <c r="HUS46" s="103"/>
      <c r="HUT46" s="103"/>
      <c r="HUU46" s="103"/>
      <c r="HUV46" s="103"/>
      <c r="HUW46" s="103"/>
      <c r="HUX46" s="103"/>
      <c r="HUY46" s="103"/>
      <c r="HUZ46" s="103"/>
      <c r="HVA46" s="103"/>
      <c r="HVB46" s="103"/>
      <c r="HVC46" s="103"/>
      <c r="HVD46" s="103"/>
      <c r="HVE46" s="103"/>
      <c r="HVF46" s="103"/>
      <c r="HVG46" s="103"/>
      <c r="HVH46" s="103"/>
      <c r="HVI46" s="103"/>
      <c r="HVJ46" s="103"/>
      <c r="HVK46" s="103"/>
      <c r="HVL46" s="103"/>
      <c r="HVM46" s="103"/>
      <c r="HVN46" s="103"/>
      <c r="HVO46" s="103"/>
      <c r="HVP46" s="103"/>
      <c r="HVQ46" s="103"/>
      <c r="HVR46" s="103"/>
      <c r="HVS46" s="103"/>
      <c r="HVT46" s="103"/>
      <c r="HVU46" s="103"/>
      <c r="HVV46" s="103"/>
      <c r="HVW46" s="103"/>
      <c r="HVX46" s="103"/>
      <c r="HVY46" s="103"/>
      <c r="HVZ46" s="103"/>
      <c r="HWA46" s="103"/>
      <c r="HWB46" s="103"/>
      <c r="HWC46" s="103"/>
      <c r="HWD46" s="103"/>
      <c r="HWE46" s="103"/>
      <c r="HWF46" s="103"/>
      <c r="HWG46" s="103"/>
      <c r="HWH46" s="103"/>
      <c r="HWI46" s="103"/>
      <c r="HWJ46" s="103"/>
      <c r="HWK46" s="103"/>
      <c r="HWL46" s="103"/>
      <c r="HWM46" s="103"/>
      <c r="HWN46" s="103"/>
      <c r="HWO46" s="103"/>
      <c r="HWP46" s="103"/>
      <c r="HWQ46" s="103"/>
      <c r="HWR46" s="103"/>
      <c r="HWS46" s="103"/>
      <c r="HWT46" s="103"/>
      <c r="HWU46" s="103"/>
      <c r="HWV46" s="103"/>
      <c r="HWW46" s="103"/>
      <c r="HWX46" s="103"/>
      <c r="HWY46" s="103"/>
      <c r="HWZ46" s="103"/>
      <c r="HXA46" s="103"/>
      <c r="HXB46" s="103"/>
      <c r="HXC46" s="103"/>
      <c r="HXD46" s="103"/>
      <c r="HXE46" s="103"/>
      <c r="HXF46" s="103"/>
      <c r="HXG46" s="103"/>
      <c r="HXH46" s="103"/>
      <c r="HXI46" s="103"/>
      <c r="HXJ46" s="103"/>
      <c r="HXK46" s="103"/>
      <c r="HXL46" s="103"/>
      <c r="HXM46" s="103"/>
      <c r="HXN46" s="103"/>
      <c r="HXO46" s="103"/>
      <c r="HXP46" s="103"/>
      <c r="HXQ46" s="103"/>
      <c r="HXR46" s="103"/>
      <c r="HXS46" s="103"/>
      <c r="HXT46" s="103"/>
      <c r="HXU46" s="103"/>
      <c r="HXV46" s="103"/>
      <c r="HXW46" s="103"/>
      <c r="HXX46" s="103"/>
      <c r="HXY46" s="103"/>
      <c r="HXZ46" s="103"/>
      <c r="HYA46" s="103"/>
      <c r="HYB46" s="103"/>
      <c r="HYC46" s="103"/>
      <c r="HYD46" s="103"/>
      <c r="HYE46" s="103"/>
      <c r="HYF46" s="103"/>
      <c r="HYG46" s="103"/>
      <c r="HYH46" s="103"/>
      <c r="HYI46" s="103"/>
      <c r="HYJ46" s="103"/>
      <c r="HYK46" s="103"/>
      <c r="HYL46" s="103"/>
      <c r="HYM46" s="103"/>
      <c r="HYN46" s="103"/>
      <c r="HYO46" s="103"/>
      <c r="HYP46" s="103"/>
      <c r="HYQ46" s="103"/>
      <c r="HYR46" s="103"/>
      <c r="HYS46" s="103"/>
      <c r="HYT46" s="103"/>
      <c r="HYU46" s="103"/>
      <c r="HYV46" s="103"/>
      <c r="HYW46" s="103"/>
      <c r="HYX46" s="103"/>
      <c r="HYY46" s="103"/>
      <c r="HYZ46" s="103"/>
      <c r="HZA46" s="103"/>
      <c r="HZB46" s="103"/>
      <c r="HZC46" s="103"/>
      <c r="HZD46" s="103"/>
      <c r="HZE46" s="103"/>
      <c r="HZF46" s="103"/>
      <c r="HZG46" s="103"/>
      <c r="HZH46" s="103"/>
      <c r="HZI46" s="103"/>
      <c r="HZJ46" s="103"/>
      <c r="HZK46" s="103"/>
      <c r="HZL46" s="103"/>
      <c r="HZM46" s="103"/>
      <c r="HZN46" s="103"/>
      <c r="HZO46" s="103"/>
      <c r="HZP46" s="103"/>
      <c r="HZQ46" s="103"/>
      <c r="HZR46" s="103"/>
      <c r="HZS46" s="103"/>
      <c r="HZT46" s="103"/>
      <c r="HZU46" s="103"/>
      <c r="HZV46" s="103"/>
      <c r="HZW46" s="103"/>
      <c r="HZX46" s="103"/>
      <c r="HZY46" s="103"/>
      <c r="HZZ46" s="103"/>
      <c r="IAA46" s="103"/>
      <c r="IAB46" s="103"/>
      <c r="IAC46" s="103"/>
      <c r="IAD46" s="103"/>
      <c r="IAE46" s="103"/>
      <c r="IAF46" s="103"/>
      <c r="IAG46" s="103"/>
      <c r="IAH46" s="103"/>
      <c r="IAI46" s="103"/>
      <c r="IAJ46" s="103"/>
      <c r="IAK46" s="103"/>
      <c r="IAL46" s="103"/>
      <c r="IAM46" s="103"/>
      <c r="IAN46" s="103"/>
      <c r="IAO46" s="103"/>
      <c r="IAP46" s="103"/>
      <c r="IAQ46" s="103"/>
      <c r="IAR46" s="103"/>
      <c r="IAS46" s="103"/>
      <c r="IAT46" s="103"/>
      <c r="IAU46" s="103"/>
      <c r="IAV46" s="103"/>
      <c r="IAW46" s="103"/>
      <c r="IAX46" s="103"/>
      <c r="IAY46" s="103"/>
      <c r="IAZ46" s="103"/>
      <c r="IBA46" s="103"/>
      <c r="IBB46" s="103"/>
      <c r="IBC46" s="103"/>
      <c r="IBD46" s="103"/>
      <c r="IBE46" s="103"/>
      <c r="IBF46" s="103"/>
      <c r="IBG46" s="103"/>
      <c r="IBH46" s="103"/>
      <c r="IBI46" s="103"/>
      <c r="IBJ46" s="103"/>
      <c r="IBK46" s="103"/>
      <c r="IBL46" s="103"/>
      <c r="IBM46" s="103"/>
      <c r="IBN46" s="103"/>
      <c r="IBO46" s="103"/>
      <c r="IBP46" s="103"/>
      <c r="IBQ46" s="103"/>
      <c r="IBR46" s="103"/>
      <c r="IBS46" s="103"/>
      <c r="IBT46" s="103"/>
      <c r="IBU46" s="103"/>
      <c r="IBV46" s="103"/>
      <c r="IBW46" s="103"/>
      <c r="IBX46" s="103"/>
      <c r="IBY46" s="103"/>
      <c r="IBZ46" s="103"/>
      <c r="ICA46" s="103"/>
      <c r="ICB46" s="103"/>
      <c r="ICC46" s="103"/>
      <c r="ICD46" s="103"/>
      <c r="ICE46" s="103"/>
      <c r="ICF46" s="103"/>
      <c r="ICG46" s="103"/>
      <c r="ICH46" s="103"/>
      <c r="ICI46" s="103"/>
      <c r="ICJ46" s="103"/>
      <c r="ICK46" s="103"/>
      <c r="ICL46" s="103"/>
      <c r="ICM46" s="103"/>
      <c r="ICN46" s="103"/>
      <c r="ICO46" s="103"/>
      <c r="ICP46" s="103"/>
      <c r="ICQ46" s="103"/>
      <c r="ICR46" s="103"/>
      <c r="ICS46" s="103"/>
      <c r="ICT46" s="103"/>
      <c r="ICU46" s="103"/>
      <c r="ICV46" s="103"/>
      <c r="ICW46" s="103"/>
      <c r="ICX46" s="103"/>
      <c r="ICY46" s="103"/>
      <c r="ICZ46" s="103"/>
      <c r="IDA46" s="103"/>
      <c r="IDB46" s="103"/>
      <c r="IDC46" s="103"/>
      <c r="IDD46" s="103"/>
      <c r="IDE46" s="103"/>
      <c r="IDF46" s="103"/>
      <c r="IDG46" s="103"/>
      <c r="IDH46" s="103"/>
      <c r="IDI46" s="103"/>
      <c r="IDJ46" s="103"/>
      <c r="IDK46" s="103"/>
      <c r="IDL46" s="103"/>
      <c r="IDM46" s="103"/>
      <c r="IDN46" s="103"/>
      <c r="IDO46" s="103"/>
      <c r="IDP46" s="103"/>
      <c r="IDQ46" s="103"/>
      <c r="IDR46" s="103"/>
      <c r="IDS46" s="103"/>
      <c r="IDT46" s="103"/>
      <c r="IDU46" s="103"/>
      <c r="IDV46" s="103"/>
      <c r="IDW46" s="103"/>
      <c r="IDX46" s="103"/>
      <c r="IDY46" s="103"/>
      <c r="IDZ46" s="103"/>
      <c r="IEA46" s="103"/>
      <c r="IEB46" s="103"/>
      <c r="IEC46" s="103"/>
      <c r="IED46" s="103"/>
      <c r="IEE46" s="103"/>
      <c r="IEF46" s="103"/>
      <c r="IEG46" s="103"/>
      <c r="IEH46" s="103"/>
      <c r="IEI46" s="103"/>
      <c r="IEJ46" s="103"/>
      <c r="IEK46" s="103"/>
      <c r="IEL46" s="103"/>
      <c r="IEM46" s="103"/>
      <c r="IEN46" s="103"/>
      <c r="IEO46" s="103"/>
      <c r="IEP46" s="103"/>
      <c r="IEQ46" s="103"/>
      <c r="IER46" s="103"/>
      <c r="IES46" s="103"/>
      <c r="IET46" s="103"/>
      <c r="IEU46" s="103"/>
      <c r="IEV46" s="103"/>
      <c r="IEW46" s="103"/>
      <c r="IEX46" s="103"/>
      <c r="IEY46" s="103"/>
      <c r="IEZ46" s="103"/>
      <c r="IFA46" s="103"/>
      <c r="IFB46" s="103"/>
      <c r="IFC46" s="103"/>
      <c r="IFD46" s="103"/>
      <c r="IFE46" s="103"/>
      <c r="IFF46" s="103"/>
      <c r="IFG46" s="103"/>
      <c r="IFH46" s="103"/>
      <c r="IFI46" s="103"/>
      <c r="IFJ46" s="103"/>
      <c r="IFK46" s="103"/>
      <c r="IFL46" s="103"/>
      <c r="IFM46" s="103"/>
      <c r="IFN46" s="103"/>
      <c r="IFO46" s="103"/>
      <c r="IFP46" s="103"/>
      <c r="IFQ46" s="103"/>
      <c r="IFR46" s="103"/>
      <c r="IFS46" s="103"/>
      <c r="IFT46" s="103"/>
      <c r="IFU46" s="103"/>
      <c r="IFV46" s="103"/>
      <c r="IFW46" s="103"/>
      <c r="IFX46" s="103"/>
      <c r="IFY46" s="103"/>
      <c r="IFZ46" s="103"/>
      <c r="IGA46" s="103"/>
      <c r="IGB46" s="103"/>
      <c r="IGC46" s="103"/>
      <c r="IGD46" s="103"/>
      <c r="IGE46" s="103"/>
      <c r="IGF46" s="103"/>
      <c r="IGG46" s="103"/>
      <c r="IGH46" s="103"/>
      <c r="IGI46" s="103"/>
      <c r="IGJ46" s="103"/>
      <c r="IGK46" s="103"/>
      <c r="IGL46" s="103"/>
      <c r="IGM46" s="103"/>
      <c r="IGN46" s="103"/>
      <c r="IGO46" s="103"/>
      <c r="IGP46" s="103"/>
      <c r="IGQ46" s="103"/>
      <c r="IGR46" s="103"/>
      <c r="IGS46" s="103"/>
      <c r="IGT46" s="103"/>
      <c r="IGU46" s="103"/>
      <c r="IGV46" s="103"/>
      <c r="IGW46" s="103"/>
      <c r="IGX46" s="103"/>
      <c r="IGY46" s="103"/>
      <c r="IGZ46" s="103"/>
      <c r="IHA46" s="103"/>
      <c r="IHB46" s="103"/>
      <c r="IHC46" s="103"/>
      <c r="IHD46" s="103"/>
      <c r="IHE46" s="103"/>
      <c r="IHF46" s="103"/>
      <c r="IHG46" s="103"/>
      <c r="IHH46" s="103"/>
      <c r="IHI46" s="103"/>
      <c r="IHJ46" s="103"/>
      <c r="IHK46" s="103"/>
      <c r="IHL46" s="103"/>
      <c r="IHM46" s="103"/>
      <c r="IHN46" s="103"/>
      <c r="IHO46" s="103"/>
      <c r="IHP46" s="103"/>
      <c r="IHQ46" s="103"/>
      <c r="IHR46" s="103"/>
      <c r="IHS46" s="103"/>
      <c r="IHT46" s="103"/>
      <c r="IHU46" s="103"/>
      <c r="IHV46" s="103"/>
      <c r="IHW46" s="103"/>
      <c r="IHX46" s="103"/>
      <c r="IHY46" s="103"/>
      <c r="IHZ46" s="103"/>
      <c r="IIA46" s="103"/>
      <c r="IIB46" s="103"/>
      <c r="IIC46" s="103"/>
      <c r="IID46" s="103"/>
      <c r="IIE46" s="103"/>
      <c r="IIF46" s="103"/>
      <c r="IIG46" s="103"/>
      <c r="IIH46" s="103"/>
      <c r="III46" s="103"/>
      <c r="IIJ46" s="103"/>
      <c r="IIK46" s="103"/>
      <c r="IIL46" s="103"/>
      <c r="IIM46" s="103"/>
      <c r="IIN46" s="103"/>
      <c r="IIO46" s="103"/>
      <c r="IIP46" s="103"/>
      <c r="IIQ46" s="103"/>
      <c r="IIR46" s="103"/>
      <c r="IIS46" s="103"/>
      <c r="IIT46" s="103"/>
      <c r="IIU46" s="103"/>
      <c r="IIV46" s="103"/>
      <c r="IIW46" s="103"/>
      <c r="IIX46" s="103"/>
      <c r="IIY46" s="103"/>
      <c r="IIZ46" s="103"/>
      <c r="IJA46" s="103"/>
      <c r="IJB46" s="103"/>
      <c r="IJC46" s="103"/>
      <c r="IJD46" s="103"/>
      <c r="IJE46" s="103"/>
      <c r="IJF46" s="103"/>
      <c r="IJG46" s="103"/>
      <c r="IJH46" s="103"/>
      <c r="IJI46" s="103"/>
      <c r="IJJ46" s="103"/>
      <c r="IJK46" s="103"/>
      <c r="IJL46" s="103"/>
      <c r="IJM46" s="103"/>
      <c r="IJN46" s="103"/>
      <c r="IJO46" s="103"/>
      <c r="IJP46" s="103"/>
      <c r="IJQ46" s="103"/>
      <c r="IJR46" s="103"/>
      <c r="IJS46" s="103"/>
      <c r="IJT46" s="103"/>
      <c r="IJU46" s="103"/>
      <c r="IJV46" s="103"/>
      <c r="IJW46" s="103"/>
      <c r="IJX46" s="103"/>
      <c r="IJY46" s="103"/>
      <c r="IJZ46" s="103"/>
      <c r="IKA46" s="103"/>
      <c r="IKB46" s="103"/>
      <c r="IKC46" s="103"/>
      <c r="IKD46" s="103"/>
      <c r="IKE46" s="103"/>
      <c r="IKF46" s="103"/>
      <c r="IKG46" s="103"/>
      <c r="IKH46" s="103"/>
      <c r="IKI46" s="103"/>
      <c r="IKJ46" s="103"/>
      <c r="IKK46" s="103"/>
      <c r="IKL46" s="103"/>
      <c r="IKM46" s="103"/>
      <c r="IKN46" s="103"/>
      <c r="IKO46" s="103"/>
      <c r="IKP46" s="103"/>
      <c r="IKQ46" s="103"/>
      <c r="IKR46" s="103"/>
      <c r="IKS46" s="103"/>
      <c r="IKT46" s="103"/>
      <c r="IKU46" s="103"/>
      <c r="IKV46" s="103"/>
      <c r="IKW46" s="103"/>
      <c r="IKX46" s="103"/>
      <c r="IKY46" s="103"/>
      <c r="IKZ46" s="103"/>
      <c r="ILA46" s="103"/>
      <c r="ILB46" s="103"/>
      <c r="ILC46" s="103"/>
      <c r="ILD46" s="103"/>
      <c r="ILE46" s="103"/>
      <c r="ILF46" s="103"/>
      <c r="ILG46" s="103"/>
      <c r="ILH46" s="103"/>
      <c r="ILI46" s="103"/>
      <c r="ILJ46" s="103"/>
      <c r="ILK46" s="103"/>
      <c r="ILL46" s="103"/>
      <c r="ILM46" s="103"/>
      <c r="ILN46" s="103"/>
      <c r="ILO46" s="103"/>
      <c r="ILP46" s="103"/>
      <c r="ILQ46" s="103"/>
      <c r="ILR46" s="103"/>
      <c r="ILS46" s="103"/>
      <c r="ILT46" s="103"/>
      <c r="ILU46" s="103"/>
      <c r="ILV46" s="103"/>
      <c r="ILW46" s="103"/>
      <c r="ILX46" s="103"/>
      <c r="ILY46" s="103"/>
      <c r="ILZ46" s="103"/>
      <c r="IMA46" s="103"/>
      <c r="IMB46" s="103"/>
      <c r="IMC46" s="103"/>
      <c r="IMD46" s="103"/>
      <c r="IME46" s="103"/>
      <c r="IMF46" s="103"/>
      <c r="IMG46" s="103"/>
      <c r="IMH46" s="103"/>
      <c r="IMI46" s="103"/>
      <c r="IMJ46" s="103"/>
      <c r="IMK46" s="103"/>
      <c r="IML46" s="103"/>
      <c r="IMM46" s="103"/>
      <c r="IMN46" s="103"/>
      <c r="IMO46" s="103"/>
      <c r="IMP46" s="103"/>
      <c r="IMQ46" s="103"/>
      <c r="IMR46" s="103"/>
      <c r="IMS46" s="103"/>
      <c r="IMT46" s="103"/>
      <c r="IMU46" s="103"/>
      <c r="IMV46" s="103"/>
      <c r="IMW46" s="103"/>
      <c r="IMX46" s="103"/>
      <c r="IMY46" s="103"/>
      <c r="IMZ46" s="103"/>
      <c r="INA46" s="103"/>
      <c r="INB46" s="103"/>
      <c r="INC46" s="103"/>
      <c r="IND46" s="103"/>
      <c r="INE46" s="103"/>
      <c r="INF46" s="103"/>
      <c r="ING46" s="103"/>
      <c r="INH46" s="103"/>
      <c r="INI46" s="103"/>
      <c r="INJ46" s="103"/>
      <c r="INK46" s="103"/>
      <c r="INL46" s="103"/>
      <c r="INM46" s="103"/>
      <c r="INN46" s="103"/>
      <c r="INO46" s="103"/>
      <c r="INP46" s="103"/>
      <c r="INQ46" s="103"/>
      <c r="INR46" s="103"/>
      <c r="INS46" s="103"/>
      <c r="INT46" s="103"/>
      <c r="INU46" s="103"/>
      <c r="INV46" s="103"/>
      <c r="INW46" s="103"/>
      <c r="INX46" s="103"/>
      <c r="INY46" s="103"/>
      <c r="INZ46" s="103"/>
      <c r="IOA46" s="103"/>
      <c r="IOB46" s="103"/>
      <c r="IOC46" s="103"/>
      <c r="IOD46" s="103"/>
      <c r="IOE46" s="103"/>
      <c r="IOF46" s="103"/>
      <c r="IOG46" s="103"/>
      <c r="IOH46" s="103"/>
      <c r="IOI46" s="103"/>
      <c r="IOJ46" s="103"/>
      <c r="IOK46" s="103"/>
      <c r="IOL46" s="103"/>
      <c r="IOM46" s="103"/>
      <c r="ION46" s="103"/>
      <c r="IOO46" s="103"/>
      <c r="IOP46" s="103"/>
      <c r="IOQ46" s="103"/>
      <c r="IOR46" s="103"/>
      <c r="IOS46" s="103"/>
      <c r="IOT46" s="103"/>
      <c r="IOU46" s="103"/>
      <c r="IOV46" s="103"/>
      <c r="IOW46" s="103"/>
      <c r="IOX46" s="103"/>
      <c r="IOY46" s="103"/>
      <c r="IOZ46" s="103"/>
      <c r="IPA46" s="103"/>
      <c r="IPB46" s="103"/>
      <c r="IPC46" s="103"/>
      <c r="IPD46" s="103"/>
      <c r="IPE46" s="103"/>
      <c r="IPF46" s="103"/>
      <c r="IPG46" s="103"/>
      <c r="IPH46" s="103"/>
      <c r="IPI46" s="103"/>
      <c r="IPJ46" s="103"/>
      <c r="IPK46" s="103"/>
      <c r="IPL46" s="103"/>
      <c r="IPM46" s="103"/>
      <c r="IPN46" s="103"/>
      <c r="IPO46" s="103"/>
      <c r="IPP46" s="103"/>
      <c r="IPQ46" s="103"/>
      <c r="IPR46" s="103"/>
      <c r="IPS46" s="103"/>
      <c r="IPT46" s="103"/>
      <c r="IPU46" s="103"/>
      <c r="IPV46" s="103"/>
      <c r="IPW46" s="103"/>
      <c r="IPX46" s="103"/>
      <c r="IPY46" s="103"/>
      <c r="IPZ46" s="103"/>
      <c r="IQA46" s="103"/>
      <c r="IQB46" s="103"/>
      <c r="IQC46" s="103"/>
      <c r="IQD46" s="103"/>
      <c r="IQE46" s="103"/>
      <c r="IQF46" s="103"/>
      <c r="IQG46" s="103"/>
      <c r="IQH46" s="103"/>
      <c r="IQI46" s="103"/>
      <c r="IQJ46" s="103"/>
      <c r="IQK46" s="103"/>
      <c r="IQL46" s="103"/>
      <c r="IQM46" s="103"/>
      <c r="IQN46" s="103"/>
      <c r="IQO46" s="103"/>
      <c r="IQP46" s="103"/>
      <c r="IQQ46" s="103"/>
      <c r="IQR46" s="103"/>
      <c r="IQS46" s="103"/>
      <c r="IQT46" s="103"/>
      <c r="IQU46" s="103"/>
      <c r="IQV46" s="103"/>
      <c r="IQW46" s="103"/>
      <c r="IQX46" s="103"/>
      <c r="IQY46" s="103"/>
      <c r="IQZ46" s="103"/>
      <c r="IRA46" s="103"/>
      <c r="IRB46" s="103"/>
      <c r="IRC46" s="103"/>
      <c r="IRD46" s="103"/>
      <c r="IRE46" s="103"/>
      <c r="IRF46" s="103"/>
      <c r="IRG46" s="103"/>
      <c r="IRH46" s="103"/>
      <c r="IRI46" s="103"/>
      <c r="IRJ46" s="103"/>
      <c r="IRK46" s="103"/>
      <c r="IRL46" s="103"/>
      <c r="IRM46" s="103"/>
      <c r="IRN46" s="103"/>
      <c r="IRO46" s="103"/>
      <c r="IRP46" s="103"/>
      <c r="IRQ46" s="103"/>
      <c r="IRR46" s="103"/>
      <c r="IRS46" s="103"/>
      <c r="IRT46" s="103"/>
      <c r="IRU46" s="103"/>
      <c r="IRV46" s="103"/>
      <c r="IRW46" s="103"/>
      <c r="IRX46" s="103"/>
      <c r="IRY46" s="103"/>
      <c r="IRZ46" s="103"/>
      <c r="ISA46" s="103"/>
      <c r="ISB46" s="103"/>
      <c r="ISC46" s="103"/>
      <c r="ISD46" s="103"/>
      <c r="ISE46" s="103"/>
      <c r="ISF46" s="103"/>
      <c r="ISG46" s="103"/>
      <c r="ISH46" s="103"/>
      <c r="ISI46" s="103"/>
      <c r="ISJ46" s="103"/>
      <c r="ISK46" s="103"/>
      <c r="ISL46" s="103"/>
      <c r="ISM46" s="103"/>
      <c r="ISN46" s="103"/>
      <c r="ISO46" s="103"/>
      <c r="ISP46" s="103"/>
      <c r="ISQ46" s="103"/>
      <c r="ISR46" s="103"/>
      <c r="ISS46" s="103"/>
      <c r="IST46" s="103"/>
      <c r="ISU46" s="103"/>
      <c r="ISV46" s="103"/>
      <c r="ISW46" s="103"/>
      <c r="ISX46" s="103"/>
      <c r="ISY46" s="103"/>
      <c r="ISZ46" s="103"/>
      <c r="ITA46" s="103"/>
      <c r="ITB46" s="103"/>
      <c r="ITC46" s="103"/>
      <c r="ITD46" s="103"/>
      <c r="ITE46" s="103"/>
      <c r="ITF46" s="103"/>
      <c r="ITG46" s="103"/>
      <c r="ITH46" s="103"/>
      <c r="ITI46" s="103"/>
      <c r="ITJ46" s="103"/>
      <c r="ITK46" s="103"/>
      <c r="ITL46" s="103"/>
      <c r="ITM46" s="103"/>
      <c r="ITN46" s="103"/>
      <c r="ITO46" s="103"/>
      <c r="ITP46" s="103"/>
      <c r="ITQ46" s="103"/>
      <c r="ITR46" s="103"/>
      <c r="ITS46" s="103"/>
      <c r="ITT46" s="103"/>
      <c r="ITU46" s="103"/>
      <c r="ITV46" s="103"/>
      <c r="ITW46" s="103"/>
      <c r="ITX46" s="103"/>
      <c r="ITY46" s="103"/>
      <c r="ITZ46" s="103"/>
      <c r="IUA46" s="103"/>
      <c r="IUB46" s="103"/>
      <c r="IUC46" s="103"/>
      <c r="IUD46" s="103"/>
      <c r="IUE46" s="103"/>
      <c r="IUF46" s="103"/>
      <c r="IUG46" s="103"/>
      <c r="IUH46" s="103"/>
      <c r="IUI46" s="103"/>
      <c r="IUJ46" s="103"/>
      <c r="IUK46" s="103"/>
      <c r="IUL46" s="103"/>
      <c r="IUM46" s="103"/>
      <c r="IUN46" s="103"/>
      <c r="IUO46" s="103"/>
      <c r="IUP46" s="103"/>
      <c r="IUQ46" s="103"/>
      <c r="IUR46" s="103"/>
      <c r="IUS46" s="103"/>
      <c r="IUT46" s="103"/>
      <c r="IUU46" s="103"/>
      <c r="IUV46" s="103"/>
      <c r="IUW46" s="103"/>
      <c r="IUX46" s="103"/>
      <c r="IUY46" s="103"/>
      <c r="IUZ46" s="103"/>
      <c r="IVA46" s="103"/>
      <c r="IVB46" s="103"/>
      <c r="IVC46" s="103"/>
      <c r="IVD46" s="103"/>
      <c r="IVE46" s="103"/>
      <c r="IVF46" s="103"/>
      <c r="IVG46" s="103"/>
      <c r="IVH46" s="103"/>
      <c r="IVI46" s="103"/>
      <c r="IVJ46" s="103"/>
      <c r="IVK46" s="103"/>
      <c r="IVL46" s="103"/>
      <c r="IVM46" s="103"/>
      <c r="IVN46" s="103"/>
      <c r="IVO46" s="103"/>
      <c r="IVP46" s="103"/>
      <c r="IVQ46" s="103"/>
      <c r="IVR46" s="103"/>
      <c r="IVS46" s="103"/>
      <c r="IVT46" s="103"/>
      <c r="IVU46" s="103"/>
      <c r="IVV46" s="103"/>
      <c r="IVW46" s="103"/>
      <c r="IVX46" s="103"/>
      <c r="IVY46" s="103"/>
      <c r="IVZ46" s="103"/>
      <c r="IWA46" s="103"/>
      <c r="IWB46" s="103"/>
      <c r="IWC46" s="103"/>
      <c r="IWD46" s="103"/>
      <c r="IWE46" s="103"/>
      <c r="IWF46" s="103"/>
      <c r="IWG46" s="103"/>
      <c r="IWH46" s="103"/>
      <c r="IWI46" s="103"/>
      <c r="IWJ46" s="103"/>
      <c r="IWK46" s="103"/>
      <c r="IWL46" s="103"/>
      <c r="IWM46" s="103"/>
      <c r="IWN46" s="103"/>
      <c r="IWO46" s="103"/>
      <c r="IWP46" s="103"/>
      <c r="IWQ46" s="103"/>
      <c r="IWR46" s="103"/>
      <c r="IWS46" s="103"/>
      <c r="IWT46" s="103"/>
      <c r="IWU46" s="103"/>
      <c r="IWV46" s="103"/>
      <c r="IWW46" s="103"/>
      <c r="IWX46" s="103"/>
      <c r="IWY46" s="103"/>
      <c r="IWZ46" s="103"/>
      <c r="IXA46" s="103"/>
      <c r="IXB46" s="103"/>
      <c r="IXC46" s="103"/>
      <c r="IXD46" s="103"/>
      <c r="IXE46" s="103"/>
      <c r="IXF46" s="103"/>
      <c r="IXG46" s="103"/>
      <c r="IXH46" s="103"/>
      <c r="IXI46" s="103"/>
      <c r="IXJ46" s="103"/>
      <c r="IXK46" s="103"/>
      <c r="IXL46" s="103"/>
      <c r="IXM46" s="103"/>
      <c r="IXN46" s="103"/>
      <c r="IXO46" s="103"/>
      <c r="IXP46" s="103"/>
      <c r="IXQ46" s="103"/>
      <c r="IXR46" s="103"/>
      <c r="IXS46" s="103"/>
      <c r="IXT46" s="103"/>
      <c r="IXU46" s="103"/>
      <c r="IXV46" s="103"/>
      <c r="IXW46" s="103"/>
      <c r="IXX46" s="103"/>
      <c r="IXY46" s="103"/>
      <c r="IXZ46" s="103"/>
      <c r="IYA46" s="103"/>
      <c r="IYB46" s="103"/>
      <c r="IYC46" s="103"/>
      <c r="IYD46" s="103"/>
      <c r="IYE46" s="103"/>
      <c r="IYF46" s="103"/>
      <c r="IYG46" s="103"/>
      <c r="IYH46" s="103"/>
      <c r="IYI46" s="103"/>
      <c r="IYJ46" s="103"/>
      <c r="IYK46" s="103"/>
      <c r="IYL46" s="103"/>
      <c r="IYM46" s="103"/>
      <c r="IYN46" s="103"/>
      <c r="IYO46" s="103"/>
      <c r="IYP46" s="103"/>
      <c r="IYQ46" s="103"/>
      <c r="IYR46" s="103"/>
      <c r="IYS46" s="103"/>
      <c r="IYT46" s="103"/>
      <c r="IYU46" s="103"/>
      <c r="IYV46" s="103"/>
      <c r="IYW46" s="103"/>
      <c r="IYX46" s="103"/>
      <c r="IYY46" s="103"/>
      <c r="IYZ46" s="103"/>
      <c r="IZA46" s="103"/>
      <c r="IZB46" s="103"/>
      <c r="IZC46" s="103"/>
      <c r="IZD46" s="103"/>
      <c r="IZE46" s="103"/>
      <c r="IZF46" s="103"/>
      <c r="IZG46" s="103"/>
      <c r="IZH46" s="103"/>
      <c r="IZI46" s="103"/>
      <c r="IZJ46" s="103"/>
      <c r="IZK46" s="103"/>
      <c r="IZL46" s="103"/>
      <c r="IZM46" s="103"/>
      <c r="IZN46" s="103"/>
      <c r="IZO46" s="103"/>
      <c r="IZP46" s="103"/>
      <c r="IZQ46" s="103"/>
      <c r="IZR46" s="103"/>
      <c r="IZS46" s="103"/>
      <c r="IZT46" s="103"/>
      <c r="IZU46" s="103"/>
      <c r="IZV46" s="103"/>
      <c r="IZW46" s="103"/>
      <c r="IZX46" s="103"/>
      <c r="IZY46" s="103"/>
      <c r="IZZ46" s="103"/>
      <c r="JAA46" s="103"/>
      <c r="JAB46" s="103"/>
      <c r="JAC46" s="103"/>
      <c r="JAD46" s="103"/>
      <c r="JAE46" s="103"/>
      <c r="JAF46" s="103"/>
      <c r="JAG46" s="103"/>
      <c r="JAH46" s="103"/>
      <c r="JAI46" s="103"/>
      <c r="JAJ46" s="103"/>
      <c r="JAK46" s="103"/>
      <c r="JAL46" s="103"/>
      <c r="JAM46" s="103"/>
      <c r="JAN46" s="103"/>
      <c r="JAO46" s="103"/>
      <c r="JAP46" s="103"/>
      <c r="JAQ46" s="103"/>
      <c r="JAR46" s="103"/>
      <c r="JAS46" s="103"/>
      <c r="JAT46" s="103"/>
      <c r="JAU46" s="103"/>
      <c r="JAV46" s="103"/>
      <c r="JAW46" s="103"/>
      <c r="JAX46" s="103"/>
      <c r="JAY46" s="103"/>
      <c r="JAZ46" s="103"/>
      <c r="JBA46" s="103"/>
      <c r="JBB46" s="103"/>
      <c r="JBC46" s="103"/>
      <c r="JBD46" s="103"/>
      <c r="JBE46" s="103"/>
      <c r="JBF46" s="103"/>
      <c r="JBG46" s="103"/>
      <c r="JBH46" s="103"/>
      <c r="JBI46" s="103"/>
      <c r="JBJ46" s="103"/>
      <c r="JBK46" s="103"/>
      <c r="JBL46" s="103"/>
      <c r="JBM46" s="103"/>
      <c r="JBN46" s="103"/>
      <c r="JBO46" s="103"/>
      <c r="JBP46" s="103"/>
      <c r="JBQ46" s="103"/>
      <c r="JBR46" s="103"/>
      <c r="JBS46" s="103"/>
      <c r="JBT46" s="103"/>
      <c r="JBU46" s="103"/>
      <c r="JBV46" s="103"/>
      <c r="JBW46" s="103"/>
      <c r="JBX46" s="103"/>
      <c r="JBY46" s="103"/>
      <c r="JBZ46" s="103"/>
      <c r="JCA46" s="103"/>
      <c r="JCB46" s="103"/>
      <c r="JCC46" s="103"/>
      <c r="JCD46" s="103"/>
      <c r="JCE46" s="103"/>
      <c r="JCF46" s="103"/>
      <c r="JCG46" s="103"/>
      <c r="JCH46" s="103"/>
      <c r="JCI46" s="103"/>
      <c r="JCJ46" s="103"/>
      <c r="JCK46" s="103"/>
      <c r="JCL46" s="103"/>
      <c r="JCM46" s="103"/>
      <c r="JCN46" s="103"/>
      <c r="JCO46" s="103"/>
      <c r="JCP46" s="103"/>
      <c r="JCQ46" s="103"/>
      <c r="JCR46" s="103"/>
      <c r="JCS46" s="103"/>
      <c r="JCT46" s="103"/>
      <c r="JCU46" s="103"/>
      <c r="JCV46" s="103"/>
      <c r="JCW46" s="103"/>
      <c r="JCX46" s="103"/>
      <c r="JCY46" s="103"/>
      <c r="JCZ46" s="103"/>
      <c r="JDA46" s="103"/>
      <c r="JDB46" s="103"/>
      <c r="JDC46" s="103"/>
      <c r="JDD46" s="103"/>
      <c r="JDE46" s="103"/>
      <c r="JDF46" s="103"/>
      <c r="JDG46" s="103"/>
      <c r="JDH46" s="103"/>
      <c r="JDI46" s="103"/>
      <c r="JDJ46" s="103"/>
      <c r="JDK46" s="103"/>
      <c r="JDL46" s="103"/>
      <c r="JDM46" s="103"/>
      <c r="JDN46" s="103"/>
      <c r="JDO46" s="103"/>
      <c r="JDP46" s="103"/>
      <c r="JDQ46" s="103"/>
      <c r="JDR46" s="103"/>
      <c r="JDS46" s="103"/>
      <c r="JDT46" s="103"/>
      <c r="JDU46" s="103"/>
      <c r="JDV46" s="103"/>
      <c r="JDW46" s="103"/>
      <c r="JDX46" s="103"/>
      <c r="JDY46" s="103"/>
      <c r="JDZ46" s="103"/>
      <c r="JEA46" s="103"/>
      <c r="JEB46" s="103"/>
      <c r="JEC46" s="103"/>
      <c r="JED46" s="103"/>
      <c r="JEE46" s="103"/>
      <c r="JEF46" s="103"/>
      <c r="JEG46" s="103"/>
      <c r="JEH46" s="103"/>
      <c r="JEI46" s="103"/>
      <c r="JEJ46" s="103"/>
      <c r="JEK46" s="103"/>
      <c r="JEL46" s="103"/>
      <c r="JEM46" s="103"/>
      <c r="JEN46" s="103"/>
      <c r="JEO46" s="103"/>
      <c r="JEP46" s="103"/>
      <c r="JEQ46" s="103"/>
      <c r="JER46" s="103"/>
      <c r="JES46" s="103"/>
      <c r="JET46" s="103"/>
      <c r="JEU46" s="103"/>
      <c r="JEV46" s="103"/>
      <c r="JEW46" s="103"/>
      <c r="JEX46" s="103"/>
      <c r="JEY46" s="103"/>
      <c r="JEZ46" s="103"/>
      <c r="JFA46" s="103"/>
      <c r="JFB46" s="103"/>
      <c r="JFC46" s="103"/>
      <c r="JFD46" s="103"/>
      <c r="JFE46" s="103"/>
      <c r="JFF46" s="103"/>
      <c r="JFG46" s="103"/>
      <c r="JFH46" s="103"/>
      <c r="JFI46" s="103"/>
      <c r="JFJ46" s="103"/>
      <c r="JFK46" s="103"/>
      <c r="JFL46" s="103"/>
      <c r="JFM46" s="103"/>
      <c r="JFN46" s="103"/>
      <c r="JFO46" s="103"/>
      <c r="JFP46" s="103"/>
      <c r="JFQ46" s="103"/>
      <c r="JFR46" s="103"/>
      <c r="JFS46" s="103"/>
      <c r="JFT46" s="103"/>
      <c r="JFU46" s="103"/>
      <c r="JFV46" s="103"/>
      <c r="JFW46" s="103"/>
      <c r="JFX46" s="103"/>
      <c r="JFY46" s="103"/>
      <c r="JFZ46" s="103"/>
      <c r="JGA46" s="103"/>
      <c r="JGB46" s="103"/>
      <c r="JGC46" s="103"/>
      <c r="JGD46" s="103"/>
      <c r="JGE46" s="103"/>
      <c r="JGF46" s="103"/>
      <c r="JGG46" s="103"/>
      <c r="JGH46" s="103"/>
      <c r="JGI46" s="103"/>
      <c r="JGJ46" s="103"/>
      <c r="JGK46" s="103"/>
      <c r="JGL46" s="103"/>
      <c r="JGM46" s="103"/>
      <c r="JGN46" s="103"/>
      <c r="JGO46" s="103"/>
      <c r="JGP46" s="103"/>
      <c r="JGQ46" s="103"/>
      <c r="JGR46" s="103"/>
      <c r="JGS46" s="103"/>
      <c r="JGT46" s="103"/>
      <c r="JGU46" s="103"/>
      <c r="JGV46" s="103"/>
      <c r="JGW46" s="103"/>
      <c r="JGX46" s="103"/>
      <c r="JGY46" s="103"/>
      <c r="JGZ46" s="103"/>
      <c r="JHA46" s="103"/>
      <c r="JHB46" s="103"/>
      <c r="JHC46" s="103"/>
      <c r="JHD46" s="103"/>
      <c r="JHE46" s="103"/>
      <c r="JHF46" s="103"/>
      <c r="JHG46" s="103"/>
      <c r="JHH46" s="103"/>
      <c r="JHI46" s="103"/>
      <c r="JHJ46" s="103"/>
      <c r="JHK46" s="103"/>
      <c r="JHL46" s="103"/>
      <c r="JHM46" s="103"/>
      <c r="JHN46" s="103"/>
      <c r="JHO46" s="103"/>
      <c r="JHP46" s="103"/>
      <c r="JHQ46" s="103"/>
      <c r="JHR46" s="103"/>
      <c r="JHS46" s="103"/>
      <c r="JHT46" s="103"/>
      <c r="JHU46" s="103"/>
      <c r="JHV46" s="103"/>
      <c r="JHW46" s="103"/>
      <c r="JHX46" s="103"/>
      <c r="JHY46" s="103"/>
      <c r="JHZ46" s="103"/>
      <c r="JIA46" s="103"/>
      <c r="JIB46" s="103"/>
      <c r="JIC46" s="103"/>
      <c r="JID46" s="103"/>
      <c r="JIE46" s="103"/>
      <c r="JIF46" s="103"/>
      <c r="JIG46" s="103"/>
      <c r="JIH46" s="103"/>
      <c r="JII46" s="103"/>
      <c r="JIJ46" s="103"/>
      <c r="JIK46" s="103"/>
      <c r="JIL46" s="103"/>
      <c r="JIM46" s="103"/>
      <c r="JIN46" s="103"/>
      <c r="JIO46" s="103"/>
      <c r="JIP46" s="103"/>
      <c r="JIQ46" s="103"/>
      <c r="JIR46" s="103"/>
      <c r="JIS46" s="103"/>
      <c r="JIT46" s="103"/>
      <c r="JIU46" s="103"/>
      <c r="JIV46" s="103"/>
      <c r="JIW46" s="103"/>
      <c r="JIX46" s="103"/>
      <c r="JIY46" s="103"/>
      <c r="JIZ46" s="103"/>
      <c r="JJA46" s="103"/>
      <c r="JJB46" s="103"/>
      <c r="JJC46" s="103"/>
      <c r="JJD46" s="103"/>
      <c r="JJE46" s="103"/>
      <c r="JJF46" s="103"/>
      <c r="JJG46" s="103"/>
      <c r="JJH46" s="103"/>
      <c r="JJI46" s="103"/>
      <c r="JJJ46" s="103"/>
      <c r="JJK46" s="103"/>
      <c r="JJL46" s="103"/>
      <c r="JJM46" s="103"/>
      <c r="JJN46" s="103"/>
      <c r="JJO46" s="103"/>
      <c r="JJP46" s="103"/>
      <c r="JJQ46" s="103"/>
      <c r="JJR46" s="103"/>
      <c r="JJS46" s="103"/>
      <c r="JJT46" s="103"/>
      <c r="JJU46" s="103"/>
      <c r="JJV46" s="103"/>
      <c r="JJW46" s="103"/>
      <c r="JJX46" s="103"/>
      <c r="JJY46" s="103"/>
      <c r="JJZ46" s="103"/>
      <c r="JKA46" s="103"/>
      <c r="JKB46" s="103"/>
      <c r="JKC46" s="103"/>
      <c r="JKD46" s="103"/>
      <c r="JKE46" s="103"/>
      <c r="JKF46" s="103"/>
      <c r="JKG46" s="103"/>
      <c r="JKH46" s="103"/>
      <c r="JKI46" s="103"/>
      <c r="JKJ46" s="103"/>
      <c r="JKK46" s="103"/>
      <c r="JKL46" s="103"/>
      <c r="JKM46" s="103"/>
      <c r="JKN46" s="103"/>
      <c r="JKO46" s="103"/>
      <c r="JKP46" s="103"/>
      <c r="JKQ46" s="103"/>
      <c r="JKR46" s="103"/>
      <c r="JKS46" s="103"/>
      <c r="JKT46" s="103"/>
      <c r="JKU46" s="103"/>
      <c r="JKV46" s="103"/>
      <c r="JKW46" s="103"/>
      <c r="JKX46" s="103"/>
      <c r="JKY46" s="103"/>
      <c r="JKZ46" s="103"/>
      <c r="JLA46" s="103"/>
      <c r="JLB46" s="103"/>
      <c r="JLC46" s="103"/>
      <c r="JLD46" s="103"/>
      <c r="JLE46" s="103"/>
      <c r="JLF46" s="103"/>
      <c r="JLG46" s="103"/>
      <c r="JLH46" s="103"/>
      <c r="JLI46" s="103"/>
      <c r="JLJ46" s="103"/>
      <c r="JLK46" s="103"/>
      <c r="JLL46" s="103"/>
      <c r="JLM46" s="103"/>
      <c r="JLN46" s="103"/>
      <c r="JLO46" s="103"/>
      <c r="JLP46" s="103"/>
      <c r="JLQ46" s="103"/>
      <c r="JLR46" s="103"/>
      <c r="JLS46" s="103"/>
      <c r="JLT46" s="103"/>
      <c r="JLU46" s="103"/>
      <c r="JLV46" s="103"/>
      <c r="JLW46" s="103"/>
      <c r="JLX46" s="103"/>
      <c r="JLY46" s="103"/>
      <c r="JLZ46" s="103"/>
      <c r="JMA46" s="103"/>
      <c r="JMB46" s="103"/>
      <c r="JMC46" s="103"/>
      <c r="JMD46" s="103"/>
      <c r="JME46" s="103"/>
      <c r="JMF46" s="103"/>
      <c r="JMG46" s="103"/>
      <c r="JMH46" s="103"/>
      <c r="JMI46" s="103"/>
      <c r="JMJ46" s="103"/>
      <c r="JMK46" s="103"/>
      <c r="JML46" s="103"/>
      <c r="JMM46" s="103"/>
      <c r="JMN46" s="103"/>
      <c r="JMO46" s="103"/>
      <c r="JMP46" s="103"/>
      <c r="JMQ46" s="103"/>
      <c r="JMR46" s="103"/>
      <c r="JMS46" s="103"/>
      <c r="JMT46" s="103"/>
      <c r="JMU46" s="103"/>
      <c r="JMV46" s="103"/>
      <c r="JMW46" s="103"/>
      <c r="JMX46" s="103"/>
      <c r="JMY46" s="103"/>
      <c r="JMZ46" s="103"/>
      <c r="JNA46" s="103"/>
      <c r="JNB46" s="103"/>
      <c r="JNC46" s="103"/>
      <c r="JND46" s="103"/>
      <c r="JNE46" s="103"/>
      <c r="JNF46" s="103"/>
      <c r="JNG46" s="103"/>
      <c r="JNH46" s="103"/>
      <c r="JNI46" s="103"/>
      <c r="JNJ46" s="103"/>
      <c r="JNK46" s="103"/>
      <c r="JNL46" s="103"/>
      <c r="JNM46" s="103"/>
      <c r="JNN46" s="103"/>
      <c r="JNO46" s="103"/>
      <c r="JNP46" s="103"/>
      <c r="JNQ46" s="103"/>
      <c r="JNR46" s="103"/>
      <c r="JNS46" s="103"/>
      <c r="JNT46" s="103"/>
      <c r="JNU46" s="103"/>
      <c r="JNV46" s="103"/>
      <c r="JNW46" s="103"/>
      <c r="JNX46" s="103"/>
      <c r="JNY46" s="103"/>
      <c r="JNZ46" s="103"/>
      <c r="JOA46" s="103"/>
      <c r="JOB46" s="103"/>
      <c r="JOC46" s="103"/>
      <c r="JOD46" s="103"/>
      <c r="JOE46" s="103"/>
      <c r="JOF46" s="103"/>
      <c r="JOG46" s="103"/>
      <c r="JOH46" s="103"/>
      <c r="JOI46" s="103"/>
      <c r="JOJ46" s="103"/>
      <c r="JOK46" s="103"/>
      <c r="JOL46" s="103"/>
      <c r="JOM46" s="103"/>
      <c r="JON46" s="103"/>
      <c r="JOO46" s="103"/>
      <c r="JOP46" s="103"/>
      <c r="JOQ46" s="103"/>
      <c r="JOR46" s="103"/>
      <c r="JOS46" s="103"/>
      <c r="JOT46" s="103"/>
      <c r="JOU46" s="103"/>
      <c r="JOV46" s="103"/>
      <c r="JOW46" s="103"/>
      <c r="JOX46" s="103"/>
      <c r="JOY46" s="103"/>
      <c r="JOZ46" s="103"/>
      <c r="JPA46" s="103"/>
      <c r="JPB46" s="103"/>
      <c r="JPC46" s="103"/>
      <c r="JPD46" s="103"/>
      <c r="JPE46" s="103"/>
      <c r="JPF46" s="103"/>
      <c r="JPG46" s="103"/>
      <c r="JPH46" s="103"/>
      <c r="JPI46" s="103"/>
      <c r="JPJ46" s="103"/>
      <c r="JPK46" s="103"/>
      <c r="JPL46" s="103"/>
      <c r="JPM46" s="103"/>
      <c r="JPN46" s="103"/>
      <c r="JPO46" s="103"/>
      <c r="JPP46" s="103"/>
      <c r="JPQ46" s="103"/>
      <c r="JPR46" s="103"/>
      <c r="JPS46" s="103"/>
      <c r="JPT46" s="103"/>
      <c r="JPU46" s="103"/>
      <c r="JPV46" s="103"/>
      <c r="JPW46" s="103"/>
      <c r="JPX46" s="103"/>
      <c r="JPY46" s="103"/>
      <c r="JPZ46" s="103"/>
      <c r="JQA46" s="103"/>
      <c r="JQB46" s="103"/>
      <c r="JQC46" s="103"/>
      <c r="JQD46" s="103"/>
      <c r="JQE46" s="103"/>
      <c r="JQF46" s="103"/>
      <c r="JQG46" s="103"/>
      <c r="JQH46" s="103"/>
      <c r="JQI46" s="103"/>
      <c r="JQJ46" s="103"/>
      <c r="JQK46" s="103"/>
      <c r="JQL46" s="103"/>
      <c r="JQM46" s="103"/>
      <c r="JQN46" s="103"/>
      <c r="JQO46" s="103"/>
      <c r="JQP46" s="103"/>
      <c r="JQQ46" s="103"/>
      <c r="JQR46" s="103"/>
      <c r="JQS46" s="103"/>
      <c r="JQT46" s="103"/>
      <c r="JQU46" s="103"/>
      <c r="JQV46" s="103"/>
      <c r="JQW46" s="103"/>
      <c r="JQX46" s="103"/>
      <c r="JQY46" s="103"/>
      <c r="JQZ46" s="103"/>
      <c r="JRA46" s="103"/>
      <c r="JRB46" s="103"/>
      <c r="JRC46" s="103"/>
      <c r="JRD46" s="103"/>
      <c r="JRE46" s="103"/>
      <c r="JRF46" s="103"/>
      <c r="JRG46" s="103"/>
      <c r="JRH46" s="103"/>
      <c r="JRI46" s="103"/>
      <c r="JRJ46" s="103"/>
      <c r="JRK46" s="103"/>
      <c r="JRL46" s="103"/>
      <c r="JRM46" s="103"/>
      <c r="JRN46" s="103"/>
      <c r="JRO46" s="103"/>
      <c r="JRP46" s="103"/>
      <c r="JRQ46" s="103"/>
      <c r="JRR46" s="103"/>
      <c r="JRS46" s="103"/>
      <c r="JRT46" s="103"/>
      <c r="JRU46" s="103"/>
      <c r="JRV46" s="103"/>
      <c r="JRW46" s="103"/>
      <c r="JRX46" s="103"/>
      <c r="JRY46" s="103"/>
      <c r="JRZ46" s="103"/>
      <c r="JSA46" s="103"/>
      <c r="JSB46" s="103"/>
      <c r="JSC46" s="103"/>
      <c r="JSD46" s="103"/>
      <c r="JSE46" s="103"/>
      <c r="JSF46" s="103"/>
      <c r="JSG46" s="103"/>
      <c r="JSH46" s="103"/>
      <c r="JSI46" s="103"/>
      <c r="JSJ46" s="103"/>
      <c r="JSK46" s="103"/>
      <c r="JSL46" s="103"/>
      <c r="JSM46" s="103"/>
      <c r="JSN46" s="103"/>
      <c r="JSO46" s="103"/>
      <c r="JSP46" s="103"/>
      <c r="JSQ46" s="103"/>
      <c r="JSR46" s="103"/>
      <c r="JSS46" s="103"/>
      <c r="JST46" s="103"/>
      <c r="JSU46" s="103"/>
      <c r="JSV46" s="103"/>
      <c r="JSW46" s="103"/>
      <c r="JSX46" s="103"/>
      <c r="JSY46" s="103"/>
      <c r="JSZ46" s="103"/>
      <c r="JTA46" s="103"/>
      <c r="JTB46" s="103"/>
      <c r="JTC46" s="103"/>
      <c r="JTD46" s="103"/>
      <c r="JTE46" s="103"/>
      <c r="JTF46" s="103"/>
      <c r="JTG46" s="103"/>
      <c r="JTH46" s="103"/>
      <c r="JTI46" s="103"/>
      <c r="JTJ46" s="103"/>
      <c r="JTK46" s="103"/>
      <c r="JTL46" s="103"/>
      <c r="JTM46" s="103"/>
      <c r="JTN46" s="103"/>
      <c r="JTO46" s="103"/>
      <c r="JTP46" s="103"/>
      <c r="JTQ46" s="103"/>
      <c r="JTR46" s="103"/>
      <c r="JTS46" s="103"/>
      <c r="JTT46" s="103"/>
      <c r="JTU46" s="103"/>
      <c r="JTV46" s="103"/>
      <c r="JTW46" s="103"/>
      <c r="JTX46" s="103"/>
      <c r="JTY46" s="103"/>
      <c r="JTZ46" s="103"/>
      <c r="JUA46" s="103"/>
      <c r="JUB46" s="103"/>
      <c r="JUC46" s="103"/>
      <c r="JUD46" s="103"/>
      <c r="JUE46" s="103"/>
      <c r="JUF46" s="103"/>
      <c r="JUG46" s="103"/>
      <c r="JUH46" s="103"/>
      <c r="JUI46" s="103"/>
      <c r="JUJ46" s="103"/>
      <c r="JUK46" s="103"/>
      <c r="JUL46" s="103"/>
      <c r="JUM46" s="103"/>
      <c r="JUN46" s="103"/>
      <c r="JUO46" s="103"/>
      <c r="JUP46" s="103"/>
      <c r="JUQ46" s="103"/>
      <c r="JUR46" s="103"/>
      <c r="JUS46" s="103"/>
      <c r="JUT46" s="103"/>
      <c r="JUU46" s="103"/>
      <c r="JUV46" s="103"/>
      <c r="JUW46" s="103"/>
      <c r="JUX46" s="103"/>
      <c r="JUY46" s="103"/>
      <c r="JUZ46" s="103"/>
      <c r="JVA46" s="103"/>
      <c r="JVB46" s="103"/>
      <c r="JVC46" s="103"/>
      <c r="JVD46" s="103"/>
      <c r="JVE46" s="103"/>
      <c r="JVF46" s="103"/>
      <c r="JVG46" s="103"/>
      <c r="JVH46" s="103"/>
      <c r="JVI46" s="103"/>
      <c r="JVJ46" s="103"/>
      <c r="JVK46" s="103"/>
      <c r="JVL46" s="103"/>
      <c r="JVM46" s="103"/>
      <c r="JVN46" s="103"/>
      <c r="JVO46" s="103"/>
      <c r="JVP46" s="103"/>
      <c r="JVQ46" s="103"/>
      <c r="JVR46" s="103"/>
      <c r="JVS46" s="103"/>
      <c r="JVT46" s="103"/>
      <c r="JVU46" s="103"/>
      <c r="JVV46" s="103"/>
      <c r="JVW46" s="103"/>
      <c r="JVX46" s="103"/>
      <c r="JVY46" s="103"/>
      <c r="JVZ46" s="103"/>
      <c r="JWA46" s="103"/>
      <c r="JWB46" s="103"/>
      <c r="JWC46" s="103"/>
      <c r="JWD46" s="103"/>
      <c r="JWE46" s="103"/>
      <c r="JWF46" s="103"/>
      <c r="JWG46" s="103"/>
      <c r="JWH46" s="103"/>
      <c r="JWI46" s="103"/>
      <c r="JWJ46" s="103"/>
      <c r="JWK46" s="103"/>
      <c r="JWL46" s="103"/>
      <c r="JWM46" s="103"/>
      <c r="JWN46" s="103"/>
      <c r="JWO46" s="103"/>
      <c r="JWP46" s="103"/>
      <c r="JWQ46" s="103"/>
      <c r="JWR46" s="103"/>
      <c r="JWS46" s="103"/>
      <c r="JWT46" s="103"/>
      <c r="JWU46" s="103"/>
      <c r="JWV46" s="103"/>
      <c r="JWW46" s="103"/>
      <c r="JWX46" s="103"/>
      <c r="JWY46" s="103"/>
      <c r="JWZ46" s="103"/>
      <c r="JXA46" s="103"/>
      <c r="JXB46" s="103"/>
      <c r="JXC46" s="103"/>
      <c r="JXD46" s="103"/>
      <c r="JXE46" s="103"/>
      <c r="JXF46" s="103"/>
      <c r="JXG46" s="103"/>
      <c r="JXH46" s="103"/>
      <c r="JXI46" s="103"/>
      <c r="JXJ46" s="103"/>
      <c r="JXK46" s="103"/>
      <c r="JXL46" s="103"/>
      <c r="JXM46" s="103"/>
      <c r="JXN46" s="103"/>
      <c r="JXO46" s="103"/>
      <c r="JXP46" s="103"/>
      <c r="JXQ46" s="103"/>
      <c r="JXR46" s="103"/>
      <c r="JXS46" s="103"/>
      <c r="JXT46" s="103"/>
      <c r="JXU46" s="103"/>
      <c r="JXV46" s="103"/>
      <c r="JXW46" s="103"/>
      <c r="JXX46" s="103"/>
      <c r="JXY46" s="103"/>
      <c r="JXZ46" s="103"/>
      <c r="JYA46" s="103"/>
      <c r="JYB46" s="103"/>
      <c r="JYC46" s="103"/>
      <c r="JYD46" s="103"/>
      <c r="JYE46" s="103"/>
      <c r="JYF46" s="103"/>
      <c r="JYG46" s="103"/>
      <c r="JYH46" s="103"/>
      <c r="JYI46" s="103"/>
      <c r="JYJ46" s="103"/>
      <c r="JYK46" s="103"/>
      <c r="JYL46" s="103"/>
      <c r="JYM46" s="103"/>
      <c r="JYN46" s="103"/>
      <c r="JYO46" s="103"/>
      <c r="JYP46" s="103"/>
      <c r="JYQ46" s="103"/>
      <c r="JYR46" s="103"/>
      <c r="JYS46" s="103"/>
      <c r="JYT46" s="103"/>
      <c r="JYU46" s="103"/>
      <c r="JYV46" s="103"/>
      <c r="JYW46" s="103"/>
      <c r="JYX46" s="103"/>
      <c r="JYY46" s="103"/>
      <c r="JYZ46" s="103"/>
      <c r="JZA46" s="103"/>
      <c r="JZB46" s="103"/>
      <c r="JZC46" s="103"/>
      <c r="JZD46" s="103"/>
      <c r="JZE46" s="103"/>
      <c r="JZF46" s="103"/>
      <c r="JZG46" s="103"/>
      <c r="JZH46" s="103"/>
      <c r="JZI46" s="103"/>
      <c r="JZJ46" s="103"/>
      <c r="JZK46" s="103"/>
      <c r="JZL46" s="103"/>
      <c r="JZM46" s="103"/>
      <c r="JZN46" s="103"/>
      <c r="JZO46" s="103"/>
      <c r="JZP46" s="103"/>
      <c r="JZQ46" s="103"/>
      <c r="JZR46" s="103"/>
      <c r="JZS46" s="103"/>
      <c r="JZT46" s="103"/>
      <c r="JZU46" s="103"/>
      <c r="JZV46" s="103"/>
      <c r="JZW46" s="103"/>
      <c r="JZX46" s="103"/>
      <c r="JZY46" s="103"/>
      <c r="JZZ46" s="103"/>
      <c r="KAA46" s="103"/>
      <c r="KAB46" s="103"/>
      <c r="KAC46" s="103"/>
      <c r="KAD46" s="103"/>
      <c r="KAE46" s="103"/>
      <c r="KAF46" s="103"/>
      <c r="KAG46" s="103"/>
      <c r="KAH46" s="103"/>
      <c r="KAI46" s="103"/>
      <c r="KAJ46" s="103"/>
      <c r="KAK46" s="103"/>
      <c r="KAL46" s="103"/>
      <c r="KAM46" s="103"/>
      <c r="KAN46" s="103"/>
      <c r="KAO46" s="103"/>
      <c r="KAP46" s="103"/>
      <c r="KAQ46" s="103"/>
      <c r="KAR46" s="103"/>
      <c r="KAS46" s="103"/>
      <c r="KAT46" s="103"/>
      <c r="KAU46" s="103"/>
      <c r="KAV46" s="103"/>
      <c r="KAW46" s="103"/>
      <c r="KAX46" s="103"/>
      <c r="KAY46" s="103"/>
      <c r="KAZ46" s="103"/>
      <c r="KBA46" s="103"/>
      <c r="KBB46" s="103"/>
      <c r="KBC46" s="103"/>
      <c r="KBD46" s="103"/>
      <c r="KBE46" s="103"/>
      <c r="KBF46" s="103"/>
      <c r="KBG46" s="103"/>
      <c r="KBH46" s="103"/>
      <c r="KBI46" s="103"/>
      <c r="KBJ46" s="103"/>
      <c r="KBK46" s="103"/>
      <c r="KBL46" s="103"/>
      <c r="KBM46" s="103"/>
      <c r="KBN46" s="103"/>
      <c r="KBO46" s="103"/>
      <c r="KBP46" s="103"/>
      <c r="KBQ46" s="103"/>
      <c r="KBR46" s="103"/>
      <c r="KBS46" s="103"/>
      <c r="KBT46" s="103"/>
      <c r="KBU46" s="103"/>
      <c r="KBV46" s="103"/>
      <c r="KBW46" s="103"/>
      <c r="KBX46" s="103"/>
      <c r="KBY46" s="103"/>
      <c r="KBZ46" s="103"/>
      <c r="KCA46" s="103"/>
      <c r="KCB46" s="103"/>
      <c r="KCC46" s="103"/>
      <c r="KCD46" s="103"/>
      <c r="KCE46" s="103"/>
      <c r="KCF46" s="103"/>
      <c r="KCG46" s="103"/>
      <c r="KCH46" s="103"/>
      <c r="KCI46" s="103"/>
      <c r="KCJ46" s="103"/>
      <c r="KCK46" s="103"/>
      <c r="KCL46" s="103"/>
      <c r="KCM46" s="103"/>
      <c r="KCN46" s="103"/>
      <c r="KCO46" s="103"/>
      <c r="KCP46" s="103"/>
      <c r="KCQ46" s="103"/>
      <c r="KCR46" s="103"/>
      <c r="KCS46" s="103"/>
      <c r="KCT46" s="103"/>
      <c r="KCU46" s="103"/>
      <c r="KCV46" s="103"/>
      <c r="KCW46" s="103"/>
      <c r="KCX46" s="103"/>
      <c r="KCY46" s="103"/>
      <c r="KCZ46" s="103"/>
      <c r="KDA46" s="103"/>
      <c r="KDB46" s="103"/>
      <c r="KDC46" s="103"/>
      <c r="KDD46" s="103"/>
      <c r="KDE46" s="103"/>
      <c r="KDF46" s="103"/>
      <c r="KDG46" s="103"/>
      <c r="KDH46" s="103"/>
      <c r="KDI46" s="103"/>
      <c r="KDJ46" s="103"/>
      <c r="KDK46" s="103"/>
      <c r="KDL46" s="103"/>
      <c r="KDM46" s="103"/>
      <c r="KDN46" s="103"/>
      <c r="KDO46" s="103"/>
      <c r="KDP46" s="103"/>
      <c r="KDQ46" s="103"/>
      <c r="KDR46" s="103"/>
      <c r="KDS46" s="103"/>
      <c r="KDT46" s="103"/>
      <c r="KDU46" s="103"/>
      <c r="KDV46" s="103"/>
      <c r="KDW46" s="103"/>
      <c r="KDX46" s="103"/>
      <c r="KDY46" s="103"/>
      <c r="KDZ46" s="103"/>
      <c r="KEA46" s="103"/>
      <c r="KEB46" s="103"/>
      <c r="KEC46" s="103"/>
      <c r="KED46" s="103"/>
      <c r="KEE46" s="103"/>
      <c r="KEF46" s="103"/>
      <c r="KEG46" s="103"/>
      <c r="KEH46" s="103"/>
      <c r="KEI46" s="103"/>
      <c r="KEJ46" s="103"/>
      <c r="KEK46" s="103"/>
      <c r="KEL46" s="103"/>
      <c r="KEM46" s="103"/>
      <c r="KEN46" s="103"/>
      <c r="KEO46" s="103"/>
      <c r="KEP46" s="103"/>
      <c r="KEQ46" s="103"/>
      <c r="KER46" s="103"/>
      <c r="KES46" s="103"/>
      <c r="KET46" s="103"/>
      <c r="KEU46" s="103"/>
      <c r="KEV46" s="103"/>
      <c r="KEW46" s="103"/>
      <c r="KEX46" s="103"/>
      <c r="KEY46" s="103"/>
      <c r="KEZ46" s="103"/>
      <c r="KFA46" s="103"/>
      <c r="KFB46" s="103"/>
      <c r="KFC46" s="103"/>
      <c r="KFD46" s="103"/>
      <c r="KFE46" s="103"/>
      <c r="KFF46" s="103"/>
      <c r="KFG46" s="103"/>
      <c r="KFH46" s="103"/>
      <c r="KFI46" s="103"/>
      <c r="KFJ46" s="103"/>
      <c r="KFK46" s="103"/>
      <c r="KFL46" s="103"/>
      <c r="KFM46" s="103"/>
      <c r="KFN46" s="103"/>
      <c r="KFO46" s="103"/>
      <c r="KFP46" s="103"/>
      <c r="KFQ46" s="103"/>
      <c r="KFR46" s="103"/>
      <c r="KFS46" s="103"/>
      <c r="KFT46" s="103"/>
      <c r="KFU46" s="103"/>
      <c r="KFV46" s="103"/>
      <c r="KFW46" s="103"/>
      <c r="KFX46" s="103"/>
      <c r="KFY46" s="103"/>
      <c r="KFZ46" s="103"/>
      <c r="KGA46" s="103"/>
      <c r="KGB46" s="103"/>
      <c r="KGC46" s="103"/>
      <c r="KGD46" s="103"/>
      <c r="KGE46" s="103"/>
      <c r="KGF46" s="103"/>
      <c r="KGG46" s="103"/>
      <c r="KGH46" s="103"/>
      <c r="KGI46" s="103"/>
      <c r="KGJ46" s="103"/>
      <c r="KGK46" s="103"/>
      <c r="KGL46" s="103"/>
      <c r="KGM46" s="103"/>
      <c r="KGN46" s="103"/>
      <c r="KGO46" s="103"/>
      <c r="KGP46" s="103"/>
      <c r="KGQ46" s="103"/>
      <c r="KGR46" s="103"/>
      <c r="KGS46" s="103"/>
      <c r="KGT46" s="103"/>
      <c r="KGU46" s="103"/>
      <c r="KGV46" s="103"/>
      <c r="KGW46" s="103"/>
      <c r="KGX46" s="103"/>
      <c r="KGY46" s="103"/>
      <c r="KGZ46" s="103"/>
      <c r="KHA46" s="103"/>
      <c r="KHB46" s="103"/>
      <c r="KHC46" s="103"/>
      <c r="KHD46" s="103"/>
      <c r="KHE46" s="103"/>
      <c r="KHF46" s="103"/>
      <c r="KHG46" s="103"/>
      <c r="KHH46" s="103"/>
      <c r="KHI46" s="103"/>
      <c r="KHJ46" s="103"/>
      <c r="KHK46" s="103"/>
      <c r="KHL46" s="103"/>
      <c r="KHM46" s="103"/>
      <c r="KHN46" s="103"/>
      <c r="KHO46" s="103"/>
      <c r="KHP46" s="103"/>
      <c r="KHQ46" s="103"/>
      <c r="KHR46" s="103"/>
      <c r="KHS46" s="103"/>
      <c r="KHT46" s="103"/>
      <c r="KHU46" s="103"/>
      <c r="KHV46" s="103"/>
      <c r="KHW46" s="103"/>
      <c r="KHX46" s="103"/>
      <c r="KHY46" s="103"/>
      <c r="KHZ46" s="103"/>
      <c r="KIA46" s="103"/>
      <c r="KIB46" s="103"/>
      <c r="KIC46" s="103"/>
      <c r="KID46" s="103"/>
      <c r="KIE46" s="103"/>
      <c r="KIF46" s="103"/>
      <c r="KIG46" s="103"/>
      <c r="KIH46" s="103"/>
      <c r="KII46" s="103"/>
      <c r="KIJ46" s="103"/>
      <c r="KIK46" s="103"/>
      <c r="KIL46" s="103"/>
      <c r="KIM46" s="103"/>
      <c r="KIN46" s="103"/>
      <c r="KIO46" s="103"/>
      <c r="KIP46" s="103"/>
      <c r="KIQ46" s="103"/>
      <c r="KIR46" s="103"/>
      <c r="KIS46" s="103"/>
      <c r="KIT46" s="103"/>
      <c r="KIU46" s="103"/>
      <c r="KIV46" s="103"/>
      <c r="KIW46" s="103"/>
      <c r="KIX46" s="103"/>
      <c r="KIY46" s="103"/>
      <c r="KIZ46" s="103"/>
      <c r="KJA46" s="103"/>
      <c r="KJB46" s="103"/>
      <c r="KJC46" s="103"/>
      <c r="KJD46" s="103"/>
      <c r="KJE46" s="103"/>
      <c r="KJF46" s="103"/>
      <c r="KJG46" s="103"/>
      <c r="KJH46" s="103"/>
      <c r="KJI46" s="103"/>
      <c r="KJJ46" s="103"/>
      <c r="KJK46" s="103"/>
      <c r="KJL46" s="103"/>
      <c r="KJM46" s="103"/>
      <c r="KJN46" s="103"/>
      <c r="KJO46" s="103"/>
      <c r="KJP46" s="103"/>
      <c r="KJQ46" s="103"/>
      <c r="KJR46" s="103"/>
      <c r="KJS46" s="103"/>
      <c r="KJT46" s="103"/>
      <c r="KJU46" s="103"/>
      <c r="KJV46" s="103"/>
      <c r="KJW46" s="103"/>
      <c r="KJX46" s="103"/>
      <c r="KJY46" s="103"/>
      <c r="KJZ46" s="103"/>
      <c r="KKA46" s="103"/>
      <c r="KKB46" s="103"/>
      <c r="KKC46" s="103"/>
      <c r="KKD46" s="103"/>
      <c r="KKE46" s="103"/>
      <c r="KKF46" s="103"/>
      <c r="KKG46" s="103"/>
      <c r="KKH46" s="103"/>
      <c r="KKI46" s="103"/>
      <c r="KKJ46" s="103"/>
      <c r="KKK46" s="103"/>
      <c r="KKL46" s="103"/>
      <c r="KKM46" s="103"/>
      <c r="KKN46" s="103"/>
      <c r="KKO46" s="103"/>
      <c r="KKP46" s="103"/>
      <c r="KKQ46" s="103"/>
      <c r="KKR46" s="103"/>
      <c r="KKS46" s="103"/>
      <c r="KKT46" s="103"/>
      <c r="KKU46" s="103"/>
      <c r="KKV46" s="103"/>
      <c r="KKW46" s="103"/>
      <c r="KKX46" s="103"/>
      <c r="KKY46" s="103"/>
      <c r="KKZ46" s="103"/>
      <c r="KLA46" s="103"/>
      <c r="KLB46" s="103"/>
      <c r="KLC46" s="103"/>
      <c r="KLD46" s="103"/>
      <c r="KLE46" s="103"/>
      <c r="KLF46" s="103"/>
      <c r="KLG46" s="103"/>
      <c r="KLH46" s="103"/>
      <c r="KLI46" s="103"/>
      <c r="KLJ46" s="103"/>
      <c r="KLK46" s="103"/>
      <c r="KLL46" s="103"/>
      <c r="KLM46" s="103"/>
      <c r="KLN46" s="103"/>
      <c r="KLO46" s="103"/>
      <c r="KLP46" s="103"/>
      <c r="KLQ46" s="103"/>
      <c r="KLR46" s="103"/>
      <c r="KLS46" s="103"/>
      <c r="KLT46" s="103"/>
      <c r="KLU46" s="103"/>
      <c r="KLV46" s="103"/>
      <c r="KLW46" s="103"/>
      <c r="KLX46" s="103"/>
      <c r="KLY46" s="103"/>
      <c r="KLZ46" s="103"/>
      <c r="KMA46" s="103"/>
      <c r="KMB46" s="103"/>
      <c r="KMC46" s="103"/>
      <c r="KMD46" s="103"/>
      <c r="KME46" s="103"/>
      <c r="KMF46" s="103"/>
      <c r="KMG46" s="103"/>
      <c r="KMH46" s="103"/>
      <c r="KMI46" s="103"/>
      <c r="KMJ46" s="103"/>
      <c r="KMK46" s="103"/>
      <c r="KML46" s="103"/>
      <c r="KMM46" s="103"/>
      <c r="KMN46" s="103"/>
      <c r="KMO46" s="103"/>
      <c r="KMP46" s="103"/>
      <c r="KMQ46" s="103"/>
      <c r="KMR46" s="103"/>
      <c r="KMS46" s="103"/>
      <c r="KMT46" s="103"/>
      <c r="KMU46" s="103"/>
      <c r="KMV46" s="103"/>
      <c r="KMW46" s="103"/>
      <c r="KMX46" s="103"/>
      <c r="KMY46" s="103"/>
      <c r="KMZ46" s="103"/>
      <c r="KNA46" s="103"/>
      <c r="KNB46" s="103"/>
      <c r="KNC46" s="103"/>
      <c r="KND46" s="103"/>
      <c r="KNE46" s="103"/>
      <c r="KNF46" s="103"/>
      <c r="KNG46" s="103"/>
      <c r="KNH46" s="103"/>
      <c r="KNI46" s="103"/>
      <c r="KNJ46" s="103"/>
      <c r="KNK46" s="103"/>
      <c r="KNL46" s="103"/>
      <c r="KNM46" s="103"/>
      <c r="KNN46" s="103"/>
      <c r="KNO46" s="103"/>
      <c r="KNP46" s="103"/>
      <c r="KNQ46" s="103"/>
      <c r="KNR46" s="103"/>
      <c r="KNS46" s="103"/>
      <c r="KNT46" s="103"/>
      <c r="KNU46" s="103"/>
      <c r="KNV46" s="103"/>
      <c r="KNW46" s="103"/>
      <c r="KNX46" s="103"/>
      <c r="KNY46" s="103"/>
      <c r="KNZ46" s="103"/>
      <c r="KOA46" s="103"/>
      <c r="KOB46" s="103"/>
      <c r="KOC46" s="103"/>
      <c r="KOD46" s="103"/>
      <c r="KOE46" s="103"/>
      <c r="KOF46" s="103"/>
      <c r="KOG46" s="103"/>
      <c r="KOH46" s="103"/>
      <c r="KOI46" s="103"/>
      <c r="KOJ46" s="103"/>
      <c r="KOK46" s="103"/>
      <c r="KOL46" s="103"/>
      <c r="KOM46" s="103"/>
      <c r="KON46" s="103"/>
      <c r="KOO46" s="103"/>
      <c r="KOP46" s="103"/>
      <c r="KOQ46" s="103"/>
      <c r="KOR46" s="103"/>
      <c r="KOS46" s="103"/>
      <c r="KOT46" s="103"/>
      <c r="KOU46" s="103"/>
      <c r="KOV46" s="103"/>
      <c r="KOW46" s="103"/>
      <c r="KOX46" s="103"/>
      <c r="KOY46" s="103"/>
      <c r="KOZ46" s="103"/>
      <c r="KPA46" s="103"/>
      <c r="KPB46" s="103"/>
      <c r="KPC46" s="103"/>
      <c r="KPD46" s="103"/>
      <c r="KPE46" s="103"/>
      <c r="KPF46" s="103"/>
      <c r="KPG46" s="103"/>
      <c r="KPH46" s="103"/>
      <c r="KPI46" s="103"/>
      <c r="KPJ46" s="103"/>
      <c r="KPK46" s="103"/>
      <c r="KPL46" s="103"/>
      <c r="KPM46" s="103"/>
      <c r="KPN46" s="103"/>
      <c r="KPO46" s="103"/>
      <c r="KPP46" s="103"/>
      <c r="KPQ46" s="103"/>
      <c r="KPR46" s="103"/>
      <c r="KPS46" s="103"/>
      <c r="KPT46" s="103"/>
      <c r="KPU46" s="103"/>
      <c r="KPV46" s="103"/>
      <c r="KPW46" s="103"/>
      <c r="KPX46" s="103"/>
      <c r="KPY46" s="103"/>
      <c r="KPZ46" s="103"/>
      <c r="KQA46" s="103"/>
      <c r="KQB46" s="103"/>
      <c r="KQC46" s="103"/>
      <c r="KQD46" s="103"/>
      <c r="KQE46" s="103"/>
      <c r="KQF46" s="103"/>
      <c r="KQG46" s="103"/>
      <c r="KQH46" s="103"/>
      <c r="KQI46" s="103"/>
      <c r="KQJ46" s="103"/>
      <c r="KQK46" s="103"/>
      <c r="KQL46" s="103"/>
      <c r="KQM46" s="103"/>
      <c r="KQN46" s="103"/>
      <c r="KQO46" s="103"/>
      <c r="KQP46" s="103"/>
      <c r="KQQ46" s="103"/>
      <c r="KQR46" s="103"/>
      <c r="KQS46" s="103"/>
      <c r="KQT46" s="103"/>
      <c r="KQU46" s="103"/>
      <c r="KQV46" s="103"/>
      <c r="KQW46" s="103"/>
      <c r="KQX46" s="103"/>
      <c r="KQY46" s="103"/>
      <c r="KQZ46" s="103"/>
      <c r="KRA46" s="103"/>
      <c r="KRB46" s="103"/>
      <c r="KRC46" s="103"/>
      <c r="KRD46" s="103"/>
      <c r="KRE46" s="103"/>
      <c r="KRF46" s="103"/>
      <c r="KRG46" s="103"/>
      <c r="KRH46" s="103"/>
      <c r="KRI46" s="103"/>
      <c r="KRJ46" s="103"/>
      <c r="KRK46" s="103"/>
      <c r="KRL46" s="103"/>
      <c r="KRM46" s="103"/>
      <c r="KRN46" s="103"/>
      <c r="KRO46" s="103"/>
      <c r="KRP46" s="103"/>
      <c r="KRQ46" s="103"/>
      <c r="KRR46" s="103"/>
      <c r="KRS46" s="103"/>
      <c r="KRT46" s="103"/>
      <c r="KRU46" s="103"/>
      <c r="KRV46" s="103"/>
      <c r="KRW46" s="103"/>
      <c r="KRX46" s="103"/>
      <c r="KRY46" s="103"/>
      <c r="KRZ46" s="103"/>
      <c r="KSA46" s="103"/>
      <c r="KSB46" s="103"/>
      <c r="KSC46" s="103"/>
      <c r="KSD46" s="103"/>
      <c r="KSE46" s="103"/>
      <c r="KSF46" s="103"/>
      <c r="KSG46" s="103"/>
      <c r="KSH46" s="103"/>
      <c r="KSI46" s="103"/>
      <c r="KSJ46" s="103"/>
      <c r="KSK46" s="103"/>
      <c r="KSL46" s="103"/>
      <c r="KSM46" s="103"/>
      <c r="KSN46" s="103"/>
      <c r="KSO46" s="103"/>
      <c r="KSP46" s="103"/>
      <c r="KSQ46" s="103"/>
      <c r="KSR46" s="103"/>
      <c r="KSS46" s="103"/>
      <c r="KST46" s="103"/>
      <c r="KSU46" s="103"/>
      <c r="KSV46" s="103"/>
      <c r="KSW46" s="103"/>
      <c r="KSX46" s="103"/>
      <c r="KSY46" s="103"/>
      <c r="KSZ46" s="103"/>
      <c r="KTA46" s="103"/>
      <c r="KTB46" s="103"/>
      <c r="KTC46" s="103"/>
      <c r="KTD46" s="103"/>
      <c r="KTE46" s="103"/>
      <c r="KTF46" s="103"/>
      <c r="KTG46" s="103"/>
      <c r="KTH46" s="103"/>
      <c r="KTI46" s="103"/>
      <c r="KTJ46" s="103"/>
      <c r="KTK46" s="103"/>
      <c r="KTL46" s="103"/>
      <c r="KTM46" s="103"/>
      <c r="KTN46" s="103"/>
      <c r="KTO46" s="103"/>
      <c r="KTP46" s="103"/>
      <c r="KTQ46" s="103"/>
      <c r="KTR46" s="103"/>
      <c r="KTS46" s="103"/>
      <c r="KTT46" s="103"/>
      <c r="KTU46" s="103"/>
      <c r="KTV46" s="103"/>
      <c r="KTW46" s="103"/>
      <c r="KTX46" s="103"/>
      <c r="KTY46" s="103"/>
      <c r="KTZ46" s="103"/>
      <c r="KUA46" s="103"/>
      <c r="KUB46" s="103"/>
      <c r="KUC46" s="103"/>
      <c r="KUD46" s="103"/>
      <c r="KUE46" s="103"/>
      <c r="KUF46" s="103"/>
      <c r="KUG46" s="103"/>
      <c r="KUH46" s="103"/>
      <c r="KUI46" s="103"/>
      <c r="KUJ46" s="103"/>
      <c r="KUK46" s="103"/>
      <c r="KUL46" s="103"/>
      <c r="KUM46" s="103"/>
      <c r="KUN46" s="103"/>
      <c r="KUO46" s="103"/>
      <c r="KUP46" s="103"/>
      <c r="KUQ46" s="103"/>
      <c r="KUR46" s="103"/>
      <c r="KUS46" s="103"/>
      <c r="KUT46" s="103"/>
      <c r="KUU46" s="103"/>
      <c r="KUV46" s="103"/>
      <c r="KUW46" s="103"/>
      <c r="KUX46" s="103"/>
      <c r="KUY46" s="103"/>
      <c r="KUZ46" s="103"/>
      <c r="KVA46" s="103"/>
      <c r="KVB46" s="103"/>
      <c r="KVC46" s="103"/>
      <c r="KVD46" s="103"/>
      <c r="KVE46" s="103"/>
      <c r="KVF46" s="103"/>
      <c r="KVG46" s="103"/>
      <c r="KVH46" s="103"/>
      <c r="KVI46" s="103"/>
      <c r="KVJ46" s="103"/>
      <c r="KVK46" s="103"/>
      <c r="KVL46" s="103"/>
      <c r="KVM46" s="103"/>
      <c r="KVN46" s="103"/>
      <c r="KVO46" s="103"/>
      <c r="KVP46" s="103"/>
      <c r="KVQ46" s="103"/>
      <c r="KVR46" s="103"/>
      <c r="KVS46" s="103"/>
      <c r="KVT46" s="103"/>
      <c r="KVU46" s="103"/>
      <c r="KVV46" s="103"/>
      <c r="KVW46" s="103"/>
      <c r="KVX46" s="103"/>
      <c r="KVY46" s="103"/>
      <c r="KVZ46" s="103"/>
      <c r="KWA46" s="103"/>
      <c r="KWB46" s="103"/>
      <c r="KWC46" s="103"/>
      <c r="KWD46" s="103"/>
      <c r="KWE46" s="103"/>
      <c r="KWF46" s="103"/>
      <c r="KWG46" s="103"/>
      <c r="KWH46" s="103"/>
      <c r="KWI46" s="103"/>
      <c r="KWJ46" s="103"/>
      <c r="KWK46" s="103"/>
      <c r="KWL46" s="103"/>
      <c r="KWM46" s="103"/>
      <c r="KWN46" s="103"/>
      <c r="KWO46" s="103"/>
      <c r="KWP46" s="103"/>
      <c r="KWQ46" s="103"/>
      <c r="KWR46" s="103"/>
      <c r="KWS46" s="103"/>
      <c r="KWT46" s="103"/>
      <c r="KWU46" s="103"/>
      <c r="KWV46" s="103"/>
      <c r="KWW46" s="103"/>
      <c r="KWX46" s="103"/>
      <c r="KWY46" s="103"/>
      <c r="KWZ46" s="103"/>
      <c r="KXA46" s="103"/>
      <c r="KXB46" s="103"/>
      <c r="KXC46" s="103"/>
      <c r="KXD46" s="103"/>
      <c r="KXE46" s="103"/>
      <c r="KXF46" s="103"/>
      <c r="KXG46" s="103"/>
      <c r="KXH46" s="103"/>
      <c r="KXI46" s="103"/>
      <c r="KXJ46" s="103"/>
      <c r="KXK46" s="103"/>
      <c r="KXL46" s="103"/>
      <c r="KXM46" s="103"/>
      <c r="KXN46" s="103"/>
      <c r="KXO46" s="103"/>
      <c r="KXP46" s="103"/>
      <c r="KXQ46" s="103"/>
      <c r="KXR46" s="103"/>
      <c r="KXS46" s="103"/>
      <c r="KXT46" s="103"/>
      <c r="KXU46" s="103"/>
      <c r="KXV46" s="103"/>
      <c r="KXW46" s="103"/>
      <c r="KXX46" s="103"/>
      <c r="KXY46" s="103"/>
      <c r="KXZ46" s="103"/>
      <c r="KYA46" s="103"/>
      <c r="KYB46" s="103"/>
      <c r="KYC46" s="103"/>
      <c r="KYD46" s="103"/>
      <c r="KYE46" s="103"/>
      <c r="KYF46" s="103"/>
      <c r="KYG46" s="103"/>
      <c r="KYH46" s="103"/>
      <c r="KYI46" s="103"/>
      <c r="KYJ46" s="103"/>
      <c r="KYK46" s="103"/>
      <c r="KYL46" s="103"/>
      <c r="KYM46" s="103"/>
      <c r="KYN46" s="103"/>
      <c r="KYO46" s="103"/>
      <c r="KYP46" s="103"/>
      <c r="KYQ46" s="103"/>
      <c r="KYR46" s="103"/>
      <c r="KYS46" s="103"/>
      <c r="KYT46" s="103"/>
      <c r="KYU46" s="103"/>
      <c r="KYV46" s="103"/>
      <c r="KYW46" s="103"/>
      <c r="KYX46" s="103"/>
      <c r="KYY46" s="103"/>
      <c r="KYZ46" s="103"/>
      <c r="KZA46" s="103"/>
      <c r="KZB46" s="103"/>
      <c r="KZC46" s="103"/>
      <c r="KZD46" s="103"/>
      <c r="KZE46" s="103"/>
      <c r="KZF46" s="103"/>
      <c r="KZG46" s="103"/>
      <c r="KZH46" s="103"/>
      <c r="KZI46" s="103"/>
      <c r="KZJ46" s="103"/>
      <c r="KZK46" s="103"/>
      <c r="KZL46" s="103"/>
      <c r="KZM46" s="103"/>
      <c r="KZN46" s="103"/>
      <c r="KZO46" s="103"/>
      <c r="KZP46" s="103"/>
      <c r="KZQ46" s="103"/>
      <c r="KZR46" s="103"/>
      <c r="KZS46" s="103"/>
      <c r="KZT46" s="103"/>
      <c r="KZU46" s="103"/>
      <c r="KZV46" s="103"/>
      <c r="KZW46" s="103"/>
      <c r="KZX46" s="103"/>
      <c r="KZY46" s="103"/>
      <c r="KZZ46" s="103"/>
      <c r="LAA46" s="103"/>
      <c r="LAB46" s="103"/>
      <c r="LAC46" s="103"/>
      <c r="LAD46" s="103"/>
      <c r="LAE46" s="103"/>
      <c r="LAF46" s="103"/>
      <c r="LAG46" s="103"/>
      <c r="LAH46" s="103"/>
      <c r="LAI46" s="103"/>
      <c r="LAJ46" s="103"/>
      <c r="LAK46" s="103"/>
      <c r="LAL46" s="103"/>
      <c r="LAM46" s="103"/>
      <c r="LAN46" s="103"/>
      <c r="LAO46" s="103"/>
      <c r="LAP46" s="103"/>
      <c r="LAQ46" s="103"/>
      <c r="LAR46" s="103"/>
      <c r="LAS46" s="103"/>
      <c r="LAT46" s="103"/>
      <c r="LAU46" s="103"/>
      <c r="LAV46" s="103"/>
      <c r="LAW46" s="103"/>
      <c r="LAX46" s="103"/>
      <c r="LAY46" s="103"/>
      <c r="LAZ46" s="103"/>
      <c r="LBA46" s="103"/>
      <c r="LBB46" s="103"/>
      <c r="LBC46" s="103"/>
      <c r="LBD46" s="103"/>
      <c r="LBE46" s="103"/>
      <c r="LBF46" s="103"/>
      <c r="LBG46" s="103"/>
      <c r="LBH46" s="103"/>
      <c r="LBI46" s="103"/>
      <c r="LBJ46" s="103"/>
      <c r="LBK46" s="103"/>
      <c r="LBL46" s="103"/>
      <c r="LBM46" s="103"/>
      <c r="LBN46" s="103"/>
      <c r="LBO46" s="103"/>
      <c r="LBP46" s="103"/>
      <c r="LBQ46" s="103"/>
      <c r="LBR46" s="103"/>
      <c r="LBS46" s="103"/>
      <c r="LBT46" s="103"/>
      <c r="LBU46" s="103"/>
      <c r="LBV46" s="103"/>
      <c r="LBW46" s="103"/>
      <c r="LBX46" s="103"/>
      <c r="LBY46" s="103"/>
      <c r="LBZ46" s="103"/>
      <c r="LCA46" s="103"/>
      <c r="LCB46" s="103"/>
      <c r="LCC46" s="103"/>
      <c r="LCD46" s="103"/>
      <c r="LCE46" s="103"/>
      <c r="LCF46" s="103"/>
      <c r="LCG46" s="103"/>
      <c r="LCH46" s="103"/>
      <c r="LCI46" s="103"/>
      <c r="LCJ46" s="103"/>
      <c r="LCK46" s="103"/>
      <c r="LCL46" s="103"/>
      <c r="LCM46" s="103"/>
      <c r="LCN46" s="103"/>
      <c r="LCO46" s="103"/>
      <c r="LCP46" s="103"/>
      <c r="LCQ46" s="103"/>
      <c r="LCR46" s="103"/>
      <c r="LCS46" s="103"/>
      <c r="LCT46" s="103"/>
      <c r="LCU46" s="103"/>
      <c r="LCV46" s="103"/>
      <c r="LCW46" s="103"/>
      <c r="LCX46" s="103"/>
      <c r="LCY46" s="103"/>
      <c r="LCZ46" s="103"/>
      <c r="LDA46" s="103"/>
      <c r="LDB46" s="103"/>
      <c r="LDC46" s="103"/>
      <c r="LDD46" s="103"/>
      <c r="LDE46" s="103"/>
      <c r="LDF46" s="103"/>
      <c r="LDG46" s="103"/>
      <c r="LDH46" s="103"/>
      <c r="LDI46" s="103"/>
      <c r="LDJ46" s="103"/>
      <c r="LDK46" s="103"/>
      <c r="LDL46" s="103"/>
      <c r="LDM46" s="103"/>
      <c r="LDN46" s="103"/>
      <c r="LDO46" s="103"/>
      <c r="LDP46" s="103"/>
      <c r="LDQ46" s="103"/>
      <c r="LDR46" s="103"/>
      <c r="LDS46" s="103"/>
      <c r="LDT46" s="103"/>
      <c r="LDU46" s="103"/>
      <c r="LDV46" s="103"/>
      <c r="LDW46" s="103"/>
      <c r="LDX46" s="103"/>
      <c r="LDY46" s="103"/>
      <c r="LDZ46" s="103"/>
      <c r="LEA46" s="103"/>
      <c r="LEB46" s="103"/>
      <c r="LEC46" s="103"/>
      <c r="LED46" s="103"/>
      <c r="LEE46" s="103"/>
      <c r="LEF46" s="103"/>
      <c r="LEG46" s="103"/>
      <c r="LEH46" s="103"/>
      <c r="LEI46" s="103"/>
      <c r="LEJ46" s="103"/>
      <c r="LEK46" s="103"/>
      <c r="LEL46" s="103"/>
      <c r="LEM46" s="103"/>
      <c r="LEN46" s="103"/>
      <c r="LEO46" s="103"/>
      <c r="LEP46" s="103"/>
      <c r="LEQ46" s="103"/>
      <c r="LER46" s="103"/>
      <c r="LES46" s="103"/>
      <c r="LET46" s="103"/>
      <c r="LEU46" s="103"/>
      <c r="LEV46" s="103"/>
      <c r="LEW46" s="103"/>
      <c r="LEX46" s="103"/>
      <c r="LEY46" s="103"/>
      <c r="LEZ46" s="103"/>
      <c r="LFA46" s="103"/>
      <c r="LFB46" s="103"/>
      <c r="LFC46" s="103"/>
      <c r="LFD46" s="103"/>
      <c r="LFE46" s="103"/>
      <c r="LFF46" s="103"/>
      <c r="LFG46" s="103"/>
      <c r="LFH46" s="103"/>
      <c r="LFI46" s="103"/>
      <c r="LFJ46" s="103"/>
      <c r="LFK46" s="103"/>
      <c r="LFL46" s="103"/>
      <c r="LFM46" s="103"/>
      <c r="LFN46" s="103"/>
      <c r="LFO46" s="103"/>
      <c r="LFP46" s="103"/>
      <c r="LFQ46" s="103"/>
      <c r="LFR46" s="103"/>
      <c r="LFS46" s="103"/>
      <c r="LFT46" s="103"/>
      <c r="LFU46" s="103"/>
      <c r="LFV46" s="103"/>
      <c r="LFW46" s="103"/>
      <c r="LFX46" s="103"/>
      <c r="LFY46" s="103"/>
      <c r="LFZ46" s="103"/>
      <c r="LGA46" s="103"/>
      <c r="LGB46" s="103"/>
      <c r="LGC46" s="103"/>
      <c r="LGD46" s="103"/>
      <c r="LGE46" s="103"/>
      <c r="LGF46" s="103"/>
      <c r="LGG46" s="103"/>
      <c r="LGH46" s="103"/>
      <c r="LGI46" s="103"/>
      <c r="LGJ46" s="103"/>
      <c r="LGK46" s="103"/>
      <c r="LGL46" s="103"/>
      <c r="LGM46" s="103"/>
      <c r="LGN46" s="103"/>
      <c r="LGO46" s="103"/>
      <c r="LGP46" s="103"/>
      <c r="LGQ46" s="103"/>
      <c r="LGR46" s="103"/>
      <c r="LGS46" s="103"/>
      <c r="LGT46" s="103"/>
      <c r="LGU46" s="103"/>
      <c r="LGV46" s="103"/>
      <c r="LGW46" s="103"/>
      <c r="LGX46" s="103"/>
      <c r="LGY46" s="103"/>
      <c r="LGZ46" s="103"/>
      <c r="LHA46" s="103"/>
      <c r="LHB46" s="103"/>
      <c r="LHC46" s="103"/>
      <c r="LHD46" s="103"/>
      <c r="LHE46" s="103"/>
      <c r="LHF46" s="103"/>
      <c r="LHG46" s="103"/>
      <c r="LHH46" s="103"/>
      <c r="LHI46" s="103"/>
      <c r="LHJ46" s="103"/>
      <c r="LHK46" s="103"/>
      <c r="LHL46" s="103"/>
      <c r="LHM46" s="103"/>
      <c r="LHN46" s="103"/>
      <c r="LHO46" s="103"/>
      <c r="LHP46" s="103"/>
      <c r="LHQ46" s="103"/>
      <c r="LHR46" s="103"/>
      <c r="LHS46" s="103"/>
      <c r="LHT46" s="103"/>
      <c r="LHU46" s="103"/>
      <c r="LHV46" s="103"/>
      <c r="LHW46" s="103"/>
      <c r="LHX46" s="103"/>
      <c r="LHY46" s="103"/>
      <c r="LHZ46" s="103"/>
      <c r="LIA46" s="103"/>
      <c r="LIB46" s="103"/>
      <c r="LIC46" s="103"/>
      <c r="LID46" s="103"/>
      <c r="LIE46" s="103"/>
      <c r="LIF46" s="103"/>
      <c r="LIG46" s="103"/>
      <c r="LIH46" s="103"/>
      <c r="LII46" s="103"/>
      <c r="LIJ46" s="103"/>
      <c r="LIK46" s="103"/>
      <c r="LIL46" s="103"/>
      <c r="LIM46" s="103"/>
      <c r="LIN46" s="103"/>
      <c r="LIO46" s="103"/>
      <c r="LIP46" s="103"/>
      <c r="LIQ46" s="103"/>
      <c r="LIR46" s="103"/>
      <c r="LIS46" s="103"/>
      <c r="LIT46" s="103"/>
      <c r="LIU46" s="103"/>
      <c r="LIV46" s="103"/>
      <c r="LIW46" s="103"/>
      <c r="LIX46" s="103"/>
      <c r="LIY46" s="103"/>
      <c r="LIZ46" s="103"/>
      <c r="LJA46" s="103"/>
      <c r="LJB46" s="103"/>
      <c r="LJC46" s="103"/>
      <c r="LJD46" s="103"/>
      <c r="LJE46" s="103"/>
      <c r="LJF46" s="103"/>
      <c r="LJG46" s="103"/>
      <c r="LJH46" s="103"/>
      <c r="LJI46" s="103"/>
      <c r="LJJ46" s="103"/>
      <c r="LJK46" s="103"/>
      <c r="LJL46" s="103"/>
      <c r="LJM46" s="103"/>
      <c r="LJN46" s="103"/>
      <c r="LJO46" s="103"/>
      <c r="LJP46" s="103"/>
      <c r="LJQ46" s="103"/>
      <c r="LJR46" s="103"/>
      <c r="LJS46" s="103"/>
      <c r="LJT46" s="103"/>
      <c r="LJU46" s="103"/>
      <c r="LJV46" s="103"/>
      <c r="LJW46" s="103"/>
      <c r="LJX46" s="103"/>
      <c r="LJY46" s="103"/>
      <c r="LJZ46" s="103"/>
      <c r="LKA46" s="103"/>
      <c r="LKB46" s="103"/>
      <c r="LKC46" s="103"/>
      <c r="LKD46" s="103"/>
      <c r="LKE46" s="103"/>
      <c r="LKF46" s="103"/>
      <c r="LKG46" s="103"/>
      <c r="LKH46" s="103"/>
      <c r="LKI46" s="103"/>
      <c r="LKJ46" s="103"/>
      <c r="LKK46" s="103"/>
      <c r="LKL46" s="103"/>
      <c r="LKM46" s="103"/>
      <c r="LKN46" s="103"/>
      <c r="LKO46" s="103"/>
      <c r="LKP46" s="103"/>
      <c r="LKQ46" s="103"/>
      <c r="LKR46" s="103"/>
      <c r="LKS46" s="103"/>
      <c r="LKT46" s="103"/>
      <c r="LKU46" s="103"/>
      <c r="LKV46" s="103"/>
      <c r="LKW46" s="103"/>
      <c r="LKX46" s="103"/>
      <c r="LKY46" s="103"/>
      <c r="LKZ46" s="103"/>
      <c r="LLA46" s="103"/>
      <c r="LLB46" s="103"/>
      <c r="LLC46" s="103"/>
      <c r="LLD46" s="103"/>
      <c r="LLE46" s="103"/>
      <c r="LLF46" s="103"/>
      <c r="LLG46" s="103"/>
      <c r="LLH46" s="103"/>
      <c r="LLI46" s="103"/>
      <c r="LLJ46" s="103"/>
      <c r="LLK46" s="103"/>
      <c r="LLL46" s="103"/>
      <c r="LLM46" s="103"/>
      <c r="LLN46" s="103"/>
      <c r="LLO46" s="103"/>
      <c r="LLP46" s="103"/>
      <c r="LLQ46" s="103"/>
      <c r="LLR46" s="103"/>
      <c r="LLS46" s="103"/>
      <c r="LLT46" s="103"/>
      <c r="LLU46" s="103"/>
      <c r="LLV46" s="103"/>
      <c r="LLW46" s="103"/>
      <c r="LLX46" s="103"/>
      <c r="LLY46" s="103"/>
      <c r="LLZ46" s="103"/>
      <c r="LMA46" s="103"/>
      <c r="LMB46" s="103"/>
      <c r="LMC46" s="103"/>
      <c r="LMD46" s="103"/>
      <c r="LME46" s="103"/>
      <c r="LMF46" s="103"/>
      <c r="LMG46" s="103"/>
      <c r="LMH46" s="103"/>
      <c r="LMI46" s="103"/>
      <c r="LMJ46" s="103"/>
      <c r="LMK46" s="103"/>
      <c r="LML46" s="103"/>
      <c r="LMM46" s="103"/>
      <c r="LMN46" s="103"/>
      <c r="LMO46" s="103"/>
      <c r="LMP46" s="103"/>
      <c r="LMQ46" s="103"/>
      <c r="LMR46" s="103"/>
      <c r="LMS46" s="103"/>
      <c r="LMT46" s="103"/>
      <c r="LMU46" s="103"/>
      <c r="LMV46" s="103"/>
      <c r="LMW46" s="103"/>
      <c r="LMX46" s="103"/>
      <c r="LMY46" s="103"/>
      <c r="LMZ46" s="103"/>
      <c r="LNA46" s="103"/>
      <c r="LNB46" s="103"/>
      <c r="LNC46" s="103"/>
      <c r="LND46" s="103"/>
      <c r="LNE46" s="103"/>
      <c r="LNF46" s="103"/>
      <c r="LNG46" s="103"/>
      <c r="LNH46" s="103"/>
      <c r="LNI46" s="103"/>
      <c r="LNJ46" s="103"/>
      <c r="LNK46" s="103"/>
      <c r="LNL46" s="103"/>
      <c r="LNM46" s="103"/>
      <c r="LNN46" s="103"/>
      <c r="LNO46" s="103"/>
      <c r="LNP46" s="103"/>
      <c r="LNQ46" s="103"/>
      <c r="LNR46" s="103"/>
      <c r="LNS46" s="103"/>
      <c r="LNT46" s="103"/>
      <c r="LNU46" s="103"/>
      <c r="LNV46" s="103"/>
      <c r="LNW46" s="103"/>
      <c r="LNX46" s="103"/>
      <c r="LNY46" s="103"/>
      <c r="LNZ46" s="103"/>
      <c r="LOA46" s="103"/>
      <c r="LOB46" s="103"/>
      <c r="LOC46" s="103"/>
      <c r="LOD46" s="103"/>
      <c r="LOE46" s="103"/>
      <c r="LOF46" s="103"/>
      <c r="LOG46" s="103"/>
      <c r="LOH46" s="103"/>
      <c r="LOI46" s="103"/>
      <c r="LOJ46" s="103"/>
      <c r="LOK46" s="103"/>
      <c r="LOL46" s="103"/>
      <c r="LOM46" s="103"/>
      <c r="LON46" s="103"/>
      <c r="LOO46" s="103"/>
      <c r="LOP46" s="103"/>
      <c r="LOQ46" s="103"/>
      <c r="LOR46" s="103"/>
      <c r="LOS46" s="103"/>
      <c r="LOT46" s="103"/>
      <c r="LOU46" s="103"/>
      <c r="LOV46" s="103"/>
      <c r="LOW46" s="103"/>
      <c r="LOX46" s="103"/>
      <c r="LOY46" s="103"/>
      <c r="LOZ46" s="103"/>
      <c r="LPA46" s="103"/>
      <c r="LPB46" s="103"/>
      <c r="LPC46" s="103"/>
      <c r="LPD46" s="103"/>
      <c r="LPE46" s="103"/>
      <c r="LPF46" s="103"/>
      <c r="LPG46" s="103"/>
      <c r="LPH46" s="103"/>
      <c r="LPI46" s="103"/>
      <c r="LPJ46" s="103"/>
      <c r="LPK46" s="103"/>
      <c r="LPL46" s="103"/>
      <c r="LPM46" s="103"/>
      <c r="LPN46" s="103"/>
      <c r="LPO46" s="103"/>
      <c r="LPP46" s="103"/>
      <c r="LPQ46" s="103"/>
      <c r="LPR46" s="103"/>
      <c r="LPS46" s="103"/>
      <c r="LPT46" s="103"/>
      <c r="LPU46" s="103"/>
      <c r="LPV46" s="103"/>
      <c r="LPW46" s="103"/>
      <c r="LPX46" s="103"/>
      <c r="LPY46" s="103"/>
      <c r="LPZ46" s="103"/>
      <c r="LQA46" s="103"/>
      <c r="LQB46" s="103"/>
      <c r="LQC46" s="103"/>
      <c r="LQD46" s="103"/>
      <c r="LQE46" s="103"/>
      <c r="LQF46" s="103"/>
      <c r="LQG46" s="103"/>
      <c r="LQH46" s="103"/>
      <c r="LQI46" s="103"/>
      <c r="LQJ46" s="103"/>
      <c r="LQK46" s="103"/>
      <c r="LQL46" s="103"/>
      <c r="LQM46" s="103"/>
      <c r="LQN46" s="103"/>
      <c r="LQO46" s="103"/>
      <c r="LQP46" s="103"/>
      <c r="LQQ46" s="103"/>
      <c r="LQR46" s="103"/>
      <c r="LQS46" s="103"/>
      <c r="LQT46" s="103"/>
      <c r="LQU46" s="103"/>
      <c r="LQV46" s="103"/>
      <c r="LQW46" s="103"/>
      <c r="LQX46" s="103"/>
      <c r="LQY46" s="103"/>
      <c r="LQZ46" s="103"/>
      <c r="LRA46" s="103"/>
      <c r="LRB46" s="103"/>
      <c r="LRC46" s="103"/>
      <c r="LRD46" s="103"/>
      <c r="LRE46" s="103"/>
      <c r="LRF46" s="103"/>
      <c r="LRG46" s="103"/>
      <c r="LRH46" s="103"/>
      <c r="LRI46" s="103"/>
      <c r="LRJ46" s="103"/>
      <c r="LRK46" s="103"/>
      <c r="LRL46" s="103"/>
      <c r="LRM46" s="103"/>
      <c r="LRN46" s="103"/>
      <c r="LRO46" s="103"/>
      <c r="LRP46" s="103"/>
      <c r="LRQ46" s="103"/>
      <c r="LRR46" s="103"/>
      <c r="LRS46" s="103"/>
      <c r="LRT46" s="103"/>
      <c r="LRU46" s="103"/>
      <c r="LRV46" s="103"/>
      <c r="LRW46" s="103"/>
      <c r="LRX46" s="103"/>
      <c r="LRY46" s="103"/>
      <c r="LRZ46" s="103"/>
      <c r="LSA46" s="103"/>
      <c r="LSB46" s="103"/>
      <c r="LSC46" s="103"/>
      <c r="LSD46" s="103"/>
      <c r="LSE46" s="103"/>
      <c r="LSF46" s="103"/>
      <c r="LSG46" s="103"/>
      <c r="LSH46" s="103"/>
      <c r="LSI46" s="103"/>
      <c r="LSJ46" s="103"/>
      <c r="LSK46" s="103"/>
      <c r="LSL46" s="103"/>
      <c r="LSM46" s="103"/>
      <c r="LSN46" s="103"/>
      <c r="LSO46" s="103"/>
      <c r="LSP46" s="103"/>
      <c r="LSQ46" s="103"/>
      <c r="LSR46" s="103"/>
      <c r="LSS46" s="103"/>
      <c r="LST46" s="103"/>
      <c r="LSU46" s="103"/>
      <c r="LSV46" s="103"/>
      <c r="LSW46" s="103"/>
      <c r="LSX46" s="103"/>
      <c r="LSY46" s="103"/>
      <c r="LSZ46" s="103"/>
      <c r="LTA46" s="103"/>
      <c r="LTB46" s="103"/>
      <c r="LTC46" s="103"/>
      <c r="LTD46" s="103"/>
      <c r="LTE46" s="103"/>
      <c r="LTF46" s="103"/>
      <c r="LTG46" s="103"/>
      <c r="LTH46" s="103"/>
      <c r="LTI46" s="103"/>
      <c r="LTJ46" s="103"/>
      <c r="LTK46" s="103"/>
      <c r="LTL46" s="103"/>
      <c r="LTM46" s="103"/>
      <c r="LTN46" s="103"/>
      <c r="LTO46" s="103"/>
      <c r="LTP46" s="103"/>
      <c r="LTQ46" s="103"/>
      <c r="LTR46" s="103"/>
      <c r="LTS46" s="103"/>
      <c r="LTT46" s="103"/>
      <c r="LTU46" s="103"/>
      <c r="LTV46" s="103"/>
      <c r="LTW46" s="103"/>
      <c r="LTX46" s="103"/>
      <c r="LTY46" s="103"/>
      <c r="LTZ46" s="103"/>
      <c r="LUA46" s="103"/>
      <c r="LUB46" s="103"/>
      <c r="LUC46" s="103"/>
      <c r="LUD46" s="103"/>
      <c r="LUE46" s="103"/>
      <c r="LUF46" s="103"/>
      <c r="LUG46" s="103"/>
      <c r="LUH46" s="103"/>
      <c r="LUI46" s="103"/>
      <c r="LUJ46" s="103"/>
      <c r="LUK46" s="103"/>
      <c r="LUL46" s="103"/>
      <c r="LUM46" s="103"/>
      <c r="LUN46" s="103"/>
      <c r="LUO46" s="103"/>
      <c r="LUP46" s="103"/>
      <c r="LUQ46" s="103"/>
      <c r="LUR46" s="103"/>
      <c r="LUS46" s="103"/>
      <c r="LUT46" s="103"/>
      <c r="LUU46" s="103"/>
      <c r="LUV46" s="103"/>
      <c r="LUW46" s="103"/>
      <c r="LUX46" s="103"/>
      <c r="LUY46" s="103"/>
      <c r="LUZ46" s="103"/>
      <c r="LVA46" s="103"/>
      <c r="LVB46" s="103"/>
      <c r="LVC46" s="103"/>
      <c r="LVD46" s="103"/>
      <c r="LVE46" s="103"/>
      <c r="LVF46" s="103"/>
      <c r="LVG46" s="103"/>
      <c r="LVH46" s="103"/>
      <c r="LVI46" s="103"/>
      <c r="LVJ46" s="103"/>
      <c r="LVK46" s="103"/>
      <c r="LVL46" s="103"/>
      <c r="LVM46" s="103"/>
      <c r="LVN46" s="103"/>
      <c r="LVO46" s="103"/>
      <c r="LVP46" s="103"/>
      <c r="LVQ46" s="103"/>
      <c r="LVR46" s="103"/>
      <c r="LVS46" s="103"/>
      <c r="LVT46" s="103"/>
      <c r="LVU46" s="103"/>
      <c r="LVV46" s="103"/>
      <c r="LVW46" s="103"/>
      <c r="LVX46" s="103"/>
      <c r="LVY46" s="103"/>
      <c r="LVZ46" s="103"/>
      <c r="LWA46" s="103"/>
      <c r="LWB46" s="103"/>
      <c r="LWC46" s="103"/>
      <c r="LWD46" s="103"/>
      <c r="LWE46" s="103"/>
      <c r="LWF46" s="103"/>
      <c r="LWG46" s="103"/>
      <c r="LWH46" s="103"/>
      <c r="LWI46" s="103"/>
      <c r="LWJ46" s="103"/>
      <c r="LWK46" s="103"/>
      <c r="LWL46" s="103"/>
      <c r="LWM46" s="103"/>
      <c r="LWN46" s="103"/>
      <c r="LWO46" s="103"/>
      <c r="LWP46" s="103"/>
      <c r="LWQ46" s="103"/>
      <c r="LWR46" s="103"/>
      <c r="LWS46" s="103"/>
      <c r="LWT46" s="103"/>
      <c r="LWU46" s="103"/>
      <c r="LWV46" s="103"/>
      <c r="LWW46" s="103"/>
      <c r="LWX46" s="103"/>
      <c r="LWY46" s="103"/>
      <c r="LWZ46" s="103"/>
      <c r="LXA46" s="103"/>
      <c r="LXB46" s="103"/>
      <c r="LXC46" s="103"/>
      <c r="LXD46" s="103"/>
      <c r="LXE46" s="103"/>
      <c r="LXF46" s="103"/>
      <c r="LXG46" s="103"/>
      <c r="LXH46" s="103"/>
      <c r="LXI46" s="103"/>
      <c r="LXJ46" s="103"/>
      <c r="LXK46" s="103"/>
      <c r="LXL46" s="103"/>
      <c r="LXM46" s="103"/>
      <c r="LXN46" s="103"/>
      <c r="LXO46" s="103"/>
      <c r="LXP46" s="103"/>
      <c r="LXQ46" s="103"/>
      <c r="LXR46" s="103"/>
      <c r="LXS46" s="103"/>
      <c r="LXT46" s="103"/>
      <c r="LXU46" s="103"/>
      <c r="LXV46" s="103"/>
      <c r="LXW46" s="103"/>
      <c r="LXX46" s="103"/>
      <c r="LXY46" s="103"/>
      <c r="LXZ46" s="103"/>
      <c r="LYA46" s="103"/>
      <c r="LYB46" s="103"/>
      <c r="LYC46" s="103"/>
      <c r="LYD46" s="103"/>
      <c r="LYE46" s="103"/>
      <c r="LYF46" s="103"/>
      <c r="LYG46" s="103"/>
      <c r="LYH46" s="103"/>
      <c r="LYI46" s="103"/>
      <c r="LYJ46" s="103"/>
      <c r="LYK46" s="103"/>
      <c r="LYL46" s="103"/>
      <c r="LYM46" s="103"/>
      <c r="LYN46" s="103"/>
      <c r="LYO46" s="103"/>
      <c r="LYP46" s="103"/>
      <c r="LYQ46" s="103"/>
      <c r="LYR46" s="103"/>
      <c r="LYS46" s="103"/>
      <c r="LYT46" s="103"/>
      <c r="LYU46" s="103"/>
      <c r="LYV46" s="103"/>
      <c r="LYW46" s="103"/>
      <c r="LYX46" s="103"/>
      <c r="LYY46" s="103"/>
      <c r="LYZ46" s="103"/>
      <c r="LZA46" s="103"/>
      <c r="LZB46" s="103"/>
      <c r="LZC46" s="103"/>
      <c r="LZD46" s="103"/>
      <c r="LZE46" s="103"/>
      <c r="LZF46" s="103"/>
      <c r="LZG46" s="103"/>
      <c r="LZH46" s="103"/>
      <c r="LZI46" s="103"/>
      <c r="LZJ46" s="103"/>
      <c r="LZK46" s="103"/>
      <c r="LZL46" s="103"/>
      <c r="LZM46" s="103"/>
      <c r="LZN46" s="103"/>
      <c r="LZO46" s="103"/>
      <c r="LZP46" s="103"/>
      <c r="LZQ46" s="103"/>
      <c r="LZR46" s="103"/>
      <c r="LZS46" s="103"/>
      <c r="LZT46" s="103"/>
      <c r="LZU46" s="103"/>
      <c r="LZV46" s="103"/>
      <c r="LZW46" s="103"/>
      <c r="LZX46" s="103"/>
      <c r="LZY46" s="103"/>
      <c r="LZZ46" s="103"/>
      <c r="MAA46" s="103"/>
      <c r="MAB46" s="103"/>
      <c r="MAC46" s="103"/>
      <c r="MAD46" s="103"/>
      <c r="MAE46" s="103"/>
      <c r="MAF46" s="103"/>
      <c r="MAG46" s="103"/>
      <c r="MAH46" s="103"/>
      <c r="MAI46" s="103"/>
      <c r="MAJ46" s="103"/>
      <c r="MAK46" s="103"/>
      <c r="MAL46" s="103"/>
      <c r="MAM46" s="103"/>
      <c r="MAN46" s="103"/>
      <c r="MAO46" s="103"/>
      <c r="MAP46" s="103"/>
      <c r="MAQ46" s="103"/>
      <c r="MAR46" s="103"/>
      <c r="MAS46" s="103"/>
      <c r="MAT46" s="103"/>
      <c r="MAU46" s="103"/>
      <c r="MAV46" s="103"/>
      <c r="MAW46" s="103"/>
      <c r="MAX46" s="103"/>
      <c r="MAY46" s="103"/>
      <c r="MAZ46" s="103"/>
      <c r="MBA46" s="103"/>
      <c r="MBB46" s="103"/>
      <c r="MBC46" s="103"/>
      <c r="MBD46" s="103"/>
      <c r="MBE46" s="103"/>
      <c r="MBF46" s="103"/>
      <c r="MBG46" s="103"/>
      <c r="MBH46" s="103"/>
      <c r="MBI46" s="103"/>
      <c r="MBJ46" s="103"/>
      <c r="MBK46" s="103"/>
      <c r="MBL46" s="103"/>
      <c r="MBM46" s="103"/>
      <c r="MBN46" s="103"/>
      <c r="MBO46" s="103"/>
      <c r="MBP46" s="103"/>
      <c r="MBQ46" s="103"/>
      <c r="MBR46" s="103"/>
      <c r="MBS46" s="103"/>
      <c r="MBT46" s="103"/>
      <c r="MBU46" s="103"/>
      <c r="MBV46" s="103"/>
      <c r="MBW46" s="103"/>
      <c r="MBX46" s="103"/>
      <c r="MBY46" s="103"/>
      <c r="MBZ46" s="103"/>
      <c r="MCA46" s="103"/>
      <c r="MCB46" s="103"/>
      <c r="MCC46" s="103"/>
      <c r="MCD46" s="103"/>
      <c r="MCE46" s="103"/>
      <c r="MCF46" s="103"/>
      <c r="MCG46" s="103"/>
      <c r="MCH46" s="103"/>
      <c r="MCI46" s="103"/>
      <c r="MCJ46" s="103"/>
      <c r="MCK46" s="103"/>
      <c r="MCL46" s="103"/>
      <c r="MCM46" s="103"/>
      <c r="MCN46" s="103"/>
      <c r="MCO46" s="103"/>
      <c r="MCP46" s="103"/>
      <c r="MCQ46" s="103"/>
      <c r="MCR46" s="103"/>
      <c r="MCS46" s="103"/>
      <c r="MCT46" s="103"/>
      <c r="MCU46" s="103"/>
      <c r="MCV46" s="103"/>
      <c r="MCW46" s="103"/>
      <c r="MCX46" s="103"/>
      <c r="MCY46" s="103"/>
      <c r="MCZ46" s="103"/>
      <c r="MDA46" s="103"/>
      <c r="MDB46" s="103"/>
      <c r="MDC46" s="103"/>
      <c r="MDD46" s="103"/>
      <c r="MDE46" s="103"/>
      <c r="MDF46" s="103"/>
      <c r="MDG46" s="103"/>
      <c r="MDH46" s="103"/>
      <c r="MDI46" s="103"/>
      <c r="MDJ46" s="103"/>
      <c r="MDK46" s="103"/>
      <c r="MDL46" s="103"/>
      <c r="MDM46" s="103"/>
      <c r="MDN46" s="103"/>
      <c r="MDO46" s="103"/>
      <c r="MDP46" s="103"/>
      <c r="MDQ46" s="103"/>
      <c r="MDR46" s="103"/>
      <c r="MDS46" s="103"/>
      <c r="MDT46" s="103"/>
      <c r="MDU46" s="103"/>
      <c r="MDV46" s="103"/>
      <c r="MDW46" s="103"/>
      <c r="MDX46" s="103"/>
      <c r="MDY46" s="103"/>
      <c r="MDZ46" s="103"/>
      <c r="MEA46" s="103"/>
      <c r="MEB46" s="103"/>
      <c r="MEC46" s="103"/>
      <c r="MED46" s="103"/>
      <c r="MEE46" s="103"/>
      <c r="MEF46" s="103"/>
      <c r="MEG46" s="103"/>
      <c r="MEH46" s="103"/>
      <c r="MEI46" s="103"/>
      <c r="MEJ46" s="103"/>
      <c r="MEK46" s="103"/>
      <c r="MEL46" s="103"/>
      <c r="MEM46" s="103"/>
      <c r="MEN46" s="103"/>
      <c r="MEO46" s="103"/>
      <c r="MEP46" s="103"/>
      <c r="MEQ46" s="103"/>
      <c r="MER46" s="103"/>
      <c r="MES46" s="103"/>
      <c r="MET46" s="103"/>
      <c r="MEU46" s="103"/>
      <c r="MEV46" s="103"/>
      <c r="MEW46" s="103"/>
      <c r="MEX46" s="103"/>
      <c r="MEY46" s="103"/>
      <c r="MEZ46" s="103"/>
      <c r="MFA46" s="103"/>
      <c r="MFB46" s="103"/>
      <c r="MFC46" s="103"/>
      <c r="MFD46" s="103"/>
      <c r="MFE46" s="103"/>
      <c r="MFF46" s="103"/>
      <c r="MFG46" s="103"/>
      <c r="MFH46" s="103"/>
      <c r="MFI46" s="103"/>
      <c r="MFJ46" s="103"/>
      <c r="MFK46" s="103"/>
      <c r="MFL46" s="103"/>
      <c r="MFM46" s="103"/>
      <c r="MFN46" s="103"/>
      <c r="MFO46" s="103"/>
      <c r="MFP46" s="103"/>
      <c r="MFQ46" s="103"/>
      <c r="MFR46" s="103"/>
      <c r="MFS46" s="103"/>
      <c r="MFT46" s="103"/>
      <c r="MFU46" s="103"/>
      <c r="MFV46" s="103"/>
      <c r="MFW46" s="103"/>
      <c r="MFX46" s="103"/>
      <c r="MFY46" s="103"/>
      <c r="MFZ46" s="103"/>
      <c r="MGA46" s="103"/>
      <c r="MGB46" s="103"/>
      <c r="MGC46" s="103"/>
      <c r="MGD46" s="103"/>
      <c r="MGE46" s="103"/>
      <c r="MGF46" s="103"/>
      <c r="MGG46" s="103"/>
      <c r="MGH46" s="103"/>
      <c r="MGI46" s="103"/>
      <c r="MGJ46" s="103"/>
      <c r="MGK46" s="103"/>
      <c r="MGL46" s="103"/>
      <c r="MGM46" s="103"/>
      <c r="MGN46" s="103"/>
      <c r="MGO46" s="103"/>
      <c r="MGP46" s="103"/>
      <c r="MGQ46" s="103"/>
      <c r="MGR46" s="103"/>
      <c r="MGS46" s="103"/>
      <c r="MGT46" s="103"/>
      <c r="MGU46" s="103"/>
      <c r="MGV46" s="103"/>
      <c r="MGW46" s="103"/>
      <c r="MGX46" s="103"/>
      <c r="MGY46" s="103"/>
      <c r="MGZ46" s="103"/>
      <c r="MHA46" s="103"/>
      <c r="MHB46" s="103"/>
      <c r="MHC46" s="103"/>
      <c r="MHD46" s="103"/>
      <c r="MHE46" s="103"/>
      <c r="MHF46" s="103"/>
      <c r="MHG46" s="103"/>
      <c r="MHH46" s="103"/>
      <c r="MHI46" s="103"/>
      <c r="MHJ46" s="103"/>
      <c r="MHK46" s="103"/>
      <c r="MHL46" s="103"/>
      <c r="MHM46" s="103"/>
      <c r="MHN46" s="103"/>
      <c r="MHO46" s="103"/>
      <c r="MHP46" s="103"/>
      <c r="MHQ46" s="103"/>
      <c r="MHR46" s="103"/>
      <c r="MHS46" s="103"/>
      <c r="MHT46" s="103"/>
      <c r="MHU46" s="103"/>
      <c r="MHV46" s="103"/>
      <c r="MHW46" s="103"/>
      <c r="MHX46" s="103"/>
      <c r="MHY46" s="103"/>
      <c r="MHZ46" s="103"/>
      <c r="MIA46" s="103"/>
      <c r="MIB46" s="103"/>
      <c r="MIC46" s="103"/>
      <c r="MID46" s="103"/>
      <c r="MIE46" s="103"/>
      <c r="MIF46" s="103"/>
      <c r="MIG46" s="103"/>
      <c r="MIH46" s="103"/>
      <c r="MII46" s="103"/>
      <c r="MIJ46" s="103"/>
      <c r="MIK46" s="103"/>
      <c r="MIL46" s="103"/>
      <c r="MIM46" s="103"/>
      <c r="MIN46" s="103"/>
      <c r="MIO46" s="103"/>
      <c r="MIP46" s="103"/>
      <c r="MIQ46" s="103"/>
      <c r="MIR46" s="103"/>
      <c r="MIS46" s="103"/>
      <c r="MIT46" s="103"/>
      <c r="MIU46" s="103"/>
      <c r="MIV46" s="103"/>
      <c r="MIW46" s="103"/>
      <c r="MIX46" s="103"/>
      <c r="MIY46" s="103"/>
      <c r="MIZ46" s="103"/>
      <c r="MJA46" s="103"/>
      <c r="MJB46" s="103"/>
      <c r="MJC46" s="103"/>
      <c r="MJD46" s="103"/>
      <c r="MJE46" s="103"/>
      <c r="MJF46" s="103"/>
      <c r="MJG46" s="103"/>
      <c r="MJH46" s="103"/>
      <c r="MJI46" s="103"/>
      <c r="MJJ46" s="103"/>
      <c r="MJK46" s="103"/>
      <c r="MJL46" s="103"/>
      <c r="MJM46" s="103"/>
      <c r="MJN46" s="103"/>
      <c r="MJO46" s="103"/>
      <c r="MJP46" s="103"/>
      <c r="MJQ46" s="103"/>
      <c r="MJR46" s="103"/>
      <c r="MJS46" s="103"/>
      <c r="MJT46" s="103"/>
      <c r="MJU46" s="103"/>
      <c r="MJV46" s="103"/>
      <c r="MJW46" s="103"/>
      <c r="MJX46" s="103"/>
      <c r="MJY46" s="103"/>
      <c r="MJZ46" s="103"/>
      <c r="MKA46" s="103"/>
      <c r="MKB46" s="103"/>
      <c r="MKC46" s="103"/>
      <c r="MKD46" s="103"/>
      <c r="MKE46" s="103"/>
      <c r="MKF46" s="103"/>
      <c r="MKG46" s="103"/>
      <c r="MKH46" s="103"/>
      <c r="MKI46" s="103"/>
      <c r="MKJ46" s="103"/>
      <c r="MKK46" s="103"/>
      <c r="MKL46" s="103"/>
      <c r="MKM46" s="103"/>
      <c r="MKN46" s="103"/>
      <c r="MKO46" s="103"/>
      <c r="MKP46" s="103"/>
      <c r="MKQ46" s="103"/>
      <c r="MKR46" s="103"/>
      <c r="MKS46" s="103"/>
      <c r="MKT46" s="103"/>
      <c r="MKU46" s="103"/>
      <c r="MKV46" s="103"/>
      <c r="MKW46" s="103"/>
      <c r="MKX46" s="103"/>
      <c r="MKY46" s="103"/>
      <c r="MKZ46" s="103"/>
      <c r="MLA46" s="103"/>
      <c r="MLB46" s="103"/>
      <c r="MLC46" s="103"/>
      <c r="MLD46" s="103"/>
      <c r="MLE46" s="103"/>
      <c r="MLF46" s="103"/>
      <c r="MLG46" s="103"/>
      <c r="MLH46" s="103"/>
      <c r="MLI46" s="103"/>
      <c r="MLJ46" s="103"/>
      <c r="MLK46" s="103"/>
      <c r="MLL46" s="103"/>
      <c r="MLM46" s="103"/>
      <c r="MLN46" s="103"/>
      <c r="MLO46" s="103"/>
      <c r="MLP46" s="103"/>
      <c r="MLQ46" s="103"/>
      <c r="MLR46" s="103"/>
      <c r="MLS46" s="103"/>
      <c r="MLT46" s="103"/>
      <c r="MLU46" s="103"/>
      <c r="MLV46" s="103"/>
      <c r="MLW46" s="103"/>
      <c r="MLX46" s="103"/>
      <c r="MLY46" s="103"/>
      <c r="MLZ46" s="103"/>
      <c r="MMA46" s="103"/>
      <c r="MMB46" s="103"/>
      <c r="MMC46" s="103"/>
      <c r="MMD46" s="103"/>
      <c r="MME46" s="103"/>
      <c r="MMF46" s="103"/>
      <c r="MMG46" s="103"/>
      <c r="MMH46" s="103"/>
      <c r="MMI46" s="103"/>
      <c r="MMJ46" s="103"/>
      <c r="MMK46" s="103"/>
      <c r="MML46" s="103"/>
      <c r="MMM46" s="103"/>
      <c r="MMN46" s="103"/>
      <c r="MMO46" s="103"/>
      <c r="MMP46" s="103"/>
      <c r="MMQ46" s="103"/>
      <c r="MMR46" s="103"/>
      <c r="MMS46" s="103"/>
      <c r="MMT46" s="103"/>
      <c r="MMU46" s="103"/>
      <c r="MMV46" s="103"/>
      <c r="MMW46" s="103"/>
      <c r="MMX46" s="103"/>
      <c r="MMY46" s="103"/>
      <c r="MMZ46" s="103"/>
      <c r="MNA46" s="103"/>
      <c r="MNB46" s="103"/>
      <c r="MNC46" s="103"/>
      <c r="MND46" s="103"/>
      <c r="MNE46" s="103"/>
      <c r="MNF46" s="103"/>
      <c r="MNG46" s="103"/>
      <c r="MNH46" s="103"/>
      <c r="MNI46" s="103"/>
      <c r="MNJ46" s="103"/>
      <c r="MNK46" s="103"/>
      <c r="MNL46" s="103"/>
      <c r="MNM46" s="103"/>
      <c r="MNN46" s="103"/>
      <c r="MNO46" s="103"/>
      <c r="MNP46" s="103"/>
      <c r="MNQ46" s="103"/>
      <c r="MNR46" s="103"/>
      <c r="MNS46" s="103"/>
      <c r="MNT46" s="103"/>
      <c r="MNU46" s="103"/>
      <c r="MNV46" s="103"/>
      <c r="MNW46" s="103"/>
      <c r="MNX46" s="103"/>
      <c r="MNY46" s="103"/>
      <c r="MNZ46" s="103"/>
      <c r="MOA46" s="103"/>
      <c r="MOB46" s="103"/>
      <c r="MOC46" s="103"/>
      <c r="MOD46" s="103"/>
      <c r="MOE46" s="103"/>
      <c r="MOF46" s="103"/>
      <c r="MOG46" s="103"/>
      <c r="MOH46" s="103"/>
      <c r="MOI46" s="103"/>
      <c r="MOJ46" s="103"/>
      <c r="MOK46" s="103"/>
      <c r="MOL46" s="103"/>
      <c r="MOM46" s="103"/>
      <c r="MON46" s="103"/>
      <c r="MOO46" s="103"/>
      <c r="MOP46" s="103"/>
      <c r="MOQ46" s="103"/>
      <c r="MOR46" s="103"/>
      <c r="MOS46" s="103"/>
      <c r="MOT46" s="103"/>
      <c r="MOU46" s="103"/>
      <c r="MOV46" s="103"/>
      <c r="MOW46" s="103"/>
      <c r="MOX46" s="103"/>
      <c r="MOY46" s="103"/>
      <c r="MOZ46" s="103"/>
      <c r="MPA46" s="103"/>
      <c r="MPB46" s="103"/>
      <c r="MPC46" s="103"/>
      <c r="MPD46" s="103"/>
      <c r="MPE46" s="103"/>
      <c r="MPF46" s="103"/>
      <c r="MPG46" s="103"/>
      <c r="MPH46" s="103"/>
      <c r="MPI46" s="103"/>
      <c r="MPJ46" s="103"/>
      <c r="MPK46" s="103"/>
      <c r="MPL46" s="103"/>
      <c r="MPM46" s="103"/>
      <c r="MPN46" s="103"/>
      <c r="MPO46" s="103"/>
      <c r="MPP46" s="103"/>
      <c r="MPQ46" s="103"/>
      <c r="MPR46" s="103"/>
      <c r="MPS46" s="103"/>
      <c r="MPT46" s="103"/>
      <c r="MPU46" s="103"/>
      <c r="MPV46" s="103"/>
      <c r="MPW46" s="103"/>
      <c r="MPX46" s="103"/>
      <c r="MPY46" s="103"/>
      <c r="MPZ46" s="103"/>
      <c r="MQA46" s="103"/>
      <c r="MQB46" s="103"/>
      <c r="MQC46" s="103"/>
      <c r="MQD46" s="103"/>
      <c r="MQE46" s="103"/>
      <c r="MQF46" s="103"/>
      <c r="MQG46" s="103"/>
      <c r="MQH46" s="103"/>
      <c r="MQI46" s="103"/>
      <c r="MQJ46" s="103"/>
      <c r="MQK46" s="103"/>
      <c r="MQL46" s="103"/>
      <c r="MQM46" s="103"/>
      <c r="MQN46" s="103"/>
      <c r="MQO46" s="103"/>
      <c r="MQP46" s="103"/>
      <c r="MQQ46" s="103"/>
      <c r="MQR46" s="103"/>
      <c r="MQS46" s="103"/>
      <c r="MQT46" s="103"/>
      <c r="MQU46" s="103"/>
      <c r="MQV46" s="103"/>
      <c r="MQW46" s="103"/>
      <c r="MQX46" s="103"/>
      <c r="MQY46" s="103"/>
      <c r="MQZ46" s="103"/>
      <c r="MRA46" s="103"/>
      <c r="MRB46" s="103"/>
      <c r="MRC46" s="103"/>
      <c r="MRD46" s="103"/>
      <c r="MRE46" s="103"/>
      <c r="MRF46" s="103"/>
      <c r="MRG46" s="103"/>
      <c r="MRH46" s="103"/>
      <c r="MRI46" s="103"/>
      <c r="MRJ46" s="103"/>
      <c r="MRK46" s="103"/>
      <c r="MRL46" s="103"/>
      <c r="MRM46" s="103"/>
      <c r="MRN46" s="103"/>
      <c r="MRO46" s="103"/>
      <c r="MRP46" s="103"/>
      <c r="MRQ46" s="103"/>
      <c r="MRR46" s="103"/>
      <c r="MRS46" s="103"/>
      <c r="MRT46" s="103"/>
      <c r="MRU46" s="103"/>
      <c r="MRV46" s="103"/>
      <c r="MRW46" s="103"/>
      <c r="MRX46" s="103"/>
      <c r="MRY46" s="103"/>
      <c r="MRZ46" s="103"/>
      <c r="MSA46" s="103"/>
      <c r="MSB46" s="103"/>
      <c r="MSC46" s="103"/>
      <c r="MSD46" s="103"/>
      <c r="MSE46" s="103"/>
      <c r="MSF46" s="103"/>
      <c r="MSG46" s="103"/>
      <c r="MSH46" s="103"/>
      <c r="MSI46" s="103"/>
      <c r="MSJ46" s="103"/>
      <c r="MSK46" s="103"/>
      <c r="MSL46" s="103"/>
      <c r="MSM46" s="103"/>
      <c r="MSN46" s="103"/>
      <c r="MSO46" s="103"/>
      <c r="MSP46" s="103"/>
      <c r="MSQ46" s="103"/>
      <c r="MSR46" s="103"/>
      <c r="MSS46" s="103"/>
      <c r="MST46" s="103"/>
      <c r="MSU46" s="103"/>
      <c r="MSV46" s="103"/>
      <c r="MSW46" s="103"/>
      <c r="MSX46" s="103"/>
      <c r="MSY46" s="103"/>
      <c r="MSZ46" s="103"/>
      <c r="MTA46" s="103"/>
      <c r="MTB46" s="103"/>
      <c r="MTC46" s="103"/>
      <c r="MTD46" s="103"/>
      <c r="MTE46" s="103"/>
      <c r="MTF46" s="103"/>
      <c r="MTG46" s="103"/>
      <c r="MTH46" s="103"/>
      <c r="MTI46" s="103"/>
      <c r="MTJ46" s="103"/>
      <c r="MTK46" s="103"/>
      <c r="MTL46" s="103"/>
      <c r="MTM46" s="103"/>
      <c r="MTN46" s="103"/>
      <c r="MTO46" s="103"/>
      <c r="MTP46" s="103"/>
      <c r="MTQ46" s="103"/>
      <c r="MTR46" s="103"/>
      <c r="MTS46" s="103"/>
      <c r="MTT46" s="103"/>
      <c r="MTU46" s="103"/>
      <c r="MTV46" s="103"/>
      <c r="MTW46" s="103"/>
      <c r="MTX46" s="103"/>
      <c r="MTY46" s="103"/>
      <c r="MTZ46" s="103"/>
      <c r="MUA46" s="103"/>
      <c r="MUB46" s="103"/>
      <c r="MUC46" s="103"/>
      <c r="MUD46" s="103"/>
      <c r="MUE46" s="103"/>
      <c r="MUF46" s="103"/>
      <c r="MUG46" s="103"/>
      <c r="MUH46" s="103"/>
      <c r="MUI46" s="103"/>
      <c r="MUJ46" s="103"/>
      <c r="MUK46" s="103"/>
      <c r="MUL46" s="103"/>
      <c r="MUM46" s="103"/>
      <c r="MUN46" s="103"/>
      <c r="MUO46" s="103"/>
      <c r="MUP46" s="103"/>
      <c r="MUQ46" s="103"/>
      <c r="MUR46" s="103"/>
      <c r="MUS46" s="103"/>
      <c r="MUT46" s="103"/>
      <c r="MUU46" s="103"/>
      <c r="MUV46" s="103"/>
      <c r="MUW46" s="103"/>
      <c r="MUX46" s="103"/>
      <c r="MUY46" s="103"/>
      <c r="MUZ46" s="103"/>
      <c r="MVA46" s="103"/>
      <c r="MVB46" s="103"/>
      <c r="MVC46" s="103"/>
      <c r="MVD46" s="103"/>
      <c r="MVE46" s="103"/>
      <c r="MVF46" s="103"/>
      <c r="MVG46" s="103"/>
      <c r="MVH46" s="103"/>
      <c r="MVI46" s="103"/>
      <c r="MVJ46" s="103"/>
      <c r="MVK46" s="103"/>
      <c r="MVL46" s="103"/>
      <c r="MVM46" s="103"/>
      <c r="MVN46" s="103"/>
      <c r="MVO46" s="103"/>
      <c r="MVP46" s="103"/>
      <c r="MVQ46" s="103"/>
      <c r="MVR46" s="103"/>
      <c r="MVS46" s="103"/>
      <c r="MVT46" s="103"/>
      <c r="MVU46" s="103"/>
      <c r="MVV46" s="103"/>
      <c r="MVW46" s="103"/>
      <c r="MVX46" s="103"/>
      <c r="MVY46" s="103"/>
      <c r="MVZ46" s="103"/>
      <c r="MWA46" s="103"/>
      <c r="MWB46" s="103"/>
      <c r="MWC46" s="103"/>
      <c r="MWD46" s="103"/>
      <c r="MWE46" s="103"/>
      <c r="MWF46" s="103"/>
      <c r="MWG46" s="103"/>
      <c r="MWH46" s="103"/>
      <c r="MWI46" s="103"/>
      <c r="MWJ46" s="103"/>
      <c r="MWK46" s="103"/>
      <c r="MWL46" s="103"/>
      <c r="MWM46" s="103"/>
      <c r="MWN46" s="103"/>
      <c r="MWO46" s="103"/>
      <c r="MWP46" s="103"/>
      <c r="MWQ46" s="103"/>
      <c r="MWR46" s="103"/>
      <c r="MWS46" s="103"/>
      <c r="MWT46" s="103"/>
      <c r="MWU46" s="103"/>
      <c r="MWV46" s="103"/>
      <c r="MWW46" s="103"/>
      <c r="MWX46" s="103"/>
      <c r="MWY46" s="103"/>
      <c r="MWZ46" s="103"/>
      <c r="MXA46" s="103"/>
      <c r="MXB46" s="103"/>
      <c r="MXC46" s="103"/>
      <c r="MXD46" s="103"/>
      <c r="MXE46" s="103"/>
      <c r="MXF46" s="103"/>
      <c r="MXG46" s="103"/>
      <c r="MXH46" s="103"/>
      <c r="MXI46" s="103"/>
      <c r="MXJ46" s="103"/>
      <c r="MXK46" s="103"/>
      <c r="MXL46" s="103"/>
      <c r="MXM46" s="103"/>
      <c r="MXN46" s="103"/>
      <c r="MXO46" s="103"/>
      <c r="MXP46" s="103"/>
      <c r="MXQ46" s="103"/>
      <c r="MXR46" s="103"/>
      <c r="MXS46" s="103"/>
      <c r="MXT46" s="103"/>
      <c r="MXU46" s="103"/>
      <c r="MXV46" s="103"/>
      <c r="MXW46" s="103"/>
      <c r="MXX46" s="103"/>
      <c r="MXY46" s="103"/>
      <c r="MXZ46" s="103"/>
      <c r="MYA46" s="103"/>
      <c r="MYB46" s="103"/>
      <c r="MYC46" s="103"/>
      <c r="MYD46" s="103"/>
      <c r="MYE46" s="103"/>
      <c r="MYF46" s="103"/>
      <c r="MYG46" s="103"/>
      <c r="MYH46" s="103"/>
      <c r="MYI46" s="103"/>
      <c r="MYJ46" s="103"/>
      <c r="MYK46" s="103"/>
      <c r="MYL46" s="103"/>
      <c r="MYM46" s="103"/>
      <c r="MYN46" s="103"/>
      <c r="MYO46" s="103"/>
      <c r="MYP46" s="103"/>
      <c r="MYQ46" s="103"/>
      <c r="MYR46" s="103"/>
      <c r="MYS46" s="103"/>
      <c r="MYT46" s="103"/>
      <c r="MYU46" s="103"/>
      <c r="MYV46" s="103"/>
      <c r="MYW46" s="103"/>
      <c r="MYX46" s="103"/>
      <c r="MYY46" s="103"/>
      <c r="MYZ46" s="103"/>
      <c r="MZA46" s="103"/>
      <c r="MZB46" s="103"/>
      <c r="MZC46" s="103"/>
      <c r="MZD46" s="103"/>
      <c r="MZE46" s="103"/>
      <c r="MZF46" s="103"/>
      <c r="MZG46" s="103"/>
      <c r="MZH46" s="103"/>
      <c r="MZI46" s="103"/>
      <c r="MZJ46" s="103"/>
      <c r="MZK46" s="103"/>
      <c r="MZL46" s="103"/>
      <c r="MZM46" s="103"/>
      <c r="MZN46" s="103"/>
      <c r="MZO46" s="103"/>
      <c r="MZP46" s="103"/>
      <c r="MZQ46" s="103"/>
      <c r="MZR46" s="103"/>
      <c r="MZS46" s="103"/>
      <c r="MZT46" s="103"/>
      <c r="MZU46" s="103"/>
      <c r="MZV46" s="103"/>
      <c r="MZW46" s="103"/>
      <c r="MZX46" s="103"/>
      <c r="MZY46" s="103"/>
      <c r="MZZ46" s="103"/>
      <c r="NAA46" s="103"/>
      <c r="NAB46" s="103"/>
      <c r="NAC46" s="103"/>
      <c r="NAD46" s="103"/>
      <c r="NAE46" s="103"/>
      <c r="NAF46" s="103"/>
      <c r="NAG46" s="103"/>
      <c r="NAH46" s="103"/>
      <c r="NAI46" s="103"/>
      <c r="NAJ46" s="103"/>
      <c r="NAK46" s="103"/>
      <c r="NAL46" s="103"/>
      <c r="NAM46" s="103"/>
      <c r="NAN46" s="103"/>
      <c r="NAO46" s="103"/>
      <c r="NAP46" s="103"/>
      <c r="NAQ46" s="103"/>
      <c r="NAR46" s="103"/>
      <c r="NAS46" s="103"/>
      <c r="NAT46" s="103"/>
      <c r="NAU46" s="103"/>
      <c r="NAV46" s="103"/>
      <c r="NAW46" s="103"/>
      <c r="NAX46" s="103"/>
      <c r="NAY46" s="103"/>
      <c r="NAZ46" s="103"/>
      <c r="NBA46" s="103"/>
      <c r="NBB46" s="103"/>
      <c r="NBC46" s="103"/>
      <c r="NBD46" s="103"/>
      <c r="NBE46" s="103"/>
      <c r="NBF46" s="103"/>
      <c r="NBG46" s="103"/>
      <c r="NBH46" s="103"/>
      <c r="NBI46" s="103"/>
      <c r="NBJ46" s="103"/>
      <c r="NBK46" s="103"/>
      <c r="NBL46" s="103"/>
      <c r="NBM46" s="103"/>
      <c r="NBN46" s="103"/>
      <c r="NBO46" s="103"/>
      <c r="NBP46" s="103"/>
      <c r="NBQ46" s="103"/>
      <c r="NBR46" s="103"/>
      <c r="NBS46" s="103"/>
      <c r="NBT46" s="103"/>
      <c r="NBU46" s="103"/>
      <c r="NBV46" s="103"/>
      <c r="NBW46" s="103"/>
      <c r="NBX46" s="103"/>
      <c r="NBY46" s="103"/>
      <c r="NBZ46" s="103"/>
      <c r="NCA46" s="103"/>
      <c r="NCB46" s="103"/>
      <c r="NCC46" s="103"/>
      <c r="NCD46" s="103"/>
      <c r="NCE46" s="103"/>
      <c r="NCF46" s="103"/>
      <c r="NCG46" s="103"/>
      <c r="NCH46" s="103"/>
      <c r="NCI46" s="103"/>
      <c r="NCJ46" s="103"/>
      <c r="NCK46" s="103"/>
      <c r="NCL46" s="103"/>
      <c r="NCM46" s="103"/>
      <c r="NCN46" s="103"/>
      <c r="NCO46" s="103"/>
      <c r="NCP46" s="103"/>
      <c r="NCQ46" s="103"/>
      <c r="NCR46" s="103"/>
      <c r="NCS46" s="103"/>
      <c r="NCT46" s="103"/>
      <c r="NCU46" s="103"/>
      <c r="NCV46" s="103"/>
      <c r="NCW46" s="103"/>
      <c r="NCX46" s="103"/>
      <c r="NCY46" s="103"/>
      <c r="NCZ46" s="103"/>
      <c r="NDA46" s="103"/>
      <c r="NDB46" s="103"/>
      <c r="NDC46" s="103"/>
      <c r="NDD46" s="103"/>
      <c r="NDE46" s="103"/>
      <c r="NDF46" s="103"/>
      <c r="NDG46" s="103"/>
      <c r="NDH46" s="103"/>
      <c r="NDI46" s="103"/>
      <c r="NDJ46" s="103"/>
      <c r="NDK46" s="103"/>
      <c r="NDL46" s="103"/>
      <c r="NDM46" s="103"/>
      <c r="NDN46" s="103"/>
      <c r="NDO46" s="103"/>
      <c r="NDP46" s="103"/>
      <c r="NDQ46" s="103"/>
      <c r="NDR46" s="103"/>
      <c r="NDS46" s="103"/>
      <c r="NDT46" s="103"/>
      <c r="NDU46" s="103"/>
      <c r="NDV46" s="103"/>
      <c r="NDW46" s="103"/>
      <c r="NDX46" s="103"/>
      <c r="NDY46" s="103"/>
      <c r="NDZ46" s="103"/>
      <c r="NEA46" s="103"/>
      <c r="NEB46" s="103"/>
      <c r="NEC46" s="103"/>
      <c r="NED46" s="103"/>
      <c r="NEE46" s="103"/>
      <c r="NEF46" s="103"/>
      <c r="NEG46" s="103"/>
      <c r="NEH46" s="103"/>
      <c r="NEI46" s="103"/>
      <c r="NEJ46" s="103"/>
      <c r="NEK46" s="103"/>
      <c r="NEL46" s="103"/>
      <c r="NEM46" s="103"/>
      <c r="NEN46" s="103"/>
      <c r="NEO46" s="103"/>
      <c r="NEP46" s="103"/>
      <c r="NEQ46" s="103"/>
      <c r="NER46" s="103"/>
      <c r="NES46" s="103"/>
      <c r="NET46" s="103"/>
      <c r="NEU46" s="103"/>
      <c r="NEV46" s="103"/>
      <c r="NEW46" s="103"/>
      <c r="NEX46" s="103"/>
      <c r="NEY46" s="103"/>
      <c r="NEZ46" s="103"/>
      <c r="NFA46" s="103"/>
      <c r="NFB46" s="103"/>
      <c r="NFC46" s="103"/>
      <c r="NFD46" s="103"/>
      <c r="NFE46" s="103"/>
      <c r="NFF46" s="103"/>
      <c r="NFG46" s="103"/>
      <c r="NFH46" s="103"/>
      <c r="NFI46" s="103"/>
      <c r="NFJ46" s="103"/>
      <c r="NFK46" s="103"/>
      <c r="NFL46" s="103"/>
      <c r="NFM46" s="103"/>
      <c r="NFN46" s="103"/>
      <c r="NFO46" s="103"/>
      <c r="NFP46" s="103"/>
      <c r="NFQ46" s="103"/>
      <c r="NFR46" s="103"/>
      <c r="NFS46" s="103"/>
      <c r="NFT46" s="103"/>
      <c r="NFU46" s="103"/>
      <c r="NFV46" s="103"/>
      <c r="NFW46" s="103"/>
      <c r="NFX46" s="103"/>
      <c r="NFY46" s="103"/>
      <c r="NFZ46" s="103"/>
      <c r="NGA46" s="103"/>
      <c r="NGB46" s="103"/>
      <c r="NGC46" s="103"/>
      <c r="NGD46" s="103"/>
      <c r="NGE46" s="103"/>
      <c r="NGF46" s="103"/>
      <c r="NGG46" s="103"/>
      <c r="NGH46" s="103"/>
      <c r="NGI46" s="103"/>
      <c r="NGJ46" s="103"/>
      <c r="NGK46" s="103"/>
      <c r="NGL46" s="103"/>
      <c r="NGM46" s="103"/>
      <c r="NGN46" s="103"/>
      <c r="NGO46" s="103"/>
      <c r="NGP46" s="103"/>
      <c r="NGQ46" s="103"/>
      <c r="NGR46" s="103"/>
      <c r="NGS46" s="103"/>
      <c r="NGT46" s="103"/>
      <c r="NGU46" s="103"/>
      <c r="NGV46" s="103"/>
      <c r="NGW46" s="103"/>
      <c r="NGX46" s="103"/>
      <c r="NGY46" s="103"/>
      <c r="NGZ46" s="103"/>
      <c r="NHA46" s="103"/>
      <c r="NHB46" s="103"/>
      <c r="NHC46" s="103"/>
      <c r="NHD46" s="103"/>
      <c r="NHE46" s="103"/>
      <c r="NHF46" s="103"/>
      <c r="NHG46" s="103"/>
      <c r="NHH46" s="103"/>
      <c r="NHI46" s="103"/>
      <c r="NHJ46" s="103"/>
      <c r="NHK46" s="103"/>
      <c r="NHL46" s="103"/>
      <c r="NHM46" s="103"/>
      <c r="NHN46" s="103"/>
      <c r="NHO46" s="103"/>
      <c r="NHP46" s="103"/>
      <c r="NHQ46" s="103"/>
      <c r="NHR46" s="103"/>
      <c r="NHS46" s="103"/>
      <c r="NHT46" s="103"/>
      <c r="NHU46" s="103"/>
      <c r="NHV46" s="103"/>
      <c r="NHW46" s="103"/>
      <c r="NHX46" s="103"/>
      <c r="NHY46" s="103"/>
      <c r="NHZ46" s="103"/>
      <c r="NIA46" s="103"/>
      <c r="NIB46" s="103"/>
      <c r="NIC46" s="103"/>
      <c r="NID46" s="103"/>
      <c r="NIE46" s="103"/>
      <c r="NIF46" s="103"/>
      <c r="NIG46" s="103"/>
      <c r="NIH46" s="103"/>
      <c r="NII46" s="103"/>
      <c r="NIJ46" s="103"/>
      <c r="NIK46" s="103"/>
      <c r="NIL46" s="103"/>
      <c r="NIM46" s="103"/>
      <c r="NIN46" s="103"/>
      <c r="NIO46" s="103"/>
      <c r="NIP46" s="103"/>
      <c r="NIQ46" s="103"/>
      <c r="NIR46" s="103"/>
      <c r="NIS46" s="103"/>
      <c r="NIT46" s="103"/>
      <c r="NIU46" s="103"/>
      <c r="NIV46" s="103"/>
      <c r="NIW46" s="103"/>
      <c r="NIX46" s="103"/>
      <c r="NIY46" s="103"/>
      <c r="NIZ46" s="103"/>
      <c r="NJA46" s="103"/>
      <c r="NJB46" s="103"/>
      <c r="NJC46" s="103"/>
      <c r="NJD46" s="103"/>
      <c r="NJE46" s="103"/>
      <c r="NJF46" s="103"/>
      <c r="NJG46" s="103"/>
      <c r="NJH46" s="103"/>
      <c r="NJI46" s="103"/>
      <c r="NJJ46" s="103"/>
      <c r="NJK46" s="103"/>
      <c r="NJL46" s="103"/>
      <c r="NJM46" s="103"/>
      <c r="NJN46" s="103"/>
      <c r="NJO46" s="103"/>
      <c r="NJP46" s="103"/>
      <c r="NJQ46" s="103"/>
      <c r="NJR46" s="103"/>
      <c r="NJS46" s="103"/>
      <c r="NJT46" s="103"/>
      <c r="NJU46" s="103"/>
      <c r="NJV46" s="103"/>
      <c r="NJW46" s="103"/>
      <c r="NJX46" s="103"/>
      <c r="NJY46" s="103"/>
      <c r="NJZ46" s="103"/>
      <c r="NKA46" s="103"/>
      <c r="NKB46" s="103"/>
      <c r="NKC46" s="103"/>
      <c r="NKD46" s="103"/>
      <c r="NKE46" s="103"/>
      <c r="NKF46" s="103"/>
      <c r="NKG46" s="103"/>
      <c r="NKH46" s="103"/>
      <c r="NKI46" s="103"/>
      <c r="NKJ46" s="103"/>
      <c r="NKK46" s="103"/>
      <c r="NKL46" s="103"/>
      <c r="NKM46" s="103"/>
      <c r="NKN46" s="103"/>
      <c r="NKO46" s="103"/>
      <c r="NKP46" s="103"/>
      <c r="NKQ46" s="103"/>
      <c r="NKR46" s="103"/>
      <c r="NKS46" s="103"/>
      <c r="NKT46" s="103"/>
      <c r="NKU46" s="103"/>
      <c r="NKV46" s="103"/>
      <c r="NKW46" s="103"/>
      <c r="NKX46" s="103"/>
      <c r="NKY46" s="103"/>
      <c r="NKZ46" s="103"/>
      <c r="NLA46" s="103"/>
      <c r="NLB46" s="103"/>
      <c r="NLC46" s="103"/>
      <c r="NLD46" s="103"/>
      <c r="NLE46" s="103"/>
      <c r="NLF46" s="103"/>
      <c r="NLG46" s="103"/>
      <c r="NLH46" s="103"/>
      <c r="NLI46" s="103"/>
      <c r="NLJ46" s="103"/>
      <c r="NLK46" s="103"/>
      <c r="NLL46" s="103"/>
      <c r="NLM46" s="103"/>
      <c r="NLN46" s="103"/>
      <c r="NLO46" s="103"/>
      <c r="NLP46" s="103"/>
      <c r="NLQ46" s="103"/>
      <c r="NLR46" s="103"/>
      <c r="NLS46" s="103"/>
      <c r="NLT46" s="103"/>
      <c r="NLU46" s="103"/>
      <c r="NLV46" s="103"/>
      <c r="NLW46" s="103"/>
      <c r="NLX46" s="103"/>
      <c r="NLY46" s="103"/>
      <c r="NLZ46" s="103"/>
      <c r="NMA46" s="103"/>
      <c r="NMB46" s="103"/>
      <c r="NMC46" s="103"/>
      <c r="NMD46" s="103"/>
      <c r="NME46" s="103"/>
      <c r="NMF46" s="103"/>
      <c r="NMG46" s="103"/>
      <c r="NMH46" s="103"/>
      <c r="NMI46" s="103"/>
      <c r="NMJ46" s="103"/>
      <c r="NMK46" s="103"/>
      <c r="NML46" s="103"/>
      <c r="NMM46" s="103"/>
      <c r="NMN46" s="103"/>
      <c r="NMO46" s="103"/>
      <c r="NMP46" s="103"/>
      <c r="NMQ46" s="103"/>
      <c r="NMR46" s="103"/>
      <c r="NMS46" s="103"/>
      <c r="NMT46" s="103"/>
      <c r="NMU46" s="103"/>
      <c r="NMV46" s="103"/>
      <c r="NMW46" s="103"/>
      <c r="NMX46" s="103"/>
      <c r="NMY46" s="103"/>
      <c r="NMZ46" s="103"/>
      <c r="NNA46" s="103"/>
      <c r="NNB46" s="103"/>
      <c r="NNC46" s="103"/>
      <c r="NND46" s="103"/>
      <c r="NNE46" s="103"/>
      <c r="NNF46" s="103"/>
      <c r="NNG46" s="103"/>
      <c r="NNH46" s="103"/>
      <c r="NNI46" s="103"/>
      <c r="NNJ46" s="103"/>
      <c r="NNK46" s="103"/>
      <c r="NNL46" s="103"/>
      <c r="NNM46" s="103"/>
      <c r="NNN46" s="103"/>
      <c r="NNO46" s="103"/>
      <c r="NNP46" s="103"/>
      <c r="NNQ46" s="103"/>
      <c r="NNR46" s="103"/>
      <c r="NNS46" s="103"/>
      <c r="NNT46" s="103"/>
      <c r="NNU46" s="103"/>
      <c r="NNV46" s="103"/>
      <c r="NNW46" s="103"/>
      <c r="NNX46" s="103"/>
      <c r="NNY46" s="103"/>
      <c r="NNZ46" s="103"/>
      <c r="NOA46" s="103"/>
      <c r="NOB46" s="103"/>
      <c r="NOC46" s="103"/>
      <c r="NOD46" s="103"/>
      <c r="NOE46" s="103"/>
      <c r="NOF46" s="103"/>
      <c r="NOG46" s="103"/>
      <c r="NOH46" s="103"/>
      <c r="NOI46" s="103"/>
      <c r="NOJ46" s="103"/>
      <c r="NOK46" s="103"/>
      <c r="NOL46" s="103"/>
      <c r="NOM46" s="103"/>
      <c r="NON46" s="103"/>
      <c r="NOO46" s="103"/>
      <c r="NOP46" s="103"/>
      <c r="NOQ46" s="103"/>
      <c r="NOR46" s="103"/>
      <c r="NOS46" s="103"/>
      <c r="NOT46" s="103"/>
      <c r="NOU46" s="103"/>
      <c r="NOV46" s="103"/>
      <c r="NOW46" s="103"/>
      <c r="NOX46" s="103"/>
      <c r="NOY46" s="103"/>
      <c r="NOZ46" s="103"/>
      <c r="NPA46" s="103"/>
      <c r="NPB46" s="103"/>
      <c r="NPC46" s="103"/>
      <c r="NPD46" s="103"/>
      <c r="NPE46" s="103"/>
      <c r="NPF46" s="103"/>
      <c r="NPG46" s="103"/>
      <c r="NPH46" s="103"/>
      <c r="NPI46" s="103"/>
      <c r="NPJ46" s="103"/>
      <c r="NPK46" s="103"/>
      <c r="NPL46" s="103"/>
      <c r="NPM46" s="103"/>
      <c r="NPN46" s="103"/>
      <c r="NPO46" s="103"/>
      <c r="NPP46" s="103"/>
      <c r="NPQ46" s="103"/>
      <c r="NPR46" s="103"/>
      <c r="NPS46" s="103"/>
      <c r="NPT46" s="103"/>
      <c r="NPU46" s="103"/>
      <c r="NPV46" s="103"/>
      <c r="NPW46" s="103"/>
      <c r="NPX46" s="103"/>
      <c r="NPY46" s="103"/>
      <c r="NPZ46" s="103"/>
      <c r="NQA46" s="103"/>
      <c r="NQB46" s="103"/>
      <c r="NQC46" s="103"/>
      <c r="NQD46" s="103"/>
      <c r="NQE46" s="103"/>
      <c r="NQF46" s="103"/>
      <c r="NQG46" s="103"/>
      <c r="NQH46" s="103"/>
      <c r="NQI46" s="103"/>
      <c r="NQJ46" s="103"/>
      <c r="NQK46" s="103"/>
      <c r="NQL46" s="103"/>
      <c r="NQM46" s="103"/>
      <c r="NQN46" s="103"/>
      <c r="NQO46" s="103"/>
      <c r="NQP46" s="103"/>
      <c r="NQQ46" s="103"/>
      <c r="NQR46" s="103"/>
      <c r="NQS46" s="103"/>
      <c r="NQT46" s="103"/>
      <c r="NQU46" s="103"/>
      <c r="NQV46" s="103"/>
      <c r="NQW46" s="103"/>
      <c r="NQX46" s="103"/>
      <c r="NQY46" s="103"/>
      <c r="NQZ46" s="103"/>
      <c r="NRA46" s="103"/>
      <c r="NRB46" s="103"/>
      <c r="NRC46" s="103"/>
      <c r="NRD46" s="103"/>
      <c r="NRE46" s="103"/>
      <c r="NRF46" s="103"/>
      <c r="NRG46" s="103"/>
      <c r="NRH46" s="103"/>
      <c r="NRI46" s="103"/>
      <c r="NRJ46" s="103"/>
      <c r="NRK46" s="103"/>
      <c r="NRL46" s="103"/>
      <c r="NRM46" s="103"/>
      <c r="NRN46" s="103"/>
      <c r="NRO46" s="103"/>
      <c r="NRP46" s="103"/>
      <c r="NRQ46" s="103"/>
      <c r="NRR46" s="103"/>
      <c r="NRS46" s="103"/>
      <c r="NRT46" s="103"/>
      <c r="NRU46" s="103"/>
      <c r="NRV46" s="103"/>
      <c r="NRW46" s="103"/>
      <c r="NRX46" s="103"/>
      <c r="NRY46" s="103"/>
      <c r="NRZ46" s="103"/>
      <c r="NSA46" s="103"/>
      <c r="NSB46" s="103"/>
      <c r="NSC46" s="103"/>
      <c r="NSD46" s="103"/>
      <c r="NSE46" s="103"/>
      <c r="NSF46" s="103"/>
      <c r="NSG46" s="103"/>
      <c r="NSH46" s="103"/>
      <c r="NSI46" s="103"/>
      <c r="NSJ46" s="103"/>
      <c r="NSK46" s="103"/>
      <c r="NSL46" s="103"/>
      <c r="NSM46" s="103"/>
      <c r="NSN46" s="103"/>
      <c r="NSO46" s="103"/>
      <c r="NSP46" s="103"/>
      <c r="NSQ46" s="103"/>
      <c r="NSR46" s="103"/>
      <c r="NSS46" s="103"/>
      <c r="NST46" s="103"/>
      <c r="NSU46" s="103"/>
      <c r="NSV46" s="103"/>
      <c r="NSW46" s="103"/>
      <c r="NSX46" s="103"/>
      <c r="NSY46" s="103"/>
      <c r="NSZ46" s="103"/>
      <c r="NTA46" s="103"/>
      <c r="NTB46" s="103"/>
      <c r="NTC46" s="103"/>
      <c r="NTD46" s="103"/>
      <c r="NTE46" s="103"/>
      <c r="NTF46" s="103"/>
      <c r="NTG46" s="103"/>
      <c r="NTH46" s="103"/>
      <c r="NTI46" s="103"/>
      <c r="NTJ46" s="103"/>
      <c r="NTK46" s="103"/>
      <c r="NTL46" s="103"/>
      <c r="NTM46" s="103"/>
      <c r="NTN46" s="103"/>
      <c r="NTO46" s="103"/>
      <c r="NTP46" s="103"/>
      <c r="NTQ46" s="103"/>
      <c r="NTR46" s="103"/>
      <c r="NTS46" s="103"/>
      <c r="NTT46" s="103"/>
      <c r="NTU46" s="103"/>
      <c r="NTV46" s="103"/>
      <c r="NTW46" s="103"/>
      <c r="NTX46" s="103"/>
      <c r="NTY46" s="103"/>
      <c r="NTZ46" s="103"/>
      <c r="NUA46" s="103"/>
      <c r="NUB46" s="103"/>
      <c r="NUC46" s="103"/>
      <c r="NUD46" s="103"/>
      <c r="NUE46" s="103"/>
      <c r="NUF46" s="103"/>
      <c r="NUG46" s="103"/>
      <c r="NUH46" s="103"/>
      <c r="NUI46" s="103"/>
      <c r="NUJ46" s="103"/>
      <c r="NUK46" s="103"/>
      <c r="NUL46" s="103"/>
      <c r="NUM46" s="103"/>
      <c r="NUN46" s="103"/>
      <c r="NUO46" s="103"/>
      <c r="NUP46" s="103"/>
      <c r="NUQ46" s="103"/>
      <c r="NUR46" s="103"/>
      <c r="NUS46" s="103"/>
      <c r="NUT46" s="103"/>
      <c r="NUU46" s="103"/>
      <c r="NUV46" s="103"/>
      <c r="NUW46" s="103"/>
      <c r="NUX46" s="103"/>
      <c r="NUY46" s="103"/>
      <c r="NUZ46" s="103"/>
      <c r="NVA46" s="103"/>
      <c r="NVB46" s="103"/>
      <c r="NVC46" s="103"/>
      <c r="NVD46" s="103"/>
      <c r="NVE46" s="103"/>
      <c r="NVF46" s="103"/>
      <c r="NVG46" s="103"/>
      <c r="NVH46" s="103"/>
      <c r="NVI46" s="103"/>
      <c r="NVJ46" s="103"/>
      <c r="NVK46" s="103"/>
      <c r="NVL46" s="103"/>
      <c r="NVM46" s="103"/>
      <c r="NVN46" s="103"/>
      <c r="NVO46" s="103"/>
      <c r="NVP46" s="103"/>
      <c r="NVQ46" s="103"/>
      <c r="NVR46" s="103"/>
      <c r="NVS46" s="103"/>
      <c r="NVT46" s="103"/>
      <c r="NVU46" s="103"/>
      <c r="NVV46" s="103"/>
      <c r="NVW46" s="103"/>
      <c r="NVX46" s="103"/>
      <c r="NVY46" s="103"/>
      <c r="NVZ46" s="103"/>
      <c r="NWA46" s="103"/>
      <c r="NWB46" s="103"/>
      <c r="NWC46" s="103"/>
      <c r="NWD46" s="103"/>
      <c r="NWE46" s="103"/>
      <c r="NWF46" s="103"/>
      <c r="NWG46" s="103"/>
      <c r="NWH46" s="103"/>
      <c r="NWI46" s="103"/>
      <c r="NWJ46" s="103"/>
      <c r="NWK46" s="103"/>
      <c r="NWL46" s="103"/>
      <c r="NWM46" s="103"/>
      <c r="NWN46" s="103"/>
      <c r="NWO46" s="103"/>
      <c r="NWP46" s="103"/>
      <c r="NWQ46" s="103"/>
      <c r="NWR46" s="103"/>
      <c r="NWS46" s="103"/>
      <c r="NWT46" s="103"/>
      <c r="NWU46" s="103"/>
      <c r="NWV46" s="103"/>
      <c r="NWW46" s="103"/>
      <c r="NWX46" s="103"/>
      <c r="NWY46" s="103"/>
      <c r="NWZ46" s="103"/>
      <c r="NXA46" s="103"/>
      <c r="NXB46" s="103"/>
      <c r="NXC46" s="103"/>
      <c r="NXD46" s="103"/>
      <c r="NXE46" s="103"/>
      <c r="NXF46" s="103"/>
      <c r="NXG46" s="103"/>
      <c r="NXH46" s="103"/>
      <c r="NXI46" s="103"/>
      <c r="NXJ46" s="103"/>
      <c r="NXK46" s="103"/>
      <c r="NXL46" s="103"/>
      <c r="NXM46" s="103"/>
      <c r="NXN46" s="103"/>
      <c r="NXO46" s="103"/>
      <c r="NXP46" s="103"/>
      <c r="NXQ46" s="103"/>
      <c r="NXR46" s="103"/>
      <c r="NXS46" s="103"/>
      <c r="NXT46" s="103"/>
      <c r="NXU46" s="103"/>
      <c r="NXV46" s="103"/>
      <c r="NXW46" s="103"/>
      <c r="NXX46" s="103"/>
      <c r="NXY46" s="103"/>
      <c r="NXZ46" s="103"/>
      <c r="NYA46" s="103"/>
      <c r="NYB46" s="103"/>
      <c r="NYC46" s="103"/>
      <c r="NYD46" s="103"/>
      <c r="NYE46" s="103"/>
      <c r="NYF46" s="103"/>
      <c r="NYG46" s="103"/>
      <c r="NYH46" s="103"/>
      <c r="NYI46" s="103"/>
      <c r="NYJ46" s="103"/>
      <c r="NYK46" s="103"/>
      <c r="NYL46" s="103"/>
      <c r="NYM46" s="103"/>
      <c r="NYN46" s="103"/>
      <c r="NYO46" s="103"/>
      <c r="NYP46" s="103"/>
      <c r="NYQ46" s="103"/>
      <c r="NYR46" s="103"/>
      <c r="NYS46" s="103"/>
      <c r="NYT46" s="103"/>
      <c r="NYU46" s="103"/>
      <c r="NYV46" s="103"/>
      <c r="NYW46" s="103"/>
      <c r="NYX46" s="103"/>
      <c r="NYY46" s="103"/>
      <c r="NYZ46" s="103"/>
      <c r="NZA46" s="103"/>
      <c r="NZB46" s="103"/>
      <c r="NZC46" s="103"/>
      <c r="NZD46" s="103"/>
      <c r="NZE46" s="103"/>
      <c r="NZF46" s="103"/>
      <c r="NZG46" s="103"/>
      <c r="NZH46" s="103"/>
      <c r="NZI46" s="103"/>
      <c r="NZJ46" s="103"/>
      <c r="NZK46" s="103"/>
      <c r="NZL46" s="103"/>
      <c r="NZM46" s="103"/>
      <c r="NZN46" s="103"/>
      <c r="NZO46" s="103"/>
      <c r="NZP46" s="103"/>
      <c r="NZQ46" s="103"/>
      <c r="NZR46" s="103"/>
      <c r="NZS46" s="103"/>
      <c r="NZT46" s="103"/>
      <c r="NZU46" s="103"/>
      <c r="NZV46" s="103"/>
      <c r="NZW46" s="103"/>
      <c r="NZX46" s="103"/>
      <c r="NZY46" s="103"/>
      <c r="NZZ46" s="103"/>
      <c r="OAA46" s="103"/>
      <c r="OAB46" s="103"/>
      <c r="OAC46" s="103"/>
      <c r="OAD46" s="103"/>
      <c r="OAE46" s="103"/>
      <c r="OAF46" s="103"/>
      <c r="OAG46" s="103"/>
      <c r="OAH46" s="103"/>
      <c r="OAI46" s="103"/>
      <c r="OAJ46" s="103"/>
      <c r="OAK46" s="103"/>
      <c r="OAL46" s="103"/>
      <c r="OAM46" s="103"/>
      <c r="OAN46" s="103"/>
      <c r="OAO46" s="103"/>
      <c r="OAP46" s="103"/>
      <c r="OAQ46" s="103"/>
      <c r="OAR46" s="103"/>
      <c r="OAS46" s="103"/>
      <c r="OAT46" s="103"/>
      <c r="OAU46" s="103"/>
      <c r="OAV46" s="103"/>
      <c r="OAW46" s="103"/>
      <c r="OAX46" s="103"/>
      <c r="OAY46" s="103"/>
      <c r="OAZ46" s="103"/>
      <c r="OBA46" s="103"/>
      <c r="OBB46" s="103"/>
      <c r="OBC46" s="103"/>
      <c r="OBD46" s="103"/>
      <c r="OBE46" s="103"/>
      <c r="OBF46" s="103"/>
      <c r="OBG46" s="103"/>
      <c r="OBH46" s="103"/>
      <c r="OBI46" s="103"/>
      <c r="OBJ46" s="103"/>
      <c r="OBK46" s="103"/>
      <c r="OBL46" s="103"/>
      <c r="OBM46" s="103"/>
      <c r="OBN46" s="103"/>
      <c r="OBO46" s="103"/>
      <c r="OBP46" s="103"/>
      <c r="OBQ46" s="103"/>
      <c r="OBR46" s="103"/>
      <c r="OBS46" s="103"/>
      <c r="OBT46" s="103"/>
      <c r="OBU46" s="103"/>
      <c r="OBV46" s="103"/>
      <c r="OBW46" s="103"/>
      <c r="OBX46" s="103"/>
      <c r="OBY46" s="103"/>
      <c r="OBZ46" s="103"/>
      <c r="OCA46" s="103"/>
      <c r="OCB46" s="103"/>
      <c r="OCC46" s="103"/>
      <c r="OCD46" s="103"/>
      <c r="OCE46" s="103"/>
      <c r="OCF46" s="103"/>
      <c r="OCG46" s="103"/>
      <c r="OCH46" s="103"/>
      <c r="OCI46" s="103"/>
      <c r="OCJ46" s="103"/>
      <c r="OCK46" s="103"/>
      <c r="OCL46" s="103"/>
      <c r="OCM46" s="103"/>
      <c r="OCN46" s="103"/>
      <c r="OCO46" s="103"/>
      <c r="OCP46" s="103"/>
      <c r="OCQ46" s="103"/>
      <c r="OCR46" s="103"/>
      <c r="OCS46" s="103"/>
      <c r="OCT46" s="103"/>
      <c r="OCU46" s="103"/>
      <c r="OCV46" s="103"/>
      <c r="OCW46" s="103"/>
      <c r="OCX46" s="103"/>
      <c r="OCY46" s="103"/>
      <c r="OCZ46" s="103"/>
      <c r="ODA46" s="103"/>
      <c r="ODB46" s="103"/>
      <c r="ODC46" s="103"/>
      <c r="ODD46" s="103"/>
      <c r="ODE46" s="103"/>
      <c r="ODF46" s="103"/>
      <c r="ODG46" s="103"/>
      <c r="ODH46" s="103"/>
      <c r="ODI46" s="103"/>
      <c r="ODJ46" s="103"/>
      <c r="ODK46" s="103"/>
      <c r="ODL46" s="103"/>
      <c r="ODM46" s="103"/>
      <c r="ODN46" s="103"/>
      <c r="ODO46" s="103"/>
      <c r="ODP46" s="103"/>
      <c r="ODQ46" s="103"/>
      <c r="ODR46" s="103"/>
      <c r="ODS46" s="103"/>
      <c r="ODT46" s="103"/>
      <c r="ODU46" s="103"/>
      <c r="ODV46" s="103"/>
      <c r="ODW46" s="103"/>
      <c r="ODX46" s="103"/>
      <c r="ODY46" s="103"/>
      <c r="ODZ46" s="103"/>
      <c r="OEA46" s="103"/>
      <c r="OEB46" s="103"/>
      <c r="OEC46" s="103"/>
      <c r="OED46" s="103"/>
      <c r="OEE46" s="103"/>
      <c r="OEF46" s="103"/>
      <c r="OEG46" s="103"/>
      <c r="OEH46" s="103"/>
      <c r="OEI46" s="103"/>
      <c r="OEJ46" s="103"/>
      <c r="OEK46" s="103"/>
      <c r="OEL46" s="103"/>
      <c r="OEM46" s="103"/>
      <c r="OEN46" s="103"/>
      <c r="OEO46" s="103"/>
      <c r="OEP46" s="103"/>
      <c r="OEQ46" s="103"/>
      <c r="OER46" s="103"/>
      <c r="OES46" s="103"/>
      <c r="OET46" s="103"/>
      <c r="OEU46" s="103"/>
      <c r="OEV46" s="103"/>
      <c r="OEW46" s="103"/>
      <c r="OEX46" s="103"/>
      <c r="OEY46" s="103"/>
      <c r="OEZ46" s="103"/>
      <c r="OFA46" s="103"/>
      <c r="OFB46" s="103"/>
      <c r="OFC46" s="103"/>
      <c r="OFD46" s="103"/>
      <c r="OFE46" s="103"/>
      <c r="OFF46" s="103"/>
      <c r="OFG46" s="103"/>
      <c r="OFH46" s="103"/>
      <c r="OFI46" s="103"/>
      <c r="OFJ46" s="103"/>
      <c r="OFK46" s="103"/>
      <c r="OFL46" s="103"/>
      <c r="OFM46" s="103"/>
      <c r="OFN46" s="103"/>
      <c r="OFO46" s="103"/>
      <c r="OFP46" s="103"/>
      <c r="OFQ46" s="103"/>
      <c r="OFR46" s="103"/>
      <c r="OFS46" s="103"/>
      <c r="OFT46" s="103"/>
      <c r="OFU46" s="103"/>
      <c r="OFV46" s="103"/>
      <c r="OFW46" s="103"/>
      <c r="OFX46" s="103"/>
      <c r="OFY46" s="103"/>
      <c r="OFZ46" s="103"/>
      <c r="OGA46" s="103"/>
      <c r="OGB46" s="103"/>
      <c r="OGC46" s="103"/>
      <c r="OGD46" s="103"/>
      <c r="OGE46" s="103"/>
      <c r="OGF46" s="103"/>
      <c r="OGG46" s="103"/>
      <c r="OGH46" s="103"/>
      <c r="OGI46" s="103"/>
      <c r="OGJ46" s="103"/>
      <c r="OGK46" s="103"/>
      <c r="OGL46" s="103"/>
      <c r="OGM46" s="103"/>
      <c r="OGN46" s="103"/>
      <c r="OGO46" s="103"/>
      <c r="OGP46" s="103"/>
      <c r="OGQ46" s="103"/>
      <c r="OGR46" s="103"/>
      <c r="OGS46" s="103"/>
      <c r="OGT46" s="103"/>
      <c r="OGU46" s="103"/>
      <c r="OGV46" s="103"/>
      <c r="OGW46" s="103"/>
      <c r="OGX46" s="103"/>
      <c r="OGY46" s="103"/>
      <c r="OGZ46" s="103"/>
      <c r="OHA46" s="103"/>
      <c r="OHB46" s="103"/>
      <c r="OHC46" s="103"/>
      <c r="OHD46" s="103"/>
      <c r="OHE46" s="103"/>
      <c r="OHF46" s="103"/>
      <c r="OHG46" s="103"/>
      <c r="OHH46" s="103"/>
      <c r="OHI46" s="103"/>
      <c r="OHJ46" s="103"/>
      <c r="OHK46" s="103"/>
      <c r="OHL46" s="103"/>
      <c r="OHM46" s="103"/>
      <c r="OHN46" s="103"/>
      <c r="OHO46" s="103"/>
      <c r="OHP46" s="103"/>
      <c r="OHQ46" s="103"/>
      <c r="OHR46" s="103"/>
      <c r="OHS46" s="103"/>
      <c r="OHT46" s="103"/>
      <c r="OHU46" s="103"/>
      <c r="OHV46" s="103"/>
      <c r="OHW46" s="103"/>
      <c r="OHX46" s="103"/>
      <c r="OHY46" s="103"/>
      <c r="OHZ46" s="103"/>
      <c r="OIA46" s="103"/>
      <c r="OIB46" s="103"/>
      <c r="OIC46" s="103"/>
      <c r="OID46" s="103"/>
      <c r="OIE46" s="103"/>
      <c r="OIF46" s="103"/>
      <c r="OIG46" s="103"/>
      <c r="OIH46" s="103"/>
      <c r="OII46" s="103"/>
      <c r="OIJ46" s="103"/>
      <c r="OIK46" s="103"/>
      <c r="OIL46" s="103"/>
      <c r="OIM46" s="103"/>
      <c r="OIN46" s="103"/>
      <c r="OIO46" s="103"/>
      <c r="OIP46" s="103"/>
      <c r="OIQ46" s="103"/>
      <c r="OIR46" s="103"/>
      <c r="OIS46" s="103"/>
      <c r="OIT46" s="103"/>
      <c r="OIU46" s="103"/>
      <c r="OIV46" s="103"/>
      <c r="OIW46" s="103"/>
      <c r="OIX46" s="103"/>
      <c r="OIY46" s="103"/>
      <c r="OIZ46" s="103"/>
      <c r="OJA46" s="103"/>
      <c r="OJB46" s="103"/>
      <c r="OJC46" s="103"/>
      <c r="OJD46" s="103"/>
      <c r="OJE46" s="103"/>
      <c r="OJF46" s="103"/>
      <c r="OJG46" s="103"/>
      <c r="OJH46" s="103"/>
      <c r="OJI46" s="103"/>
      <c r="OJJ46" s="103"/>
      <c r="OJK46" s="103"/>
      <c r="OJL46" s="103"/>
      <c r="OJM46" s="103"/>
      <c r="OJN46" s="103"/>
      <c r="OJO46" s="103"/>
      <c r="OJP46" s="103"/>
      <c r="OJQ46" s="103"/>
      <c r="OJR46" s="103"/>
      <c r="OJS46" s="103"/>
      <c r="OJT46" s="103"/>
      <c r="OJU46" s="103"/>
      <c r="OJV46" s="103"/>
      <c r="OJW46" s="103"/>
      <c r="OJX46" s="103"/>
      <c r="OJY46" s="103"/>
      <c r="OJZ46" s="103"/>
      <c r="OKA46" s="103"/>
      <c r="OKB46" s="103"/>
      <c r="OKC46" s="103"/>
      <c r="OKD46" s="103"/>
      <c r="OKE46" s="103"/>
      <c r="OKF46" s="103"/>
      <c r="OKG46" s="103"/>
      <c r="OKH46" s="103"/>
      <c r="OKI46" s="103"/>
      <c r="OKJ46" s="103"/>
      <c r="OKK46" s="103"/>
      <c r="OKL46" s="103"/>
      <c r="OKM46" s="103"/>
      <c r="OKN46" s="103"/>
      <c r="OKO46" s="103"/>
      <c r="OKP46" s="103"/>
      <c r="OKQ46" s="103"/>
      <c r="OKR46" s="103"/>
      <c r="OKS46" s="103"/>
      <c r="OKT46" s="103"/>
      <c r="OKU46" s="103"/>
      <c r="OKV46" s="103"/>
      <c r="OKW46" s="103"/>
      <c r="OKX46" s="103"/>
      <c r="OKY46" s="103"/>
      <c r="OKZ46" s="103"/>
      <c r="OLA46" s="103"/>
      <c r="OLB46" s="103"/>
      <c r="OLC46" s="103"/>
      <c r="OLD46" s="103"/>
      <c r="OLE46" s="103"/>
      <c r="OLF46" s="103"/>
      <c r="OLG46" s="103"/>
      <c r="OLH46" s="103"/>
      <c r="OLI46" s="103"/>
      <c r="OLJ46" s="103"/>
      <c r="OLK46" s="103"/>
      <c r="OLL46" s="103"/>
      <c r="OLM46" s="103"/>
      <c r="OLN46" s="103"/>
      <c r="OLO46" s="103"/>
      <c r="OLP46" s="103"/>
      <c r="OLQ46" s="103"/>
      <c r="OLR46" s="103"/>
      <c r="OLS46" s="103"/>
      <c r="OLT46" s="103"/>
      <c r="OLU46" s="103"/>
      <c r="OLV46" s="103"/>
      <c r="OLW46" s="103"/>
      <c r="OLX46" s="103"/>
      <c r="OLY46" s="103"/>
      <c r="OLZ46" s="103"/>
      <c r="OMA46" s="103"/>
      <c r="OMB46" s="103"/>
      <c r="OMC46" s="103"/>
      <c r="OMD46" s="103"/>
      <c r="OME46" s="103"/>
      <c r="OMF46" s="103"/>
      <c r="OMG46" s="103"/>
      <c r="OMH46" s="103"/>
      <c r="OMI46" s="103"/>
      <c r="OMJ46" s="103"/>
      <c r="OMK46" s="103"/>
      <c r="OML46" s="103"/>
      <c r="OMM46" s="103"/>
      <c r="OMN46" s="103"/>
      <c r="OMO46" s="103"/>
      <c r="OMP46" s="103"/>
      <c r="OMQ46" s="103"/>
      <c r="OMR46" s="103"/>
      <c r="OMS46" s="103"/>
      <c r="OMT46" s="103"/>
      <c r="OMU46" s="103"/>
      <c r="OMV46" s="103"/>
      <c r="OMW46" s="103"/>
      <c r="OMX46" s="103"/>
      <c r="OMY46" s="103"/>
      <c r="OMZ46" s="103"/>
      <c r="ONA46" s="103"/>
      <c r="ONB46" s="103"/>
      <c r="ONC46" s="103"/>
      <c r="OND46" s="103"/>
      <c r="ONE46" s="103"/>
      <c r="ONF46" s="103"/>
      <c r="ONG46" s="103"/>
      <c r="ONH46" s="103"/>
      <c r="ONI46" s="103"/>
      <c r="ONJ46" s="103"/>
      <c r="ONK46" s="103"/>
      <c r="ONL46" s="103"/>
      <c r="ONM46" s="103"/>
      <c r="ONN46" s="103"/>
      <c r="ONO46" s="103"/>
      <c r="ONP46" s="103"/>
      <c r="ONQ46" s="103"/>
      <c r="ONR46" s="103"/>
      <c r="ONS46" s="103"/>
      <c r="ONT46" s="103"/>
      <c r="ONU46" s="103"/>
      <c r="ONV46" s="103"/>
      <c r="ONW46" s="103"/>
      <c r="ONX46" s="103"/>
      <c r="ONY46" s="103"/>
      <c r="ONZ46" s="103"/>
      <c r="OOA46" s="103"/>
      <c r="OOB46" s="103"/>
      <c r="OOC46" s="103"/>
      <c r="OOD46" s="103"/>
      <c r="OOE46" s="103"/>
      <c r="OOF46" s="103"/>
      <c r="OOG46" s="103"/>
      <c r="OOH46" s="103"/>
      <c r="OOI46" s="103"/>
      <c r="OOJ46" s="103"/>
      <c r="OOK46" s="103"/>
      <c r="OOL46" s="103"/>
      <c r="OOM46" s="103"/>
      <c r="OON46" s="103"/>
      <c r="OOO46" s="103"/>
      <c r="OOP46" s="103"/>
      <c r="OOQ46" s="103"/>
      <c r="OOR46" s="103"/>
      <c r="OOS46" s="103"/>
      <c r="OOT46" s="103"/>
      <c r="OOU46" s="103"/>
      <c r="OOV46" s="103"/>
      <c r="OOW46" s="103"/>
      <c r="OOX46" s="103"/>
      <c r="OOY46" s="103"/>
      <c r="OOZ46" s="103"/>
      <c r="OPA46" s="103"/>
      <c r="OPB46" s="103"/>
      <c r="OPC46" s="103"/>
      <c r="OPD46" s="103"/>
      <c r="OPE46" s="103"/>
      <c r="OPF46" s="103"/>
      <c r="OPG46" s="103"/>
      <c r="OPH46" s="103"/>
      <c r="OPI46" s="103"/>
      <c r="OPJ46" s="103"/>
      <c r="OPK46" s="103"/>
      <c r="OPL46" s="103"/>
      <c r="OPM46" s="103"/>
      <c r="OPN46" s="103"/>
      <c r="OPO46" s="103"/>
      <c r="OPP46" s="103"/>
      <c r="OPQ46" s="103"/>
      <c r="OPR46" s="103"/>
      <c r="OPS46" s="103"/>
      <c r="OPT46" s="103"/>
      <c r="OPU46" s="103"/>
      <c r="OPV46" s="103"/>
      <c r="OPW46" s="103"/>
      <c r="OPX46" s="103"/>
      <c r="OPY46" s="103"/>
      <c r="OPZ46" s="103"/>
      <c r="OQA46" s="103"/>
      <c r="OQB46" s="103"/>
      <c r="OQC46" s="103"/>
      <c r="OQD46" s="103"/>
      <c r="OQE46" s="103"/>
      <c r="OQF46" s="103"/>
      <c r="OQG46" s="103"/>
      <c r="OQH46" s="103"/>
      <c r="OQI46" s="103"/>
      <c r="OQJ46" s="103"/>
      <c r="OQK46" s="103"/>
      <c r="OQL46" s="103"/>
      <c r="OQM46" s="103"/>
      <c r="OQN46" s="103"/>
      <c r="OQO46" s="103"/>
      <c r="OQP46" s="103"/>
      <c r="OQQ46" s="103"/>
      <c r="OQR46" s="103"/>
      <c r="OQS46" s="103"/>
      <c r="OQT46" s="103"/>
      <c r="OQU46" s="103"/>
      <c r="OQV46" s="103"/>
      <c r="OQW46" s="103"/>
      <c r="OQX46" s="103"/>
      <c r="OQY46" s="103"/>
      <c r="OQZ46" s="103"/>
      <c r="ORA46" s="103"/>
      <c r="ORB46" s="103"/>
      <c r="ORC46" s="103"/>
      <c r="ORD46" s="103"/>
      <c r="ORE46" s="103"/>
      <c r="ORF46" s="103"/>
      <c r="ORG46" s="103"/>
      <c r="ORH46" s="103"/>
      <c r="ORI46" s="103"/>
      <c r="ORJ46" s="103"/>
      <c r="ORK46" s="103"/>
      <c r="ORL46" s="103"/>
      <c r="ORM46" s="103"/>
      <c r="ORN46" s="103"/>
      <c r="ORO46" s="103"/>
      <c r="ORP46" s="103"/>
      <c r="ORQ46" s="103"/>
      <c r="ORR46" s="103"/>
      <c r="ORS46" s="103"/>
      <c r="ORT46" s="103"/>
      <c r="ORU46" s="103"/>
      <c r="ORV46" s="103"/>
      <c r="ORW46" s="103"/>
      <c r="ORX46" s="103"/>
      <c r="ORY46" s="103"/>
      <c r="ORZ46" s="103"/>
      <c r="OSA46" s="103"/>
      <c r="OSB46" s="103"/>
      <c r="OSC46" s="103"/>
      <c r="OSD46" s="103"/>
      <c r="OSE46" s="103"/>
      <c r="OSF46" s="103"/>
      <c r="OSG46" s="103"/>
      <c r="OSH46" s="103"/>
      <c r="OSI46" s="103"/>
      <c r="OSJ46" s="103"/>
      <c r="OSK46" s="103"/>
      <c r="OSL46" s="103"/>
      <c r="OSM46" s="103"/>
      <c r="OSN46" s="103"/>
      <c r="OSO46" s="103"/>
      <c r="OSP46" s="103"/>
      <c r="OSQ46" s="103"/>
      <c r="OSR46" s="103"/>
      <c r="OSS46" s="103"/>
      <c r="OST46" s="103"/>
      <c r="OSU46" s="103"/>
      <c r="OSV46" s="103"/>
      <c r="OSW46" s="103"/>
      <c r="OSX46" s="103"/>
      <c r="OSY46" s="103"/>
      <c r="OSZ46" s="103"/>
      <c r="OTA46" s="103"/>
      <c r="OTB46" s="103"/>
      <c r="OTC46" s="103"/>
      <c r="OTD46" s="103"/>
      <c r="OTE46" s="103"/>
      <c r="OTF46" s="103"/>
      <c r="OTG46" s="103"/>
      <c r="OTH46" s="103"/>
      <c r="OTI46" s="103"/>
      <c r="OTJ46" s="103"/>
      <c r="OTK46" s="103"/>
      <c r="OTL46" s="103"/>
      <c r="OTM46" s="103"/>
      <c r="OTN46" s="103"/>
      <c r="OTO46" s="103"/>
      <c r="OTP46" s="103"/>
      <c r="OTQ46" s="103"/>
      <c r="OTR46" s="103"/>
      <c r="OTS46" s="103"/>
      <c r="OTT46" s="103"/>
      <c r="OTU46" s="103"/>
      <c r="OTV46" s="103"/>
      <c r="OTW46" s="103"/>
      <c r="OTX46" s="103"/>
      <c r="OTY46" s="103"/>
      <c r="OTZ46" s="103"/>
      <c r="OUA46" s="103"/>
      <c r="OUB46" s="103"/>
      <c r="OUC46" s="103"/>
      <c r="OUD46" s="103"/>
      <c r="OUE46" s="103"/>
      <c r="OUF46" s="103"/>
      <c r="OUG46" s="103"/>
      <c r="OUH46" s="103"/>
      <c r="OUI46" s="103"/>
      <c r="OUJ46" s="103"/>
      <c r="OUK46" s="103"/>
      <c r="OUL46" s="103"/>
      <c r="OUM46" s="103"/>
      <c r="OUN46" s="103"/>
      <c r="OUO46" s="103"/>
      <c r="OUP46" s="103"/>
      <c r="OUQ46" s="103"/>
      <c r="OUR46" s="103"/>
      <c r="OUS46" s="103"/>
      <c r="OUT46" s="103"/>
      <c r="OUU46" s="103"/>
      <c r="OUV46" s="103"/>
      <c r="OUW46" s="103"/>
      <c r="OUX46" s="103"/>
      <c r="OUY46" s="103"/>
      <c r="OUZ46" s="103"/>
      <c r="OVA46" s="103"/>
      <c r="OVB46" s="103"/>
      <c r="OVC46" s="103"/>
      <c r="OVD46" s="103"/>
      <c r="OVE46" s="103"/>
      <c r="OVF46" s="103"/>
      <c r="OVG46" s="103"/>
      <c r="OVH46" s="103"/>
      <c r="OVI46" s="103"/>
      <c r="OVJ46" s="103"/>
      <c r="OVK46" s="103"/>
      <c r="OVL46" s="103"/>
      <c r="OVM46" s="103"/>
      <c r="OVN46" s="103"/>
      <c r="OVO46" s="103"/>
      <c r="OVP46" s="103"/>
      <c r="OVQ46" s="103"/>
      <c r="OVR46" s="103"/>
      <c r="OVS46" s="103"/>
      <c r="OVT46" s="103"/>
      <c r="OVU46" s="103"/>
      <c r="OVV46" s="103"/>
      <c r="OVW46" s="103"/>
      <c r="OVX46" s="103"/>
      <c r="OVY46" s="103"/>
      <c r="OVZ46" s="103"/>
      <c r="OWA46" s="103"/>
      <c r="OWB46" s="103"/>
      <c r="OWC46" s="103"/>
      <c r="OWD46" s="103"/>
      <c r="OWE46" s="103"/>
      <c r="OWF46" s="103"/>
      <c r="OWG46" s="103"/>
      <c r="OWH46" s="103"/>
      <c r="OWI46" s="103"/>
      <c r="OWJ46" s="103"/>
      <c r="OWK46" s="103"/>
      <c r="OWL46" s="103"/>
      <c r="OWM46" s="103"/>
      <c r="OWN46" s="103"/>
      <c r="OWO46" s="103"/>
      <c r="OWP46" s="103"/>
      <c r="OWQ46" s="103"/>
      <c r="OWR46" s="103"/>
      <c r="OWS46" s="103"/>
      <c r="OWT46" s="103"/>
      <c r="OWU46" s="103"/>
      <c r="OWV46" s="103"/>
      <c r="OWW46" s="103"/>
      <c r="OWX46" s="103"/>
      <c r="OWY46" s="103"/>
      <c r="OWZ46" s="103"/>
      <c r="OXA46" s="103"/>
      <c r="OXB46" s="103"/>
      <c r="OXC46" s="103"/>
      <c r="OXD46" s="103"/>
      <c r="OXE46" s="103"/>
      <c r="OXF46" s="103"/>
      <c r="OXG46" s="103"/>
      <c r="OXH46" s="103"/>
      <c r="OXI46" s="103"/>
      <c r="OXJ46" s="103"/>
      <c r="OXK46" s="103"/>
      <c r="OXL46" s="103"/>
      <c r="OXM46" s="103"/>
      <c r="OXN46" s="103"/>
      <c r="OXO46" s="103"/>
      <c r="OXP46" s="103"/>
      <c r="OXQ46" s="103"/>
      <c r="OXR46" s="103"/>
      <c r="OXS46" s="103"/>
      <c r="OXT46" s="103"/>
      <c r="OXU46" s="103"/>
      <c r="OXV46" s="103"/>
      <c r="OXW46" s="103"/>
      <c r="OXX46" s="103"/>
      <c r="OXY46" s="103"/>
      <c r="OXZ46" s="103"/>
      <c r="OYA46" s="103"/>
      <c r="OYB46" s="103"/>
      <c r="OYC46" s="103"/>
      <c r="OYD46" s="103"/>
      <c r="OYE46" s="103"/>
      <c r="OYF46" s="103"/>
      <c r="OYG46" s="103"/>
      <c r="OYH46" s="103"/>
      <c r="OYI46" s="103"/>
      <c r="OYJ46" s="103"/>
      <c r="OYK46" s="103"/>
      <c r="OYL46" s="103"/>
      <c r="OYM46" s="103"/>
      <c r="OYN46" s="103"/>
      <c r="OYO46" s="103"/>
      <c r="OYP46" s="103"/>
      <c r="OYQ46" s="103"/>
      <c r="OYR46" s="103"/>
      <c r="OYS46" s="103"/>
      <c r="OYT46" s="103"/>
      <c r="OYU46" s="103"/>
      <c r="OYV46" s="103"/>
      <c r="OYW46" s="103"/>
      <c r="OYX46" s="103"/>
      <c r="OYY46" s="103"/>
      <c r="OYZ46" s="103"/>
      <c r="OZA46" s="103"/>
      <c r="OZB46" s="103"/>
      <c r="OZC46" s="103"/>
      <c r="OZD46" s="103"/>
      <c r="OZE46" s="103"/>
      <c r="OZF46" s="103"/>
      <c r="OZG46" s="103"/>
      <c r="OZH46" s="103"/>
      <c r="OZI46" s="103"/>
      <c r="OZJ46" s="103"/>
      <c r="OZK46" s="103"/>
      <c r="OZL46" s="103"/>
      <c r="OZM46" s="103"/>
      <c r="OZN46" s="103"/>
      <c r="OZO46" s="103"/>
      <c r="OZP46" s="103"/>
      <c r="OZQ46" s="103"/>
      <c r="OZR46" s="103"/>
      <c r="OZS46" s="103"/>
      <c r="OZT46" s="103"/>
      <c r="OZU46" s="103"/>
      <c r="OZV46" s="103"/>
      <c r="OZW46" s="103"/>
      <c r="OZX46" s="103"/>
      <c r="OZY46" s="103"/>
      <c r="OZZ46" s="103"/>
      <c r="PAA46" s="103"/>
      <c r="PAB46" s="103"/>
      <c r="PAC46" s="103"/>
      <c r="PAD46" s="103"/>
      <c r="PAE46" s="103"/>
      <c r="PAF46" s="103"/>
      <c r="PAG46" s="103"/>
      <c r="PAH46" s="103"/>
      <c r="PAI46" s="103"/>
      <c r="PAJ46" s="103"/>
      <c r="PAK46" s="103"/>
      <c r="PAL46" s="103"/>
      <c r="PAM46" s="103"/>
      <c r="PAN46" s="103"/>
      <c r="PAO46" s="103"/>
      <c r="PAP46" s="103"/>
      <c r="PAQ46" s="103"/>
      <c r="PAR46" s="103"/>
      <c r="PAS46" s="103"/>
      <c r="PAT46" s="103"/>
      <c r="PAU46" s="103"/>
      <c r="PAV46" s="103"/>
      <c r="PAW46" s="103"/>
      <c r="PAX46" s="103"/>
      <c r="PAY46" s="103"/>
      <c r="PAZ46" s="103"/>
      <c r="PBA46" s="103"/>
      <c r="PBB46" s="103"/>
      <c r="PBC46" s="103"/>
      <c r="PBD46" s="103"/>
      <c r="PBE46" s="103"/>
      <c r="PBF46" s="103"/>
      <c r="PBG46" s="103"/>
      <c r="PBH46" s="103"/>
      <c r="PBI46" s="103"/>
      <c r="PBJ46" s="103"/>
      <c r="PBK46" s="103"/>
      <c r="PBL46" s="103"/>
      <c r="PBM46" s="103"/>
      <c r="PBN46" s="103"/>
      <c r="PBO46" s="103"/>
      <c r="PBP46" s="103"/>
      <c r="PBQ46" s="103"/>
      <c r="PBR46" s="103"/>
      <c r="PBS46" s="103"/>
      <c r="PBT46" s="103"/>
      <c r="PBU46" s="103"/>
      <c r="PBV46" s="103"/>
      <c r="PBW46" s="103"/>
      <c r="PBX46" s="103"/>
      <c r="PBY46" s="103"/>
      <c r="PBZ46" s="103"/>
      <c r="PCA46" s="103"/>
      <c r="PCB46" s="103"/>
      <c r="PCC46" s="103"/>
      <c r="PCD46" s="103"/>
      <c r="PCE46" s="103"/>
      <c r="PCF46" s="103"/>
      <c r="PCG46" s="103"/>
      <c r="PCH46" s="103"/>
      <c r="PCI46" s="103"/>
      <c r="PCJ46" s="103"/>
      <c r="PCK46" s="103"/>
      <c r="PCL46" s="103"/>
      <c r="PCM46" s="103"/>
      <c r="PCN46" s="103"/>
      <c r="PCO46" s="103"/>
      <c r="PCP46" s="103"/>
      <c r="PCQ46" s="103"/>
      <c r="PCR46" s="103"/>
      <c r="PCS46" s="103"/>
      <c r="PCT46" s="103"/>
      <c r="PCU46" s="103"/>
      <c r="PCV46" s="103"/>
      <c r="PCW46" s="103"/>
      <c r="PCX46" s="103"/>
      <c r="PCY46" s="103"/>
      <c r="PCZ46" s="103"/>
      <c r="PDA46" s="103"/>
      <c r="PDB46" s="103"/>
      <c r="PDC46" s="103"/>
      <c r="PDD46" s="103"/>
      <c r="PDE46" s="103"/>
      <c r="PDF46" s="103"/>
      <c r="PDG46" s="103"/>
      <c r="PDH46" s="103"/>
      <c r="PDI46" s="103"/>
      <c r="PDJ46" s="103"/>
      <c r="PDK46" s="103"/>
      <c r="PDL46" s="103"/>
      <c r="PDM46" s="103"/>
      <c r="PDN46" s="103"/>
      <c r="PDO46" s="103"/>
      <c r="PDP46" s="103"/>
      <c r="PDQ46" s="103"/>
      <c r="PDR46" s="103"/>
      <c r="PDS46" s="103"/>
      <c r="PDT46" s="103"/>
      <c r="PDU46" s="103"/>
      <c r="PDV46" s="103"/>
      <c r="PDW46" s="103"/>
      <c r="PDX46" s="103"/>
      <c r="PDY46" s="103"/>
      <c r="PDZ46" s="103"/>
      <c r="PEA46" s="103"/>
      <c r="PEB46" s="103"/>
      <c r="PEC46" s="103"/>
      <c r="PED46" s="103"/>
      <c r="PEE46" s="103"/>
      <c r="PEF46" s="103"/>
      <c r="PEG46" s="103"/>
      <c r="PEH46" s="103"/>
      <c r="PEI46" s="103"/>
      <c r="PEJ46" s="103"/>
      <c r="PEK46" s="103"/>
      <c r="PEL46" s="103"/>
      <c r="PEM46" s="103"/>
      <c r="PEN46" s="103"/>
      <c r="PEO46" s="103"/>
      <c r="PEP46" s="103"/>
      <c r="PEQ46" s="103"/>
      <c r="PER46" s="103"/>
      <c r="PES46" s="103"/>
      <c r="PET46" s="103"/>
      <c r="PEU46" s="103"/>
      <c r="PEV46" s="103"/>
      <c r="PEW46" s="103"/>
      <c r="PEX46" s="103"/>
      <c r="PEY46" s="103"/>
      <c r="PEZ46" s="103"/>
      <c r="PFA46" s="103"/>
      <c r="PFB46" s="103"/>
      <c r="PFC46" s="103"/>
      <c r="PFD46" s="103"/>
      <c r="PFE46" s="103"/>
      <c r="PFF46" s="103"/>
      <c r="PFG46" s="103"/>
      <c r="PFH46" s="103"/>
      <c r="PFI46" s="103"/>
      <c r="PFJ46" s="103"/>
      <c r="PFK46" s="103"/>
      <c r="PFL46" s="103"/>
      <c r="PFM46" s="103"/>
      <c r="PFN46" s="103"/>
      <c r="PFO46" s="103"/>
      <c r="PFP46" s="103"/>
      <c r="PFQ46" s="103"/>
      <c r="PFR46" s="103"/>
      <c r="PFS46" s="103"/>
      <c r="PFT46" s="103"/>
      <c r="PFU46" s="103"/>
      <c r="PFV46" s="103"/>
      <c r="PFW46" s="103"/>
      <c r="PFX46" s="103"/>
      <c r="PFY46" s="103"/>
      <c r="PFZ46" s="103"/>
      <c r="PGA46" s="103"/>
      <c r="PGB46" s="103"/>
      <c r="PGC46" s="103"/>
      <c r="PGD46" s="103"/>
      <c r="PGE46" s="103"/>
      <c r="PGF46" s="103"/>
      <c r="PGG46" s="103"/>
      <c r="PGH46" s="103"/>
      <c r="PGI46" s="103"/>
      <c r="PGJ46" s="103"/>
      <c r="PGK46" s="103"/>
      <c r="PGL46" s="103"/>
      <c r="PGM46" s="103"/>
      <c r="PGN46" s="103"/>
      <c r="PGO46" s="103"/>
      <c r="PGP46" s="103"/>
      <c r="PGQ46" s="103"/>
      <c r="PGR46" s="103"/>
      <c r="PGS46" s="103"/>
      <c r="PGT46" s="103"/>
      <c r="PGU46" s="103"/>
      <c r="PGV46" s="103"/>
      <c r="PGW46" s="103"/>
      <c r="PGX46" s="103"/>
      <c r="PGY46" s="103"/>
      <c r="PGZ46" s="103"/>
      <c r="PHA46" s="103"/>
      <c r="PHB46" s="103"/>
      <c r="PHC46" s="103"/>
      <c r="PHD46" s="103"/>
      <c r="PHE46" s="103"/>
      <c r="PHF46" s="103"/>
      <c r="PHG46" s="103"/>
      <c r="PHH46" s="103"/>
      <c r="PHI46" s="103"/>
      <c r="PHJ46" s="103"/>
      <c r="PHK46" s="103"/>
      <c r="PHL46" s="103"/>
      <c r="PHM46" s="103"/>
      <c r="PHN46" s="103"/>
      <c r="PHO46" s="103"/>
      <c r="PHP46" s="103"/>
      <c r="PHQ46" s="103"/>
      <c r="PHR46" s="103"/>
      <c r="PHS46" s="103"/>
      <c r="PHT46" s="103"/>
      <c r="PHU46" s="103"/>
      <c r="PHV46" s="103"/>
      <c r="PHW46" s="103"/>
      <c r="PHX46" s="103"/>
      <c r="PHY46" s="103"/>
      <c r="PHZ46" s="103"/>
      <c r="PIA46" s="103"/>
      <c r="PIB46" s="103"/>
      <c r="PIC46" s="103"/>
      <c r="PID46" s="103"/>
      <c r="PIE46" s="103"/>
      <c r="PIF46" s="103"/>
      <c r="PIG46" s="103"/>
      <c r="PIH46" s="103"/>
      <c r="PII46" s="103"/>
      <c r="PIJ46" s="103"/>
      <c r="PIK46" s="103"/>
      <c r="PIL46" s="103"/>
      <c r="PIM46" s="103"/>
      <c r="PIN46" s="103"/>
      <c r="PIO46" s="103"/>
      <c r="PIP46" s="103"/>
      <c r="PIQ46" s="103"/>
      <c r="PIR46" s="103"/>
      <c r="PIS46" s="103"/>
      <c r="PIT46" s="103"/>
      <c r="PIU46" s="103"/>
      <c r="PIV46" s="103"/>
      <c r="PIW46" s="103"/>
      <c r="PIX46" s="103"/>
      <c r="PIY46" s="103"/>
      <c r="PIZ46" s="103"/>
      <c r="PJA46" s="103"/>
      <c r="PJB46" s="103"/>
      <c r="PJC46" s="103"/>
      <c r="PJD46" s="103"/>
      <c r="PJE46" s="103"/>
      <c r="PJF46" s="103"/>
      <c r="PJG46" s="103"/>
      <c r="PJH46" s="103"/>
      <c r="PJI46" s="103"/>
      <c r="PJJ46" s="103"/>
      <c r="PJK46" s="103"/>
      <c r="PJL46" s="103"/>
      <c r="PJM46" s="103"/>
      <c r="PJN46" s="103"/>
      <c r="PJO46" s="103"/>
      <c r="PJP46" s="103"/>
      <c r="PJQ46" s="103"/>
      <c r="PJR46" s="103"/>
      <c r="PJS46" s="103"/>
      <c r="PJT46" s="103"/>
      <c r="PJU46" s="103"/>
      <c r="PJV46" s="103"/>
      <c r="PJW46" s="103"/>
      <c r="PJX46" s="103"/>
      <c r="PJY46" s="103"/>
      <c r="PJZ46" s="103"/>
      <c r="PKA46" s="103"/>
      <c r="PKB46" s="103"/>
      <c r="PKC46" s="103"/>
      <c r="PKD46" s="103"/>
      <c r="PKE46" s="103"/>
      <c r="PKF46" s="103"/>
      <c r="PKG46" s="103"/>
      <c r="PKH46" s="103"/>
      <c r="PKI46" s="103"/>
      <c r="PKJ46" s="103"/>
      <c r="PKK46" s="103"/>
      <c r="PKL46" s="103"/>
      <c r="PKM46" s="103"/>
      <c r="PKN46" s="103"/>
      <c r="PKO46" s="103"/>
      <c r="PKP46" s="103"/>
      <c r="PKQ46" s="103"/>
      <c r="PKR46" s="103"/>
      <c r="PKS46" s="103"/>
      <c r="PKT46" s="103"/>
      <c r="PKU46" s="103"/>
      <c r="PKV46" s="103"/>
      <c r="PKW46" s="103"/>
      <c r="PKX46" s="103"/>
      <c r="PKY46" s="103"/>
      <c r="PKZ46" s="103"/>
      <c r="PLA46" s="103"/>
      <c r="PLB46" s="103"/>
      <c r="PLC46" s="103"/>
      <c r="PLD46" s="103"/>
      <c r="PLE46" s="103"/>
      <c r="PLF46" s="103"/>
      <c r="PLG46" s="103"/>
      <c r="PLH46" s="103"/>
      <c r="PLI46" s="103"/>
      <c r="PLJ46" s="103"/>
      <c r="PLK46" s="103"/>
      <c r="PLL46" s="103"/>
      <c r="PLM46" s="103"/>
      <c r="PLN46" s="103"/>
      <c r="PLO46" s="103"/>
      <c r="PLP46" s="103"/>
      <c r="PLQ46" s="103"/>
      <c r="PLR46" s="103"/>
      <c r="PLS46" s="103"/>
      <c r="PLT46" s="103"/>
      <c r="PLU46" s="103"/>
      <c r="PLV46" s="103"/>
      <c r="PLW46" s="103"/>
      <c r="PLX46" s="103"/>
      <c r="PLY46" s="103"/>
      <c r="PLZ46" s="103"/>
      <c r="PMA46" s="103"/>
      <c r="PMB46" s="103"/>
      <c r="PMC46" s="103"/>
      <c r="PMD46" s="103"/>
      <c r="PME46" s="103"/>
      <c r="PMF46" s="103"/>
      <c r="PMG46" s="103"/>
      <c r="PMH46" s="103"/>
      <c r="PMI46" s="103"/>
      <c r="PMJ46" s="103"/>
      <c r="PMK46" s="103"/>
      <c r="PML46" s="103"/>
      <c r="PMM46" s="103"/>
      <c r="PMN46" s="103"/>
      <c r="PMO46" s="103"/>
      <c r="PMP46" s="103"/>
      <c r="PMQ46" s="103"/>
      <c r="PMR46" s="103"/>
      <c r="PMS46" s="103"/>
      <c r="PMT46" s="103"/>
      <c r="PMU46" s="103"/>
      <c r="PMV46" s="103"/>
      <c r="PMW46" s="103"/>
      <c r="PMX46" s="103"/>
      <c r="PMY46" s="103"/>
      <c r="PMZ46" s="103"/>
      <c r="PNA46" s="103"/>
      <c r="PNB46" s="103"/>
      <c r="PNC46" s="103"/>
      <c r="PND46" s="103"/>
      <c r="PNE46" s="103"/>
      <c r="PNF46" s="103"/>
      <c r="PNG46" s="103"/>
      <c r="PNH46" s="103"/>
      <c r="PNI46" s="103"/>
      <c r="PNJ46" s="103"/>
      <c r="PNK46" s="103"/>
      <c r="PNL46" s="103"/>
      <c r="PNM46" s="103"/>
      <c r="PNN46" s="103"/>
      <c r="PNO46" s="103"/>
      <c r="PNP46" s="103"/>
      <c r="PNQ46" s="103"/>
      <c r="PNR46" s="103"/>
      <c r="PNS46" s="103"/>
      <c r="PNT46" s="103"/>
      <c r="PNU46" s="103"/>
      <c r="PNV46" s="103"/>
      <c r="PNW46" s="103"/>
      <c r="PNX46" s="103"/>
      <c r="PNY46" s="103"/>
      <c r="PNZ46" s="103"/>
      <c r="POA46" s="103"/>
      <c r="POB46" s="103"/>
      <c r="POC46" s="103"/>
      <c r="POD46" s="103"/>
      <c r="POE46" s="103"/>
      <c r="POF46" s="103"/>
      <c r="POG46" s="103"/>
      <c r="POH46" s="103"/>
      <c r="POI46" s="103"/>
      <c r="POJ46" s="103"/>
      <c r="POK46" s="103"/>
      <c r="POL46" s="103"/>
      <c r="POM46" s="103"/>
      <c r="PON46" s="103"/>
      <c r="POO46" s="103"/>
      <c r="POP46" s="103"/>
      <c r="POQ46" s="103"/>
      <c r="POR46" s="103"/>
      <c r="POS46" s="103"/>
      <c r="POT46" s="103"/>
      <c r="POU46" s="103"/>
      <c r="POV46" s="103"/>
      <c r="POW46" s="103"/>
      <c r="POX46" s="103"/>
      <c r="POY46" s="103"/>
      <c r="POZ46" s="103"/>
      <c r="PPA46" s="103"/>
      <c r="PPB46" s="103"/>
      <c r="PPC46" s="103"/>
      <c r="PPD46" s="103"/>
      <c r="PPE46" s="103"/>
      <c r="PPF46" s="103"/>
      <c r="PPG46" s="103"/>
      <c r="PPH46" s="103"/>
      <c r="PPI46" s="103"/>
      <c r="PPJ46" s="103"/>
      <c r="PPK46" s="103"/>
      <c r="PPL46" s="103"/>
      <c r="PPM46" s="103"/>
      <c r="PPN46" s="103"/>
      <c r="PPO46" s="103"/>
      <c r="PPP46" s="103"/>
      <c r="PPQ46" s="103"/>
      <c r="PPR46" s="103"/>
      <c r="PPS46" s="103"/>
      <c r="PPT46" s="103"/>
      <c r="PPU46" s="103"/>
      <c r="PPV46" s="103"/>
      <c r="PPW46" s="103"/>
      <c r="PPX46" s="103"/>
      <c r="PPY46" s="103"/>
      <c r="PPZ46" s="103"/>
      <c r="PQA46" s="103"/>
      <c r="PQB46" s="103"/>
      <c r="PQC46" s="103"/>
      <c r="PQD46" s="103"/>
      <c r="PQE46" s="103"/>
      <c r="PQF46" s="103"/>
      <c r="PQG46" s="103"/>
      <c r="PQH46" s="103"/>
      <c r="PQI46" s="103"/>
      <c r="PQJ46" s="103"/>
      <c r="PQK46" s="103"/>
      <c r="PQL46" s="103"/>
      <c r="PQM46" s="103"/>
      <c r="PQN46" s="103"/>
      <c r="PQO46" s="103"/>
      <c r="PQP46" s="103"/>
      <c r="PQQ46" s="103"/>
      <c r="PQR46" s="103"/>
      <c r="PQS46" s="103"/>
      <c r="PQT46" s="103"/>
      <c r="PQU46" s="103"/>
      <c r="PQV46" s="103"/>
      <c r="PQW46" s="103"/>
      <c r="PQX46" s="103"/>
      <c r="PQY46" s="103"/>
      <c r="PQZ46" s="103"/>
      <c r="PRA46" s="103"/>
      <c r="PRB46" s="103"/>
      <c r="PRC46" s="103"/>
      <c r="PRD46" s="103"/>
      <c r="PRE46" s="103"/>
      <c r="PRF46" s="103"/>
      <c r="PRG46" s="103"/>
      <c r="PRH46" s="103"/>
      <c r="PRI46" s="103"/>
      <c r="PRJ46" s="103"/>
      <c r="PRK46" s="103"/>
      <c r="PRL46" s="103"/>
      <c r="PRM46" s="103"/>
      <c r="PRN46" s="103"/>
      <c r="PRO46" s="103"/>
      <c r="PRP46" s="103"/>
      <c r="PRQ46" s="103"/>
      <c r="PRR46" s="103"/>
      <c r="PRS46" s="103"/>
      <c r="PRT46" s="103"/>
      <c r="PRU46" s="103"/>
      <c r="PRV46" s="103"/>
      <c r="PRW46" s="103"/>
      <c r="PRX46" s="103"/>
      <c r="PRY46" s="103"/>
      <c r="PRZ46" s="103"/>
      <c r="PSA46" s="103"/>
      <c r="PSB46" s="103"/>
      <c r="PSC46" s="103"/>
      <c r="PSD46" s="103"/>
      <c r="PSE46" s="103"/>
      <c r="PSF46" s="103"/>
      <c r="PSG46" s="103"/>
      <c r="PSH46" s="103"/>
      <c r="PSI46" s="103"/>
      <c r="PSJ46" s="103"/>
      <c r="PSK46" s="103"/>
      <c r="PSL46" s="103"/>
      <c r="PSM46" s="103"/>
      <c r="PSN46" s="103"/>
      <c r="PSO46" s="103"/>
      <c r="PSP46" s="103"/>
      <c r="PSQ46" s="103"/>
      <c r="PSR46" s="103"/>
      <c r="PSS46" s="103"/>
      <c r="PST46" s="103"/>
      <c r="PSU46" s="103"/>
      <c r="PSV46" s="103"/>
      <c r="PSW46" s="103"/>
      <c r="PSX46" s="103"/>
      <c r="PSY46" s="103"/>
      <c r="PSZ46" s="103"/>
      <c r="PTA46" s="103"/>
      <c r="PTB46" s="103"/>
      <c r="PTC46" s="103"/>
      <c r="PTD46" s="103"/>
      <c r="PTE46" s="103"/>
      <c r="PTF46" s="103"/>
      <c r="PTG46" s="103"/>
      <c r="PTH46" s="103"/>
      <c r="PTI46" s="103"/>
      <c r="PTJ46" s="103"/>
      <c r="PTK46" s="103"/>
      <c r="PTL46" s="103"/>
      <c r="PTM46" s="103"/>
      <c r="PTN46" s="103"/>
      <c r="PTO46" s="103"/>
      <c r="PTP46" s="103"/>
      <c r="PTQ46" s="103"/>
      <c r="PTR46" s="103"/>
      <c r="PTS46" s="103"/>
      <c r="PTT46" s="103"/>
      <c r="PTU46" s="103"/>
      <c r="PTV46" s="103"/>
      <c r="PTW46" s="103"/>
      <c r="PTX46" s="103"/>
      <c r="PTY46" s="103"/>
      <c r="PTZ46" s="103"/>
      <c r="PUA46" s="103"/>
      <c r="PUB46" s="103"/>
      <c r="PUC46" s="103"/>
      <c r="PUD46" s="103"/>
      <c r="PUE46" s="103"/>
      <c r="PUF46" s="103"/>
      <c r="PUG46" s="103"/>
      <c r="PUH46" s="103"/>
      <c r="PUI46" s="103"/>
      <c r="PUJ46" s="103"/>
      <c r="PUK46" s="103"/>
      <c r="PUL46" s="103"/>
      <c r="PUM46" s="103"/>
      <c r="PUN46" s="103"/>
      <c r="PUO46" s="103"/>
      <c r="PUP46" s="103"/>
      <c r="PUQ46" s="103"/>
      <c r="PUR46" s="103"/>
      <c r="PUS46" s="103"/>
      <c r="PUT46" s="103"/>
      <c r="PUU46" s="103"/>
      <c r="PUV46" s="103"/>
      <c r="PUW46" s="103"/>
      <c r="PUX46" s="103"/>
      <c r="PUY46" s="103"/>
      <c r="PUZ46" s="103"/>
      <c r="PVA46" s="103"/>
      <c r="PVB46" s="103"/>
      <c r="PVC46" s="103"/>
      <c r="PVD46" s="103"/>
      <c r="PVE46" s="103"/>
      <c r="PVF46" s="103"/>
      <c r="PVG46" s="103"/>
      <c r="PVH46" s="103"/>
      <c r="PVI46" s="103"/>
      <c r="PVJ46" s="103"/>
      <c r="PVK46" s="103"/>
      <c r="PVL46" s="103"/>
      <c r="PVM46" s="103"/>
      <c r="PVN46" s="103"/>
      <c r="PVO46" s="103"/>
      <c r="PVP46" s="103"/>
      <c r="PVQ46" s="103"/>
      <c r="PVR46" s="103"/>
      <c r="PVS46" s="103"/>
      <c r="PVT46" s="103"/>
      <c r="PVU46" s="103"/>
      <c r="PVV46" s="103"/>
      <c r="PVW46" s="103"/>
      <c r="PVX46" s="103"/>
      <c r="PVY46" s="103"/>
      <c r="PVZ46" s="103"/>
      <c r="PWA46" s="103"/>
      <c r="PWB46" s="103"/>
      <c r="PWC46" s="103"/>
      <c r="PWD46" s="103"/>
      <c r="PWE46" s="103"/>
      <c r="PWF46" s="103"/>
      <c r="PWG46" s="103"/>
      <c r="PWH46" s="103"/>
      <c r="PWI46" s="103"/>
      <c r="PWJ46" s="103"/>
      <c r="PWK46" s="103"/>
      <c r="PWL46" s="103"/>
      <c r="PWM46" s="103"/>
      <c r="PWN46" s="103"/>
      <c r="PWO46" s="103"/>
      <c r="PWP46" s="103"/>
      <c r="PWQ46" s="103"/>
      <c r="PWR46" s="103"/>
      <c r="PWS46" s="103"/>
      <c r="PWT46" s="103"/>
      <c r="PWU46" s="103"/>
      <c r="PWV46" s="103"/>
      <c r="PWW46" s="103"/>
      <c r="PWX46" s="103"/>
      <c r="PWY46" s="103"/>
      <c r="PWZ46" s="103"/>
      <c r="PXA46" s="103"/>
      <c r="PXB46" s="103"/>
      <c r="PXC46" s="103"/>
      <c r="PXD46" s="103"/>
      <c r="PXE46" s="103"/>
      <c r="PXF46" s="103"/>
      <c r="PXG46" s="103"/>
      <c r="PXH46" s="103"/>
      <c r="PXI46" s="103"/>
      <c r="PXJ46" s="103"/>
      <c r="PXK46" s="103"/>
      <c r="PXL46" s="103"/>
      <c r="PXM46" s="103"/>
      <c r="PXN46" s="103"/>
      <c r="PXO46" s="103"/>
      <c r="PXP46" s="103"/>
      <c r="PXQ46" s="103"/>
      <c r="PXR46" s="103"/>
      <c r="PXS46" s="103"/>
      <c r="PXT46" s="103"/>
      <c r="PXU46" s="103"/>
      <c r="PXV46" s="103"/>
      <c r="PXW46" s="103"/>
      <c r="PXX46" s="103"/>
      <c r="PXY46" s="103"/>
      <c r="PXZ46" s="103"/>
      <c r="PYA46" s="103"/>
      <c r="PYB46" s="103"/>
      <c r="PYC46" s="103"/>
      <c r="PYD46" s="103"/>
      <c r="PYE46" s="103"/>
      <c r="PYF46" s="103"/>
      <c r="PYG46" s="103"/>
      <c r="PYH46" s="103"/>
      <c r="PYI46" s="103"/>
      <c r="PYJ46" s="103"/>
      <c r="PYK46" s="103"/>
      <c r="PYL46" s="103"/>
      <c r="PYM46" s="103"/>
      <c r="PYN46" s="103"/>
      <c r="PYO46" s="103"/>
      <c r="PYP46" s="103"/>
      <c r="PYQ46" s="103"/>
      <c r="PYR46" s="103"/>
      <c r="PYS46" s="103"/>
      <c r="PYT46" s="103"/>
      <c r="PYU46" s="103"/>
      <c r="PYV46" s="103"/>
      <c r="PYW46" s="103"/>
      <c r="PYX46" s="103"/>
      <c r="PYY46" s="103"/>
      <c r="PYZ46" s="103"/>
      <c r="PZA46" s="103"/>
      <c r="PZB46" s="103"/>
      <c r="PZC46" s="103"/>
      <c r="PZD46" s="103"/>
      <c r="PZE46" s="103"/>
      <c r="PZF46" s="103"/>
      <c r="PZG46" s="103"/>
      <c r="PZH46" s="103"/>
      <c r="PZI46" s="103"/>
      <c r="PZJ46" s="103"/>
      <c r="PZK46" s="103"/>
      <c r="PZL46" s="103"/>
      <c r="PZM46" s="103"/>
      <c r="PZN46" s="103"/>
      <c r="PZO46" s="103"/>
      <c r="PZP46" s="103"/>
      <c r="PZQ46" s="103"/>
      <c r="PZR46" s="103"/>
      <c r="PZS46" s="103"/>
      <c r="PZT46" s="103"/>
      <c r="PZU46" s="103"/>
      <c r="PZV46" s="103"/>
      <c r="PZW46" s="103"/>
      <c r="PZX46" s="103"/>
      <c r="PZY46" s="103"/>
      <c r="PZZ46" s="103"/>
      <c r="QAA46" s="103"/>
      <c r="QAB46" s="103"/>
      <c r="QAC46" s="103"/>
      <c r="QAD46" s="103"/>
      <c r="QAE46" s="103"/>
      <c r="QAF46" s="103"/>
      <c r="QAG46" s="103"/>
      <c r="QAH46" s="103"/>
      <c r="QAI46" s="103"/>
      <c r="QAJ46" s="103"/>
      <c r="QAK46" s="103"/>
      <c r="QAL46" s="103"/>
      <c r="QAM46" s="103"/>
      <c r="QAN46" s="103"/>
      <c r="QAO46" s="103"/>
      <c r="QAP46" s="103"/>
      <c r="QAQ46" s="103"/>
      <c r="QAR46" s="103"/>
      <c r="QAS46" s="103"/>
      <c r="QAT46" s="103"/>
      <c r="QAU46" s="103"/>
      <c r="QAV46" s="103"/>
      <c r="QAW46" s="103"/>
      <c r="QAX46" s="103"/>
      <c r="QAY46" s="103"/>
      <c r="QAZ46" s="103"/>
      <c r="QBA46" s="103"/>
      <c r="QBB46" s="103"/>
      <c r="QBC46" s="103"/>
      <c r="QBD46" s="103"/>
      <c r="QBE46" s="103"/>
      <c r="QBF46" s="103"/>
      <c r="QBG46" s="103"/>
      <c r="QBH46" s="103"/>
      <c r="QBI46" s="103"/>
      <c r="QBJ46" s="103"/>
      <c r="QBK46" s="103"/>
      <c r="QBL46" s="103"/>
      <c r="QBM46" s="103"/>
      <c r="QBN46" s="103"/>
      <c r="QBO46" s="103"/>
      <c r="QBP46" s="103"/>
      <c r="QBQ46" s="103"/>
      <c r="QBR46" s="103"/>
      <c r="QBS46" s="103"/>
      <c r="QBT46" s="103"/>
      <c r="QBU46" s="103"/>
      <c r="QBV46" s="103"/>
      <c r="QBW46" s="103"/>
      <c r="QBX46" s="103"/>
      <c r="QBY46" s="103"/>
      <c r="QBZ46" s="103"/>
      <c r="QCA46" s="103"/>
      <c r="QCB46" s="103"/>
      <c r="QCC46" s="103"/>
      <c r="QCD46" s="103"/>
      <c r="QCE46" s="103"/>
      <c r="QCF46" s="103"/>
      <c r="QCG46" s="103"/>
      <c r="QCH46" s="103"/>
      <c r="QCI46" s="103"/>
      <c r="QCJ46" s="103"/>
      <c r="QCK46" s="103"/>
      <c r="QCL46" s="103"/>
      <c r="QCM46" s="103"/>
      <c r="QCN46" s="103"/>
      <c r="QCO46" s="103"/>
      <c r="QCP46" s="103"/>
      <c r="QCQ46" s="103"/>
      <c r="QCR46" s="103"/>
      <c r="QCS46" s="103"/>
      <c r="QCT46" s="103"/>
      <c r="QCU46" s="103"/>
      <c r="QCV46" s="103"/>
      <c r="QCW46" s="103"/>
      <c r="QCX46" s="103"/>
      <c r="QCY46" s="103"/>
      <c r="QCZ46" s="103"/>
      <c r="QDA46" s="103"/>
      <c r="QDB46" s="103"/>
      <c r="QDC46" s="103"/>
      <c r="QDD46" s="103"/>
      <c r="QDE46" s="103"/>
      <c r="QDF46" s="103"/>
      <c r="QDG46" s="103"/>
      <c r="QDH46" s="103"/>
      <c r="QDI46" s="103"/>
      <c r="QDJ46" s="103"/>
      <c r="QDK46" s="103"/>
      <c r="QDL46" s="103"/>
      <c r="QDM46" s="103"/>
      <c r="QDN46" s="103"/>
      <c r="QDO46" s="103"/>
      <c r="QDP46" s="103"/>
      <c r="QDQ46" s="103"/>
      <c r="QDR46" s="103"/>
      <c r="QDS46" s="103"/>
      <c r="QDT46" s="103"/>
      <c r="QDU46" s="103"/>
      <c r="QDV46" s="103"/>
      <c r="QDW46" s="103"/>
      <c r="QDX46" s="103"/>
      <c r="QDY46" s="103"/>
      <c r="QDZ46" s="103"/>
      <c r="QEA46" s="103"/>
      <c r="QEB46" s="103"/>
      <c r="QEC46" s="103"/>
      <c r="QED46" s="103"/>
      <c r="QEE46" s="103"/>
      <c r="QEF46" s="103"/>
      <c r="QEG46" s="103"/>
      <c r="QEH46" s="103"/>
      <c r="QEI46" s="103"/>
      <c r="QEJ46" s="103"/>
      <c r="QEK46" s="103"/>
      <c r="QEL46" s="103"/>
      <c r="QEM46" s="103"/>
      <c r="QEN46" s="103"/>
      <c r="QEO46" s="103"/>
      <c r="QEP46" s="103"/>
      <c r="QEQ46" s="103"/>
      <c r="QER46" s="103"/>
      <c r="QES46" s="103"/>
      <c r="QET46" s="103"/>
      <c r="QEU46" s="103"/>
      <c r="QEV46" s="103"/>
      <c r="QEW46" s="103"/>
      <c r="QEX46" s="103"/>
      <c r="QEY46" s="103"/>
      <c r="QEZ46" s="103"/>
      <c r="QFA46" s="103"/>
      <c r="QFB46" s="103"/>
      <c r="QFC46" s="103"/>
      <c r="QFD46" s="103"/>
      <c r="QFE46" s="103"/>
      <c r="QFF46" s="103"/>
      <c r="QFG46" s="103"/>
      <c r="QFH46" s="103"/>
      <c r="QFI46" s="103"/>
      <c r="QFJ46" s="103"/>
      <c r="QFK46" s="103"/>
      <c r="QFL46" s="103"/>
      <c r="QFM46" s="103"/>
      <c r="QFN46" s="103"/>
      <c r="QFO46" s="103"/>
      <c r="QFP46" s="103"/>
      <c r="QFQ46" s="103"/>
      <c r="QFR46" s="103"/>
      <c r="QFS46" s="103"/>
      <c r="QFT46" s="103"/>
      <c r="QFU46" s="103"/>
      <c r="QFV46" s="103"/>
      <c r="QFW46" s="103"/>
      <c r="QFX46" s="103"/>
      <c r="QFY46" s="103"/>
      <c r="QFZ46" s="103"/>
      <c r="QGA46" s="103"/>
      <c r="QGB46" s="103"/>
      <c r="QGC46" s="103"/>
      <c r="QGD46" s="103"/>
      <c r="QGE46" s="103"/>
      <c r="QGF46" s="103"/>
      <c r="QGG46" s="103"/>
      <c r="QGH46" s="103"/>
      <c r="QGI46" s="103"/>
      <c r="QGJ46" s="103"/>
      <c r="QGK46" s="103"/>
      <c r="QGL46" s="103"/>
      <c r="QGM46" s="103"/>
      <c r="QGN46" s="103"/>
      <c r="QGO46" s="103"/>
      <c r="QGP46" s="103"/>
      <c r="QGQ46" s="103"/>
      <c r="QGR46" s="103"/>
      <c r="QGS46" s="103"/>
      <c r="QGT46" s="103"/>
      <c r="QGU46" s="103"/>
      <c r="QGV46" s="103"/>
      <c r="QGW46" s="103"/>
      <c r="QGX46" s="103"/>
      <c r="QGY46" s="103"/>
      <c r="QGZ46" s="103"/>
      <c r="QHA46" s="103"/>
      <c r="QHB46" s="103"/>
      <c r="QHC46" s="103"/>
      <c r="QHD46" s="103"/>
      <c r="QHE46" s="103"/>
      <c r="QHF46" s="103"/>
      <c r="QHG46" s="103"/>
      <c r="QHH46" s="103"/>
      <c r="QHI46" s="103"/>
      <c r="QHJ46" s="103"/>
      <c r="QHK46" s="103"/>
      <c r="QHL46" s="103"/>
      <c r="QHM46" s="103"/>
      <c r="QHN46" s="103"/>
      <c r="QHO46" s="103"/>
      <c r="QHP46" s="103"/>
      <c r="QHQ46" s="103"/>
      <c r="QHR46" s="103"/>
      <c r="QHS46" s="103"/>
      <c r="QHT46" s="103"/>
      <c r="QHU46" s="103"/>
      <c r="QHV46" s="103"/>
      <c r="QHW46" s="103"/>
      <c r="QHX46" s="103"/>
      <c r="QHY46" s="103"/>
      <c r="QHZ46" s="103"/>
      <c r="QIA46" s="103"/>
      <c r="QIB46" s="103"/>
      <c r="QIC46" s="103"/>
      <c r="QID46" s="103"/>
      <c r="QIE46" s="103"/>
      <c r="QIF46" s="103"/>
      <c r="QIG46" s="103"/>
      <c r="QIH46" s="103"/>
      <c r="QII46" s="103"/>
      <c r="QIJ46" s="103"/>
      <c r="QIK46" s="103"/>
      <c r="QIL46" s="103"/>
      <c r="QIM46" s="103"/>
      <c r="QIN46" s="103"/>
      <c r="QIO46" s="103"/>
      <c r="QIP46" s="103"/>
      <c r="QIQ46" s="103"/>
      <c r="QIR46" s="103"/>
      <c r="QIS46" s="103"/>
      <c r="QIT46" s="103"/>
      <c r="QIU46" s="103"/>
      <c r="QIV46" s="103"/>
      <c r="QIW46" s="103"/>
      <c r="QIX46" s="103"/>
      <c r="QIY46" s="103"/>
      <c r="QIZ46" s="103"/>
      <c r="QJA46" s="103"/>
      <c r="QJB46" s="103"/>
      <c r="QJC46" s="103"/>
      <c r="QJD46" s="103"/>
      <c r="QJE46" s="103"/>
      <c r="QJF46" s="103"/>
      <c r="QJG46" s="103"/>
      <c r="QJH46" s="103"/>
      <c r="QJI46" s="103"/>
      <c r="QJJ46" s="103"/>
      <c r="QJK46" s="103"/>
      <c r="QJL46" s="103"/>
      <c r="QJM46" s="103"/>
      <c r="QJN46" s="103"/>
      <c r="QJO46" s="103"/>
      <c r="QJP46" s="103"/>
      <c r="QJQ46" s="103"/>
      <c r="QJR46" s="103"/>
      <c r="QJS46" s="103"/>
      <c r="QJT46" s="103"/>
      <c r="QJU46" s="103"/>
      <c r="QJV46" s="103"/>
      <c r="QJW46" s="103"/>
      <c r="QJX46" s="103"/>
      <c r="QJY46" s="103"/>
      <c r="QJZ46" s="103"/>
      <c r="QKA46" s="103"/>
      <c r="QKB46" s="103"/>
      <c r="QKC46" s="103"/>
      <c r="QKD46" s="103"/>
      <c r="QKE46" s="103"/>
      <c r="QKF46" s="103"/>
      <c r="QKG46" s="103"/>
      <c r="QKH46" s="103"/>
      <c r="QKI46" s="103"/>
      <c r="QKJ46" s="103"/>
      <c r="QKK46" s="103"/>
      <c r="QKL46" s="103"/>
      <c r="QKM46" s="103"/>
      <c r="QKN46" s="103"/>
      <c r="QKO46" s="103"/>
      <c r="QKP46" s="103"/>
      <c r="QKQ46" s="103"/>
      <c r="QKR46" s="103"/>
      <c r="QKS46" s="103"/>
      <c r="QKT46" s="103"/>
      <c r="QKU46" s="103"/>
      <c r="QKV46" s="103"/>
      <c r="QKW46" s="103"/>
      <c r="QKX46" s="103"/>
      <c r="QKY46" s="103"/>
      <c r="QKZ46" s="103"/>
      <c r="QLA46" s="103"/>
      <c r="QLB46" s="103"/>
      <c r="QLC46" s="103"/>
      <c r="QLD46" s="103"/>
      <c r="QLE46" s="103"/>
      <c r="QLF46" s="103"/>
      <c r="QLG46" s="103"/>
      <c r="QLH46" s="103"/>
      <c r="QLI46" s="103"/>
      <c r="QLJ46" s="103"/>
      <c r="QLK46" s="103"/>
      <c r="QLL46" s="103"/>
      <c r="QLM46" s="103"/>
      <c r="QLN46" s="103"/>
      <c r="QLO46" s="103"/>
      <c r="QLP46" s="103"/>
      <c r="QLQ46" s="103"/>
      <c r="QLR46" s="103"/>
      <c r="QLS46" s="103"/>
      <c r="QLT46" s="103"/>
      <c r="QLU46" s="103"/>
      <c r="QLV46" s="103"/>
      <c r="QLW46" s="103"/>
      <c r="QLX46" s="103"/>
      <c r="QLY46" s="103"/>
      <c r="QLZ46" s="103"/>
      <c r="QMA46" s="103"/>
      <c r="QMB46" s="103"/>
      <c r="QMC46" s="103"/>
      <c r="QMD46" s="103"/>
      <c r="QME46" s="103"/>
      <c r="QMF46" s="103"/>
      <c r="QMG46" s="103"/>
      <c r="QMH46" s="103"/>
      <c r="QMI46" s="103"/>
      <c r="QMJ46" s="103"/>
      <c r="QMK46" s="103"/>
      <c r="QML46" s="103"/>
      <c r="QMM46" s="103"/>
      <c r="QMN46" s="103"/>
      <c r="QMO46" s="103"/>
      <c r="QMP46" s="103"/>
      <c r="QMQ46" s="103"/>
      <c r="QMR46" s="103"/>
      <c r="QMS46" s="103"/>
      <c r="QMT46" s="103"/>
      <c r="QMU46" s="103"/>
      <c r="QMV46" s="103"/>
      <c r="QMW46" s="103"/>
      <c r="QMX46" s="103"/>
      <c r="QMY46" s="103"/>
      <c r="QMZ46" s="103"/>
      <c r="QNA46" s="103"/>
      <c r="QNB46" s="103"/>
      <c r="QNC46" s="103"/>
      <c r="QND46" s="103"/>
      <c r="QNE46" s="103"/>
      <c r="QNF46" s="103"/>
      <c r="QNG46" s="103"/>
      <c r="QNH46" s="103"/>
      <c r="QNI46" s="103"/>
      <c r="QNJ46" s="103"/>
      <c r="QNK46" s="103"/>
      <c r="QNL46" s="103"/>
      <c r="QNM46" s="103"/>
      <c r="QNN46" s="103"/>
      <c r="QNO46" s="103"/>
      <c r="QNP46" s="103"/>
      <c r="QNQ46" s="103"/>
      <c r="QNR46" s="103"/>
      <c r="QNS46" s="103"/>
      <c r="QNT46" s="103"/>
      <c r="QNU46" s="103"/>
      <c r="QNV46" s="103"/>
      <c r="QNW46" s="103"/>
      <c r="QNX46" s="103"/>
      <c r="QNY46" s="103"/>
      <c r="QNZ46" s="103"/>
      <c r="QOA46" s="103"/>
      <c r="QOB46" s="103"/>
      <c r="QOC46" s="103"/>
      <c r="QOD46" s="103"/>
      <c r="QOE46" s="103"/>
      <c r="QOF46" s="103"/>
      <c r="QOG46" s="103"/>
      <c r="QOH46" s="103"/>
      <c r="QOI46" s="103"/>
      <c r="QOJ46" s="103"/>
      <c r="QOK46" s="103"/>
      <c r="QOL46" s="103"/>
      <c r="QOM46" s="103"/>
      <c r="QON46" s="103"/>
      <c r="QOO46" s="103"/>
      <c r="QOP46" s="103"/>
      <c r="QOQ46" s="103"/>
      <c r="QOR46" s="103"/>
      <c r="QOS46" s="103"/>
      <c r="QOT46" s="103"/>
      <c r="QOU46" s="103"/>
      <c r="QOV46" s="103"/>
      <c r="QOW46" s="103"/>
      <c r="QOX46" s="103"/>
      <c r="QOY46" s="103"/>
      <c r="QOZ46" s="103"/>
      <c r="QPA46" s="103"/>
      <c r="QPB46" s="103"/>
      <c r="QPC46" s="103"/>
      <c r="QPD46" s="103"/>
      <c r="QPE46" s="103"/>
      <c r="QPF46" s="103"/>
      <c r="QPG46" s="103"/>
      <c r="QPH46" s="103"/>
      <c r="QPI46" s="103"/>
      <c r="QPJ46" s="103"/>
      <c r="QPK46" s="103"/>
      <c r="QPL46" s="103"/>
      <c r="QPM46" s="103"/>
      <c r="QPN46" s="103"/>
      <c r="QPO46" s="103"/>
      <c r="QPP46" s="103"/>
      <c r="QPQ46" s="103"/>
      <c r="QPR46" s="103"/>
      <c r="QPS46" s="103"/>
      <c r="QPT46" s="103"/>
      <c r="QPU46" s="103"/>
      <c r="QPV46" s="103"/>
      <c r="QPW46" s="103"/>
      <c r="QPX46" s="103"/>
      <c r="QPY46" s="103"/>
      <c r="QPZ46" s="103"/>
      <c r="QQA46" s="103"/>
      <c r="QQB46" s="103"/>
      <c r="QQC46" s="103"/>
      <c r="QQD46" s="103"/>
      <c r="QQE46" s="103"/>
      <c r="QQF46" s="103"/>
      <c r="QQG46" s="103"/>
      <c r="QQH46" s="103"/>
      <c r="QQI46" s="103"/>
      <c r="QQJ46" s="103"/>
      <c r="QQK46" s="103"/>
      <c r="QQL46" s="103"/>
      <c r="QQM46" s="103"/>
      <c r="QQN46" s="103"/>
      <c r="QQO46" s="103"/>
      <c r="QQP46" s="103"/>
      <c r="QQQ46" s="103"/>
      <c r="QQR46" s="103"/>
      <c r="QQS46" s="103"/>
      <c r="QQT46" s="103"/>
      <c r="QQU46" s="103"/>
      <c r="QQV46" s="103"/>
      <c r="QQW46" s="103"/>
      <c r="QQX46" s="103"/>
      <c r="QQY46" s="103"/>
      <c r="QQZ46" s="103"/>
      <c r="QRA46" s="103"/>
      <c r="QRB46" s="103"/>
      <c r="QRC46" s="103"/>
      <c r="QRD46" s="103"/>
      <c r="QRE46" s="103"/>
      <c r="QRF46" s="103"/>
      <c r="QRG46" s="103"/>
      <c r="QRH46" s="103"/>
      <c r="QRI46" s="103"/>
      <c r="QRJ46" s="103"/>
      <c r="QRK46" s="103"/>
      <c r="QRL46" s="103"/>
      <c r="QRM46" s="103"/>
      <c r="QRN46" s="103"/>
      <c r="QRO46" s="103"/>
      <c r="QRP46" s="103"/>
      <c r="QRQ46" s="103"/>
      <c r="QRR46" s="103"/>
      <c r="QRS46" s="103"/>
      <c r="QRT46" s="103"/>
      <c r="QRU46" s="103"/>
      <c r="QRV46" s="103"/>
      <c r="QRW46" s="103"/>
      <c r="QRX46" s="103"/>
      <c r="QRY46" s="103"/>
      <c r="QRZ46" s="103"/>
      <c r="QSA46" s="103"/>
      <c r="QSB46" s="103"/>
      <c r="QSC46" s="103"/>
      <c r="QSD46" s="103"/>
      <c r="QSE46" s="103"/>
      <c r="QSF46" s="103"/>
      <c r="QSG46" s="103"/>
      <c r="QSH46" s="103"/>
      <c r="QSI46" s="103"/>
      <c r="QSJ46" s="103"/>
      <c r="QSK46" s="103"/>
      <c r="QSL46" s="103"/>
      <c r="QSM46" s="103"/>
      <c r="QSN46" s="103"/>
      <c r="QSO46" s="103"/>
      <c r="QSP46" s="103"/>
      <c r="QSQ46" s="103"/>
      <c r="QSR46" s="103"/>
      <c r="QSS46" s="103"/>
      <c r="QST46" s="103"/>
      <c r="QSU46" s="103"/>
      <c r="QSV46" s="103"/>
      <c r="QSW46" s="103"/>
      <c r="QSX46" s="103"/>
      <c r="QSY46" s="103"/>
      <c r="QSZ46" s="103"/>
      <c r="QTA46" s="103"/>
      <c r="QTB46" s="103"/>
      <c r="QTC46" s="103"/>
      <c r="QTD46" s="103"/>
      <c r="QTE46" s="103"/>
      <c r="QTF46" s="103"/>
      <c r="QTG46" s="103"/>
      <c r="QTH46" s="103"/>
      <c r="QTI46" s="103"/>
      <c r="QTJ46" s="103"/>
      <c r="QTK46" s="103"/>
      <c r="QTL46" s="103"/>
      <c r="QTM46" s="103"/>
      <c r="QTN46" s="103"/>
      <c r="QTO46" s="103"/>
      <c r="QTP46" s="103"/>
      <c r="QTQ46" s="103"/>
      <c r="QTR46" s="103"/>
      <c r="QTS46" s="103"/>
      <c r="QTT46" s="103"/>
      <c r="QTU46" s="103"/>
      <c r="QTV46" s="103"/>
      <c r="QTW46" s="103"/>
      <c r="QTX46" s="103"/>
      <c r="QTY46" s="103"/>
      <c r="QTZ46" s="103"/>
      <c r="QUA46" s="103"/>
      <c r="QUB46" s="103"/>
      <c r="QUC46" s="103"/>
      <c r="QUD46" s="103"/>
      <c r="QUE46" s="103"/>
      <c r="QUF46" s="103"/>
      <c r="QUG46" s="103"/>
      <c r="QUH46" s="103"/>
      <c r="QUI46" s="103"/>
      <c r="QUJ46" s="103"/>
      <c r="QUK46" s="103"/>
      <c r="QUL46" s="103"/>
      <c r="QUM46" s="103"/>
      <c r="QUN46" s="103"/>
      <c r="QUO46" s="103"/>
      <c r="QUP46" s="103"/>
      <c r="QUQ46" s="103"/>
      <c r="QUR46" s="103"/>
      <c r="QUS46" s="103"/>
      <c r="QUT46" s="103"/>
      <c r="QUU46" s="103"/>
      <c r="QUV46" s="103"/>
      <c r="QUW46" s="103"/>
      <c r="QUX46" s="103"/>
      <c r="QUY46" s="103"/>
      <c r="QUZ46" s="103"/>
      <c r="QVA46" s="103"/>
      <c r="QVB46" s="103"/>
      <c r="QVC46" s="103"/>
      <c r="QVD46" s="103"/>
      <c r="QVE46" s="103"/>
      <c r="QVF46" s="103"/>
      <c r="QVG46" s="103"/>
      <c r="QVH46" s="103"/>
      <c r="QVI46" s="103"/>
      <c r="QVJ46" s="103"/>
      <c r="QVK46" s="103"/>
      <c r="QVL46" s="103"/>
      <c r="QVM46" s="103"/>
      <c r="QVN46" s="103"/>
      <c r="QVO46" s="103"/>
      <c r="QVP46" s="103"/>
      <c r="QVQ46" s="103"/>
      <c r="QVR46" s="103"/>
      <c r="QVS46" s="103"/>
      <c r="QVT46" s="103"/>
      <c r="QVU46" s="103"/>
      <c r="QVV46" s="103"/>
      <c r="QVW46" s="103"/>
      <c r="QVX46" s="103"/>
      <c r="QVY46" s="103"/>
      <c r="QVZ46" s="103"/>
      <c r="QWA46" s="103"/>
      <c r="QWB46" s="103"/>
      <c r="QWC46" s="103"/>
      <c r="QWD46" s="103"/>
      <c r="QWE46" s="103"/>
      <c r="QWF46" s="103"/>
      <c r="QWG46" s="103"/>
      <c r="QWH46" s="103"/>
      <c r="QWI46" s="103"/>
      <c r="QWJ46" s="103"/>
      <c r="QWK46" s="103"/>
      <c r="QWL46" s="103"/>
      <c r="QWM46" s="103"/>
      <c r="QWN46" s="103"/>
      <c r="QWO46" s="103"/>
      <c r="QWP46" s="103"/>
      <c r="QWQ46" s="103"/>
      <c r="QWR46" s="103"/>
      <c r="QWS46" s="103"/>
      <c r="QWT46" s="103"/>
      <c r="QWU46" s="103"/>
      <c r="QWV46" s="103"/>
      <c r="QWW46" s="103"/>
      <c r="QWX46" s="103"/>
      <c r="QWY46" s="103"/>
      <c r="QWZ46" s="103"/>
      <c r="QXA46" s="103"/>
      <c r="QXB46" s="103"/>
      <c r="QXC46" s="103"/>
      <c r="QXD46" s="103"/>
      <c r="QXE46" s="103"/>
      <c r="QXF46" s="103"/>
      <c r="QXG46" s="103"/>
      <c r="QXH46" s="103"/>
      <c r="QXI46" s="103"/>
      <c r="QXJ46" s="103"/>
      <c r="QXK46" s="103"/>
      <c r="QXL46" s="103"/>
      <c r="QXM46" s="103"/>
      <c r="QXN46" s="103"/>
      <c r="QXO46" s="103"/>
      <c r="QXP46" s="103"/>
      <c r="QXQ46" s="103"/>
      <c r="QXR46" s="103"/>
      <c r="QXS46" s="103"/>
      <c r="QXT46" s="103"/>
      <c r="QXU46" s="103"/>
      <c r="QXV46" s="103"/>
      <c r="QXW46" s="103"/>
      <c r="QXX46" s="103"/>
      <c r="QXY46" s="103"/>
      <c r="QXZ46" s="103"/>
      <c r="QYA46" s="103"/>
      <c r="QYB46" s="103"/>
      <c r="QYC46" s="103"/>
      <c r="QYD46" s="103"/>
      <c r="QYE46" s="103"/>
      <c r="QYF46" s="103"/>
      <c r="QYG46" s="103"/>
      <c r="QYH46" s="103"/>
      <c r="QYI46" s="103"/>
      <c r="QYJ46" s="103"/>
      <c r="QYK46" s="103"/>
      <c r="QYL46" s="103"/>
      <c r="QYM46" s="103"/>
      <c r="QYN46" s="103"/>
      <c r="QYO46" s="103"/>
      <c r="QYP46" s="103"/>
      <c r="QYQ46" s="103"/>
      <c r="QYR46" s="103"/>
      <c r="QYS46" s="103"/>
      <c r="QYT46" s="103"/>
      <c r="QYU46" s="103"/>
      <c r="QYV46" s="103"/>
      <c r="QYW46" s="103"/>
      <c r="QYX46" s="103"/>
      <c r="QYY46" s="103"/>
      <c r="QYZ46" s="103"/>
      <c r="QZA46" s="103"/>
      <c r="QZB46" s="103"/>
      <c r="QZC46" s="103"/>
      <c r="QZD46" s="103"/>
      <c r="QZE46" s="103"/>
      <c r="QZF46" s="103"/>
      <c r="QZG46" s="103"/>
      <c r="QZH46" s="103"/>
      <c r="QZI46" s="103"/>
      <c r="QZJ46" s="103"/>
      <c r="QZK46" s="103"/>
      <c r="QZL46" s="103"/>
      <c r="QZM46" s="103"/>
      <c r="QZN46" s="103"/>
      <c r="QZO46" s="103"/>
      <c r="QZP46" s="103"/>
      <c r="QZQ46" s="103"/>
      <c r="QZR46" s="103"/>
      <c r="QZS46" s="103"/>
      <c r="QZT46" s="103"/>
      <c r="QZU46" s="103"/>
      <c r="QZV46" s="103"/>
      <c r="QZW46" s="103"/>
      <c r="QZX46" s="103"/>
      <c r="QZY46" s="103"/>
      <c r="QZZ46" s="103"/>
      <c r="RAA46" s="103"/>
      <c r="RAB46" s="103"/>
      <c r="RAC46" s="103"/>
      <c r="RAD46" s="103"/>
      <c r="RAE46" s="103"/>
      <c r="RAF46" s="103"/>
      <c r="RAG46" s="103"/>
      <c r="RAH46" s="103"/>
      <c r="RAI46" s="103"/>
      <c r="RAJ46" s="103"/>
      <c r="RAK46" s="103"/>
      <c r="RAL46" s="103"/>
      <c r="RAM46" s="103"/>
      <c r="RAN46" s="103"/>
      <c r="RAO46" s="103"/>
      <c r="RAP46" s="103"/>
      <c r="RAQ46" s="103"/>
      <c r="RAR46" s="103"/>
      <c r="RAS46" s="103"/>
      <c r="RAT46" s="103"/>
      <c r="RAU46" s="103"/>
      <c r="RAV46" s="103"/>
      <c r="RAW46" s="103"/>
      <c r="RAX46" s="103"/>
      <c r="RAY46" s="103"/>
      <c r="RAZ46" s="103"/>
      <c r="RBA46" s="103"/>
      <c r="RBB46" s="103"/>
      <c r="RBC46" s="103"/>
      <c r="RBD46" s="103"/>
      <c r="RBE46" s="103"/>
      <c r="RBF46" s="103"/>
      <c r="RBG46" s="103"/>
      <c r="RBH46" s="103"/>
      <c r="RBI46" s="103"/>
      <c r="RBJ46" s="103"/>
      <c r="RBK46" s="103"/>
      <c r="RBL46" s="103"/>
      <c r="RBM46" s="103"/>
      <c r="RBN46" s="103"/>
      <c r="RBO46" s="103"/>
      <c r="RBP46" s="103"/>
      <c r="RBQ46" s="103"/>
      <c r="RBR46" s="103"/>
      <c r="RBS46" s="103"/>
      <c r="RBT46" s="103"/>
      <c r="RBU46" s="103"/>
      <c r="RBV46" s="103"/>
      <c r="RBW46" s="103"/>
      <c r="RBX46" s="103"/>
      <c r="RBY46" s="103"/>
      <c r="RBZ46" s="103"/>
      <c r="RCA46" s="103"/>
      <c r="RCB46" s="103"/>
      <c r="RCC46" s="103"/>
      <c r="RCD46" s="103"/>
      <c r="RCE46" s="103"/>
      <c r="RCF46" s="103"/>
      <c r="RCG46" s="103"/>
      <c r="RCH46" s="103"/>
      <c r="RCI46" s="103"/>
      <c r="RCJ46" s="103"/>
      <c r="RCK46" s="103"/>
      <c r="RCL46" s="103"/>
      <c r="RCM46" s="103"/>
      <c r="RCN46" s="103"/>
      <c r="RCO46" s="103"/>
      <c r="RCP46" s="103"/>
      <c r="RCQ46" s="103"/>
      <c r="RCR46" s="103"/>
      <c r="RCS46" s="103"/>
      <c r="RCT46" s="103"/>
      <c r="RCU46" s="103"/>
      <c r="RCV46" s="103"/>
      <c r="RCW46" s="103"/>
      <c r="RCX46" s="103"/>
      <c r="RCY46" s="103"/>
      <c r="RCZ46" s="103"/>
      <c r="RDA46" s="103"/>
      <c r="RDB46" s="103"/>
      <c r="RDC46" s="103"/>
      <c r="RDD46" s="103"/>
      <c r="RDE46" s="103"/>
      <c r="RDF46" s="103"/>
      <c r="RDG46" s="103"/>
      <c r="RDH46" s="103"/>
      <c r="RDI46" s="103"/>
      <c r="RDJ46" s="103"/>
      <c r="RDK46" s="103"/>
      <c r="RDL46" s="103"/>
      <c r="RDM46" s="103"/>
      <c r="RDN46" s="103"/>
      <c r="RDO46" s="103"/>
      <c r="RDP46" s="103"/>
      <c r="RDQ46" s="103"/>
      <c r="RDR46" s="103"/>
      <c r="RDS46" s="103"/>
      <c r="RDT46" s="103"/>
      <c r="RDU46" s="103"/>
      <c r="RDV46" s="103"/>
      <c r="RDW46" s="103"/>
      <c r="RDX46" s="103"/>
      <c r="RDY46" s="103"/>
      <c r="RDZ46" s="103"/>
      <c r="REA46" s="103"/>
      <c r="REB46" s="103"/>
      <c r="REC46" s="103"/>
      <c r="RED46" s="103"/>
      <c r="REE46" s="103"/>
      <c r="REF46" s="103"/>
      <c r="REG46" s="103"/>
      <c r="REH46" s="103"/>
      <c r="REI46" s="103"/>
      <c r="REJ46" s="103"/>
      <c r="REK46" s="103"/>
      <c r="REL46" s="103"/>
      <c r="REM46" s="103"/>
      <c r="REN46" s="103"/>
      <c r="REO46" s="103"/>
      <c r="REP46" s="103"/>
      <c r="REQ46" s="103"/>
      <c r="RER46" s="103"/>
      <c r="RES46" s="103"/>
      <c r="RET46" s="103"/>
      <c r="REU46" s="103"/>
      <c r="REV46" s="103"/>
      <c r="REW46" s="103"/>
      <c r="REX46" s="103"/>
      <c r="REY46" s="103"/>
      <c r="REZ46" s="103"/>
      <c r="RFA46" s="103"/>
      <c r="RFB46" s="103"/>
      <c r="RFC46" s="103"/>
      <c r="RFD46" s="103"/>
      <c r="RFE46" s="103"/>
      <c r="RFF46" s="103"/>
      <c r="RFG46" s="103"/>
      <c r="RFH46" s="103"/>
      <c r="RFI46" s="103"/>
      <c r="RFJ46" s="103"/>
      <c r="RFK46" s="103"/>
      <c r="RFL46" s="103"/>
      <c r="RFM46" s="103"/>
      <c r="RFN46" s="103"/>
      <c r="RFO46" s="103"/>
      <c r="RFP46" s="103"/>
      <c r="RFQ46" s="103"/>
      <c r="RFR46" s="103"/>
      <c r="RFS46" s="103"/>
      <c r="RFT46" s="103"/>
      <c r="RFU46" s="103"/>
      <c r="RFV46" s="103"/>
      <c r="RFW46" s="103"/>
      <c r="RFX46" s="103"/>
      <c r="RFY46" s="103"/>
      <c r="RFZ46" s="103"/>
      <c r="RGA46" s="103"/>
      <c r="RGB46" s="103"/>
      <c r="RGC46" s="103"/>
      <c r="RGD46" s="103"/>
      <c r="RGE46" s="103"/>
      <c r="RGF46" s="103"/>
      <c r="RGG46" s="103"/>
      <c r="RGH46" s="103"/>
      <c r="RGI46" s="103"/>
      <c r="RGJ46" s="103"/>
      <c r="RGK46" s="103"/>
      <c r="RGL46" s="103"/>
      <c r="RGM46" s="103"/>
      <c r="RGN46" s="103"/>
      <c r="RGO46" s="103"/>
      <c r="RGP46" s="103"/>
      <c r="RGQ46" s="103"/>
      <c r="RGR46" s="103"/>
      <c r="RGS46" s="103"/>
      <c r="RGT46" s="103"/>
      <c r="RGU46" s="103"/>
      <c r="RGV46" s="103"/>
      <c r="RGW46" s="103"/>
      <c r="RGX46" s="103"/>
      <c r="RGY46" s="103"/>
      <c r="RGZ46" s="103"/>
      <c r="RHA46" s="103"/>
      <c r="RHB46" s="103"/>
      <c r="RHC46" s="103"/>
      <c r="RHD46" s="103"/>
      <c r="RHE46" s="103"/>
      <c r="RHF46" s="103"/>
      <c r="RHG46" s="103"/>
      <c r="RHH46" s="103"/>
      <c r="RHI46" s="103"/>
      <c r="RHJ46" s="103"/>
      <c r="RHK46" s="103"/>
      <c r="RHL46" s="103"/>
      <c r="RHM46" s="103"/>
      <c r="RHN46" s="103"/>
      <c r="RHO46" s="103"/>
      <c r="RHP46" s="103"/>
      <c r="RHQ46" s="103"/>
      <c r="RHR46" s="103"/>
      <c r="RHS46" s="103"/>
      <c r="RHT46" s="103"/>
      <c r="RHU46" s="103"/>
      <c r="RHV46" s="103"/>
      <c r="RHW46" s="103"/>
      <c r="RHX46" s="103"/>
      <c r="RHY46" s="103"/>
      <c r="RHZ46" s="103"/>
      <c r="RIA46" s="103"/>
      <c r="RIB46" s="103"/>
      <c r="RIC46" s="103"/>
      <c r="RID46" s="103"/>
      <c r="RIE46" s="103"/>
      <c r="RIF46" s="103"/>
      <c r="RIG46" s="103"/>
      <c r="RIH46" s="103"/>
      <c r="RII46" s="103"/>
      <c r="RIJ46" s="103"/>
      <c r="RIK46" s="103"/>
      <c r="RIL46" s="103"/>
      <c r="RIM46" s="103"/>
      <c r="RIN46" s="103"/>
      <c r="RIO46" s="103"/>
      <c r="RIP46" s="103"/>
      <c r="RIQ46" s="103"/>
      <c r="RIR46" s="103"/>
      <c r="RIS46" s="103"/>
      <c r="RIT46" s="103"/>
      <c r="RIU46" s="103"/>
      <c r="RIV46" s="103"/>
      <c r="RIW46" s="103"/>
      <c r="RIX46" s="103"/>
      <c r="RIY46" s="103"/>
      <c r="RIZ46" s="103"/>
      <c r="RJA46" s="103"/>
      <c r="RJB46" s="103"/>
      <c r="RJC46" s="103"/>
      <c r="RJD46" s="103"/>
      <c r="RJE46" s="103"/>
      <c r="RJF46" s="103"/>
      <c r="RJG46" s="103"/>
      <c r="RJH46" s="103"/>
      <c r="RJI46" s="103"/>
      <c r="RJJ46" s="103"/>
      <c r="RJK46" s="103"/>
      <c r="RJL46" s="103"/>
      <c r="RJM46" s="103"/>
      <c r="RJN46" s="103"/>
      <c r="RJO46" s="103"/>
      <c r="RJP46" s="103"/>
      <c r="RJQ46" s="103"/>
      <c r="RJR46" s="103"/>
      <c r="RJS46" s="103"/>
      <c r="RJT46" s="103"/>
      <c r="RJU46" s="103"/>
      <c r="RJV46" s="103"/>
      <c r="RJW46" s="103"/>
      <c r="RJX46" s="103"/>
      <c r="RJY46" s="103"/>
      <c r="RJZ46" s="103"/>
      <c r="RKA46" s="103"/>
      <c r="RKB46" s="103"/>
      <c r="RKC46" s="103"/>
      <c r="RKD46" s="103"/>
      <c r="RKE46" s="103"/>
      <c r="RKF46" s="103"/>
      <c r="RKG46" s="103"/>
      <c r="RKH46" s="103"/>
      <c r="RKI46" s="103"/>
      <c r="RKJ46" s="103"/>
      <c r="RKK46" s="103"/>
      <c r="RKL46" s="103"/>
      <c r="RKM46" s="103"/>
      <c r="RKN46" s="103"/>
      <c r="RKO46" s="103"/>
      <c r="RKP46" s="103"/>
      <c r="RKQ46" s="103"/>
      <c r="RKR46" s="103"/>
      <c r="RKS46" s="103"/>
      <c r="RKT46" s="103"/>
      <c r="RKU46" s="103"/>
      <c r="RKV46" s="103"/>
      <c r="RKW46" s="103"/>
      <c r="RKX46" s="103"/>
      <c r="RKY46" s="103"/>
      <c r="RKZ46" s="103"/>
      <c r="RLA46" s="103"/>
      <c r="RLB46" s="103"/>
      <c r="RLC46" s="103"/>
      <c r="RLD46" s="103"/>
      <c r="RLE46" s="103"/>
      <c r="RLF46" s="103"/>
      <c r="RLG46" s="103"/>
      <c r="RLH46" s="103"/>
      <c r="RLI46" s="103"/>
      <c r="RLJ46" s="103"/>
      <c r="RLK46" s="103"/>
      <c r="RLL46" s="103"/>
      <c r="RLM46" s="103"/>
      <c r="RLN46" s="103"/>
      <c r="RLO46" s="103"/>
      <c r="RLP46" s="103"/>
      <c r="RLQ46" s="103"/>
      <c r="RLR46" s="103"/>
      <c r="RLS46" s="103"/>
      <c r="RLT46" s="103"/>
      <c r="RLU46" s="103"/>
      <c r="RLV46" s="103"/>
      <c r="RLW46" s="103"/>
      <c r="RLX46" s="103"/>
      <c r="RLY46" s="103"/>
      <c r="RLZ46" s="103"/>
      <c r="RMA46" s="103"/>
      <c r="RMB46" s="103"/>
      <c r="RMC46" s="103"/>
      <c r="RMD46" s="103"/>
      <c r="RME46" s="103"/>
      <c r="RMF46" s="103"/>
      <c r="RMG46" s="103"/>
      <c r="RMH46" s="103"/>
      <c r="RMI46" s="103"/>
      <c r="RMJ46" s="103"/>
      <c r="RMK46" s="103"/>
      <c r="RML46" s="103"/>
      <c r="RMM46" s="103"/>
      <c r="RMN46" s="103"/>
      <c r="RMO46" s="103"/>
      <c r="RMP46" s="103"/>
      <c r="RMQ46" s="103"/>
      <c r="RMR46" s="103"/>
      <c r="RMS46" s="103"/>
      <c r="RMT46" s="103"/>
      <c r="RMU46" s="103"/>
      <c r="RMV46" s="103"/>
      <c r="RMW46" s="103"/>
      <c r="RMX46" s="103"/>
      <c r="RMY46" s="103"/>
      <c r="RMZ46" s="103"/>
      <c r="RNA46" s="103"/>
      <c r="RNB46" s="103"/>
      <c r="RNC46" s="103"/>
      <c r="RND46" s="103"/>
      <c r="RNE46" s="103"/>
      <c r="RNF46" s="103"/>
      <c r="RNG46" s="103"/>
      <c r="RNH46" s="103"/>
      <c r="RNI46" s="103"/>
      <c r="RNJ46" s="103"/>
      <c r="RNK46" s="103"/>
      <c r="RNL46" s="103"/>
      <c r="RNM46" s="103"/>
      <c r="RNN46" s="103"/>
      <c r="RNO46" s="103"/>
      <c r="RNP46" s="103"/>
      <c r="RNQ46" s="103"/>
      <c r="RNR46" s="103"/>
      <c r="RNS46" s="103"/>
      <c r="RNT46" s="103"/>
      <c r="RNU46" s="103"/>
      <c r="RNV46" s="103"/>
      <c r="RNW46" s="103"/>
      <c r="RNX46" s="103"/>
      <c r="RNY46" s="103"/>
      <c r="RNZ46" s="103"/>
      <c r="ROA46" s="103"/>
      <c r="ROB46" s="103"/>
      <c r="ROC46" s="103"/>
      <c r="ROD46" s="103"/>
      <c r="ROE46" s="103"/>
      <c r="ROF46" s="103"/>
      <c r="ROG46" s="103"/>
      <c r="ROH46" s="103"/>
      <c r="ROI46" s="103"/>
      <c r="ROJ46" s="103"/>
      <c r="ROK46" s="103"/>
      <c r="ROL46" s="103"/>
      <c r="ROM46" s="103"/>
      <c r="RON46" s="103"/>
      <c r="ROO46" s="103"/>
      <c r="ROP46" s="103"/>
      <c r="ROQ46" s="103"/>
      <c r="ROR46" s="103"/>
      <c r="ROS46" s="103"/>
      <c r="ROT46" s="103"/>
      <c r="ROU46" s="103"/>
      <c r="ROV46" s="103"/>
      <c r="ROW46" s="103"/>
      <c r="ROX46" s="103"/>
      <c r="ROY46" s="103"/>
      <c r="ROZ46" s="103"/>
      <c r="RPA46" s="103"/>
      <c r="RPB46" s="103"/>
      <c r="RPC46" s="103"/>
      <c r="RPD46" s="103"/>
      <c r="RPE46" s="103"/>
      <c r="RPF46" s="103"/>
      <c r="RPG46" s="103"/>
      <c r="RPH46" s="103"/>
      <c r="RPI46" s="103"/>
      <c r="RPJ46" s="103"/>
      <c r="RPK46" s="103"/>
      <c r="RPL46" s="103"/>
      <c r="RPM46" s="103"/>
      <c r="RPN46" s="103"/>
      <c r="RPO46" s="103"/>
      <c r="RPP46" s="103"/>
      <c r="RPQ46" s="103"/>
      <c r="RPR46" s="103"/>
      <c r="RPS46" s="103"/>
      <c r="RPT46" s="103"/>
      <c r="RPU46" s="103"/>
      <c r="RPV46" s="103"/>
      <c r="RPW46" s="103"/>
      <c r="RPX46" s="103"/>
      <c r="RPY46" s="103"/>
      <c r="RPZ46" s="103"/>
      <c r="RQA46" s="103"/>
      <c r="RQB46" s="103"/>
      <c r="RQC46" s="103"/>
      <c r="RQD46" s="103"/>
      <c r="RQE46" s="103"/>
      <c r="RQF46" s="103"/>
      <c r="RQG46" s="103"/>
      <c r="RQH46" s="103"/>
      <c r="RQI46" s="103"/>
      <c r="RQJ46" s="103"/>
      <c r="RQK46" s="103"/>
      <c r="RQL46" s="103"/>
      <c r="RQM46" s="103"/>
      <c r="RQN46" s="103"/>
      <c r="RQO46" s="103"/>
      <c r="RQP46" s="103"/>
      <c r="RQQ46" s="103"/>
      <c r="RQR46" s="103"/>
      <c r="RQS46" s="103"/>
      <c r="RQT46" s="103"/>
      <c r="RQU46" s="103"/>
      <c r="RQV46" s="103"/>
      <c r="RQW46" s="103"/>
      <c r="RQX46" s="103"/>
      <c r="RQY46" s="103"/>
      <c r="RQZ46" s="103"/>
      <c r="RRA46" s="103"/>
      <c r="RRB46" s="103"/>
      <c r="RRC46" s="103"/>
      <c r="RRD46" s="103"/>
      <c r="RRE46" s="103"/>
      <c r="RRF46" s="103"/>
      <c r="RRG46" s="103"/>
      <c r="RRH46" s="103"/>
      <c r="RRI46" s="103"/>
      <c r="RRJ46" s="103"/>
      <c r="RRK46" s="103"/>
      <c r="RRL46" s="103"/>
      <c r="RRM46" s="103"/>
      <c r="RRN46" s="103"/>
      <c r="RRO46" s="103"/>
      <c r="RRP46" s="103"/>
      <c r="RRQ46" s="103"/>
      <c r="RRR46" s="103"/>
      <c r="RRS46" s="103"/>
      <c r="RRT46" s="103"/>
      <c r="RRU46" s="103"/>
      <c r="RRV46" s="103"/>
      <c r="RRW46" s="103"/>
      <c r="RRX46" s="103"/>
      <c r="RRY46" s="103"/>
      <c r="RRZ46" s="103"/>
      <c r="RSA46" s="103"/>
      <c r="RSB46" s="103"/>
      <c r="RSC46" s="103"/>
      <c r="RSD46" s="103"/>
      <c r="RSE46" s="103"/>
      <c r="RSF46" s="103"/>
      <c r="RSG46" s="103"/>
      <c r="RSH46" s="103"/>
      <c r="RSI46" s="103"/>
      <c r="RSJ46" s="103"/>
      <c r="RSK46" s="103"/>
      <c r="RSL46" s="103"/>
      <c r="RSM46" s="103"/>
      <c r="RSN46" s="103"/>
      <c r="RSO46" s="103"/>
      <c r="RSP46" s="103"/>
      <c r="RSQ46" s="103"/>
      <c r="RSR46" s="103"/>
      <c r="RSS46" s="103"/>
      <c r="RST46" s="103"/>
      <c r="RSU46" s="103"/>
      <c r="RSV46" s="103"/>
      <c r="RSW46" s="103"/>
      <c r="RSX46" s="103"/>
      <c r="RSY46" s="103"/>
      <c r="RSZ46" s="103"/>
      <c r="RTA46" s="103"/>
      <c r="RTB46" s="103"/>
      <c r="RTC46" s="103"/>
      <c r="RTD46" s="103"/>
      <c r="RTE46" s="103"/>
      <c r="RTF46" s="103"/>
      <c r="RTG46" s="103"/>
      <c r="RTH46" s="103"/>
      <c r="RTI46" s="103"/>
      <c r="RTJ46" s="103"/>
      <c r="RTK46" s="103"/>
      <c r="RTL46" s="103"/>
      <c r="RTM46" s="103"/>
      <c r="RTN46" s="103"/>
      <c r="RTO46" s="103"/>
      <c r="RTP46" s="103"/>
      <c r="RTQ46" s="103"/>
      <c r="RTR46" s="103"/>
      <c r="RTS46" s="103"/>
      <c r="RTT46" s="103"/>
      <c r="RTU46" s="103"/>
      <c r="RTV46" s="103"/>
      <c r="RTW46" s="103"/>
      <c r="RTX46" s="103"/>
      <c r="RTY46" s="103"/>
      <c r="RTZ46" s="103"/>
      <c r="RUA46" s="103"/>
      <c r="RUB46" s="103"/>
      <c r="RUC46" s="103"/>
      <c r="RUD46" s="103"/>
      <c r="RUE46" s="103"/>
      <c r="RUF46" s="103"/>
      <c r="RUG46" s="103"/>
      <c r="RUH46" s="103"/>
      <c r="RUI46" s="103"/>
      <c r="RUJ46" s="103"/>
      <c r="RUK46" s="103"/>
      <c r="RUL46" s="103"/>
      <c r="RUM46" s="103"/>
      <c r="RUN46" s="103"/>
      <c r="RUO46" s="103"/>
      <c r="RUP46" s="103"/>
      <c r="RUQ46" s="103"/>
      <c r="RUR46" s="103"/>
      <c r="RUS46" s="103"/>
      <c r="RUT46" s="103"/>
      <c r="RUU46" s="103"/>
      <c r="RUV46" s="103"/>
      <c r="RUW46" s="103"/>
      <c r="RUX46" s="103"/>
      <c r="RUY46" s="103"/>
      <c r="RUZ46" s="103"/>
      <c r="RVA46" s="103"/>
      <c r="RVB46" s="103"/>
      <c r="RVC46" s="103"/>
      <c r="RVD46" s="103"/>
      <c r="RVE46" s="103"/>
      <c r="RVF46" s="103"/>
      <c r="RVG46" s="103"/>
      <c r="RVH46" s="103"/>
      <c r="RVI46" s="103"/>
      <c r="RVJ46" s="103"/>
      <c r="RVK46" s="103"/>
      <c r="RVL46" s="103"/>
      <c r="RVM46" s="103"/>
      <c r="RVN46" s="103"/>
      <c r="RVO46" s="103"/>
      <c r="RVP46" s="103"/>
      <c r="RVQ46" s="103"/>
      <c r="RVR46" s="103"/>
      <c r="RVS46" s="103"/>
      <c r="RVT46" s="103"/>
      <c r="RVU46" s="103"/>
      <c r="RVV46" s="103"/>
      <c r="RVW46" s="103"/>
      <c r="RVX46" s="103"/>
      <c r="RVY46" s="103"/>
      <c r="RVZ46" s="103"/>
      <c r="RWA46" s="103"/>
      <c r="RWB46" s="103"/>
      <c r="RWC46" s="103"/>
      <c r="RWD46" s="103"/>
      <c r="RWE46" s="103"/>
      <c r="RWF46" s="103"/>
      <c r="RWG46" s="103"/>
      <c r="RWH46" s="103"/>
      <c r="RWI46" s="103"/>
      <c r="RWJ46" s="103"/>
      <c r="RWK46" s="103"/>
      <c r="RWL46" s="103"/>
      <c r="RWM46" s="103"/>
      <c r="RWN46" s="103"/>
      <c r="RWO46" s="103"/>
      <c r="RWP46" s="103"/>
      <c r="RWQ46" s="103"/>
      <c r="RWR46" s="103"/>
      <c r="RWS46" s="103"/>
      <c r="RWT46" s="103"/>
      <c r="RWU46" s="103"/>
      <c r="RWV46" s="103"/>
      <c r="RWW46" s="103"/>
      <c r="RWX46" s="103"/>
      <c r="RWY46" s="103"/>
      <c r="RWZ46" s="103"/>
      <c r="RXA46" s="103"/>
      <c r="RXB46" s="103"/>
      <c r="RXC46" s="103"/>
      <c r="RXD46" s="103"/>
      <c r="RXE46" s="103"/>
      <c r="RXF46" s="103"/>
      <c r="RXG46" s="103"/>
      <c r="RXH46" s="103"/>
      <c r="RXI46" s="103"/>
      <c r="RXJ46" s="103"/>
      <c r="RXK46" s="103"/>
      <c r="RXL46" s="103"/>
      <c r="RXM46" s="103"/>
      <c r="RXN46" s="103"/>
      <c r="RXO46" s="103"/>
      <c r="RXP46" s="103"/>
      <c r="RXQ46" s="103"/>
      <c r="RXR46" s="103"/>
      <c r="RXS46" s="103"/>
      <c r="RXT46" s="103"/>
      <c r="RXU46" s="103"/>
      <c r="RXV46" s="103"/>
      <c r="RXW46" s="103"/>
      <c r="RXX46" s="103"/>
      <c r="RXY46" s="103"/>
      <c r="RXZ46" s="103"/>
      <c r="RYA46" s="103"/>
      <c r="RYB46" s="103"/>
      <c r="RYC46" s="103"/>
      <c r="RYD46" s="103"/>
      <c r="RYE46" s="103"/>
      <c r="RYF46" s="103"/>
      <c r="RYG46" s="103"/>
      <c r="RYH46" s="103"/>
      <c r="RYI46" s="103"/>
      <c r="RYJ46" s="103"/>
      <c r="RYK46" s="103"/>
      <c r="RYL46" s="103"/>
      <c r="RYM46" s="103"/>
      <c r="RYN46" s="103"/>
      <c r="RYO46" s="103"/>
      <c r="RYP46" s="103"/>
      <c r="RYQ46" s="103"/>
      <c r="RYR46" s="103"/>
      <c r="RYS46" s="103"/>
      <c r="RYT46" s="103"/>
      <c r="RYU46" s="103"/>
      <c r="RYV46" s="103"/>
      <c r="RYW46" s="103"/>
      <c r="RYX46" s="103"/>
      <c r="RYY46" s="103"/>
      <c r="RYZ46" s="103"/>
      <c r="RZA46" s="103"/>
      <c r="RZB46" s="103"/>
      <c r="RZC46" s="103"/>
      <c r="RZD46" s="103"/>
      <c r="RZE46" s="103"/>
      <c r="RZF46" s="103"/>
      <c r="RZG46" s="103"/>
      <c r="RZH46" s="103"/>
      <c r="RZI46" s="103"/>
      <c r="RZJ46" s="103"/>
      <c r="RZK46" s="103"/>
      <c r="RZL46" s="103"/>
      <c r="RZM46" s="103"/>
      <c r="RZN46" s="103"/>
      <c r="RZO46" s="103"/>
      <c r="RZP46" s="103"/>
      <c r="RZQ46" s="103"/>
      <c r="RZR46" s="103"/>
      <c r="RZS46" s="103"/>
      <c r="RZT46" s="103"/>
      <c r="RZU46" s="103"/>
      <c r="RZV46" s="103"/>
      <c r="RZW46" s="103"/>
      <c r="RZX46" s="103"/>
      <c r="RZY46" s="103"/>
      <c r="RZZ46" s="103"/>
      <c r="SAA46" s="103"/>
      <c r="SAB46" s="103"/>
      <c r="SAC46" s="103"/>
      <c r="SAD46" s="103"/>
      <c r="SAE46" s="103"/>
      <c r="SAF46" s="103"/>
      <c r="SAG46" s="103"/>
      <c r="SAH46" s="103"/>
      <c r="SAI46" s="103"/>
      <c r="SAJ46" s="103"/>
      <c r="SAK46" s="103"/>
      <c r="SAL46" s="103"/>
      <c r="SAM46" s="103"/>
      <c r="SAN46" s="103"/>
      <c r="SAO46" s="103"/>
      <c r="SAP46" s="103"/>
      <c r="SAQ46" s="103"/>
      <c r="SAR46" s="103"/>
      <c r="SAS46" s="103"/>
      <c r="SAT46" s="103"/>
      <c r="SAU46" s="103"/>
      <c r="SAV46" s="103"/>
      <c r="SAW46" s="103"/>
      <c r="SAX46" s="103"/>
      <c r="SAY46" s="103"/>
      <c r="SAZ46" s="103"/>
      <c r="SBA46" s="103"/>
      <c r="SBB46" s="103"/>
      <c r="SBC46" s="103"/>
      <c r="SBD46" s="103"/>
      <c r="SBE46" s="103"/>
      <c r="SBF46" s="103"/>
      <c r="SBG46" s="103"/>
      <c r="SBH46" s="103"/>
      <c r="SBI46" s="103"/>
      <c r="SBJ46" s="103"/>
      <c r="SBK46" s="103"/>
      <c r="SBL46" s="103"/>
      <c r="SBM46" s="103"/>
      <c r="SBN46" s="103"/>
      <c r="SBO46" s="103"/>
      <c r="SBP46" s="103"/>
      <c r="SBQ46" s="103"/>
      <c r="SBR46" s="103"/>
      <c r="SBS46" s="103"/>
      <c r="SBT46" s="103"/>
      <c r="SBU46" s="103"/>
      <c r="SBV46" s="103"/>
      <c r="SBW46" s="103"/>
      <c r="SBX46" s="103"/>
      <c r="SBY46" s="103"/>
      <c r="SBZ46" s="103"/>
      <c r="SCA46" s="103"/>
      <c r="SCB46" s="103"/>
      <c r="SCC46" s="103"/>
      <c r="SCD46" s="103"/>
      <c r="SCE46" s="103"/>
      <c r="SCF46" s="103"/>
      <c r="SCG46" s="103"/>
      <c r="SCH46" s="103"/>
      <c r="SCI46" s="103"/>
      <c r="SCJ46" s="103"/>
      <c r="SCK46" s="103"/>
      <c r="SCL46" s="103"/>
      <c r="SCM46" s="103"/>
      <c r="SCN46" s="103"/>
      <c r="SCO46" s="103"/>
      <c r="SCP46" s="103"/>
      <c r="SCQ46" s="103"/>
      <c r="SCR46" s="103"/>
      <c r="SCS46" s="103"/>
      <c r="SCT46" s="103"/>
      <c r="SCU46" s="103"/>
      <c r="SCV46" s="103"/>
      <c r="SCW46" s="103"/>
      <c r="SCX46" s="103"/>
      <c r="SCY46" s="103"/>
      <c r="SCZ46" s="103"/>
      <c r="SDA46" s="103"/>
      <c r="SDB46" s="103"/>
      <c r="SDC46" s="103"/>
      <c r="SDD46" s="103"/>
      <c r="SDE46" s="103"/>
      <c r="SDF46" s="103"/>
      <c r="SDG46" s="103"/>
      <c r="SDH46" s="103"/>
      <c r="SDI46" s="103"/>
      <c r="SDJ46" s="103"/>
      <c r="SDK46" s="103"/>
      <c r="SDL46" s="103"/>
      <c r="SDM46" s="103"/>
      <c r="SDN46" s="103"/>
      <c r="SDO46" s="103"/>
      <c r="SDP46" s="103"/>
      <c r="SDQ46" s="103"/>
      <c r="SDR46" s="103"/>
      <c r="SDS46" s="103"/>
      <c r="SDT46" s="103"/>
      <c r="SDU46" s="103"/>
      <c r="SDV46" s="103"/>
      <c r="SDW46" s="103"/>
      <c r="SDX46" s="103"/>
      <c r="SDY46" s="103"/>
      <c r="SDZ46" s="103"/>
      <c r="SEA46" s="103"/>
      <c r="SEB46" s="103"/>
      <c r="SEC46" s="103"/>
      <c r="SED46" s="103"/>
      <c r="SEE46" s="103"/>
      <c r="SEF46" s="103"/>
      <c r="SEG46" s="103"/>
      <c r="SEH46" s="103"/>
      <c r="SEI46" s="103"/>
      <c r="SEJ46" s="103"/>
      <c r="SEK46" s="103"/>
      <c r="SEL46" s="103"/>
      <c r="SEM46" s="103"/>
      <c r="SEN46" s="103"/>
      <c r="SEO46" s="103"/>
      <c r="SEP46" s="103"/>
      <c r="SEQ46" s="103"/>
      <c r="SER46" s="103"/>
      <c r="SES46" s="103"/>
      <c r="SET46" s="103"/>
      <c r="SEU46" s="103"/>
      <c r="SEV46" s="103"/>
      <c r="SEW46" s="103"/>
      <c r="SEX46" s="103"/>
      <c r="SEY46" s="103"/>
      <c r="SEZ46" s="103"/>
      <c r="SFA46" s="103"/>
      <c r="SFB46" s="103"/>
      <c r="SFC46" s="103"/>
      <c r="SFD46" s="103"/>
      <c r="SFE46" s="103"/>
      <c r="SFF46" s="103"/>
      <c r="SFG46" s="103"/>
      <c r="SFH46" s="103"/>
      <c r="SFI46" s="103"/>
      <c r="SFJ46" s="103"/>
      <c r="SFK46" s="103"/>
      <c r="SFL46" s="103"/>
      <c r="SFM46" s="103"/>
      <c r="SFN46" s="103"/>
      <c r="SFO46" s="103"/>
      <c r="SFP46" s="103"/>
      <c r="SFQ46" s="103"/>
      <c r="SFR46" s="103"/>
      <c r="SFS46" s="103"/>
      <c r="SFT46" s="103"/>
      <c r="SFU46" s="103"/>
      <c r="SFV46" s="103"/>
      <c r="SFW46" s="103"/>
      <c r="SFX46" s="103"/>
      <c r="SFY46" s="103"/>
      <c r="SFZ46" s="103"/>
      <c r="SGA46" s="103"/>
      <c r="SGB46" s="103"/>
      <c r="SGC46" s="103"/>
      <c r="SGD46" s="103"/>
      <c r="SGE46" s="103"/>
      <c r="SGF46" s="103"/>
      <c r="SGG46" s="103"/>
      <c r="SGH46" s="103"/>
      <c r="SGI46" s="103"/>
      <c r="SGJ46" s="103"/>
      <c r="SGK46" s="103"/>
      <c r="SGL46" s="103"/>
      <c r="SGM46" s="103"/>
      <c r="SGN46" s="103"/>
      <c r="SGO46" s="103"/>
      <c r="SGP46" s="103"/>
      <c r="SGQ46" s="103"/>
      <c r="SGR46" s="103"/>
      <c r="SGS46" s="103"/>
      <c r="SGT46" s="103"/>
      <c r="SGU46" s="103"/>
      <c r="SGV46" s="103"/>
      <c r="SGW46" s="103"/>
      <c r="SGX46" s="103"/>
      <c r="SGY46" s="103"/>
      <c r="SGZ46" s="103"/>
      <c r="SHA46" s="103"/>
      <c r="SHB46" s="103"/>
      <c r="SHC46" s="103"/>
      <c r="SHD46" s="103"/>
      <c r="SHE46" s="103"/>
      <c r="SHF46" s="103"/>
      <c r="SHG46" s="103"/>
      <c r="SHH46" s="103"/>
      <c r="SHI46" s="103"/>
      <c r="SHJ46" s="103"/>
      <c r="SHK46" s="103"/>
      <c r="SHL46" s="103"/>
      <c r="SHM46" s="103"/>
      <c r="SHN46" s="103"/>
      <c r="SHO46" s="103"/>
      <c r="SHP46" s="103"/>
      <c r="SHQ46" s="103"/>
      <c r="SHR46" s="103"/>
      <c r="SHS46" s="103"/>
      <c r="SHT46" s="103"/>
      <c r="SHU46" s="103"/>
      <c r="SHV46" s="103"/>
      <c r="SHW46" s="103"/>
      <c r="SHX46" s="103"/>
      <c r="SHY46" s="103"/>
      <c r="SHZ46" s="103"/>
      <c r="SIA46" s="103"/>
      <c r="SIB46" s="103"/>
      <c r="SIC46" s="103"/>
      <c r="SID46" s="103"/>
      <c r="SIE46" s="103"/>
      <c r="SIF46" s="103"/>
      <c r="SIG46" s="103"/>
      <c r="SIH46" s="103"/>
      <c r="SII46" s="103"/>
      <c r="SIJ46" s="103"/>
      <c r="SIK46" s="103"/>
      <c r="SIL46" s="103"/>
      <c r="SIM46" s="103"/>
      <c r="SIN46" s="103"/>
      <c r="SIO46" s="103"/>
      <c r="SIP46" s="103"/>
      <c r="SIQ46" s="103"/>
      <c r="SIR46" s="103"/>
      <c r="SIS46" s="103"/>
      <c r="SIT46" s="103"/>
      <c r="SIU46" s="103"/>
      <c r="SIV46" s="103"/>
      <c r="SIW46" s="103"/>
      <c r="SIX46" s="103"/>
      <c r="SIY46" s="103"/>
      <c r="SIZ46" s="103"/>
      <c r="SJA46" s="103"/>
      <c r="SJB46" s="103"/>
      <c r="SJC46" s="103"/>
      <c r="SJD46" s="103"/>
      <c r="SJE46" s="103"/>
      <c r="SJF46" s="103"/>
      <c r="SJG46" s="103"/>
      <c r="SJH46" s="103"/>
      <c r="SJI46" s="103"/>
      <c r="SJJ46" s="103"/>
      <c r="SJK46" s="103"/>
      <c r="SJL46" s="103"/>
      <c r="SJM46" s="103"/>
      <c r="SJN46" s="103"/>
      <c r="SJO46" s="103"/>
      <c r="SJP46" s="103"/>
      <c r="SJQ46" s="103"/>
      <c r="SJR46" s="103"/>
      <c r="SJS46" s="103"/>
      <c r="SJT46" s="103"/>
      <c r="SJU46" s="103"/>
      <c r="SJV46" s="103"/>
      <c r="SJW46" s="103"/>
      <c r="SJX46" s="103"/>
      <c r="SJY46" s="103"/>
      <c r="SJZ46" s="103"/>
      <c r="SKA46" s="103"/>
      <c r="SKB46" s="103"/>
      <c r="SKC46" s="103"/>
      <c r="SKD46" s="103"/>
      <c r="SKE46" s="103"/>
      <c r="SKF46" s="103"/>
      <c r="SKG46" s="103"/>
      <c r="SKH46" s="103"/>
      <c r="SKI46" s="103"/>
      <c r="SKJ46" s="103"/>
      <c r="SKK46" s="103"/>
      <c r="SKL46" s="103"/>
      <c r="SKM46" s="103"/>
      <c r="SKN46" s="103"/>
      <c r="SKO46" s="103"/>
      <c r="SKP46" s="103"/>
      <c r="SKQ46" s="103"/>
      <c r="SKR46" s="103"/>
      <c r="SKS46" s="103"/>
      <c r="SKT46" s="103"/>
      <c r="SKU46" s="103"/>
      <c r="SKV46" s="103"/>
      <c r="SKW46" s="103"/>
      <c r="SKX46" s="103"/>
      <c r="SKY46" s="103"/>
      <c r="SKZ46" s="103"/>
      <c r="SLA46" s="103"/>
      <c r="SLB46" s="103"/>
      <c r="SLC46" s="103"/>
      <c r="SLD46" s="103"/>
      <c r="SLE46" s="103"/>
      <c r="SLF46" s="103"/>
      <c r="SLG46" s="103"/>
      <c r="SLH46" s="103"/>
      <c r="SLI46" s="103"/>
      <c r="SLJ46" s="103"/>
      <c r="SLK46" s="103"/>
      <c r="SLL46" s="103"/>
      <c r="SLM46" s="103"/>
      <c r="SLN46" s="103"/>
      <c r="SLO46" s="103"/>
      <c r="SLP46" s="103"/>
      <c r="SLQ46" s="103"/>
      <c r="SLR46" s="103"/>
      <c r="SLS46" s="103"/>
      <c r="SLT46" s="103"/>
      <c r="SLU46" s="103"/>
      <c r="SLV46" s="103"/>
      <c r="SLW46" s="103"/>
      <c r="SLX46" s="103"/>
      <c r="SLY46" s="103"/>
      <c r="SLZ46" s="103"/>
      <c r="SMA46" s="103"/>
      <c r="SMB46" s="103"/>
      <c r="SMC46" s="103"/>
      <c r="SMD46" s="103"/>
      <c r="SME46" s="103"/>
      <c r="SMF46" s="103"/>
      <c r="SMG46" s="103"/>
      <c r="SMH46" s="103"/>
      <c r="SMI46" s="103"/>
      <c r="SMJ46" s="103"/>
      <c r="SMK46" s="103"/>
      <c r="SML46" s="103"/>
      <c r="SMM46" s="103"/>
      <c r="SMN46" s="103"/>
      <c r="SMO46" s="103"/>
      <c r="SMP46" s="103"/>
      <c r="SMQ46" s="103"/>
      <c r="SMR46" s="103"/>
      <c r="SMS46" s="103"/>
      <c r="SMT46" s="103"/>
      <c r="SMU46" s="103"/>
      <c r="SMV46" s="103"/>
      <c r="SMW46" s="103"/>
      <c r="SMX46" s="103"/>
      <c r="SMY46" s="103"/>
      <c r="SMZ46" s="103"/>
      <c r="SNA46" s="103"/>
      <c r="SNB46" s="103"/>
      <c r="SNC46" s="103"/>
      <c r="SND46" s="103"/>
      <c r="SNE46" s="103"/>
      <c r="SNF46" s="103"/>
      <c r="SNG46" s="103"/>
      <c r="SNH46" s="103"/>
      <c r="SNI46" s="103"/>
      <c r="SNJ46" s="103"/>
      <c r="SNK46" s="103"/>
      <c r="SNL46" s="103"/>
      <c r="SNM46" s="103"/>
      <c r="SNN46" s="103"/>
      <c r="SNO46" s="103"/>
      <c r="SNP46" s="103"/>
      <c r="SNQ46" s="103"/>
      <c r="SNR46" s="103"/>
      <c r="SNS46" s="103"/>
      <c r="SNT46" s="103"/>
      <c r="SNU46" s="103"/>
      <c r="SNV46" s="103"/>
      <c r="SNW46" s="103"/>
      <c r="SNX46" s="103"/>
      <c r="SNY46" s="103"/>
      <c r="SNZ46" s="103"/>
      <c r="SOA46" s="103"/>
      <c r="SOB46" s="103"/>
      <c r="SOC46" s="103"/>
      <c r="SOD46" s="103"/>
      <c r="SOE46" s="103"/>
      <c r="SOF46" s="103"/>
      <c r="SOG46" s="103"/>
      <c r="SOH46" s="103"/>
      <c r="SOI46" s="103"/>
      <c r="SOJ46" s="103"/>
      <c r="SOK46" s="103"/>
      <c r="SOL46" s="103"/>
      <c r="SOM46" s="103"/>
      <c r="SON46" s="103"/>
      <c r="SOO46" s="103"/>
      <c r="SOP46" s="103"/>
      <c r="SOQ46" s="103"/>
      <c r="SOR46" s="103"/>
      <c r="SOS46" s="103"/>
      <c r="SOT46" s="103"/>
      <c r="SOU46" s="103"/>
      <c r="SOV46" s="103"/>
      <c r="SOW46" s="103"/>
      <c r="SOX46" s="103"/>
      <c r="SOY46" s="103"/>
      <c r="SOZ46" s="103"/>
      <c r="SPA46" s="103"/>
      <c r="SPB46" s="103"/>
      <c r="SPC46" s="103"/>
      <c r="SPD46" s="103"/>
      <c r="SPE46" s="103"/>
      <c r="SPF46" s="103"/>
      <c r="SPG46" s="103"/>
      <c r="SPH46" s="103"/>
      <c r="SPI46" s="103"/>
      <c r="SPJ46" s="103"/>
      <c r="SPK46" s="103"/>
      <c r="SPL46" s="103"/>
      <c r="SPM46" s="103"/>
      <c r="SPN46" s="103"/>
      <c r="SPO46" s="103"/>
      <c r="SPP46" s="103"/>
      <c r="SPQ46" s="103"/>
      <c r="SPR46" s="103"/>
      <c r="SPS46" s="103"/>
      <c r="SPT46" s="103"/>
      <c r="SPU46" s="103"/>
      <c r="SPV46" s="103"/>
      <c r="SPW46" s="103"/>
      <c r="SPX46" s="103"/>
      <c r="SPY46" s="103"/>
      <c r="SPZ46" s="103"/>
      <c r="SQA46" s="103"/>
      <c r="SQB46" s="103"/>
      <c r="SQC46" s="103"/>
      <c r="SQD46" s="103"/>
      <c r="SQE46" s="103"/>
      <c r="SQF46" s="103"/>
      <c r="SQG46" s="103"/>
      <c r="SQH46" s="103"/>
      <c r="SQI46" s="103"/>
      <c r="SQJ46" s="103"/>
      <c r="SQK46" s="103"/>
      <c r="SQL46" s="103"/>
      <c r="SQM46" s="103"/>
      <c r="SQN46" s="103"/>
      <c r="SQO46" s="103"/>
      <c r="SQP46" s="103"/>
      <c r="SQQ46" s="103"/>
      <c r="SQR46" s="103"/>
      <c r="SQS46" s="103"/>
      <c r="SQT46" s="103"/>
      <c r="SQU46" s="103"/>
      <c r="SQV46" s="103"/>
      <c r="SQW46" s="103"/>
      <c r="SQX46" s="103"/>
      <c r="SQY46" s="103"/>
      <c r="SQZ46" s="103"/>
      <c r="SRA46" s="103"/>
      <c r="SRB46" s="103"/>
      <c r="SRC46" s="103"/>
      <c r="SRD46" s="103"/>
      <c r="SRE46" s="103"/>
      <c r="SRF46" s="103"/>
      <c r="SRG46" s="103"/>
      <c r="SRH46" s="103"/>
      <c r="SRI46" s="103"/>
      <c r="SRJ46" s="103"/>
      <c r="SRK46" s="103"/>
      <c r="SRL46" s="103"/>
      <c r="SRM46" s="103"/>
      <c r="SRN46" s="103"/>
      <c r="SRO46" s="103"/>
      <c r="SRP46" s="103"/>
      <c r="SRQ46" s="103"/>
      <c r="SRR46" s="103"/>
      <c r="SRS46" s="103"/>
      <c r="SRT46" s="103"/>
      <c r="SRU46" s="103"/>
      <c r="SRV46" s="103"/>
      <c r="SRW46" s="103"/>
      <c r="SRX46" s="103"/>
      <c r="SRY46" s="103"/>
      <c r="SRZ46" s="103"/>
      <c r="SSA46" s="103"/>
      <c r="SSB46" s="103"/>
      <c r="SSC46" s="103"/>
      <c r="SSD46" s="103"/>
      <c r="SSE46" s="103"/>
      <c r="SSF46" s="103"/>
      <c r="SSG46" s="103"/>
      <c r="SSH46" s="103"/>
      <c r="SSI46" s="103"/>
      <c r="SSJ46" s="103"/>
      <c r="SSK46" s="103"/>
      <c r="SSL46" s="103"/>
      <c r="SSM46" s="103"/>
      <c r="SSN46" s="103"/>
      <c r="SSO46" s="103"/>
      <c r="SSP46" s="103"/>
      <c r="SSQ46" s="103"/>
      <c r="SSR46" s="103"/>
      <c r="SSS46" s="103"/>
      <c r="SST46" s="103"/>
      <c r="SSU46" s="103"/>
      <c r="SSV46" s="103"/>
      <c r="SSW46" s="103"/>
      <c r="SSX46" s="103"/>
      <c r="SSY46" s="103"/>
      <c r="SSZ46" s="103"/>
      <c r="STA46" s="103"/>
      <c r="STB46" s="103"/>
      <c r="STC46" s="103"/>
      <c r="STD46" s="103"/>
      <c r="STE46" s="103"/>
      <c r="STF46" s="103"/>
      <c r="STG46" s="103"/>
      <c r="STH46" s="103"/>
      <c r="STI46" s="103"/>
      <c r="STJ46" s="103"/>
      <c r="STK46" s="103"/>
      <c r="STL46" s="103"/>
      <c r="STM46" s="103"/>
      <c r="STN46" s="103"/>
      <c r="STO46" s="103"/>
      <c r="STP46" s="103"/>
      <c r="STQ46" s="103"/>
      <c r="STR46" s="103"/>
      <c r="STS46" s="103"/>
      <c r="STT46" s="103"/>
      <c r="STU46" s="103"/>
      <c r="STV46" s="103"/>
      <c r="STW46" s="103"/>
      <c r="STX46" s="103"/>
      <c r="STY46" s="103"/>
      <c r="STZ46" s="103"/>
      <c r="SUA46" s="103"/>
      <c r="SUB46" s="103"/>
      <c r="SUC46" s="103"/>
      <c r="SUD46" s="103"/>
      <c r="SUE46" s="103"/>
      <c r="SUF46" s="103"/>
      <c r="SUG46" s="103"/>
      <c r="SUH46" s="103"/>
      <c r="SUI46" s="103"/>
      <c r="SUJ46" s="103"/>
      <c r="SUK46" s="103"/>
      <c r="SUL46" s="103"/>
      <c r="SUM46" s="103"/>
      <c r="SUN46" s="103"/>
      <c r="SUO46" s="103"/>
      <c r="SUP46" s="103"/>
      <c r="SUQ46" s="103"/>
      <c r="SUR46" s="103"/>
      <c r="SUS46" s="103"/>
      <c r="SUT46" s="103"/>
      <c r="SUU46" s="103"/>
      <c r="SUV46" s="103"/>
      <c r="SUW46" s="103"/>
      <c r="SUX46" s="103"/>
      <c r="SUY46" s="103"/>
      <c r="SUZ46" s="103"/>
      <c r="SVA46" s="103"/>
      <c r="SVB46" s="103"/>
      <c r="SVC46" s="103"/>
      <c r="SVD46" s="103"/>
      <c r="SVE46" s="103"/>
      <c r="SVF46" s="103"/>
      <c r="SVG46" s="103"/>
      <c r="SVH46" s="103"/>
      <c r="SVI46" s="103"/>
      <c r="SVJ46" s="103"/>
      <c r="SVK46" s="103"/>
      <c r="SVL46" s="103"/>
      <c r="SVM46" s="103"/>
      <c r="SVN46" s="103"/>
      <c r="SVO46" s="103"/>
      <c r="SVP46" s="103"/>
      <c r="SVQ46" s="103"/>
      <c r="SVR46" s="103"/>
      <c r="SVS46" s="103"/>
      <c r="SVT46" s="103"/>
      <c r="SVU46" s="103"/>
      <c r="SVV46" s="103"/>
      <c r="SVW46" s="103"/>
      <c r="SVX46" s="103"/>
      <c r="SVY46" s="103"/>
      <c r="SVZ46" s="103"/>
      <c r="SWA46" s="103"/>
      <c r="SWB46" s="103"/>
      <c r="SWC46" s="103"/>
      <c r="SWD46" s="103"/>
      <c r="SWE46" s="103"/>
      <c r="SWF46" s="103"/>
      <c r="SWG46" s="103"/>
      <c r="SWH46" s="103"/>
      <c r="SWI46" s="103"/>
      <c r="SWJ46" s="103"/>
      <c r="SWK46" s="103"/>
      <c r="SWL46" s="103"/>
      <c r="SWM46" s="103"/>
      <c r="SWN46" s="103"/>
      <c r="SWO46" s="103"/>
      <c r="SWP46" s="103"/>
      <c r="SWQ46" s="103"/>
      <c r="SWR46" s="103"/>
      <c r="SWS46" s="103"/>
      <c r="SWT46" s="103"/>
      <c r="SWU46" s="103"/>
      <c r="SWV46" s="103"/>
      <c r="SWW46" s="103"/>
      <c r="SWX46" s="103"/>
      <c r="SWY46" s="103"/>
      <c r="SWZ46" s="103"/>
      <c r="SXA46" s="103"/>
      <c r="SXB46" s="103"/>
      <c r="SXC46" s="103"/>
      <c r="SXD46" s="103"/>
      <c r="SXE46" s="103"/>
      <c r="SXF46" s="103"/>
      <c r="SXG46" s="103"/>
      <c r="SXH46" s="103"/>
      <c r="SXI46" s="103"/>
      <c r="SXJ46" s="103"/>
      <c r="SXK46" s="103"/>
      <c r="SXL46" s="103"/>
      <c r="SXM46" s="103"/>
      <c r="SXN46" s="103"/>
      <c r="SXO46" s="103"/>
      <c r="SXP46" s="103"/>
      <c r="SXQ46" s="103"/>
      <c r="SXR46" s="103"/>
      <c r="SXS46" s="103"/>
      <c r="SXT46" s="103"/>
      <c r="SXU46" s="103"/>
      <c r="SXV46" s="103"/>
      <c r="SXW46" s="103"/>
      <c r="SXX46" s="103"/>
      <c r="SXY46" s="103"/>
      <c r="SXZ46" s="103"/>
      <c r="SYA46" s="103"/>
      <c r="SYB46" s="103"/>
      <c r="SYC46" s="103"/>
      <c r="SYD46" s="103"/>
      <c r="SYE46" s="103"/>
      <c r="SYF46" s="103"/>
      <c r="SYG46" s="103"/>
      <c r="SYH46" s="103"/>
      <c r="SYI46" s="103"/>
      <c r="SYJ46" s="103"/>
      <c r="SYK46" s="103"/>
      <c r="SYL46" s="103"/>
      <c r="SYM46" s="103"/>
      <c r="SYN46" s="103"/>
      <c r="SYO46" s="103"/>
      <c r="SYP46" s="103"/>
      <c r="SYQ46" s="103"/>
      <c r="SYR46" s="103"/>
      <c r="SYS46" s="103"/>
      <c r="SYT46" s="103"/>
      <c r="SYU46" s="103"/>
      <c r="SYV46" s="103"/>
      <c r="SYW46" s="103"/>
      <c r="SYX46" s="103"/>
      <c r="SYY46" s="103"/>
      <c r="SYZ46" s="103"/>
      <c r="SZA46" s="103"/>
      <c r="SZB46" s="103"/>
      <c r="SZC46" s="103"/>
      <c r="SZD46" s="103"/>
      <c r="SZE46" s="103"/>
      <c r="SZF46" s="103"/>
      <c r="SZG46" s="103"/>
      <c r="SZH46" s="103"/>
      <c r="SZI46" s="103"/>
      <c r="SZJ46" s="103"/>
      <c r="SZK46" s="103"/>
      <c r="SZL46" s="103"/>
      <c r="SZM46" s="103"/>
      <c r="SZN46" s="103"/>
      <c r="SZO46" s="103"/>
      <c r="SZP46" s="103"/>
      <c r="SZQ46" s="103"/>
      <c r="SZR46" s="103"/>
      <c r="SZS46" s="103"/>
      <c r="SZT46" s="103"/>
      <c r="SZU46" s="103"/>
      <c r="SZV46" s="103"/>
      <c r="SZW46" s="103"/>
      <c r="SZX46" s="103"/>
      <c r="SZY46" s="103"/>
      <c r="SZZ46" s="103"/>
      <c r="TAA46" s="103"/>
      <c r="TAB46" s="103"/>
      <c r="TAC46" s="103"/>
      <c r="TAD46" s="103"/>
      <c r="TAE46" s="103"/>
      <c r="TAF46" s="103"/>
      <c r="TAG46" s="103"/>
      <c r="TAH46" s="103"/>
      <c r="TAI46" s="103"/>
      <c r="TAJ46" s="103"/>
      <c r="TAK46" s="103"/>
      <c r="TAL46" s="103"/>
      <c r="TAM46" s="103"/>
      <c r="TAN46" s="103"/>
      <c r="TAO46" s="103"/>
      <c r="TAP46" s="103"/>
      <c r="TAQ46" s="103"/>
      <c r="TAR46" s="103"/>
      <c r="TAS46" s="103"/>
      <c r="TAT46" s="103"/>
      <c r="TAU46" s="103"/>
      <c r="TAV46" s="103"/>
      <c r="TAW46" s="103"/>
      <c r="TAX46" s="103"/>
      <c r="TAY46" s="103"/>
      <c r="TAZ46" s="103"/>
      <c r="TBA46" s="103"/>
      <c r="TBB46" s="103"/>
      <c r="TBC46" s="103"/>
      <c r="TBD46" s="103"/>
      <c r="TBE46" s="103"/>
      <c r="TBF46" s="103"/>
      <c r="TBG46" s="103"/>
      <c r="TBH46" s="103"/>
      <c r="TBI46" s="103"/>
      <c r="TBJ46" s="103"/>
      <c r="TBK46" s="103"/>
      <c r="TBL46" s="103"/>
      <c r="TBM46" s="103"/>
      <c r="TBN46" s="103"/>
      <c r="TBO46" s="103"/>
      <c r="TBP46" s="103"/>
      <c r="TBQ46" s="103"/>
      <c r="TBR46" s="103"/>
      <c r="TBS46" s="103"/>
      <c r="TBT46" s="103"/>
      <c r="TBU46" s="103"/>
      <c r="TBV46" s="103"/>
      <c r="TBW46" s="103"/>
      <c r="TBX46" s="103"/>
      <c r="TBY46" s="103"/>
      <c r="TBZ46" s="103"/>
      <c r="TCA46" s="103"/>
      <c r="TCB46" s="103"/>
      <c r="TCC46" s="103"/>
      <c r="TCD46" s="103"/>
      <c r="TCE46" s="103"/>
      <c r="TCF46" s="103"/>
      <c r="TCG46" s="103"/>
      <c r="TCH46" s="103"/>
      <c r="TCI46" s="103"/>
      <c r="TCJ46" s="103"/>
      <c r="TCK46" s="103"/>
      <c r="TCL46" s="103"/>
      <c r="TCM46" s="103"/>
      <c r="TCN46" s="103"/>
      <c r="TCO46" s="103"/>
      <c r="TCP46" s="103"/>
      <c r="TCQ46" s="103"/>
      <c r="TCR46" s="103"/>
      <c r="TCS46" s="103"/>
      <c r="TCT46" s="103"/>
      <c r="TCU46" s="103"/>
      <c r="TCV46" s="103"/>
      <c r="TCW46" s="103"/>
      <c r="TCX46" s="103"/>
      <c r="TCY46" s="103"/>
      <c r="TCZ46" s="103"/>
      <c r="TDA46" s="103"/>
      <c r="TDB46" s="103"/>
      <c r="TDC46" s="103"/>
      <c r="TDD46" s="103"/>
      <c r="TDE46" s="103"/>
      <c r="TDF46" s="103"/>
      <c r="TDG46" s="103"/>
      <c r="TDH46" s="103"/>
      <c r="TDI46" s="103"/>
      <c r="TDJ46" s="103"/>
      <c r="TDK46" s="103"/>
      <c r="TDL46" s="103"/>
      <c r="TDM46" s="103"/>
      <c r="TDN46" s="103"/>
      <c r="TDO46" s="103"/>
      <c r="TDP46" s="103"/>
      <c r="TDQ46" s="103"/>
      <c r="TDR46" s="103"/>
      <c r="TDS46" s="103"/>
      <c r="TDT46" s="103"/>
      <c r="TDU46" s="103"/>
      <c r="TDV46" s="103"/>
      <c r="TDW46" s="103"/>
      <c r="TDX46" s="103"/>
      <c r="TDY46" s="103"/>
      <c r="TDZ46" s="103"/>
      <c r="TEA46" s="103"/>
      <c r="TEB46" s="103"/>
      <c r="TEC46" s="103"/>
      <c r="TED46" s="103"/>
      <c r="TEE46" s="103"/>
      <c r="TEF46" s="103"/>
      <c r="TEG46" s="103"/>
      <c r="TEH46" s="103"/>
      <c r="TEI46" s="103"/>
      <c r="TEJ46" s="103"/>
      <c r="TEK46" s="103"/>
      <c r="TEL46" s="103"/>
      <c r="TEM46" s="103"/>
      <c r="TEN46" s="103"/>
      <c r="TEO46" s="103"/>
      <c r="TEP46" s="103"/>
      <c r="TEQ46" s="103"/>
      <c r="TER46" s="103"/>
      <c r="TES46" s="103"/>
      <c r="TET46" s="103"/>
      <c r="TEU46" s="103"/>
      <c r="TEV46" s="103"/>
      <c r="TEW46" s="103"/>
      <c r="TEX46" s="103"/>
      <c r="TEY46" s="103"/>
      <c r="TEZ46" s="103"/>
      <c r="TFA46" s="103"/>
      <c r="TFB46" s="103"/>
      <c r="TFC46" s="103"/>
      <c r="TFD46" s="103"/>
      <c r="TFE46" s="103"/>
      <c r="TFF46" s="103"/>
      <c r="TFG46" s="103"/>
      <c r="TFH46" s="103"/>
      <c r="TFI46" s="103"/>
      <c r="TFJ46" s="103"/>
      <c r="TFK46" s="103"/>
      <c r="TFL46" s="103"/>
      <c r="TFM46" s="103"/>
      <c r="TFN46" s="103"/>
      <c r="TFO46" s="103"/>
      <c r="TFP46" s="103"/>
      <c r="TFQ46" s="103"/>
      <c r="TFR46" s="103"/>
      <c r="TFS46" s="103"/>
      <c r="TFT46" s="103"/>
      <c r="TFU46" s="103"/>
      <c r="TFV46" s="103"/>
      <c r="TFW46" s="103"/>
      <c r="TFX46" s="103"/>
      <c r="TFY46" s="103"/>
      <c r="TFZ46" s="103"/>
      <c r="TGA46" s="103"/>
      <c r="TGB46" s="103"/>
      <c r="TGC46" s="103"/>
      <c r="TGD46" s="103"/>
      <c r="TGE46" s="103"/>
      <c r="TGF46" s="103"/>
      <c r="TGG46" s="103"/>
      <c r="TGH46" s="103"/>
      <c r="TGI46" s="103"/>
      <c r="TGJ46" s="103"/>
      <c r="TGK46" s="103"/>
      <c r="TGL46" s="103"/>
      <c r="TGM46" s="103"/>
      <c r="TGN46" s="103"/>
      <c r="TGO46" s="103"/>
      <c r="TGP46" s="103"/>
      <c r="TGQ46" s="103"/>
      <c r="TGR46" s="103"/>
      <c r="TGS46" s="103"/>
      <c r="TGT46" s="103"/>
      <c r="TGU46" s="103"/>
      <c r="TGV46" s="103"/>
      <c r="TGW46" s="103"/>
      <c r="TGX46" s="103"/>
      <c r="TGY46" s="103"/>
      <c r="TGZ46" s="103"/>
      <c r="THA46" s="103"/>
      <c r="THB46" s="103"/>
      <c r="THC46" s="103"/>
      <c r="THD46" s="103"/>
      <c r="THE46" s="103"/>
      <c r="THF46" s="103"/>
      <c r="THG46" s="103"/>
      <c r="THH46" s="103"/>
      <c r="THI46" s="103"/>
      <c r="THJ46" s="103"/>
      <c r="THK46" s="103"/>
      <c r="THL46" s="103"/>
      <c r="THM46" s="103"/>
      <c r="THN46" s="103"/>
      <c r="THO46" s="103"/>
      <c r="THP46" s="103"/>
      <c r="THQ46" s="103"/>
      <c r="THR46" s="103"/>
      <c r="THS46" s="103"/>
      <c r="THT46" s="103"/>
      <c r="THU46" s="103"/>
      <c r="THV46" s="103"/>
      <c r="THW46" s="103"/>
      <c r="THX46" s="103"/>
      <c r="THY46" s="103"/>
      <c r="THZ46" s="103"/>
      <c r="TIA46" s="103"/>
      <c r="TIB46" s="103"/>
      <c r="TIC46" s="103"/>
      <c r="TID46" s="103"/>
      <c r="TIE46" s="103"/>
      <c r="TIF46" s="103"/>
      <c r="TIG46" s="103"/>
      <c r="TIH46" s="103"/>
      <c r="TII46" s="103"/>
      <c r="TIJ46" s="103"/>
      <c r="TIK46" s="103"/>
      <c r="TIL46" s="103"/>
      <c r="TIM46" s="103"/>
      <c r="TIN46" s="103"/>
      <c r="TIO46" s="103"/>
      <c r="TIP46" s="103"/>
      <c r="TIQ46" s="103"/>
      <c r="TIR46" s="103"/>
      <c r="TIS46" s="103"/>
      <c r="TIT46" s="103"/>
      <c r="TIU46" s="103"/>
      <c r="TIV46" s="103"/>
      <c r="TIW46" s="103"/>
      <c r="TIX46" s="103"/>
      <c r="TIY46" s="103"/>
      <c r="TIZ46" s="103"/>
      <c r="TJA46" s="103"/>
      <c r="TJB46" s="103"/>
      <c r="TJC46" s="103"/>
      <c r="TJD46" s="103"/>
      <c r="TJE46" s="103"/>
      <c r="TJF46" s="103"/>
      <c r="TJG46" s="103"/>
      <c r="TJH46" s="103"/>
      <c r="TJI46" s="103"/>
      <c r="TJJ46" s="103"/>
      <c r="TJK46" s="103"/>
      <c r="TJL46" s="103"/>
      <c r="TJM46" s="103"/>
      <c r="TJN46" s="103"/>
      <c r="TJO46" s="103"/>
      <c r="TJP46" s="103"/>
      <c r="TJQ46" s="103"/>
      <c r="TJR46" s="103"/>
      <c r="TJS46" s="103"/>
      <c r="TJT46" s="103"/>
      <c r="TJU46" s="103"/>
      <c r="TJV46" s="103"/>
      <c r="TJW46" s="103"/>
      <c r="TJX46" s="103"/>
      <c r="TJY46" s="103"/>
      <c r="TJZ46" s="103"/>
      <c r="TKA46" s="103"/>
      <c r="TKB46" s="103"/>
      <c r="TKC46" s="103"/>
      <c r="TKD46" s="103"/>
      <c r="TKE46" s="103"/>
      <c r="TKF46" s="103"/>
      <c r="TKG46" s="103"/>
      <c r="TKH46" s="103"/>
      <c r="TKI46" s="103"/>
      <c r="TKJ46" s="103"/>
      <c r="TKK46" s="103"/>
      <c r="TKL46" s="103"/>
      <c r="TKM46" s="103"/>
      <c r="TKN46" s="103"/>
      <c r="TKO46" s="103"/>
      <c r="TKP46" s="103"/>
      <c r="TKQ46" s="103"/>
      <c r="TKR46" s="103"/>
      <c r="TKS46" s="103"/>
      <c r="TKT46" s="103"/>
      <c r="TKU46" s="103"/>
      <c r="TKV46" s="103"/>
      <c r="TKW46" s="103"/>
      <c r="TKX46" s="103"/>
      <c r="TKY46" s="103"/>
      <c r="TKZ46" s="103"/>
      <c r="TLA46" s="103"/>
      <c r="TLB46" s="103"/>
      <c r="TLC46" s="103"/>
      <c r="TLD46" s="103"/>
      <c r="TLE46" s="103"/>
      <c r="TLF46" s="103"/>
      <c r="TLG46" s="103"/>
      <c r="TLH46" s="103"/>
      <c r="TLI46" s="103"/>
      <c r="TLJ46" s="103"/>
      <c r="TLK46" s="103"/>
      <c r="TLL46" s="103"/>
      <c r="TLM46" s="103"/>
      <c r="TLN46" s="103"/>
      <c r="TLO46" s="103"/>
      <c r="TLP46" s="103"/>
      <c r="TLQ46" s="103"/>
      <c r="TLR46" s="103"/>
      <c r="TLS46" s="103"/>
      <c r="TLT46" s="103"/>
      <c r="TLU46" s="103"/>
      <c r="TLV46" s="103"/>
      <c r="TLW46" s="103"/>
      <c r="TLX46" s="103"/>
      <c r="TLY46" s="103"/>
      <c r="TLZ46" s="103"/>
      <c r="TMA46" s="103"/>
      <c r="TMB46" s="103"/>
      <c r="TMC46" s="103"/>
      <c r="TMD46" s="103"/>
      <c r="TME46" s="103"/>
      <c r="TMF46" s="103"/>
      <c r="TMG46" s="103"/>
      <c r="TMH46" s="103"/>
      <c r="TMI46" s="103"/>
      <c r="TMJ46" s="103"/>
      <c r="TMK46" s="103"/>
      <c r="TML46" s="103"/>
      <c r="TMM46" s="103"/>
      <c r="TMN46" s="103"/>
      <c r="TMO46" s="103"/>
      <c r="TMP46" s="103"/>
      <c r="TMQ46" s="103"/>
      <c r="TMR46" s="103"/>
      <c r="TMS46" s="103"/>
      <c r="TMT46" s="103"/>
      <c r="TMU46" s="103"/>
      <c r="TMV46" s="103"/>
      <c r="TMW46" s="103"/>
      <c r="TMX46" s="103"/>
      <c r="TMY46" s="103"/>
      <c r="TMZ46" s="103"/>
      <c r="TNA46" s="103"/>
      <c r="TNB46" s="103"/>
      <c r="TNC46" s="103"/>
      <c r="TND46" s="103"/>
      <c r="TNE46" s="103"/>
      <c r="TNF46" s="103"/>
      <c r="TNG46" s="103"/>
      <c r="TNH46" s="103"/>
      <c r="TNI46" s="103"/>
      <c r="TNJ46" s="103"/>
      <c r="TNK46" s="103"/>
      <c r="TNL46" s="103"/>
      <c r="TNM46" s="103"/>
      <c r="TNN46" s="103"/>
      <c r="TNO46" s="103"/>
      <c r="TNP46" s="103"/>
      <c r="TNQ46" s="103"/>
      <c r="TNR46" s="103"/>
      <c r="TNS46" s="103"/>
      <c r="TNT46" s="103"/>
      <c r="TNU46" s="103"/>
      <c r="TNV46" s="103"/>
      <c r="TNW46" s="103"/>
      <c r="TNX46" s="103"/>
      <c r="TNY46" s="103"/>
      <c r="TNZ46" s="103"/>
      <c r="TOA46" s="103"/>
      <c r="TOB46" s="103"/>
      <c r="TOC46" s="103"/>
      <c r="TOD46" s="103"/>
      <c r="TOE46" s="103"/>
      <c r="TOF46" s="103"/>
      <c r="TOG46" s="103"/>
      <c r="TOH46" s="103"/>
      <c r="TOI46" s="103"/>
      <c r="TOJ46" s="103"/>
      <c r="TOK46" s="103"/>
      <c r="TOL46" s="103"/>
      <c r="TOM46" s="103"/>
      <c r="TON46" s="103"/>
      <c r="TOO46" s="103"/>
      <c r="TOP46" s="103"/>
      <c r="TOQ46" s="103"/>
      <c r="TOR46" s="103"/>
      <c r="TOS46" s="103"/>
      <c r="TOT46" s="103"/>
      <c r="TOU46" s="103"/>
      <c r="TOV46" s="103"/>
      <c r="TOW46" s="103"/>
      <c r="TOX46" s="103"/>
      <c r="TOY46" s="103"/>
      <c r="TOZ46" s="103"/>
      <c r="TPA46" s="103"/>
      <c r="TPB46" s="103"/>
      <c r="TPC46" s="103"/>
      <c r="TPD46" s="103"/>
      <c r="TPE46" s="103"/>
      <c r="TPF46" s="103"/>
      <c r="TPG46" s="103"/>
      <c r="TPH46" s="103"/>
      <c r="TPI46" s="103"/>
      <c r="TPJ46" s="103"/>
      <c r="TPK46" s="103"/>
      <c r="TPL46" s="103"/>
      <c r="TPM46" s="103"/>
      <c r="TPN46" s="103"/>
      <c r="TPO46" s="103"/>
      <c r="TPP46" s="103"/>
      <c r="TPQ46" s="103"/>
      <c r="TPR46" s="103"/>
      <c r="TPS46" s="103"/>
      <c r="TPT46" s="103"/>
      <c r="TPU46" s="103"/>
      <c r="TPV46" s="103"/>
      <c r="TPW46" s="103"/>
      <c r="TPX46" s="103"/>
      <c r="TPY46" s="103"/>
      <c r="TPZ46" s="103"/>
      <c r="TQA46" s="103"/>
      <c r="TQB46" s="103"/>
      <c r="TQC46" s="103"/>
      <c r="TQD46" s="103"/>
      <c r="TQE46" s="103"/>
      <c r="TQF46" s="103"/>
      <c r="TQG46" s="103"/>
      <c r="TQH46" s="103"/>
      <c r="TQI46" s="103"/>
      <c r="TQJ46" s="103"/>
      <c r="TQK46" s="103"/>
      <c r="TQL46" s="103"/>
      <c r="TQM46" s="103"/>
      <c r="TQN46" s="103"/>
      <c r="TQO46" s="103"/>
      <c r="TQP46" s="103"/>
      <c r="TQQ46" s="103"/>
      <c r="TQR46" s="103"/>
      <c r="TQS46" s="103"/>
      <c r="TQT46" s="103"/>
      <c r="TQU46" s="103"/>
      <c r="TQV46" s="103"/>
      <c r="TQW46" s="103"/>
      <c r="TQX46" s="103"/>
      <c r="TQY46" s="103"/>
      <c r="TQZ46" s="103"/>
      <c r="TRA46" s="103"/>
      <c r="TRB46" s="103"/>
      <c r="TRC46" s="103"/>
      <c r="TRD46" s="103"/>
      <c r="TRE46" s="103"/>
      <c r="TRF46" s="103"/>
      <c r="TRG46" s="103"/>
      <c r="TRH46" s="103"/>
      <c r="TRI46" s="103"/>
      <c r="TRJ46" s="103"/>
      <c r="TRK46" s="103"/>
      <c r="TRL46" s="103"/>
      <c r="TRM46" s="103"/>
      <c r="TRN46" s="103"/>
      <c r="TRO46" s="103"/>
      <c r="TRP46" s="103"/>
      <c r="TRQ46" s="103"/>
      <c r="TRR46" s="103"/>
      <c r="TRS46" s="103"/>
      <c r="TRT46" s="103"/>
      <c r="TRU46" s="103"/>
      <c r="TRV46" s="103"/>
      <c r="TRW46" s="103"/>
      <c r="TRX46" s="103"/>
      <c r="TRY46" s="103"/>
      <c r="TRZ46" s="103"/>
      <c r="TSA46" s="103"/>
      <c r="TSB46" s="103"/>
      <c r="TSC46" s="103"/>
      <c r="TSD46" s="103"/>
      <c r="TSE46" s="103"/>
      <c r="TSF46" s="103"/>
      <c r="TSG46" s="103"/>
      <c r="TSH46" s="103"/>
      <c r="TSI46" s="103"/>
      <c r="TSJ46" s="103"/>
      <c r="TSK46" s="103"/>
      <c r="TSL46" s="103"/>
      <c r="TSM46" s="103"/>
      <c r="TSN46" s="103"/>
      <c r="TSO46" s="103"/>
      <c r="TSP46" s="103"/>
      <c r="TSQ46" s="103"/>
      <c r="TSR46" s="103"/>
      <c r="TSS46" s="103"/>
      <c r="TST46" s="103"/>
      <c r="TSU46" s="103"/>
      <c r="TSV46" s="103"/>
      <c r="TSW46" s="103"/>
      <c r="TSX46" s="103"/>
      <c r="TSY46" s="103"/>
      <c r="TSZ46" s="103"/>
      <c r="TTA46" s="103"/>
      <c r="TTB46" s="103"/>
      <c r="TTC46" s="103"/>
      <c r="TTD46" s="103"/>
      <c r="TTE46" s="103"/>
      <c r="TTF46" s="103"/>
      <c r="TTG46" s="103"/>
      <c r="TTH46" s="103"/>
      <c r="TTI46" s="103"/>
      <c r="TTJ46" s="103"/>
      <c r="TTK46" s="103"/>
      <c r="TTL46" s="103"/>
      <c r="TTM46" s="103"/>
      <c r="TTN46" s="103"/>
      <c r="TTO46" s="103"/>
      <c r="TTP46" s="103"/>
      <c r="TTQ46" s="103"/>
      <c r="TTR46" s="103"/>
      <c r="TTS46" s="103"/>
      <c r="TTT46" s="103"/>
      <c r="TTU46" s="103"/>
      <c r="TTV46" s="103"/>
      <c r="TTW46" s="103"/>
      <c r="TTX46" s="103"/>
      <c r="TTY46" s="103"/>
      <c r="TTZ46" s="103"/>
      <c r="TUA46" s="103"/>
      <c r="TUB46" s="103"/>
      <c r="TUC46" s="103"/>
      <c r="TUD46" s="103"/>
      <c r="TUE46" s="103"/>
      <c r="TUF46" s="103"/>
      <c r="TUG46" s="103"/>
      <c r="TUH46" s="103"/>
      <c r="TUI46" s="103"/>
      <c r="TUJ46" s="103"/>
      <c r="TUK46" s="103"/>
      <c r="TUL46" s="103"/>
      <c r="TUM46" s="103"/>
      <c r="TUN46" s="103"/>
      <c r="TUO46" s="103"/>
      <c r="TUP46" s="103"/>
      <c r="TUQ46" s="103"/>
      <c r="TUR46" s="103"/>
      <c r="TUS46" s="103"/>
      <c r="TUT46" s="103"/>
      <c r="TUU46" s="103"/>
      <c r="TUV46" s="103"/>
      <c r="TUW46" s="103"/>
      <c r="TUX46" s="103"/>
      <c r="TUY46" s="103"/>
      <c r="TUZ46" s="103"/>
      <c r="TVA46" s="103"/>
      <c r="TVB46" s="103"/>
      <c r="TVC46" s="103"/>
      <c r="TVD46" s="103"/>
      <c r="TVE46" s="103"/>
      <c r="TVF46" s="103"/>
      <c r="TVG46" s="103"/>
      <c r="TVH46" s="103"/>
      <c r="TVI46" s="103"/>
      <c r="TVJ46" s="103"/>
      <c r="TVK46" s="103"/>
      <c r="TVL46" s="103"/>
      <c r="TVM46" s="103"/>
      <c r="TVN46" s="103"/>
      <c r="TVO46" s="103"/>
      <c r="TVP46" s="103"/>
      <c r="TVQ46" s="103"/>
      <c r="TVR46" s="103"/>
      <c r="TVS46" s="103"/>
      <c r="TVT46" s="103"/>
      <c r="TVU46" s="103"/>
      <c r="TVV46" s="103"/>
      <c r="TVW46" s="103"/>
      <c r="TVX46" s="103"/>
      <c r="TVY46" s="103"/>
      <c r="TVZ46" s="103"/>
      <c r="TWA46" s="103"/>
      <c r="TWB46" s="103"/>
      <c r="TWC46" s="103"/>
      <c r="TWD46" s="103"/>
      <c r="TWE46" s="103"/>
      <c r="TWF46" s="103"/>
      <c r="TWG46" s="103"/>
      <c r="TWH46" s="103"/>
      <c r="TWI46" s="103"/>
      <c r="TWJ46" s="103"/>
      <c r="TWK46" s="103"/>
      <c r="TWL46" s="103"/>
      <c r="TWM46" s="103"/>
      <c r="TWN46" s="103"/>
      <c r="TWO46" s="103"/>
      <c r="TWP46" s="103"/>
      <c r="TWQ46" s="103"/>
      <c r="TWR46" s="103"/>
      <c r="TWS46" s="103"/>
      <c r="TWT46" s="103"/>
      <c r="TWU46" s="103"/>
      <c r="TWV46" s="103"/>
      <c r="TWW46" s="103"/>
      <c r="TWX46" s="103"/>
      <c r="TWY46" s="103"/>
      <c r="TWZ46" s="103"/>
      <c r="TXA46" s="103"/>
      <c r="TXB46" s="103"/>
      <c r="TXC46" s="103"/>
      <c r="TXD46" s="103"/>
      <c r="TXE46" s="103"/>
      <c r="TXF46" s="103"/>
      <c r="TXG46" s="103"/>
      <c r="TXH46" s="103"/>
      <c r="TXI46" s="103"/>
      <c r="TXJ46" s="103"/>
      <c r="TXK46" s="103"/>
      <c r="TXL46" s="103"/>
      <c r="TXM46" s="103"/>
      <c r="TXN46" s="103"/>
      <c r="TXO46" s="103"/>
      <c r="TXP46" s="103"/>
      <c r="TXQ46" s="103"/>
      <c r="TXR46" s="103"/>
      <c r="TXS46" s="103"/>
      <c r="TXT46" s="103"/>
      <c r="TXU46" s="103"/>
      <c r="TXV46" s="103"/>
      <c r="TXW46" s="103"/>
      <c r="TXX46" s="103"/>
      <c r="TXY46" s="103"/>
      <c r="TXZ46" s="103"/>
      <c r="TYA46" s="103"/>
      <c r="TYB46" s="103"/>
      <c r="TYC46" s="103"/>
      <c r="TYD46" s="103"/>
      <c r="TYE46" s="103"/>
      <c r="TYF46" s="103"/>
      <c r="TYG46" s="103"/>
      <c r="TYH46" s="103"/>
      <c r="TYI46" s="103"/>
      <c r="TYJ46" s="103"/>
      <c r="TYK46" s="103"/>
      <c r="TYL46" s="103"/>
      <c r="TYM46" s="103"/>
      <c r="TYN46" s="103"/>
      <c r="TYO46" s="103"/>
      <c r="TYP46" s="103"/>
      <c r="TYQ46" s="103"/>
      <c r="TYR46" s="103"/>
      <c r="TYS46" s="103"/>
      <c r="TYT46" s="103"/>
      <c r="TYU46" s="103"/>
      <c r="TYV46" s="103"/>
      <c r="TYW46" s="103"/>
      <c r="TYX46" s="103"/>
      <c r="TYY46" s="103"/>
      <c r="TYZ46" s="103"/>
      <c r="TZA46" s="103"/>
      <c r="TZB46" s="103"/>
      <c r="TZC46" s="103"/>
      <c r="TZD46" s="103"/>
      <c r="TZE46" s="103"/>
      <c r="TZF46" s="103"/>
      <c r="TZG46" s="103"/>
      <c r="TZH46" s="103"/>
      <c r="TZI46" s="103"/>
      <c r="TZJ46" s="103"/>
      <c r="TZK46" s="103"/>
      <c r="TZL46" s="103"/>
      <c r="TZM46" s="103"/>
      <c r="TZN46" s="103"/>
      <c r="TZO46" s="103"/>
      <c r="TZP46" s="103"/>
      <c r="TZQ46" s="103"/>
      <c r="TZR46" s="103"/>
      <c r="TZS46" s="103"/>
      <c r="TZT46" s="103"/>
      <c r="TZU46" s="103"/>
      <c r="TZV46" s="103"/>
      <c r="TZW46" s="103"/>
      <c r="TZX46" s="103"/>
      <c r="TZY46" s="103"/>
      <c r="TZZ46" s="103"/>
      <c r="UAA46" s="103"/>
      <c r="UAB46" s="103"/>
      <c r="UAC46" s="103"/>
      <c r="UAD46" s="103"/>
      <c r="UAE46" s="103"/>
      <c r="UAF46" s="103"/>
      <c r="UAG46" s="103"/>
      <c r="UAH46" s="103"/>
      <c r="UAI46" s="103"/>
      <c r="UAJ46" s="103"/>
      <c r="UAK46" s="103"/>
      <c r="UAL46" s="103"/>
      <c r="UAM46" s="103"/>
      <c r="UAN46" s="103"/>
      <c r="UAO46" s="103"/>
      <c r="UAP46" s="103"/>
      <c r="UAQ46" s="103"/>
      <c r="UAR46" s="103"/>
      <c r="UAS46" s="103"/>
      <c r="UAT46" s="103"/>
      <c r="UAU46" s="103"/>
      <c r="UAV46" s="103"/>
      <c r="UAW46" s="103"/>
      <c r="UAX46" s="103"/>
      <c r="UAY46" s="103"/>
      <c r="UAZ46" s="103"/>
      <c r="UBA46" s="103"/>
      <c r="UBB46" s="103"/>
      <c r="UBC46" s="103"/>
      <c r="UBD46" s="103"/>
      <c r="UBE46" s="103"/>
      <c r="UBF46" s="103"/>
      <c r="UBG46" s="103"/>
      <c r="UBH46" s="103"/>
      <c r="UBI46" s="103"/>
      <c r="UBJ46" s="103"/>
      <c r="UBK46" s="103"/>
      <c r="UBL46" s="103"/>
      <c r="UBM46" s="103"/>
      <c r="UBN46" s="103"/>
      <c r="UBO46" s="103"/>
      <c r="UBP46" s="103"/>
      <c r="UBQ46" s="103"/>
      <c r="UBR46" s="103"/>
      <c r="UBS46" s="103"/>
      <c r="UBT46" s="103"/>
      <c r="UBU46" s="103"/>
      <c r="UBV46" s="103"/>
      <c r="UBW46" s="103"/>
      <c r="UBX46" s="103"/>
      <c r="UBY46" s="103"/>
      <c r="UBZ46" s="103"/>
      <c r="UCA46" s="103"/>
      <c r="UCB46" s="103"/>
      <c r="UCC46" s="103"/>
      <c r="UCD46" s="103"/>
      <c r="UCE46" s="103"/>
      <c r="UCF46" s="103"/>
      <c r="UCG46" s="103"/>
      <c r="UCH46" s="103"/>
      <c r="UCI46" s="103"/>
      <c r="UCJ46" s="103"/>
      <c r="UCK46" s="103"/>
      <c r="UCL46" s="103"/>
      <c r="UCM46" s="103"/>
      <c r="UCN46" s="103"/>
      <c r="UCO46" s="103"/>
      <c r="UCP46" s="103"/>
      <c r="UCQ46" s="103"/>
      <c r="UCR46" s="103"/>
      <c r="UCS46" s="103"/>
      <c r="UCT46" s="103"/>
      <c r="UCU46" s="103"/>
      <c r="UCV46" s="103"/>
      <c r="UCW46" s="103"/>
      <c r="UCX46" s="103"/>
      <c r="UCY46" s="103"/>
      <c r="UCZ46" s="103"/>
      <c r="UDA46" s="103"/>
      <c r="UDB46" s="103"/>
      <c r="UDC46" s="103"/>
      <c r="UDD46" s="103"/>
      <c r="UDE46" s="103"/>
      <c r="UDF46" s="103"/>
      <c r="UDG46" s="103"/>
      <c r="UDH46" s="103"/>
      <c r="UDI46" s="103"/>
      <c r="UDJ46" s="103"/>
      <c r="UDK46" s="103"/>
      <c r="UDL46" s="103"/>
      <c r="UDM46" s="103"/>
      <c r="UDN46" s="103"/>
      <c r="UDO46" s="103"/>
      <c r="UDP46" s="103"/>
      <c r="UDQ46" s="103"/>
      <c r="UDR46" s="103"/>
      <c r="UDS46" s="103"/>
      <c r="UDT46" s="103"/>
      <c r="UDU46" s="103"/>
      <c r="UDV46" s="103"/>
      <c r="UDW46" s="103"/>
      <c r="UDX46" s="103"/>
      <c r="UDY46" s="103"/>
      <c r="UDZ46" s="103"/>
      <c r="UEA46" s="103"/>
      <c r="UEB46" s="103"/>
      <c r="UEC46" s="103"/>
      <c r="UED46" s="103"/>
      <c r="UEE46" s="103"/>
      <c r="UEF46" s="103"/>
      <c r="UEG46" s="103"/>
      <c r="UEH46" s="103"/>
      <c r="UEI46" s="103"/>
      <c r="UEJ46" s="103"/>
      <c r="UEK46" s="103"/>
      <c r="UEL46" s="103"/>
      <c r="UEM46" s="103"/>
      <c r="UEN46" s="103"/>
      <c r="UEO46" s="103"/>
      <c r="UEP46" s="103"/>
      <c r="UEQ46" s="103"/>
      <c r="UER46" s="103"/>
      <c r="UES46" s="103"/>
      <c r="UET46" s="103"/>
      <c r="UEU46" s="103"/>
      <c r="UEV46" s="103"/>
      <c r="UEW46" s="103"/>
      <c r="UEX46" s="103"/>
      <c r="UEY46" s="103"/>
      <c r="UEZ46" s="103"/>
      <c r="UFA46" s="103"/>
      <c r="UFB46" s="103"/>
      <c r="UFC46" s="103"/>
      <c r="UFD46" s="103"/>
      <c r="UFE46" s="103"/>
      <c r="UFF46" s="103"/>
      <c r="UFG46" s="103"/>
      <c r="UFH46" s="103"/>
      <c r="UFI46" s="103"/>
      <c r="UFJ46" s="103"/>
      <c r="UFK46" s="103"/>
      <c r="UFL46" s="103"/>
      <c r="UFM46" s="103"/>
      <c r="UFN46" s="103"/>
      <c r="UFO46" s="103"/>
      <c r="UFP46" s="103"/>
      <c r="UFQ46" s="103"/>
      <c r="UFR46" s="103"/>
      <c r="UFS46" s="103"/>
      <c r="UFT46" s="103"/>
      <c r="UFU46" s="103"/>
      <c r="UFV46" s="103"/>
      <c r="UFW46" s="103"/>
      <c r="UFX46" s="103"/>
      <c r="UFY46" s="103"/>
      <c r="UFZ46" s="103"/>
      <c r="UGA46" s="103"/>
      <c r="UGB46" s="103"/>
      <c r="UGC46" s="103"/>
      <c r="UGD46" s="103"/>
      <c r="UGE46" s="103"/>
      <c r="UGF46" s="103"/>
      <c r="UGG46" s="103"/>
      <c r="UGH46" s="103"/>
      <c r="UGI46" s="103"/>
      <c r="UGJ46" s="103"/>
      <c r="UGK46" s="103"/>
      <c r="UGL46" s="103"/>
      <c r="UGM46" s="103"/>
      <c r="UGN46" s="103"/>
      <c r="UGO46" s="103"/>
      <c r="UGP46" s="103"/>
      <c r="UGQ46" s="103"/>
      <c r="UGR46" s="103"/>
      <c r="UGS46" s="103"/>
      <c r="UGT46" s="103"/>
      <c r="UGU46" s="103"/>
      <c r="UGV46" s="103"/>
      <c r="UGW46" s="103"/>
      <c r="UGX46" s="103"/>
      <c r="UGY46" s="103"/>
      <c r="UGZ46" s="103"/>
      <c r="UHA46" s="103"/>
      <c r="UHB46" s="103"/>
      <c r="UHC46" s="103"/>
      <c r="UHD46" s="103"/>
      <c r="UHE46" s="103"/>
      <c r="UHF46" s="103"/>
      <c r="UHG46" s="103"/>
      <c r="UHH46" s="103"/>
      <c r="UHI46" s="103"/>
      <c r="UHJ46" s="103"/>
      <c r="UHK46" s="103"/>
      <c r="UHL46" s="103"/>
      <c r="UHM46" s="103"/>
      <c r="UHN46" s="103"/>
      <c r="UHO46" s="103"/>
      <c r="UHP46" s="103"/>
      <c r="UHQ46" s="103"/>
      <c r="UHR46" s="103"/>
      <c r="UHS46" s="103"/>
      <c r="UHT46" s="103"/>
      <c r="UHU46" s="103"/>
      <c r="UHV46" s="103"/>
      <c r="UHW46" s="103"/>
      <c r="UHX46" s="103"/>
      <c r="UHY46" s="103"/>
      <c r="UHZ46" s="103"/>
      <c r="UIA46" s="103"/>
      <c r="UIB46" s="103"/>
      <c r="UIC46" s="103"/>
      <c r="UID46" s="103"/>
      <c r="UIE46" s="103"/>
      <c r="UIF46" s="103"/>
      <c r="UIG46" s="103"/>
      <c r="UIH46" s="103"/>
      <c r="UII46" s="103"/>
      <c r="UIJ46" s="103"/>
      <c r="UIK46" s="103"/>
      <c r="UIL46" s="103"/>
      <c r="UIM46" s="103"/>
      <c r="UIN46" s="103"/>
      <c r="UIO46" s="103"/>
      <c r="UIP46" s="103"/>
      <c r="UIQ46" s="103"/>
      <c r="UIR46" s="103"/>
      <c r="UIS46" s="103"/>
      <c r="UIT46" s="103"/>
      <c r="UIU46" s="103"/>
      <c r="UIV46" s="103"/>
      <c r="UIW46" s="103"/>
      <c r="UIX46" s="103"/>
      <c r="UIY46" s="103"/>
      <c r="UIZ46" s="103"/>
      <c r="UJA46" s="103"/>
      <c r="UJB46" s="103"/>
      <c r="UJC46" s="103"/>
      <c r="UJD46" s="103"/>
      <c r="UJE46" s="103"/>
      <c r="UJF46" s="103"/>
      <c r="UJG46" s="103"/>
      <c r="UJH46" s="103"/>
      <c r="UJI46" s="103"/>
      <c r="UJJ46" s="103"/>
      <c r="UJK46" s="103"/>
      <c r="UJL46" s="103"/>
      <c r="UJM46" s="103"/>
      <c r="UJN46" s="103"/>
      <c r="UJO46" s="103"/>
      <c r="UJP46" s="103"/>
      <c r="UJQ46" s="103"/>
      <c r="UJR46" s="103"/>
      <c r="UJS46" s="103"/>
      <c r="UJT46" s="103"/>
      <c r="UJU46" s="103"/>
      <c r="UJV46" s="103"/>
      <c r="UJW46" s="103"/>
      <c r="UJX46" s="103"/>
      <c r="UJY46" s="103"/>
      <c r="UJZ46" s="103"/>
      <c r="UKA46" s="103"/>
      <c r="UKB46" s="103"/>
      <c r="UKC46" s="103"/>
      <c r="UKD46" s="103"/>
      <c r="UKE46" s="103"/>
      <c r="UKF46" s="103"/>
      <c r="UKG46" s="103"/>
      <c r="UKH46" s="103"/>
      <c r="UKI46" s="103"/>
      <c r="UKJ46" s="103"/>
      <c r="UKK46" s="103"/>
      <c r="UKL46" s="103"/>
      <c r="UKM46" s="103"/>
      <c r="UKN46" s="103"/>
      <c r="UKO46" s="103"/>
      <c r="UKP46" s="103"/>
      <c r="UKQ46" s="103"/>
      <c r="UKR46" s="103"/>
      <c r="UKS46" s="103"/>
      <c r="UKT46" s="103"/>
      <c r="UKU46" s="103"/>
      <c r="UKV46" s="103"/>
      <c r="UKW46" s="103"/>
      <c r="UKX46" s="103"/>
      <c r="UKY46" s="103"/>
      <c r="UKZ46" s="103"/>
      <c r="ULA46" s="103"/>
      <c r="ULB46" s="103"/>
      <c r="ULC46" s="103"/>
      <c r="ULD46" s="103"/>
      <c r="ULE46" s="103"/>
      <c r="ULF46" s="103"/>
      <c r="ULG46" s="103"/>
      <c r="ULH46" s="103"/>
      <c r="ULI46" s="103"/>
      <c r="ULJ46" s="103"/>
      <c r="ULK46" s="103"/>
      <c r="ULL46" s="103"/>
      <c r="ULM46" s="103"/>
      <c r="ULN46" s="103"/>
      <c r="ULO46" s="103"/>
      <c r="ULP46" s="103"/>
      <c r="ULQ46" s="103"/>
      <c r="ULR46" s="103"/>
      <c r="ULS46" s="103"/>
      <c r="ULT46" s="103"/>
      <c r="ULU46" s="103"/>
      <c r="ULV46" s="103"/>
      <c r="ULW46" s="103"/>
      <c r="ULX46" s="103"/>
      <c r="ULY46" s="103"/>
      <c r="ULZ46" s="103"/>
      <c r="UMA46" s="103"/>
      <c r="UMB46" s="103"/>
      <c r="UMC46" s="103"/>
      <c r="UMD46" s="103"/>
      <c r="UME46" s="103"/>
      <c r="UMF46" s="103"/>
      <c r="UMG46" s="103"/>
      <c r="UMH46" s="103"/>
      <c r="UMI46" s="103"/>
      <c r="UMJ46" s="103"/>
      <c r="UMK46" s="103"/>
      <c r="UML46" s="103"/>
      <c r="UMM46" s="103"/>
      <c r="UMN46" s="103"/>
      <c r="UMO46" s="103"/>
      <c r="UMP46" s="103"/>
      <c r="UMQ46" s="103"/>
      <c r="UMR46" s="103"/>
      <c r="UMS46" s="103"/>
      <c r="UMT46" s="103"/>
      <c r="UMU46" s="103"/>
      <c r="UMV46" s="103"/>
      <c r="UMW46" s="103"/>
      <c r="UMX46" s="103"/>
      <c r="UMY46" s="103"/>
      <c r="UMZ46" s="103"/>
      <c r="UNA46" s="103"/>
      <c r="UNB46" s="103"/>
      <c r="UNC46" s="103"/>
      <c r="UND46" s="103"/>
      <c r="UNE46" s="103"/>
      <c r="UNF46" s="103"/>
      <c r="UNG46" s="103"/>
      <c r="UNH46" s="103"/>
      <c r="UNI46" s="103"/>
      <c r="UNJ46" s="103"/>
      <c r="UNK46" s="103"/>
      <c r="UNL46" s="103"/>
      <c r="UNM46" s="103"/>
      <c r="UNN46" s="103"/>
      <c r="UNO46" s="103"/>
      <c r="UNP46" s="103"/>
      <c r="UNQ46" s="103"/>
      <c r="UNR46" s="103"/>
      <c r="UNS46" s="103"/>
      <c r="UNT46" s="103"/>
      <c r="UNU46" s="103"/>
      <c r="UNV46" s="103"/>
      <c r="UNW46" s="103"/>
      <c r="UNX46" s="103"/>
      <c r="UNY46" s="103"/>
      <c r="UNZ46" s="103"/>
      <c r="UOA46" s="103"/>
      <c r="UOB46" s="103"/>
      <c r="UOC46" s="103"/>
      <c r="UOD46" s="103"/>
      <c r="UOE46" s="103"/>
      <c r="UOF46" s="103"/>
      <c r="UOG46" s="103"/>
      <c r="UOH46" s="103"/>
      <c r="UOI46" s="103"/>
      <c r="UOJ46" s="103"/>
      <c r="UOK46" s="103"/>
      <c r="UOL46" s="103"/>
      <c r="UOM46" s="103"/>
      <c r="UON46" s="103"/>
      <c r="UOO46" s="103"/>
      <c r="UOP46" s="103"/>
      <c r="UOQ46" s="103"/>
      <c r="UOR46" s="103"/>
      <c r="UOS46" s="103"/>
      <c r="UOT46" s="103"/>
      <c r="UOU46" s="103"/>
      <c r="UOV46" s="103"/>
      <c r="UOW46" s="103"/>
      <c r="UOX46" s="103"/>
      <c r="UOY46" s="103"/>
      <c r="UOZ46" s="103"/>
      <c r="UPA46" s="103"/>
      <c r="UPB46" s="103"/>
      <c r="UPC46" s="103"/>
      <c r="UPD46" s="103"/>
      <c r="UPE46" s="103"/>
      <c r="UPF46" s="103"/>
      <c r="UPG46" s="103"/>
      <c r="UPH46" s="103"/>
      <c r="UPI46" s="103"/>
      <c r="UPJ46" s="103"/>
      <c r="UPK46" s="103"/>
      <c r="UPL46" s="103"/>
      <c r="UPM46" s="103"/>
      <c r="UPN46" s="103"/>
      <c r="UPO46" s="103"/>
      <c r="UPP46" s="103"/>
      <c r="UPQ46" s="103"/>
      <c r="UPR46" s="103"/>
      <c r="UPS46" s="103"/>
      <c r="UPT46" s="103"/>
      <c r="UPU46" s="103"/>
      <c r="UPV46" s="103"/>
      <c r="UPW46" s="103"/>
      <c r="UPX46" s="103"/>
      <c r="UPY46" s="103"/>
      <c r="UPZ46" s="103"/>
      <c r="UQA46" s="103"/>
      <c r="UQB46" s="103"/>
      <c r="UQC46" s="103"/>
      <c r="UQD46" s="103"/>
      <c r="UQE46" s="103"/>
      <c r="UQF46" s="103"/>
      <c r="UQG46" s="103"/>
      <c r="UQH46" s="103"/>
      <c r="UQI46" s="103"/>
      <c r="UQJ46" s="103"/>
      <c r="UQK46" s="103"/>
      <c r="UQL46" s="103"/>
      <c r="UQM46" s="103"/>
      <c r="UQN46" s="103"/>
      <c r="UQO46" s="103"/>
      <c r="UQP46" s="103"/>
      <c r="UQQ46" s="103"/>
      <c r="UQR46" s="103"/>
      <c r="UQS46" s="103"/>
      <c r="UQT46" s="103"/>
      <c r="UQU46" s="103"/>
      <c r="UQV46" s="103"/>
      <c r="UQW46" s="103"/>
      <c r="UQX46" s="103"/>
      <c r="UQY46" s="103"/>
      <c r="UQZ46" s="103"/>
      <c r="URA46" s="103"/>
      <c r="URB46" s="103"/>
      <c r="URC46" s="103"/>
      <c r="URD46" s="103"/>
      <c r="URE46" s="103"/>
      <c r="URF46" s="103"/>
      <c r="URG46" s="103"/>
      <c r="URH46" s="103"/>
      <c r="URI46" s="103"/>
      <c r="URJ46" s="103"/>
      <c r="URK46" s="103"/>
      <c r="URL46" s="103"/>
      <c r="URM46" s="103"/>
      <c r="URN46" s="103"/>
      <c r="URO46" s="103"/>
      <c r="URP46" s="103"/>
      <c r="URQ46" s="103"/>
      <c r="URR46" s="103"/>
      <c r="URS46" s="103"/>
      <c r="URT46" s="103"/>
      <c r="URU46" s="103"/>
      <c r="URV46" s="103"/>
      <c r="URW46" s="103"/>
      <c r="URX46" s="103"/>
      <c r="URY46" s="103"/>
      <c r="URZ46" s="103"/>
      <c r="USA46" s="103"/>
      <c r="USB46" s="103"/>
      <c r="USC46" s="103"/>
      <c r="USD46" s="103"/>
      <c r="USE46" s="103"/>
      <c r="USF46" s="103"/>
      <c r="USG46" s="103"/>
      <c r="USH46" s="103"/>
      <c r="USI46" s="103"/>
      <c r="USJ46" s="103"/>
      <c r="USK46" s="103"/>
      <c r="USL46" s="103"/>
      <c r="USM46" s="103"/>
      <c r="USN46" s="103"/>
      <c r="USO46" s="103"/>
      <c r="USP46" s="103"/>
      <c r="USQ46" s="103"/>
      <c r="USR46" s="103"/>
      <c r="USS46" s="103"/>
      <c r="UST46" s="103"/>
      <c r="USU46" s="103"/>
      <c r="USV46" s="103"/>
      <c r="USW46" s="103"/>
      <c r="USX46" s="103"/>
      <c r="USY46" s="103"/>
      <c r="USZ46" s="103"/>
      <c r="UTA46" s="103"/>
      <c r="UTB46" s="103"/>
      <c r="UTC46" s="103"/>
      <c r="UTD46" s="103"/>
      <c r="UTE46" s="103"/>
      <c r="UTF46" s="103"/>
      <c r="UTG46" s="103"/>
      <c r="UTH46" s="103"/>
      <c r="UTI46" s="103"/>
      <c r="UTJ46" s="103"/>
      <c r="UTK46" s="103"/>
      <c r="UTL46" s="103"/>
      <c r="UTM46" s="103"/>
      <c r="UTN46" s="103"/>
      <c r="UTO46" s="103"/>
      <c r="UTP46" s="103"/>
      <c r="UTQ46" s="103"/>
      <c r="UTR46" s="103"/>
      <c r="UTS46" s="103"/>
      <c r="UTT46" s="103"/>
      <c r="UTU46" s="103"/>
      <c r="UTV46" s="103"/>
      <c r="UTW46" s="103"/>
      <c r="UTX46" s="103"/>
      <c r="UTY46" s="103"/>
      <c r="UTZ46" s="103"/>
      <c r="UUA46" s="103"/>
      <c r="UUB46" s="103"/>
      <c r="UUC46" s="103"/>
      <c r="UUD46" s="103"/>
      <c r="UUE46" s="103"/>
      <c r="UUF46" s="103"/>
      <c r="UUG46" s="103"/>
      <c r="UUH46" s="103"/>
      <c r="UUI46" s="103"/>
      <c r="UUJ46" s="103"/>
      <c r="UUK46" s="103"/>
      <c r="UUL46" s="103"/>
      <c r="UUM46" s="103"/>
      <c r="UUN46" s="103"/>
      <c r="UUO46" s="103"/>
      <c r="UUP46" s="103"/>
      <c r="UUQ46" s="103"/>
      <c r="UUR46" s="103"/>
      <c r="UUS46" s="103"/>
      <c r="UUT46" s="103"/>
      <c r="UUU46" s="103"/>
      <c r="UUV46" s="103"/>
      <c r="UUW46" s="103"/>
      <c r="UUX46" s="103"/>
      <c r="UUY46" s="103"/>
      <c r="UUZ46" s="103"/>
      <c r="UVA46" s="103"/>
      <c r="UVB46" s="103"/>
      <c r="UVC46" s="103"/>
      <c r="UVD46" s="103"/>
      <c r="UVE46" s="103"/>
      <c r="UVF46" s="103"/>
      <c r="UVG46" s="103"/>
      <c r="UVH46" s="103"/>
      <c r="UVI46" s="103"/>
      <c r="UVJ46" s="103"/>
      <c r="UVK46" s="103"/>
      <c r="UVL46" s="103"/>
      <c r="UVM46" s="103"/>
      <c r="UVN46" s="103"/>
      <c r="UVO46" s="103"/>
      <c r="UVP46" s="103"/>
      <c r="UVQ46" s="103"/>
      <c r="UVR46" s="103"/>
      <c r="UVS46" s="103"/>
      <c r="UVT46" s="103"/>
      <c r="UVU46" s="103"/>
      <c r="UVV46" s="103"/>
      <c r="UVW46" s="103"/>
      <c r="UVX46" s="103"/>
      <c r="UVY46" s="103"/>
      <c r="UVZ46" s="103"/>
      <c r="UWA46" s="103"/>
      <c r="UWB46" s="103"/>
      <c r="UWC46" s="103"/>
      <c r="UWD46" s="103"/>
      <c r="UWE46" s="103"/>
      <c r="UWF46" s="103"/>
      <c r="UWG46" s="103"/>
      <c r="UWH46" s="103"/>
      <c r="UWI46" s="103"/>
      <c r="UWJ46" s="103"/>
      <c r="UWK46" s="103"/>
      <c r="UWL46" s="103"/>
      <c r="UWM46" s="103"/>
      <c r="UWN46" s="103"/>
      <c r="UWO46" s="103"/>
      <c r="UWP46" s="103"/>
      <c r="UWQ46" s="103"/>
      <c r="UWR46" s="103"/>
      <c r="UWS46" s="103"/>
      <c r="UWT46" s="103"/>
      <c r="UWU46" s="103"/>
      <c r="UWV46" s="103"/>
      <c r="UWW46" s="103"/>
      <c r="UWX46" s="103"/>
      <c r="UWY46" s="103"/>
      <c r="UWZ46" s="103"/>
      <c r="UXA46" s="103"/>
      <c r="UXB46" s="103"/>
      <c r="UXC46" s="103"/>
      <c r="UXD46" s="103"/>
      <c r="UXE46" s="103"/>
      <c r="UXF46" s="103"/>
      <c r="UXG46" s="103"/>
      <c r="UXH46" s="103"/>
      <c r="UXI46" s="103"/>
      <c r="UXJ46" s="103"/>
      <c r="UXK46" s="103"/>
      <c r="UXL46" s="103"/>
      <c r="UXM46" s="103"/>
      <c r="UXN46" s="103"/>
      <c r="UXO46" s="103"/>
      <c r="UXP46" s="103"/>
      <c r="UXQ46" s="103"/>
      <c r="UXR46" s="103"/>
      <c r="UXS46" s="103"/>
      <c r="UXT46" s="103"/>
      <c r="UXU46" s="103"/>
      <c r="UXV46" s="103"/>
      <c r="UXW46" s="103"/>
      <c r="UXX46" s="103"/>
      <c r="UXY46" s="103"/>
      <c r="UXZ46" s="103"/>
      <c r="UYA46" s="103"/>
      <c r="UYB46" s="103"/>
      <c r="UYC46" s="103"/>
      <c r="UYD46" s="103"/>
      <c r="UYE46" s="103"/>
      <c r="UYF46" s="103"/>
      <c r="UYG46" s="103"/>
      <c r="UYH46" s="103"/>
      <c r="UYI46" s="103"/>
      <c r="UYJ46" s="103"/>
      <c r="UYK46" s="103"/>
      <c r="UYL46" s="103"/>
      <c r="UYM46" s="103"/>
      <c r="UYN46" s="103"/>
      <c r="UYO46" s="103"/>
      <c r="UYP46" s="103"/>
      <c r="UYQ46" s="103"/>
      <c r="UYR46" s="103"/>
      <c r="UYS46" s="103"/>
      <c r="UYT46" s="103"/>
      <c r="UYU46" s="103"/>
      <c r="UYV46" s="103"/>
      <c r="UYW46" s="103"/>
      <c r="UYX46" s="103"/>
      <c r="UYY46" s="103"/>
      <c r="UYZ46" s="103"/>
      <c r="UZA46" s="103"/>
      <c r="UZB46" s="103"/>
      <c r="UZC46" s="103"/>
      <c r="UZD46" s="103"/>
      <c r="UZE46" s="103"/>
      <c r="UZF46" s="103"/>
      <c r="UZG46" s="103"/>
      <c r="UZH46" s="103"/>
      <c r="UZI46" s="103"/>
      <c r="UZJ46" s="103"/>
      <c r="UZK46" s="103"/>
      <c r="UZL46" s="103"/>
      <c r="UZM46" s="103"/>
      <c r="UZN46" s="103"/>
      <c r="UZO46" s="103"/>
      <c r="UZP46" s="103"/>
      <c r="UZQ46" s="103"/>
      <c r="UZR46" s="103"/>
      <c r="UZS46" s="103"/>
      <c r="UZT46" s="103"/>
      <c r="UZU46" s="103"/>
      <c r="UZV46" s="103"/>
      <c r="UZW46" s="103"/>
      <c r="UZX46" s="103"/>
      <c r="UZY46" s="103"/>
      <c r="UZZ46" s="103"/>
      <c r="VAA46" s="103"/>
      <c r="VAB46" s="103"/>
      <c r="VAC46" s="103"/>
      <c r="VAD46" s="103"/>
      <c r="VAE46" s="103"/>
      <c r="VAF46" s="103"/>
      <c r="VAG46" s="103"/>
      <c r="VAH46" s="103"/>
      <c r="VAI46" s="103"/>
      <c r="VAJ46" s="103"/>
      <c r="VAK46" s="103"/>
      <c r="VAL46" s="103"/>
      <c r="VAM46" s="103"/>
      <c r="VAN46" s="103"/>
      <c r="VAO46" s="103"/>
      <c r="VAP46" s="103"/>
      <c r="VAQ46" s="103"/>
      <c r="VAR46" s="103"/>
      <c r="VAS46" s="103"/>
      <c r="VAT46" s="103"/>
      <c r="VAU46" s="103"/>
      <c r="VAV46" s="103"/>
      <c r="VAW46" s="103"/>
      <c r="VAX46" s="103"/>
      <c r="VAY46" s="103"/>
      <c r="VAZ46" s="103"/>
      <c r="VBA46" s="103"/>
      <c r="VBB46" s="103"/>
      <c r="VBC46" s="103"/>
      <c r="VBD46" s="103"/>
      <c r="VBE46" s="103"/>
      <c r="VBF46" s="103"/>
      <c r="VBG46" s="103"/>
      <c r="VBH46" s="103"/>
      <c r="VBI46" s="103"/>
      <c r="VBJ46" s="103"/>
      <c r="VBK46" s="103"/>
      <c r="VBL46" s="103"/>
      <c r="VBM46" s="103"/>
      <c r="VBN46" s="103"/>
      <c r="VBO46" s="103"/>
      <c r="VBP46" s="103"/>
      <c r="VBQ46" s="103"/>
      <c r="VBR46" s="103"/>
      <c r="VBS46" s="103"/>
      <c r="VBT46" s="103"/>
      <c r="VBU46" s="103"/>
      <c r="VBV46" s="103"/>
      <c r="VBW46" s="103"/>
      <c r="VBX46" s="103"/>
      <c r="VBY46" s="103"/>
      <c r="VBZ46" s="103"/>
      <c r="VCA46" s="103"/>
      <c r="VCB46" s="103"/>
      <c r="VCC46" s="103"/>
      <c r="VCD46" s="103"/>
      <c r="VCE46" s="103"/>
      <c r="VCF46" s="103"/>
      <c r="VCG46" s="103"/>
      <c r="VCH46" s="103"/>
      <c r="VCI46" s="103"/>
      <c r="VCJ46" s="103"/>
      <c r="VCK46" s="103"/>
      <c r="VCL46" s="103"/>
      <c r="VCM46" s="103"/>
      <c r="VCN46" s="103"/>
      <c r="VCO46" s="103"/>
      <c r="VCP46" s="103"/>
      <c r="VCQ46" s="103"/>
      <c r="VCR46" s="103"/>
      <c r="VCS46" s="103"/>
      <c r="VCT46" s="103"/>
      <c r="VCU46" s="103"/>
      <c r="VCV46" s="103"/>
      <c r="VCW46" s="103"/>
      <c r="VCX46" s="103"/>
      <c r="VCY46" s="103"/>
      <c r="VCZ46" s="103"/>
      <c r="VDA46" s="103"/>
      <c r="VDB46" s="103"/>
      <c r="VDC46" s="103"/>
      <c r="VDD46" s="103"/>
      <c r="VDE46" s="103"/>
      <c r="VDF46" s="103"/>
      <c r="VDG46" s="103"/>
      <c r="VDH46" s="103"/>
      <c r="VDI46" s="103"/>
      <c r="VDJ46" s="103"/>
      <c r="VDK46" s="103"/>
      <c r="VDL46" s="103"/>
      <c r="VDM46" s="103"/>
      <c r="VDN46" s="103"/>
      <c r="VDO46" s="103"/>
      <c r="VDP46" s="103"/>
      <c r="VDQ46" s="103"/>
      <c r="VDR46" s="103"/>
      <c r="VDS46" s="103"/>
      <c r="VDT46" s="103"/>
      <c r="VDU46" s="103"/>
      <c r="VDV46" s="103"/>
      <c r="VDW46" s="103"/>
      <c r="VDX46" s="103"/>
      <c r="VDY46" s="103"/>
      <c r="VDZ46" s="103"/>
      <c r="VEA46" s="103"/>
      <c r="VEB46" s="103"/>
      <c r="VEC46" s="103"/>
      <c r="VED46" s="103"/>
      <c r="VEE46" s="103"/>
      <c r="VEF46" s="103"/>
      <c r="VEG46" s="103"/>
      <c r="VEH46" s="103"/>
      <c r="VEI46" s="103"/>
      <c r="VEJ46" s="103"/>
      <c r="VEK46" s="103"/>
      <c r="VEL46" s="103"/>
      <c r="VEM46" s="103"/>
      <c r="VEN46" s="103"/>
      <c r="VEO46" s="103"/>
      <c r="VEP46" s="103"/>
      <c r="VEQ46" s="103"/>
      <c r="VER46" s="103"/>
      <c r="VES46" s="103"/>
      <c r="VET46" s="103"/>
      <c r="VEU46" s="103"/>
      <c r="VEV46" s="103"/>
      <c r="VEW46" s="103"/>
      <c r="VEX46" s="103"/>
      <c r="VEY46" s="103"/>
      <c r="VEZ46" s="103"/>
      <c r="VFA46" s="103"/>
      <c r="VFB46" s="103"/>
      <c r="VFC46" s="103"/>
      <c r="VFD46" s="103"/>
      <c r="VFE46" s="103"/>
      <c r="VFF46" s="103"/>
      <c r="VFG46" s="103"/>
      <c r="VFH46" s="103"/>
      <c r="VFI46" s="103"/>
      <c r="VFJ46" s="103"/>
      <c r="VFK46" s="103"/>
      <c r="VFL46" s="103"/>
      <c r="VFM46" s="103"/>
      <c r="VFN46" s="103"/>
      <c r="VFO46" s="103"/>
      <c r="VFP46" s="103"/>
      <c r="VFQ46" s="103"/>
      <c r="VFR46" s="103"/>
      <c r="VFS46" s="103"/>
      <c r="VFT46" s="103"/>
      <c r="VFU46" s="103"/>
      <c r="VFV46" s="103"/>
      <c r="VFW46" s="103"/>
      <c r="VFX46" s="103"/>
      <c r="VFY46" s="103"/>
      <c r="VFZ46" s="103"/>
      <c r="VGA46" s="103"/>
      <c r="VGB46" s="103"/>
      <c r="VGC46" s="103"/>
      <c r="VGD46" s="103"/>
      <c r="VGE46" s="103"/>
      <c r="VGF46" s="103"/>
      <c r="VGG46" s="103"/>
      <c r="VGH46" s="103"/>
      <c r="VGI46" s="103"/>
      <c r="VGJ46" s="103"/>
      <c r="VGK46" s="103"/>
      <c r="VGL46" s="103"/>
      <c r="VGM46" s="103"/>
      <c r="VGN46" s="103"/>
      <c r="VGO46" s="103"/>
      <c r="VGP46" s="103"/>
      <c r="VGQ46" s="103"/>
      <c r="VGR46" s="103"/>
      <c r="VGS46" s="103"/>
      <c r="VGT46" s="103"/>
      <c r="VGU46" s="103"/>
      <c r="VGV46" s="103"/>
      <c r="VGW46" s="103"/>
      <c r="VGX46" s="103"/>
      <c r="VGY46" s="103"/>
      <c r="VGZ46" s="103"/>
      <c r="VHA46" s="103"/>
      <c r="VHB46" s="103"/>
      <c r="VHC46" s="103"/>
      <c r="VHD46" s="103"/>
      <c r="VHE46" s="103"/>
      <c r="VHF46" s="103"/>
      <c r="VHG46" s="103"/>
      <c r="VHH46" s="103"/>
      <c r="VHI46" s="103"/>
      <c r="VHJ46" s="103"/>
      <c r="VHK46" s="103"/>
      <c r="VHL46" s="103"/>
      <c r="VHM46" s="103"/>
      <c r="VHN46" s="103"/>
      <c r="VHO46" s="103"/>
      <c r="VHP46" s="103"/>
      <c r="VHQ46" s="103"/>
      <c r="VHR46" s="103"/>
      <c r="VHS46" s="103"/>
      <c r="VHT46" s="103"/>
      <c r="VHU46" s="103"/>
      <c r="VHV46" s="103"/>
      <c r="VHW46" s="103"/>
      <c r="VHX46" s="103"/>
      <c r="VHY46" s="103"/>
      <c r="VHZ46" s="103"/>
      <c r="VIA46" s="103"/>
      <c r="VIB46" s="103"/>
      <c r="VIC46" s="103"/>
      <c r="VID46" s="103"/>
      <c r="VIE46" s="103"/>
      <c r="VIF46" s="103"/>
      <c r="VIG46" s="103"/>
      <c r="VIH46" s="103"/>
      <c r="VII46" s="103"/>
      <c r="VIJ46" s="103"/>
      <c r="VIK46" s="103"/>
      <c r="VIL46" s="103"/>
      <c r="VIM46" s="103"/>
      <c r="VIN46" s="103"/>
      <c r="VIO46" s="103"/>
      <c r="VIP46" s="103"/>
      <c r="VIQ46" s="103"/>
      <c r="VIR46" s="103"/>
      <c r="VIS46" s="103"/>
      <c r="VIT46" s="103"/>
      <c r="VIU46" s="103"/>
      <c r="VIV46" s="103"/>
      <c r="VIW46" s="103"/>
      <c r="VIX46" s="103"/>
      <c r="VIY46" s="103"/>
      <c r="VIZ46" s="103"/>
      <c r="VJA46" s="103"/>
      <c r="VJB46" s="103"/>
      <c r="VJC46" s="103"/>
      <c r="VJD46" s="103"/>
      <c r="VJE46" s="103"/>
      <c r="VJF46" s="103"/>
      <c r="VJG46" s="103"/>
      <c r="VJH46" s="103"/>
      <c r="VJI46" s="103"/>
      <c r="VJJ46" s="103"/>
      <c r="VJK46" s="103"/>
      <c r="VJL46" s="103"/>
      <c r="VJM46" s="103"/>
      <c r="VJN46" s="103"/>
      <c r="VJO46" s="103"/>
      <c r="VJP46" s="103"/>
      <c r="VJQ46" s="103"/>
      <c r="VJR46" s="103"/>
      <c r="VJS46" s="103"/>
      <c r="VJT46" s="103"/>
      <c r="VJU46" s="103"/>
      <c r="VJV46" s="103"/>
      <c r="VJW46" s="103"/>
      <c r="VJX46" s="103"/>
      <c r="VJY46" s="103"/>
      <c r="VJZ46" s="103"/>
      <c r="VKA46" s="103"/>
      <c r="VKB46" s="103"/>
      <c r="VKC46" s="103"/>
      <c r="VKD46" s="103"/>
      <c r="VKE46" s="103"/>
      <c r="VKF46" s="103"/>
      <c r="VKG46" s="103"/>
      <c r="VKH46" s="103"/>
      <c r="VKI46" s="103"/>
      <c r="VKJ46" s="103"/>
      <c r="VKK46" s="103"/>
      <c r="VKL46" s="103"/>
      <c r="VKM46" s="103"/>
      <c r="VKN46" s="103"/>
      <c r="VKO46" s="103"/>
      <c r="VKP46" s="103"/>
      <c r="VKQ46" s="103"/>
      <c r="VKR46" s="103"/>
      <c r="VKS46" s="103"/>
      <c r="VKT46" s="103"/>
      <c r="VKU46" s="103"/>
      <c r="VKV46" s="103"/>
      <c r="VKW46" s="103"/>
      <c r="VKX46" s="103"/>
      <c r="VKY46" s="103"/>
      <c r="VKZ46" s="103"/>
      <c r="VLA46" s="103"/>
      <c r="VLB46" s="103"/>
      <c r="VLC46" s="103"/>
      <c r="VLD46" s="103"/>
      <c r="VLE46" s="103"/>
      <c r="VLF46" s="103"/>
      <c r="VLG46" s="103"/>
      <c r="VLH46" s="103"/>
      <c r="VLI46" s="103"/>
      <c r="VLJ46" s="103"/>
      <c r="VLK46" s="103"/>
      <c r="VLL46" s="103"/>
      <c r="VLM46" s="103"/>
      <c r="VLN46" s="103"/>
      <c r="VLO46" s="103"/>
      <c r="VLP46" s="103"/>
      <c r="VLQ46" s="103"/>
      <c r="VLR46" s="103"/>
      <c r="VLS46" s="103"/>
      <c r="VLT46" s="103"/>
      <c r="VLU46" s="103"/>
      <c r="VLV46" s="103"/>
      <c r="VLW46" s="103"/>
      <c r="VLX46" s="103"/>
      <c r="VLY46" s="103"/>
      <c r="VLZ46" s="103"/>
      <c r="VMA46" s="103"/>
      <c r="VMB46" s="103"/>
      <c r="VMC46" s="103"/>
      <c r="VMD46" s="103"/>
      <c r="VME46" s="103"/>
      <c r="VMF46" s="103"/>
      <c r="VMG46" s="103"/>
      <c r="VMH46" s="103"/>
      <c r="VMI46" s="103"/>
      <c r="VMJ46" s="103"/>
      <c r="VMK46" s="103"/>
      <c r="VML46" s="103"/>
      <c r="VMM46" s="103"/>
      <c r="VMN46" s="103"/>
      <c r="VMO46" s="103"/>
      <c r="VMP46" s="103"/>
      <c r="VMQ46" s="103"/>
      <c r="VMR46" s="103"/>
      <c r="VMS46" s="103"/>
      <c r="VMT46" s="103"/>
      <c r="VMU46" s="103"/>
      <c r="VMV46" s="103"/>
      <c r="VMW46" s="103"/>
      <c r="VMX46" s="103"/>
      <c r="VMY46" s="103"/>
      <c r="VMZ46" s="103"/>
      <c r="VNA46" s="103"/>
      <c r="VNB46" s="103"/>
      <c r="VNC46" s="103"/>
      <c r="VND46" s="103"/>
      <c r="VNE46" s="103"/>
      <c r="VNF46" s="103"/>
      <c r="VNG46" s="103"/>
      <c r="VNH46" s="103"/>
      <c r="VNI46" s="103"/>
      <c r="VNJ46" s="103"/>
      <c r="VNK46" s="103"/>
      <c r="VNL46" s="103"/>
      <c r="VNM46" s="103"/>
      <c r="VNN46" s="103"/>
      <c r="VNO46" s="103"/>
      <c r="VNP46" s="103"/>
      <c r="VNQ46" s="103"/>
      <c r="VNR46" s="103"/>
      <c r="VNS46" s="103"/>
      <c r="VNT46" s="103"/>
      <c r="VNU46" s="103"/>
      <c r="VNV46" s="103"/>
      <c r="VNW46" s="103"/>
      <c r="VNX46" s="103"/>
      <c r="VNY46" s="103"/>
      <c r="VNZ46" s="103"/>
      <c r="VOA46" s="103"/>
      <c r="VOB46" s="103"/>
      <c r="VOC46" s="103"/>
      <c r="VOD46" s="103"/>
      <c r="VOE46" s="103"/>
      <c r="VOF46" s="103"/>
      <c r="VOG46" s="103"/>
      <c r="VOH46" s="103"/>
      <c r="VOI46" s="103"/>
      <c r="VOJ46" s="103"/>
      <c r="VOK46" s="103"/>
      <c r="VOL46" s="103"/>
      <c r="VOM46" s="103"/>
      <c r="VON46" s="103"/>
      <c r="VOO46" s="103"/>
      <c r="VOP46" s="103"/>
      <c r="VOQ46" s="103"/>
      <c r="VOR46" s="103"/>
      <c r="VOS46" s="103"/>
      <c r="VOT46" s="103"/>
      <c r="VOU46" s="103"/>
      <c r="VOV46" s="103"/>
      <c r="VOW46" s="103"/>
      <c r="VOX46" s="103"/>
      <c r="VOY46" s="103"/>
      <c r="VOZ46" s="103"/>
      <c r="VPA46" s="103"/>
      <c r="VPB46" s="103"/>
      <c r="VPC46" s="103"/>
      <c r="VPD46" s="103"/>
      <c r="VPE46" s="103"/>
      <c r="VPF46" s="103"/>
      <c r="VPG46" s="103"/>
      <c r="VPH46" s="103"/>
      <c r="VPI46" s="103"/>
      <c r="VPJ46" s="103"/>
      <c r="VPK46" s="103"/>
      <c r="VPL46" s="103"/>
      <c r="VPM46" s="103"/>
      <c r="VPN46" s="103"/>
      <c r="VPO46" s="103"/>
      <c r="VPP46" s="103"/>
      <c r="VPQ46" s="103"/>
      <c r="VPR46" s="103"/>
      <c r="VPS46" s="103"/>
      <c r="VPT46" s="103"/>
      <c r="VPU46" s="103"/>
      <c r="VPV46" s="103"/>
      <c r="VPW46" s="103"/>
      <c r="VPX46" s="103"/>
      <c r="VPY46" s="103"/>
      <c r="VPZ46" s="103"/>
      <c r="VQA46" s="103"/>
      <c r="VQB46" s="103"/>
      <c r="VQC46" s="103"/>
      <c r="VQD46" s="103"/>
      <c r="VQE46" s="103"/>
      <c r="VQF46" s="103"/>
      <c r="VQG46" s="103"/>
      <c r="VQH46" s="103"/>
      <c r="VQI46" s="103"/>
      <c r="VQJ46" s="103"/>
      <c r="VQK46" s="103"/>
      <c r="VQL46" s="103"/>
      <c r="VQM46" s="103"/>
      <c r="VQN46" s="103"/>
      <c r="VQO46" s="103"/>
      <c r="VQP46" s="103"/>
      <c r="VQQ46" s="103"/>
      <c r="VQR46" s="103"/>
      <c r="VQS46" s="103"/>
      <c r="VQT46" s="103"/>
      <c r="VQU46" s="103"/>
      <c r="VQV46" s="103"/>
      <c r="VQW46" s="103"/>
      <c r="VQX46" s="103"/>
      <c r="VQY46" s="103"/>
      <c r="VQZ46" s="103"/>
      <c r="VRA46" s="103"/>
      <c r="VRB46" s="103"/>
      <c r="VRC46" s="103"/>
      <c r="VRD46" s="103"/>
      <c r="VRE46" s="103"/>
      <c r="VRF46" s="103"/>
      <c r="VRG46" s="103"/>
      <c r="VRH46" s="103"/>
      <c r="VRI46" s="103"/>
      <c r="VRJ46" s="103"/>
      <c r="VRK46" s="103"/>
      <c r="VRL46" s="103"/>
      <c r="VRM46" s="103"/>
      <c r="VRN46" s="103"/>
      <c r="VRO46" s="103"/>
      <c r="VRP46" s="103"/>
      <c r="VRQ46" s="103"/>
      <c r="VRR46" s="103"/>
      <c r="VRS46" s="103"/>
      <c r="VRT46" s="103"/>
      <c r="VRU46" s="103"/>
      <c r="VRV46" s="103"/>
      <c r="VRW46" s="103"/>
      <c r="VRX46" s="103"/>
      <c r="VRY46" s="103"/>
      <c r="VRZ46" s="103"/>
      <c r="VSA46" s="103"/>
      <c r="VSB46" s="103"/>
      <c r="VSC46" s="103"/>
      <c r="VSD46" s="103"/>
      <c r="VSE46" s="103"/>
      <c r="VSF46" s="103"/>
      <c r="VSG46" s="103"/>
      <c r="VSH46" s="103"/>
      <c r="VSI46" s="103"/>
      <c r="VSJ46" s="103"/>
      <c r="VSK46" s="103"/>
      <c r="VSL46" s="103"/>
      <c r="VSM46" s="103"/>
      <c r="VSN46" s="103"/>
      <c r="VSO46" s="103"/>
      <c r="VSP46" s="103"/>
      <c r="VSQ46" s="103"/>
      <c r="VSR46" s="103"/>
      <c r="VSS46" s="103"/>
      <c r="VST46" s="103"/>
      <c r="VSU46" s="103"/>
      <c r="VSV46" s="103"/>
      <c r="VSW46" s="103"/>
      <c r="VSX46" s="103"/>
      <c r="VSY46" s="103"/>
      <c r="VSZ46" s="103"/>
      <c r="VTA46" s="103"/>
      <c r="VTB46" s="103"/>
      <c r="VTC46" s="103"/>
      <c r="VTD46" s="103"/>
      <c r="VTE46" s="103"/>
      <c r="VTF46" s="103"/>
      <c r="VTG46" s="103"/>
      <c r="VTH46" s="103"/>
      <c r="VTI46" s="103"/>
      <c r="VTJ46" s="103"/>
      <c r="VTK46" s="103"/>
      <c r="VTL46" s="103"/>
      <c r="VTM46" s="103"/>
      <c r="VTN46" s="103"/>
      <c r="VTO46" s="103"/>
      <c r="VTP46" s="103"/>
      <c r="VTQ46" s="103"/>
      <c r="VTR46" s="103"/>
      <c r="VTS46" s="103"/>
      <c r="VTT46" s="103"/>
      <c r="VTU46" s="103"/>
      <c r="VTV46" s="103"/>
      <c r="VTW46" s="103"/>
      <c r="VTX46" s="103"/>
      <c r="VTY46" s="103"/>
      <c r="VTZ46" s="103"/>
      <c r="VUA46" s="103"/>
      <c r="VUB46" s="103"/>
      <c r="VUC46" s="103"/>
      <c r="VUD46" s="103"/>
      <c r="VUE46" s="103"/>
      <c r="VUF46" s="103"/>
      <c r="VUG46" s="103"/>
      <c r="VUH46" s="103"/>
      <c r="VUI46" s="103"/>
      <c r="VUJ46" s="103"/>
      <c r="VUK46" s="103"/>
      <c r="VUL46" s="103"/>
      <c r="VUM46" s="103"/>
      <c r="VUN46" s="103"/>
      <c r="VUO46" s="103"/>
      <c r="VUP46" s="103"/>
      <c r="VUQ46" s="103"/>
      <c r="VUR46" s="103"/>
      <c r="VUS46" s="103"/>
      <c r="VUT46" s="103"/>
      <c r="VUU46" s="103"/>
      <c r="VUV46" s="103"/>
      <c r="VUW46" s="103"/>
      <c r="VUX46" s="103"/>
      <c r="VUY46" s="103"/>
      <c r="VUZ46" s="103"/>
      <c r="VVA46" s="103"/>
      <c r="VVB46" s="103"/>
      <c r="VVC46" s="103"/>
      <c r="VVD46" s="103"/>
      <c r="VVE46" s="103"/>
      <c r="VVF46" s="103"/>
      <c r="VVG46" s="103"/>
      <c r="VVH46" s="103"/>
      <c r="VVI46" s="103"/>
      <c r="VVJ46" s="103"/>
      <c r="VVK46" s="103"/>
      <c r="VVL46" s="103"/>
      <c r="VVM46" s="103"/>
      <c r="VVN46" s="103"/>
      <c r="VVO46" s="103"/>
      <c r="VVP46" s="103"/>
      <c r="VVQ46" s="103"/>
      <c r="VVR46" s="103"/>
      <c r="VVS46" s="103"/>
      <c r="VVT46" s="103"/>
      <c r="VVU46" s="103"/>
      <c r="VVV46" s="103"/>
      <c r="VVW46" s="103"/>
      <c r="VVX46" s="103"/>
      <c r="VVY46" s="103"/>
      <c r="VVZ46" s="103"/>
      <c r="VWA46" s="103"/>
      <c r="VWB46" s="103"/>
      <c r="VWC46" s="103"/>
      <c r="VWD46" s="103"/>
      <c r="VWE46" s="103"/>
      <c r="VWF46" s="103"/>
      <c r="VWG46" s="103"/>
      <c r="VWH46" s="103"/>
      <c r="VWI46" s="103"/>
      <c r="VWJ46" s="103"/>
      <c r="VWK46" s="103"/>
      <c r="VWL46" s="103"/>
      <c r="VWM46" s="103"/>
      <c r="VWN46" s="103"/>
      <c r="VWO46" s="103"/>
      <c r="VWP46" s="103"/>
      <c r="VWQ46" s="103"/>
      <c r="VWR46" s="103"/>
      <c r="VWS46" s="103"/>
      <c r="VWT46" s="103"/>
      <c r="VWU46" s="103"/>
      <c r="VWV46" s="103"/>
      <c r="VWW46" s="103"/>
      <c r="VWX46" s="103"/>
      <c r="VWY46" s="103"/>
      <c r="VWZ46" s="103"/>
      <c r="VXA46" s="103"/>
      <c r="VXB46" s="103"/>
      <c r="VXC46" s="103"/>
      <c r="VXD46" s="103"/>
      <c r="VXE46" s="103"/>
      <c r="VXF46" s="103"/>
      <c r="VXG46" s="103"/>
      <c r="VXH46" s="103"/>
      <c r="VXI46" s="103"/>
      <c r="VXJ46" s="103"/>
      <c r="VXK46" s="103"/>
      <c r="VXL46" s="103"/>
      <c r="VXM46" s="103"/>
      <c r="VXN46" s="103"/>
      <c r="VXO46" s="103"/>
      <c r="VXP46" s="103"/>
      <c r="VXQ46" s="103"/>
      <c r="VXR46" s="103"/>
      <c r="VXS46" s="103"/>
      <c r="VXT46" s="103"/>
      <c r="VXU46" s="103"/>
      <c r="VXV46" s="103"/>
      <c r="VXW46" s="103"/>
      <c r="VXX46" s="103"/>
      <c r="VXY46" s="103"/>
      <c r="VXZ46" s="103"/>
      <c r="VYA46" s="103"/>
      <c r="VYB46" s="103"/>
      <c r="VYC46" s="103"/>
      <c r="VYD46" s="103"/>
      <c r="VYE46" s="103"/>
      <c r="VYF46" s="103"/>
      <c r="VYG46" s="103"/>
      <c r="VYH46" s="103"/>
      <c r="VYI46" s="103"/>
      <c r="VYJ46" s="103"/>
      <c r="VYK46" s="103"/>
      <c r="VYL46" s="103"/>
      <c r="VYM46" s="103"/>
      <c r="VYN46" s="103"/>
      <c r="VYO46" s="103"/>
      <c r="VYP46" s="103"/>
      <c r="VYQ46" s="103"/>
      <c r="VYR46" s="103"/>
      <c r="VYS46" s="103"/>
      <c r="VYT46" s="103"/>
      <c r="VYU46" s="103"/>
      <c r="VYV46" s="103"/>
      <c r="VYW46" s="103"/>
      <c r="VYX46" s="103"/>
      <c r="VYY46" s="103"/>
      <c r="VYZ46" s="103"/>
      <c r="VZA46" s="103"/>
      <c r="VZB46" s="103"/>
      <c r="VZC46" s="103"/>
      <c r="VZD46" s="103"/>
      <c r="VZE46" s="103"/>
      <c r="VZF46" s="103"/>
      <c r="VZG46" s="103"/>
      <c r="VZH46" s="103"/>
      <c r="VZI46" s="103"/>
      <c r="VZJ46" s="103"/>
      <c r="VZK46" s="103"/>
      <c r="VZL46" s="103"/>
      <c r="VZM46" s="103"/>
      <c r="VZN46" s="103"/>
      <c r="VZO46" s="103"/>
      <c r="VZP46" s="103"/>
      <c r="VZQ46" s="103"/>
      <c r="VZR46" s="103"/>
      <c r="VZS46" s="103"/>
      <c r="VZT46" s="103"/>
      <c r="VZU46" s="103"/>
      <c r="VZV46" s="103"/>
      <c r="VZW46" s="103"/>
      <c r="VZX46" s="103"/>
      <c r="VZY46" s="103"/>
      <c r="VZZ46" s="103"/>
      <c r="WAA46" s="103"/>
      <c r="WAB46" s="103"/>
      <c r="WAC46" s="103"/>
      <c r="WAD46" s="103"/>
      <c r="WAE46" s="103"/>
      <c r="WAF46" s="103"/>
      <c r="WAG46" s="103"/>
      <c r="WAH46" s="103"/>
      <c r="WAI46" s="103"/>
      <c r="WAJ46" s="103"/>
      <c r="WAK46" s="103"/>
      <c r="WAL46" s="103"/>
      <c r="WAM46" s="103"/>
      <c r="WAN46" s="103"/>
      <c r="WAO46" s="103"/>
      <c r="WAP46" s="103"/>
      <c r="WAQ46" s="103"/>
      <c r="WAR46" s="103"/>
      <c r="WAS46" s="103"/>
      <c r="WAT46" s="103"/>
      <c r="WAU46" s="103"/>
      <c r="WAV46" s="103"/>
      <c r="WAW46" s="103"/>
      <c r="WAX46" s="103"/>
      <c r="WAY46" s="103"/>
      <c r="WAZ46" s="103"/>
      <c r="WBA46" s="103"/>
      <c r="WBB46" s="103"/>
      <c r="WBC46" s="103"/>
      <c r="WBD46" s="103"/>
      <c r="WBE46" s="103"/>
      <c r="WBF46" s="103"/>
      <c r="WBG46" s="103"/>
      <c r="WBH46" s="103"/>
      <c r="WBI46" s="103"/>
      <c r="WBJ46" s="103"/>
      <c r="WBK46" s="103"/>
      <c r="WBL46" s="103"/>
      <c r="WBM46" s="103"/>
      <c r="WBN46" s="103"/>
      <c r="WBO46" s="103"/>
      <c r="WBP46" s="103"/>
      <c r="WBQ46" s="103"/>
      <c r="WBR46" s="103"/>
      <c r="WBS46" s="103"/>
      <c r="WBT46" s="103"/>
      <c r="WBU46" s="103"/>
      <c r="WBV46" s="103"/>
      <c r="WBW46" s="103"/>
      <c r="WBX46" s="103"/>
      <c r="WBY46" s="103"/>
      <c r="WBZ46" s="103"/>
      <c r="WCA46" s="103"/>
      <c r="WCB46" s="103"/>
      <c r="WCC46" s="103"/>
      <c r="WCD46" s="103"/>
      <c r="WCE46" s="103"/>
      <c r="WCF46" s="103"/>
      <c r="WCG46" s="103"/>
      <c r="WCH46" s="103"/>
      <c r="WCI46" s="103"/>
      <c r="WCJ46" s="103"/>
      <c r="WCK46" s="103"/>
      <c r="WCL46" s="103"/>
      <c r="WCM46" s="103"/>
      <c r="WCN46" s="103"/>
      <c r="WCO46" s="103"/>
      <c r="WCP46" s="103"/>
      <c r="WCQ46" s="103"/>
      <c r="WCR46" s="103"/>
      <c r="WCS46" s="103"/>
      <c r="WCT46" s="103"/>
      <c r="WCU46" s="103"/>
      <c r="WCV46" s="103"/>
      <c r="WCW46" s="103"/>
      <c r="WCX46" s="103"/>
      <c r="WCY46" s="103"/>
      <c r="WCZ46" s="103"/>
      <c r="WDA46" s="103"/>
      <c r="WDB46" s="103"/>
      <c r="WDC46" s="103"/>
      <c r="WDD46" s="103"/>
      <c r="WDE46" s="103"/>
      <c r="WDF46" s="103"/>
      <c r="WDG46" s="103"/>
      <c r="WDH46" s="103"/>
      <c r="WDI46" s="103"/>
      <c r="WDJ46" s="103"/>
      <c r="WDK46" s="103"/>
      <c r="WDL46" s="103"/>
      <c r="WDM46" s="103"/>
      <c r="WDN46" s="103"/>
      <c r="WDO46" s="103"/>
      <c r="WDP46" s="103"/>
      <c r="WDQ46" s="103"/>
      <c r="WDR46" s="103"/>
      <c r="WDS46" s="103"/>
      <c r="WDT46" s="103"/>
      <c r="WDU46" s="103"/>
      <c r="WDV46" s="103"/>
      <c r="WDW46" s="103"/>
      <c r="WDX46" s="103"/>
      <c r="WDY46" s="103"/>
      <c r="WDZ46" s="103"/>
      <c r="WEA46" s="103"/>
      <c r="WEB46" s="103"/>
      <c r="WEC46" s="103"/>
      <c r="WED46" s="103"/>
      <c r="WEE46" s="103"/>
      <c r="WEF46" s="103"/>
      <c r="WEG46" s="103"/>
      <c r="WEH46" s="103"/>
      <c r="WEI46" s="103"/>
      <c r="WEJ46" s="103"/>
      <c r="WEK46" s="103"/>
      <c r="WEL46" s="103"/>
      <c r="WEM46" s="103"/>
      <c r="WEN46" s="103"/>
      <c r="WEO46" s="103"/>
      <c r="WEP46" s="103"/>
      <c r="WEQ46" s="103"/>
      <c r="WER46" s="103"/>
      <c r="WES46" s="103"/>
      <c r="WET46" s="103"/>
      <c r="WEU46" s="103"/>
      <c r="WEV46" s="103"/>
      <c r="WEW46" s="103"/>
      <c r="WEX46" s="103"/>
      <c r="WEY46" s="103"/>
      <c r="WEZ46" s="103"/>
      <c r="WFA46" s="103"/>
      <c r="WFB46" s="103"/>
      <c r="WFC46" s="103"/>
      <c r="WFD46" s="103"/>
      <c r="WFE46" s="103"/>
      <c r="WFF46" s="103"/>
      <c r="WFG46" s="103"/>
      <c r="WFH46" s="103"/>
      <c r="WFI46" s="103"/>
      <c r="WFJ46" s="103"/>
      <c r="WFK46" s="103"/>
      <c r="WFL46" s="103"/>
      <c r="WFM46" s="103"/>
      <c r="WFN46" s="103"/>
      <c r="WFO46" s="103"/>
      <c r="WFP46" s="103"/>
      <c r="WFQ46" s="103"/>
      <c r="WFR46" s="103"/>
      <c r="WFS46" s="103"/>
      <c r="WFT46" s="103"/>
      <c r="WFU46" s="103"/>
      <c r="WFV46" s="103"/>
      <c r="WFW46" s="103"/>
      <c r="WFX46" s="103"/>
      <c r="WFY46" s="103"/>
      <c r="WFZ46" s="103"/>
      <c r="WGA46" s="103"/>
      <c r="WGB46" s="103"/>
      <c r="WGC46" s="103"/>
      <c r="WGD46" s="103"/>
      <c r="WGE46" s="103"/>
      <c r="WGF46" s="103"/>
      <c r="WGG46" s="103"/>
      <c r="WGH46" s="103"/>
      <c r="WGI46" s="103"/>
      <c r="WGJ46" s="103"/>
      <c r="WGK46" s="103"/>
      <c r="WGL46" s="103"/>
      <c r="WGM46" s="103"/>
      <c r="WGN46" s="103"/>
      <c r="WGO46" s="103"/>
      <c r="WGP46" s="103"/>
      <c r="WGQ46" s="103"/>
      <c r="WGR46" s="103"/>
      <c r="WGS46" s="103"/>
      <c r="WGT46" s="103"/>
      <c r="WGU46" s="103"/>
      <c r="WGV46" s="103"/>
      <c r="WGW46" s="103"/>
      <c r="WGX46" s="103"/>
      <c r="WGY46" s="103"/>
      <c r="WGZ46" s="103"/>
      <c r="WHA46" s="103"/>
      <c r="WHB46" s="103"/>
      <c r="WHC46" s="103"/>
      <c r="WHD46" s="103"/>
      <c r="WHE46" s="103"/>
      <c r="WHF46" s="103"/>
      <c r="WHG46" s="103"/>
      <c r="WHH46" s="103"/>
      <c r="WHI46" s="103"/>
      <c r="WHJ46" s="103"/>
      <c r="WHK46" s="103"/>
      <c r="WHL46" s="103"/>
      <c r="WHM46" s="103"/>
      <c r="WHN46" s="103"/>
      <c r="WHO46" s="103"/>
      <c r="WHP46" s="103"/>
      <c r="WHQ46" s="103"/>
      <c r="WHR46" s="103"/>
      <c r="WHS46" s="103"/>
      <c r="WHT46" s="103"/>
      <c r="WHU46" s="103"/>
      <c r="WHV46" s="103"/>
      <c r="WHW46" s="103"/>
      <c r="WHX46" s="103"/>
      <c r="WHY46" s="103"/>
      <c r="WHZ46" s="103"/>
      <c r="WIA46" s="103"/>
      <c r="WIB46" s="103"/>
      <c r="WIC46" s="103"/>
      <c r="WID46" s="103"/>
      <c r="WIE46" s="103"/>
      <c r="WIF46" s="103"/>
      <c r="WIG46" s="103"/>
      <c r="WIH46" s="103"/>
      <c r="WII46" s="103"/>
      <c r="WIJ46" s="103"/>
      <c r="WIK46" s="103"/>
      <c r="WIL46" s="103"/>
      <c r="WIM46" s="103"/>
      <c r="WIN46" s="103"/>
      <c r="WIO46" s="103"/>
      <c r="WIP46" s="103"/>
      <c r="WIQ46" s="103"/>
      <c r="WIR46" s="103"/>
      <c r="WIS46" s="103"/>
      <c r="WIT46" s="103"/>
      <c r="WIU46" s="103"/>
      <c r="WIV46" s="103"/>
      <c r="WIW46" s="103"/>
      <c r="WIX46" s="103"/>
      <c r="WIY46" s="103"/>
      <c r="WIZ46" s="103"/>
      <c r="WJA46" s="103"/>
      <c r="WJB46" s="103"/>
      <c r="WJC46" s="103"/>
      <c r="WJD46" s="103"/>
      <c r="WJE46" s="103"/>
      <c r="WJF46" s="103"/>
      <c r="WJG46" s="103"/>
      <c r="WJH46" s="103"/>
      <c r="WJI46" s="103"/>
      <c r="WJJ46" s="103"/>
      <c r="WJK46" s="103"/>
      <c r="WJL46" s="103"/>
      <c r="WJM46" s="103"/>
      <c r="WJN46" s="103"/>
      <c r="WJO46" s="103"/>
      <c r="WJP46" s="103"/>
      <c r="WJQ46" s="103"/>
      <c r="WJR46" s="103"/>
      <c r="WJS46" s="103"/>
      <c r="WJT46" s="103"/>
      <c r="WJU46" s="103"/>
      <c r="WJV46" s="103"/>
      <c r="WJW46" s="103"/>
      <c r="WJX46" s="103"/>
      <c r="WJY46" s="103"/>
      <c r="WJZ46" s="103"/>
      <c r="WKA46" s="103"/>
      <c r="WKB46" s="103"/>
      <c r="WKC46" s="103"/>
      <c r="WKD46" s="103"/>
      <c r="WKE46" s="103"/>
      <c r="WKF46" s="103"/>
      <c r="WKG46" s="103"/>
      <c r="WKH46" s="103"/>
      <c r="WKI46" s="103"/>
      <c r="WKJ46" s="103"/>
      <c r="WKK46" s="103"/>
      <c r="WKL46" s="103"/>
      <c r="WKM46" s="103"/>
      <c r="WKN46" s="103"/>
      <c r="WKO46" s="103"/>
      <c r="WKP46" s="103"/>
      <c r="WKQ46" s="103"/>
      <c r="WKR46" s="103"/>
      <c r="WKS46" s="103"/>
      <c r="WKT46" s="103"/>
      <c r="WKU46" s="103"/>
      <c r="WKV46" s="103"/>
      <c r="WKW46" s="103"/>
      <c r="WKX46" s="103"/>
      <c r="WKY46" s="103"/>
      <c r="WKZ46" s="103"/>
      <c r="WLA46" s="103"/>
      <c r="WLB46" s="103"/>
      <c r="WLC46" s="103"/>
      <c r="WLD46" s="103"/>
      <c r="WLE46" s="103"/>
      <c r="WLF46" s="103"/>
      <c r="WLG46" s="103"/>
      <c r="WLH46" s="103"/>
      <c r="WLI46" s="103"/>
      <c r="WLJ46" s="103"/>
      <c r="WLK46" s="103"/>
      <c r="WLL46" s="103"/>
      <c r="WLM46" s="103"/>
      <c r="WLN46" s="103"/>
      <c r="WLO46" s="103"/>
      <c r="WLP46" s="103"/>
      <c r="WLQ46" s="103"/>
      <c r="WLR46" s="103"/>
      <c r="WLS46" s="103"/>
      <c r="WLT46" s="103"/>
      <c r="WLU46" s="103"/>
      <c r="WLV46" s="103"/>
      <c r="WLW46" s="103"/>
      <c r="WLX46" s="103"/>
      <c r="WLY46" s="103"/>
      <c r="WLZ46" s="103"/>
      <c r="WMA46" s="103"/>
      <c r="WMB46" s="103"/>
      <c r="WMC46" s="103"/>
      <c r="WMD46" s="103"/>
      <c r="WME46" s="103"/>
      <c r="WMF46" s="103"/>
      <c r="WMG46" s="103"/>
      <c r="WMH46" s="103"/>
      <c r="WMI46" s="103"/>
      <c r="WMJ46" s="103"/>
      <c r="WMK46" s="103"/>
      <c r="WML46" s="103"/>
      <c r="WMM46" s="103"/>
      <c r="WMN46" s="103"/>
      <c r="WMO46" s="103"/>
      <c r="WMP46" s="103"/>
      <c r="WMQ46" s="103"/>
      <c r="WMR46" s="103"/>
      <c r="WMS46" s="103"/>
      <c r="WMT46" s="103"/>
      <c r="WMU46" s="103"/>
      <c r="WMV46" s="103"/>
      <c r="WMW46" s="103"/>
      <c r="WMX46" s="103"/>
      <c r="WMY46" s="103"/>
      <c r="WMZ46" s="103"/>
      <c r="WNA46" s="103"/>
      <c r="WNB46" s="103"/>
      <c r="WNC46" s="103"/>
      <c r="WND46" s="103"/>
      <c r="WNE46" s="103"/>
      <c r="WNF46" s="103"/>
      <c r="WNG46" s="103"/>
      <c r="WNH46" s="103"/>
      <c r="WNI46" s="103"/>
      <c r="WNJ46" s="103"/>
      <c r="WNK46" s="103"/>
      <c r="WNL46" s="103"/>
      <c r="WNM46" s="103"/>
      <c r="WNN46" s="103"/>
      <c r="WNO46" s="103"/>
      <c r="WNP46" s="103"/>
      <c r="WNQ46" s="103"/>
      <c r="WNR46" s="103"/>
      <c r="WNS46" s="103"/>
      <c r="WNT46" s="103"/>
      <c r="WNU46" s="103"/>
      <c r="WNV46" s="103"/>
      <c r="WNW46" s="103"/>
      <c r="WNX46" s="103"/>
      <c r="WNY46" s="103"/>
      <c r="WNZ46" s="103"/>
      <c r="WOA46" s="103"/>
      <c r="WOB46" s="103"/>
      <c r="WOC46" s="103"/>
      <c r="WOD46" s="103"/>
      <c r="WOE46" s="103"/>
      <c r="WOF46" s="103"/>
      <c r="WOG46" s="103"/>
      <c r="WOH46" s="103"/>
      <c r="WOI46" s="103"/>
      <c r="WOJ46" s="103"/>
      <c r="WOK46" s="103"/>
      <c r="WOL46" s="103"/>
      <c r="WOM46" s="103"/>
      <c r="WON46" s="103"/>
      <c r="WOO46" s="103"/>
      <c r="WOP46" s="103"/>
      <c r="WOQ46" s="103"/>
      <c r="WOR46" s="103"/>
      <c r="WOS46" s="103"/>
      <c r="WOT46" s="103"/>
      <c r="WOU46" s="103"/>
      <c r="WOV46" s="103"/>
      <c r="WOW46" s="103"/>
      <c r="WOX46" s="103"/>
      <c r="WOY46" s="103"/>
      <c r="WOZ46" s="103"/>
      <c r="WPA46" s="103"/>
      <c r="WPB46" s="103"/>
      <c r="WPC46" s="103"/>
      <c r="WPD46" s="103"/>
      <c r="WPE46" s="103"/>
      <c r="WPF46" s="103"/>
      <c r="WPG46" s="103"/>
      <c r="WPH46" s="103"/>
      <c r="WPI46" s="103"/>
      <c r="WPJ46" s="103"/>
      <c r="WPK46" s="103"/>
      <c r="WPL46" s="103"/>
      <c r="WPM46" s="103"/>
      <c r="WPN46" s="103"/>
      <c r="WPO46" s="103"/>
      <c r="WPP46" s="103"/>
      <c r="WPQ46" s="103"/>
      <c r="WPR46" s="103"/>
      <c r="WPS46" s="103"/>
      <c r="WPT46" s="103"/>
      <c r="WPU46" s="103"/>
      <c r="WPV46" s="103"/>
      <c r="WPW46" s="103"/>
      <c r="WPX46" s="103"/>
      <c r="WPY46" s="103"/>
      <c r="WPZ46" s="103"/>
      <c r="WQA46" s="103"/>
      <c r="WQB46" s="103"/>
      <c r="WQC46" s="103"/>
      <c r="WQD46" s="103"/>
      <c r="WQE46" s="103"/>
      <c r="WQF46" s="103"/>
      <c r="WQG46" s="103"/>
      <c r="WQH46" s="103"/>
      <c r="WQI46" s="103"/>
      <c r="WQJ46" s="103"/>
      <c r="WQK46" s="103"/>
      <c r="WQL46" s="103"/>
      <c r="WQM46" s="103"/>
      <c r="WQN46" s="103"/>
      <c r="WQO46" s="103"/>
      <c r="WQP46" s="103"/>
      <c r="WQQ46" s="103"/>
      <c r="WQR46" s="103"/>
      <c r="WQS46" s="103"/>
      <c r="WQT46" s="103"/>
      <c r="WQU46" s="103"/>
      <c r="WQV46" s="103"/>
      <c r="WQW46" s="103"/>
      <c r="WQX46" s="103"/>
      <c r="WQY46" s="103"/>
      <c r="WQZ46" s="103"/>
      <c r="WRA46" s="103"/>
      <c r="WRB46" s="103"/>
      <c r="WRC46" s="103"/>
      <c r="WRD46" s="103"/>
      <c r="WRE46" s="103"/>
      <c r="WRF46" s="103"/>
      <c r="WRG46" s="103"/>
      <c r="WRH46" s="103"/>
      <c r="WRI46" s="103"/>
      <c r="WRJ46" s="103"/>
      <c r="WRK46" s="103"/>
      <c r="WRL46" s="103"/>
      <c r="WRM46" s="103"/>
      <c r="WRN46" s="103"/>
      <c r="WRO46" s="103"/>
      <c r="WRP46" s="103"/>
      <c r="WRQ46" s="103"/>
      <c r="WRR46" s="103"/>
      <c r="WRS46" s="103"/>
      <c r="WRT46" s="103"/>
      <c r="WRU46" s="103"/>
      <c r="WRV46" s="103"/>
      <c r="WRW46" s="103"/>
      <c r="WRX46" s="103"/>
      <c r="WRY46" s="103"/>
      <c r="WRZ46" s="103"/>
      <c r="WSA46" s="103"/>
      <c r="WSB46" s="103"/>
      <c r="WSC46" s="103"/>
      <c r="WSD46" s="103"/>
      <c r="WSE46" s="103"/>
      <c r="WSF46" s="103"/>
      <c r="WSG46" s="103"/>
      <c r="WSH46" s="103"/>
      <c r="WSI46" s="103"/>
      <c r="WSJ46" s="103"/>
      <c r="WSK46" s="103"/>
      <c r="WSL46" s="103"/>
      <c r="WSM46" s="103"/>
      <c r="WSN46" s="103"/>
      <c r="WSO46" s="103"/>
      <c r="WSP46" s="103"/>
      <c r="WSQ46" s="103"/>
      <c r="WSR46" s="103"/>
      <c r="WSS46" s="103"/>
      <c r="WST46" s="103"/>
      <c r="WSU46" s="103"/>
      <c r="WSV46" s="103"/>
      <c r="WSW46" s="103"/>
      <c r="WSX46" s="103"/>
      <c r="WSY46" s="103"/>
      <c r="WSZ46" s="103"/>
      <c r="WTA46" s="103"/>
      <c r="WTB46" s="103"/>
      <c r="WTC46" s="103"/>
      <c r="WTD46" s="103"/>
      <c r="WTE46" s="103"/>
      <c r="WTF46" s="103"/>
      <c r="WTG46" s="103"/>
      <c r="WTH46" s="103"/>
      <c r="WTI46" s="103"/>
      <c r="WTJ46" s="103"/>
      <c r="WTK46" s="103"/>
      <c r="WTL46" s="103"/>
      <c r="WTM46" s="103"/>
      <c r="WTN46" s="103"/>
      <c r="WTO46" s="103"/>
      <c r="WTP46" s="103"/>
      <c r="WTQ46" s="103"/>
      <c r="WTR46" s="103"/>
      <c r="WTS46" s="103"/>
      <c r="WTT46" s="103"/>
      <c r="WTU46" s="103"/>
      <c r="WTV46" s="103"/>
      <c r="WTW46" s="103"/>
      <c r="WTX46" s="103"/>
      <c r="WTY46" s="103"/>
      <c r="WTZ46" s="103"/>
      <c r="WUA46" s="103"/>
      <c r="WUB46" s="103"/>
      <c r="WUC46" s="103"/>
      <c r="WUD46" s="103"/>
      <c r="WUE46" s="103"/>
      <c r="WUF46" s="103"/>
      <c r="WUG46" s="103"/>
      <c r="WUH46" s="103"/>
      <c r="WUI46" s="103"/>
      <c r="WUJ46" s="103"/>
      <c r="WUK46" s="103"/>
      <c r="WUL46" s="103"/>
      <c r="WUM46" s="103"/>
      <c r="WUN46" s="103"/>
      <c r="WUO46" s="103"/>
      <c r="WUP46" s="103"/>
      <c r="WUQ46" s="103"/>
      <c r="WUR46" s="103"/>
      <c r="WUS46" s="103"/>
      <c r="WUT46" s="103"/>
      <c r="WUU46" s="103"/>
      <c r="WUV46" s="103"/>
      <c r="WUW46" s="103"/>
      <c r="WUX46" s="103"/>
      <c r="WUY46" s="103"/>
      <c r="WUZ46" s="103"/>
      <c r="WVA46" s="103"/>
      <c r="WVB46" s="103"/>
      <c r="WVC46" s="103"/>
      <c r="WVD46" s="103"/>
      <c r="WVE46" s="103"/>
      <c r="WVF46" s="103"/>
      <c r="WVG46" s="103"/>
      <c r="WVH46" s="103"/>
      <c r="WVI46" s="103"/>
      <c r="WVJ46" s="103"/>
      <c r="WVK46" s="103"/>
      <c r="WVL46" s="103"/>
      <c r="WVM46" s="103"/>
      <c r="WVN46" s="103"/>
      <c r="WVO46" s="103"/>
      <c r="WVP46" s="103"/>
      <c r="WVQ46" s="103"/>
      <c r="WVR46" s="103"/>
      <c r="WVS46" s="103"/>
      <c r="WVT46" s="103"/>
      <c r="WVU46" s="103"/>
      <c r="WVV46" s="103"/>
      <c r="WVW46" s="103"/>
      <c r="WVX46" s="103"/>
      <c r="WVY46" s="103"/>
      <c r="WVZ46" s="103"/>
      <c r="WWA46" s="103"/>
      <c r="WWB46" s="103"/>
      <c r="WWC46" s="103"/>
      <c r="WWD46" s="103"/>
      <c r="WWE46" s="103"/>
      <c r="WWF46" s="103"/>
      <c r="WWG46" s="103"/>
      <c r="WWH46" s="103"/>
      <c r="WWI46" s="103"/>
    </row>
    <row r="47" spans="1:16155" s="114" customFormat="1" ht="14" x14ac:dyDescent="0.2">
      <c r="A47" s="65"/>
      <c r="B47" s="109"/>
      <c r="C47" s="110"/>
      <c r="D47" s="110"/>
      <c r="E47" s="110"/>
      <c r="F47" s="110"/>
      <c r="G47" s="111"/>
      <c r="H47" s="112"/>
      <c r="I47" s="112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3"/>
      <c r="AA47" s="68"/>
      <c r="AB47" s="68"/>
      <c r="AC47" s="65"/>
      <c r="AD47" s="65"/>
      <c r="AE47" s="65"/>
      <c r="AF47" s="65"/>
      <c r="AG47" s="65"/>
      <c r="AH47" s="65"/>
      <c r="AI47" s="65"/>
      <c r="AJ47" s="65"/>
      <c r="AK47" s="65"/>
      <c r="AL47" s="65"/>
      <c r="AM47" s="65"/>
      <c r="AN47" s="65"/>
      <c r="AO47" s="65"/>
      <c r="AP47" s="65"/>
      <c r="AQ47" s="65"/>
      <c r="AR47" s="65"/>
      <c r="AS47" s="65"/>
      <c r="AT47" s="65"/>
      <c r="AU47" s="65"/>
      <c r="AV47" s="65"/>
      <c r="AW47" s="65"/>
      <c r="AX47" s="65"/>
      <c r="AY47" s="65"/>
      <c r="AZ47" s="65"/>
      <c r="BA47" s="65"/>
      <c r="BB47" s="65"/>
      <c r="BC47" s="65"/>
      <c r="BD47" s="65"/>
      <c r="BE47" s="65"/>
      <c r="BF47" s="65"/>
      <c r="BG47" s="65"/>
      <c r="BH47" s="65"/>
      <c r="BI47" s="65"/>
      <c r="BJ47" s="65"/>
      <c r="BK47" s="65"/>
      <c r="BL47" s="65"/>
      <c r="BM47" s="65"/>
      <c r="BN47" s="65"/>
      <c r="BO47" s="65"/>
      <c r="BP47" s="65"/>
      <c r="BQ47" s="65"/>
      <c r="BR47" s="65"/>
      <c r="BS47" s="65"/>
      <c r="BT47" s="65"/>
      <c r="BU47" s="65"/>
      <c r="BV47" s="65"/>
      <c r="BW47" s="65"/>
      <c r="BX47" s="65"/>
      <c r="BY47" s="65"/>
      <c r="BZ47" s="65"/>
      <c r="CA47" s="65"/>
      <c r="CB47" s="65"/>
      <c r="CC47" s="65"/>
      <c r="CD47" s="65"/>
      <c r="CE47" s="65"/>
      <c r="CF47" s="65"/>
      <c r="CG47" s="65"/>
      <c r="CH47" s="65"/>
      <c r="CI47" s="65"/>
      <c r="CJ47" s="65"/>
      <c r="CK47" s="65"/>
      <c r="CL47" s="65"/>
      <c r="CM47" s="65"/>
      <c r="CN47" s="65"/>
      <c r="CO47" s="65"/>
      <c r="CP47" s="65"/>
      <c r="CQ47" s="65"/>
      <c r="CR47" s="65"/>
      <c r="CS47" s="65"/>
      <c r="CT47" s="65"/>
      <c r="CU47" s="65"/>
      <c r="CV47" s="65"/>
      <c r="CW47" s="65"/>
      <c r="CX47" s="65"/>
      <c r="CY47" s="65"/>
      <c r="CZ47" s="65"/>
      <c r="DA47" s="65"/>
      <c r="DB47" s="65"/>
      <c r="DC47" s="65"/>
      <c r="DD47" s="65"/>
      <c r="DE47" s="65"/>
      <c r="DF47" s="65"/>
      <c r="DG47" s="65"/>
      <c r="DH47" s="65"/>
      <c r="DI47" s="65"/>
      <c r="DJ47" s="65"/>
      <c r="DK47" s="65"/>
      <c r="DL47" s="65"/>
      <c r="DM47" s="65"/>
      <c r="DN47" s="65"/>
      <c r="DO47" s="65"/>
      <c r="DP47" s="65"/>
      <c r="DQ47" s="65"/>
      <c r="DR47" s="65"/>
      <c r="DS47" s="65"/>
      <c r="DT47" s="65"/>
      <c r="DU47" s="65"/>
      <c r="DV47" s="65"/>
      <c r="DW47" s="65"/>
      <c r="DX47" s="65"/>
      <c r="DY47" s="65"/>
      <c r="DZ47" s="65"/>
      <c r="EA47" s="65"/>
      <c r="EB47" s="65"/>
      <c r="EC47" s="65"/>
      <c r="ED47" s="65"/>
      <c r="EE47" s="65"/>
      <c r="EF47" s="65"/>
      <c r="EG47" s="65"/>
      <c r="EH47" s="65"/>
      <c r="EI47" s="65"/>
      <c r="EJ47" s="65"/>
      <c r="EK47" s="65"/>
      <c r="EL47" s="65"/>
      <c r="EM47" s="65"/>
      <c r="EN47" s="65"/>
      <c r="EO47" s="65"/>
      <c r="EP47" s="65"/>
      <c r="EQ47" s="65"/>
      <c r="ER47" s="65"/>
      <c r="ES47" s="65"/>
      <c r="ET47" s="65"/>
      <c r="EU47" s="65"/>
      <c r="EV47" s="65"/>
      <c r="EW47" s="65"/>
      <c r="EX47" s="65"/>
      <c r="EY47" s="65"/>
      <c r="EZ47" s="65"/>
      <c r="FA47" s="65"/>
      <c r="FB47" s="65"/>
      <c r="FC47" s="65"/>
      <c r="FD47" s="65"/>
      <c r="FE47" s="65"/>
      <c r="FF47" s="65"/>
      <c r="FG47" s="65"/>
      <c r="FH47" s="65"/>
      <c r="FI47" s="65"/>
      <c r="FJ47" s="65"/>
      <c r="FK47" s="65"/>
      <c r="FL47" s="65"/>
      <c r="FM47" s="65"/>
      <c r="FN47" s="65"/>
      <c r="FO47" s="65"/>
      <c r="FP47" s="65"/>
      <c r="FQ47" s="65"/>
      <c r="FR47" s="65"/>
      <c r="FS47" s="65"/>
      <c r="FT47" s="65"/>
      <c r="FU47" s="65"/>
      <c r="FV47" s="65"/>
      <c r="FW47" s="65"/>
      <c r="FX47" s="65"/>
      <c r="FY47" s="65"/>
      <c r="FZ47" s="65"/>
      <c r="GA47" s="65"/>
      <c r="GB47" s="65"/>
      <c r="GC47" s="65"/>
      <c r="GD47" s="65"/>
      <c r="GE47" s="65"/>
      <c r="GF47" s="65"/>
      <c r="GG47" s="65"/>
      <c r="GH47" s="65"/>
      <c r="GI47" s="65"/>
      <c r="GJ47" s="65"/>
      <c r="GK47" s="65"/>
      <c r="GL47" s="65"/>
      <c r="GM47" s="65"/>
      <c r="GN47" s="65"/>
      <c r="GO47" s="65"/>
      <c r="GP47" s="65"/>
      <c r="GQ47" s="65"/>
      <c r="GR47" s="65"/>
      <c r="GS47" s="65"/>
      <c r="GT47" s="65"/>
      <c r="GU47" s="65"/>
      <c r="GV47" s="65"/>
      <c r="GW47" s="65"/>
      <c r="GX47" s="65"/>
      <c r="GY47" s="65"/>
      <c r="GZ47" s="65"/>
      <c r="HA47" s="65"/>
      <c r="HB47" s="65"/>
      <c r="HC47" s="65"/>
      <c r="HD47" s="65"/>
      <c r="HE47" s="65"/>
      <c r="HF47" s="65"/>
      <c r="HG47" s="65"/>
      <c r="HH47" s="65"/>
      <c r="HI47" s="65"/>
      <c r="HJ47" s="65"/>
      <c r="HK47" s="65"/>
      <c r="HL47" s="65"/>
      <c r="HM47" s="65"/>
      <c r="HN47" s="65"/>
      <c r="HO47" s="65"/>
      <c r="HP47" s="65"/>
      <c r="HQ47" s="65"/>
      <c r="HR47" s="65"/>
      <c r="HS47" s="65"/>
      <c r="HT47" s="65"/>
      <c r="HU47" s="65"/>
      <c r="HV47" s="65"/>
      <c r="HW47" s="65"/>
      <c r="HX47" s="65"/>
      <c r="HY47" s="65"/>
      <c r="HZ47" s="65"/>
      <c r="IA47" s="65"/>
      <c r="IB47" s="65"/>
      <c r="IC47" s="65"/>
      <c r="ID47" s="65"/>
      <c r="IE47" s="65"/>
      <c r="IF47" s="65"/>
      <c r="IG47" s="65"/>
      <c r="IH47" s="65"/>
      <c r="II47" s="65"/>
      <c r="IJ47" s="65"/>
      <c r="IK47" s="65"/>
      <c r="IL47" s="65"/>
      <c r="IM47" s="65"/>
      <c r="IN47" s="65"/>
      <c r="IO47" s="65"/>
      <c r="IP47" s="65"/>
      <c r="IQ47" s="65"/>
      <c r="IR47" s="65"/>
      <c r="IS47" s="65"/>
      <c r="IT47" s="65"/>
      <c r="IU47" s="65"/>
      <c r="IV47" s="65"/>
      <c r="IW47" s="65"/>
      <c r="IX47" s="65"/>
      <c r="IY47" s="65"/>
      <c r="IZ47" s="65"/>
      <c r="JA47" s="65"/>
      <c r="JB47" s="65"/>
      <c r="JC47" s="65"/>
      <c r="JD47" s="65"/>
      <c r="JE47" s="65"/>
      <c r="JF47" s="65"/>
      <c r="JG47" s="65"/>
      <c r="JH47" s="65"/>
      <c r="JI47" s="65"/>
      <c r="JJ47" s="65"/>
      <c r="JK47" s="65"/>
      <c r="JL47" s="65"/>
      <c r="JM47" s="65"/>
      <c r="JN47" s="65"/>
      <c r="JO47" s="65"/>
      <c r="JP47" s="65"/>
      <c r="JQ47" s="65"/>
      <c r="JR47" s="65"/>
      <c r="JS47" s="65"/>
      <c r="JT47" s="65"/>
      <c r="JU47" s="65"/>
      <c r="JV47" s="65"/>
      <c r="JW47" s="65"/>
      <c r="JX47" s="65"/>
      <c r="JY47" s="65"/>
      <c r="JZ47" s="65"/>
      <c r="KA47" s="65"/>
      <c r="KB47" s="65"/>
      <c r="KC47" s="65"/>
      <c r="KD47" s="65"/>
      <c r="KE47" s="65"/>
      <c r="KF47" s="65"/>
      <c r="KG47" s="65"/>
      <c r="KH47" s="65"/>
      <c r="KI47" s="65"/>
      <c r="KJ47" s="65"/>
      <c r="KK47" s="65"/>
      <c r="KL47" s="65"/>
      <c r="KM47" s="65"/>
      <c r="KN47" s="65"/>
      <c r="KO47" s="65"/>
      <c r="KP47" s="65"/>
      <c r="KQ47" s="65"/>
      <c r="KR47" s="65"/>
      <c r="KS47" s="65"/>
      <c r="KT47" s="65"/>
      <c r="KU47" s="65"/>
      <c r="KV47" s="65"/>
      <c r="KW47" s="65"/>
      <c r="KX47" s="65"/>
      <c r="KY47" s="65"/>
      <c r="KZ47" s="65"/>
      <c r="LA47" s="65"/>
      <c r="LB47" s="65"/>
      <c r="LC47" s="65"/>
      <c r="LD47" s="65"/>
      <c r="LE47" s="65"/>
      <c r="LF47" s="65"/>
      <c r="LG47" s="65"/>
      <c r="LH47" s="65"/>
      <c r="LI47" s="65"/>
      <c r="LJ47" s="65"/>
      <c r="LK47" s="65"/>
      <c r="LL47" s="65"/>
      <c r="LM47" s="65"/>
      <c r="LN47" s="65"/>
      <c r="LO47" s="65"/>
      <c r="LP47" s="65"/>
      <c r="LQ47" s="65"/>
      <c r="LR47" s="65"/>
      <c r="LS47" s="65"/>
      <c r="LT47" s="65"/>
      <c r="LU47" s="65"/>
      <c r="LV47" s="65"/>
      <c r="LW47" s="65"/>
      <c r="LX47" s="65"/>
      <c r="LY47" s="65"/>
      <c r="LZ47" s="65"/>
      <c r="MA47" s="65"/>
      <c r="MB47" s="65"/>
      <c r="MC47" s="65"/>
      <c r="MD47" s="65"/>
      <c r="ME47" s="65"/>
      <c r="MF47" s="65"/>
      <c r="MG47" s="65"/>
      <c r="MH47" s="65"/>
      <c r="MI47" s="65"/>
      <c r="MJ47" s="65"/>
      <c r="MK47" s="65"/>
      <c r="ML47" s="65"/>
      <c r="MM47" s="65"/>
      <c r="MN47" s="65"/>
      <c r="MO47" s="65"/>
      <c r="MP47" s="65"/>
      <c r="MQ47" s="65"/>
      <c r="MR47" s="65"/>
      <c r="MS47" s="65"/>
      <c r="MT47" s="65"/>
      <c r="MU47" s="65"/>
      <c r="MV47" s="65"/>
      <c r="MW47" s="65"/>
      <c r="MX47" s="65"/>
      <c r="MY47" s="65"/>
      <c r="MZ47" s="65"/>
      <c r="NA47" s="65"/>
      <c r="NB47" s="65"/>
      <c r="NC47" s="65"/>
      <c r="ND47" s="65"/>
      <c r="NE47" s="65"/>
      <c r="NF47" s="65"/>
      <c r="NG47" s="65"/>
      <c r="NH47" s="65"/>
      <c r="NI47" s="65"/>
      <c r="NJ47" s="65"/>
      <c r="NK47" s="65"/>
      <c r="NL47" s="65"/>
      <c r="NM47" s="65"/>
      <c r="NN47" s="65"/>
      <c r="NO47" s="65"/>
      <c r="NP47" s="65"/>
      <c r="NQ47" s="65"/>
      <c r="NR47" s="65"/>
      <c r="NS47" s="65"/>
      <c r="NT47" s="65"/>
      <c r="NU47" s="65"/>
      <c r="NV47" s="65"/>
      <c r="NW47" s="65"/>
      <c r="NX47" s="65"/>
      <c r="NY47" s="65"/>
      <c r="NZ47" s="65"/>
      <c r="OA47" s="65"/>
      <c r="OB47" s="65"/>
      <c r="OC47" s="65"/>
      <c r="OD47" s="65"/>
      <c r="OE47" s="65"/>
      <c r="OF47" s="65"/>
      <c r="OG47" s="65"/>
      <c r="OH47" s="65"/>
      <c r="OI47" s="65"/>
      <c r="OJ47" s="65"/>
      <c r="OK47" s="65"/>
      <c r="OL47" s="65"/>
      <c r="OM47" s="65"/>
      <c r="ON47" s="65"/>
      <c r="OO47" s="65"/>
      <c r="OP47" s="65"/>
      <c r="OQ47" s="65"/>
      <c r="OR47" s="65"/>
      <c r="OS47" s="65"/>
      <c r="OT47" s="65"/>
      <c r="OU47" s="65"/>
      <c r="OV47" s="65"/>
      <c r="OW47" s="65"/>
      <c r="OX47" s="65"/>
      <c r="OY47" s="65"/>
      <c r="OZ47" s="65"/>
      <c r="PA47" s="65"/>
      <c r="PB47" s="65"/>
      <c r="PC47" s="65"/>
      <c r="PD47" s="65"/>
      <c r="PE47" s="65"/>
      <c r="PF47" s="65"/>
      <c r="PG47" s="65"/>
      <c r="PH47" s="65"/>
      <c r="PI47" s="65"/>
      <c r="PJ47" s="65"/>
      <c r="PK47" s="65"/>
      <c r="PL47" s="65"/>
      <c r="PM47" s="65"/>
      <c r="PN47" s="65"/>
      <c r="PO47" s="65"/>
      <c r="PP47" s="65"/>
      <c r="PQ47" s="65"/>
      <c r="PR47" s="65"/>
      <c r="PS47" s="65"/>
      <c r="PT47" s="65"/>
      <c r="PU47" s="65"/>
      <c r="PV47" s="65"/>
      <c r="PW47" s="65"/>
      <c r="PX47" s="65"/>
      <c r="PY47" s="65"/>
      <c r="PZ47" s="65"/>
      <c r="QA47" s="65"/>
      <c r="QB47" s="65"/>
      <c r="QC47" s="65"/>
      <c r="QD47" s="65"/>
      <c r="QE47" s="65"/>
      <c r="QF47" s="65"/>
      <c r="QG47" s="65"/>
      <c r="QH47" s="65"/>
      <c r="QI47" s="65"/>
      <c r="QJ47" s="65"/>
      <c r="QK47" s="65"/>
      <c r="QL47" s="65"/>
      <c r="QM47" s="65"/>
      <c r="QN47" s="65"/>
      <c r="QO47" s="65"/>
      <c r="QP47" s="65"/>
      <c r="QQ47" s="65"/>
      <c r="QR47" s="65"/>
      <c r="QS47" s="65"/>
      <c r="QT47" s="65"/>
      <c r="QU47" s="65"/>
      <c r="QV47" s="65"/>
      <c r="QW47" s="65"/>
      <c r="QX47" s="65"/>
      <c r="QY47" s="65"/>
      <c r="QZ47" s="65"/>
      <c r="RA47" s="65"/>
      <c r="RB47" s="65"/>
      <c r="RC47" s="65"/>
      <c r="RD47" s="65"/>
      <c r="RE47" s="65"/>
      <c r="RF47" s="65"/>
      <c r="RG47" s="65"/>
      <c r="RH47" s="65"/>
      <c r="RI47" s="65"/>
      <c r="RJ47" s="65"/>
      <c r="RK47" s="65"/>
      <c r="RL47" s="65"/>
      <c r="RM47" s="65"/>
      <c r="RN47" s="65"/>
      <c r="RO47" s="65"/>
      <c r="RP47" s="65"/>
      <c r="RQ47" s="65"/>
      <c r="RR47" s="65"/>
      <c r="RS47" s="65"/>
      <c r="RT47" s="65"/>
      <c r="RU47" s="65"/>
      <c r="RV47" s="65"/>
      <c r="RW47" s="65"/>
      <c r="RX47" s="65"/>
      <c r="RY47" s="65"/>
      <c r="RZ47" s="65"/>
      <c r="SA47" s="65"/>
      <c r="SB47" s="65"/>
      <c r="SC47" s="65"/>
      <c r="SD47" s="65"/>
      <c r="SE47" s="65"/>
      <c r="SF47" s="65"/>
      <c r="SG47" s="65"/>
      <c r="SH47" s="65"/>
      <c r="SI47" s="65"/>
      <c r="SJ47" s="65"/>
      <c r="SK47" s="65"/>
      <c r="SL47" s="65"/>
      <c r="SM47" s="65"/>
      <c r="SN47" s="65"/>
      <c r="SO47" s="65"/>
      <c r="SP47" s="65"/>
      <c r="SQ47" s="65"/>
      <c r="SR47" s="65"/>
      <c r="SS47" s="65"/>
      <c r="ST47" s="65"/>
      <c r="SU47" s="65"/>
      <c r="SV47" s="65"/>
      <c r="SW47" s="65"/>
      <c r="SX47" s="65"/>
      <c r="SY47" s="65"/>
      <c r="SZ47" s="65"/>
      <c r="TA47" s="65"/>
      <c r="TB47" s="65"/>
      <c r="TC47" s="65"/>
      <c r="TD47" s="65"/>
      <c r="TE47" s="65"/>
      <c r="TF47" s="65"/>
      <c r="TG47" s="65"/>
      <c r="TH47" s="65"/>
      <c r="TI47" s="65"/>
      <c r="TJ47" s="65"/>
      <c r="TK47" s="65"/>
      <c r="TL47" s="65"/>
      <c r="TM47" s="65"/>
      <c r="TN47" s="65"/>
      <c r="TO47" s="65"/>
      <c r="TP47" s="65"/>
      <c r="TQ47" s="65"/>
      <c r="TR47" s="65"/>
      <c r="TS47" s="65"/>
      <c r="TT47" s="65"/>
      <c r="TU47" s="65"/>
      <c r="TV47" s="65"/>
      <c r="TW47" s="65"/>
      <c r="TX47" s="65"/>
      <c r="TY47" s="65"/>
      <c r="TZ47" s="65"/>
      <c r="UA47" s="65"/>
      <c r="UB47" s="65"/>
      <c r="UC47" s="65"/>
      <c r="UD47" s="65"/>
      <c r="UE47" s="65"/>
      <c r="UF47" s="65"/>
      <c r="UG47" s="65"/>
      <c r="UH47" s="65"/>
      <c r="UI47" s="65"/>
      <c r="UJ47" s="65"/>
      <c r="UK47" s="65"/>
      <c r="UL47" s="65"/>
      <c r="UM47" s="65"/>
      <c r="UN47" s="65"/>
      <c r="UO47" s="65"/>
      <c r="UP47" s="65"/>
      <c r="UQ47" s="65"/>
      <c r="UR47" s="65"/>
      <c r="US47" s="65"/>
      <c r="UT47" s="65"/>
      <c r="UU47" s="65"/>
      <c r="UV47" s="65"/>
      <c r="UW47" s="65"/>
      <c r="UX47" s="65"/>
      <c r="UY47" s="65"/>
      <c r="UZ47" s="65"/>
      <c r="VA47" s="65"/>
      <c r="VB47" s="65"/>
      <c r="VC47" s="65"/>
      <c r="VD47" s="65"/>
      <c r="VE47" s="65"/>
      <c r="VF47" s="65"/>
      <c r="VG47" s="65"/>
      <c r="VH47" s="65"/>
      <c r="VI47" s="65"/>
      <c r="VJ47" s="65"/>
      <c r="VK47" s="65"/>
      <c r="VL47" s="65"/>
      <c r="VM47" s="65"/>
      <c r="VN47" s="65"/>
      <c r="VO47" s="65"/>
      <c r="VP47" s="65"/>
      <c r="VQ47" s="65"/>
      <c r="VR47" s="65"/>
      <c r="VS47" s="65"/>
      <c r="VT47" s="65"/>
      <c r="VU47" s="65"/>
      <c r="VV47" s="65"/>
      <c r="VW47" s="65"/>
      <c r="VX47" s="65"/>
      <c r="VY47" s="65"/>
      <c r="VZ47" s="65"/>
      <c r="WA47" s="65"/>
      <c r="WB47" s="65"/>
      <c r="WC47" s="65"/>
      <c r="WD47" s="65"/>
      <c r="WE47" s="65"/>
      <c r="WF47" s="65"/>
      <c r="WG47" s="65"/>
      <c r="WH47" s="65"/>
      <c r="WI47" s="65"/>
      <c r="WJ47" s="65"/>
      <c r="WK47" s="65"/>
      <c r="WL47" s="65"/>
      <c r="WM47" s="65"/>
      <c r="WN47" s="65"/>
      <c r="WO47" s="65"/>
      <c r="WP47" s="65"/>
      <c r="WQ47" s="65"/>
      <c r="WR47" s="65"/>
      <c r="WS47" s="65"/>
      <c r="WT47" s="65"/>
      <c r="WU47" s="65"/>
      <c r="WV47" s="65"/>
      <c r="WW47" s="65"/>
      <c r="WX47" s="65"/>
      <c r="WY47" s="65"/>
      <c r="WZ47" s="65"/>
      <c r="XA47" s="65"/>
      <c r="XB47" s="65"/>
      <c r="XC47" s="65"/>
      <c r="XD47" s="65"/>
      <c r="XE47" s="65"/>
      <c r="XF47" s="65"/>
      <c r="XG47" s="65"/>
      <c r="XH47" s="65"/>
      <c r="XI47" s="65"/>
      <c r="XJ47" s="65"/>
      <c r="XK47" s="65"/>
      <c r="XL47" s="65"/>
      <c r="XM47" s="65"/>
      <c r="XN47" s="65"/>
      <c r="XO47" s="65"/>
      <c r="XP47" s="65"/>
      <c r="XQ47" s="65"/>
      <c r="XR47" s="65"/>
      <c r="XS47" s="65"/>
      <c r="XT47" s="65"/>
      <c r="XU47" s="65"/>
      <c r="XV47" s="65"/>
      <c r="XW47" s="65"/>
      <c r="XX47" s="65"/>
      <c r="XY47" s="65"/>
      <c r="XZ47" s="65"/>
      <c r="YA47" s="65"/>
      <c r="YB47" s="65"/>
      <c r="YC47" s="65"/>
      <c r="YD47" s="65"/>
      <c r="YE47" s="65"/>
      <c r="YF47" s="65"/>
      <c r="YG47" s="65"/>
      <c r="YH47" s="65"/>
      <c r="YI47" s="65"/>
      <c r="YJ47" s="65"/>
      <c r="YK47" s="65"/>
      <c r="YL47" s="65"/>
      <c r="YM47" s="65"/>
      <c r="YN47" s="65"/>
      <c r="YO47" s="65"/>
      <c r="YP47" s="65"/>
      <c r="YQ47" s="65"/>
      <c r="YR47" s="65"/>
      <c r="YS47" s="65"/>
      <c r="YT47" s="65"/>
      <c r="YU47" s="65"/>
      <c r="YV47" s="65"/>
      <c r="YW47" s="65"/>
      <c r="YX47" s="65"/>
      <c r="YY47" s="65"/>
      <c r="YZ47" s="65"/>
      <c r="ZA47" s="65"/>
      <c r="ZB47" s="65"/>
      <c r="ZC47" s="65"/>
      <c r="ZD47" s="65"/>
      <c r="ZE47" s="65"/>
      <c r="ZF47" s="65"/>
      <c r="ZG47" s="65"/>
      <c r="ZH47" s="65"/>
      <c r="ZI47" s="65"/>
      <c r="ZJ47" s="65"/>
      <c r="ZK47" s="65"/>
      <c r="ZL47" s="65"/>
      <c r="ZM47" s="65"/>
      <c r="ZN47" s="65"/>
      <c r="ZO47" s="65"/>
      <c r="ZP47" s="65"/>
      <c r="ZQ47" s="65"/>
      <c r="ZR47" s="65"/>
      <c r="ZS47" s="65"/>
      <c r="ZT47" s="65"/>
      <c r="ZU47" s="65"/>
      <c r="ZV47" s="65"/>
      <c r="ZW47" s="65"/>
      <c r="ZX47" s="65"/>
      <c r="ZY47" s="65"/>
      <c r="ZZ47" s="65"/>
      <c r="AAA47" s="65"/>
      <c r="AAB47" s="65"/>
      <c r="AAC47" s="65"/>
      <c r="AAD47" s="65"/>
      <c r="AAE47" s="65"/>
      <c r="AAF47" s="65"/>
      <c r="AAG47" s="65"/>
      <c r="AAH47" s="65"/>
      <c r="AAI47" s="65"/>
      <c r="AAJ47" s="65"/>
      <c r="AAK47" s="65"/>
      <c r="AAL47" s="65"/>
      <c r="AAM47" s="65"/>
      <c r="AAN47" s="65"/>
      <c r="AAO47" s="65"/>
      <c r="AAP47" s="65"/>
      <c r="AAQ47" s="65"/>
      <c r="AAR47" s="65"/>
      <c r="AAS47" s="65"/>
      <c r="AAT47" s="65"/>
      <c r="AAU47" s="65"/>
      <c r="AAV47" s="65"/>
      <c r="AAW47" s="65"/>
      <c r="AAX47" s="65"/>
      <c r="AAY47" s="65"/>
      <c r="AAZ47" s="65"/>
      <c r="ABA47" s="65"/>
      <c r="ABB47" s="65"/>
      <c r="ABC47" s="65"/>
      <c r="ABD47" s="65"/>
      <c r="ABE47" s="65"/>
      <c r="ABF47" s="65"/>
      <c r="ABG47" s="65"/>
      <c r="ABH47" s="65"/>
      <c r="ABI47" s="65"/>
      <c r="ABJ47" s="65"/>
      <c r="ABK47" s="65"/>
      <c r="ABL47" s="65"/>
      <c r="ABM47" s="65"/>
      <c r="ABN47" s="65"/>
      <c r="ABO47" s="65"/>
      <c r="ABP47" s="65"/>
      <c r="ABQ47" s="65"/>
      <c r="ABR47" s="65"/>
      <c r="ABS47" s="65"/>
      <c r="ABT47" s="65"/>
      <c r="ABU47" s="65"/>
      <c r="ABV47" s="65"/>
      <c r="ABW47" s="65"/>
      <c r="ABX47" s="65"/>
      <c r="ABY47" s="65"/>
      <c r="ABZ47" s="65"/>
      <c r="ACA47" s="65"/>
      <c r="ACB47" s="65"/>
      <c r="ACC47" s="65"/>
      <c r="ACD47" s="65"/>
      <c r="ACE47" s="65"/>
      <c r="ACF47" s="65"/>
      <c r="ACG47" s="65"/>
      <c r="ACH47" s="65"/>
      <c r="ACI47" s="65"/>
      <c r="ACJ47" s="65"/>
      <c r="ACK47" s="65"/>
      <c r="ACL47" s="65"/>
      <c r="ACM47" s="65"/>
      <c r="ACN47" s="65"/>
      <c r="ACO47" s="65"/>
      <c r="ACP47" s="65"/>
      <c r="ACQ47" s="65"/>
      <c r="ACR47" s="65"/>
      <c r="ACS47" s="65"/>
      <c r="ACT47" s="65"/>
      <c r="ACU47" s="65"/>
      <c r="ACV47" s="65"/>
      <c r="ACW47" s="65"/>
      <c r="ACX47" s="65"/>
      <c r="ACY47" s="65"/>
      <c r="ACZ47" s="65"/>
      <c r="ADA47" s="65"/>
      <c r="ADB47" s="65"/>
      <c r="ADC47" s="65"/>
      <c r="ADD47" s="65"/>
      <c r="ADE47" s="65"/>
      <c r="ADF47" s="65"/>
      <c r="ADG47" s="65"/>
      <c r="ADH47" s="65"/>
      <c r="ADI47" s="65"/>
      <c r="ADJ47" s="65"/>
      <c r="ADK47" s="65"/>
      <c r="ADL47" s="65"/>
      <c r="ADM47" s="65"/>
      <c r="ADN47" s="65"/>
      <c r="ADO47" s="65"/>
      <c r="ADP47" s="65"/>
      <c r="ADQ47" s="65"/>
      <c r="ADR47" s="65"/>
      <c r="ADS47" s="65"/>
      <c r="ADT47" s="65"/>
      <c r="ADU47" s="65"/>
      <c r="ADV47" s="65"/>
      <c r="ADW47" s="65"/>
      <c r="ADX47" s="65"/>
      <c r="ADY47" s="65"/>
      <c r="ADZ47" s="65"/>
      <c r="AEA47" s="65"/>
      <c r="AEB47" s="65"/>
      <c r="AEC47" s="65"/>
      <c r="AED47" s="65"/>
      <c r="AEE47" s="65"/>
      <c r="AEF47" s="65"/>
      <c r="AEG47" s="65"/>
      <c r="AEH47" s="65"/>
      <c r="AEI47" s="65"/>
      <c r="AEJ47" s="65"/>
      <c r="AEK47" s="65"/>
      <c r="AEL47" s="65"/>
      <c r="AEM47" s="65"/>
      <c r="AEN47" s="65"/>
      <c r="AEO47" s="65"/>
      <c r="AEP47" s="65"/>
      <c r="AEQ47" s="65"/>
      <c r="AER47" s="65"/>
      <c r="AES47" s="65"/>
      <c r="AET47" s="65"/>
      <c r="AEU47" s="65"/>
      <c r="AEV47" s="65"/>
      <c r="AEW47" s="65"/>
      <c r="AEX47" s="65"/>
      <c r="AEY47" s="65"/>
      <c r="AEZ47" s="65"/>
      <c r="AFA47" s="65"/>
      <c r="AFB47" s="65"/>
      <c r="AFC47" s="65"/>
      <c r="AFD47" s="65"/>
      <c r="AFE47" s="65"/>
      <c r="AFF47" s="65"/>
      <c r="AFG47" s="65"/>
      <c r="AFH47" s="65"/>
      <c r="AFI47" s="65"/>
      <c r="AFJ47" s="65"/>
      <c r="AFK47" s="65"/>
      <c r="AFL47" s="65"/>
      <c r="AFM47" s="65"/>
      <c r="AFN47" s="65"/>
      <c r="AFO47" s="65"/>
      <c r="AFP47" s="65"/>
      <c r="AFQ47" s="65"/>
      <c r="AFR47" s="65"/>
      <c r="AFS47" s="65"/>
      <c r="AFT47" s="65"/>
      <c r="AFU47" s="65"/>
      <c r="AFV47" s="65"/>
      <c r="AFW47" s="65"/>
      <c r="AFX47" s="65"/>
      <c r="AFY47" s="65"/>
      <c r="AFZ47" s="65"/>
      <c r="AGA47" s="65"/>
      <c r="AGB47" s="65"/>
      <c r="AGC47" s="65"/>
      <c r="AGD47" s="65"/>
      <c r="AGE47" s="65"/>
      <c r="AGF47" s="65"/>
      <c r="AGG47" s="65"/>
      <c r="AGH47" s="65"/>
      <c r="AGI47" s="65"/>
      <c r="AGJ47" s="65"/>
      <c r="AGK47" s="65"/>
      <c r="AGL47" s="65"/>
      <c r="AGM47" s="65"/>
      <c r="AGN47" s="65"/>
      <c r="AGO47" s="65"/>
      <c r="AGP47" s="65"/>
      <c r="AGQ47" s="65"/>
      <c r="AGR47" s="65"/>
      <c r="AGS47" s="65"/>
      <c r="AGT47" s="65"/>
      <c r="AGU47" s="65"/>
      <c r="AGV47" s="65"/>
      <c r="AGW47" s="65"/>
      <c r="AGX47" s="65"/>
      <c r="AGY47" s="65"/>
      <c r="AGZ47" s="65"/>
      <c r="AHA47" s="65"/>
      <c r="AHB47" s="65"/>
      <c r="AHC47" s="65"/>
      <c r="AHD47" s="65"/>
      <c r="AHE47" s="65"/>
      <c r="AHF47" s="65"/>
      <c r="AHG47" s="65"/>
      <c r="AHH47" s="65"/>
      <c r="AHI47" s="65"/>
      <c r="AHJ47" s="65"/>
      <c r="AHK47" s="65"/>
      <c r="AHL47" s="65"/>
      <c r="AHM47" s="65"/>
      <c r="AHN47" s="65"/>
      <c r="AHO47" s="65"/>
      <c r="AHP47" s="65"/>
      <c r="AHQ47" s="65"/>
      <c r="AHR47" s="65"/>
      <c r="AHS47" s="65"/>
      <c r="AHT47" s="65"/>
      <c r="AHU47" s="65"/>
      <c r="AHV47" s="65"/>
      <c r="AHW47" s="65"/>
      <c r="AHX47" s="65"/>
      <c r="AHY47" s="65"/>
      <c r="AHZ47" s="65"/>
      <c r="AIA47" s="65"/>
      <c r="AIB47" s="65"/>
      <c r="AIC47" s="65"/>
      <c r="AID47" s="65"/>
      <c r="AIE47" s="65"/>
      <c r="AIF47" s="65"/>
      <c r="AIG47" s="65"/>
      <c r="AIH47" s="65"/>
      <c r="AII47" s="65"/>
      <c r="AIJ47" s="65"/>
      <c r="AIK47" s="65"/>
      <c r="AIL47" s="65"/>
      <c r="AIM47" s="65"/>
      <c r="AIN47" s="65"/>
      <c r="AIO47" s="65"/>
      <c r="AIP47" s="65"/>
      <c r="AIQ47" s="65"/>
      <c r="AIR47" s="65"/>
      <c r="AIS47" s="65"/>
      <c r="AIT47" s="65"/>
      <c r="AIU47" s="65"/>
      <c r="AIV47" s="65"/>
      <c r="AIW47" s="65"/>
      <c r="AIX47" s="65"/>
      <c r="AIY47" s="65"/>
      <c r="AIZ47" s="65"/>
      <c r="AJA47" s="65"/>
      <c r="AJB47" s="65"/>
      <c r="AJC47" s="65"/>
      <c r="AJD47" s="65"/>
      <c r="AJE47" s="65"/>
      <c r="AJF47" s="65"/>
      <c r="AJG47" s="65"/>
      <c r="AJH47" s="65"/>
      <c r="AJI47" s="65"/>
      <c r="AJJ47" s="65"/>
      <c r="AJK47" s="65"/>
      <c r="AJL47" s="65"/>
      <c r="AJM47" s="65"/>
      <c r="AJN47" s="65"/>
      <c r="AJO47" s="65"/>
      <c r="AJP47" s="65"/>
      <c r="AJQ47" s="65"/>
      <c r="AJR47" s="65"/>
      <c r="AJS47" s="65"/>
      <c r="AJT47" s="65"/>
      <c r="AJU47" s="65"/>
      <c r="AJV47" s="65"/>
      <c r="AJW47" s="65"/>
      <c r="AJX47" s="65"/>
      <c r="AJY47" s="65"/>
      <c r="AJZ47" s="65"/>
      <c r="AKA47" s="65"/>
      <c r="AKB47" s="65"/>
      <c r="AKC47" s="65"/>
      <c r="AKD47" s="65"/>
      <c r="AKE47" s="65"/>
      <c r="AKF47" s="65"/>
      <c r="AKG47" s="65"/>
      <c r="AKH47" s="65"/>
      <c r="AKI47" s="65"/>
      <c r="AKJ47" s="65"/>
      <c r="AKK47" s="65"/>
      <c r="AKL47" s="65"/>
      <c r="AKM47" s="65"/>
      <c r="AKN47" s="65"/>
      <c r="AKO47" s="65"/>
      <c r="AKP47" s="65"/>
      <c r="AKQ47" s="65"/>
      <c r="AKR47" s="65"/>
      <c r="AKS47" s="65"/>
      <c r="AKT47" s="65"/>
      <c r="AKU47" s="65"/>
      <c r="AKV47" s="65"/>
      <c r="AKW47" s="65"/>
      <c r="AKX47" s="65"/>
      <c r="AKY47" s="65"/>
      <c r="AKZ47" s="65"/>
      <c r="ALA47" s="65"/>
      <c r="ALB47" s="65"/>
      <c r="ALC47" s="65"/>
      <c r="ALD47" s="65"/>
      <c r="ALE47" s="65"/>
      <c r="ALF47" s="65"/>
      <c r="ALG47" s="65"/>
      <c r="ALH47" s="65"/>
      <c r="ALI47" s="65"/>
      <c r="ALJ47" s="65"/>
      <c r="ALK47" s="65"/>
      <c r="ALL47" s="65"/>
      <c r="ALM47" s="65"/>
      <c r="ALN47" s="65"/>
      <c r="ALO47" s="65"/>
      <c r="ALP47" s="65"/>
      <c r="ALQ47" s="65"/>
      <c r="ALR47" s="65"/>
      <c r="ALS47" s="65"/>
      <c r="ALT47" s="65"/>
      <c r="ALU47" s="65"/>
      <c r="ALV47" s="65"/>
      <c r="ALW47" s="65"/>
      <c r="ALX47" s="65"/>
      <c r="ALY47" s="65"/>
      <c r="ALZ47" s="65"/>
      <c r="AMA47" s="65"/>
      <c r="AMB47" s="65"/>
      <c r="AMC47" s="65"/>
      <c r="AMD47" s="65"/>
      <c r="AME47" s="65"/>
      <c r="AMF47" s="65"/>
      <c r="AMG47" s="65"/>
      <c r="AMH47" s="65"/>
      <c r="AMI47" s="65"/>
      <c r="AMJ47" s="65"/>
      <c r="AMK47" s="65"/>
      <c r="AML47" s="65"/>
      <c r="AMM47" s="65"/>
      <c r="AMN47" s="65"/>
      <c r="AMO47" s="65"/>
      <c r="AMP47" s="65"/>
      <c r="AMQ47" s="65"/>
      <c r="AMR47" s="65"/>
      <c r="AMS47" s="65"/>
      <c r="AMT47" s="65"/>
      <c r="AMU47" s="65"/>
      <c r="AMV47" s="65"/>
      <c r="AMW47" s="65"/>
      <c r="AMX47" s="65"/>
      <c r="AMY47" s="65"/>
      <c r="AMZ47" s="65"/>
      <c r="ANA47" s="65"/>
      <c r="ANB47" s="65"/>
      <c r="ANC47" s="65"/>
      <c r="AND47" s="65"/>
      <c r="ANE47" s="65"/>
      <c r="ANF47" s="65"/>
      <c r="ANG47" s="65"/>
      <c r="ANH47" s="65"/>
      <c r="ANI47" s="65"/>
      <c r="ANJ47" s="65"/>
      <c r="ANK47" s="65"/>
      <c r="ANL47" s="65"/>
      <c r="ANM47" s="65"/>
      <c r="ANN47" s="65"/>
      <c r="ANO47" s="65"/>
      <c r="ANP47" s="65"/>
      <c r="ANQ47" s="65"/>
      <c r="ANR47" s="65"/>
      <c r="ANS47" s="65"/>
      <c r="ANT47" s="65"/>
      <c r="ANU47" s="65"/>
      <c r="ANV47" s="65"/>
      <c r="ANW47" s="65"/>
      <c r="ANX47" s="65"/>
      <c r="ANY47" s="65"/>
      <c r="ANZ47" s="65"/>
      <c r="AOA47" s="65"/>
      <c r="AOB47" s="65"/>
      <c r="AOC47" s="65"/>
      <c r="AOD47" s="65"/>
      <c r="AOE47" s="65"/>
      <c r="AOF47" s="65"/>
      <c r="AOG47" s="65"/>
      <c r="AOH47" s="65"/>
      <c r="AOI47" s="65"/>
      <c r="AOJ47" s="65"/>
      <c r="AOK47" s="65"/>
      <c r="AOL47" s="65"/>
      <c r="AOM47" s="65"/>
      <c r="AON47" s="65"/>
      <c r="AOO47" s="65"/>
      <c r="AOP47" s="65"/>
      <c r="AOQ47" s="65"/>
      <c r="AOR47" s="65"/>
      <c r="AOS47" s="65"/>
      <c r="AOT47" s="65"/>
      <c r="AOU47" s="65"/>
      <c r="AOV47" s="65"/>
      <c r="AOW47" s="65"/>
      <c r="AOX47" s="65"/>
      <c r="AOY47" s="65"/>
      <c r="AOZ47" s="65"/>
      <c r="APA47" s="65"/>
      <c r="APB47" s="65"/>
      <c r="APC47" s="65"/>
      <c r="APD47" s="65"/>
      <c r="APE47" s="65"/>
      <c r="APF47" s="65"/>
      <c r="APG47" s="65"/>
      <c r="APH47" s="65"/>
      <c r="API47" s="65"/>
      <c r="APJ47" s="65"/>
      <c r="APK47" s="65"/>
      <c r="APL47" s="65"/>
      <c r="APM47" s="65"/>
      <c r="APN47" s="65"/>
      <c r="APO47" s="65"/>
      <c r="APP47" s="65"/>
      <c r="APQ47" s="65"/>
      <c r="APR47" s="65"/>
      <c r="APS47" s="65"/>
      <c r="APT47" s="65"/>
      <c r="APU47" s="65"/>
      <c r="APV47" s="65"/>
      <c r="APW47" s="65"/>
      <c r="APX47" s="65"/>
      <c r="APY47" s="65"/>
      <c r="APZ47" s="65"/>
      <c r="AQA47" s="65"/>
      <c r="AQB47" s="65"/>
      <c r="AQC47" s="65"/>
      <c r="AQD47" s="65"/>
      <c r="AQE47" s="65"/>
      <c r="AQF47" s="65"/>
      <c r="AQG47" s="65"/>
      <c r="AQH47" s="65"/>
      <c r="AQI47" s="65"/>
      <c r="AQJ47" s="65"/>
      <c r="AQK47" s="65"/>
      <c r="AQL47" s="65"/>
      <c r="AQM47" s="65"/>
      <c r="AQN47" s="65"/>
      <c r="AQO47" s="65"/>
      <c r="AQP47" s="65"/>
      <c r="AQQ47" s="65"/>
      <c r="AQR47" s="65"/>
      <c r="AQS47" s="65"/>
      <c r="AQT47" s="65"/>
      <c r="AQU47" s="65"/>
      <c r="AQV47" s="65"/>
      <c r="AQW47" s="65"/>
      <c r="AQX47" s="65"/>
      <c r="AQY47" s="65"/>
      <c r="AQZ47" s="65"/>
      <c r="ARA47" s="65"/>
      <c r="ARB47" s="65"/>
      <c r="ARC47" s="65"/>
      <c r="ARD47" s="65"/>
      <c r="ARE47" s="65"/>
      <c r="ARF47" s="65"/>
      <c r="ARG47" s="65"/>
      <c r="ARH47" s="65"/>
      <c r="ARI47" s="65"/>
      <c r="ARJ47" s="65"/>
      <c r="ARK47" s="65"/>
      <c r="ARL47" s="65"/>
      <c r="ARM47" s="65"/>
      <c r="ARN47" s="65"/>
      <c r="ARO47" s="65"/>
      <c r="ARP47" s="65"/>
      <c r="ARQ47" s="65"/>
      <c r="ARR47" s="65"/>
      <c r="ARS47" s="65"/>
      <c r="ART47" s="65"/>
      <c r="ARU47" s="65"/>
      <c r="ARV47" s="65"/>
      <c r="ARW47" s="65"/>
      <c r="ARX47" s="65"/>
      <c r="ARY47" s="65"/>
      <c r="ARZ47" s="65"/>
      <c r="ASA47" s="65"/>
      <c r="ASB47" s="65"/>
      <c r="ASC47" s="65"/>
      <c r="ASD47" s="65"/>
      <c r="ASE47" s="65"/>
      <c r="ASF47" s="65"/>
      <c r="ASG47" s="65"/>
      <c r="ASH47" s="65"/>
      <c r="ASI47" s="65"/>
      <c r="ASJ47" s="65"/>
      <c r="ASK47" s="65"/>
      <c r="ASL47" s="65"/>
      <c r="ASM47" s="65"/>
      <c r="ASN47" s="65"/>
      <c r="ASO47" s="65"/>
      <c r="ASP47" s="65"/>
      <c r="ASQ47" s="65"/>
      <c r="ASR47" s="65"/>
      <c r="ASS47" s="65"/>
      <c r="AST47" s="65"/>
      <c r="ASU47" s="65"/>
      <c r="ASV47" s="65"/>
      <c r="ASW47" s="65"/>
      <c r="ASX47" s="65"/>
      <c r="ASY47" s="65"/>
      <c r="ASZ47" s="65"/>
      <c r="ATA47" s="65"/>
      <c r="ATB47" s="65"/>
      <c r="ATC47" s="65"/>
      <c r="ATD47" s="65"/>
      <c r="ATE47" s="65"/>
      <c r="ATF47" s="65"/>
      <c r="ATG47" s="65"/>
      <c r="ATH47" s="65"/>
      <c r="ATI47" s="65"/>
      <c r="ATJ47" s="65"/>
      <c r="ATK47" s="65"/>
      <c r="ATL47" s="65"/>
      <c r="ATM47" s="65"/>
      <c r="ATN47" s="65"/>
      <c r="ATO47" s="65"/>
      <c r="ATP47" s="65"/>
      <c r="ATQ47" s="65"/>
      <c r="ATR47" s="65"/>
      <c r="ATS47" s="65"/>
      <c r="ATT47" s="65"/>
      <c r="ATU47" s="65"/>
      <c r="ATV47" s="65"/>
      <c r="ATW47" s="65"/>
      <c r="ATX47" s="65"/>
      <c r="ATY47" s="65"/>
      <c r="ATZ47" s="65"/>
      <c r="AUA47" s="65"/>
      <c r="AUB47" s="65"/>
      <c r="AUC47" s="65"/>
      <c r="AUD47" s="65"/>
      <c r="AUE47" s="65"/>
      <c r="AUF47" s="65"/>
      <c r="AUG47" s="65"/>
      <c r="AUH47" s="65"/>
      <c r="AUI47" s="65"/>
      <c r="AUJ47" s="65"/>
      <c r="AUK47" s="65"/>
      <c r="AUL47" s="65"/>
      <c r="AUM47" s="65"/>
      <c r="AUN47" s="65"/>
      <c r="AUO47" s="65"/>
      <c r="AUP47" s="65"/>
      <c r="AUQ47" s="65"/>
      <c r="AUR47" s="65"/>
      <c r="AUS47" s="65"/>
      <c r="AUT47" s="65"/>
      <c r="AUU47" s="65"/>
      <c r="AUV47" s="65"/>
      <c r="AUW47" s="65"/>
      <c r="AUX47" s="65"/>
      <c r="AUY47" s="65"/>
      <c r="AUZ47" s="65"/>
      <c r="AVA47" s="65"/>
      <c r="AVB47" s="65"/>
      <c r="AVC47" s="65"/>
      <c r="AVD47" s="65"/>
      <c r="AVE47" s="65"/>
      <c r="AVF47" s="65"/>
      <c r="AVG47" s="65"/>
      <c r="AVH47" s="65"/>
      <c r="AVI47" s="65"/>
      <c r="AVJ47" s="65"/>
      <c r="AVK47" s="65"/>
      <c r="AVL47" s="65"/>
      <c r="AVM47" s="65"/>
      <c r="AVN47" s="65"/>
      <c r="AVO47" s="65"/>
      <c r="AVP47" s="65"/>
      <c r="AVQ47" s="65"/>
      <c r="AVR47" s="65"/>
      <c r="AVS47" s="65"/>
      <c r="AVT47" s="65"/>
      <c r="AVU47" s="65"/>
      <c r="AVV47" s="65"/>
      <c r="AVW47" s="65"/>
      <c r="AVX47" s="65"/>
      <c r="AVY47" s="65"/>
      <c r="AVZ47" s="65"/>
      <c r="AWA47" s="65"/>
      <c r="AWB47" s="65"/>
      <c r="AWC47" s="65"/>
      <c r="AWD47" s="65"/>
      <c r="AWE47" s="65"/>
      <c r="AWF47" s="65"/>
      <c r="AWG47" s="65"/>
      <c r="AWH47" s="65"/>
      <c r="AWI47" s="65"/>
      <c r="AWJ47" s="65"/>
      <c r="AWK47" s="65"/>
      <c r="AWL47" s="65"/>
      <c r="AWM47" s="65"/>
      <c r="AWN47" s="65"/>
      <c r="AWO47" s="65"/>
      <c r="AWP47" s="65"/>
      <c r="AWQ47" s="65"/>
      <c r="AWR47" s="65"/>
      <c r="AWS47" s="65"/>
      <c r="AWT47" s="65"/>
      <c r="AWU47" s="65"/>
      <c r="AWV47" s="65"/>
      <c r="AWW47" s="65"/>
      <c r="AWX47" s="65"/>
      <c r="AWY47" s="65"/>
      <c r="AWZ47" s="65"/>
      <c r="AXA47" s="65"/>
      <c r="AXB47" s="65"/>
      <c r="AXC47" s="65"/>
      <c r="AXD47" s="65"/>
      <c r="AXE47" s="65"/>
      <c r="AXF47" s="65"/>
      <c r="AXG47" s="65"/>
      <c r="AXH47" s="65"/>
      <c r="AXI47" s="65"/>
      <c r="AXJ47" s="65"/>
      <c r="AXK47" s="65"/>
      <c r="AXL47" s="65"/>
      <c r="AXM47" s="65"/>
      <c r="AXN47" s="65"/>
      <c r="AXO47" s="65"/>
      <c r="AXP47" s="65"/>
      <c r="AXQ47" s="65"/>
      <c r="AXR47" s="65"/>
      <c r="AXS47" s="65"/>
      <c r="AXT47" s="65"/>
      <c r="AXU47" s="65"/>
      <c r="AXV47" s="65"/>
      <c r="AXW47" s="65"/>
      <c r="AXX47" s="65"/>
      <c r="AXY47" s="65"/>
      <c r="AXZ47" s="65"/>
      <c r="AYA47" s="65"/>
      <c r="AYB47" s="65"/>
      <c r="AYC47" s="65"/>
      <c r="AYD47" s="65"/>
      <c r="AYE47" s="65"/>
      <c r="AYF47" s="65"/>
      <c r="AYG47" s="65"/>
      <c r="AYH47" s="65"/>
      <c r="AYI47" s="65"/>
      <c r="AYJ47" s="65"/>
      <c r="AYK47" s="65"/>
      <c r="AYL47" s="65"/>
      <c r="AYM47" s="65"/>
      <c r="AYN47" s="65"/>
      <c r="AYO47" s="65"/>
      <c r="AYP47" s="65"/>
      <c r="AYQ47" s="65"/>
      <c r="AYR47" s="65"/>
      <c r="AYS47" s="65"/>
      <c r="AYT47" s="65"/>
      <c r="AYU47" s="65"/>
      <c r="AYV47" s="65"/>
      <c r="AYW47" s="65"/>
      <c r="AYX47" s="65"/>
      <c r="AYY47" s="65"/>
      <c r="AYZ47" s="65"/>
      <c r="AZA47" s="65"/>
      <c r="AZB47" s="65"/>
      <c r="AZC47" s="65"/>
      <c r="AZD47" s="65"/>
      <c r="AZE47" s="65"/>
      <c r="AZF47" s="65"/>
      <c r="AZG47" s="65"/>
      <c r="AZH47" s="65"/>
      <c r="AZI47" s="65"/>
      <c r="AZJ47" s="65"/>
      <c r="AZK47" s="65"/>
      <c r="AZL47" s="65"/>
      <c r="AZM47" s="65"/>
      <c r="AZN47" s="65"/>
      <c r="AZO47" s="65"/>
      <c r="AZP47" s="65"/>
      <c r="AZQ47" s="65"/>
      <c r="AZR47" s="65"/>
      <c r="AZS47" s="65"/>
      <c r="AZT47" s="65"/>
      <c r="AZU47" s="65"/>
      <c r="AZV47" s="65"/>
      <c r="AZW47" s="65"/>
      <c r="AZX47" s="65"/>
      <c r="AZY47" s="65"/>
      <c r="AZZ47" s="65"/>
      <c r="BAA47" s="65"/>
      <c r="BAB47" s="65"/>
      <c r="BAC47" s="65"/>
      <c r="BAD47" s="65"/>
      <c r="BAE47" s="65"/>
      <c r="BAF47" s="65"/>
      <c r="BAG47" s="65"/>
      <c r="BAH47" s="65"/>
      <c r="BAI47" s="65"/>
      <c r="BAJ47" s="65"/>
      <c r="BAK47" s="65"/>
      <c r="BAL47" s="65"/>
      <c r="BAM47" s="65"/>
      <c r="BAN47" s="65"/>
      <c r="BAO47" s="65"/>
      <c r="BAP47" s="65"/>
      <c r="BAQ47" s="65"/>
      <c r="BAR47" s="65"/>
      <c r="BAS47" s="65"/>
      <c r="BAT47" s="65"/>
      <c r="BAU47" s="65"/>
      <c r="BAV47" s="65"/>
      <c r="BAW47" s="65"/>
      <c r="BAX47" s="65"/>
      <c r="BAY47" s="65"/>
      <c r="BAZ47" s="65"/>
      <c r="BBA47" s="65"/>
      <c r="BBB47" s="65"/>
      <c r="BBC47" s="65"/>
      <c r="BBD47" s="65"/>
      <c r="BBE47" s="65"/>
      <c r="BBF47" s="65"/>
      <c r="BBG47" s="65"/>
      <c r="BBH47" s="65"/>
      <c r="BBI47" s="65"/>
      <c r="BBJ47" s="65"/>
      <c r="BBK47" s="65"/>
      <c r="BBL47" s="65"/>
      <c r="BBM47" s="65"/>
      <c r="BBN47" s="65"/>
      <c r="BBO47" s="65"/>
      <c r="BBP47" s="65"/>
      <c r="BBQ47" s="65"/>
      <c r="BBR47" s="65"/>
      <c r="BBS47" s="65"/>
      <c r="BBT47" s="65"/>
      <c r="BBU47" s="65"/>
      <c r="BBV47" s="65"/>
      <c r="BBW47" s="65"/>
      <c r="BBX47" s="65"/>
      <c r="BBY47" s="65"/>
      <c r="BBZ47" s="65"/>
      <c r="BCA47" s="65"/>
      <c r="BCB47" s="65"/>
      <c r="BCC47" s="65"/>
      <c r="BCD47" s="65"/>
      <c r="BCE47" s="65"/>
      <c r="BCF47" s="65"/>
      <c r="BCG47" s="65"/>
      <c r="BCH47" s="65"/>
      <c r="BCI47" s="65"/>
      <c r="BCJ47" s="65"/>
      <c r="BCK47" s="65"/>
      <c r="BCL47" s="65"/>
      <c r="BCM47" s="65"/>
      <c r="BCN47" s="65"/>
      <c r="BCO47" s="65"/>
      <c r="BCP47" s="65"/>
      <c r="BCQ47" s="65"/>
      <c r="BCR47" s="65"/>
      <c r="BCS47" s="65"/>
      <c r="BCT47" s="65"/>
      <c r="BCU47" s="65"/>
      <c r="BCV47" s="65"/>
      <c r="BCW47" s="65"/>
      <c r="BCX47" s="65"/>
      <c r="BCY47" s="65"/>
      <c r="BCZ47" s="65"/>
      <c r="BDA47" s="65"/>
      <c r="BDB47" s="65"/>
      <c r="BDC47" s="65"/>
      <c r="BDD47" s="65"/>
      <c r="BDE47" s="65"/>
      <c r="BDF47" s="65"/>
      <c r="BDG47" s="65"/>
      <c r="BDH47" s="65"/>
      <c r="BDI47" s="65"/>
      <c r="BDJ47" s="65"/>
      <c r="BDK47" s="65"/>
      <c r="BDL47" s="65"/>
      <c r="BDM47" s="65"/>
      <c r="BDN47" s="65"/>
      <c r="BDO47" s="65"/>
      <c r="BDP47" s="65"/>
      <c r="BDQ47" s="65"/>
      <c r="BDR47" s="65"/>
      <c r="BDS47" s="65"/>
      <c r="BDT47" s="65"/>
      <c r="BDU47" s="65"/>
      <c r="BDV47" s="65"/>
      <c r="BDW47" s="65"/>
      <c r="BDX47" s="65"/>
      <c r="BDY47" s="65"/>
      <c r="BDZ47" s="65"/>
      <c r="BEA47" s="65"/>
      <c r="BEB47" s="65"/>
      <c r="BEC47" s="65"/>
      <c r="BED47" s="65"/>
      <c r="BEE47" s="65"/>
      <c r="BEF47" s="65"/>
      <c r="BEG47" s="65"/>
      <c r="BEH47" s="65"/>
      <c r="BEI47" s="65"/>
      <c r="BEJ47" s="65"/>
      <c r="BEK47" s="65"/>
      <c r="BEL47" s="65"/>
      <c r="BEM47" s="65"/>
      <c r="BEN47" s="65"/>
      <c r="BEO47" s="65"/>
      <c r="BEP47" s="65"/>
      <c r="BEQ47" s="65"/>
      <c r="BER47" s="65"/>
      <c r="BES47" s="65"/>
      <c r="BET47" s="65"/>
      <c r="BEU47" s="65"/>
      <c r="BEV47" s="65"/>
      <c r="BEW47" s="65"/>
      <c r="BEX47" s="65"/>
      <c r="BEY47" s="65"/>
      <c r="BEZ47" s="65"/>
      <c r="BFA47" s="65"/>
      <c r="BFB47" s="65"/>
      <c r="BFC47" s="65"/>
      <c r="BFD47" s="65"/>
      <c r="BFE47" s="65"/>
      <c r="BFF47" s="65"/>
      <c r="BFG47" s="65"/>
      <c r="BFH47" s="65"/>
      <c r="BFI47" s="65"/>
      <c r="BFJ47" s="65"/>
      <c r="BFK47" s="65"/>
      <c r="BFL47" s="65"/>
      <c r="BFM47" s="65"/>
      <c r="BFN47" s="65"/>
      <c r="BFO47" s="65"/>
      <c r="BFP47" s="65"/>
      <c r="BFQ47" s="65"/>
      <c r="BFR47" s="65"/>
      <c r="BFS47" s="65"/>
      <c r="BFT47" s="65"/>
      <c r="BFU47" s="65"/>
      <c r="BFV47" s="65"/>
      <c r="BFW47" s="65"/>
      <c r="BFX47" s="65"/>
      <c r="BFY47" s="65"/>
      <c r="BFZ47" s="65"/>
      <c r="BGA47" s="65"/>
      <c r="BGB47" s="65"/>
      <c r="BGC47" s="65"/>
      <c r="BGD47" s="65"/>
      <c r="BGE47" s="65"/>
      <c r="BGF47" s="65"/>
      <c r="BGG47" s="65"/>
      <c r="BGH47" s="65"/>
      <c r="BGI47" s="65"/>
      <c r="BGJ47" s="65"/>
      <c r="BGK47" s="65"/>
      <c r="BGL47" s="65"/>
      <c r="BGM47" s="65"/>
      <c r="BGN47" s="65"/>
      <c r="BGO47" s="65"/>
      <c r="BGP47" s="65"/>
      <c r="BGQ47" s="65"/>
      <c r="BGR47" s="65"/>
      <c r="BGS47" s="65"/>
      <c r="BGT47" s="65"/>
      <c r="BGU47" s="65"/>
      <c r="BGV47" s="65"/>
      <c r="BGW47" s="65"/>
      <c r="BGX47" s="65"/>
      <c r="BGY47" s="65"/>
      <c r="BGZ47" s="65"/>
      <c r="BHA47" s="65"/>
      <c r="BHB47" s="65"/>
      <c r="BHC47" s="65"/>
      <c r="BHD47" s="65"/>
      <c r="BHE47" s="65"/>
      <c r="BHF47" s="65"/>
      <c r="BHG47" s="65"/>
      <c r="BHH47" s="65"/>
      <c r="BHI47" s="65"/>
      <c r="BHJ47" s="65"/>
      <c r="BHK47" s="65"/>
      <c r="BHL47" s="65"/>
      <c r="BHM47" s="65"/>
      <c r="BHN47" s="65"/>
      <c r="BHO47" s="65"/>
      <c r="BHP47" s="65"/>
      <c r="BHQ47" s="65"/>
      <c r="BHR47" s="65"/>
      <c r="BHS47" s="65"/>
      <c r="BHT47" s="65"/>
      <c r="BHU47" s="65"/>
      <c r="BHV47" s="65"/>
      <c r="BHW47" s="65"/>
      <c r="BHX47" s="65"/>
      <c r="BHY47" s="65"/>
      <c r="BHZ47" s="65"/>
      <c r="BIA47" s="65"/>
      <c r="BIB47" s="65"/>
      <c r="BIC47" s="65"/>
      <c r="BID47" s="65"/>
      <c r="BIE47" s="65"/>
      <c r="BIF47" s="65"/>
      <c r="BIG47" s="65"/>
      <c r="BIH47" s="65"/>
      <c r="BII47" s="65"/>
      <c r="BIJ47" s="65"/>
      <c r="BIK47" s="65"/>
      <c r="BIL47" s="65"/>
      <c r="BIM47" s="65"/>
      <c r="BIN47" s="65"/>
      <c r="BIO47" s="65"/>
      <c r="BIP47" s="65"/>
      <c r="BIQ47" s="65"/>
      <c r="BIR47" s="65"/>
      <c r="BIS47" s="65"/>
      <c r="BIT47" s="65"/>
      <c r="BIU47" s="65"/>
      <c r="BIV47" s="65"/>
      <c r="BIW47" s="65"/>
      <c r="BIX47" s="65"/>
      <c r="BIY47" s="65"/>
      <c r="BIZ47" s="65"/>
      <c r="BJA47" s="65"/>
      <c r="BJB47" s="65"/>
      <c r="BJC47" s="65"/>
      <c r="BJD47" s="65"/>
      <c r="BJE47" s="65"/>
      <c r="BJF47" s="65"/>
      <c r="BJG47" s="65"/>
      <c r="BJH47" s="65"/>
      <c r="BJI47" s="65"/>
      <c r="BJJ47" s="65"/>
      <c r="BJK47" s="65"/>
      <c r="BJL47" s="65"/>
      <c r="BJM47" s="65"/>
      <c r="BJN47" s="65"/>
      <c r="BJO47" s="65"/>
      <c r="BJP47" s="65"/>
      <c r="BJQ47" s="65"/>
      <c r="BJR47" s="65"/>
      <c r="BJS47" s="65"/>
      <c r="BJT47" s="65"/>
      <c r="BJU47" s="65"/>
      <c r="BJV47" s="65"/>
      <c r="BJW47" s="65"/>
      <c r="BJX47" s="65"/>
      <c r="BJY47" s="65"/>
      <c r="BJZ47" s="65"/>
      <c r="BKA47" s="65"/>
      <c r="BKB47" s="65"/>
      <c r="BKC47" s="65"/>
      <c r="BKD47" s="65"/>
      <c r="BKE47" s="65"/>
      <c r="BKF47" s="65"/>
      <c r="BKG47" s="65"/>
      <c r="BKH47" s="65"/>
      <c r="BKI47" s="65"/>
      <c r="BKJ47" s="65"/>
      <c r="BKK47" s="65"/>
      <c r="BKL47" s="65"/>
      <c r="BKM47" s="65"/>
      <c r="BKN47" s="65"/>
      <c r="BKO47" s="65"/>
      <c r="BKP47" s="65"/>
      <c r="BKQ47" s="65"/>
      <c r="BKR47" s="65"/>
      <c r="BKS47" s="65"/>
      <c r="BKT47" s="65"/>
      <c r="BKU47" s="65"/>
      <c r="BKV47" s="65"/>
      <c r="BKW47" s="65"/>
      <c r="BKX47" s="65"/>
      <c r="BKY47" s="65"/>
      <c r="BKZ47" s="65"/>
      <c r="BLA47" s="65"/>
      <c r="BLB47" s="65"/>
      <c r="BLC47" s="65"/>
      <c r="BLD47" s="65"/>
      <c r="BLE47" s="65"/>
      <c r="BLF47" s="65"/>
      <c r="BLG47" s="65"/>
      <c r="BLH47" s="65"/>
      <c r="BLI47" s="65"/>
      <c r="BLJ47" s="65"/>
      <c r="BLK47" s="65"/>
      <c r="BLL47" s="65"/>
      <c r="BLM47" s="65"/>
      <c r="BLN47" s="65"/>
      <c r="BLO47" s="65"/>
      <c r="BLP47" s="65"/>
      <c r="BLQ47" s="65"/>
      <c r="BLR47" s="65"/>
      <c r="BLS47" s="65"/>
      <c r="BLT47" s="65"/>
      <c r="BLU47" s="65"/>
      <c r="BLV47" s="65"/>
      <c r="BLW47" s="65"/>
      <c r="BLX47" s="65"/>
      <c r="BLY47" s="65"/>
      <c r="BLZ47" s="65"/>
      <c r="BMA47" s="65"/>
      <c r="BMB47" s="65"/>
      <c r="BMC47" s="65"/>
      <c r="BMD47" s="65"/>
      <c r="BME47" s="65"/>
      <c r="BMF47" s="65"/>
      <c r="BMG47" s="65"/>
      <c r="BMH47" s="65"/>
      <c r="BMI47" s="65"/>
      <c r="BMJ47" s="65"/>
      <c r="BMK47" s="65"/>
      <c r="BML47" s="65"/>
      <c r="BMM47" s="65"/>
      <c r="BMN47" s="65"/>
      <c r="BMO47" s="65"/>
      <c r="BMP47" s="65"/>
      <c r="BMQ47" s="65"/>
      <c r="BMR47" s="65"/>
      <c r="BMS47" s="65"/>
      <c r="BMT47" s="65"/>
      <c r="BMU47" s="65"/>
      <c r="BMV47" s="65"/>
      <c r="BMW47" s="65"/>
      <c r="BMX47" s="65"/>
      <c r="BMY47" s="65"/>
      <c r="BMZ47" s="65"/>
      <c r="BNA47" s="65"/>
      <c r="BNB47" s="65"/>
      <c r="BNC47" s="65"/>
      <c r="BND47" s="65"/>
      <c r="BNE47" s="65"/>
      <c r="BNF47" s="65"/>
      <c r="BNG47" s="65"/>
      <c r="BNH47" s="65"/>
      <c r="BNI47" s="65"/>
      <c r="BNJ47" s="65"/>
      <c r="BNK47" s="65"/>
      <c r="BNL47" s="65"/>
      <c r="BNM47" s="65"/>
      <c r="BNN47" s="65"/>
      <c r="BNO47" s="65"/>
      <c r="BNP47" s="65"/>
      <c r="BNQ47" s="65"/>
      <c r="BNR47" s="65"/>
      <c r="BNS47" s="65"/>
      <c r="BNT47" s="65"/>
      <c r="BNU47" s="65"/>
      <c r="BNV47" s="65"/>
      <c r="BNW47" s="65"/>
      <c r="BNX47" s="65"/>
      <c r="BNY47" s="65"/>
      <c r="BNZ47" s="65"/>
      <c r="BOA47" s="65"/>
      <c r="BOB47" s="65"/>
      <c r="BOC47" s="65"/>
      <c r="BOD47" s="65"/>
      <c r="BOE47" s="65"/>
      <c r="BOF47" s="65"/>
      <c r="BOG47" s="65"/>
      <c r="BOH47" s="65"/>
      <c r="BOI47" s="65"/>
      <c r="BOJ47" s="65"/>
      <c r="BOK47" s="65"/>
      <c r="BOL47" s="65"/>
      <c r="BOM47" s="65"/>
      <c r="BON47" s="65"/>
      <c r="BOO47" s="65"/>
      <c r="BOP47" s="65"/>
      <c r="BOQ47" s="65"/>
      <c r="BOR47" s="65"/>
      <c r="BOS47" s="65"/>
      <c r="BOT47" s="65"/>
      <c r="BOU47" s="65"/>
      <c r="BOV47" s="65"/>
      <c r="BOW47" s="65"/>
      <c r="BOX47" s="65"/>
      <c r="BOY47" s="65"/>
      <c r="BOZ47" s="65"/>
      <c r="BPA47" s="65"/>
      <c r="BPB47" s="65"/>
      <c r="BPC47" s="65"/>
      <c r="BPD47" s="65"/>
      <c r="BPE47" s="65"/>
      <c r="BPF47" s="65"/>
      <c r="BPG47" s="65"/>
      <c r="BPH47" s="65"/>
      <c r="BPI47" s="65"/>
      <c r="BPJ47" s="65"/>
      <c r="BPK47" s="65"/>
      <c r="BPL47" s="65"/>
      <c r="BPM47" s="65"/>
      <c r="BPN47" s="65"/>
      <c r="BPO47" s="65"/>
      <c r="BPP47" s="65"/>
      <c r="BPQ47" s="65"/>
      <c r="BPR47" s="65"/>
      <c r="BPS47" s="65"/>
      <c r="BPT47" s="65"/>
      <c r="BPU47" s="65"/>
      <c r="BPV47" s="65"/>
      <c r="BPW47" s="65"/>
      <c r="BPX47" s="65"/>
      <c r="BPY47" s="65"/>
      <c r="BPZ47" s="65"/>
      <c r="BQA47" s="65"/>
      <c r="BQB47" s="65"/>
      <c r="BQC47" s="65"/>
      <c r="BQD47" s="65"/>
      <c r="BQE47" s="65"/>
      <c r="BQF47" s="65"/>
      <c r="BQG47" s="65"/>
      <c r="BQH47" s="65"/>
      <c r="BQI47" s="65"/>
      <c r="BQJ47" s="65"/>
      <c r="BQK47" s="65"/>
      <c r="BQL47" s="65"/>
      <c r="BQM47" s="65"/>
      <c r="BQN47" s="65"/>
      <c r="BQO47" s="65"/>
      <c r="BQP47" s="65"/>
      <c r="BQQ47" s="65"/>
      <c r="BQR47" s="65"/>
      <c r="BQS47" s="65"/>
      <c r="BQT47" s="65"/>
      <c r="BQU47" s="65"/>
      <c r="BQV47" s="65"/>
      <c r="BQW47" s="65"/>
      <c r="BQX47" s="65"/>
      <c r="BQY47" s="65"/>
      <c r="BQZ47" s="65"/>
      <c r="BRA47" s="65"/>
      <c r="BRB47" s="65"/>
      <c r="BRC47" s="65"/>
      <c r="BRD47" s="65"/>
      <c r="BRE47" s="65"/>
      <c r="BRF47" s="65"/>
      <c r="BRG47" s="65"/>
      <c r="BRH47" s="65"/>
      <c r="BRI47" s="65"/>
      <c r="BRJ47" s="65"/>
      <c r="BRK47" s="65"/>
      <c r="BRL47" s="65"/>
      <c r="BRM47" s="65"/>
      <c r="BRN47" s="65"/>
      <c r="BRO47" s="65"/>
      <c r="BRP47" s="65"/>
      <c r="BRQ47" s="65"/>
      <c r="BRR47" s="65"/>
      <c r="BRS47" s="65"/>
      <c r="BRT47" s="65"/>
      <c r="BRU47" s="65"/>
      <c r="BRV47" s="65"/>
      <c r="BRW47" s="65"/>
      <c r="BRX47" s="65"/>
      <c r="BRY47" s="65"/>
      <c r="BRZ47" s="65"/>
      <c r="BSA47" s="65"/>
      <c r="BSB47" s="65"/>
      <c r="BSC47" s="65"/>
      <c r="BSD47" s="65"/>
      <c r="BSE47" s="65"/>
      <c r="BSF47" s="65"/>
      <c r="BSG47" s="65"/>
      <c r="BSH47" s="65"/>
      <c r="BSI47" s="65"/>
      <c r="BSJ47" s="65"/>
      <c r="BSK47" s="65"/>
      <c r="BSL47" s="65"/>
      <c r="BSM47" s="65"/>
      <c r="BSN47" s="65"/>
      <c r="BSO47" s="65"/>
      <c r="BSP47" s="65"/>
      <c r="BSQ47" s="65"/>
      <c r="BSR47" s="65"/>
      <c r="BSS47" s="65"/>
      <c r="BST47" s="65"/>
      <c r="BSU47" s="65"/>
      <c r="BSV47" s="65"/>
      <c r="BSW47" s="65"/>
      <c r="BSX47" s="65"/>
      <c r="BSY47" s="65"/>
      <c r="BSZ47" s="65"/>
      <c r="BTA47" s="65"/>
      <c r="BTB47" s="65"/>
      <c r="BTC47" s="65"/>
      <c r="BTD47" s="65"/>
      <c r="BTE47" s="65"/>
      <c r="BTF47" s="65"/>
      <c r="BTG47" s="65"/>
      <c r="BTH47" s="65"/>
      <c r="BTI47" s="65"/>
      <c r="BTJ47" s="65"/>
      <c r="BTK47" s="65"/>
      <c r="BTL47" s="65"/>
      <c r="BTM47" s="65"/>
      <c r="BTN47" s="65"/>
      <c r="BTO47" s="65"/>
      <c r="BTP47" s="65"/>
      <c r="BTQ47" s="65"/>
      <c r="BTR47" s="65"/>
      <c r="BTS47" s="65"/>
      <c r="BTT47" s="65"/>
      <c r="BTU47" s="65"/>
      <c r="BTV47" s="65"/>
      <c r="BTW47" s="65"/>
      <c r="BTX47" s="65"/>
      <c r="BTY47" s="65"/>
      <c r="BTZ47" s="65"/>
      <c r="BUA47" s="65"/>
      <c r="BUB47" s="65"/>
      <c r="BUC47" s="65"/>
      <c r="BUD47" s="65"/>
      <c r="BUE47" s="65"/>
      <c r="BUF47" s="65"/>
      <c r="BUG47" s="65"/>
      <c r="BUH47" s="65"/>
      <c r="BUI47" s="65"/>
      <c r="BUJ47" s="65"/>
      <c r="BUK47" s="65"/>
      <c r="BUL47" s="65"/>
      <c r="BUM47" s="65"/>
      <c r="BUN47" s="65"/>
      <c r="BUO47" s="65"/>
      <c r="BUP47" s="65"/>
      <c r="BUQ47" s="65"/>
      <c r="BUR47" s="65"/>
      <c r="BUS47" s="65"/>
      <c r="BUT47" s="65"/>
      <c r="BUU47" s="65"/>
      <c r="BUV47" s="65"/>
      <c r="BUW47" s="65"/>
      <c r="BUX47" s="65"/>
      <c r="BUY47" s="65"/>
      <c r="BUZ47" s="65"/>
      <c r="BVA47" s="65"/>
      <c r="BVB47" s="65"/>
      <c r="BVC47" s="65"/>
      <c r="BVD47" s="65"/>
      <c r="BVE47" s="65"/>
      <c r="BVF47" s="65"/>
      <c r="BVG47" s="65"/>
      <c r="BVH47" s="65"/>
      <c r="BVI47" s="65"/>
      <c r="BVJ47" s="65"/>
      <c r="BVK47" s="65"/>
      <c r="BVL47" s="65"/>
      <c r="BVM47" s="65"/>
      <c r="BVN47" s="65"/>
      <c r="BVO47" s="65"/>
      <c r="BVP47" s="65"/>
      <c r="BVQ47" s="65"/>
      <c r="BVR47" s="65"/>
      <c r="BVS47" s="65"/>
      <c r="BVT47" s="65"/>
      <c r="BVU47" s="65"/>
      <c r="BVV47" s="65"/>
      <c r="BVW47" s="65"/>
      <c r="BVX47" s="65"/>
      <c r="BVY47" s="65"/>
      <c r="BVZ47" s="65"/>
      <c r="BWA47" s="65"/>
      <c r="BWB47" s="65"/>
      <c r="BWC47" s="65"/>
      <c r="BWD47" s="65"/>
      <c r="BWE47" s="65"/>
      <c r="BWF47" s="65"/>
      <c r="BWG47" s="65"/>
      <c r="BWH47" s="65"/>
      <c r="BWI47" s="65"/>
      <c r="BWJ47" s="65"/>
      <c r="BWK47" s="65"/>
      <c r="BWL47" s="65"/>
      <c r="BWM47" s="65"/>
      <c r="BWN47" s="65"/>
      <c r="BWO47" s="65"/>
      <c r="BWP47" s="65"/>
      <c r="BWQ47" s="65"/>
      <c r="BWR47" s="65"/>
      <c r="BWS47" s="65"/>
      <c r="BWT47" s="65"/>
      <c r="BWU47" s="65"/>
      <c r="BWV47" s="65"/>
      <c r="BWW47" s="65"/>
      <c r="BWX47" s="65"/>
      <c r="BWY47" s="65"/>
      <c r="BWZ47" s="65"/>
      <c r="BXA47" s="65"/>
      <c r="BXB47" s="65"/>
      <c r="BXC47" s="65"/>
      <c r="BXD47" s="65"/>
      <c r="BXE47" s="65"/>
      <c r="BXF47" s="65"/>
      <c r="BXG47" s="65"/>
      <c r="BXH47" s="65"/>
      <c r="BXI47" s="65"/>
      <c r="BXJ47" s="65"/>
      <c r="BXK47" s="65"/>
      <c r="BXL47" s="65"/>
      <c r="BXM47" s="65"/>
      <c r="BXN47" s="65"/>
      <c r="BXO47" s="65"/>
      <c r="BXP47" s="65"/>
      <c r="BXQ47" s="65"/>
      <c r="BXR47" s="65"/>
      <c r="BXS47" s="65"/>
      <c r="BXT47" s="65"/>
      <c r="BXU47" s="65"/>
      <c r="BXV47" s="65"/>
      <c r="BXW47" s="65"/>
      <c r="BXX47" s="65"/>
      <c r="BXY47" s="65"/>
      <c r="BXZ47" s="65"/>
      <c r="BYA47" s="65"/>
      <c r="BYB47" s="65"/>
      <c r="BYC47" s="65"/>
      <c r="BYD47" s="65"/>
      <c r="BYE47" s="65"/>
      <c r="BYF47" s="65"/>
      <c r="BYG47" s="65"/>
      <c r="BYH47" s="65"/>
      <c r="BYI47" s="65"/>
      <c r="BYJ47" s="65"/>
      <c r="BYK47" s="65"/>
      <c r="BYL47" s="65"/>
      <c r="BYM47" s="65"/>
      <c r="BYN47" s="65"/>
      <c r="BYO47" s="65"/>
      <c r="BYP47" s="65"/>
      <c r="BYQ47" s="65"/>
      <c r="BYR47" s="65"/>
      <c r="BYS47" s="65"/>
      <c r="BYT47" s="65"/>
      <c r="BYU47" s="65"/>
      <c r="BYV47" s="65"/>
      <c r="BYW47" s="65"/>
      <c r="BYX47" s="65"/>
      <c r="BYY47" s="65"/>
      <c r="BYZ47" s="65"/>
      <c r="BZA47" s="65"/>
      <c r="BZB47" s="65"/>
      <c r="BZC47" s="65"/>
      <c r="BZD47" s="65"/>
      <c r="BZE47" s="65"/>
      <c r="BZF47" s="65"/>
      <c r="BZG47" s="65"/>
      <c r="BZH47" s="65"/>
      <c r="BZI47" s="65"/>
      <c r="BZJ47" s="65"/>
      <c r="BZK47" s="65"/>
      <c r="BZL47" s="65"/>
      <c r="BZM47" s="65"/>
      <c r="BZN47" s="65"/>
      <c r="BZO47" s="65"/>
      <c r="BZP47" s="65"/>
      <c r="BZQ47" s="65"/>
      <c r="BZR47" s="65"/>
      <c r="BZS47" s="65"/>
      <c r="BZT47" s="65"/>
      <c r="BZU47" s="65"/>
      <c r="BZV47" s="65"/>
      <c r="BZW47" s="65"/>
      <c r="BZX47" s="65"/>
      <c r="BZY47" s="65"/>
      <c r="BZZ47" s="65"/>
      <c r="CAA47" s="65"/>
      <c r="CAB47" s="65"/>
      <c r="CAC47" s="65"/>
      <c r="CAD47" s="65"/>
      <c r="CAE47" s="65"/>
      <c r="CAF47" s="65"/>
      <c r="CAG47" s="65"/>
      <c r="CAH47" s="65"/>
      <c r="CAI47" s="65"/>
      <c r="CAJ47" s="65"/>
      <c r="CAK47" s="65"/>
      <c r="CAL47" s="65"/>
      <c r="CAM47" s="65"/>
      <c r="CAN47" s="65"/>
      <c r="CAO47" s="65"/>
      <c r="CAP47" s="65"/>
      <c r="CAQ47" s="65"/>
      <c r="CAR47" s="65"/>
      <c r="CAS47" s="65"/>
      <c r="CAT47" s="65"/>
      <c r="CAU47" s="65"/>
      <c r="CAV47" s="65"/>
      <c r="CAW47" s="65"/>
      <c r="CAX47" s="65"/>
      <c r="CAY47" s="65"/>
      <c r="CAZ47" s="65"/>
      <c r="CBA47" s="65"/>
      <c r="CBB47" s="65"/>
      <c r="CBC47" s="65"/>
      <c r="CBD47" s="65"/>
      <c r="CBE47" s="65"/>
      <c r="CBF47" s="65"/>
      <c r="CBG47" s="65"/>
      <c r="CBH47" s="65"/>
      <c r="CBI47" s="65"/>
      <c r="CBJ47" s="65"/>
      <c r="CBK47" s="65"/>
      <c r="CBL47" s="65"/>
      <c r="CBM47" s="65"/>
      <c r="CBN47" s="65"/>
      <c r="CBO47" s="65"/>
      <c r="CBP47" s="65"/>
      <c r="CBQ47" s="65"/>
      <c r="CBR47" s="65"/>
      <c r="CBS47" s="65"/>
      <c r="CBT47" s="65"/>
      <c r="CBU47" s="65"/>
      <c r="CBV47" s="65"/>
      <c r="CBW47" s="65"/>
      <c r="CBX47" s="65"/>
      <c r="CBY47" s="65"/>
      <c r="CBZ47" s="65"/>
      <c r="CCA47" s="65"/>
      <c r="CCB47" s="65"/>
      <c r="CCC47" s="65"/>
      <c r="CCD47" s="65"/>
      <c r="CCE47" s="65"/>
      <c r="CCF47" s="65"/>
      <c r="CCG47" s="65"/>
      <c r="CCH47" s="65"/>
      <c r="CCI47" s="65"/>
      <c r="CCJ47" s="65"/>
      <c r="CCK47" s="65"/>
      <c r="CCL47" s="65"/>
      <c r="CCM47" s="65"/>
      <c r="CCN47" s="65"/>
      <c r="CCO47" s="65"/>
      <c r="CCP47" s="65"/>
      <c r="CCQ47" s="65"/>
      <c r="CCR47" s="65"/>
      <c r="CCS47" s="65"/>
      <c r="CCT47" s="65"/>
      <c r="CCU47" s="65"/>
      <c r="CCV47" s="65"/>
      <c r="CCW47" s="65"/>
      <c r="CCX47" s="65"/>
      <c r="CCY47" s="65"/>
      <c r="CCZ47" s="65"/>
      <c r="CDA47" s="65"/>
      <c r="CDB47" s="65"/>
      <c r="CDC47" s="65"/>
      <c r="CDD47" s="65"/>
      <c r="CDE47" s="65"/>
      <c r="CDF47" s="65"/>
      <c r="CDG47" s="65"/>
      <c r="CDH47" s="65"/>
      <c r="CDI47" s="65"/>
      <c r="CDJ47" s="65"/>
      <c r="CDK47" s="65"/>
      <c r="CDL47" s="65"/>
      <c r="CDM47" s="65"/>
      <c r="CDN47" s="65"/>
      <c r="CDO47" s="65"/>
      <c r="CDP47" s="65"/>
      <c r="CDQ47" s="65"/>
      <c r="CDR47" s="65"/>
      <c r="CDS47" s="65"/>
      <c r="CDT47" s="65"/>
      <c r="CDU47" s="65"/>
      <c r="CDV47" s="65"/>
      <c r="CDW47" s="65"/>
      <c r="CDX47" s="65"/>
      <c r="CDY47" s="65"/>
      <c r="CDZ47" s="65"/>
      <c r="CEA47" s="65"/>
      <c r="CEB47" s="65"/>
      <c r="CEC47" s="65"/>
      <c r="CED47" s="65"/>
      <c r="CEE47" s="65"/>
      <c r="CEF47" s="65"/>
      <c r="CEG47" s="65"/>
      <c r="CEH47" s="65"/>
      <c r="CEI47" s="65"/>
      <c r="CEJ47" s="65"/>
      <c r="CEK47" s="65"/>
      <c r="CEL47" s="65"/>
      <c r="CEM47" s="65"/>
      <c r="CEN47" s="65"/>
      <c r="CEO47" s="65"/>
      <c r="CEP47" s="65"/>
      <c r="CEQ47" s="65"/>
      <c r="CER47" s="65"/>
      <c r="CES47" s="65"/>
      <c r="CET47" s="65"/>
      <c r="CEU47" s="65"/>
      <c r="CEV47" s="65"/>
      <c r="CEW47" s="65"/>
      <c r="CEX47" s="65"/>
      <c r="CEY47" s="65"/>
      <c r="CEZ47" s="65"/>
      <c r="CFA47" s="65"/>
      <c r="CFB47" s="65"/>
      <c r="CFC47" s="65"/>
      <c r="CFD47" s="65"/>
      <c r="CFE47" s="65"/>
      <c r="CFF47" s="65"/>
      <c r="CFG47" s="65"/>
      <c r="CFH47" s="65"/>
      <c r="CFI47" s="65"/>
      <c r="CFJ47" s="65"/>
      <c r="CFK47" s="65"/>
      <c r="CFL47" s="65"/>
      <c r="CFM47" s="65"/>
      <c r="CFN47" s="65"/>
      <c r="CFO47" s="65"/>
      <c r="CFP47" s="65"/>
      <c r="CFQ47" s="65"/>
      <c r="CFR47" s="65"/>
      <c r="CFS47" s="65"/>
      <c r="CFT47" s="65"/>
      <c r="CFU47" s="65"/>
      <c r="CFV47" s="65"/>
      <c r="CFW47" s="65"/>
      <c r="CFX47" s="65"/>
      <c r="CFY47" s="65"/>
      <c r="CFZ47" s="65"/>
      <c r="CGA47" s="65"/>
      <c r="CGB47" s="65"/>
      <c r="CGC47" s="65"/>
      <c r="CGD47" s="65"/>
      <c r="CGE47" s="65"/>
      <c r="CGF47" s="65"/>
      <c r="CGG47" s="65"/>
      <c r="CGH47" s="65"/>
      <c r="CGI47" s="65"/>
      <c r="CGJ47" s="65"/>
      <c r="CGK47" s="65"/>
      <c r="CGL47" s="65"/>
      <c r="CGM47" s="65"/>
      <c r="CGN47" s="65"/>
      <c r="CGO47" s="65"/>
      <c r="CGP47" s="65"/>
      <c r="CGQ47" s="65"/>
      <c r="CGR47" s="65"/>
      <c r="CGS47" s="65"/>
      <c r="CGT47" s="65"/>
      <c r="CGU47" s="65"/>
      <c r="CGV47" s="65"/>
      <c r="CGW47" s="65"/>
      <c r="CGX47" s="65"/>
      <c r="CGY47" s="65"/>
      <c r="CGZ47" s="65"/>
      <c r="CHA47" s="65"/>
      <c r="CHB47" s="65"/>
      <c r="CHC47" s="65"/>
      <c r="CHD47" s="65"/>
      <c r="CHE47" s="65"/>
      <c r="CHF47" s="65"/>
      <c r="CHG47" s="65"/>
      <c r="CHH47" s="65"/>
      <c r="CHI47" s="65"/>
      <c r="CHJ47" s="65"/>
      <c r="CHK47" s="65"/>
      <c r="CHL47" s="65"/>
      <c r="CHM47" s="65"/>
      <c r="CHN47" s="65"/>
      <c r="CHO47" s="65"/>
      <c r="CHP47" s="65"/>
      <c r="CHQ47" s="65"/>
      <c r="CHR47" s="65"/>
      <c r="CHS47" s="65"/>
      <c r="CHT47" s="65"/>
      <c r="CHU47" s="65"/>
      <c r="CHV47" s="65"/>
      <c r="CHW47" s="65"/>
      <c r="CHX47" s="65"/>
      <c r="CHY47" s="65"/>
      <c r="CHZ47" s="65"/>
      <c r="CIA47" s="65"/>
      <c r="CIB47" s="65"/>
      <c r="CIC47" s="65"/>
      <c r="CID47" s="65"/>
      <c r="CIE47" s="65"/>
      <c r="CIF47" s="65"/>
      <c r="CIG47" s="65"/>
      <c r="CIH47" s="65"/>
      <c r="CII47" s="65"/>
      <c r="CIJ47" s="65"/>
      <c r="CIK47" s="65"/>
      <c r="CIL47" s="65"/>
      <c r="CIM47" s="65"/>
      <c r="CIN47" s="65"/>
      <c r="CIO47" s="65"/>
      <c r="CIP47" s="65"/>
      <c r="CIQ47" s="65"/>
      <c r="CIR47" s="65"/>
      <c r="CIS47" s="65"/>
      <c r="CIT47" s="65"/>
      <c r="CIU47" s="65"/>
      <c r="CIV47" s="65"/>
      <c r="CIW47" s="65"/>
      <c r="CIX47" s="65"/>
      <c r="CIY47" s="65"/>
      <c r="CIZ47" s="65"/>
      <c r="CJA47" s="65"/>
      <c r="CJB47" s="65"/>
      <c r="CJC47" s="65"/>
      <c r="CJD47" s="65"/>
      <c r="CJE47" s="65"/>
      <c r="CJF47" s="65"/>
      <c r="CJG47" s="65"/>
      <c r="CJH47" s="65"/>
      <c r="CJI47" s="65"/>
      <c r="CJJ47" s="65"/>
      <c r="CJK47" s="65"/>
      <c r="CJL47" s="65"/>
      <c r="CJM47" s="65"/>
      <c r="CJN47" s="65"/>
      <c r="CJO47" s="65"/>
      <c r="CJP47" s="65"/>
      <c r="CJQ47" s="65"/>
      <c r="CJR47" s="65"/>
      <c r="CJS47" s="65"/>
      <c r="CJT47" s="65"/>
      <c r="CJU47" s="65"/>
      <c r="CJV47" s="65"/>
      <c r="CJW47" s="65"/>
      <c r="CJX47" s="65"/>
      <c r="CJY47" s="65"/>
      <c r="CJZ47" s="65"/>
      <c r="CKA47" s="65"/>
      <c r="CKB47" s="65"/>
      <c r="CKC47" s="65"/>
      <c r="CKD47" s="65"/>
      <c r="CKE47" s="65"/>
      <c r="CKF47" s="65"/>
      <c r="CKG47" s="65"/>
      <c r="CKH47" s="65"/>
      <c r="CKI47" s="65"/>
      <c r="CKJ47" s="65"/>
      <c r="CKK47" s="65"/>
      <c r="CKL47" s="65"/>
      <c r="CKM47" s="65"/>
      <c r="CKN47" s="65"/>
      <c r="CKO47" s="65"/>
      <c r="CKP47" s="65"/>
      <c r="CKQ47" s="65"/>
      <c r="CKR47" s="65"/>
      <c r="CKS47" s="65"/>
      <c r="CKT47" s="65"/>
      <c r="CKU47" s="65"/>
      <c r="CKV47" s="65"/>
      <c r="CKW47" s="65"/>
      <c r="CKX47" s="65"/>
      <c r="CKY47" s="65"/>
      <c r="CKZ47" s="65"/>
      <c r="CLA47" s="65"/>
      <c r="CLB47" s="65"/>
      <c r="CLC47" s="65"/>
      <c r="CLD47" s="65"/>
      <c r="CLE47" s="65"/>
      <c r="CLF47" s="65"/>
      <c r="CLG47" s="65"/>
      <c r="CLH47" s="65"/>
      <c r="CLI47" s="65"/>
      <c r="CLJ47" s="65"/>
      <c r="CLK47" s="65"/>
      <c r="CLL47" s="65"/>
      <c r="CLM47" s="65"/>
      <c r="CLN47" s="65"/>
      <c r="CLO47" s="65"/>
      <c r="CLP47" s="65"/>
      <c r="CLQ47" s="65"/>
      <c r="CLR47" s="65"/>
      <c r="CLS47" s="65"/>
      <c r="CLT47" s="65"/>
      <c r="CLU47" s="65"/>
      <c r="CLV47" s="65"/>
      <c r="CLW47" s="65"/>
      <c r="CLX47" s="65"/>
      <c r="CLY47" s="65"/>
      <c r="CLZ47" s="65"/>
      <c r="CMA47" s="65"/>
      <c r="CMB47" s="65"/>
      <c r="CMC47" s="65"/>
      <c r="CMD47" s="65"/>
      <c r="CME47" s="65"/>
      <c r="CMF47" s="65"/>
      <c r="CMG47" s="65"/>
      <c r="CMH47" s="65"/>
      <c r="CMI47" s="65"/>
      <c r="CMJ47" s="65"/>
      <c r="CMK47" s="65"/>
      <c r="CML47" s="65"/>
      <c r="CMM47" s="65"/>
      <c r="CMN47" s="65"/>
      <c r="CMO47" s="65"/>
      <c r="CMP47" s="65"/>
      <c r="CMQ47" s="65"/>
      <c r="CMR47" s="65"/>
      <c r="CMS47" s="65"/>
      <c r="CMT47" s="65"/>
      <c r="CMU47" s="65"/>
      <c r="CMV47" s="65"/>
      <c r="CMW47" s="65"/>
      <c r="CMX47" s="65"/>
      <c r="CMY47" s="65"/>
      <c r="CMZ47" s="65"/>
      <c r="CNA47" s="65"/>
      <c r="CNB47" s="65"/>
      <c r="CNC47" s="65"/>
      <c r="CND47" s="65"/>
      <c r="CNE47" s="65"/>
      <c r="CNF47" s="65"/>
      <c r="CNG47" s="65"/>
      <c r="CNH47" s="65"/>
      <c r="CNI47" s="65"/>
      <c r="CNJ47" s="65"/>
      <c r="CNK47" s="65"/>
      <c r="CNL47" s="65"/>
      <c r="CNM47" s="65"/>
      <c r="CNN47" s="65"/>
      <c r="CNO47" s="65"/>
      <c r="CNP47" s="65"/>
      <c r="CNQ47" s="65"/>
      <c r="CNR47" s="65"/>
      <c r="CNS47" s="65"/>
      <c r="CNT47" s="65"/>
      <c r="CNU47" s="65"/>
      <c r="CNV47" s="65"/>
      <c r="CNW47" s="65"/>
      <c r="CNX47" s="65"/>
      <c r="CNY47" s="65"/>
      <c r="CNZ47" s="65"/>
      <c r="COA47" s="65"/>
      <c r="COB47" s="65"/>
      <c r="COC47" s="65"/>
      <c r="COD47" s="65"/>
      <c r="COE47" s="65"/>
      <c r="COF47" s="65"/>
      <c r="COG47" s="65"/>
      <c r="COH47" s="65"/>
      <c r="COI47" s="65"/>
      <c r="COJ47" s="65"/>
      <c r="COK47" s="65"/>
      <c r="COL47" s="65"/>
      <c r="COM47" s="65"/>
      <c r="CON47" s="65"/>
      <c r="COO47" s="65"/>
      <c r="COP47" s="65"/>
      <c r="COQ47" s="65"/>
      <c r="COR47" s="65"/>
      <c r="COS47" s="65"/>
      <c r="COT47" s="65"/>
      <c r="COU47" s="65"/>
      <c r="COV47" s="65"/>
      <c r="COW47" s="65"/>
      <c r="COX47" s="65"/>
      <c r="COY47" s="65"/>
      <c r="COZ47" s="65"/>
      <c r="CPA47" s="65"/>
      <c r="CPB47" s="65"/>
      <c r="CPC47" s="65"/>
      <c r="CPD47" s="65"/>
      <c r="CPE47" s="65"/>
      <c r="CPF47" s="65"/>
      <c r="CPG47" s="65"/>
      <c r="CPH47" s="65"/>
      <c r="CPI47" s="65"/>
      <c r="CPJ47" s="65"/>
      <c r="CPK47" s="65"/>
      <c r="CPL47" s="65"/>
      <c r="CPM47" s="65"/>
      <c r="CPN47" s="65"/>
      <c r="CPO47" s="65"/>
      <c r="CPP47" s="65"/>
      <c r="CPQ47" s="65"/>
      <c r="CPR47" s="65"/>
      <c r="CPS47" s="65"/>
      <c r="CPT47" s="65"/>
      <c r="CPU47" s="65"/>
      <c r="CPV47" s="65"/>
      <c r="CPW47" s="65"/>
      <c r="CPX47" s="65"/>
      <c r="CPY47" s="65"/>
      <c r="CPZ47" s="65"/>
      <c r="CQA47" s="65"/>
      <c r="CQB47" s="65"/>
      <c r="CQC47" s="65"/>
      <c r="CQD47" s="65"/>
      <c r="CQE47" s="65"/>
      <c r="CQF47" s="65"/>
      <c r="CQG47" s="65"/>
      <c r="CQH47" s="65"/>
      <c r="CQI47" s="65"/>
      <c r="CQJ47" s="65"/>
      <c r="CQK47" s="65"/>
      <c r="CQL47" s="65"/>
      <c r="CQM47" s="65"/>
      <c r="CQN47" s="65"/>
      <c r="CQO47" s="65"/>
      <c r="CQP47" s="65"/>
      <c r="CQQ47" s="65"/>
      <c r="CQR47" s="65"/>
      <c r="CQS47" s="65"/>
      <c r="CQT47" s="65"/>
      <c r="CQU47" s="65"/>
      <c r="CQV47" s="65"/>
      <c r="CQW47" s="65"/>
      <c r="CQX47" s="65"/>
      <c r="CQY47" s="65"/>
      <c r="CQZ47" s="65"/>
      <c r="CRA47" s="65"/>
      <c r="CRB47" s="65"/>
      <c r="CRC47" s="65"/>
      <c r="CRD47" s="65"/>
      <c r="CRE47" s="65"/>
      <c r="CRF47" s="65"/>
      <c r="CRG47" s="65"/>
      <c r="CRH47" s="65"/>
      <c r="CRI47" s="65"/>
      <c r="CRJ47" s="65"/>
      <c r="CRK47" s="65"/>
      <c r="CRL47" s="65"/>
      <c r="CRM47" s="65"/>
      <c r="CRN47" s="65"/>
      <c r="CRO47" s="65"/>
      <c r="CRP47" s="65"/>
      <c r="CRQ47" s="65"/>
      <c r="CRR47" s="65"/>
      <c r="CRS47" s="65"/>
      <c r="CRT47" s="65"/>
      <c r="CRU47" s="65"/>
      <c r="CRV47" s="65"/>
      <c r="CRW47" s="65"/>
      <c r="CRX47" s="65"/>
      <c r="CRY47" s="65"/>
      <c r="CRZ47" s="65"/>
      <c r="CSA47" s="65"/>
      <c r="CSB47" s="65"/>
      <c r="CSC47" s="65"/>
      <c r="CSD47" s="65"/>
      <c r="CSE47" s="65"/>
      <c r="CSF47" s="65"/>
      <c r="CSG47" s="65"/>
      <c r="CSH47" s="65"/>
      <c r="CSI47" s="65"/>
      <c r="CSJ47" s="65"/>
      <c r="CSK47" s="65"/>
      <c r="CSL47" s="65"/>
      <c r="CSM47" s="65"/>
      <c r="CSN47" s="65"/>
      <c r="CSO47" s="65"/>
      <c r="CSP47" s="65"/>
      <c r="CSQ47" s="65"/>
      <c r="CSR47" s="65"/>
      <c r="CSS47" s="65"/>
      <c r="CST47" s="65"/>
      <c r="CSU47" s="65"/>
      <c r="CSV47" s="65"/>
      <c r="CSW47" s="65"/>
      <c r="CSX47" s="65"/>
      <c r="CSY47" s="65"/>
      <c r="CSZ47" s="65"/>
      <c r="CTA47" s="65"/>
      <c r="CTB47" s="65"/>
      <c r="CTC47" s="65"/>
      <c r="CTD47" s="65"/>
      <c r="CTE47" s="65"/>
      <c r="CTF47" s="65"/>
      <c r="CTG47" s="65"/>
      <c r="CTH47" s="65"/>
      <c r="CTI47" s="65"/>
      <c r="CTJ47" s="65"/>
      <c r="CTK47" s="65"/>
      <c r="CTL47" s="65"/>
      <c r="CTM47" s="65"/>
      <c r="CTN47" s="65"/>
      <c r="CTO47" s="65"/>
      <c r="CTP47" s="65"/>
      <c r="CTQ47" s="65"/>
      <c r="CTR47" s="65"/>
      <c r="CTS47" s="65"/>
      <c r="CTT47" s="65"/>
      <c r="CTU47" s="65"/>
      <c r="CTV47" s="65"/>
      <c r="CTW47" s="65"/>
      <c r="CTX47" s="65"/>
      <c r="CTY47" s="65"/>
      <c r="CTZ47" s="65"/>
      <c r="CUA47" s="65"/>
      <c r="CUB47" s="65"/>
      <c r="CUC47" s="65"/>
      <c r="CUD47" s="65"/>
      <c r="CUE47" s="65"/>
      <c r="CUF47" s="65"/>
      <c r="CUG47" s="65"/>
      <c r="CUH47" s="65"/>
      <c r="CUI47" s="65"/>
      <c r="CUJ47" s="65"/>
      <c r="CUK47" s="65"/>
      <c r="CUL47" s="65"/>
      <c r="CUM47" s="65"/>
      <c r="CUN47" s="65"/>
      <c r="CUO47" s="65"/>
      <c r="CUP47" s="65"/>
      <c r="CUQ47" s="65"/>
      <c r="CUR47" s="65"/>
      <c r="CUS47" s="65"/>
      <c r="CUT47" s="65"/>
      <c r="CUU47" s="65"/>
      <c r="CUV47" s="65"/>
      <c r="CUW47" s="65"/>
      <c r="CUX47" s="65"/>
      <c r="CUY47" s="65"/>
      <c r="CUZ47" s="65"/>
      <c r="CVA47" s="65"/>
      <c r="CVB47" s="65"/>
      <c r="CVC47" s="65"/>
      <c r="CVD47" s="65"/>
      <c r="CVE47" s="65"/>
      <c r="CVF47" s="65"/>
      <c r="CVG47" s="65"/>
      <c r="CVH47" s="65"/>
      <c r="CVI47" s="65"/>
      <c r="CVJ47" s="65"/>
      <c r="CVK47" s="65"/>
      <c r="CVL47" s="65"/>
      <c r="CVM47" s="65"/>
      <c r="CVN47" s="65"/>
      <c r="CVO47" s="65"/>
      <c r="CVP47" s="65"/>
      <c r="CVQ47" s="65"/>
      <c r="CVR47" s="65"/>
      <c r="CVS47" s="65"/>
      <c r="CVT47" s="65"/>
      <c r="CVU47" s="65"/>
      <c r="CVV47" s="65"/>
      <c r="CVW47" s="65"/>
      <c r="CVX47" s="65"/>
      <c r="CVY47" s="65"/>
      <c r="CVZ47" s="65"/>
      <c r="CWA47" s="65"/>
      <c r="CWB47" s="65"/>
      <c r="CWC47" s="65"/>
      <c r="CWD47" s="65"/>
      <c r="CWE47" s="65"/>
      <c r="CWF47" s="65"/>
      <c r="CWG47" s="65"/>
      <c r="CWH47" s="65"/>
      <c r="CWI47" s="65"/>
      <c r="CWJ47" s="65"/>
      <c r="CWK47" s="65"/>
      <c r="CWL47" s="65"/>
      <c r="CWM47" s="65"/>
      <c r="CWN47" s="65"/>
      <c r="CWO47" s="65"/>
      <c r="CWP47" s="65"/>
      <c r="CWQ47" s="65"/>
      <c r="CWR47" s="65"/>
      <c r="CWS47" s="65"/>
      <c r="CWT47" s="65"/>
      <c r="CWU47" s="65"/>
      <c r="CWV47" s="65"/>
      <c r="CWW47" s="65"/>
      <c r="CWX47" s="65"/>
      <c r="CWY47" s="65"/>
      <c r="CWZ47" s="65"/>
      <c r="CXA47" s="65"/>
      <c r="CXB47" s="65"/>
      <c r="CXC47" s="65"/>
      <c r="CXD47" s="65"/>
      <c r="CXE47" s="65"/>
      <c r="CXF47" s="65"/>
      <c r="CXG47" s="65"/>
      <c r="CXH47" s="65"/>
      <c r="CXI47" s="65"/>
      <c r="CXJ47" s="65"/>
      <c r="CXK47" s="65"/>
      <c r="CXL47" s="65"/>
      <c r="CXM47" s="65"/>
      <c r="CXN47" s="65"/>
      <c r="CXO47" s="65"/>
      <c r="CXP47" s="65"/>
      <c r="CXQ47" s="65"/>
      <c r="CXR47" s="65"/>
      <c r="CXS47" s="65"/>
      <c r="CXT47" s="65"/>
      <c r="CXU47" s="65"/>
      <c r="CXV47" s="65"/>
      <c r="CXW47" s="65"/>
      <c r="CXX47" s="65"/>
      <c r="CXY47" s="65"/>
      <c r="CXZ47" s="65"/>
      <c r="CYA47" s="65"/>
      <c r="CYB47" s="65"/>
      <c r="CYC47" s="65"/>
      <c r="CYD47" s="65"/>
      <c r="CYE47" s="65"/>
      <c r="CYF47" s="65"/>
      <c r="CYG47" s="65"/>
      <c r="CYH47" s="65"/>
      <c r="CYI47" s="65"/>
      <c r="CYJ47" s="65"/>
      <c r="CYK47" s="65"/>
      <c r="CYL47" s="65"/>
      <c r="CYM47" s="65"/>
      <c r="CYN47" s="65"/>
      <c r="CYO47" s="65"/>
      <c r="CYP47" s="65"/>
      <c r="CYQ47" s="65"/>
      <c r="CYR47" s="65"/>
      <c r="CYS47" s="65"/>
      <c r="CYT47" s="65"/>
      <c r="CYU47" s="65"/>
      <c r="CYV47" s="65"/>
      <c r="CYW47" s="65"/>
      <c r="CYX47" s="65"/>
      <c r="CYY47" s="65"/>
      <c r="CYZ47" s="65"/>
      <c r="CZA47" s="65"/>
      <c r="CZB47" s="65"/>
      <c r="CZC47" s="65"/>
      <c r="CZD47" s="65"/>
      <c r="CZE47" s="65"/>
      <c r="CZF47" s="65"/>
      <c r="CZG47" s="65"/>
      <c r="CZH47" s="65"/>
      <c r="CZI47" s="65"/>
      <c r="CZJ47" s="65"/>
      <c r="CZK47" s="65"/>
      <c r="CZL47" s="65"/>
      <c r="CZM47" s="65"/>
      <c r="CZN47" s="65"/>
      <c r="CZO47" s="65"/>
      <c r="CZP47" s="65"/>
      <c r="CZQ47" s="65"/>
      <c r="CZR47" s="65"/>
      <c r="CZS47" s="65"/>
      <c r="CZT47" s="65"/>
      <c r="CZU47" s="65"/>
      <c r="CZV47" s="65"/>
      <c r="CZW47" s="65"/>
      <c r="CZX47" s="65"/>
      <c r="CZY47" s="65"/>
      <c r="CZZ47" s="65"/>
      <c r="DAA47" s="65"/>
      <c r="DAB47" s="65"/>
      <c r="DAC47" s="65"/>
      <c r="DAD47" s="65"/>
      <c r="DAE47" s="65"/>
      <c r="DAF47" s="65"/>
      <c r="DAG47" s="65"/>
      <c r="DAH47" s="65"/>
      <c r="DAI47" s="65"/>
      <c r="DAJ47" s="65"/>
      <c r="DAK47" s="65"/>
      <c r="DAL47" s="65"/>
      <c r="DAM47" s="65"/>
      <c r="DAN47" s="65"/>
      <c r="DAO47" s="65"/>
      <c r="DAP47" s="65"/>
      <c r="DAQ47" s="65"/>
      <c r="DAR47" s="65"/>
      <c r="DAS47" s="65"/>
      <c r="DAT47" s="65"/>
      <c r="DAU47" s="65"/>
      <c r="DAV47" s="65"/>
      <c r="DAW47" s="65"/>
      <c r="DAX47" s="65"/>
      <c r="DAY47" s="65"/>
      <c r="DAZ47" s="65"/>
      <c r="DBA47" s="65"/>
      <c r="DBB47" s="65"/>
      <c r="DBC47" s="65"/>
      <c r="DBD47" s="65"/>
      <c r="DBE47" s="65"/>
      <c r="DBF47" s="65"/>
      <c r="DBG47" s="65"/>
      <c r="DBH47" s="65"/>
      <c r="DBI47" s="65"/>
      <c r="DBJ47" s="65"/>
      <c r="DBK47" s="65"/>
      <c r="DBL47" s="65"/>
      <c r="DBM47" s="65"/>
      <c r="DBN47" s="65"/>
      <c r="DBO47" s="65"/>
      <c r="DBP47" s="65"/>
      <c r="DBQ47" s="65"/>
      <c r="DBR47" s="65"/>
      <c r="DBS47" s="65"/>
      <c r="DBT47" s="65"/>
      <c r="DBU47" s="65"/>
      <c r="DBV47" s="65"/>
      <c r="DBW47" s="65"/>
      <c r="DBX47" s="65"/>
      <c r="DBY47" s="65"/>
      <c r="DBZ47" s="65"/>
      <c r="DCA47" s="65"/>
      <c r="DCB47" s="65"/>
      <c r="DCC47" s="65"/>
      <c r="DCD47" s="65"/>
      <c r="DCE47" s="65"/>
      <c r="DCF47" s="65"/>
      <c r="DCG47" s="65"/>
      <c r="DCH47" s="65"/>
      <c r="DCI47" s="65"/>
      <c r="DCJ47" s="65"/>
      <c r="DCK47" s="65"/>
      <c r="DCL47" s="65"/>
      <c r="DCM47" s="65"/>
      <c r="DCN47" s="65"/>
      <c r="DCO47" s="65"/>
      <c r="DCP47" s="65"/>
      <c r="DCQ47" s="65"/>
      <c r="DCR47" s="65"/>
      <c r="DCS47" s="65"/>
      <c r="DCT47" s="65"/>
      <c r="DCU47" s="65"/>
      <c r="DCV47" s="65"/>
      <c r="DCW47" s="65"/>
      <c r="DCX47" s="65"/>
      <c r="DCY47" s="65"/>
      <c r="DCZ47" s="65"/>
      <c r="DDA47" s="65"/>
      <c r="DDB47" s="65"/>
      <c r="DDC47" s="65"/>
      <c r="DDD47" s="65"/>
      <c r="DDE47" s="65"/>
      <c r="DDF47" s="65"/>
      <c r="DDG47" s="65"/>
      <c r="DDH47" s="65"/>
      <c r="DDI47" s="65"/>
      <c r="DDJ47" s="65"/>
      <c r="DDK47" s="65"/>
      <c r="DDL47" s="65"/>
      <c r="DDM47" s="65"/>
      <c r="DDN47" s="65"/>
      <c r="DDO47" s="65"/>
      <c r="DDP47" s="65"/>
      <c r="DDQ47" s="65"/>
      <c r="DDR47" s="65"/>
      <c r="DDS47" s="65"/>
      <c r="DDT47" s="65"/>
      <c r="DDU47" s="65"/>
      <c r="DDV47" s="65"/>
      <c r="DDW47" s="65"/>
      <c r="DDX47" s="65"/>
      <c r="DDY47" s="65"/>
      <c r="DDZ47" s="65"/>
      <c r="DEA47" s="65"/>
      <c r="DEB47" s="65"/>
      <c r="DEC47" s="65"/>
      <c r="DED47" s="65"/>
      <c r="DEE47" s="65"/>
      <c r="DEF47" s="65"/>
      <c r="DEG47" s="65"/>
      <c r="DEH47" s="65"/>
      <c r="DEI47" s="65"/>
      <c r="DEJ47" s="65"/>
      <c r="DEK47" s="65"/>
      <c r="DEL47" s="65"/>
      <c r="DEM47" s="65"/>
      <c r="DEN47" s="65"/>
      <c r="DEO47" s="65"/>
      <c r="DEP47" s="65"/>
      <c r="DEQ47" s="65"/>
      <c r="DER47" s="65"/>
      <c r="DES47" s="65"/>
      <c r="DET47" s="65"/>
      <c r="DEU47" s="65"/>
      <c r="DEV47" s="65"/>
      <c r="DEW47" s="65"/>
      <c r="DEX47" s="65"/>
      <c r="DEY47" s="65"/>
      <c r="DEZ47" s="65"/>
      <c r="DFA47" s="65"/>
      <c r="DFB47" s="65"/>
      <c r="DFC47" s="65"/>
      <c r="DFD47" s="65"/>
      <c r="DFE47" s="65"/>
      <c r="DFF47" s="65"/>
      <c r="DFG47" s="65"/>
      <c r="DFH47" s="65"/>
      <c r="DFI47" s="65"/>
      <c r="DFJ47" s="65"/>
      <c r="DFK47" s="65"/>
      <c r="DFL47" s="65"/>
      <c r="DFM47" s="65"/>
      <c r="DFN47" s="65"/>
      <c r="DFO47" s="65"/>
      <c r="DFP47" s="65"/>
      <c r="DFQ47" s="65"/>
      <c r="DFR47" s="65"/>
      <c r="DFS47" s="65"/>
      <c r="DFT47" s="65"/>
      <c r="DFU47" s="65"/>
      <c r="DFV47" s="65"/>
      <c r="DFW47" s="65"/>
      <c r="DFX47" s="65"/>
      <c r="DFY47" s="65"/>
      <c r="DFZ47" s="65"/>
      <c r="DGA47" s="65"/>
      <c r="DGB47" s="65"/>
      <c r="DGC47" s="65"/>
      <c r="DGD47" s="65"/>
      <c r="DGE47" s="65"/>
      <c r="DGF47" s="65"/>
      <c r="DGG47" s="65"/>
      <c r="DGH47" s="65"/>
      <c r="DGI47" s="65"/>
      <c r="DGJ47" s="65"/>
      <c r="DGK47" s="65"/>
      <c r="DGL47" s="65"/>
      <c r="DGM47" s="65"/>
      <c r="DGN47" s="65"/>
      <c r="DGO47" s="65"/>
      <c r="DGP47" s="65"/>
      <c r="DGQ47" s="65"/>
      <c r="DGR47" s="65"/>
      <c r="DGS47" s="65"/>
      <c r="DGT47" s="65"/>
      <c r="DGU47" s="65"/>
      <c r="DGV47" s="65"/>
      <c r="DGW47" s="65"/>
      <c r="DGX47" s="65"/>
      <c r="DGY47" s="65"/>
      <c r="DGZ47" s="65"/>
      <c r="DHA47" s="65"/>
      <c r="DHB47" s="65"/>
      <c r="DHC47" s="65"/>
      <c r="DHD47" s="65"/>
      <c r="DHE47" s="65"/>
      <c r="DHF47" s="65"/>
      <c r="DHG47" s="65"/>
      <c r="DHH47" s="65"/>
      <c r="DHI47" s="65"/>
      <c r="DHJ47" s="65"/>
      <c r="DHK47" s="65"/>
      <c r="DHL47" s="65"/>
      <c r="DHM47" s="65"/>
      <c r="DHN47" s="65"/>
      <c r="DHO47" s="65"/>
      <c r="DHP47" s="65"/>
      <c r="DHQ47" s="65"/>
      <c r="DHR47" s="65"/>
      <c r="DHS47" s="65"/>
      <c r="DHT47" s="65"/>
      <c r="DHU47" s="65"/>
      <c r="DHV47" s="65"/>
      <c r="DHW47" s="65"/>
      <c r="DHX47" s="65"/>
      <c r="DHY47" s="65"/>
      <c r="DHZ47" s="65"/>
      <c r="DIA47" s="65"/>
      <c r="DIB47" s="65"/>
      <c r="DIC47" s="65"/>
      <c r="DID47" s="65"/>
      <c r="DIE47" s="65"/>
      <c r="DIF47" s="65"/>
      <c r="DIG47" s="65"/>
      <c r="DIH47" s="65"/>
      <c r="DII47" s="65"/>
      <c r="DIJ47" s="65"/>
      <c r="DIK47" s="65"/>
      <c r="DIL47" s="65"/>
      <c r="DIM47" s="65"/>
      <c r="DIN47" s="65"/>
      <c r="DIO47" s="65"/>
      <c r="DIP47" s="65"/>
      <c r="DIQ47" s="65"/>
      <c r="DIR47" s="65"/>
      <c r="DIS47" s="65"/>
      <c r="DIT47" s="65"/>
      <c r="DIU47" s="65"/>
      <c r="DIV47" s="65"/>
      <c r="DIW47" s="65"/>
      <c r="DIX47" s="65"/>
      <c r="DIY47" s="65"/>
      <c r="DIZ47" s="65"/>
      <c r="DJA47" s="65"/>
      <c r="DJB47" s="65"/>
      <c r="DJC47" s="65"/>
      <c r="DJD47" s="65"/>
      <c r="DJE47" s="65"/>
      <c r="DJF47" s="65"/>
      <c r="DJG47" s="65"/>
      <c r="DJH47" s="65"/>
      <c r="DJI47" s="65"/>
      <c r="DJJ47" s="65"/>
      <c r="DJK47" s="65"/>
      <c r="DJL47" s="65"/>
      <c r="DJM47" s="65"/>
      <c r="DJN47" s="65"/>
      <c r="DJO47" s="65"/>
      <c r="DJP47" s="65"/>
      <c r="DJQ47" s="65"/>
      <c r="DJR47" s="65"/>
      <c r="DJS47" s="65"/>
      <c r="DJT47" s="65"/>
      <c r="DJU47" s="65"/>
      <c r="DJV47" s="65"/>
      <c r="DJW47" s="65"/>
      <c r="DJX47" s="65"/>
      <c r="DJY47" s="65"/>
      <c r="DJZ47" s="65"/>
      <c r="DKA47" s="65"/>
      <c r="DKB47" s="65"/>
      <c r="DKC47" s="65"/>
      <c r="DKD47" s="65"/>
      <c r="DKE47" s="65"/>
      <c r="DKF47" s="65"/>
      <c r="DKG47" s="65"/>
      <c r="DKH47" s="65"/>
      <c r="DKI47" s="65"/>
      <c r="DKJ47" s="65"/>
      <c r="DKK47" s="65"/>
      <c r="DKL47" s="65"/>
      <c r="DKM47" s="65"/>
      <c r="DKN47" s="65"/>
      <c r="DKO47" s="65"/>
      <c r="DKP47" s="65"/>
      <c r="DKQ47" s="65"/>
      <c r="DKR47" s="65"/>
      <c r="DKS47" s="65"/>
      <c r="DKT47" s="65"/>
      <c r="DKU47" s="65"/>
      <c r="DKV47" s="65"/>
      <c r="DKW47" s="65"/>
      <c r="DKX47" s="65"/>
      <c r="DKY47" s="65"/>
      <c r="DKZ47" s="65"/>
      <c r="DLA47" s="65"/>
      <c r="DLB47" s="65"/>
      <c r="DLC47" s="65"/>
      <c r="DLD47" s="65"/>
      <c r="DLE47" s="65"/>
      <c r="DLF47" s="65"/>
      <c r="DLG47" s="65"/>
      <c r="DLH47" s="65"/>
      <c r="DLI47" s="65"/>
      <c r="DLJ47" s="65"/>
      <c r="DLK47" s="65"/>
      <c r="DLL47" s="65"/>
      <c r="DLM47" s="65"/>
      <c r="DLN47" s="65"/>
      <c r="DLO47" s="65"/>
      <c r="DLP47" s="65"/>
      <c r="DLQ47" s="65"/>
      <c r="DLR47" s="65"/>
      <c r="DLS47" s="65"/>
      <c r="DLT47" s="65"/>
      <c r="DLU47" s="65"/>
      <c r="DLV47" s="65"/>
      <c r="DLW47" s="65"/>
      <c r="DLX47" s="65"/>
      <c r="DLY47" s="65"/>
      <c r="DLZ47" s="65"/>
      <c r="DMA47" s="65"/>
      <c r="DMB47" s="65"/>
      <c r="DMC47" s="65"/>
      <c r="DMD47" s="65"/>
      <c r="DME47" s="65"/>
      <c r="DMF47" s="65"/>
      <c r="DMG47" s="65"/>
      <c r="DMH47" s="65"/>
      <c r="DMI47" s="65"/>
      <c r="DMJ47" s="65"/>
      <c r="DMK47" s="65"/>
      <c r="DML47" s="65"/>
      <c r="DMM47" s="65"/>
      <c r="DMN47" s="65"/>
      <c r="DMO47" s="65"/>
      <c r="DMP47" s="65"/>
      <c r="DMQ47" s="65"/>
      <c r="DMR47" s="65"/>
      <c r="DMS47" s="65"/>
      <c r="DMT47" s="65"/>
      <c r="DMU47" s="65"/>
      <c r="DMV47" s="65"/>
      <c r="DMW47" s="65"/>
      <c r="DMX47" s="65"/>
      <c r="DMY47" s="65"/>
      <c r="DMZ47" s="65"/>
      <c r="DNA47" s="65"/>
      <c r="DNB47" s="65"/>
      <c r="DNC47" s="65"/>
      <c r="DND47" s="65"/>
      <c r="DNE47" s="65"/>
      <c r="DNF47" s="65"/>
      <c r="DNG47" s="65"/>
      <c r="DNH47" s="65"/>
      <c r="DNI47" s="65"/>
      <c r="DNJ47" s="65"/>
      <c r="DNK47" s="65"/>
      <c r="DNL47" s="65"/>
      <c r="DNM47" s="65"/>
      <c r="DNN47" s="65"/>
      <c r="DNO47" s="65"/>
      <c r="DNP47" s="65"/>
      <c r="DNQ47" s="65"/>
      <c r="DNR47" s="65"/>
      <c r="DNS47" s="65"/>
      <c r="DNT47" s="65"/>
      <c r="DNU47" s="65"/>
      <c r="DNV47" s="65"/>
      <c r="DNW47" s="65"/>
      <c r="DNX47" s="65"/>
      <c r="DNY47" s="65"/>
      <c r="DNZ47" s="65"/>
      <c r="DOA47" s="65"/>
      <c r="DOB47" s="65"/>
      <c r="DOC47" s="65"/>
      <c r="DOD47" s="65"/>
      <c r="DOE47" s="65"/>
      <c r="DOF47" s="65"/>
      <c r="DOG47" s="65"/>
      <c r="DOH47" s="65"/>
      <c r="DOI47" s="65"/>
      <c r="DOJ47" s="65"/>
      <c r="DOK47" s="65"/>
      <c r="DOL47" s="65"/>
      <c r="DOM47" s="65"/>
      <c r="DON47" s="65"/>
      <c r="DOO47" s="65"/>
      <c r="DOP47" s="65"/>
      <c r="DOQ47" s="65"/>
      <c r="DOR47" s="65"/>
      <c r="DOS47" s="65"/>
      <c r="DOT47" s="65"/>
      <c r="DOU47" s="65"/>
      <c r="DOV47" s="65"/>
      <c r="DOW47" s="65"/>
      <c r="DOX47" s="65"/>
      <c r="DOY47" s="65"/>
      <c r="DOZ47" s="65"/>
      <c r="DPA47" s="65"/>
      <c r="DPB47" s="65"/>
      <c r="DPC47" s="65"/>
      <c r="DPD47" s="65"/>
      <c r="DPE47" s="65"/>
      <c r="DPF47" s="65"/>
      <c r="DPG47" s="65"/>
      <c r="DPH47" s="65"/>
      <c r="DPI47" s="65"/>
      <c r="DPJ47" s="65"/>
      <c r="DPK47" s="65"/>
      <c r="DPL47" s="65"/>
      <c r="DPM47" s="65"/>
      <c r="DPN47" s="65"/>
      <c r="DPO47" s="65"/>
      <c r="DPP47" s="65"/>
      <c r="DPQ47" s="65"/>
      <c r="DPR47" s="65"/>
      <c r="DPS47" s="65"/>
      <c r="DPT47" s="65"/>
      <c r="DPU47" s="65"/>
      <c r="DPV47" s="65"/>
      <c r="DPW47" s="65"/>
      <c r="DPX47" s="65"/>
      <c r="DPY47" s="65"/>
      <c r="DPZ47" s="65"/>
      <c r="DQA47" s="65"/>
      <c r="DQB47" s="65"/>
      <c r="DQC47" s="65"/>
      <c r="DQD47" s="65"/>
      <c r="DQE47" s="65"/>
      <c r="DQF47" s="65"/>
      <c r="DQG47" s="65"/>
      <c r="DQH47" s="65"/>
      <c r="DQI47" s="65"/>
      <c r="DQJ47" s="65"/>
      <c r="DQK47" s="65"/>
      <c r="DQL47" s="65"/>
      <c r="DQM47" s="65"/>
      <c r="DQN47" s="65"/>
      <c r="DQO47" s="65"/>
      <c r="DQP47" s="65"/>
      <c r="DQQ47" s="65"/>
      <c r="DQR47" s="65"/>
      <c r="DQS47" s="65"/>
      <c r="DQT47" s="65"/>
      <c r="DQU47" s="65"/>
      <c r="DQV47" s="65"/>
      <c r="DQW47" s="65"/>
      <c r="DQX47" s="65"/>
      <c r="DQY47" s="65"/>
      <c r="DQZ47" s="65"/>
      <c r="DRA47" s="65"/>
      <c r="DRB47" s="65"/>
      <c r="DRC47" s="65"/>
      <c r="DRD47" s="65"/>
      <c r="DRE47" s="65"/>
      <c r="DRF47" s="65"/>
      <c r="DRG47" s="65"/>
      <c r="DRH47" s="65"/>
      <c r="DRI47" s="65"/>
      <c r="DRJ47" s="65"/>
      <c r="DRK47" s="65"/>
      <c r="DRL47" s="65"/>
      <c r="DRM47" s="65"/>
      <c r="DRN47" s="65"/>
      <c r="DRO47" s="65"/>
      <c r="DRP47" s="65"/>
      <c r="DRQ47" s="65"/>
      <c r="DRR47" s="65"/>
      <c r="DRS47" s="65"/>
      <c r="DRT47" s="65"/>
      <c r="DRU47" s="65"/>
      <c r="DRV47" s="65"/>
      <c r="DRW47" s="65"/>
      <c r="DRX47" s="65"/>
      <c r="DRY47" s="65"/>
      <c r="DRZ47" s="65"/>
      <c r="DSA47" s="65"/>
      <c r="DSB47" s="65"/>
      <c r="DSC47" s="65"/>
      <c r="DSD47" s="65"/>
      <c r="DSE47" s="65"/>
      <c r="DSF47" s="65"/>
      <c r="DSG47" s="65"/>
      <c r="DSH47" s="65"/>
      <c r="DSI47" s="65"/>
      <c r="DSJ47" s="65"/>
      <c r="DSK47" s="65"/>
      <c r="DSL47" s="65"/>
      <c r="DSM47" s="65"/>
      <c r="DSN47" s="65"/>
      <c r="DSO47" s="65"/>
      <c r="DSP47" s="65"/>
      <c r="DSQ47" s="65"/>
      <c r="DSR47" s="65"/>
      <c r="DSS47" s="65"/>
      <c r="DST47" s="65"/>
      <c r="DSU47" s="65"/>
      <c r="DSV47" s="65"/>
      <c r="DSW47" s="65"/>
      <c r="DSX47" s="65"/>
      <c r="DSY47" s="65"/>
      <c r="DSZ47" s="65"/>
      <c r="DTA47" s="65"/>
      <c r="DTB47" s="65"/>
      <c r="DTC47" s="65"/>
      <c r="DTD47" s="65"/>
      <c r="DTE47" s="65"/>
      <c r="DTF47" s="65"/>
      <c r="DTG47" s="65"/>
      <c r="DTH47" s="65"/>
      <c r="DTI47" s="65"/>
      <c r="DTJ47" s="65"/>
      <c r="DTK47" s="65"/>
      <c r="DTL47" s="65"/>
      <c r="DTM47" s="65"/>
      <c r="DTN47" s="65"/>
      <c r="DTO47" s="65"/>
      <c r="DTP47" s="65"/>
      <c r="DTQ47" s="65"/>
      <c r="DTR47" s="65"/>
      <c r="DTS47" s="65"/>
      <c r="DTT47" s="65"/>
      <c r="DTU47" s="65"/>
      <c r="DTV47" s="65"/>
      <c r="DTW47" s="65"/>
      <c r="DTX47" s="65"/>
      <c r="DTY47" s="65"/>
      <c r="DTZ47" s="65"/>
      <c r="DUA47" s="65"/>
      <c r="DUB47" s="65"/>
      <c r="DUC47" s="65"/>
      <c r="DUD47" s="65"/>
      <c r="DUE47" s="65"/>
      <c r="DUF47" s="65"/>
      <c r="DUG47" s="65"/>
      <c r="DUH47" s="65"/>
      <c r="DUI47" s="65"/>
      <c r="DUJ47" s="65"/>
      <c r="DUK47" s="65"/>
      <c r="DUL47" s="65"/>
      <c r="DUM47" s="65"/>
      <c r="DUN47" s="65"/>
      <c r="DUO47" s="65"/>
      <c r="DUP47" s="65"/>
      <c r="DUQ47" s="65"/>
      <c r="DUR47" s="65"/>
      <c r="DUS47" s="65"/>
      <c r="DUT47" s="65"/>
      <c r="DUU47" s="65"/>
      <c r="DUV47" s="65"/>
      <c r="DUW47" s="65"/>
      <c r="DUX47" s="65"/>
      <c r="DUY47" s="65"/>
      <c r="DUZ47" s="65"/>
      <c r="DVA47" s="65"/>
      <c r="DVB47" s="65"/>
      <c r="DVC47" s="65"/>
      <c r="DVD47" s="65"/>
      <c r="DVE47" s="65"/>
      <c r="DVF47" s="65"/>
      <c r="DVG47" s="65"/>
      <c r="DVH47" s="65"/>
      <c r="DVI47" s="65"/>
      <c r="DVJ47" s="65"/>
      <c r="DVK47" s="65"/>
      <c r="DVL47" s="65"/>
      <c r="DVM47" s="65"/>
      <c r="DVN47" s="65"/>
      <c r="DVO47" s="65"/>
      <c r="DVP47" s="65"/>
      <c r="DVQ47" s="65"/>
      <c r="DVR47" s="65"/>
      <c r="DVS47" s="65"/>
      <c r="DVT47" s="65"/>
      <c r="DVU47" s="65"/>
      <c r="DVV47" s="65"/>
      <c r="DVW47" s="65"/>
      <c r="DVX47" s="65"/>
      <c r="DVY47" s="65"/>
      <c r="DVZ47" s="65"/>
      <c r="DWA47" s="65"/>
      <c r="DWB47" s="65"/>
      <c r="DWC47" s="65"/>
      <c r="DWD47" s="65"/>
      <c r="DWE47" s="65"/>
      <c r="DWF47" s="65"/>
      <c r="DWG47" s="65"/>
      <c r="DWH47" s="65"/>
      <c r="DWI47" s="65"/>
      <c r="DWJ47" s="65"/>
      <c r="DWK47" s="65"/>
      <c r="DWL47" s="65"/>
      <c r="DWM47" s="65"/>
      <c r="DWN47" s="65"/>
      <c r="DWO47" s="65"/>
      <c r="DWP47" s="65"/>
      <c r="DWQ47" s="65"/>
      <c r="DWR47" s="65"/>
      <c r="DWS47" s="65"/>
      <c r="DWT47" s="65"/>
      <c r="DWU47" s="65"/>
      <c r="DWV47" s="65"/>
      <c r="DWW47" s="65"/>
      <c r="DWX47" s="65"/>
      <c r="DWY47" s="65"/>
      <c r="DWZ47" s="65"/>
      <c r="DXA47" s="65"/>
      <c r="DXB47" s="65"/>
      <c r="DXC47" s="65"/>
      <c r="DXD47" s="65"/>
      <c r="DXE47" s="65"/>
      <c r="DXF47" s="65"/>
      <c r="DXG47" s="65"/>
      <c r="DXH47" s="65"/>
      <c r="DXI47" s="65"/>
      <c r="DXJ47" s="65"/>
      <c r="DXK47" s="65"/>
      <c r="DXL47" s="65"/>
      <c r="DXM47" s="65"/>
      <c r="DXN47" s="65"/>
      <c r="DXO47" s="65"/>
      <c r="DXP47" s="65"/>
      <c r="DXQ47" s="65"/>
      <c r="DXR47" s="65"/>
      <c r="DXS47" s="65"/>
      <c r="DXT47" s="65"/>
      <c r="DXU47" s="65"/>
      <c r="DXV47" s="65"/>
      <c r="DXW47" s="65"/>
      <c r="DXX47" s="65"/>
      <c r="DXY47" s="65"/>
      <c r="DXZ47" s="65"/>
      <c r="DYA47" s="65"/>
      <c r="DYB47" s="65"/>
      <c r="DYC47" s="65"/>
      <c r="DYD47" s="65"/>
      <c r="DYE47" s="65"/>
      <c r="DYF47" s="65"/>
      <c r="DYG47" s="65"/>
      <c r="DYH47" s="65"/>
      <c r="DYI47" s="65"/>
      <c r="DYJ47" s="65"/>
      <c r="DYK47" s="65"/>
      <c r="DYL47" s="65"/>
      <c r="DYM47" s="65"/>
      <c r="DYN47" s="65"/>
      <c r="DYO47" s="65"/>
      <c r="DYP47" s="65"/>
      <c r="DYQ47" s="65"/>
      <c r="DYR47" s="65"/>
      <c r="DYS47" s="65"/>
      <c r="DYT47" s="65"/>
      <c r="DYU47" s="65"/>
      <c r="DYV47" s="65"/>
      <c r="DYW47" s="65"/>
      <c r="DYX47" s="65"/>
      <c r="DYY47" s="65"/>
      <c r="DYZ47" s="65"/>
      <c r="DZA47" s="65"/>
      <c r="DZB47" s="65"/>
      <c r="DZC47" s="65"/>
      <c r="DZD47" s="65"/>
      <c r="DZE47" s="65"/>
      <c r="DZF47" s="65"/>
      <c r="DZG47" s="65"/>
      <c r="DZH47" s="65"/>
      <c r="DZI47" s="65"/>
      <c r="DZJ47" s="65"/>
      <c r="DZK47" s="65"/>
      <c r="DZL47" s="65"/>
      <c r="DZM47" s="65"/>
      <c r="DZN47" s="65"/>
      <c r="DZO47" s="65"/>
      <c r="DZP47" s="65"/>
      <c r="DZQ47" s="65"/>
      <c r="DZR47" s="65"/>
      <c r="DZS47" s="65"/>
      <c r="DZT47" s="65"/>
      <c r="DZU47" s="65"/>
      <c r="DZV47" s="65"/>
      <c r="DZW47" s="65"/>
      <c r="DZX47" s="65"/>
      <c r="DZY47" s="65"/>
      <c r="DZZ47" s="65"/>
      <c r="EAA47" s="65"/>
      <c r="EAB47" s="65"/>
      <c r="EAC47" s="65"/>
      <c r="EAD47" s="65"/>
      <c r="EAE47" s="65"/>
      <c r="EAF47" s="65"/>
      <c r="EAG47" s="65"/>
      <c r="EAH47" s="65"/>
      <c r="EAI47" s="65"/>
      <c r="EAJ47" s="65"/>
      <c r="EAK47" s="65"/>
      <c r="EAL47" s="65"/>
      <c r="EAM47" s="65"/>
      <c r="EAN47" s="65"/>
      <c r="EAO47" s="65"/>
      <c r="EAP47" s="65"/>
      <c r="EAQ47" s="65"/>
      <c r="EAR47" s="65"/>
      <c r="EAS47" s="65"/>
      <c r="EAT47" s="65"/>
      <c r="EAU47" s="65"/>
      <c r="EAV47" s="65"/>
      <c r="EAW47" s="65"/>
      <c r="EAX47" s="65"/>
      <c r="EAY47" s="65"/>
      <c r="EAZ47" s="65"/>
      <c r="EBA47" s="65"/>
      <c r="EBB47" s="65"/>
      <c r="EBC47" s="65"/>
      <c r="EBD47" s="65"/>
      <c r="EBE47" s="65"/>
      <c r="EBF47" s="65"/>
      <c r="EBG47" s="65"/>
      <c r="EBH47" s="65"/>
      <c r="EBI47" s="65"/>
      <c r="EBJ47" s="65"/>
      <c r="EBK47" s="65"/>
      <c r="EBL47" s="65"/>
      <c r="EBM47" s="65"/>
      <c r="EBN47" s="65"/>
      <c r="EBO47" s="65"/>
      <c r="EBP47" s="65"/>
      <c r="EBQ47" s="65"/>
      <c r="EBR47" s="65"/>
      <c r="EBS47" s="65"/>
      <c r="EBT47" s="65"/>
      <c r="EBU47" s="65"/>
      <c r="EBV47" s="65"/>
      <c r="EBW47" s="65"/>
      <c r="EBX47" s="65"/>
      <c r="EBY47" s="65"/>
      <c r="EBZ47" s="65"/>
      <c r="ECA47" s="65"/>
      <c r="ECB47" s="65"/>
      <c r="ECC47" s="65"/>
      <c r="ECD47" s="65"/>
      <c r="ECE47" s="65"/>
      <c r="ECF47" s="65"/>
      <c r="ECG47" s="65"/>
      <c r="ECH47" s="65"/>
      <c r="ECI47" s="65"/>
      <c r="ECJ47" s="65"/>
      <c r="ECK47" s="65"/>
      <c r="ECL47" s="65"/>
      <c r="ECM47" s="65"/>
      <c r="ECN47" s="65"/>
      <c r="ECO47" s="65"/>
      <c r="ECP47" s="65"/>
      <c r="ECQ47" s="65"/>
      <c r="ECR47" s="65"/>
      <c r="ECS47" s="65"/>
      <c r="ECT47" s="65"/>
      <c r="ECU47" s="65"/>
      <c r="ECV47" s="65"/>
      <c r="ECW47" s="65"/>
      <c r="ECX47" s="65"/>
      <c r="ECY47" s="65"/>
      <c r="ECZ47" s="65"/>
      <c r="EDA47" s="65"/>
      <c r="EDB47" s="65"/>
      <c r="EDC47" s="65"/>
      <c r="EDD47" s="65"/>
      <c r="EDE47" s="65"/>
      <c r="EDF47" s="65"/>
      <c r="EDG47" s="65"/>
      <c r="EDH47" s="65"/>
      <c r="EDI47" s="65"/>
      <c r="EDJ47" s="65"/>
      <c r="EDK47" s="65"/>
      <c r="EDL47" s="65"/>
      <c r="EDM47" s="65"/>
      <c r="EDN47" s="65"/>
      <c r="EDO47" s="65"/>
      <c r="EDP47" s="65"/>
      <c r="EDQ47" s="65"/>
      <c r="EDR47" s="65"/>
      <c r="EDS47" s="65"/>
      <c r="EDT47" s="65"/>
      <c r="EDU47" s="65"/>
      <c r="EDV47" s="65"/>
      <c r="EDW47" s="65"/>
      <c r="EDX47" s="65"/>
      <c r="EDY47" s="65"/>
      <c r="EDZ47" s="65"/>
      <c r="EEA47" s="65"/>
      <c r="EEB47" s="65"/>
      <c r="EEC47" s="65"/>
      <c r="EED47" s="65"/>
      <c r="EEE47" s="65"/>
      <c r="EEF47" s="65"/>
      <c r="EEG47" s="65"/>
      <c r="EEH47" s="65"/>
      <c r="EEI47" s="65"/>
      <c r="EEJ47" s="65"/>
      <c r="EEK47" s="65"/>
      <c r="EEL47" s="65"/>
      <c r="EEM47" s="65"/>
      <c r="EEN47" s="65"/>
      <c r="EEO47" s="65"/>
      <c r="EEP47" s="65"/>
      <c r="EEQ47" s="65"/>
      <c r="EER47" s="65"/>
      <c r="EES47" s="65"/>
      <c r="EET47" s="65"/>
      <c r="EEU47" s="65"/>
      <c r="EEV47" s="65"/>
      <c r="EEW47" s="65"/>
      <c r="EEX47" s="65"/>
      <c r="EEY47" s="65"/>
      <c r="EEZ47" s="65"/>
      <c r="EFA47" s="65"/>
      <c r="EFB47" s="65"/>
      <c r="EFC47" s="65"/>
      <c r="EFD47" s="65"/>
      <c r="EFE47" s="65"/>
      <c r="EFF47" s="65"/>
      <c r="EFG47" s="65"/>
      <c r="EFH47" s="65"/>
      <c r="EFI47" s="65"/>
      <c r="EFJ47" s="65"/>
      <c r="EFK47" s="65"/>
      <c r="EFL47" s="65"/>
      <c r="EFM47" s="65"/>
      <c r="EFN47" s="65"/>
      <c r="EFO47" s="65"/>
      <c r="EFP47" s="65"/>
      <c r="EFQ47" s="65"/>
      <c r="EFR47" s="65"/>
      <c r="EFS47" s="65"/>
      <c r="EFT47" s="65"/>
      <c r="EFU47" s="65"/>
      <c r="EFV47" s="65"/>
      <c r="EFW47" s="65"/>
      <c r="EFX47" s="65"/>
      <c r="EFY47" s="65"/>
      <c r="EFZ47" s="65"/>
      <c r="EGA47" s="65"/>
      <c r="EGB47" s="65"/>
      <c r="EGC47" s="65"/>
      <c r="EGD47" s="65"/>
      <c r="EGE47" s="65"/>
      <c r="EGF47" s="65"/>
      <c r="EGG47" s="65"/>
      <c r="EGH47" s="65"/>
      <c r="EGI47" s="65"/>
      <c r="EGJ47" s="65"/>
      <c r="EGK47" s="65"/>
      <c r="EGL47" s="65"/>
      <c r="EGM47" s="65"/>
      <c r="EGN47" s="65"/>
      <c r="EGO47" s="65"/>
      <c r="EGP47" s="65"/>
      <c r="EGQ47" s="65"/>
      <c r="EGR47" s="65"/>
      <c r="EGS47" s="65"/>
      <c r="EGT47" s="65"/>
      <c r="EGU47" s="65"/>
      <c r="EGV47" s="65"/>
      <c r="EGW47" s="65"/>
      <c r="EGX47" s="65"/>
      <c r="EGY47" s="65"/>
      <c r="EGZ47" s="65"/>
      <c r="EHA47" s="65"/>
      <c r="EHB47" s="65"/>
      <c r="EHC47" s="65"/>
      <c r="EHD47" s="65"/>
      <c r="EHE47" s="65"/>
      <c r="EHF47" s="65"/>
      <c r="EHG47" s="65"/>
      <c r="EHH47" s="65"/>
      <c r="EHI47" s="65"/>
      <c r="EHJ47" s="65"/>
      <c r="EHK47" s="65"/>
      <c r="EHL47" s="65"/>
      <c r="EHM47" s="65"/>
      <c r="EHN47" s="65"/>
      <c r="EHO47" s="65"/>
      <c r="EHP47" s="65"/>
      <c r="EHQ47" s="65"/>
      <c r="EHR47" s="65"/>
      <c r="EHS47" s="65"/>
      <c r="EHT47" s="65"/>
      <c r="EHU47" s="65"/>
      <c r="EHV47" s="65"/>
      <c r="EHW47" s="65"/>
      <c r="EHX47" s="65"/>
      <c r="EHY47" s="65"/>
      <c r="EHZ47" s="65"/>
      <c r="EIA47" s="65"/>
      <c r="EIB47" s="65"/>
      <c r="EIC47" s="65"/>
      <c r="EID47" s="65"/>
      <c r="EIE47" s="65"/>
      <c r="EIF47" s="65"/>
      <c r="EIG47" s="65"/>
      <c r="EIH47" s="65"/>
      <c r="EII47" s="65"/>
      <c r="EIJ47" s="65"/>
      <c r="EIK47" s="65"/>
      <c r="EIL47" s="65"/>
      <c r="EIM47" s="65"/>
      <c r="EIN47" s="65"/>
      <c r="EIO47" s="65"/>
      <c r="EIP47" s="65"/>
      <c r="EIQ47" s="65"/>
      <c r="EIR47" s="65"/>
      <c r="EIS47" s="65"/>
      <c r="EIT47" s="65"/>
      <c r="EIU47" s="65"/>
      <c r="EIV47" s="65"/>
      <c r="EIW47" s="65"/>
      <c r="EIX47" s="65"/>
      <c r="EIY47" s="65"/>
      <c r="EIZ47" s="65"/>
      <c r="EJA47" s="65"/>
      <c r="EJB47" s="65"/>
      <c r="EJC47" s="65"/>
      <c r="EJD47" s="65"/>
      <c r="EJE47" s="65"/>
      <c r="EJF47" s="65"/>
      <c r="EJG47" s="65"/>
      <c r="EJH47" s="65"/>
      <c r="EJI47" s="65"/>
      <c r="EJJ47" s="65"/>
      <c r="EJK47" s="65"/>
      <c r="EJL47" s="65"/>
      <c r="EJM47" s="65"/>
      <c r="EJN47" s="65"/>
      <c r="EJO47" s="65"/>
      <c r="EJP47" s="65"/>
      <c r="EJQ47" s="65"/>
      <c r="EJR47" s="65"/>
      <c r="EJS47" s="65"/>
      <c r="EJT47" s="65"/>
      <c r="EJU47" s="65"/>
      <c r="EJV47" s="65"/>
      <c r="EJW47" s="65"/>
      <c r="EJX47" s="65"/>
      <c r="EJY47" s="65"/>
      <c r="EJZ47" s="65"/>
      <c r="EKA47" s="65"/>
      <c r="EKB47" s="65"/>
      <c r="EKC47" s="65"/>
      <c r="EKD47" s="65"/>
      <c r="EKE47" s="65"/>
      <c r="EKF47" s="65"/>
      <c r="EKG47" s="65"/>
      <c r="EKH47" s="65"/>
      <c r="EKI47" s="65"/>
      <c r="EKJ47" s="65"/>
      <c r="EKK47" s="65"/>
      <c r="EKL47" s="65"/>
      <c r="EKM47" s="65"/>
      <c r="EKN47" s="65"/>
      <c r="EKO47" s="65"/>
      <c r="EKP47" s="65"/>
      <c r="EKQ47" s="65"/>
      <c r="EKR47" s="65"/>
      <c r="EKS47" s="65"/>
      <c r="EKT47" s="65"/>
      <c r="EKU47" s="65"/>
      <c r="EKV47" s="65"/>
      <c r="EKW47" s="65"/>
      <c r="EKX47" s="65"/>
      <c r="EKY47" s="65"/>
      <c r="EKZ47" s="65"/>
      <c r="ELA47" s="65"/>
      <c r="ELB47" s="65"/>
      <c r="ELC47" s="65"/>
      <c r="ELD47" s="65"/>
      <c r="ELE47" s="65"/>
      <c r="ELF47" s="65"/>
      <c r="ELG47" s="65"/>
      <c r="ELH47" s="65"/>
      <c r="ELI47" s="65"/>
      <c r="ELJ47" s="65"/>
      <c r="ELK47" s="65"/>
      <c r="ELL47" s="65"/>
      <c r="ELM47" s="65"/>
      <c r="ELN47" s="65"/>
      <c r="ELO47" s="65"/>
      <c r="ELP47" s="65"/>
      <c r="ELQ47" s="65"/>
      <c r="ELR47" s="65"/>
      <c r="ELS47" s="65"/>
      <c r="ELT47" s="65"/>
      <c r="ELU47" s="65"/>
      <c r="ELV47" s="65"/>
      <c r="ELW47" s="65"/>
      <c r="ELX47" s="65"/>
      <c r="ELY47" s="65"/>
      <c r="ELZ47" s="65"/>
      <c r="EMA47" s="65"/>
      <c r="EMB47" s="65"/>
      <c r="EMC47" s="65"/>
      <c r="EMD47" s="65"/>
      <c r="EME47" s="65"/>
      <c r="EMF47" s="65"/>
      <c r="EMG47" s="65"/>
      <c r="EMH47" s="65"/>
      <c r="EMI47" s="65"/>
      <c r="EMJ47" s="65"/>
      <c r="EMK47" s="65"/>
      <c r="EML47" s="65"/>
      <c r="EMM47" s="65"/>
      <c r="EMN47" s="65"/>
      <c r="EMO47" s="65"/>
      <c r="EMP47" s="65"/>
      <c r="EMQ47" s="65"/>
      <c r="EMR47" s="65"/>
      <c r="EMS47" s="65"/>
      <c r="EMT47" s="65"/>
      <c r="EMU47" s="65"/>
      <c r="EMV47" s="65"/>
      <c r="EMW47" s="65"/>
      <c r="EMX47" s="65"/>
      <c r="EMY47" s="65"/>
      <c r="EMZ47" s="65"/>
      <c r="ENA47" s="65"/>
      <c r="ENB47" s="65"/>
      <c r="ENC47" s="65"/>
      <c r="END47" s="65"/>
      <c r="ENE47" s="65"/>
      <c r="ENF47" s="65"/>
      <c r="ENG47" s="65"/>
      <c r="ENH47" s="65"/>
      <c r="ENI47" s="65"/>
      <c r="ENJ47" s="65"/>
      <c r="ENK47" s="65"/>
      <c r="ENL47" s="65"/>
      <c r="ENM47" s="65"/>
      <c r="ENN47" s="65"/>
      <c r="ENO47" s="65"/>
      <c r="ENP47" s="65"/>
      <c r="ENQ47" s="65"/>
      <c r="ENR47" s="65"/>
      <c r="ENS47" s="65"/>
      <c r="ENT47" s="65"/>
      <c r="ENU47" s="65"/>
      <c r="ENV47" s="65"/>
      <c r="ENW47" s="65"/>
      <c r="ENX47" s="65"/>
      <c r="ENY47" s="65"/>
      <c r="ENZ47" s="65"/>
      <c r="EOA47" s="65"/>
      <c r="EOB47" s="65"/>
      <c r="EOC47" s="65"/>
      <c r="EOD47" s="65"/>
      <c r="EOE47" s="65"/>
      <c r="EOF47" s="65"/>
      <c r="EOG47" s="65"/>
      <c r="EOH47" s="65"/>
      <c r="EOI47" s="65"/>
      <c r="EOJ47" s="65"/>
      <c r="EOK47" s="65"/>
      <c r="EOL47" s="65"/>
      <c r="EOM47" s="65"/>
      <c r="EON47" s="65"/>
      <c r="EOO47" s="65"/>
      <c r="EOP47" s="65"/>
      <c r="EOQ47" s="65"/>
      <c r="EOR47" s="65"/>
      <c r="EOS47" s="65"/>
      <c r="EOT47" s="65"/>
      <c r="EOU47" s="65"/>
      <c r="EOV47" s="65"/>
      <c r="EOW47" s="65"/>
      <c r="EOX47" s="65"/>
      <c r="EOY47" s="65"/>
      <c r="EOZ47" s="65"/>
      <c r="EPA47" s="65"/>
      <c r="EPB47" s="65"/>
      <c r="EPC47" s="65"/>
      <c r="EPD47" s="65"/>
      <c r="EPE47" s="65"/>
      <c r="EPF47" s="65"/>
      <c r="EPG47" s="65"/>
      <c r="EPH47" s="65"/>
      <c r="EPI47" s="65"/>
      <c r="EPJ47" s="65"/>
      <c r="EPK47" s="65"/>
      <c r="EPL47" s="65"/>
      <c r="EPM47" s="65"/>
      <c r="EPN47" s="65"/>
      <c r="EPO47" s="65"/>
      <c r="EPP47" s="65"/>
      <c r="EPQ47" s="65"/>
      <c r="EPR47" s="65"/>
      <c r="EPS47" s="65"/>
      <c r="EPT47" s="65"/>
      <c r="EPU47" s="65"/>
      <c r="EPV47" s="65"/>
      <c r="EPW47" s="65"/>
      <c r="EPX47" s="65"/>
      <c r="EPY47" s="65"/>
      <c r="EPZ47" s="65"/>
      <c r="EQA47" s="65"/>
      <c r="EQB47" s="65"/>
      <c r="EQC47" s="65"/>
      <c r="EQD47" s="65"/>
      <c r="EQE47" s="65"/>
      <c r="EQF47" s="65"/>
      <c r="EQG47" s="65"/>
      <c r="EQH47" s="65"/>
      <c r="EQI47" s="65"/>
      <c r="EQJ47" s="65"/>
      <c r="EQK47" s="65"/>
      <c r="EQL47" s="65"/>
      <c r="EQM47" s="65"/>
      <c r="EQN47" s="65"/>
      <c r="EQO47" s="65"/>
      <c r="EQP47" s="65"/>
      <c r="EQQ47" s="65"/>
      <c r="EQR47" s="65"/>
      <c r="EQS47" s="65"/>
      <c r="EQT47" s="65"/>
      <c r="EQU47" s="65"/>
      <c r="EQV47" s="65"/>
      <c r="EQW47" s="65"/>
      <c r="EQX47" s="65"/>
      <c r="EQY47" s="65"/>
      <c r="EQZ47" s="65"/>
      <c r="ERA47" s="65"/>
      <c r="ERB47" s="65"/>
      <c r="ERC47" s="65"/>
      <c r="ERD47" s="65"/>
      <c r="ERE47" s="65"/>
      <c r="ERF47" s="65"/>
      <c r="ERG47" s="65"/>
      <c r="ERH47" s="65"/>
      <c r="ERI47" s="65"/>
      <c r="ERJ47" s="65"/>
      <c r="ERK47" s="65"/>
      <c r="ERL47" s="65"/>
      <c r="ERM47" s="65"/>
      <c r="ERN47" s="65"/>
      <c r="ERO47" s="65"/>
      <c r="ERP47" s="65"/>
      <c r="ERQ47" s="65"/>
      <c r="ERR47" s="65"/>
      <c r="ERS47" s="65"/>
      <c r="ERT47" s="65"/>
      <c r="ERU47" s="65"/>
      <c r="ERV47" s="65"/>
      <c r="ERW47" s="65"/>
      <c r="ERX47" s="65"/>
      <c r="ERY47" s="65"/>
      <c r="ERZ47" s="65"/>
      <c r="ESA47" s="65"/>
      <c r="ESB47" s="65"/>
      <c r="ESC47" s="65"/>
      <c r="ESD47" s="65"/>
      <c r="ESE47" s="65"/>
      <c r="ESF47" s="65"/>
      <c r="ESG47" s="65"/>
      <c r="ESH47" s="65"/>
      <c r="ESI47" s="65"/>
      <c r="ESJ47" s="65"/>
      <c r="ESK47" s="65"/>
      <c r="ESL47" s="65"/>
      <c r="ESM47" s="65"/>
      <c r="ESN47" s="65"/>
      <c r="ESO47" s="65"/>
      <c r="ESP47" s="65"/>
      <c r="ESQ47" s="65"/>
      <c r="ESR47" s="65"/>
      <c r="ESS47" s="65"/>
      <c r="EST47" s="65"/>
      <c r="ESU47" s="65"/>
      <c r="ESV47" s="65"/>
      <c r="ESW47" s="65"/>
      <c r="ESX47" s="65"/>
      <c r="ESY47" s="65"/>
      <c r="ESZ47" s="65"/>
      <c r="ETA47" s="65"/>
      <c r="ETB47" s="65"/>
      <c r="ETC47" s="65"/>
      <c r="ETD47" s="65"/>
      <c r="ETE47" s="65"/>
      <c r="ETF47" s="65"/>
      <c r="ETG47" s="65"/>
      <c r="ETH47" s="65"/>
      <c r="ETI47" s="65"/>
      <c r="ETJ47" s="65"/>
      <c r="ETK47" s="65"/>
      <c r="ETL47" s="65"/>
      <c r="ETM47" s="65"/>
      <c r="ETN47" s="65"/>
      <c r="ETO47" s="65"/>
      <c r="ETP47" s="65"/>
      <c r="ETQ47" s="65"/>
      <c r="ETR47" s="65"/>
      <c r="ETS47" s="65"/>
      <c r="ETT47" s="65"/>
      <c r="ETU47" s="65"/>
      <c r="ETV47" s="65"/>
      <c r="ETW47" s="65"/>
      <c r="ETX47" s="65"/>
      <c r="ETY47" s="65"/>
      <c r="ETZ47" s="65"/>
      <c r="EUA47" s="65"/>
      <c r="EUB47" s="65"/>
      <c r="EUC47" s="65"/>
      <c r="EUD47" s="65"/>
      <c r="EUE47" s="65"/>
      <c r="EUF47" s="65"/>
      <c r="EUG47" s="65"/>
      <c r="EUH47" s="65"/>
      <c r="EUI47" s="65"/>
      <c r="EUJ47" s="65"/>
      <c r="EUK47" s="65"/>
      <c r="EUL47" s="65"/>
      <c r="EUM47" s="65"/>
      <c r="EUN47" s="65"/>
      <c r="EUO47" s="65"/>
      <c r="EUP47" s="65"/>
      <c r="EUQ47" s="65"/>
      <c r="EUR47" s="65"/>
      <c r="EUS47" s="65"/>
      <c r="EUT47" s="65"/>
      <c r="EUU47" s="65"/>
      <c r="EUV47" s="65"/>
      <c r="EUW47" s="65"/>
      <c r="EUX47" s="65"/>
      <c r="EUY47" s="65"/>
      <c r="EUZ47" s="65"/>
      <c r="EVA47" s="65"/>
      <c r="EVB47" s="65"/>
      <c r="EVC47" s="65"/>
      <c r="EVD47" s="65"/>
      <c r="EVE47" s="65"/>
      <c r="EVF47" s="65"/>
      <c r="EVG47" s="65"/>
      <c r="EVH47" s="65"/>
      <c r="EVI47" s="65"/>
      <c r="EVJ47" s="65"/>
      <c r="EVK47" s="65"/>
      <c r="EVL47" s="65"/>
      <c r="EVM47" s="65"/>
      <c r="EVN47" s="65"/>
      <c r="EVO47" s="65"/>
      <c r="EVP47" s="65"/>
      <c r="EVQ47" s="65"/>
      <c r="EVR47" s="65"/>
      <c r="EVS47" s="65"/>
      <c r="EVT47" s="65"/>
      <c r="EVU47" s="65"/>
      <c r="EVV47" s="65"/>
      <c r="EVW47" s="65"/>
      <c r="EVX47" s="65"/>
      <c r="EVY47" s="65"/>
      <c r="EVZ47" s="65"/>
      <c r="EWA47" s="65"/>
      <c r="EWB47" s="65"/>
      <c r="EWC47" s="65"/>
      <c r="EWD47" s="65"/>
      <c r="EWE47" s="65"/>
      <c r="EWF47" s="65"/>
      <c r="EWG47" s="65"/>
      <c r="EWH47" s="65"/>
      <c r="EWI47" s="65"/>
      <c r="EWJ47" s="65"/>
      <c r="EWK47" s="65"/>
      <c r="EWL47" s="65"/>
      <c r="EWM47" s="65"/>
      <c r="EWN47" s="65"/>
      <c r="EWO47" s="65"/>
      <c r="EWP47" s="65"/>
      <c r="EWQ47" s="65"/>
      <c r="EWR47" s="65"/>
      <c r="EWS47" s="65"/>
      <c r="EWT47" s="65"/>
      <c r="EWU47" s="65"/>
      <c r="EWV47" s="65"/>
      <c r="EWW47" s="65"/>
      <c r="EWX47" s="65"/>
      <c r="EWY47" s="65"/>
      <c r="EWZ47" s="65"/>
      <c r="EXA47" s="65"/>
      <c r="EXB47" s="65"/>
      <c r="EXC47" s="65"/>
      <c r="EXD47" s="65"/>
      <c r="EXE47" s="65"/>
      <c r="EXF47" s="65"/>
      <c r="EXG47" s="65"/>
      <c r="EXH47" s="65"/>
      <c r="EXI47" s="65"/>
      <c r="EXJ47" s="65"/>
      <c r="EXK47" s="65"/>
      <c r="EXL47" s="65"/>
      <c r="EXM47" s="65"/>
      <c r="EXN47" s="65"/>
      <c r="EXO47" s="65"/>
      <c r="EXP47" s="65"/>
      <c r="EXQ47" s="65"/>
      <c r="EXR47" s="65"/>
      <c r="EXS47" s="65"/>
      <c r="EXT47" s="65"/>
      <c r="EXU47" s="65"/>
      <c r="EXV47" s="65"/>
      <c r="EXW47" s="65"/>
      <c r="EXX47" s="65"/>
      <c r="EXY47" s="65"/>
      <c r="EXZ47" s="65"/>
      <c r="EYA47" s="65"/>
      <c r="EYB47" s="65"/>
      <c r="EYC47" s="65"/>
      <c r="EYD47" s="65"/>
      <c r="EYE47" s="65"/>
      <c r="EYF47" s="65"/>
      <c r="EYG47" s="65"/>
      <c r="EYH47" s="65"/>
      <c r="EYI47" s="65"/>
      <c r="EYJ47" s="65"/>
      <c r="EYK47" s="65"/>
      <c r="EYL47" s="65"/>
      <c r="EYM47" s="65"/>
      <c r="EYN47" s="65"/>
      <c r="EYO47" s="65"/>
      <c r="EYP47" s="65"/>
      <c r="EYQ47" s="65"/>
      <c r="EYR47" s="65"/>
      <c r="EYS47" s="65"/>
      <c r="EYT47" s="65"/>
      <c r="EYU47" s="65"/>
      <c r="EYV47" s="65"/>
      <c r="EYW47" s="65"/>
      <c r="EYX47" s="65"/>
      <c r="EYY47" s="65"/>
      <c r="EYZ47" s="65"/>
      <c r="EZA47" s="65"/>
      <c r="EZB47" s="65"/>
      <c r="EZC47" s="65"/>
      <c r="EZD47" s="65"/>
      <c r="EZE47" s="65"/>
      <c r="EZF47" s="65"/>
      <c r="EZG47" s="65"/>
      <c r="EZH47" s="65"/>
      <c r="EZI47" s="65"/>
      <c r="EZJ47" s="65"/>
      <c r="EZK47" s="65"/>
      <c r="EZL47" s="65"/>
      <c r="EZM47" s="65"/>
      <c r="EZN47" s="65"/>
      <c r="EZO47" s="65"/>
      <c r="EZP47" s="65"/>
      <c r="EZQ47" s="65"/>
      <c r="EZR47" s="65"/>
      <c r="EZS47" s="65"/>
      <c r="EZT47" s="65"/>
      <c r="EZU47" s="65"/>
      <c r="EZV47" s="65"/>
      <c r="EZW47" s="65"/>
      <c r="EZX47" s="65"/>
      <c r="EZY47" s="65"/>
      <c r="EZZ47" s="65"/>
      <c r="FAA47" s="65"/>
      <c r="FAB47" s="65"/>
      <c r="FAC47" s="65"/>
      <c r="FAD47" s="65"/>
      <c r="FAE47" s="65"/>
      <c r="FAF47" s="65"/>
      <c r="FAG47" s="65"/>
      <c r="FAH47" s="65"/>
      <c r="FAI47" s="65"/>
      <c r="FAJ47" s="65"/>
      <c r="FAK47" s="65"/>
      <c r="FAL47" s="65"/>
      <c r="FAM47" s="65"/>
      <c r="FAN47" s="65"/>
      <c r="FAO47" s="65"/>
      <c r="FAP47" s="65"/>
      <c r="FAQ47" s="65"/>
      <c r="FAR47" s="65"/>
      <c r="FAS47" s="65"/>
      <c r="FAT47" s="65"/>
      <c r="FAU47" s="65"/>
      <c r="FAV47" s="65"/>
      <c r="FAW47" s="65"/>
      <c r="FAX47" s="65"/>
      <c r="FAY47" s="65"/>
      <c r="FAZ47" s="65"/>
      <c r="FBA47" s="65"/>
      <c r="FBB47" s="65"/>
      <c r="FBC47" s="65"/>
      <c r="FBD47" s="65"/>
      <c r="FBE47" s="65"/>
      <c r="FBF47" s="65"/>
      <c r="FBG47" s="65"/>
      <c r="FBH47" s="65"/>
      <c r="FBI47" s="65"/>
      <c r="FBJ47" s="65"/>
      <c r="FBK47" s="65"/>
      <c r="FBL47" s="65"/>
      <c r="FBM47" s="65"/>
      <c r="FBN47" s="65"/>
      <c r="FBO47" s="65"/>
      <c r="FBP47" s="65"/>
      <c r="FBQ47" s="65"/>
      <c r="FBR47" s="65"/>
      <c r="FBS47" s="65"/>
      <c r="FBT47" s="65"/>
      <c r="FBU47" s="65"/>
      <c r="FBV47" s="65"/>
      <c r="FBW47" s="65"/>
      <c r="FBX47" s="65"/>
      <c r="FBY47" s="65"/>
      <c r="FBZ47" s="65"/>
      <c r="FCA47" s="65"/>
      <c r="FCB47" s="65"/>
      <c r="FCC47" s="65"/>
      <c r="FCD47" s="65"/>
      <c r="FCE47" s="65"/>
      <c r="FCF47" s="65"/>
      <c r="FCG47" s="65"/>
      <c r="FCH47" s="65"/>
      <c r="FCI47" s="65"/>
      <c r="FCJ47" s="65"/>
      <c r="FCK47" s="65"/>
      <c r="FCL47" s="65"/>
      <c r="FCM47" s="65"/>
      <c r="FCN47" s="65"/>
      <c r="FCO47" s="65"/>
      <c r="FCP47" s="65"/>
      <c r="FCQ47" s="65"/>
      <c r="FCR47" s="65"/>
      <c r="FCS47" s="65"/>
      <c r="FCT47" s="65"/>
      <c r="FCU47" s="65"/>
      <c r="FCV47" s="65"/>
      <c r="FCW47" s="65"/>
      <c r="FCX47" s="65"/>
      <c r="FCY47" s="65"/>
      <c r="FCZ47" s="65"/>
      <c r="FDA47" s="65"/>
      <c r="FDB47" s="65"/>
      <c r="FDC47" s="65"/>
      <c r="FDD47" s="65"/>
      <c r="FDE47" s="65"/>
      <c r="FDF47" s="65"/>
      <c r="FDG47" s="65"/>
      <c r="FDH47" s="65"/>
      <c r="FDI47" s="65"/>
      <c r="FDJ47" s="65"/>
      <c r="FDK47" s="65"/>
      <c r="FDL47" s="65"/>
      <c r="FDM47" s="65"/>
      <c r="FDN47" s="65"/>
      <c r="FDO47" s="65"/>
      <c r="FDP47" s="65"/>
      <c r="FDQ47" s="65"/>
      <c r="FDR47" s="65"/>
      <c r="FDS47" s="65"/>
      <c r="FDT47" s="65"/>
      <c r="FDU47" s="65"/>
      <c r="FDV47" s="65"/>
      <c r="FDW47" s="65"/>
      <c r="FDX47" s="65"/>
      <c r="FDY47" s="65"/>
      <c r="FDZ47" s="65"/>
      <c r="FEA47" s="65"/>
      <c r="FEB47" s="65"/>
      <c r="FEC47" s="65"/>
      <c r="FED47" s="65"/>
      <c r="FEE47" s="65"/>
      <c r="FEF47" s="65"/>
      <c r="FEG47" s="65"/>
      <c r="FEH47" s="65"/>
      <c r="FEI47" s="65"/>
      <c r="FEJ47" s="65"/>
      <c r="FEK47" s="65"/>
      <c r="FEL47" s="65"/>
      <c r="FEM47" s="65"/>
      <c r="FEN47" s="65"/>
      <c r="FEO47" s="65"/>
      <c r="FEP47" s="65"/>
      <c r="FEQ47" s="65"/>
      <c r="FER47" s="65"/>
      <c r="FES47" s="65"/>
      <c r="FET47" s="65"/>
      <c r="FEU47" s="65"/>
      <c r="FEV47" s="65"/>
      <c r="FEW47" s="65"/>
      <c r="FEX47" s="65"/>
      <c r="FEY47" s="65"/>
      <c r="FEZ47" s="65"/>
      <c r="FFA47" s="65"/>
      <c r="FFB47" s="65"/>
      <c r="FFC47" s="65"/>
      <c r="FFD47" s="65"/>
      <c r="FFE47" s="65"/>
      <c r="FFF47" s="65"/>
      <c r="FFG47" s="65"/>
      <c r="FFH47" s="65"/>
      <c r="FFI47" s="65"/>
      <c r="FFJ47" s="65"/>
      <c r="FFK47" s="65"/>
      <c r="FFL47" s="65"/>
      <c r="FFM47" s="65"/>
      <c r="FFN47" s="65"/>
      <c r="FFO47" s="65"/>
      <c r="FFP47" s="65"/>
      <c r="FFQ47" s="65"/>
      <c r="FFR47" s="65"/>
      <c r="FFS47" s="65"/>
      <c r="FFT47" s="65"/>
      <c r="FFU47" s="65"/>
      <c r="FFV47" s="65"/>
      <c r="FFW47" s="65"/>
      <c r="FFX47" s="65"/>
      <c r="FFY47" s="65"/>
      <c r="FFZ47" s="65"/>
      <c r="FGA47" s="65"/>
      <c r="FGB47" s="65"/>
      <c r="FGC47" s="65"/>
      <c r="FGD47" s="65"/>
      <c r="FGE47" s="65"/>
      <c r="FGF47" s="65"/>
      <c r="FGG47" s="65"/>
      <c r="FGH47" s="65"/>
      <c r="FGI47" s="65"/>
      <c r="FGJ47" s="65"/>
      <c r="FGK47" s="65"/>
      <c r="FGL47" s="65"/>
      <c r="FGM47" s="65"/>
      <c r="FGN47" s="65"/>
      <c r="FGO47" s="65"/>
      <c r="FGP47" s="65"/>
      <c r="FGQ47" s="65"/>
      <c r="FGR47" s="65"/>
      <c r="FGS47" s="65"/>
      <c r="FGT47" s="65"/>
      <c r="FGU47" s="65"/>
      <c r="FGV47" s="65"/>
      <c r="FGW47" s="65"/>
      <c r="FGX47" s="65"/>
      <c r="FGY47" s="65"/>
      <c r="FGZ47" s="65"/>
      <c r="FHA47" s="65"/>
      <c r="FHB47" s="65"/>
      <c r="FHC47" s="65"/>
      <c r="FHD47" s="65"/>
      <c r="FHE47" s="65"/>
      <c r="FHF47" s="65"/>
      <c r="FHG47" s="65"/>
      <c r="FHH47" s="65"/>
      <c r="FHI47" s="65"/>
      <c r="FHJ47" s="65"/>
      <c r="FHK47" s="65"/>
      <c r="FHL47" s="65"/>
      <c r="FHM47" s="65"/>
      <c r="FHN47" s="65"/>
      <c r="FHO47" s="65"/>
      <c r="FHP47" s="65"/>
      <c r="FHQ47" s="65"/>
      <c r="FHR47" s="65"/>
      <c r="FHS47" s="65"/>
      <c r="FHT47" s="65"/>
      <c r="FHU47" s="65"/>
      <c r="FHV47" s="65"/>
      <c r="FHW47" s="65"/>
      <c r="FHX47" s="65"/>
      <c r="FHY47" s="65"/>
      <c r="FHZ47" s="65"/>
      <c r="FIA47" s="65"/>
      <c r="FIB47" s="65"/>
      <c r="FIC47" s="65"/>
      <c r="FID47" s="65"/>
      <c r="FIE47" s="65"/>
      <c r="FIF47" s="65"/>
      <c r="FIG47" s="65"/>
      <c r="FIH47" s="65"/>
      <c r="FII47" s="65"/>
      <c r="FIJ47" s="65"/>
      <c r="FIK47" s="65"/>
      <c r="FIL47" s="65"/>
      <c r="FIM47" s="65"/>
      <c r="FIN47" s="65"/>
      <c r="FIO47" s="65"/>
      <c r="FIP47" s="65"/>
      <c r="FIQ47" s="65"/>
      <c r="FIR47" s="65"/>
      <c r="FIS47" s="65"/>
      <c r="FIT47" s="65"/>
      <c r="FIU47" s="65"/>
      <c r="FIV47" s="65"/>
      <c r="FIW47" s="65"/>
      <c r="FIX47" s="65"/>
      <c r="FIY47" s="65"/>
      <c r="FIZ47" s="65"/>
      <c r="FJA47" s="65"/>
      <c r="FJB47" s="65"/>
      <c r="FJC47" s="65"/>
      <c r="FJD47" s="65"/>
      <c r="FJE47" s="65"/>
      <c r="FJF47" s="65"/>
      <c r="FJG47" s="65"/>
      <c r="FJH47" s="65"/>
      <c r="FJI47" s="65"/>
      <c r="FJJ47" s="65"/>
      <c r="FJK47" s="65"/>
      <c r="FJL47" s="65"/>
      <c r="FJM47" s="65"/>
      <c r="FJN47" s="65"/>
      <c r="FJO47" s="65"/>
      <c r="FJP47" s="65"/>
      <c r="FJQ47" s="65"/>
      <c r="FJR47" s="65"/>
      <c r="FJS47" s="65"/>
      <c r="FJT47" s="65"/>
      <c r="FJU47" s="65"/>
      <c r="FJV47" s="65"/>
      <c r="FJW47" s="65"/>
      <c r="FJX47" s="65"/>
      <c r="FJY47" s="65"/>
      <c r="FJZ47" s="65"/>
      <c r="FKA47" s="65"/>
      <c r="FKB47" s="65"/>
      <c r="FKC47" s="65"/>
      <c r="FKD47" s="65"/>
      <c r="FKE47" s="65"/>
      <c r="FKF47" s="65"/>
      <c r="FKG47" s="65"/>
      <c r="FKH47" s="65"/>
      <c r="FKI47" s="65"/>
      <c r="FKJ47" s="65"/>
      <c r="FKK47" s="65"/>
      <c r="FKL47" s="65"/>
      <c r="FKM47" s="65"/>
      <c r="FKN47" s="65"/>
      <c r="FKO47" s="65"/>
      <c r="FKP47" s="65"/>
      <c r="FKQ47" s="65"/>
      <c r="FKR47" s="65"/>
      <c r="FKS47" s="65"/>
      <c r="FKT47" s="65"/>
      <c r="FKU47" s="65"/>
      <c r="FKV47" s="65"/>
      <c r="FKW47" s="65"/>
      <c r="FKX47" s="65"/>
      <c r="FKY47" s="65"/>
      <c r="FKZ47" s="65"/>
      <c r="FLA47" s="65"/>
      <c r="FLB47" s="65"/>
      <c r="FLC47" s="65"/>
      <c r="FLD47" s="65"/>
      <c r="FLE47" s="65"/>
      <c r="FLF47" s="65"/>
      <c r="FLG47" s="65"/>
      <c r="FLH47" s="65"/>
      <c r="FLI47" s="65"/>
      <c r="FLJ47" s="65"/>
      <c r="FLK47" s="65"/>
      <c r="FLL47" s="65"/>
      <c r="FLM47" s="65"/>
      <c r="FLN47" s="65"/>
      <c r="FLO47" s="65"/>
      <c r="FLP47" s="65"/>
      <c r="FLQ47" s="65"/>
      <c r="FLR47" s="65"/>
      <c r="FLS47" s="65"/>
      <c r="FLT47" s="65"/>
      <c r="FLU47" s="65"/>
      <c r="FLV47" s="65"/>
      <c r="FLW47" s="65"/>
      <c r="FLX47" s="65"/>
      <c r="FLY47" s="65"/>
      <c r="FLZ47" s="65"/>
      <c r="FMA47" s="65"/>
      <c r="FMB47" s="65"/>
      <c r="FMC47" s="65"/>
      <c r="FMD47" s="65"/>
      <c r="FME47" s="65"/>
      <c r="FMF47" s="65"/>
      <c r="FMG47" s="65"/>
      <c r="FMH47" s="65"/>
      <c r="FMI47" s="65"/>
      <c r="FMJ47" s="65"/>
      <c r="FMK47" s="65"/>
      <c r="FML47" s="65"/>
      <c r="FMM47" s="65"/>
      <c r="FMN47" s="65"/>
      <c r="FMO47" s="65"/>
      <c r="FMP47" s="65"/>
      <c r="FMQ47" s="65"/>
      <c r="FMR47" s="65"/>
      <c r="FMS47" s="65"/>
      <c r="FMT47" s="65"/>
      <c r="FMU47" s="65"/>
      <c r="FMV47" s="65"/>
      <c r="FMW47" s="65"/>
      <c r="FMX47" s="65"/>
      <c r="FMY47" s="65"/>
      <c r="FMZ47" s="65"/>
      <c r="FNA47" s="65"/>
      <c r="FNB47" s="65"/>
      <c r="FNC47" s="65"/>
      <c r="FND47" s="65"/>
      <c r="FNE47" s="65"/>
      <c r="FNF47" s="65"/>
      <c r="FNG47" s="65"/>
      <c r="FNH47" s="65"/>
      <c r="FNI47" s="65"/>
      <c r="FNJ47" s="65"/>
      <c r="FNK47" s="65"/>
      <c r="FNL47" s="65"/>
      <c r="FNM47" s="65"/>
      <c r="FNN47" s="65"/>
      <c r="FNO47" s="65"/>
      <c r="FNP47" s="65"/>
      <c r="FNQ47" s="65"/>
      <c r="FNR47" s="65"/>
      <c r="FNS47" s="65"/>
      <c r="FNT47" s="65"/>
      <c r="FNU47" s="65"/>
      <c r="FNV47" s="65"/>
      <c r="FNW47" s="65"/>
      <c r="FNX47" s="65"/>
      <c r="FNY47" s="65"/>
      <c r="FNZ47" s="65"/>
      <c r="FOA47" s="65"/>
      <c r="FOB47" s="65"/>
      <c r="FOC47" s="65"/>
      <c r="FOD47" s="65"/>
      <c r="FOE47" s="65"/>
      <c r="FOF47" s="65"/>
      <c r="FOG47" s="65"/>
      <c r="FOH47" s="65"/>
      <c r="FOI47" s="65"/>
      <c r="FOJ47" s="65"/>
      <c r="FOK47" s="65"/>
      <c r="FOL47" s="65"/>
      <c r="FOM47" s="65"/>
      <c r="FON47" s="65"/>
      <c r="FOO47" s="65"/>
      <c r="FOP47" s="65"/>
      <c r="FOQ47" s="65"/>
      <c r="FOR47" s="65"/>
      <c r="FOS47" s="65"/>
      <c r="FOT47" s="65"/>
      <c r="FOU47" s="65"/>
      <c r="FOV47" s="65"/>
      <c r="FOW47" s="65"/>
      <c r="FOX47" s="65"/>
      <c r="FOY47" s="65"/>
      <c r="FOZ47" s="65"/>
      <c r="FPA47" s="65"/>
      <c r="FPB47" s="65"/>
      <c r="FPC47" s="65"/>
      <c r="FPD47" s="65"/>
      <c r="FPE47" s="65"/>
      <c r="FPF47" s="65"/>
      <c r="FPG47" s="65"/>
      <c r="FPH47" s="65"/>
      <c r="FPI47" s="65"/>
      <c r="FPJ47" s="65"/>
      <c r="FPK47" s="65"/>
      <c r="FPL47" s="65"/>
      <c r="FPM47" s="65"/>
      <c r="FPN47" s="65"/>
      <c r="FPO47" s="65"/>
      <c r="FPP47" s="65"/>
      <c r="FPQ47" s="65"/>
      <c r="FPR47" s="65"/>
      <c r="FPS47" s="65"/>
      <c r="FPT47" s="65"/>
      <c r="FPU47" s="65"/>
      <c r="FPV47" s="65"/>
      <c r="FPW47" s="65"/>
      <c r="FPX47" s="65"/>
      <c r="FPY47" s="65"/>
      <c r="FPZ47" s="65"/>
      <c r="FQA47" s="65"/>
      <c r="FQB47" s="65"/>
      <c r="FQC47" s="65"/>
      <c r="FQD47" s="65"/>
      <c r="FQE47" s="65"/>
      <c r="FQF47" s="65"/>
      <c r="FQG47" s="65"/>
      <c r="FQH47" s="65"/>
      <c r="FQI47" s="65"/>
      <c r="FQJ47" s="65"/>
      <c r="FQK47" s="65"/>
      <c r="FQL47" s="65"/>
      <c r="FQM47" s="65"/>
      <c r="FQN47" s="65"/>
      <c r="FQO47" s="65"/>
      <c r="FQP47" s="65"/>
      <c r="FQQ47" s="65"/>
      <c r="FQR47" s="65"/>
      <c r="FQS47" s="65"/>
      <c r="FQT47" s="65"/>
      <c r="FQU47" s="65"/>
      <c r="FQV47" s="65"/>
      <c r="FQW47" s="65"/>
      <c r="FQX47" s="65"/>
      <c r="FQY47" s="65"/>
      <c r="FQZ47" s="65"/>
      <c r="FRA47" s="65"/>
      <c r="FRB47" s="65"/>
      <c r="FRC47" s="65"/>
      <c r="FRD47" s="65"/>
      <c r="FRE47" s="65"/>
      <c r="FRF47" s="65"/>
      <c r="FRG47" s="65"/>
      <c r="FRH47" s="65"/>
      <c r="FRI47" s="65"/>
      <c r="FRJ47" s="65"/>
      <c r="FRK47" s="65"/>
      <c r="FRL47" s="65"/>
      <c r="FRM47" s="65"/>
      <c r="FRN47" s="65"/>
      <c r="FRO47" s="65"/>
      <c r="FRP47" s="65"/>
      <c r="FRQ47" s="65"/>
      <c r="FRR47" s="65"/>
      <c r="FRS47" s="65"/>
      <c r="FRT47" s="65"/>
      <c r="FRU47" s="65"/>
      <c r="FRV47" s="65"/>
      <c r="FRW47" s="65"/>
      <c r="FRX47" s="65"/>
      <c r="FRY47" s="65"/>
      <c r="FRZ47" s="65"/>
      <c r="FSA47" s="65"/>
      <c r="FSB47" s="65"/>
      <c r="FSC47" s="65"/>
      <c r="FSD47" s="65"/>
      <c r="FSE47" s="65"/>
      <c r="FSF47" s="65"/>
      <c r="FSG47" s="65"/>
      <c r="FSH47" s="65"/>
      <c r="FSI47" s="65"/>
      <c r="FSJ47" s="65"/>
      <c r="FSK47" s="65"/>
      <c r="FSL47" s="65"/>
      <c r="FSM47" s="65"/>
      <c r="FSN47" s="65"/>
      <c r="FSO47" s="65"/>
      <c r="FSP47" s="65"/>
      <c r="FSQ47" s="65"/>
      <c r="FSR47" s="65"/>
      <c r="FSS47" s="65"/>
      <c r="FST47" s="65"/>
      <c r="FSU47" s="65"/>
      <c r="FSV47" s="65"/>
      <c r="FSW47" s="65"/>
      <c r="FSX47" s="65"/>
      <c r="FSY47" s="65"/>
      <c r="FSZ47" s="65"/>
      <c r="FTA47" s="65"/>
      <c r="FTB47" s="65"/>
      <c r="FTC47" s="65"/>
      <c r="FTD47" s="65"/>
      <c r="FTE47" s="65"/>
      <c r="FTF47" s="65"/>
      <c r="FTG47" s="65"/>
      <c r="FTH47" s="65"/>
      <c r="FTI47" s="65"/>
      <c r="FTJ47" s="65"/>
      <c r="FTK47" s="65"/>
      <c r="FTL47" s="65"/>
      <c r="FTM47" s="65"/>
      <c r="FTN47" s="65"/>
      <c r="FTO47" s="65"/>
      <c r="FTP47" s="65"/>
      <c r="FTQ47" s="65"/>
      <c r="FTR47" s="65"/>
      <c r="FTS47" s="65"/>
      <c r="FTT47" s="65"/>
      <c r="FTU47" s="65"/>
      <c r="FTV47" s="65"/>
      <c r="FTW47" s="65"/>
      <c r="FTX47" s="65"/>
      <c r="FTY47" s="65"/>
      <c r="FTZ47" s="65"/>
      <c r="FUA47" s="65"/>
      <c r="FUB47" s="65"/>
      <c r="FUC47" s="65"/>
      <c r="FUD47" s="65"/>
      <c r="FUE47" s="65"/>
      <c r="FUF47" s="65"/>
      <c r="FUG47" s="65"/>
      <c r="FUH47" s="65"/>
      <c r="FUI47" s="65"/>
      <c r="FUJ47" s="65"/>
      <c r="FUK47" s="65"/>
      <c r="FUL47" s="65"/>
      <c r="FUM47" s="65"/>
      <c r="FUN47" s="65"/>
      <c r="FUO47" s="65"/>
      <c r="FUP47" s="65"/>
      <c r="FUQ47" s="65"/>
      <c r="FUR47" s="65"/>
      <c r="FUS47" s="65"/>
      <c r="FUT47" s="65"/>
      <c r="FUU47" s="65"/>
      <c r="FUV47" s="65"/>
      <c r="FUW47" s="65"/>
      <c r="FUX47" s="65"/>
      <c r="FUY47" s="65"/>
      <c r="FUZ47" s="65"/>
      <c r="FVA47" s="65"/>
      <c r="FVB47" s="65"/>
      <c r="FVC47" s="65"/>
      <c r="FVD47" s="65"/>
      <c r="FVE47" s="65"/>
      <c r="FVF47" s="65"/>
      <c r="FVG47" s="65"/>
      <c r="FVH47" s="65"/>
      <c r="FVI47" s="65"/>
      <c r="FVJ47" s="65"/>
      <c r="FVK47" s="65"/>
      <c r="FVL47" s="65"/>
      <c r="FVM47" s="65"/>
      <c r="FVN47" s="65"/>
      <c r="FVO47" s="65"/>
      <c r="FVP47" s="65"/>
      <c r="FVQ47" s="65"/>
      <c r="FVR47" s="65"/>
      <c r="FVS47" s="65"/>
      <c r="FVT47" s="65"/>
      <c r="FVU47" s="65"/>
      <c r="FVV47" s="65"/>
      <c r="FVW47" s="65"/>
      <c r="FVX47" s="65"/>
      <c r="FVY47" s="65"/>
      <c r="FVZ47" s="65"/>
      <c r="FWA47" s="65"/>
      <c r="FWB47" s="65"/>
      <c r="FWC47" s="65"/>
      <c r="FWD47" s="65"/>
      <c r="FWE47" s="65"/>
      <c r="FWF47" s="65"/>
      <c r="FWG47" s="65"/>
      <c r="FWH47" s="65"/>
      <c r="FWI47" s="65"/>
      <c r="FWJ47" s="65"/>
      <c r="FWK47" s="65"/>
      <c r="FWL47" s="65"/>
      <c r="FWM47" s="65"/>
      <c r="FWN47" s="65"/>
      <c r="FWO47" s="65"/>
      <c r="FWP47" s="65"/>
      <c r="FWQ47" s="65"/>
      <c r="FWR47" s="65"/>
      <c r="FWS47" s="65"/>
      <c r="FWT47" s="65"/>
      <c r="FWU47" s="65"/>
      <c r="FWV47" s="65"/>
      <c r="FWW47" s="65"/>
      <c r="FWX47" s="65"/>
      <c r="FWY47" s="65"/>
      <c r="FWZ47" s="65"/>
      <c r="FXA47" s="65"/>
      <c r="FXB47" s="65"/>
      <c r="FXC47" s="65"/>
      <c r="FXD47" s="65"/>
      <c r="FXE47" s="65"/>
      <c r="FXF47" s="65"/>
      <c r="FXG47" s="65"/>
      <c r="FXH47" s="65"/>
      <c r="FXI47" s="65"/>
      <c r="FXJ47" s="65"/>
      <c r="FXK47" s="65"/>
      <c r="FXL47" s="65"/>
      <c r="FXM47" s="65"/>
      <c r="FXN47" s="65"/>
      <c r="FXO47" s="65"/>
      <c r="FXP47" s="65"/>
      <c r="FXQ47" s="65"/>
      <c r="FXR47" s="65"/>
      <c r="FXS47" s="65"/>
      <c r="FXT47" s="65"/>
      <c r="FXU47" s="65"/>
      <c r="FXV47" s="65"/>
      <c r="FXW47" s="65"/>
      <c r="FXX47" s="65"/>
      <c r="FXY47" s="65"/>
      <c r="FXZ47" s="65"/>
      <c r="FYA47" s="65"/>
      <c r="FYB47" s="65"/>
      <c r="FYC47" s="65"/>
      <c r="FYD47" s="65"/>
      <c r="FYE47" s="65"/>
      <c r="FYF47" s="65"/>
      <c r="FYG47" s="65"/>
      <c r="FYH47" s="65"/>
      <c r="FYI47" s="65"/>
      <c r="FYJ47" s="65"/>
      <c r="FYK47" s="65"/>
      <c r="FYL47" s="65"/>
      <c r="FYM47" s="65"/>
      <c r="FYN47" s="65"/>
      <c r="FYO47" s="65"/>
      <c r="FYP47" s="65"/>
      <c r="FYQ47" s="65"/>
      <c r="FYR47" s="65"/>
      <c r="FYS47" s="65"/>
      <c r="FYT47" s="65"/>
      <c r="FYU47" s="65"/>
      <c r="FYV47" s="65"/>
      <c r="FYW47" s="65"/>
      <c r="FYX47" s="65"/>
      <c r="FYY47" s="65"/>
      <c r="FYZ47" s="65"/>
      <c r="FZA47" s="65"/>
      <c r="FZB47" s="65"/>
      <c r="FZC47" s="65"/>
      <c r="FZD47" s="65"/>
      <c r="FZE47" s="65"/>
      <c r="FZF47" s="65"/>
      <c r="FZG47" s="65"/>
      <c r="FZH47" s="65"/>
      <c r="FZI47" s="65"/>
      <c r="FZJ47" s="65"/>
      <c r="FZK47" s="65"/>
      <c r="FZL47" s="65"/>
      <c r="FZM47" s="65"/>
      <c r="FZN47" s="65"/>
      <c r="FZO47" s="65"/>
      <c r="FZP47" s="65"/>
      <c r="FZQ47" s="65"/>
      <c r="FZR47" s="65"/>
      <c r="FZS47" s="65"/>
      <c r="FZT47" s="65"/>
      <c r="FZU47" s="65"/>
      <c r="FZV47" s="65"/>
      <c r="FZW47" s="65"/>
      <c r="FZX47" s="65"/>
      <c r="FZY47" s="65"/>
      <c r="FZZ47" s="65"/>
      <c r="GAA47" s="65"/>
      <c r="GAB47" s="65"/>
      <c r="GAC47" s="65"/>
      <c r="GAD47" s="65"/>
      <c r="GAE47" s="65"/>
      <c r="GAF47" s="65"/>
      <c r="GAG47" s="65"/>
      <c r="GAH47" s="65"/>
      <c r="GAI47" s="65"/>
      <c r="GAJ47" s="65"/>
      <c r="GAK47" s="65"/>
      <c r="GAL47" s="65"/>
      <c r="GAM47" s="65"/>
      <c r="GAN47" s="65"/>
      <c r="GAO47" s="65"/>
      <c r="GAP47" s="65"/>
      <c r="GAQ47" s="65"/>
      <c r="GAR47" s="65"/>
      <c r="GAS47" s="65"/>
      <c r="GAT47" s="65"/>
      <c r="GAU47" s="65"/>
      <c r="GAV47" s="65"/>
      <c r="GAW47" s="65"/>
      <c r="GAX47" s="65"/>
      <c r="GAY47" s="65"/>
      <c r="GAZ47" s="65"/>
      <c r="GBA47" s="65"/>
      <c r="GBB47" s="65"/>
      <c r="GBC47" s="65"/>
      <c r="GBD47" s="65"/>
      <c r="GBE47" s="65"/>
      <c r="GBF47" s="65"/>
      <c r="GBG47" s="65"/>
      <c r="GBH47" s="65"/>
      <c r="GBI47" s="65"/>
      <c r="GBJ47" s="65"/>
      <c r="GBK47" s="65"/>
      <c r="GBL47" s="65"/>
      <c r="GBM47" s="65"/>
      <c r="GBN47" s="65"/>
      <c r="GBO47" s="65"/>
      <c r="GBP47" s="65"/>
      <c r="GBQ47" s="65"/>
      <c r="GBR47" s="65"/>
      <c r="GBS47" s="65"/>
      <c r="GBT47" s="65"/>
      <c r="GBU47" s="65"/>
      <c r="GBV47" s="65"/>
      <c r="GBW47" s="65"/>
      <c r="GBX47" s="65"/>
      <c r="GBY47" s="65"/>
      <c r="GBZ47" s="65"/>
      <c r="GCA47" s="65"/>
      <c r="GCB47" s="65"/>
      <c r="GCC47" s="65"/>
      <c r="GCD47" s="65"/>
      <c r="GCE47" s="65"/>
      <c r="GCF47" s="65"/>
      <c r="GCG47" s="65"/>
      <c r="GCH47" s="65"/>
      <c r="GCI47" s="65"/>
      <c r="GCJ47" s="65"/>
      <c r="GCK47" s="65"/>
      <c r="GCL47" s="65"/>
      <c r="GCM47" s="65"/>
      <c r="GCN47" s="65"/>
      <c r="GCO47" s="65"/>
      <c r="GCP47" s="65"/>
      <c r="GCQ47" s="65"/>
      <c r="GCR47" s="65"/>
      <c r="GCS47" s="65"/>
      <c r="GCT47" s="65"/>
      <c r="GCU47" s="65"/>
      <c r="GCV47" s="65"/>
      <c r="GCW47" s="65"/>
      <c r="GCX47" s="65"/>
      <c r="GCY47" s="65"/>
      <c r="GCZ47" s="65"/>
      <c r="GDA47" s="65"/>
      <c r="GDB47" s="65"/>
      <c r="GDC47" s="65"/>
      <c r="GDD47" s="65"/>
      <c r="GDE47" s="65"/>
      <c r="GDF47" s="65"/>
      <c r="GDG47" s="65"/>
      <c r="GDH47" s="65"/>
      <c r="GDI47" s="65"/>
      <c r="GDJ47" s="65"/>
      <c r="GDK47" s="65"/>
      <c r="GDL47" s="65"/>
      <c r="GDM47" s="65"/>
      <c r="GDN47" s="65"/>
      <c r="GDO47" s="65"/>
      <c r="GDP47" s="65"/>
      <c r="GDQ47" s="65"/>
      <c r="GDR47" s="65"/>
      <c r="GDS47" s="65"/>
      <c r="GDT47" s="65"/>
      <c r="GDU47" s="65"/>
      <c r="GDV47" s="65"/>
      <c r="GDW47" s="65"/>
      <c r="GDX47" s="65"/>
      <c r="GDY47" s="65"/>
      <c r="GDZ47" s="65"/>
      <c r="GEA47" s="65"/>
      <c r="GEB47" s="65"/>
      <c r="GEC47" s="65"/>
      <c r="GED47" s="65"/>
      <c r="GEE47" s="65"/>
      <c r="GEF47" s="65"/>
      <c r="GEG47" s="65"/>
      <c r="GEH47" s="65"/>
      <c r="GEI47" s="65"/>
      <c r="GEJ47" s="65"/>
      <c r="GEK47" s="65"/>
      <c r="GEL47" s="65"/>
      <c r="GEM47" s="65"/>
      <c r="GEN47" s="65"/>
      <c r="GEO47" s="65"/>
      <c r="GEP47" s="65"/>
      <c r="GEQ47" s="65"/>
      <c r="GER47" s="65"/>
      <c r="GES47" s="65"/>
      <c r="GET47" s="65"/>
      <c r="GEU47" s="65"/>
      <c r="GEV47" s="65"/>
      <c r="GEW47" s="65"/>
      <c r="GEX47" s="65"/>
      <c r="GEY47" s="65"/>
      <c r="GEZ47" s="65"/>
      <c r="GFA47" s="65"/>
      <c r="GFB47" s="65"/>
      <c r="GFC47" s="65"/>
      <c r="GFD47" s="65"/>
      <c r="GFE47" s="65"/>
      <c r="GFF47" s="65"/>
      <c r="GFG47" s="65"/>
      <c r="GFH47" s="65"/>
      <c r="GFI47" s="65"/>
      <c r="GFJ47" s="65"/>
      <c r="GFK47" s="65"/>
      <c r="GFL47" s="65"/>
      <c r="GFM47" s="65"/>
      <c r="GFN47" s="65"/>
      <c r="GFO47" s="65"/>
      <c r="GFP47" s="65"/>
      <c r="GFQ47" s="65"/>
      <c r="GFR47" s="65"/>
      <c r="GFS47" s="65"/>
      <c r="GFT47" s="65"/>
      <c r="GFU47" s="65"/>
      <c r="GFV47" s="65"/>
      <c r="GFW47" s="65"/>
      <c r="GFX47" s="65"/>
      <c r="GFY47" s="65"/>
      <c r="GFZ47" s="65"/>
      <c r="GGA47" s="65"/>
      <c r="GGB47" s="65"/>
      <c r="GGC47" s="65"/>
      <c r="GGD47" s="65"/>
      <c r="GGE47" s="65"/>
      <c r="GGF47" s="65"/>
      <c r="GGG47" s="65"/>
      <c r="GGH47" s="65"/>
      <c r="GGI47" s="65"/>
      <c r="GGJ47" s="65"/>
      <c r="GGK47" s="65"/>
      <c r="GGL47" s="65"/>
      <c r="GGM47" s="65"/>
      <c r="GGN47" s="65"/>
      <c r="GGO47" s="65"/>
      <c r="GGP47" s="65"/>
      <c r="GGQ47" s="65"/>
      <c r="GGR47" s="65"/>
      <c r="GGS47" s="65"/>
      <c r="GGT47" s="65"/>
      <c r="GGU47" s="65"/>
      <c r="GGV47" s="65"/>
      <c r="GGW47" s="65"/>
      <c r="GGX47" s="65"/>
      <c r="GGY47" s="65"/>
      <c r="GGZ47" s="65"/>
      <c r="GHA47" s="65"/>
      <c r="GHB47" s="65"/>
      <c r="GHC47" s="65"/>
      <c r="GHD47" s="65"/>
      <c r="GHE47" s="65"/>
      <c r="GHF47" s="65"/>
      <c r="GHG47" s="65"/>
      <c r="GHH47" s="65"/>
      <c r="GHI47" s="65"/>
      <c r="GHJ47" s="65"/>
      <c r="GHK47" s="65"/>
      <c r="GHL47" s="65"/>
      <c r="GHM47" s="65"/>
      <c r="GHN47" s="65"/>
      <c r="GHO47" s="65"/>
      <c r="GHP47" s="65"/>
      <c r="GHQ47" s="65"/>
      <c r="GHR47" s="65"/>
      <c r="GHS47" s="65"/>
      <c r="GHT47" s="65"/>
      <c r="GHU47" s="65"/>
      <c r="GHV47" s="65"/>
      <c r="GHW47" s="65"/>
      <c r="GHX47" s="65"/>
      <c r="GHY47" s="65"/>
      <c r="GHZ47" s="65"/>
      <c r="GIA47" s="65"/>
      <c r="GIB47" s="65"/>
      <c r="GIC47" s="65"/>
      <c r="GID47" s="65"/>
      <c r="GIE47" s="65"/>
      <c r="GIF47" s="65"/>
      <c r="GIG47" s="65"/>
      <c r="GIH47" s="65"/>
      <c r="GII47" s="65"/>
      <c r="GIJ47" s="65"/>
      <c r="GIK47" s="65"/>
      <c r="GIL47" s="65"/>
      <c r="GIM47" s="65"/>
      <c r="GIN47" s="65"/>
      <c r="GIO47" s="65"/>
      <c r="GIP47" s="65"/>
      <c r="GIQ47" s="65"/>
      <c r="GIR47" s="65"/>
      <c r="GIS47" s="65"/>
      <c r="GIT47" s="65"/>
      <c r="GIU47" s="65"/>
      <c r="GIV47" s="65"/>
      <c r="GIW47" s="65"/>
      <c r="GIX47" s="65"/>
      <c r="GIY47" s="65"/>
      <c r="GIZ47" s="65"/>
      <c r="GJA47" s="65"/>
      <c r="GJB47" s="65"/>
      <c r="GJC47" s="65"/>
      <c r="GJD47" s="65"/>
      <c r="GJE47" s="65"/>
      <c r="GJF47" s="65"/>
      <c r="GJG47" s="65"/>
      <c r="GJH47" s="65"/>
      <c r="GJI47" s="65"/>
      <c r="GJJ47" s="65"/>
      <c r="GJK47" s="65"/>
      <c r="GJL47" s="65"/>
      <c r="GJM47" s="65"/>
      <c r="GJN47" s="65"/>
      <c r="GJO47" s="65"/>
      <c r="GJP47" s="65"/>
      <c r="GJQ47" s="65"/>
      <c r="GJR47" s="65"/>
      <c r="GJS47" s="65"/>
      <c r="GJT47" s="65"/>
      <c r="GJU47" s="65"/>
      <c r="GJV47" s="65"/>
      <c r="GJW47" s="65"/>
      <c r="GJX47" s="65"/>
      <c r="GJY47" s="65"/>
      <c r="GJZ47" s="65"/>
      <c r="GKA47" s="65"/>
      <c r="GKB47" s="65"/>
      <c r="GKC47" s="65"/>
      <c r="GKD47" s="65"/>
      <c r="GKE47" s="65"/>
      <c r="GKF47" s="65"/>
      <c r="GKG47" s="65"/>
      <c r="GKH47" s="65"/>
      <c r="GKI47" s="65"/>
      <c r="GKJ47" s="65"/>
      <c r="GKK47" s="65"/>
      <c r="GKL47" s="65"/>
      <c r="GKM47" s="65"/>
      <c r="GKN47" s="65"/>
      <c r="GKO47" s="65"/>
      <c r="GKP47" s="65"/>
      <c r="GKQ47" s="65"/>
      <c r="GKR47" s="65"/>
      <c r="GKS47" s="65"/>
      <c r="GKT47" s="65"/>
      <c r="GKU47" s="65"/>
      <c r="GKV47" s="65"/>
      <c r="GKW47" s="65"/>
      <c r="GKX47" s="65"/>
      <c r="GKY47" s="65"/>
      <c r="GKZ47" s="65"/>
      <c r="GLA47" s="65"/>
      <c r="GLB47" s="65"/>
      <c r="GLC47" s="65"/>
      <c r="GLD47" s="65"/>
      <c r="GLE47" s="65"/>
      <c r="GLF47" s="65"/>
      <c r="GLG47" s="65"/>
      <c r="GLH47" s="65"/>
      <c r="GLI47" s="65"/>
      <c r="GLJ47" s="65"/>
      <c r="GLK47" s="65"/>
      <c r="GLL47" s="65"/>
      <c r="GLM47" s="65"/>
      <c r="GLN47" s="65"/>
      <c r="GLO47" s="65"/>
      <c r="GLP47" s="65"/>
      <c r="GLQ47" s="65"/>
      <c r="GLR47" s="65"/>
      <c r="GLS47" s="65"/>
      <c r="GLT47" s="65"/>
      <c r="GLU47" s="65"/>
      <c r="GLV47" s="65"/>
      <c r="GLW47" s="65"/>
      <c r="GLX47" s="65"/>
      <c r="GLY47" s="65"/>
      <c r="GLZ47" s="65"/>
      <c r="GMA47" s="65"/>
      <c r="GMB47" s="65"/>
      <c r="GMC47" s="65"/>
      <c r="GMD47" s="65"/>
      <c r="GME47" s="65"/>
      <c r="GMF47" s="65"/>
      <c r="GMG47" s="65"/>
      <c r="GMH47" s="65"/>
      <c r="GMI47" s="65"/>
      <c r="GMJ47" s="65"/>
      <c r="GMK47" s="65"/>
      <c r="GML47" s="65"/>
      <c r="GMM47" s="65"/>
      <c r="GMN47" s="65"/>
      <c r="GMO47" s="65"/>
      <c r="GMP47" s="65"/>
      <c r="GMQ47" s="65"/>
      <c r="GMR47" s="65"/>
      <c r="GMS47" s="65"/>
      <c r="GMT47" s="65"/>
      <c r="GMU47" s="65"/>
      <c r="GMV47" s="65"/>
      <c r="GMW47" s="65"/>
      <c r="GMX47" s="65"/>
      <c r="GMY47" s="65"/>
      <c r="GMZ47" s="65"/>
      <c r="GNA47" s="65"/>
      <c r="GNB47" s="65"/>
      <c r="GNC47" s="65"/>
      <c r="GND47" s="65"/>
      <c r="GNE47" s="65"/>
      <c r="GNF47" s="65"/>
      <c r="GNG47" s="65"/>
      <c r="GNH47" s="65"/>
      <c r="GNI47" s="65"/>
      <c r="GNJ47" s="65"/>
      <c r="GNK47" s="65"/>
      <c r="GNL47" s="65"/>
      <c r="GNM47" s="65"/>
      <c r="GNN47" s="65"/>
      <c r="GNO47" s="65"/>
      <c r="GNP47" s="65"/>
      <c r="GNQ47" s="65"/>
      <c r="GNR47" s="65"/>
      <c r="GNS47" s="65"/>
      <c r="GNT47" s="65"/>
      <c r="GNU47" s="65"/>
      <c r="GNV47" s="65"/>
      <c r="GNW47" s="65"/>
      <c r="GNX47" s="65"/>
      <c r="GNY47" s="65"/>
      <c r="GNZ47" s="65"/>
      <c r="GOA47" s="65"/>
      <c r="GOB47" s="65"/>
      <c r="GOC47" s="65"/>
      <c r="GOD47" s="65"/>
      <c r="GOE47" s="65"/>
      <c r="GOF47" s="65"/>
      <c r="GOG47" s="65"/>
      <c r="GOH47" s="65"/>
      <c r="GOI47" s="65"/>
      <c r="GOJ47" s="65"/>
      <c r="GOK47" s="65"/>
      <c r="GOL47" s="65"/>
      <c r="GOM47" s="65"/>
      <c r="GON47" s="65"/>
      <c r="GOO47" s="65"/>
      <c r="GOP47" s="65"/>
      <c r="GOQ47" s="65"/>
      <c r="GOR47" s="65"/>
      <c r="GOS47" s="65"/>
      <c r="GOT47" s="65"/>
      <c r="GOU47" s="65"/>
      <c r="GOV47" s="65"/>
      <c r="GOW47" s="65"/>
      <c r="GOX47" s="65"/>
      <c r="GOY47" s="65"/>
      <c r="GOZ47" s="65"/>
      <c r="GPA47" s="65"/>
      <c r="GPB47" s="65"/>
      <c r="GPC47" s="65"/>
      <c r="GPD47" s="65"/>
      <c r="GPE47" s="65"/>
      <c r="GPF47" s="65"/>
      <c r="GPG47" s="65"/>
      <c r="GPH47" s="65"/>
      <c r="GPI47" s="65"/>
      <c r="GPJ47" s="65"/>
      <c r="GPK47" s="65"/>
      <c r="GPL47" s="65"/>
      <c r="GPM47" s="65"/>
      <c r="GPN47" s="65"/>
      <c r="GPO47" s="65"/>
      <c r="GPP47" s="65"/>
      <c r="GPQ47" s="65"/>
      <c r="GPR47" s="65"/>
      <c r="GPS47" s="65"/>
      <c r="GPT47" s="65"/>
      <c r="GPU47" s="65"/>
      <c r="GPV47" s="65"/>
      <c r="GPW47" s="65"/>
      <c r="GPX47" s="65"/>
      <c r="GPY47" s="65"/>
      <c r="GPZ47" s="65"/>
      <c r="GQA47" s="65"/>
      <c r="GQB47" s="65"/>
      <c r="GQC47" s="65"/>
      <c r="GQD47" s="65"/>
      <c r="GQE47" s="65"/>
      <c r="GQF47" s="65"/>
      <c r="GQG47" s="65"/>
      <c r="GQH47" s="65"/>
      <c r="GQI47" s="65"/>
      <c r="GQJ47" s="65"/>
      <c r="GQK47" s="65"/>
      <c r="GQL47" s="65"/>
      <c r="GQM47" s="65"/>
      <c r="GQN47" s="65"/>
      <c r="GQO47" s="65"/>
      <c r="GQP47" s="65"/>
      <c r="GQQ47" s="65"/>
      <c r="GQR47" s="65"/>
      <c r="GQS47" s="65"/>
      <c r="GQT47" s="65"/>
      <c r="GQU47" s="65"/>
      <c r="GQV47" s="65"/>
      <c r="GQW47" s="65"/>
      <c r="GQX47" s="65"/>
      <c r="GQY47" s="65"/>
      <c r="GQZ47" s="65"/>
      <c r="GRA47" s="65"/>
      <c r="GRB47" s="65"/>
      <c r="GRC47" s="65"/>
      <c r="GRD47" s="65"/>
      <c r="GRE47" s="65"/>
      <c r="GRF47" s="65"/>
      <c r="GRG47" s="65"/>
      <c r="GRH47" s="65"/>
      <c r="GRI47" s="65"/>
      <c r="GRJ47" s="65"/>
      <c r="GRK47" s="65"/>
      <c r="GRL47" s="65"/>
      <c r="GRM47" s="65"/>
      <c r="GRN47" s="65"/>
      <c r="GRO47" s="65"/>
      <c r="GRP47" s="65"/>
      <c r="GRQ47" s="65"/>
      <c r="GRR47" s="65"/>
      <c r="GRS47" s="65"/>
      <c r="GRT47" s="65"/>
      <c r="GRU47" s="65"/>
      <c r="GRV47" s="65"/>
      <c r="GRW47" s="65"/>
      <c r="GRX47" s="65"/>
      <c r="GRY47" s="65"/>
      <c r="GRZ47" s="65"/>
      <c r="GSA47" s="65"/>
      <c r="GSB47" s="65"/>
      <c r="GSC47" s="65"/>
      <c r="GSD47" s="65"/>
      <c r="GSE47" s="65"/>
      <c r="GSF47" s="65"/>
      <c r="GSG47" s="65"/>
      <c r="GSH47" s="65"/>
      <c r="GSI47" s="65"/>
      <c r="GSJ47" s="65"/>
      <c r="GSK47" s="65"/>
      <c r="GSL47" s="65"/>
      <c r="GSM47" s="65"/>
      <c r="GSN47" s="65"/>
      <c r="GSO47" s="65"/>
      <c r="GSP47" s="65"/>
      <c r="GSQ47" s="65"/>
      <c r="GSR47" s="65"/>
      <c r="GSS47" s="65"/>
      <c r="GST47" s="65"/>
      <c r="GSU47" s="65"/>
      <c r="GSV47" s="65"/>
      <c r="GSW47" s="65"/>
      <c r="GSX47" s="65"/>
      <c r="GSY47" s="65"/>
      <c r="GSZ47" s="65"/>
      <c r="GTA47" s="65"/>
      <c r="GTB47" s="65"/>
      <c r="GTC47" s="65"/>
      <c r="GTD47" s="65"/>
      <c r="GTE47" s="65"/>
      <c r="GTF47" s="65"/>
      <c r="GTG47" s="65"/>
      <c r="GTH47" s="65"/>
      <c r="GTI47" s="65"/>
      <c r="GTJ47" s="65"/>
      <c r="GTK47" s="65"/>
      <c r="GTL47" s="65"/>
      <c r="GTM47" s="65"/>
      <c r="GTN47" s="65"/>
      <c r="GTO47" s="65"/>
      <c r="GTP47" s="65"/>
      <c r="GTQ47" s="65"/>
      <c r="GTR47" s="65"/>
      <c r="GTS47" s="65"/>
      <c r="GTT47" s="65"/>
      <c r="GTU47" s="65"/>
      <c r="GTV47" s="65"/>
      <c r="GTW47" s="65"/>
      <c r="GTX47" s="65"/>
      <c r="GTY47" s="65"/>
      <c r="GTZ47" s="65"/>
      <c r="GUA47" s="65"/>
      <c r="GUB47" s="65"/>
      <c r="GUC47" s="65"/>
      <c r="GUD47" s="65"/>
      <c r="GUE47" s="65"/>
      <c r="GUF47" s="65"/>
      <c r="GUG47" s="65"/>
      <c r="GUH47" s="65"/>
      <c r="GUI47" s="65"/>
      <c r="GUJ47" s="65"/>
      <c r="GUK47" s="65"/>
      <c r="GUL47" s="65"/>
      <c r="GUM47" s="65"/>
      <c r="GUN47" s="65"/>
      <c r="GUO47" s="65"/>
      <c r="GUP47" s="65"/>
      <c r="GUQ47" s="65"/>
      <c r="GUR47" s="65"/>
      <c r="GUS47" s="65"/>
      <c r="GUT47" s="65"/>
      <c r="GUU47" s="65"/>
      <c r="GUV47" s="65"/>
      <c r="GUW47" s="65"/>
      <c r="GUX47" s="65"/>
      <c r="GUY47" s="65"/>
      <c r="GUZ47" s="65"/>
      <c r="GVA47" s="65"/>
      <c r="GVB47" s="65"/>
      <c r="GVC47" s="65"/>
      <c r="GVD47" s="65"/>
      <c r="GVE47" s="65"/>
      <c r="GVF47" s="65"/>
      <c r="GVG47" s="65"/>
      <c r="GVH47" s="65"/>
      <c r="GVI47" s="65"/>
      <c r="GVJ47" s="65"/>
      <c r="GVK47" s="65"/>
      <c r="GVL47" s="65"/>
      <c r="GVM47" s="65"/>
      <c r="GVN47" s="65"/>
      <c r="GVO47" s="65"/>
      <c r="GVP47" s="65"/>
      <c r="GVQ47" s="65"/>
      <c r="GVR47" s="65"/>
      <c r="GVS47" s="65"/>
      <c r="GVT47" s="65"/>
      <c r="GVU47" s="65"/>
      <c r="GVV47" s="65"/>
      <c r="GVW47" s="65"/>
      <c r="GVX47" s="65"/>
      <c r="GVY47" s="65"/>
      <c r="GVZ47" s="65"/>
      <c r="GWA47" s="65"/>
      <c r="GWB47" s="65"/>
      <c r="GWC47" s="65"/>
      <c r="GWD47" s="65"/>
      <c r="GWE47" s="65"/>
      <c r="GWF47" s="65"/>
      <c r="GWG47" s="65"/>
      <c r="GWH47" s="65"/>
      <c r="GWI47" s="65"/>
      <c r="GWJ47" s="65"/>
      <c r="GWK47" s="65"/>
      <c r="GWL47" s="65"/>
      <c r="GWM47" s="65"/>
      <c r="GWN47" s="65"/>
      <c r="GWO47" s="65"/>
      <c r="GWP47" s="65"/>
      <c r="GWQ47" s="65"/>
      <c r="GWR47" s="65"/>
      <c r="GWS47" s="65"/>
      <c r="GWT47" s="65"/>
      <c r="GWU47" s="65"/>
      <c r="GWV47" s="65"/>
      <c r="GWW47" s="65"/>
      <c r="GWX47" s="65"/>
      <c r="GWY47" s="65"/>
      <c r="GWZ47" s="65"/>
      <c r="GXA47" s="65"/>
      <c r="GXB47" s="65"/>
      <c r="GXC47" s="65"/>
      <c r="GXD47" s="65"/>
      <c r="GXE47" s="65"/>
      <c r="GXF47" s="65"/>
      <c r="GXG47" s="65"/>
      <c r="GXH47" s="65"/>
      <c r="GXI47" s="65"/>
      <c r="GXJ47" s="65"/>
      <c r="GXK47" s="65"/>
      <c r="GXL47" s="65"/>
      <c r="GXM47" s="65"/>
      <c r="GXN47" s="65"/>
      <c r="GXO47" s="65"/>
      <c r="GXP47" s="65"/>
      <c r="GXQ47" s="65"/>
      <c r="GXR47" s="65"/>
      <c r="GXS47" s="65"/>
      <c r="GXT47" s="65"/>
      <c r="GXU47" s="65"/>
      <c r="GXV47" s="65"/>
      <c r="GXW47" s="65"/>
      <c r="GXX47" s="65"/>
      <c r="GXY47" s="65"/>
      <c r="GXZ47" s="65"/>
      <c r="GYA47" s="65"/>
      <c r="GYB47" s="65"/>
      <c r="GYC47" s="65"/>
      <c r="GYD47" s="65"/>
      <c r="GYE47" s="65"/>
      <c r="GYF47" s="65"/>
      <c r="GYG47" s="65"/>
      <c r="GYH47" s="65"/>
      <c r="GYI47" s="65"/>
      <c r="GYJ47" s="65"/>
      <c r="GYK47" s="65"/>
      <c r="GYL47" s="65"/>
      <c r="GYM47" s="65"/>
      <c r="GYN47" s="65"/>
      <c r="GYO47" s="65"/>
      <c r="GYP47" s="65"/>
      <c r="GYQ47" s="65"/>
      <c r="GYR47" s="65"/>
      <c r="GYS47" s="65"/>
      <c r="GYT47" s="65"/>
      <c r="GYU47" s="65"/>
      <c r="GYV47" s="65"/>
      <c r="GYW47" s="65"/>
      <c r="GYX47" s="65"/>
      <c r="GYY47" s="65"/>
      <c r="GYZ47" s="65"/>
      <c r="GZA47" s="65"/>
      <c r="GZB47" s="65"/>
      <c r="GZC47" s="65"/>
      <c r="GZD47" s="65"/>
      <c r="GZE47" s="65"/>
      <c r="GZF47" s="65"/>
      <c r="GZG47" s="65"/>
      <c r="GZH47" s="65"/>
      <c r="GZI47" s="65"/>
      <c r="GZJ47" s="65"/>
      <c r="GZK47" s="65"/>
      <c r="GZL47" s="65"/>
      <c r="GZM47" s="65"/>
      <c r="GZN47" s="65"/>
      <c r="GZO47" s="65"/>
      <c r="GZP47" s="65"/>
      <c r="GZQ47" s="65"/>
      <c r="GZR47" s="65"/>
      <c r="GZS47" s="65"/>
      <c r="GZT47" s="65"/>
      <c r="GZU47" s="65"/>
      <c r="GZV47" s="65"/>
      <c r="GZW47" s="65"/>
      <c r="GZX47" s="65"/>
      <c r="GZY47" s="65"/>
      <c r="GZZ47" s="65"/>
      <c r="HAA47" s="65"/>
      <c r="HAB47" s="65"/>
      <c r="HAC47" s="65"/>
      <c r="HAD47" s="65"/>
      <c r="HAE47" s="65"/>
      <c r="HAF47" s="65"/>
      <c r="HAG47" s="65"/>
      <c r="HAH47" s="65"/>
      <c r="HAI47" s="65"/>
      <c r="HAJ47" s="65"/>
      <c r="HAK47" s="65"/>
      <c r="HAL47" s="65"/>
      <c r="HAM47" s="65"/>
      <c r="HAN47" s="65"/>
      <c r="HAO47" s="65"/>
      <c r="HAP47" s="65"/>
      <c r="HAQ47" s="65"/>
      <c r="HAR47" s="65"/>
      <c r="HAS47" s="65"/>
      <c r="HAT47" s="65"/>
      <c r="HAU47" s="65"/>
      <c r="HAV47" s="65"/>
      <c r="HAW47" s="65"/>
      <c r="HAX47" s="65"/>
      <c r="HAY47" s="65"/>
      <c r="HAZ47" s="65"/>
      <c r="HBA47" s="65"/>
      <c r="HBB47" s="65"/>
      <c r="HBC47" s="65"/>
      <c r="HBD47" s="65"/>
      <c r="HBE47" s="65"/>
      <c r="HBF47" s="65"/>
      <c r="HBG47" s="65"/>
      <c r="HBH47" s="65"/>
      <c r="HBI47" s="65"/>
      <c r="HBJ47" s="65"/>
      <c r="HBK47" s="65"/>
      <c r="HBL47" s="65"/>
      <c r="HBM47" s="65"/>
      <c r="HBN47" s="65"/>
      <c r="HBO47" s="65"/>
      <c r="HBP47" s="65"/>
      <c r="HBQ47" s="65"/>
      <c r="HBR47" s="65"/>
      <c r="HBS47" s="65"/>
      <c r="HBT47" s="65"/>
      <c r="HBU47" s="65"/>
      <c r="HBV47" s="65"/>
      <c r="HBW47" s="65"/>
      <c r="HBX47" s="65"/>
      <c r="HBY47" s="65"/>
      <c r="HBZ47" s="65"/>
      <c r="HCA47" s="65"/>
      <c r="HCB47" s="65"/>
      <c r="HCC47" s="65"/>
      <c r="HCD47" s="65"/>
      <c r="HCE47" s="65"/>
      <c r="HCF47" s="65"/>
      <c r="HCG47" s="65"/>
      <c r="HCH47" s="65"/>
      <c r="HCI47" s="65"/>
      <c r="HCJ47" s="65"/>
      <c r="HCK47" s="65"/>
      <c r="HCL47" s="65"/>
      <c r="HCM47" s="65"/>
      <c r="HCN47" s="65"/>
      <c r="HCO47" s="65"/>
      <c r="HCP47" s="65"/>
      <c r="HCQ47" s="65"/>
      <c r="HCR47" s="65"/>
      <c r="HCS47" s="65"/>
      <c r="HCT47" s="65"/>
      <c r="HCU47" s="65"/>
      <c r="HCV47" s="65"/>
      <c r="HCW47" s="65"/>
      <c r="HCX47" s="65"/>
      <c r="HCY47" s="65"/>
      <c r="HCZ47" s="65"/>
      <c r="HDA47" s="65"/>
      <c r="HDB47" s="65"/>
      <c r="HDC47" s="65"/>
      <c r="HDD47" s="65"/>
      <c r="HDE47" s="65"/>
      <c r="HDF47" s="65"/>
      <c r="HDG47" s="65"/>
      <c r="HDH47" s="65"/>
      <c r="HDI47" s="65"/>
      <c r="HDJ47" s="65"/>
      <c r="HDK47" s="65"/>
      <c r="HDL47" s="65"/>
      <c r="HDM47" s="65"/>
      <c r="HDN47" s="65"/>
      <c r="HDO47" s="65"/>
      <c r="HDP47" s="65"/>
      <c r="HDQ47" s="65"/>
      <c r="HDR47" s="65"/>
      <c r="HDS47" s="65"/>
      <c r="HDT47" s="65"/>
      <c r="HDU47" s="65"/>
      <c r="HDV47" s="65"/>
      <c r="HDW47" s="65"/>
      <c r="HDX47" s="65"/>
      <c r="HDY47" s="65"/>
      <c r="HDZ47" s="65"/>
      <c r="HEA47" s="65"/>
      <c r="HEB47" s="65"/>
      <c r="HEC47" s="65"/>
      <c r="HED47" s="65"/>
      <c r="HEE47" s="65"/>
      <c r="HEF47" s="65"/>
      <c r="HEG47" s="65"/>
      <c r="HEH47" s="65"/>
      <c r="HEI47" s="65"/>
      <c r="HEJ47" s="65"/>
      <c r="HEK47" s="65"/>
      <c r="HEL47" s="65"/>
      <c r="HEM47" s="65"/>
      <c r="HEN47" s="65"/>
      <c r="HEO47" s="65"/>
      <c r="HEP47" s="65"/>
      <c r="HEQ47" s="65"/>
      <c r="HER47" s="65"/>
      <c r="HES47" s="65"/>
      <c r="HET47" s="65"/>
      <c r="HEU47" s="65"/>
      <c r="HEV47" s="65"/>
      <c r="HEW47" s="65"/>
      <c r="HEX47" s="65"/>
      <c r="HEY47" s="65"/>
      <c r="HEZ47" s="65"/>
      <c r="HFA47" s="65"/>
      <c r="HFB47" s="65"/>
      <c r="HFC47" s="65"/>
      <c r="HFD47" s="65"/>
      <c r="HFE47" s="65"/>
      <c r="HFF47" s="65"/>
      <c r="HFG47" s="65"/>
      <c r="HFH47" s="65"/>
      <c r="HFI47" s="65"/>
      <c r="HFJ47" s="65"/>
      <c r="HFK47" s="65"/>
      <c r="HFL47" s="65"/>
      <c r="HFM47" s="65"/>
      <c r="HFN47" s="65"/>
      <c r="HFO47" s="65"/>
      <c r="HFP47" s="65"/>
      <c r="HFQ47" s="65"/>
      <c r="HFR47" s="65"/>
      <c r="HFS47" s="65"/>
      <c r="HFT47" s="65"/>
      <c r="HFU47" s="65"/>
      <c r="HFV47" s="65"/>
      <c r="HFW47" s="65"/>
      <c r="HFX47" s="65"/>
      <c r="HFY47" s="65"/>
      <c r="HFZ47" s="65"/>
      <c r="HGA47" s="65"/>
      <c r="HGB47" s="65"/>
      <c r="HGC47" s="65"/>
      <c r="HGD47" s="65"/>
      <c r="HGE47" s="65"/>
      <c r="HGF47" s="65"/>
      <c r="HGG47" s="65"/>
      <c r="HGH47" s="65"/>
      <c r="HGI47" s="65"/>
      <c r="HGJ47" s="65"/>
      <c r="HGK47" s="65"/>
      <c r="HGL47" s="65"/>
      <c r="HGM47" s="65"/>
      <c r="HGN47" s="65"/>
      <c r="HGO47" s="65"/>
      <c r="HGP47" s="65"/>
      <c r="HGQ47" s="65"/>
      <c r="HGR47" s="65"/>
      <c r="HGS47" s="65"/>
      <c r="HGT47" s="65"/>
      <c r="HGU47" s="65"/>
      <c r="HGV47" s="65"/>
      <c r="HGW47" s="65"/>
      <c r="HGX47" s="65"/>
      <c r="HGY47" s="65"/>
      <c r="HGZ47" s="65"/>
      <c r="HHA47" s="65"/>
      <c r="HHB47" s="65"/>
      <c r="HHC47" s="65"/>
      <c r="HHD47" s="65"/>
      <c r="HHE47" s="65"/>
      <c r="HHF47" s="65"/>
      <c r="HHG47" s="65"/>
      <c r="HHH47" s="65"/>
      <c r="HHI47" s="65"/>
      <c r="HHJ47" s="65"/>
      <c r="HHK47" s="65"/>
      <c r="HHL47" s="65"/>
      <c r="HHM47" s="65"/>
      <c r="HHN47" s="65"/>
      <c r="HHO47" s="65"/>
      <c r="HHP47" s="65"/>
      <c r="HHQ47" s="65"/>
      <c r="HHR47" s="65"/>
      <c r="HHS47" s="65"/>
      <c r="HHT47" s="65"/>
      <c r="HHU47" s="65"/>
      <c r="HHV47" s="65"/>
      <c r="HHW47" s="65"/>
      <c r="HHX47" s="65"/>
      <c r="HHY47" s="65"/>
      <c r="HHZ47" s="65"/>
      <c r="HIA47" s="65"/>
      <c r="HIB47" s="65"/>
      <c r="HIC47" s="65"/>
      <c r="HID47" s="65"/>
      <c r="HIE47" s="65"/>
      <c r="HIF47" s="65"/>
      <c r="HIG47" s="65"/>
      <c r="HIH47" s="65"/>
      <c r="HII47" s="65"/>
      <c r="HIJ47" s="65"/>
      <c r="HIK47" s="65"/>
      <c r="HIL47" s="65"/>
      <c r="HIM47" s="65"/>
      <c r="HIN47" s="65"/>
      <c r="HIO47" s="65"/>
      <c r="HIP47" s="65"/>
      <c r="HIQ47" s="65"/>
      <c r="HIR47" s="65"/>
      <c r="HIS47" s="65"/>
      <c r="HIT47" s="65"/>
      <c r="HIU47" s="65"/>
      <c r="HIV47" s="65"/>
      <c r="HIW47" s="65"/>
      <c r="HIX47" s="65"/>
      <c r="HIY47" s="65"/>
      <c r="HIZ47" s="65"/>
      <c r="HJA47" s="65"/>
      <c r="HJB47" s="65"/>
      <c r="HJC47" s="65"/>
      <c r="HJD47" s="65"/>
      <c r="HJE47" s="65"/>
      <c r="HJF47" s="65"/>
      <c r="HJG47" s="65"/>
      <c r="HJH47" s="65"/>
      <c r="HJI47" s="65"/>
      <c r="HJJ47" s="65"/>
      <c r="HJK47" s="65"/>
      <c r="HJL47" s="65"/>
      <c r="HJM47" s="65"/>
      <c r="HJN47" s="65"/>
      <c r="HJO47" s="65"/>
      <c r="HJP47" s="65"/>
      <c r="HJQ47" s="65"/>
      <c r="HJR47" s="65"/>
      <c r="HJS47" s="65"/>
      <c r="HJT47" s="65"/>
      <c r="HJU47" s="65"/>
      <c r="HJV47" s="65"/>
      <c r="HJW47" s="65"/>
      <c r="HJX47" s="65"/>
      <c r="HJY47" s="65"/>
      <c r="HJZ47" s="65"/>
      <c r="HKA47" s="65"/>
      <c r="HKB47" s="65"/>
      <c r="HKC47" s="65"/>
      <c r="HKD47" s="65"/>
      <c r="HKE47" s="65"/>
      <c r="HKF47" s="65"/>
      <c r="HKG47" s="65"/>
      <c r="HKH47" s="65"/>
      <c r="HKI47" s="65"/>
      <c r="HKJ47" s="65"/>
      <c r="HKK47" s="65"/>
      <c r="HKL47" s="65"/>
      <c r="HKM47" s="65"/>
      <c r="HKN47" s="65"/>
      <c r="HKO47" s="65"/>
      <c r="HKP47" s="65"/>
      <c r="HKQ47" s="65"/>
      <c r="HKR47" s="65"/>
      <c r="HKS47" s="65"/>
      <c r="HKT47" s="65"/>
      <c r="HKU47" s="65"/>
      <c r="HKV47" s="65"/>
      <c r="HKW47" s="65"/>
      <c r="HKX47" s="65"/>
      <c r="HKY47" s="65"/>
      <c r="HKZ47" s="65"/>
      <c r="HLA47" s="65"/>
      <c r="HLB47" s="65"/>
      <c r="HLC47" s="65"/>
      <c r="HLD47" s="65"/>
      <c r="HLE47" s="65"/>
      <c r="HLF47" s="65"/>
      <c r="HLG47" s="65"/>
      <c r="HLH47" s="65"/>
      <c r="HLI47" s="65"/>
      <c r="HLJ47" s="65"/>
      <c r="HLK47" s="65"/>
      <c r="HLL47" s="65"/>
      <c r="HLM47" s="65"/>
      <c r="HLN47" s="65"/>
      <c r="HLO47" s="65"/>
      <c r="HLP47" s="65"/>
      <c r="HLQ47" s="65"/>
      <c r="HLR47" s="65"/>
      <c r="HLS47" s="65"/>
      <c r="HLT47" s="65"/>
      <c r="HLU47" s="65"/>
      <c r="HLV47" s="65"/>
      <c r="HLW47" s="65"/>
      <c r="HLX47" s="65"/>
      <c r="HLY47" s="65"/>
      <c r="HLZ47" s="65"/>
      <c r="HMA47" s="65"/>
      <c r="HMB47" s="65"/>
      <c r="HMC47" s="65"/>
      <c r="HMD47" s="65"/>
      <c r="HME47" s="65"/>
      <c r="HMF47" s="65"/>
      <c r="HMG47" s="65"/>
      <c r="HMH47" s="65"/>
      <c r="HMI47" s="65"/>
      <c r="HMJ47" s="65"/>
      <c r="HMK47" s="65"/>
      <c r="HML47" s="65"/>
      <c r="HMM47" s="65"/>
      <c r="HMN47" s="65"/>
      <c r="HMO47" s="65"/>
      <c r="HMP47" s="65"/>
      <c r="HMQ47" s="65"/>
      <c r="HMR47" s="65"/>
      <c r="HMS47" s="65"/>
      <c r="HMT47" s="65"/>
      <c r="HMU47" s="65"/>
      <c r="HMV47" s="65"/>
      <c r="HMW47" s="65"/>
      <c r="HMX47" s="65"/>
      <c r="HMY47" s="65"/>
      <c r="HMZ47" s="65"/>
      <c r="HNA47" s="65"/>
      <c r="HNB47" s="65"/>
      <c r="HNC47" s="65"/>
      <c r="HND47" s="65"/>
      <c r="HNE47" s="65"/>
      <c r="HNF47" s="65"/>
      <c r="HNG47" s="65"/>
      <c r="HNH47" s="65"/>
      <c r="HNI47" s="65"/>
      <c r="HNJ47" s="65"/>
      <c r="HNK47" s="65"/>
      <c r="HNL47" s="65"/>
      <c r="HNM47" s="65"/>
      <c r="HNN47" s="65"/>
      <c r="HNO47" s="65"/>
      <c r="HNP47" s="65"/>
      <c r="HNQ47" s="65"/>
      <c r="HNR47" s="65"/>
      <c r="HNS47" s="65"/>
      <c r="HNT47" s="65"/>
      <c r="HNU47" s="65"/>
      <c r="HNV47" s="65"/>
      <c r="HNW47" s="65"/>
      <c r="HNX47" s="65"/>
      <c r="HNY47" s="65"/>
      <c r="HNZ47" s="65"/>
      <c r="HOA47" s="65"/>
      <c r="HOB47" s="65"/>
      <c r="HOC47" s="65"/>
      <c r="HOD47" s="65"/>
      <c r="HOE47" s="65"/>
      <c r="HOF47" s="65"/>
      <c r="HOG47" s="65"/>
      <c r="HOH47" s="65"/>
      <c r="HOI47" s="65"/>
      <c r="HOJ47" s="65"/>
      <c r="HOK47" s="65"/>
      <c r="HOL47" s="65"/>
      <c r="HOM47" s="65"/>
      <c r="HON47" s="65"/>
      <c r="HOO47" s="65"/>
      <c r="HOP47" s="65"/>
      <c r="HOQ47" s="65"/>
      <c r="HOR47" s="65"/>
      <c r="HOS47" s="65"/>
      <c r="HOT47" s="65"/>
      <c r="HOU47" s="65"/>
      <c r="HOV47" s="65"/>
      <c r="HOW47" s="65"/>
      <c r="HOX47" s="65"/>
      <c r="HOY47" s="65"/>
      <c r="HOZ47" s="65"/>
      <c r="HPA47" s="65"/>
      <c r="HPB47" s="65"/>
      <c r="HPC47" s="65"/>
      <c r="HPD47" s="65"/>
      <c r="HPE47" s="65"/>
      <c r="HPF47" s="65"/>
      <c r="HPG47" s="65"/>
      <c r="HPH47" s="65"/>
      <c r="HPI47" s="65"/>
      <c r="HPJ47" s="65"/>
      <c r="HPK47" s="65"/>
      <c r="HPL47" s="65"/>
      <c r="HPM47" s="65"/>
      <c r="HPN47" s="65"/>
      <c r="HPO47" s="65"/>
      <c r="HPP47" s="65"/>
      <c r="HPQ47" s="65"/>
      <c r="HPR47" s="65"/>
      <c r="HPS47" s="65"/>
      <c r="HPT47" s="65"/>
      <c r="HPU47" s="65"/>
      <c r="HPV47" s="65"/>
      <c r="HPW47" s="65"/>
      <c r="HPX47" s="65"/>
      <c r="HPY47" s="65"/>
      <c r="HPZ47" s="65"/>
      <c r="HQA47" s="65"/>
      <c r="HQB47" s="65"/>
      <c r="HQC47" s="65"/>
      <c r="HQD47" s="65"/>
      <c r="HQE47" s="65"/>
      <c r="HQF47" s="65"/>
      <c r="HQG47" s="65"/>
      <c r="HQH47" s="65"/>
      <c r="HQI47" s="65"/>
      <c r="HQJ47" s="65"/>
      <c r="HQK47" s="65"/>
      <c r="HQL47" s="65"/>
      <c r="HQM47" s="65"/>
      <c r="HQN47" s="65"/>
      <c r="HQO47" s="65"/>
      <c r="HQP47" s="65"/>
      <c r="HQQ47" s="65"/>
      <c r="HQR47" s="65"/>
      <c r="HQS47" s="65"/>
      <c r="HQT47" s="65"/>
      <c r="HQU47" s="65"/>
      <c r="HQV47" s="65"/>
      <c r="HQW47" s="65"/>
      <c r="HQX47" s="65"/>
      <c r="HQY47" s="65"/>
      <c r="HQZ47" s="65"/>
      <c r="HRA47" s="65"/>
      <c r="HRB47" s="65"/>
      <c r="HRC47" s="65"/>
      <c r="HRD47" s="65"/>
      <c r="HRE47" s="65"/>
      <c r="HRF47" s="65"/>
      <c r="HRG47" s="65"/>
      <c r="HRH47" s="65"/>
      <c r="HRI47" s="65"/>
      <c r="HRJ47" s="65"/>
      <c r="HRK47" s="65"/>
      <c r="HRL47" s="65"/>
      <c r="HRM47" s="65"/>
      <c r="HRN47" s="65"/>
      <c r="HRO47" s="65"/>
      <c r="HRP47" s="65"/>
      <c r="HRQ47" s="65"/>
      <c r="HRR47" s="65"/>
      <c r="HRS47" s="65"/>
      <c r="HRT47" s="65"/>
      <c r="HRU47" s="65"/>
      <c r="HRV47" s="65"/>
      <c r="HRW47" s="65"/>
      <c r="HRX47" s="65"/>
      <c r="HRY47" s="65"/>
      <c r="HRZ47" s="65"/>
      <c r="HSA47" s="65"/>
      <c r="HSB47" s="65"/>
      <c r="HSC47" s="65"/>
      <c r="HSD47" s="65"/>
      <c r="HSE47" s="65"/>
      <c r="HSF47" s="65"/>
      <c r="HSG47" s="65"/>
      <c r="HSH47" s="65"/>
      <c r="HSI47" s="65"/>
      <c r="HSJ47" s="65"/>
      <c r="HSK47" s="65"/>
      <c r="HSL47" s="65"/>
      <c r="HSM47" s="65"/>
      <c r="HSN47" s="65"/>
      <c r="HSO47" s="65"/>
      <c r="HSP47" s="65"/>
      <c r="HSQ47" s="65"/>
      <c r="HSR47" s="65"/>
      <c r="HSS47" s="65"/>
      <c r="HST47" s="65"/>
      <c r="HSU47" s="65"/>
      <c r="HSV47" s="65"/>
      <c r="HSW47" s="65"/>
      <c r="HSX47" s="65"/>
      <c r="HSY47" s="65"/>
      <c r="HSZ47" s="65"/>
      <c r="HTA47" s="65"/>
      <c r="HTB47" s="65"/>
      <c r="HTC47" s="65"/>
      <c r="HTD47" s="65"/>
      <c r="HTE47" s="65"/>
      <c r="HTF47" s="65"/>
      <c r="HTG47" s="65"/>
      <c r="HTH47" s="65"/>
      <c r="HTI47" s="65"/>
      <c r="HTJ47" s="65"/>
      <c r="HTK47" s="65"/>
      <c r="HTL47" s="65"/>
      <c r="HTM47" s="65"/>
      <c r="HTN47" s="65"/>
      <c r="HTO47" s="65"/>
      <c r="HTP47" s="65"/>
      <c r="HTQ47" s="65"/>
      <c r="HTR47" s="65"/>
      <c r="HTS47" s="65"/>
      <c r="HTT47" s="65"/>
      <c r="HTU47" s="65"/>
      <c r="HTV47" s="65"/>
      <c r="HTW47" s="65"/>
      <c r="HTX47" s="65"/>
      <c r="HTY47" s="65"/>
      <c r="HTZ47" s="65"/>
      <c r="HUA47" s="65"/>
      <c r="HUB47" s="65"/>
      <c r="HUC47" s="65"/>
      <c r="HUD47" s="65"/>
      <c r="HUE47" s="65"/>
      <c r="HUF47" s="65"/>
      <c r="HUG47" s="65"/>
      <c r="HUH47" s="65"/>
      <c r="HUI47" s="65"/>
      <c r="HUJ47" s="65"/>
      <c r="HUK47" s="65"/>
      <c r="HUL47" s="65"/>
      <c r="HUM47" s="65"/>
      <c r="HUN47" s="65"/>
      <c r="HUO47" s="65"/>
      <c r="HUP47" s="65"/>
      <c r="HUQ47" s="65"/>
      <c r="HUR47" s="65"/>
      <c r="HUS47" s="65"/>
      <c r="HUT47" s="65"/>
      <c r="HUU47" s="65"/>
      <c r="HUV47" s="65"/>
      <c r="HUW47" s="65"/>
      <c r="HUX47" s="65"/>
      <c r="HUY47" s="65"/>
      <c r="HUZ47" s="65"/>
      <c r="HVA47" s="65"/>
      <c r="HVB47" s="65"/>
      <c r="HVC47" s="65"/>
      <c r="HVD47" s="65"/>
      <c r="HVE47" s="65"/>
      <c r="HVF47" s="65"/>
      <c r="HVG47" s="65"/>
      <c r="HVH47" s="65"/>
      <c r="HVI47" s="65"/>
      <c r="HVJ47" s="65"/>
      <c r="HVK47" s="65"/>
      <c r="HVL47" s="65"/>
      <c r="HVM47" s="65"/>
      <c r="HVN47" s="65"/>
      <c r="HVO47" s="65"/>
      <c r="HVP47" s="65"/>
      <c r="HVQ47" s="65"/>
      <c r="HVR47" s="65"/>
      <c r="HVS47" s="65"/>
      <c r="HVT47" s="65"/>
      <c r="HVU47" s="65"/>
      <c r="HVV47" s="65"/>
      <c r="HVW47" s="65"/>
      <c r="HVX47" s="65"/>
      <c r="HVY47" s="65"/>
      <c r="HVZ47" s="65"/>
      <c r="HWA47" s="65"/>
      <c r="HWB47" s="65"/>
      <c r="HWC47" s="65"/>
      <c r="HWD47" s="65"/>
      <c r="HWE47" s="65"/>
      <c r="HWF47" s="65"/>
      <c r="HWG47" s="65"/>
      <c r="HWH47" s="65"/>
      <c r="HWI47" s="65"/>
      <c r="HWJ47" s="65"/>
      <c r="HWK47" s="65"/>
      <c r="HWL47" s="65"/>
      <c r="HWM47" s="65"/>
      <c r="HWN47" s="65"/>
      <c r="HWO47" s="65"/>
      <c r="HWP47" s="65"/>
      <c r="HWQ47" s="65"/>
      <c r="HWR47" s="65"/>
      <c r="HWS47" s="65"/>
      <c r="HWT47" s="65"/>
      <c r="HWU47" s="65"/>
      <c r="HWV47" s="65"/>
      <c r="HWW47" s="65"/>
      <c r="HWX47" s="65"/>
      <c r="HWY47" s="65"/>
      <c r="HWZ47" s="65"/>
      <c r="HXA47" s="65"/>
      <c r="HXB47" s="65"/>
      <c r="HXC47" s="65"/>
      <c r="HXD47" s="65"/>
      <c r="HXE47" s="65"/>
      <c r="HXF47" s="65"/>
      <c r="HXG47" s="65"/>
      <c r="HXH47" s="65"/>
      <c r="HXI47" s="65"/>
      <c r="HXJ47" s="65"/>
      <c r="HXK47" s="65"/>
      <c r="HXL47" s="65"/>
      <c r="HXM47" s="65"/>
      <c r="HXN47" s="65"/>
      <c r="HXO47" s="65"/>
      <c r="HXP47" s="65"/>
      <c r="HXQ47" s="65"/>
      <c r="HXR47" s="65"/>
      <c r="HXS47" s="65"/>
      <c r="HXT47" s="65"/>
      <c r="HXU47" s="65"/>
      <c r="HXV47" s="65"/>
      <c r="HXW47" s="65"/>
      <c r="HXX47" s="65"/>
      <c r="HXY47" s="65"/>
      <c r="HXZ47" s="65"/>
      <c r="HYA47" s="65"/>
      <c r="HYB47" s="65"/>
      <c r="HYC47" s="65"/>
      <c r="HYD47" s="65"/>
      <c r="HYE47" s="65"/>
      <c r="HYF47" s="65"/>
      <c r="HYG47" s="65"/>
      <c r="HYH47" s="65"/>
      <c r="HYI47" s="65"/>
      <c r="HYJ47" s="65"/>
      <c r="HYK47" s="65"/>
      <c r="HYL47" s="65"/>
      <c r="HYM47" s="65"/>
      <c r="HYN47" s="65"/>
      <c r="HYO47" s="65"/>
      <c r="HYP47" s="65"/>
      <c r="HYQ47" s="65"/>
      <c r="HYR47" s="65"/>
      <c r="HYS47" s="65"/>
      <c r="HYT47" s="65"/>
      <c r="HYU47" s="65"/>
      <c r="HYV47" s="65"/>
      <c r="HYW47" s="65"/>
      <c r="HYX47" s="65"/>
      <c r="HYY47" s="65"/>
      <c r="HYZ47" s="65"/>
      <c r="HZA47" s="65"/>
      <c r="HZB47" s="65"/>
      <c r="HZC47" s="65"/>
      <c r="HZD47" s="65"/>
      <c r="HZE47" s="65"/>
      <c r="HZF47" s="65"/>
      <c r="HZG47" s="65"/>
      <c r="HZH47" s="65"/>
      <c r="HZI47" s="65"/>
      <c r="HZJ47" s="65"/>
      <c r="HZK47" s="65"/>
      <c r="HZL47" s="65"/>
      <c r="HZM47" s="65"/>
      <c r="HZN47" s="65"/>
      <c r="HZO47" s="65"/>
      <c r="HZP47" s="65"/>
      <c r="HZQ47" s="65"/>
      <c r="HZR47" s="65"/>
      <c r="HZS47" s="65"/>
      <c r="HZT47" s="65"/>
      <c r="HZU47" s="65"/>
      <c r="HZV47" s="65"/>
      <c r="HZW47" s="65"/>
      <c r="HZX47" s="65"/>
      <c r="HZY47" s="65"/>
      <c r="HZZ47" s="65"/>
      <c r="IAA47" s="65"/>
      <c r="IAB47" s="65"/>
      <c r="IAC47" s="65"/>
      <c r="IAD47" s="65"/>
      <c r="IAE47" s="65"/>
      <c r="IAF47" s="65"/>
      <c r="IAG47" s="65"/>
      <c r="IAH47" s="65"/>
      <c r="IAI47" s="65"/>
      <c r="IAJ47" s="65"/>
      <c r="IAK47" s="65"/>
      <c r="IAL47" s="65"/>
      <c r="IAM47" s="65"/>
      <c r="IAN47" s="65"/>
      <c r="IAO47" s="65"/>
      <c r="IAP47" s="65"/>
      <c r="IAQ47" s="65"/>
      <c r="IAR47" s="65"/>
      <c r="IAS47" s="65"/>
      <c r="IAT47" s="65"/>
      <c r="IAU47" s="65"/>
      <c r="IAV47" s="65"/>
      <c r="IAW47" s="65"/>
      <c r="IAX47" s="65"/>
      <c r="IAY47" s="65"/>
      <c r="IAZ47" s="65"/>
      <c r="IBA47" s="65"/>
      <c r="IBB47" s="65"/>
      <c r="IBC47" s="65"/>
      <c r="IBD47" s="65"/>
      <c r="IBE47" s="65"/>
      <c r="IBF47" s="65"/>
      <c r="IBG47" s="65"/>
      <c r="IBH47" s="65"/>
      <c r="IBI47" s="65"/>
      <c r="IBJ47" s="65"/>
      <c r="IBK47" s="65"/>
      <c r="IBL47" s="65"/>
      <c r="IBM47" s="65"/>
      <c r="IBN47" s="65"/>
      <c r="IBO47" s="65"/>
      <c r="IBP47" s="65"/>
      <c r="IBQ47" s="65"/>
      <c r="IBR47" s="65"/>
      <c r="IBS47" s="65"/>
      <c r="IBT47" s="65"/>
      <c r="IBU47" s="65"/>
      <c r="IBV47" s="65"/>
      <c r="IBW47" s="65"/>
      <c r="IBX47" s="65"/>
      <c r="IBY47" s="65"/>
      <c r="IBZ47" s="65"/>
      <c r="ICA47" s="65"/>
      <c r="ICB47" s="65"/>
      <c r="ICC47" s="65"/>
      <c r="ICD47" s="65"/>
      <c r="ICE47" s="65"/>
      <c r="ICF47" s="65"/>
      <c r="ICG47" s="65"/>
      <c r="ICH47" s="65"/>
      <c r="ICI47" s="65"/>
      <c r="ICJ47" s="65"/>
      <c r="ICK47" s="65"/>
      <c r="ICL47" s="65"/>
      <c r="ICM47" s="65"/>
      <c r="ICN47" s="65"/>
      <c r="ICO47" s="65"/>
      <c r="ICP47" s="65"/>
      <c r="ICQ47" s="65"/>
      <c r="ICR47" s="65"/>
      <c r="ICS47" s="65"/>
      <c r="ICT47" s="65"/>
      <c r="ICU47" s="65"/>
      <c r="ICV47" s="65"/>
      <c r="ICW47" s="65"/>
      <c r="ICX47" s="65"/>
      <c r="ICY47" s="65"/>
      <c r="ICZ47" s="65"/>
      <c r="IDA47" s="65"/>
      <c r="IDB47" s="65"/>
      <c r="IDC47" s="65"/>
      <c r="IDD47" s="65"/>
      <c r="IDE47" s="65"/>
      <c r="IDF47" s="65"/>
      <c r="IDG47" s="65"/>
      <c r="IDH47" s="65"/>
      <c r="IDI47" s="65"/>
      <c r="IDJ47" s="65"/>
      <c r="IDK47" s="65"/>
      <c r="IDL47" s="65"/>
      <c r="IDM47" s="65"/>
      <c r="IDN47" s="65"/>
      <c r="IDO47" s="65"/>
      <c r="IDP47" s="65"/>
      <c r="IDQ47" s="65"/>
      <c r="IDR47" s="65"/>
      <c r="IDS47" s="65"/>
      <c r="IDT47" s="65"/>
      <c r="IDU47" s="65"/>
      <c r="IDV47" s="65"/>
      <c r="IDW47" s="65"/>
      <c r="IDX47" s="65"/>
      <c r="IDY47" s="65"/>
      <c r="IDZ47" s="65"/>
      <c r="IEA47" s="65"/>
      <c r="IEB47" s="65"/>
      <c r="IEC47" s="65"/>
      <c r="IED47" s="65"/>
      <c r="IEE47" s="65"/>
      <c r="IEF47" s="65"/>
      <c r="IEG47" s="65"/>
      <c r="IEH47" s="65"/>
      <c r="IEI47" s="65"/>
      <c r="IEJ47" s="65"/>
      <c r="IEK47" s="65"/>
      <c r="IEL47" s="65"/>
      <c r="IEM47" s="65"/>
      <c r="IEN47" s="65"/>
      <c r="IEO47" s="65"/>
      <c r="IEP47" s="65"/>
      <c r="IEQ47" s="65"/>
      <c r="IER47" s="65"/>
      <c r="IES47" s="65"/>
      <c r="IET47" s="65"/>
      <c r="IEU47" s="65"/>
      <c r="IEV47" s="65"/>
      <c r="IEW47" s="65"/>
      <c r="IEX47" s="65"/>
      <c r="IEY47" s="65"/>
      <c r="IEZ47" s="65"/>
      <c r="IFA47" s="65"/>
      <c r="IFB47" s="65"/>
      <c r="IFC47" s="65"/>
      <c r="IFD47" s="65"/>
      <c r="IFE47" s="65"/>
      <c r="IFF47" s="65"/>
      <c r="IFG47" s="65"/>
      <c r="IFH47" s="65"/>
      <c r="IFI47" s="65"/>
      <c r="IFJ47" s="65"/>
      <c r="IFK47" s="65"/>
      <c r="IFL47" s="65"/>
      <c r="IFM47" s="65"/>
      <c r="IFN47" s="65"/>
      <c r="IFO47" s="65"/>
      <c r="IFP47" s="65"/>
      <c r="IFQ47" s="65"/>
      <c r="IFR47" s="65"/>
      <c r="IFS47" s="65"/>
      <c r="IFT47" s="65"/>
      <c r="IFU47" s="65"/>
      <c r="IFV47" s="65"/>
      <c r="IFW47" s="65"/>
      <c r="IFX47" s="65"/>
      <c r="IFY47" s="65"/>
      <c r="IFZ47" s="65"/>
      <c r="IGA47" s="65"/>
      <c r="IGB47" s="65"/>
      <c r="IGC47" s="65"/>
      <c r="IGD47" s="65"/>
      <c r="IGE47" s="65"/>
      <c r="IGF47" s="65"/>
      <c r="IGG47" s="65"/>
      <c r="IGH47" s="65"/>
      <c r="IGI47" s="65"/>
      <c r="IGJ47" s="65"/>
      <c r="IGK47" s="65"/>
      <c r="IGL47" s="65"/>
      <c r="IGM47" s="65"/>
      <c r="IGN47" s="65"/>
      <c r="IGO47" s="65"/>
      <c r="IGP47" s="65"/>
      <c r="IGQ47" s="65"/>
      <c r="IGR47" s="65"/>
      <c r="IGS47" s="65"/>
      <c r="IGT47" s="65"/>
      <c r="IGU47" s="65"/>
      <c r="IGV47" s="65"/>
      <c r="IGW47" s="65"/>
      <c r="IGX47" s="65"/>
      <c r="IGY47" s="65"/>
      <c r="IGZ47" s="65"/>
      <c r="IHA47" s="65"/>
      <c r="IHB47" s="65"/>
      <c r="IHC47" s="65"/>
      <c r="IHD47" s="65"/>
      <c r="IHE47" s="65"/>
      <c r="IHF47" s="65"/>
      <c r="IHG47" s="65"/>
      <c r="IHH47" s="65"/>
      <c r="IHI47" s="65"/>
      <c r="IHJ47" s="65"/>
      <c r="IHK47" s="65"/>
      <c r="IHL47" s="65"/>
      <c r="IHM47" s="65"/>
      <c r="IHN47" s="65"/>
      <c r="IHO47" s="65"/>
      <c r="IHP47" s="65"/>
      <c r="IHQ47" s="65"/>
      <c r="IHR47" s="65"/>
      <c r="IHS47" s="65"/>
      <c r="IHT47" s="65"/>
      <c r="IHU47" s="65"/>
      <c r="IHV47" s="65"/>
      <c r="IHW47" s="65"/>
      <c r="IHX47" s="65"/>
      <c r="IHY47" s="65"/>
      <c r="IHZ47" s="65"/>
      <c r="IIA47" s="65"/>
      <c r="IIB47" s="65"/>
      <c r="IIC47" s="65"/>
      <c r="IID47" s="65"/>
      <c r="IIE47" s="65"/>
      <c r="IIF47" s="65"/>
      <c r="IIG47" s="65"/>
      <c r="IIH47" s="65"/>
      <c r="III47" s="65"/>
      <c r="IIJ47" s="65"/>
      <c r="IIK47" s="65"/>
      <c r="IIL47" s="65"/>
      <c r="IIM47" s="65"/>
      <c r="IIN47" s="65"/>
      <c r="IIO47" s="65"/>
      <c r="IIP47" s="65"/>
      <c r="IIQ47" s="65"/>
      <c r="IIR47" s="65"/>
      <c r="IIS47" s="65"/>
      <c r="IIT47" s="65"/>
      <c r="IIU47" s="65"/>
      <c r="IIV47" s="65"/>
      <c r="IIW47" s="65"/>
      <c r="IIX47" s="65"/>
      <c r="IIY47" s="65"/>
      <c r="IIZ47" s="65"/>
      <c r="IJA47" s="65"/>
      <c r="IJB47" s="65"/>
      <c r="IJC47" s="65"/>
      <c r="IJD47" s="65"/>
      <c r="IJE47" s="65"/>
      <c r="IJF47" s="65"/>
      <c r="IJG47" s="65"/>
      <c r="IJH47" s="65"/>
      <c r="IJI47" s="65"/>
      <c r="IJJ47" s="65"/>
      <c r="IJK47" s="65"/>
      <c r="IJL47" s="65"/>
      <c r="IJM47" s="65"/>
      <c r="IJN47" s="65"/>
      <c r="IJO47" s="65"/>
      <c r="IJP47" s="65"/>
      <c r="IJQ47" s="65"/>
      <c r="IJR47" s="65"/>
      <c r="IJS47" s="65"/>
      <c r="IJT47" s="65"/>
      <c r="IJU47" s="65"/>
      <c r="IJV47" s="65"/>
      <c r="IJW47" s="65"/>
      <c r="IJX47" s="65"/>
      <c r="IJY47" s="65"/>
      <c r="IJZ47" s="65"/>
      <c r="IKA47" s="65"/>
      <c r="IKB47" s="65"/>
      <c r="IKC47" s="65"/>
      <c r="IKD47" s="65"/>
      <c r="IKE47" s="65"/>
      <c r="IKF47" s="65"/>
      <c r="IKG47" s="65"/>
      <c r="IKH47" s="65"/>
      <c r="IKI47" s="65"/>
      <c r="IKJ47" s="65"/>
      <c r="IKK47" s="65"/>
      <c r="IKL47" s="65"/>
      <c r="IKM47" s="65"/>
      <c r="IKN47" s="65"/>
      <c r="IKO47" s="65"/>
      <c r="IKP47" s="65"/>
      <c r="IKQ47" s="65"/>
      <c r="IKR47" s="65"/>
      <c r="IKS47" s="65"/>
      <c r="IKT47" s="65"/>
      <c r="IKU47" s="65"/>
      <c r="IKV47" s="65"/>
      <c r="IKW47" s="65"/>
      <c r="IKX47" s="65"/>
      <c r="IKY47" s="65"/>
      <c r="IKZ47" s="65"/>
      <c r="ILA47" s="65"/>
      <c r="ILB47" s="65"/>
      <c r="ILC47" s="65"/>
      <c r="ILD47" s="65"/>
      <c r="ILE47" s="65"/>
      <c r="ILF47" s="65"/>
      <c r="ILG47" s="65"/>
      <c r="ILH47" s="65"/>
      <c r="ILI47" s="65"/>
      <c r="ILJ47" s="65"/>
      <c r="ILK47" s="65"/>
      <c r="ILL47" s="65"/>
      <c r="ILM47" s="65"/>
      <c r="ILN47" s="65"/>
      <c r="ILO47" s="65"/>
      <c r="ILP47" s="65"/>
      <c r="ILQ47" s="65"/>
      <c r="ILR47" s="65"/>
      <c r="ILS47" s="65"/>
      <c r="ILT47" s="65"/>
      <c r="ILU47" s="65"/>
      <c r="ILV47" s="65"/>
      <c r="ILW47" s="65"/>
      <c r="ILX47" s="65"/>
      <c r="ILY47" s="65"/>
      <c r="ILZ47" s="65"/>
      <c r="IMA47" s="65"/>
      <c r="IMB47" s="65"/>
      <c r="IMC47" s="65"/>
      <c r="IMD47" s="65"/>
      <c r="IME47" s="65"/>
      <c r="IMF47" s="65"/>
      <c r="IMG47" s="65"/>
      <c r="IMH47" s="65"/>
      <c r="IMI47" s="65"/>
      <c r="IMJ47" s="65"/>
      <c r="IMK47" s="65"/>
      <c r="IML47" s="65"/>
      <c r="IMM47" s="65"/>
      <c r="IMN47" s="65"/>
      <c r="IMO47" s="65"/>
      <c r="IMP47" s="65"/>
      <c r="IMQ47" s="65"/>
      <c r="IMR47" s="65"/>
      <c r="IMS47" s="65"/>
      <c r="IMT47" s="65"/>
      <c r="IMU47" s="65"/>
      <c r="IMV47" s="65"/>
      <c r="IMW47" s="65"/>
      <c r="IMX47" s="65"/>
      <c r="IMY47" s="65"/>
      <c r="IMZ47" s="65"/>
      <c r="INA47" s="65"/>
      <c r="INB47" s="65"/>
      <c r="INC47" s="65"/>
      <c r="IND47" s="65"/>
      <c r="INE47" s="65"/>
      <c r="INF47" s="65"/>
      <c r="ING47" s="65"/>
      <c r="INH47" s="65"/>
      <c r="INI47" s="65"/>
      <c r="INJ47" s="65"/>
      <c r="INK47" s="65"/>
      <c r="INL47" s="65"/>
      <c r="INM47" s="65"/>
      <c r="INN47" s="65"/>
      <c r="INO47" s="65"/>
      <c r="INP47" s="65"/>
      <c r="INQ47" s="65"/>
      <c r="INR47" s="65"/>
      <c r="INS47" s="65"/>
      <c r="INT47" s="65"/>
      <c r="INU47" s="65"/>
      <c r="INV47" s="65"/>
      <c r="INW47" s="65"/>
      <c r="INX47" s="65"/>
      <c r="INY47" s="65"/>
      <c r="INZ47" s="65"/>
      <c r="IOA47" s="65"/>
      <c r="IOB47" s="65"/>
      <c r="IOC47" s="65"/>
      <c r="IOD47" s="65"/>
      <c r="IOE47" s="65"/>
      <c r="IOF47" s="65"/>
      <c r="IOG47" s="65"/>
      <c r="IOH47" s="65"/>
      <c r="IOI47" s="65"/>
      <c r="IOJ47" s="65"/>
      <c r="IOK47" s="65"/>
      <c r="IOL47" s="65"/>
      <c r="IOM47" s="65"/>
      <c r="ION47" s="65"/>
      <c r="IOO47" s="65"/>
      <c r="IOP47" s="65"/>
      <c r="IOQ47" s="65"/>
      <c r="IOR47" s="65"/>
      <c r="IOS47" s="65"/>
      <c r="IOT47" s="65"/>
      <c r="IOU47" s="65"/>
      <c r="IOV47" s="65"/>
      <c r="IOW47" s="65"/>
      <c r="IOX47" s="65"/>
      <c r="IOY47" s="65"/>
      <c r="IOZ47" s="65"/>
      <c r="IPA47" s="65"/>
      <c r="IPB47" s="65"/>
      <c r="IPC47" s="65"/>
      <c r="IPD47" s="65"/>
      <c r="IPE47" s="65"/>
      <c r="IPF47" s="65"/>
      <c r="IPG47" s="65"/>
      <c r="IPH47" s="65"/>
      <c r="IPI47" s="65"/>
      <c r="IPJ47" s="65"/>
      <c r="IPK47" s="65"/>
      <c r="IPL47" s="65"/>
      <c r="IPM47" s="65"/>
      <c r="IPN47" s="65"/>
      <c r="IPO47" s="65"/>
      <c r="IPP47" s="65"/>
      <c r="IPQ47" s="65"/>
      <c r="IPR47" s="65"/>
      <c r="IPS47" s="65"/>
      <c r="IPT47" s="65"/>
      <c r="IPU47" s="65"/>
      <c r="IPV47" s="65"/>
      <c r="IPW47" s="65"/>
      <c r="IPX47" s="65"/>
      <c r="IPY47" s="65"/>
      <c r="IPZ47" s="65"/>
      <c r="IQA47" s="65"/>
      <c r="IQB47" s="65"/>
      <c r="IQC47" s="65"/>
      <c r="IQD47" s="65"/>
      <c r="IQE47" s="65"/>
      <c r="IQF47" s="65"/>
      <c r="IQG47" s="65"/>
      <c r="IQH47" s="65"/>
      <c r="IQI47" s="65"/>
      <c r="IQJ47" s="65"/>
      <c r="IQK47" s="65"/>
      <c r="IQL47" s="65"/>
      <c r="IQM47" s="65"/>
      <c r="IQN47" s="65"/>
      <c r="IQO47" s="65"/>
      <c r="IQP47" s="65"/>
      <c r="IQQ47" s="65"/>
      <c r="IQR47" s="65"/>
      <c r="IQS47" s="65"/>
      <c r="IQT47" s="65"/>
      <c r="IQU47" s="65"/>
      <c r="IQV47" s="65"/>
      <c r="IQW47" s="65"/>
      <c r="IQX47" s="65"/>
      <c r="IQY47" s="65"/>
      <c r="IQZ47" s="65"/>
      <c r="IRA47" s="65"/>
      <c r="IRB47" s="65"/>
      <c r="IRC47" s="65"/>
      <c r="IRD47" s="65"/>
      <c r="IRE47" s="65"/>
      <c r="IRF47" s="65"/>
      <c r="IRG47" s="65"/>
      <c r="IRH47" s="65"/>
      <c r="IRI47" s="65"/>
      <c r="IRJ47" s="65"/>
      <c r="IRK47" s="65"/>
      <c r="IRL47" s="65"/>
      <c r="IRM47" s="65"/>
      <c r="IRN47" s="65"/>
      <c r="IRO47" s="65"/>
      <c r="IRP47" s="65"/>
      <c r="IRQ47" s="65"/>
      <c r="IRR47" s="65"/>
      <c r="IRS47" s="65"/>
      <c r="IRT47" s="65"/>
      <c r="IRU47" s="65"/>
      <c r="IRV47" s="65"/>
      <c r="IRW47" s="65"/>
      <c r="IRX47" s="65"/>
      <c r="IRY47" s="65"/>
      <c r="IRZ47" s="65"/>
      <c r="ISA47" s="65"/>
      <c r="ISB47" s="65"/>
      <c r="ISC47" s="65"/>
      <c r="ISD47" s="65"/>
      <c r="ISE47" s="65"/>
      <c r="ISF47" s="65"/>
      <c r="ISG47" s="65"/>
      <c r="ISH47" s="65"/>
      <c r="ISI47" s="65"/>
      <c r="ISJ47" s="65"/>
      <c r="ISK47" s="65"/>
      <c r="ISL47" s="65"/>
      <c r="ISM47" s="65"/>
      <c r="ISN47" s="65"/>
      <c r="ISO47" s="65"/>
      <c r="ISP47" s="65"/>
      <c r="ISQ47" s="65"/>
      <c r="ISR47" s="65"/>
      <c r="ISS47" s="65"/>
      <c r="IST47" s="65"/>
      <c r="ISU47" s="65"/>
      <c r="ISV47" s="65"/>
      <c r="ISW47" s="65"/>
      <c r="ISX47" s="65"/>
      <c r="ISY47" s="65"/>
      <c r="ISZ47" s="65"/>
      <c r="ITA47" s="65"/>
      <c r="ITB47" s="65"/>
      <c r="ITC47" s="65"/>
      <c r="ITD47" s="65"/>
      <c r="ITE47" s="65"/>
      <c r="ITF47" s="65"/>
      <c r="ITG47" s="65"/>
      <c r="ITH47" s="65"/>
      <c r="ITI47" s="65"/>
      <c r="ITJ47" s="65"/>
      <c r="ITK47" s="65"/>
      <c r="ITL47" s="65"/>
      <c r="ITM47" s="65"/>
      <c r="ITN47" s="65"/>
      <c r="ITO47" s="65"/>
      <c r="ITP47" s="65"/>
      <c r="ITQ47" s="65"/>
      <c r="ITR47" s="65"/>
      <c r="ITS47" s="65"/>
      <c r="ITT47" s="65"/>
      <c r="ITU47" s="65"/>
      <c r="ITV47" s="65"/>
      <c r="ITW47" s="65"/>
      <c r="ITX47" s="65"/>
      <c r="ITY47" s="65"/>
      <c r="ITZ47" s="65"/>
      <c r="IUA47" s="65"/>
      <c r="IUB47" s="65"/>
      <c r="IUC47" s="65"/>
      <c r="IUD47" s="65"/>
      <c r="IUE47" s="65"/>
      <c r="IUF47" s="65"/>
      <c r="IUG47" s="65"/>
      <c r="IUH47" s="65"/>
      <c r="IUI47" s="65"/>
      <c r="IUJ47" s="65"/>
      <c r="IUK47" s="65"/>
      <c r="IUL47" s="65"/>
      <c r="IUM47" s="65"/>
      <c r="IUN47" s="65"/>
      <c r="IUO47" s="65"/>
      <c r="IUP47" s="65"/>
      <c r="IUQ47" s="65"/>
      <c r="IUR47" s="65"/>
      <c r="IUS47" s="65"/>
      <c r="IUT47" s="65"/>
      <c r="IUU47" s="65"/>
      <c r="IUV47" s="65"/>
      <c r="IUW47" s="65"/>
      <c r="IUX47" s="65"/>
      <c r="IUY47" s="65"/>
      <c r="IUZ47" s="65"/>
      <c r="IVA47" s="65"/>
      <c r="IVB47" s="65"/>
      <c r="IVC47" s="65"/>
      <c r="IVD47" s="65"/>
      <c r="IVE47" s="65"/>
      <c r="IVF47" s="65"/>
      <c r="IVG47" s="65"/>
      <c r="IVH47" s="65"/>
      <c r="IVI47" s="65"/>
      <c r="IVJ47" s="65"/>
      <c r="IVK47" s="65"/>
      <c r="IVL47" s="65"/>
      <c r="IVM47" s="65"/>
      <c r="IVN47" s="65"/>
      <c r="IVO47" s="65"/>
      <c r="IVP47" s="65"/>
      <c r="IVQ47" s="65"/>
      <c r="IVR47" s="65"/>
      <c r="IVS47" s="65"/>
      <c r="IVT47" s="65"/>
      <c r="IVU47" s="65"/>
      <c r="IVV47" s="65"/>
      <c r="IVW47" s="65"/>
      <c r="IVX47" s="65"/>
      <c r="IVY47" s="65"/>
      <c r="IVZ47" s="65"/>
      <c r="IWA47" s="65"/>
      <c r="IWB47" s="65"/>
      <c r="IWC47" s="65"/>
      <c r="IWD47" s="65"/>
      <c r="IWE47" s="65"/>
      <c r="IWF47" s="65"/>
      <c r="IWG47" s="65"/>
      <c r="IWH47" s="65"/>
      <c r="IWI47" s="65"/>
      <c r="IWJ47" s="65"/>
      <c r="IWK47" s="65"/>
      <c r="IWL47" s="65"/>
      <c r="IWM47" s="65"/>
      <c r="IWN47" s="65"/>
      <c r="IWO47" s="65"/>
      <c r="IWP47" s="65"/>
      <c r="IWQ47" s="65"/>
      <c r="IWR47" s="65"/>
      <c r="IWS47" s="65"/>
      <c r="IWT47" s="65"/>
      <c r="IWU47" s="65"/>
      <c r="IWV47" s="65"/>
      <c r="IWW47" s="65"/>
      <c r="IWX47" s="65"/>
      <c r="IWY47" s="65"/>
      <c r="IWZ47" s="65"/>
      <c r="IXA47" s="65"/>
      <c r="IXB47" s="65"/>
      <c r="IXC47" s="65"/>
      <c r="IXD47" s="65"/>
      <c r="IXE47" s="65"/>
      <c r="IXF47" s="65"/>
      <c r="IXG47" s="65"/>
      <c r="IXH47" s="65"/>
      <c r="IXI47" s="65"/>
      <c r="IXJ47" s="65"/>
      <c r="IXK47" s="65"/>
      <c r="IXL47" s="65"/>
      <c r="IXM47" s="65"/>
      <c r="IXN47" s="65"/>
      <c r="IXO47" s="65"/>
      <c r="IXP47" s="65"/>
      <c r="IXQ47" s="65"/>
      <c r="IXR47" s="65"/>
      <c r="IXS47" s="65"/>
      <c r="IXT47" s="65"/>
      <c r="IXU47" s="65"/>
      <c r="IXV47" s="65"/>
      <c r="IXW47" s="65"/>
      <c r="IXX47" s="65"/>
      <c r="IXY47" s="65"/>
      <c r="IXZ47" s="65"/>
      <c r="IYA47" s="65"/>
      <c r="IYB47" s="65"/>
      <c r="IYC47" s="65"/>
      <c r="IYD47" s="65"/>
      <c r="IYE47" s="65"/>
      <c r="IYF47" s="65"/>
      <c r="IYG47" s="65"/>
      <c r="IYH47" s="65"/>
      <c r="IYI47" s="65"/>
      <c r="IYJ47" s="65"/>
      <c r="IYK47" s="65"/>
      <c r="IYL47" s="65"/>
      <c r="IYM47" s="65"/>
      <c r="IYN47" s="65"/>
      <c r="IYO47" s="65"/>
      <c r="IYP47" s="65"/>
      <c r="IYQ47" s="65"/>
      <c r="IYR47" s="65"/>
      <c r="IYS47" s="65"/>
      <c r="IYT47" s="65"/>
      <c r="IYU47" s="65"/>
      <c r="IYV47" s="65"/>
      <c r="IYW47" s="65"/>
      <c r="IYX47" s="65"/>
      <c r="IYY47" s="65"/>
      <c r="IYZ47" s="65"/>
      <c r="IZA47" s="65"/>
      <c r="IZB47" s="65"/>
      <c r="IZC47" s="65"/>
      <c r="IZD47" s="65"/>
      <c r="IZE47" s="65"/>
      <c r="IZF47" s="65"/>
      <c r="IZG47" s="65"/>
      <c r="IZH47" s="65"/>
      <c r="IZI47" s="65"/>
      <c r="IZJ47" s="65"/>
      <c r="IZK47" s="65"/>
      <c r="IZL47" s="65"/>
      <c r="IZM47" s="65"/>
      <c r="IZN47" s="65"/>
      <c r="IZO47" s="65"/>
      <c r="IZP47" s="65"/>
      <c r="IZQ47" s="65"/>
      <c r="IZR47" s="65"/>
      <c r="IZS47" s="65"/>
      <c r="IZT47" s="65"/>
      <c r="IZU47" s="65"/>
      <c r="IZV47" s="65"/>
      <c r="IZW47" s="65"/>
      <c r="IZX47" s="65"/>
      <c r="IZY47" s="65"/>
      <c r="IZZ47" s="65"/>
      <c r="JAA47" s="65"/>
      <c r="JAB47" s="65"/>
      <c r="JAC47" s="65"/>
      <c r="JAD47" s="65"/>
      <c r="JAE47" s="65"/>
      <c r="JAF47" s="65"/>
      <c r="JAG47" s="65"/>
      <c r="JAH47" s="65"/>
      <c r="JAI47" s="65"/>
      <c r="JAJ47" s="65"/>
      <c r="JAK47" s="65"/>
      <c r="JAL47" s="65"/>
      <c r="JAM47" s="65"/>
      <c r="JAN47" s="65"/>
      <c r="JAO47" s="65"/>
      <c r="JAP47" s="65"/>
      <c r="JAQ47" s="65"/>
      <c r="JAR47" s="65"/>
      <c r="JAS47" s="65"/>
      <c r="JAT47" s="65"/>
      <c r="JAU47" s="65"/>
      <c r="JAV47" s="65"/>
      <c r="JAW47" s="65"/>
      <c r="JAX47" s="65"/>
      <c r="JAY47" s="65"/>
      <c r="JAZ47" s="65"/>
      <c r="JBA47" s="65"/>
      <c r="JBB47" s="65"/>
      <c r="JBC47" s="65"/>
      <c r="JBD47" s="65"/>
      <c r="JBE47" s="65"/>
      <c r="JBF47" s="65"/>
      <c r="JBG47" s="65"/>
      <c r="JBH47" s="65"/>
      <c r="JBI47" s="65"/>
      <c r="JBJ47" s="65"/>
      <c r="JBK47" s="65"/>
      <c r="JBL47" s="65"/>
      <c r="JBM47" s="65"/>
      <c r="JBN47" s="65"/>
      <c r="JBO47" s="65"/>
      <c r="JBP47" s="65"/>
      <c r="JBQ47" s="65"/>
      <c r="JBR47" s="65"/>
      <c r="JBS47" s="65"/>
      <c r="JBT47" s="65"/>
      <c r="JBU47" s="65"/>
      <c r="JBV47" s="65"/>
      <c r="JBW47" s="65"/>
      <c r="JBX47" s="65"/>
      <c r="JBY47" s="65"/>
      <c r="JBZ47" s="65"/>
      <c r="JCA47" s="65"/>
      <c r="JCB47" s="65"/>
      <c r="JCC47" s="65"/>
      <c r="JCD47" s="65"/>
      <c r="JCE47" s="65"/>
      <c r="JCF47" s="65"/>
      <c r="JCG47" s="65"/>
      <c r="JCH47" s="65"/>
      <c r="JCI47" s="65"/>
      <c r="JCJ47" s="65"/>
      <c r="JCK47" s="65"/>
      <c r="JCL47" s="65"/>
      <c r="JCM47" s="65"/>
      <c r="JCN47" s="65"/>
      <c r="JCO47" s="65"/>
      <c r="JCP47" s="65"/>
      <c r="JCQ47" s="65"/>
      <c r="JCR47" s="65"/>
      <c r="JCS47" s="65"/>
      <c r="JCT47" s="65"/>
      <c r="JCU47" s="65"/>
      <c r="JCV47" s="65"/>
      <c r="JCW47" s="65"/>
      <c r="JCX47" s="65"/>
      <c r="JCY47" s="65"/>
      <c r="JCZ47" s="65"/>
      <c r="JDA47" s="65"/>
      <c r="JDB47" s="65"/>
      <c r="JDC47" s="65"/>
      <c r="JDD47" s="65"/>
      <c r="JDE47" s="65"/>
      <c r="JDF47" s="65"/>
      <c r="JDG47" s="65"/>
      <c r="JDH47" s="65"/>
      <c r="JDI47" s="65"/>
      <c r="JDJ47" s="65"/>
      <c r="JDK47" s="65"/>
      <c r="JDL47" s="65"/>
      <c r="JDM47" s="65"/>
      <c r="JDN47" s="65"/>
      <c r="JDO47" s="65"/>
      <c r="JDP47" s="65"/>
      <c r="JDQ47" s="65"/>
      <c r="JDR47" s="65"/>
      <c r="JDS47" s="65"/>
      <c r="JDT47" s="65"/>
      <c r="JDU47" s="65"/>
      <c r="JDV47" s="65"/>
      <c r="JDW47" s="65"/>
      <c r="JDX47" s="65"/>
      <c r="JDY47" s="65"/>
      <c r="JDZ47" s="65"/>
      <c r="JEA47" s="65"/>
      <c r="JEB47" s="65"/>
      <c r="JEC47" s="65"/>
      <c r="JED47" s="65"/>
      <c r="JEE47" s="65"/>
      <c r="JEF47" s="65"/>
      <c r="JEG47" s="65"/>
      <c r="JEH47" s="65"/>
      <c r="JEI47" s="65"/>
      <c r="JEJ47" s="65"/>
      <c r="JEK47" s="65"/>
      <c r="JEL47" s="65"/>
      <c r="JEM47" s="65"/>
      <c r="JEN47" s="65"/>
      <c r="JEO47" s="65"/>
      <c r="JEP47" s="65"/>
      <c r="JEQ47" s="65"/>
      <c r="JER47" s="65"/>
      <c r="JES47" s="65"/>
      <c r="JET47" s="65"/>
      <c r="JEU47" s="65"/>
      <c r="JEV47" s="65"/>
      <c r="JEW47" s="65"/>
      <c r="JEX47" s="65"/>
      <c r="JEY47" s="65"/>
      <c r="JEZ47" s="65"/>
      <c r="JFA47" s="65"/>
      <c r="JFB47" s="65"/>
      <c r="JFC47" s="65"/>
      <c r="JFD47" s="65"/>
      <c r="JFE47" s="65"/>
      <c r="JFF47" s="65"/>
      <c r="JFG47" s="65"/>
      <c r="JFH47" s="65"/>
      <c r="JFI47" s="65"/>
      <c r="JFJ47" s="65"/>
      <c r="JFK47" s="65"/>
      <c r="JFL47" s="65"/>
      <c r="JFM47" s="65"/>
      <c r="JFN47" s="65"/>
      <c r="JFO47" s="65"/>
      <c r="JFP47" s="65"/>
      <c r="JFQ47" s="65"/>
      <c r="JFR47" s="65"/>
      <c r="JFS47" s="65"/>
      <c r="JFT47" s="65"/>
      <c r="JFU47" s="65"/>
      <c r="JFV47" s="65"/>
      <c r="JFW47" s="65"/>
      <c r="JFX47" s="65"/>
      <c r="JFY47" s="65"/>
      <c r="JFZ47" s="65"/>
      <c r="JGA47" s="65"/>
      <c r="JGB47" s="65"/>
      <c r="JGC47" s="65"/>
      <c r="JGD47" s="65"/>
      <c r="JGE47" s="65"/>
      <c r="JGF47" s="65"/>
      <c r="JGG47" s="65"/>
      <c r="JGH47" s="65"/>
      <c r="JGI47" s="65"/>
      <c r="JGJ47" s="65"/>
      <c r="JGK47" s="65"/>
      <c r="JGL47" s="65"/>
      <c r="JGM47" s="65"/>
      <c r="JGN47" s="65"/>
      <c r="JGO47" s="65"/>
      <c r="JGP47" s="65"/>
      <c r="JGQ47" s="65"/>
      <c r="JGR47" s="65"/>
      <c r="JGS47" s="65"/>
      <c r="JGT47" s="65"/>
      <c r="JGU47" s="65"/>
      <c r="JGV47" s="65"/>
      <c r="JGW47" s="65"/>
      <c r="JGX47" s="65"/>
      <c r="JGY47" s="65"/>
      <c r="JGZ47" s="65"/>
      <c r="JHA47" s="65"/>
      <c r="JHB47" s="65"/>
      <c r="JHC47" s="65"/>
      <c r="JHD47" s="65"/>
      <c r="JHE47" s="65"/>
      <c r="JHF47" s="65"/>
      <c r="JHG47" s="65"/>
      <c r="JHH47" s="65"/>
      <c r="JHI47" s="65"/>
      <c r="JHJ47" s="65"/>
      <c r="JHK47" s="65"/>
      <c r="JHL47" s="65"/>
      <c r="JHM47" s="65"/>
      <c r="JHN47" s="65"/>
      <c r="JHO47" s="65"/>
      <c r="JHP47" s="65"/>
      <c r="JHQ47" s="65"/>
      <c r="JHR47" s="65"/>
      <c r="JHS47" s="65"/>
      <c r="JHT47" s="65"/>
      <c r="JHU47" s="65"/>
      <c r="JHV47" s="65"/>
      <c r="JHW47" s="65"/>
      <c r="JHX47" s="65"/>
      <c r="JHY47" s="65"/>
      <c r="JHZ47" s="65"/>
      <c r="JIA47" s="65"/>
      <c r="JIB47" s="65"/>
      <c r="JIC47" s="65"/>
      <c r="JID47" s="65"/>
      <c r="JIE47" s="65"/>
      <c r="JIF47" s="65"/>
      <c r="JIG47" s="65"/>
      <c r="JIH47" s="65"/>
      <c r="JII47" s="65"/>
      <c r="JIJ47" s="65"/>
      <c r="JIK47" s="65"/>
      <c r="JIL47" s="65"/>
      <c r="JIM47" s="65"/>
      <c r="JIN47" s="65"/>
      <c r="JIO47" s="65"/>
      <c r="JIP47" s="65"/>
      <c r="JIQ47" s="65"/>
      <c r="JIR47" s="65"/>
      <c r="JIS47" s="65"/>
      <c r="JIT47" s="65"/>
      <c r="JIU47" s="65"/>
      <c r="JIV47" s="65"/>
      <c r="JIW47" s="65"/>
      <c r="JIX47" s="65"/>
      <c r="JIY47" s="65"/>
      <c r="JIZ47" s="65"/>
      <c r="JJA47" s="65"/>
      <c r="JJB47" s="65"/>
      <c r="JJC47" s="65"/>
      <c r="JJD47" s="65"/>
      <c r="JJE47" s="65"/>
      <c r="JJF47" s="65"/>
      <c r="JJG47" s="65"/>
      <c r="JJH47" s="65"/>
      <c r="JJI47" s="65"/>
      <c r="JJJ47" s="65"/>
      <c r="JJK47" s="65"/>
      <c r="JJL47" s="65"/>
      <c r="JJM47" s="65"/>
      <c r="JJN47" s="65"/>
      <c r="JJO47" s="65"/>
      <c r="JJP47" s="65"/>
      <c r="JJQ47" s="65"/>
      <c r="JJR47" s="65"/>
      <c r="JJS47" s="65"/>
      <c r="JJT47" s="65"/>
      <c r="JJU47" s="65"/>
      <c r="JJV47" s="65"/>
      <c r="JJW47" s="65"/>
      <c r="JJX47" s="65"/>
      <c r="JJY47" s="65"/>
      <c r="JJZ47" s="65"/>
      <c r="JKA47" s="65"/>
      <c r="JKB47" s="65"/>
      <c r="JKC47" s="65"/>
      <c r="JKD47" s="65"/>
      <c r="JKE47" s="65"/>
      <c r="JKF47" s="65"/>
      <c r="JKG47" s="65"/>
      <c r="JKH47" s="65"/>
      <c r="JKI47" s="65"/>
      <c r="JKJ47" s="65"/>
      <c r="JKK47" s="65"/>
      <c r="JKL47" s="65"/>
      <c r="JKM47" s="65"/>
      <c r="JKN47" s="65"/>
      <c r="JKO47" s="65"/>
      <c r="JKP47" s="65"/>
      <c r="JKQ47" s="65"/>
      <c r="JKR47" s="65"/>
      <c r="JKS47" s="65"/>
      <c r="JKT47" s="65"/>
      <c r="JKU47" s="65"/>
      <c r="JKV47" s="65"/>
      <c r="JKW47" s="65"/>
      <c r="JKX47" s="65"/>
      <c r="JKY47" s="65"/>
      <c r="JKZ47" s="65"/>
      <c r="JLA47" s="65"/>
      <c r="JLB47" s="65"/>
      <c r="JLC47" s="65"/>
      <c r="JLD47" s="65"/>
      <c r="JLE47" s="65"/>
      <c r="JLF47" s="65"/>
      <c r="JLG47" s="65"/>
      <c r="JLH47" s="65"/>
      <c r="JLI47" s="65"/>
      <c r="JLJ47" s="65"/>
      <c r="JLK47" s="65"/>
      <c r="JLL47" s="65"/>
      <c r="JLM47" s="65"/>
      <c r="JLN47" s="65"/>
      <c r="JLO47" s="65"/>
      <c r="JLP47" s="65"/>
      <c r="JLQ47" s="65"/>
      <c r="JLR47" s="65"/>
      <c r="JLS47" s="65"/>
      <c r="JLT47" s="65"/>
      <c r="JLU47" s="65"/>
      <c r="JLV47" s="65"/>
      <c r="JLW47" s="65"/>
      <c r="JLX47" s="65"/>
      <c r="JLY47" s="65"/>
      <c r="JLZ47" s="65"/>
      <c r="JMA47" s="65"/>
      <c r="JMB47" s="65"/>
      <c r="JMC47" s="65"/>
      <c r="JMD47" s="65"/>
      <c r="JME47" s="65"/>
      <c r="JMF47" s="65"/>
      <c r="JMG47" s="65"/>
      <c r="JMH47" s="65"/>
      <c r="JMI47" s="65"/>
      <c r="JMJ47" s="65"/>
      <c r="JMK47" s="65"/>
      <c r="JML47" s="65"/>
      <c r="JMM47" s="65"/>
      <c r="JMN47" s="65"/>
      <c r="JMO47" s="65"/>
      <c r="JMP47" s="65"/>
      <c r="JMQ47" s="65"/>
      <c r="JMR47" s="65"/>
      <c r="JMS47" s="65"/>
      <c r="JMT47" s="65"/>
      <c r="JMU47" s="65"/>
      <c r="JMV47" s="65"/>
      <c r="JMW47" s="65"/>
      <c r="JMX47" s="65"/>
      <c r="JMY47" s="65"/>
      <c r="JMZ47" s="65"/>
      <c r="JNA47" s="65"/>
      <c r="JNB47" s="65"/>
      <c r="JNC47" s="65"/>
      <c r="JND47" s="65"/>
      <c r="JNE47" s="65"/>
      <c r="JNF47" s="65"/>
      <c r="JNG47" s="65"/>
      <c r="JNH47" s="65"/>
      <c r="JNI47" s="65"/>
      <c r="JNJ47" s="65"/>
      <c r="JNK47" s="65"/>
      <c r="JNL47" s="65"/>
      <c r="JNM47" s="65"/>
      <c r="JNN47" s="65"/>
      <c r="JNO47" s="65"/>
      <c r="JNP47" s="65"/>
      <c r="JNQ47" s="65"/>
      <c r="JNR47" s="65"/>
      <c r="JNS47" s="65"/>
      <c r="JNT47" s="65"/>
      <c r="JNU47" s="65"/>
      <c r="JNV47" s="65"/>
      <c r="JNW47" s="65"/>
      <c r="JNX47" s="65"/>
      <c r="JNY47" s="65"/>
      <c r="JNZ47" s="65"/>
      <c r="JOA47" s="65"/>
      <c r="JOB47" s="65"/>
      <c r="JOC47" s="65"/>
      <c r="JOD47" s="65"/>
      <c r="JOE47" s="65"/>
      <c r="JOF47" s="65"/>
      <c r="JOG47" s="65"/>
      <c r="JOH47" s="65"/>
      <c r="JOI47" s="65"/>
      <c r="JOJ47" s="65"/>
      <c r="JOK47" s="65"/>
      <c r="JOL47" s="65"/>
      <c r="JOM47" s="65"/>
      <c r="JON47" s="65"/>
      <c r="JOO47" s="65"/>
      <c r="JOP47" s="65"/>
      <c r="JOQ47" s="65"/>
      <c r="JOR47" s="65"/>
      <c r="JOS47" s="65"/>
      <c r="JOT47" s="65"/>
      <c r="JOU47" s="65"/>
      <c r="JOV47" s="65"/>
      <c r="JOW47" s="65"/>
      <c r="JOX47" s="65"/>
      <c r="JOY47" s="65"/>
      <c r="JOZ47" s="65"/>
      <c r="JPA47" s="65"/>
      <c r="JPB47" s="65"/>
      <c r="JPC47" s="65"/>
      <c r="JPD47" s="65"/>
      <c r="JPE47" s="65"/>
      <c r="JPF47" s="65"/>
      <c r="JPG47" s="65"/>
      <c r="JPH47" s="65"/>
      <c r="JPI47" s="65"/>
      <c r="JPJ47" s="65"/>
      <c r="JPK47" s="65"/>
      <c r="JPL47" s="65"/>
      <c r="JPM47" s="65"/>
      <c r="JPN47" s="65"/>
      <c r="JPO47" s="65"/>
      <c r="JPP47" s="65"/>
      <c r="JPQ47" s="65"/>
      <c r="JPR47" s="65"/>
      <c r="JPS47" s="65"/>
      <c r="JPT47" s="65"/>
      <c r="JPU47" s="65"/>
      <c r="JPV47" s="65"/>
      <c r="JPW47" s="65"/>
      <c r="JPX47" s="65"/>
      <c r="JPY47" s="65"/>
      <c r="JPZ47" s="65"/>
      <c r="JQA47" s="65"/>
      <c r="JQB47" s="65"/>
      <c r="JQC47" s="65"/>
      <c r="JQD47" s="65"/>
      <c r="JQE47" s="65"/>
      <c r="JQF47" s="65"/>
      <c r="JQG47" s="65"/>
      <c r="JQH47" s="65"/>
      <c r="JQI47" s="65"/>
      <c r="JQJ47" s="65"/>
      <c r="JQK47" s="65"/>
      <c r="JQL47" s="65"/>
      <c r="JQM47" s="65"/>
      <c r="JQN47" s="65"/>
      <c r="JQO47" s="65"/>
      <c r="JQP47" s="65"/>
      <c r="JQQ47" s="65"/>
      <c r="JQR47" s="65"/>
      <c r="JQS47" s="65"/>
      <c r="JQT47" s="65"/>
      <c r="JQU47" s="65"/>
      <c r="JQV47" s="65"/>
      <c r="JQW47" s="65"/>
      <c r="JQX47" s="65"/>
      <c r="JQY47" s="65"/>
      <c r="JQZ47" s="65"/>
      <c r="JRA47" s="65"/>
      <c r="JRB47" s="65"/>
      <c r="JRC47" s="65"/>
      <c r="JRD47" s="65"/>
      <c r="JRE47" s="65"/>
      <c r="JRF47" s="65"/>
      <c r="JRG47" s="65"/>
      <c r="JRH47" s="65"/>
      <c r="JRI47" s="65"/>
      <c r="JRJ47" s="65"/>
      <c r="JRK47" s="65"/>
      <c r="JRL47" s="65"/>
      <c r="JRM47" s="65"/>
      <c r="JRN47" s="65"/>
      <c r="JRO47" s="65"/>
      <c r="JRP47" s="65"/>
      <c r="JRQ47" s="65"/>
      <c r="JRR47" s="65"/>
      <c r="JRS47" s="65"/>
      <c r="JRT47" s="65"/>
      <c r="JRU47" s="65"/>
      <c r="JRV47" s="65"/>
      <c r="JRW47" s="65"/>
      <c r="JRX47" s="65"/>
      <c r="JRY47" s="65"/>
      <c r="JRZ47" s="65"/>
      <c r="JSA47" s="65"/>
      <c r="JSB47" s="65"/>
      <c r="JSC47" s="65"/>
      <c r="JSD47" s="65"/>
      <c r="JSE47" s="65"/>
      <c r="JSF47" s="65"/>
      <c r="JSG47" s="65"/>
      <c r="JSH47" s="65"/>
      <c r="JSI47" s="65"/>
      <c r="JSJ47" s="65"/>
      <c r="JSK47" s="65"/>
      <c r="JSL47" s="65"/>
      <c r="JSM47" s="65"/>
      <c r="JSN47" s="65"/>
      <c r="JSO47" s="65"/>
      <c r="JSP47" s="65"/>
      <c r="JSQ47" s="65"/>
      <c r="JSR47" s="65"/>
      <c r="JSS47" s="65"/>
      <c r="JST47" s="65"/>
      <c r="JSU47" s="65"/>
      <c r="JSV47" s="65"/>
      <c r="JSW47" s="65"/>
      <c r="JSX47" s="65"/>
      <c r="JSY47" s="65"/>
      <c r="JSZ47" s="65"/>
      <c r="JTA47" s="65"/>
      <c r="JTB47" s="65"/>
      <c r="JTC47" s="65"/>
      <c r="JTD47" s="65"/>
      <c r="JTE47" s="65"/>
      <c r="JTF47" s="65"/>
      <c r="JTG47" s="65"/>
      <c r="JTH47" s="65"/>
      <c r="JTI47" s="65"/>
      <c r="JTJ47" s="65"/>
      <c r="JTK47" s="65"/>
      <c r="JTL47" s="65"/>
      <c r="JTM47" s="65"/>
      <c r="JTN47" s="65"/>
      <c r="JTO47" s="65"/>
      <c r="JTP47" s="65"/>
      <c r="JTQ47" s="65"/>
      <c r="JTR47" s="65"/>
      <c r="JTS47" s="65"/>
      <c r="JTT47" s="65"/>
      <c r="JTU47" s="65"/>
      <c r="JTV47" s="65"/>
      <c r="JTW47" s="65"/>
      <c r="JTX47" s="65"/>
      <c r="JTY47" s="65"/>
      <c r="JTZ47" s="65"/>
      <c r="JUA47" s="65"/>
      <c r="JUB47" s="65"/>
      <c r="JUC47" s="65"/>
      <c r="JUD47" s="65"/>
      <c r="JUE47" s="65"/>
      <c r="JUF47" s="65"/>
      <c r="JUG47" s="65"/>
      <c r="JUH47" s="65"/>
      <c r="JUI47" s="65"/>
      <c r="JUJ47" s="65"/>
      <c r="JUK47" s="65"/>
      <c r="JUL47" s="65"/>
      <c r="JUM47" s="65"/>
      <c r="JUN47" s="65"/>
      <c r="JUO47" s="65"/>
      <c r="JUP47" s="65"/>
      <c r="JUQ47" s="65"/>
      <c r="JUR47" s="65"/>
      <c r="JUS47" s="65"/>
      <c r="JUT47" s="65"/>
      <c r="JUU47" s="65"/>
      <c r="JUV47" s="65"/>
      <c r="JUW47" s="65"/>
      <c r="JUX47" s="65"/>
      <c r="JUY47" s="65"/>
      <c r="JUZ47" s="65"/>
      <c r="JVA47" s="65"/>
      <c r="JVB47" s="65"/>
      <c r="JVC47" s="65"/>
      <c r="JVD47" s="65"/>
      <c r="JVE47" s="65"/>
      <c r="JVF47" s="65"/>
      <c r="JVG47" s="65"/>
      <c r="JVH47" s="65"/>
      <c r="JVI47" s="65"/>
      <c r="JVJ47" s="65"/>
      <c r="JVK47" s="65"/>
      <c r="JVL47" s="65"/>
      <c r="JVM47" s="65"/>
      <c r="JVN47" s="65"/>
      <c r="JVO47" s="65"/>
      <c r="JVP47" s="65"/>
      <c r="JVQ47" s="65"/>
      <c r="JVR47" s="65"/>
      <c r="JVS47" s="65"/>
      <c r="JVT47" s="65"/>
      <c r="JVU47" s="65"/>
      <c r="JVV47" s="65"/>
      <c r="JVW47" s="65"/>
      <c r="JVX47" s="65"/>
      <c r="JVY47" s="65"/>
      <c r="JVZ47" s="65"/>
      <c r="JWA47" s="65"/>
      <c r="JWB47" s="65"/>
      <c r="JWC47" s="65"/>
      <c r="JWD47" s="65"/>
      <c r="JWE47" s="65"/>
      <c r="JWF47" s="65"/>
      <c r="JWG47" s="65"/>
      <c r="JWH47" s="65"/>
      <c r="JWI47" s="65"/>
      <c r="JWJ47" s="65"/>
      <c r="JWK47" s="65"/>
      <c r="JWL47" s="65"/>
      <c r="JWM47" s="65"/>
      <c r="JWN47" s="65"/>
      <c r="JWO47" s="65"/>
      <c r="JWP47" s="65"/>
      <c r="JWQ47" s="65"/>
      <c r="JWR47" s="65"/>
      <c r="JWS47" s="65"/>
      <c r="JWT47" s="65"/>
      <c r="JWU47" s="65"/>
      <c r="JWV47" s="65"/>
      <c r="JWW47" s="65"/>
      <c r="JWX47" s="65"/>
      <c r="JWY47" s="65"/>
      <c r="JWZ47" s="65"/>
      <c r="JXA47" s="65"/>
      <c r="JXB47" s="65"/>
      <c r="JXC47" s="65"/>
      <c r="JXD47" s="65"/>
      <c r="JXE47" s="65"/>
      <c r="JXF47" s="65"/>
      <c r="JXG47" s="65"/>
      <c r="JXH47" s="65"/>
      <c r="JXI47" s="65"/>
      <c r="JXJ47" s="65"/>
      <c r="JXK47" s="65"/>
      <c r="JXL47" s="65"/>
      <c r="JXM47" s="65"/>
      <c r="JXN47" s="65"/>
      <c r="JXO47" s="65"/>
      <c r="JXP47" s="65"/>
      <c r="JXQ47" s="65"/>
      <c r="JXR47" s="65"/>
      <c r="JXS47" s="65"/>
      <c r="JXT47" s="65"/>
      <c r="JXU47" s="65"/>
      <c r="JXV47" s="65"/>
      <c r="JXW47" s="65"/>
      <c r="JXX47" s="65"/>
      <c r="JXY47" s="65"/>
      <c r="JXZ47" s="65"/>
      <c r="JYA47" s="65"/>
      <c r="JYB47" s="65"/>
      <c r="JYC47" s="65"/>
      <c r="JYD47" s="65"/>
      <c r="JYE47" s="65"/>
      <c r="JYF47" s="65"/>
      <c r="JYG47" s="65"/>
      <c r="JYH47" s="65"/>
      <c r="JYI47" s="65"/>
      <c r="JYJ47" s="65"/>
      <c r="JYK47" s="65"/>
      <c r="JYL47" s="65"/>
      <c r="JYM47" s="65"/>
      <c r="JYN47" s="65"/>
      <c r="JYO47" s="65"/>
      <c r="JYP47" s="65"/>
      <c r="JYQ47" s="65"/>
      <c r="JYR47" s="65"/>
      <c r="JYS47" s="65"/>
      <c r="JYT47" s="65"/>
      <c r="JYU47" s="65"/>
      <c r="JYV47" s="65"/>
      <c r="JYW47" s="65"/>
      <c r="JYX47" s="65"/>
      <c r="JYY47" s="65"/>
      <c r="JYZ47" s="65"/>
      <c r="JZA47" s="65"/>
      <c r="JZB47" s="65"/>
      <c r="JZC47" s="65"/>
      <c r="JZD47" s="65"/>
      <c r="JZE47" s="65"/>
      <c r="JZF47" s="65"/>
      <c r="JZG47" s="65"/>
      <c r="JZH47" s="65"/>
      <c r="JZI47" s="65"/>
      <c r="JZJ47" s="65"/>
      <c r="JZK47" s="65"/>
      <c r="JZL47" s="65"/>
      <c r="JZM47" s="65"/>
      <c r="JZN47" s="65"/>
      <c r="JZO47" s="65"/>
      <c r="JZP47" s="65"/>
      <c r="JZQ47" s="65"/>
      <c r="JZR47" s="65"/>
      <c r="JZS47" s="65"/>
      <c r="JZT47" s="65"/>
      <c r="JZU47" s="65"/>
      <c r="JZV47" s="65"/>
      <c r="JZW47" s="65"/>
      <c r="JZX47" s="65"/>
      <c r="JZY47" s="65"/>
      <c r="JZZ47" s="65"/>
      <c r="KAA47" s="65"/>
      <c r="KAB47" s="65"/>
      <c r="KAC47" s="65"/>
      <c r="KAD47" s="65"/>
      <c r="KAE47" s="65"/>
      <c r="KAF47" s="65"/>
      <c r="KAG47" s="65"/>
      <c r="KAH47" s="65"/>
      <c r="KAI47" s="65"/>
      <c r="KAJ47" s="65"/>
      <c r="KAK47" s="65"/>
      <c r="KAL47" s="65"/>
      <c r="KAM47" s="65"/>
      <c r="KAN47" s="65"/>
      <c r="KAO47" s="65"/>
      <c r="KAP47" s="65"/>
      <c r="KAQ47" s="65"/>
      <c r="KAR47" s="65"/>
      <c r="KAS47" s="65"/>
      <c r="KAT47" s="65"/>
      <c r="KAU47" s="65"/>
      <c r="KAV47" s="65"/>
      <c r="KAW47" s="65"/>
      <c r="KAX47" s="65"/>
      <c r="KAY47" s="65"/>
      <c r="KAZ47" s="65"/>
      <c r="KBA47" s="65"/>
      <c r="KBB47" s="65"/>
      <c r="KBC47" s="65"/>
      <c r="KBD47" s="65"/>
      <c r="KBE47" s="65"/>
      <c r="KBF47" s="65"/>
      <c r="KBG47" s="65"/>
      <c r="KBH47" s="65"/>
      <c r="KBI47" s="65"/>
      <c r="KBJ47" s="65"/>
      <c r="KBK47" s="65"/>
      <c r="KBL47" s="65"/>
      <c r="KBM47" s="65"/>
      <c r="KBN47" s="65"/>
      <c r="KBO47" s="65"/>
      <c r="KBP47" s="65"/>
      <c r="KBQ47" s="65"/>
      <c r="KBR47" s="65"/>
      <c r="KBS47" s="65"/>
      <c r="KBT47" s="65"/>
      <c r="KBU47" s="65"/>
      <c r="KBV47" s="65"/>
      <c r="KBW47" s="65"/>
      <c r="KBX47" s="65"/>
      <c r="KBY47" s="65"/>
      <c r="KBZ47" s="65"/>
      <c r="KCA47" s="65"/>
      <c r="KCB47" s="65"/>
      <c r="KCC47" s="65"/>
      <c r="KCD47" s="65"/>
      <c r="KCE47" s="65"/>
      <c r="KCF47" s="65"/>
      <c r="KCG47" s="65"/>
      <c r="KCH47" s="65"/>
      <c r="KCI47" s="65"/>
      <c r="KCJ47" s="65"/>
      <c r="KCK47" s="65"/>
      <c r="KCL47" s="65"/>
      <c r="KCM47" s="65"/>
      <c r="KCN47" s="65"/>
      <c r="KCO47" s="65"/>
      <c r="KCP47" s="65"/>
      <c r="KCQ47" s="65"/>
      <c r="KCR47" s="65"/>
      <c r="KCS47" s="65"/>
      <c r="KCT47" s="65"/>
      <c r="KCU47" s="65"/>
      <c r="KCV47" s="65"/>
      <c r="KCW47" s="65"/>
      <c r="KCX47" s="65"/>
      <c r="KCY47" s="65"/>
      <c r="KCZ47" s="65"/>
      <c r="KDA47" s="65"/>
      <c r="KDB47" s="65"/>
      <c r="KDC47" s="65"/>
      <c r="KDD47" s="65"/>
      <c r="KDE47" s="65"/>
      <c r="KDF47" s="65"/>
      <c r="KDG47" s="65"/>
      <c r="KDH47" s="65"/>
      <c r="KDI47" s="65"/>
      <c r="KDJ47" s="65"/>
      <c r="KDK47" s="65"/>
      <c r="KDL47" s="65"/>
      <c r="KDM47" s="65"/>
      <c r="KDN47" s="65"/>
      <c r="KDO47" s="65"/>
      <c r="KDP47" s="65"/>
      <c r="KDQ47" s="65"/>
      <c r="KDR47" s="65"/>
      <c r="KDS47" s="65"/>
      <c r="KDT47" s="65"/>
      <c r="KDU47" s="65"/>
      <c r="KDV47" s="65"/>
      <c r="KDW47" s="65"/>
      <c r="KDX47" s="65"/>
      <c r="KDY47" s="65"/>
      <c r="KDZ47" s="65"/>
      <c r="KEA47" s="65"/>
      <c r="KEB47" s="65"/>
      <c r="KEC47" s="65"/>
      <c r="KED47" s="65"/>
      <c r="KEE47" s="65"/>
      <c r="KEF47" s="65"/>
      <c r="KEG47" s="65"/>
      <c r="KEH47" s="65"/>
      <c r="KEI47" s="65"/>
      <c r="KEJ47" s="65"/>
      <c r="KEK47" s="65"/>
      <c r="KEL47" s="65"/>
      <c r="KEM47" s="65"/>
      <c r="KEN47" s="65"/>
      <c r="KEO47" s="65"/>
      <c r="KEP47" s="65"/>
      <c r="KEQ47" s="65"/>
      <c r="KER47" s="65"/>
      <c r="KES47" s="65"/>
      <c r="KET47" s="65"/>
      <c r="KEU47" s="65"/>
      <c r="KEV47" s="65"/>
      <c r="KEW47" s="65"/>
      <c r="KEX47" s="65"/>
      <c r="KEY47" s="65"/>
      <c r="KEZ47" s="65"/>
      <c r="KFA47" s="65"/>
      <c r="KFB47" s="65"/>
      <c r="KFC47" s="65"/>
      <c r="KFD47" s="65"/>
      <c r="KFE47" s="65"/>
      <c r="KFF47" s="65"/>
      <c r="KFG47" s="65"/>
      <c r="KFH47" s="65"/>
      <c r="KFI47" s="65"/>
      <c r="KFJ47" s="65"/>
      <c r="KFK47" s="65"/>
      <c r="KFL47" s="65"/>
      <c r="KFM47" s="65"/>
      <c r="KFN47" s="65"/>
      <c r="KFO47" s="65"/>
      <c r="KFP47" s="65"/>
      <c r="KFQ47" s="65"/>
      <c r="KFR47" s="65"/>
      <c r="KFS47" s="65"/>
      <c r="KFT47" s="65"/>
      <c r="KFU47" s="65"/>
      <c r="KFV47" s="65"/>
      <c r="KFW47" s="65"/>
      <c r="KFX47" s="65"/>
      <c r="KFY47" s="65"/>
      <c r="KFZ47" s="65"/>
      <c r="KGA47" s="65"/>
      <c r="KGB47" s="65"/>
      <c r="KGC47" s="65"/>
      <c r="KGD47" s="65"/>
      <c r="KGE47" s="65"/>
      <c r="KGF47" s="65"/>
      <c r="KGG47" s="65"/>
      <c r="KGH47" s="65"/>
      <c r="KGI47" s="65"/>
      <c r="KGJ47" s="65"/>
      <c r="KGK47" s="65"/>
      <c r="KGL47" s="65"/>
      <c r="KGM47" s="65"/>
      <c r="KGN47" s="65"/>
      <c r="KGO47" s="65"/>
      <c r="KGP47" s="65"/>
      <c r="KGQ47" s="65"/>
      <c r="KGR47" s="65"/>
      <c r="KGS47" s="65"/>
      <c r="KGT47" s="65"/>
      <c r="KGU47" s="65"/>
      <c r="KGV47" s="65"/>
      <c r="KGW47" s="65"/>
      <c r="KGX47" s="65"/>
      <c r="KGY47" s="65"/>
      <c r="KGZ47" s="65"/>
      <c r="KHA47" s="65"/>
      <c r="KHB47" s="65"/>
      <c r="KHC47" s="65"/>
      <c r="KHD47" s="65"/>
      <c r="KHE47" s="65"/>
      <c r="KHF47" s="65"/>
      <c r="KHG47" s="65"/>
      <c r="KHH47" s="65"/>
      <c r="KHI47" s="65"/>
      <c r="KHJ47" s="65"/>
      <c r="KHK47" s="65"/>
      <c r="KHL47" s="65"/>
      <c r="KHM47" s="65"/>
      <c r="KHN47" s="65"/>
      <c r="KHO47" s="65"/>
      <c r="KHP47" s="65"/>
      <c r="KHQ47" s="65"/>
      <c r="KHR47" s="65"/>
      <c r="KHS47" s="65"/>
      <c r="KHT47" s="65"/>
      <c r="KHU47" s="65"/>
      <c r="KHV47" s="65"/>
      <c r="KHW47" s="65"/>
      <c r="KHX47" s="65"/>
      <c r="KHY47" s="65"/>
      <c r="KHZ47" s="65"/>
      <c r="KIA47" s="65"/>
      <c r="KIB47" s="65"/>
      <c r="KIC47" s="65"/>
      <c r="KID47" s="65"/>
      <c r="KIE47" s="65"/>
      <c r="KIF47" s="65"/>
      <c r="KIG47" s="65"/>
      <c r="KIH47" s="65"/>
      <c r="KII47" s="65"/>
      <c r="KIJ47" s="65"/>
      <c r="KIK47" s="65"/>
      <c r="KIL47" s="65"/>
      <c r="KIM47" s="65"/>
      <c r="KIN47" s="65"/>
      <c r="KIO47" s="65"/>
      <c r="KIP47" s="65"/>
      <c r="KIQ47" s="65"/>
      <c r="KIR47" s="65"/>
      <c r="KIS47" s="65"/>
      <c r="KIT47" s="65"/>
      <c r="KIU47" s="65"/>
      <c r="KIV47" s="65"/>
      <c r="KIW47" s="65"/>
      <c r="KIX47" s="65"/>
      <c r="KIY47" s="65"/>
      <c r="KIZ47" s="65"/>
      <c r="KJA47" s="65"/>
      <c r="KJB47" s="65"/>
      <c r="KJC47" s="65"/>
      <c r="KJD47" s="65"/>
      <c r="KJE47" s="65"/>
      <c r="KJF47" s="65"/>
      <c r="KJG47" s="65"/>
      <c r="KJH47" s="65"/>
      <c r="KJI47" s="65"/>
      <c r="KJJ47" s="65"/>
      <c r="KJK47" s="65"/>
      <c r="KJL47" s="65"/>
      <c r="KJM47" s="65"/>
      <c r="KJN47" s="65"/>
      <c r="KJO47" s="65"/>
      <c r="KJP47" s="65"/>
      <c r="KJQ47" s="65"/>
      <c r="KJR47" s="65"/>
      <c r="KJS47" s="65"/>
      <c r="KJT47" s="65"/>
      <c r="KJU47" s="65"/>
      <c r="KJV47" s="65"/>
      <c r="KJW47" s="65"/>
      <c r="KJX47" s="65"/>
      <c r="KJY47" s="65"/>
      <c r="KJZ47" s="65"/>
      <c r="KKA47" s="65"/>
      <c r="KKB47" s="65"/>
      <c r="KKC47" s="65"/>
      <c r="KKD47" s="65"/>
      <c r="KKE47" s="65"/>
      <c r="KKF47" s="65"/>
      <c r="KKG47" s="65"/>
      <c r="KKH47" s="65"/>
      <c r="KKI47" s="65"/>
      <c r="KKJ47" s="65"/>
      <c r="KKK47" s="65"/>
      <c r="KKL47" s="65"/>
      <c r="KKM47" s="65"/>
      <c r="KKN47" s="65"/>
      <c r="KKO47" s="65"/>
      <c r="KKP47" s="65"/>
      <c r="KKQ47" s="65"/>
      <c r="KKR47" s="65"/>
      <c r="KKS47" s="65"/>
      <c r="KKT47" s="65"/>
      <c r="KKU47" s="65"/>
      <c r="KKV47" s="65"/>
      <c r="KKW47" s="65"/>
      <c r="KKX47" s="65"/>
      <c r="KKY47" s="65"/>
      <c r="KKZ47" s="65"/>
      <c r="KLA47" s="65"/>
      <c r="KLB47" s="65"/>
      <c r="KLC47" s="65"/>
      <c r="KLD47" s="65"/>
      <c r="KLE47" s="65"/>
      <c r="KLF47" s="65"/>
      <c r="KLG47" s="65"/>
      <c r="KLH47" s="65"/>
      <c r="KLI47" s="65"/>
      <c r="KLJ47" s="65"/>
      <c r="KLK47" s="65"/>
      <c r="KLL47" s="65"/>
      <c r="KLM47" s="65"/>
      <c r="KLN47" s="65"/>
      <c r="KLO47" s="65"/>
      <c r="KLP47" s="65"/>
      <c r="KLQ47" s="65"/>
      <c r="KLR47" s="65"/>
      <c r="KLS47" s="65"/>
      <c r="KLT47" s="65"/>
      <c r="KLU47" s="65"/>
      <c r="KLV47" s="65"/>
      <c r="KLW47" s="65"/>
      <c r="KLX47" s="65"/>
      <c r="KLY47" s="65"/>
      <c r="KLZ47" s="65"/>
      <c r="KMA47" s="65"/>
      <c r="KMB47" s="65"/>
      <c r="KMC47" s="65"/>
      <c r="KMD47" s="65"/>
      <c r="KME47" s="65"/>
      <c r="KMF47" s="65"/>
      <c r="KMG47" s="65"/>
      <c r="KMH47" s="65"/>
      <c r="KMI47" s="65"/>
      <c r="KMJ47" s="65"/>
      <c r="KMK47" s="65"/>
      <c r="KML47" s="65"/>
      <c r="KMM47" s="65"/>
      <c r="KMN47" s="65"/>
      <c r="KMO47" s="65"/>
      <c r="KMP47" s="65"/>
      <c r="KMQ47" s="65"/>
      <c r="KMR47" s="65"/>
      <c r="KMS47" s="65"/>
      <c r="KMT47" s="65"/>
      <c r="KMU47" s="65"/>
      <c r="KMV47" s="65"/>
      <c r="KMW47" s="65"/>
      <c r="KMX47" s="65"/>
      <c r="KMY47" s="65"/>
      <c r="KMZ47" s="65"/>
      <c r="KNA47" s="65"/>
      <c r="KNB47" s="65"/>
      <c r="KNC47" s="65"/>
      <c r="KND47" s="65"/>
      <c r="KNE47" s="65"/>
      <c r="KNF47" s="65"/>
      <c r="KNG47" s="65"/>
      <c r="KNH47" s="65"/>
      <c r="KNI47" s="65"/>
      <c r="KNJ47" s="65"/>
      <c r="KNK47" s="65"/>
      <c r="KNL47" s="65"/>
      <c r="KNM47" s="65"/>
      <c r="KNN47" s="65"/>
      <c r="KNO47" s="65"/>
      <c r="KNP47" s="65"/>
      <c r="KNQ47" s="65"/>
      <c r="KNR47" s="65"/>
      <c r="KNS47" s="65"/>
      <c r="KNT47" s="65"/>
      <c r="KNU47" s="65"/>
      <c r="KNV47" s="65"/>
      <c r="KNW47" s="65"/>
      <c r="KNX47" s="65"/>
      <c r="KNY47" s="65"/>
      <c r="KNZ47" s="65"/>
      <c r="KOA47" s="65"/>
      <c r="KOB47" s="65"/>
      <c r="KOC47" s="65"/>
      <c r="KOD47" s="65"/>
      <c r="KOE47" s="65"/>
      <c r="KOF47" s="65"/>
      <c r="KOG47" s="65"/>
      <c r="KOH47" s="65"/>
      <c r="KOI47" s="65"/>
      <c r="KOJ47" s="65"/>
      <c r="KOK47" s="65"/>
      <c r="KOL47" s="65"/>
      <c r="KOM47" s="65"/>
      <c r="KON47" s="65"/>
      <c r="KOO47" s="65"/>
      <c r="KOP47" s="65"/>
      <c r="KOQ47" s="65"/>
      <c r="KOR47" s="65"/>
      <c r="KOS47" s="65"/>
      <c r="KOT47" s="65"/>
      <c r="KOU47" s="65"/>
      <c r="KOV47" s="65"/>
      <c r="KOW47" s="65"/>
      <c r="KOX47" s="65"/>
      <c r="KOY47" s="65"/>
      <c r="KOZ47" s="65"/>
      <c r="KPA47" s="65"/>
      <c r="KPB47" s="65"/>
      <c r="KPC47" s="65"/>
      <c r="KPD47" s="65"/>
      <c r="KPE47" s="65"/>
      <c r="KPF47" s="65"/>
      <c r="KPG47" s="65"/>
      <c r="KPH47" s="65"/>
      <c r="KPI47" s="65"/>
      <c r="KPJ47" s="65"/>
      <c r="KPK47" s="65"/>
      <c r="KPL47" s="65"/>
      <c r="KPM47" s="65"/>
      <c r="KPN47" s="65"/>
      <c r="KPO47" s="65"/>
      <c r="KPP47" s="65"/>
      <c r="KPQ47" s="65"/>
      <c r="KPR47" s="65"/>
      <c r="KPS47" s="65"/>
      <c r="KPT47" s="65"/>
      <c r="KPU47" s="65"/>
      <c r="KPV47" s="65"/>
      <c r="KPW47" s="65"/>
      <c r="KPX47" s="65"/>
      <c r="KPY47" s="65"/>
      <c r="KPZ47" s="65"/>
      <c r="KQA47" s="65"/>
      <c r="KQB47" s="65"/>
      <c r="KQC47" s="65"/>
      <c r="KQD47" s="65"/>
      <c r="KQE47" s="65"/>
      <c r="KQF47" s="65"/>
      <c r="KQG47" s="65"/>
      <c r="KQH47" s="65"/>
      <c r="KQI47" s="65"/>
      <c r="KQJ47" s="65"/>
      <c r="KQK47" s="65"/>
      <c r="KQL47" s="65"/>
      <c r="KQM47" s="65"/>
      <c r="KQN47" s="65"/>
      <c r="KQO47" s="65"/>
      <c r="KQP47" s="65"/>
      <c r="KQQ47" s="65"/>
      <c r="KQR47" s="65"/>
      <c r="KQS47" s="65"/>
      <c r="KQT47" s="65"/>
      <c r="KQU47" s="65"/>
      <c r="KQV47" s="65"/>
      <c r="KQW47" s="65"/>
      <c r="KQX47" s="65"/>
      <c r="KQY47" s="65"/>
      <c r="KQZ47" s="65"/>
      <c r="KRA47" s="65"/>
      <c r="KRB47" s="65"/>
      <c r="KRC47" s="65"/>
      <c r="KRD47" s="65"/>
      <c r="KRE47" s="65"/>
      <c r="KRF47" s="65"/>
      <c r="KRG47" s="65"/>
      <c r="KRH47" s="65"/>
      <c r="KRI47" s="65"/>
      <c r="KRJ47" s="65"/>
      <c r="KRK47" s="65"/>
      <c r="KRL47" s="65"/>
      <c r="KRM47" s="65"/>
      <c r="KRN47" s="65"/>
      <c r="KRO47" s="65"/>
      <c r="KRP47" s="65"/>
      <c r="KRQ47" s="65"/>
      <c r="KRR47" s="65"/>
      <c r="KRS47" s="65"/>
      <c r="KRT47" s="65"/>
      <c r="KRU47" s="65"/>
      <c r="KRV47" s="65"/>
      <c r="KRW47" s="65"/>
      <c r="KRX47" s="65"/>
      <c r="KRY47" s="65"/>
      <c r="KRZ47" s="65"/>
      <c r="KSA47" s="65"/>
      <c r="KSB47" s="65"/>
      <c r="KSC47" s="65"/>
      <c r="KSD47" s="65"/>
      <c r="KSE47" s="65"/>
      <c r="KSF47" s="65"/>
      <c r="KSG47" s="65"/>
      <c r="KSH47" s="65"/>
      <c r="KSI47" s="65"/>
      <c r="KSJ47" s="65"/>
      <c r="KSK47" s="65"/>
      <c r="KSL47" s="65"/>
      <c r="KSM47" s="65"/>
      <c r="KSN47" s="65"/>
      <c r="KSO47" s="65"/>
      <c r="KSP47" s="65"/>
      <c r="KSQ47" s="65"/>
      <c r="KSR47" s="65"/>
      <c r="KSS47" s="65"/>
      <c r="KST47" s="65"/>
      <c r="KSU47" s="65"/>
      <c r="KSV47" s="65"/>
      <c r="KSW47" s="65"/>
      <c r="KSX47" s="65"/>
      <c r="KSY47" s="65"/>
      <c r="KSZ47" s="65"/>
      <c r="KTA47" s="65"/>
      <c r="KTB47" s="65"/>
      <c r="KTC47" s="65"/>
      <c r="KTD47" s="65"/>
      <c r="KTE47" s="65"/>
      <c r="KTF47" s="65"/>
      <c r="KTG47" s="65"/>
      <c r="KTH47" s="65"/>
      <c r="KTI47" s="65"/>
      <c r="KTJ47" s="65"/>
      <c r="KTK47" s="65"/>
      <c r="KTL47" s="65"/>
      <c r="KTM47" s="65"/>
      <c r="KTN47" s="65"/>
      <c r="KTO47" s="65"/>
      <c r="KTP47" s="65"/>
      <c r="KTQ47" s="65"/>
      <c r="KTR47" s="65"/>
      <c r="KTS47" s="65"/>
      <c r="KTT47" s="65"/>
      <c r="KTU47" s="65"/>
      <c r="KTV47" s="65"/>
      <c r="KTW47" s="65"/>
      <c r="KTX47" s="65"/>
      <c r="KTY47" s="65"/>
      <c r="KTZ47" s="65"/>
      <c r="KUA47" s="65"/>
      <c r="KUB47" s="65"/>
      <c r="KUC47" s="65"/>
      <c r="KUD47" s="65"/>
      <c r="KUE47" s="65"/>
      <c r="KUF47" s="65"/>
      <c r="KUG47" s="65"/>
      <c r="KUH47" s="65"/>
      <c r="KUI47" s="65"/>
      <c r="KUJ47" s="65"/>
      <c r="KUK47" s="65"/>
      <c r="KUL47" s="65"/>
      <c r="KUM47" s="65"/>
      <c r="KUN47" s="65"/>
      <c r="KUO47" s="65"/>
      <c r="KUP47" s="65"/>
      <c r="KUQ47" s="65"/>
      <c r="KUR47" s="65"/>
      <c r="KUS47" s="65"/>
      <c r="KUT47" s="65"/>
      <c r="KUU47" s="65"/>
      <c r="KUV47" s="65"/>
      <c r="KUW47" s="65"/>
      <c r="KUX47" s="65"/>
      <c r="KUY47" s="65"/>
      <c r="KUZ47" s="65"/>
      <c r="KVA47" s="65"/>
      <c r="KVB47" s="65"/>
      <c r="KVC47" s="65"/>
      <c r="KVD47" s="65"/>
      <c r="KVE47" s="65"/>
      <c r="KVF47" s="65"/>
      <c r="KVG47" s="65"/>
      <c r="KVH47" s="65"/>
      <c r="KVI47" s="65"/>
      <c r="KVJ47" s="65"/>
      <c r="KVK47" s="65"/>
      <c r="KVL47" s="65"/>
      <c r="KVM47" s="65"/>
      <c r="KVN47" s="65"/>
      <c r="KVO47" s="65"/>
      <c r="KVP47" s="65"/>
      <c r="KVQ47" s="65"/>
      <c r="KVR47" s="65"/>
      <c r="KVS47" s="65"/>
      <c r="KVT47" s="65"/>
      <c r="KVU47" s="65"/>
      <c r="KVV47" s="65"/>
      <c r="KVW47" s="65"/>
      <c r="KVX47" s="65"/>
      <c r="KVY47" s="65"/>
      <c r="KVZ47" s="65"/>
      <c r="KWA47" s="65"/>
      <c r="KWB47" s="65"/>
      <c r="KWC47" s="65"/>
      <c r="KWD47" s="65"/>
      <c r="KWE47" s="65"/>
      <c r="KWF47" s="65"/>
      <c r="KWG47" s="65"/>
      <c r="KWH47" s="65"/>
      <c r="KWI47" s="65"/>
      <c r="KWJ47" s="65"/>
      <c r="KWK47" s="65"/>
      <c r="KWL47" s="65"/>
      <c r="KWM47" s="65"/>
      <c r="KWN47" s="65"/>
      <c r="KWO47" s="65"/>
      <c r="KWP47" s="65"/>
      <c r="KWQ47" s="65"/>
      <c r="KWR47" s="65"/>
      <c r="KWS47" s="65"/>
      <c r="KWT47" s="65"/>
      <c r="KWU47" s="65"/>
      <c r="KWV47" s="65"/>
      <c r="KWW47" s="65"/>
      <c r="KWX47" s="65"/>
      <c r="KWY47" s="65"/>
      <c r="KWZ47" s="65"/>
      <c r="KXA47" s="65"/>
      <c r="KXB47" s="65"/>
      <c r="KXC47" s="65"/>
      <c r="KXD47" s="65"/>
      <c r="KXE47" s="65"/>
      <c r="KXF47" s="65"/>
      <c r="KXG47" s="65"/>
      <c r="KXH47" s="65"/>
      <c r="KXI47" s="65"/>
      <c r="KXJ47" s="65"/>
      <c r="KXK47" s="65"/>
      <c r="KXL47" s="65"/>
      <c r="KXM47" s="65"/>
      <c r="KXN47" s="65"/>
      <c r="KXO47" s="65"/>
      <c r="KXP47" s="65"/>
      <c r="KXQ47" s="65"/>
      <c r="KXR47" s="65"/>
      <c r="KXS47" s="65"/>
      <c r="KXT47" s="65"/>
      <c r="KXU47" s="65"/>
      <c r="KXV47" s="65"/>
      <c r="KXW47" s="65"/>
      <c r="KXX47" s="65"/>
      <c r="KXY47" s="65"/>
      <c r="KXZ47" s="65"/>
      <c r="KYA47" s="65"/>
      <c r="KYB47" s="65"/>
      <c r="KYC47" s="65"/>
      <c r="KYD47" s="65"/>
      <c r="KYE47" s="65"/>
      <c r="KYF47" s="65"/>
      <c r="KYG47" s="65"/>
      <c r="KYH47" s="65"/>
      <c r="KYI47" s="65"/>
      <c r="KYJ47" s="65"/>
      <c r="KYK47" s="65"/>
      <c r="KYL47" s="65"/>
      <c r="KYM47" s="65"/>
      <c r="KYN47" s="65"/>
      <c r="KYO47" s="65"/>
      <c r="KYP47" s="65"/>
      <c r="KYQ47" s="65"/>
      <c r="KYR47" s="65"/>
      <c r="KYS47" s="65"/>
      <c r="KYT47" s="65"/>
      <c r="KYU47" s="65"/>
      <c r="KYV47" s="65"/>
      <c r="KYW47" s="65"/>
      <c r="KYX47" s="65"/>
      <c r="KYY47" s="65"/>
      <c r="KYZ47" s="65"/>
      <c r="KZA47" s="65"/>
      <c r="KZB47" s="65"/>
      <c r="KZC47" s="65"/>
      <c r="KZD47" s="65"/>
      <c r="KZE47" s="65"/>
      <c r="KZF47" s="65"/>
      <c r="KZG47" s="65"/>
      <c r="KZH47" s="65"/>
      <c r="KZI47" s="65"/>
      <c r="KZJ47" s="65"/>
      <c r="KZK47" s="65"/>
      <c r="KZL47" s="65"/>
      <c r="KZM47" s="65"/>
      <c r="KZN47" s="65"/>
      <c r="KZO47" s="65"/>
      <c r="KZP47" s="65"/>
      <c r="KZQ47" s="65"/>
      <c r="KZR47" s="65"/>
      <c r="KZS47" s="65"/>
      <c r="KZT47" s="65"/>
      <c r="KZU47" s="65"/>
      <c r="KZV47" s="65"/>
      <c r="KZW47" s="65"/>
      <c r="KZX47" s="65"/>
      <c r="KZY47" s="65"/>
      <c r="KZZ47" s="65"/>
      <c r="LAA47" s="65"/>
      <c r="LAB47" s="65"/>
      <c r="LAC47" s="65"/>
      <c r="LAD47" s="65"/>
      <c r="LAE47" s="65"/>
      <c r="LAF47" s="65"/>
      <c r="LAG47" s="65"/>
      <c r="LAH47" s="65"/>
      <c r="LAI47" s="65"/>
      <c r="LAJ47" s="65"/>
      <c r="LAK47" s="65"/>
      <c r="LAL47" s="65"/>
      <c r="LAM47" s="65"/>
      <c r="LAN47" s="65"/>
      <c r="LAO47" s="65"/>
      <c r="LAP47" s="65"/>
      <c r="LAQ47" s="65"/>
      <c r="LAR47" s="65"/>
      <c r="LAS47" s="65"/>
      <c r="LAT47" s="65"/>
      <c r="LAU47" s="65"/>
      <c r="LAV47" s="65"/>
      <c r="LAW47" s="65"/>
      <c r="LAX47" s="65"/>
      <c r="LAY47" s="65"/>
      <c r="LAZ47" s="65"/>
      <c r="LBA47" s="65"/>
      <c r="LBB47" s="65"/>
      <c r="LBC47" s="65"/>
      <c r="LBD47" s="65"/>
      <c r="LBE47" s="65"/>
      <c r="LBF47" s="65"/>
      <c r="LBG47" s="65"/>
      <c r="LBH47" s="65"/>
      <c r="LBI47" s="65"/>
      <c r="LBJ47" s="65"/>
      <c r="LBK47" s="65"/>
      <c r="LBL47" s="65"/>
      <c r="LBM47" s="65"/>
      <c r="LBN47" s="65"/>
      <c r="LBO47" s="65"/>
      <c r="LBP47" s="65"/>
      <c r="LBQ47" s="65"/>
      <c r="LBR47" s="65"/>
      <c r="LBS47" s="65"/>
      <c r="LBT47" s="65"/>
      <c r="LBU47" s="65"/>
      <c r="LBV47" s="65"/>
      <c r="LBW47" s="65"/>
      <c r="LBX47" s="65"/>
      <c r="LBY47" s="65"/>
      <c r="LBZ47" s="65"/>
      <c r="LCA47" s="65"/>
      <c r="LCB47" s="65"/>
      <c r="LCC47" s="65"/>
      <c r="LCD47" s="65"/>
      <c r="LCE47" s="65"/>
      <c r="LCF47" s="65"/>
      <c r="LCG47" s="65"/>
      <c r="LCH47" s="65"/>
      <c r="LCI47" s="65"/>
      <c r="LCJ47" s="65"/>
      <c r="LCK47" s="65"/>
      <c r="LCL47" s="65"/>
      <c r="LCM47" s="65"/>
      <c r="LCN47" s="65"/>
      <c r="LCO47" s="65"/>
      <c r="LCP47" s="65"/>
      <c r="LCQ47" s="65"/>
      <c r="LCR47" s="65"/>
      <c r="LCS47" s="65"/>
      <c r="LCT47" s="65"/>
      <c r="LCU47" s="65"/>
      <c r="LCV47" s="65"/>
      <c r="LCW47" s="65"/>
      <c r="LCX47" s="65"/>
      <c r="LCY47" s="65"/>
      <c r="LCZ47" s="65"/>
      <c r="LDA47" s="65"/>
      <c r="LDB47" s="65"/>
      <c r="LDC47" s="65"/>
      <c r="LDD47" s="65"/>
      <c r="LDE47" s="65"/>
      <c r="LDF47" s="65"/>
      <c r="LDG47" s="65"/>
      <c r="LDH47" s="65"/>
      <c r="LDI47" s="65"/>
      <c r="LDJ47" s="65"/>
      <c r="LDK47" s="65"/>
      <c r="LDL47" s="65"/>
      <c r="LDM47" s="65"/>
      <c r="LDN47" s="65"/>
      <c r="LDO47" s="65"/>
      <c r="LDP47" s="65"/>
      <c r="LDQ47" s="65"/>
      <c r="LDR47" s="65"/>
      <c r="LDS47" s="65"/>
      <c r="LDT47" s="65"/>
      <c r="LDU47" s="65"/>
      <c r="LDV47" s="65"/>
      <c r="LDW47" s="65"/>
      <c r="LDX47" s="65"/>
      <c r="LDY47" s="65"/>
      <c r="LDZ47" s="65"/>
      <c r="LEA47" s="65"/>
      <c r="LEB47" s="65"/>
      <c r="LEC47" s="65"/>
      <c r="LED47" s="65"/>
      <c r="LEE47" s="65"/>
      <c r="LEF47" s="65"/>
      <c r="LEG47" s="65"/>
      <c r="LEH47" s="65"/>
      <c r="LEI47" s="65"/>
      <c r="LEJ47" s="65"/>
      <c r="LEK47" s="65"/>
      <c r="LEL47" s="65"/>
      <c r="LEM47" s="65"/>
      <c r="LEN47" s="65"/>
      <c r="LEO47" s="65"/>
      <c r="LEP47" s="65"/>
      <c r="LEQ47" s="65"/>
      <c r="LER47" s="65"/>
      <c r="LES47" s="65"/>
      <c r="LET47" s="65"/>
      <c r="LEU47" s="65"/>
      <c r="LEV47" s="65"/>
      <c r="LEW47" s="65"/>
      <c r="LEX47" s="65"/>
      <c r="LEY47" s="65"/>
      <c r="LEZ47" s="65"/>
      <c r="LFA47" s="65"/>
      <c r="LFB47" s="65"/>
      <c r="LFC47" s="65"/>
      <c r="LFD47" s="65"/>
      <c r="LFE47" s="65"/>
      <c r="LFF47" s="65"/>
      <c r="LFG47" s="65"/>
      <c r="LFH47" s="65"/>
      <c r="LFI47" s="65"/>
      <c r="LFJ47" s="65"/>
      <c r="LFK47" s="65"/>
      <c r="LFL47" s="65"/>
      <c r="LFM47" s="65"/>
      <c r="LFN47" s="65"/>
      <c r="LFO47" s="65"/>
      <c r="LFP47" s="65"/>
      <c r="LFQ47" s="65"/>
      <c r="LFR47" s="65"/>
      <c r="LFS47" s="65"/>
      <c r="LFT47" s="65"/>
      <c r="LFU47" s="65"/>
      <c r="LFV47" s="65"/>
      <c r="LFW47" s="65"/>
      <c r="LFX47" s="65"/>
      <c r="LFY47" s="65"/>
      <c r="LFZ47" s="65"/>
      <c r="LGA47" s="65"/>
      <c r="LGB47" s="65"/>
      <c r="LGC47" s="65"/>
      <c r="LGD47" s="65"/>
      <c r="LGE47" s="65"/>
      <c r="LGF47" s="65"/>
      <c r="LGG47" s="65"/>
      <c r="LGH47" s="65"/>
      <c r="LGI47" s="65"/>
      <c r="LGJ47" s="65"/>
      <c r="LGK47" s="65"/>
      <c r="LGL47" s="65"/>
      <c r="LGM47" s="65"/>
      <c r="LGN47" s="65"/>
      <c r="LGO47" s="65"/>
      <c r="LGP47" s="65"/>
      <c r="LGQ47" s="65"/>
      <c r="LGR47" s="65"/>
      <c r="LGS47" s="65"/>
      <c r="LGT47" s="65"/>
      <c r="LGU47" s="65"/>
      <c r="LGV47" s="65"/>
      <c r="LGW47" s="65"/>
      <c r="LGX47" s="65"/>
      <c r="LGY47" s="65"/>
      <c r="LGZ47" s="65"/>
      <c r="LHA47" s="65"/>
      <c r="LHB47" s="65"/>
      <c r="LHC47" s="65"/>
      <c r="LHD47" s="65"/>
      <c r="LHE47" s="65"/>
      <c r="LHF47" s="65"/>
      <c r="LHG47" s="65"/>
      <c r="LHH47" s="65"/>
      <c r="LHI47" s="65"/>
      <c r="LHJ47" s="65"/>
      <c r="LHK47" s="65"/>
      <c r="LHL47" s="65"/>
      <c r="LHM47" s="65"/>
      <c r="LHN47" s="65"/>
      <c r="LHO47" s="65"/>
      <c r="LHP47" s="65"/>
      <c r="LHQ47" s="65"/>
      <c r="LHR47" s="65"/>
      <c r="LHS47" s="65"/>
      <c r="LHT47" s="65"/>
      <c r="LHU47" s="65"/>
      <c r="LHV47" s="65"/>
      <c r="LHW47" s="65"/>
      <c r="LHX47" s="65"/>
      <c r="LHY47" s="65"/>
      <c r="LHZ47" s="65"/>
      <c r="LIA47" s="65"/>
      <c r="LIB47" s="65"/>
      <c r="LIC47" s="65"/>
      <c r="LID47" s="65"/>
      <c r="LIE47" s="65"/>
      <c r="LIF47" s="65"/>
      <c r="LIG47" s="65"/>
      <c r="LIH47" s="65"/>
      <c r="LII47" s="65"/>
      <c r="LIJ47" s="65"/>
      <c r="LIK47" s="65"/>
      <c r="LIL47" s="65"/>
      <c r="LIM47" s="65"/>
      <c r="LIN47" s="65"/>
      <c r="LIO47" s="65"/>
      <c r="LIP47" s="65"/>
      <c r="LIQ47" s="65"/>
      <c r="LIR47" s="65"/>
      <c r="LIS47" s="65"/>
      <c r="LIT47" s="65"/>
      <c r="LIU47" s="65"/>
      <c r="LIV47" s="65"/>
      <c r="LIW47" s="65"/>
      <c r="LIX47" s="65"/>
      <c r="LIY47" s="65"/>
      <c r="LIZ47" s="65"/>
      <c r="LJA47" s="65"/>
      <c r="LJB47" s="65"/>
      <c r="LJC47" s="65"/>
      <c r="LJD47" s="65"/>
      <c r="LJE47" s="65"/>
      <c r="LJF47" s="65"/>
      <c r="LJG47" s="65"/>
      <c r="LJH47" s="65"/>
      <c r="LJI47" s="65"/>
      <c r="LJJ47" s="65"/>
      <c r="LJK47" s="65"/>
      <c r="LJL47" s="65"/>
      <c r="LJM47" s="65"/>
      <c r="LJN47" s="65"/>
      <c r="LJO47" s="65"/>
      <c r="LJP47" s="65"/>
      <c r="LJQ47" s="65"/>
      <c r="LJR47" s="65"/>
      <c r="LJS47" s="65"/>
      <c r="LJT47" s="65"/>
      <c r="LJU47" s="65"/>
      <c r="LJV47" s="65"/>
      <c r="LJW47" s="65"/>
      <c r="LJX47" s="65"/>
      <c r="LJY47" s="65"/>
      <c r="LJZ47" s="65"/>
      <c r="LKA47" s="65"/>
      <c r="LKB47" s="65"/>
      <c r="LKC47" s="65"/>
      <c r="LKD47" s="65"/>
      <c r="LKE47" s="65"/>
      <c r="LKF47" s="65"/>
      <c r="LKG47" s="65"/>
      <c r="LKH47" s="65"/>
      <c r="LKI47" s="65"/>
      <c r="LKJ47" s="65"/>
      <c r="LKK47" s="65"/>
      <c r="LKL47" s="65"/>
      <c r="LKM47" s="65"/>
      <c r="LKN47" s="65"/>
      <c r="LKO47" s="65"/>
      <c r="LKP47" s="65"/>
      <c r="LKQ47" s="65"/>
      <c r="LKR47" s="65"/>
      <c r="LKS47" s="65"/>
      <c r="LKT47" s="65"/>
      <c r="LKU47" s="65"/>
      <c r="LKV47" s="65"/>
      <c r="LKW47" s="65"/>
      <c r="LKX47" s="65"/>
      <c r="LKY47" s="65"/>
      <c r="LKZ47" s="65"/>
      <c r="LLA47" s="65"/>
      <c r="LLB47" s="65"/>
      <c r="LLC47" s="65"/>
      <c r="LLD47" s="65"/>
      <c r="LLE47" s="65"/>
      <c r="LLF47" s="65"/>
      <c r="LLG47" s="65"/>
      <c r="LLH47" s="65"/>
      <c r="LLI47" s="65"/>
      <c r="LLJ47" s="65"/>
      <c r="LLK47" s="65"/>
      <c r="LLL47" s="65"/>
      <c r="LLM47" s="65"/>
      <c r="LLN47" s="65"/>
      <c r="LLO47" s="65"/>
      <c r="LLP47" s="65"/>
      <c r="LLQ47" s="65"/>
      <c r="LLR47" s="65"/>
      <c r="LLS47" s="65"/>
      <c r="LLT47" s="65"/>
      <c r="LLU47" s="65"/>
      <c r="LLV47" s="65"/>
      <c r="LLW47" s="65"/>
      <c r="LLX47" s="65"/>
      <c r="LLY47" s="65"/>
      <c r="LLZ47" s="65"/>
      <c r="LMA47" s="65"/>
      <c r="LMB47" s="65"/>
      <c r="LMC47" s="65"/>
      <c r="LMD47" s="65"/>
      <c r="LME47" s="65"/>
      <c r="LMF47" s="65"/>
      <c r="LMG47" s="65"/>
      <c r="LMH47" s="65"/>
      <c r="LMI47" s="65"/>
      <c r="LMJ47" s="65"/>
      <c r="LMK47" s="65"/>
      <c r="LML47" s="65"/>
      <c r="LMM47" s="65"/>
      <c r="LMN47" s="65"/>
      <c r="LMO47" s="65"/>
      <c r="LMP47" s="65"/>
      <c r="LMQ47" s="65"/>
      <c r="LMR47" s="65"/>
      <c r="LMS47" s="65"/>
      <c r="LMT47" s="65"/>
      <c r="LMU47" s="65"/>
      <c r="LMV47" s="65"/>
      <c r="LMW47" s="65"/>
      <c r="LMX47" s="65"/>
      <c r="LMY47" s="65"/>
      <c r="LMZ47" s="65"/>
      <c r="LNA47" s="65"/>
      <c r="LNB47" s="65"/>
      <c r="LNC47" s="65"/>
      <c r="LND47" s="65"/>
      <c r="LNE47" s="65"/>
      <c r="LNF47" s="65"/>
      <c r="LNG47" s="65"/>
      <c r="LNH47" s="65"/>
      <c r="LNI47" s="65"/>
      <c r="LNJ47" s="65"/>
      <c r="LNK47" s="65"/>
      <c r="LNL47" s="65"/>
      <c r="LNM47" s="65"/>
      <c r="LNN47" s="65"/>
      <c r="LNO47" s="65"/>
      <c r="LNP47" s="65"/>
      <c r="LNQ47" s="65"/>
      <c r="LNR47" s="65"/>
      <c r="LNS47" s="65"/>
      <c r="LNT47" s="65"/>
      <c r="LNU47" s="65"/>
      <c r="LNV47" s="65"/>
      <c r="LNW47" s="65"/>
      <c r="LNX47" s="65"/>
      <c r="LNY47" s="65"/>
      <c r="LNZ47" s="65"/>
      <c r="LOA47" s="65"/>
      <c r="LOB47" s="65"/>
      <c r="LOC47" s="65"/>
      <c r="LOD47" s="65"/>
      <c r="LOE47" s="65"/>
      <c r="LOF47" s="65"/>
      <c r="LOG47" s="65"/>
      <c r="LOH47" s="65"/>
      <c r="LOI47" s="65"/>
      <c r="LOJ47" s="65"/>
      <c r="LOK47" s="65"/>
      <c r="LOL47" s="65"/>
      <c r="LOM47" s="65"/>
      <c r="LON47" s="65"/>
      <c r="LOO47" s="65"/>
      <c r="LOP47" s="65"/>
      <c r="LOQ47" s="65"/>
      <c r="LOR47" s="65"/>
      <c r="LOS47" s="65"/>
      <c r="LOT47" s="65"/>
      <c r="LOU47" s="65"/>
      <c r="LOV47" s="65"/>
      <c r="LOW47" s="65"/>
      <c r="LOX47" s="65"/>
      <c r="LOY47" s="65"/>
      <c r="LOZ47" s="65"/>
      <c r="LPA47" s="65"/>
      <c r="LPB47" s="65"/>
      <c r="LPC47" s="65"/>
      <c r="LPD47" s="65"/>
      <c r="LPE47" s="65"/>
      <c r="LPF47" s="65"/>
      <c r="LPG47" s="65"/>
      <c r="LPH47" s="65"/>
      <c r="LPI47" s="65"/>
      <c r="LPJ47" s="65"/>
      <c r="LPK47" s="65"/>
      <c r="LPL47" s="65"/>
      <c r="LPM47" s="65"/>
      <c r="LPN47" s="65"/>
      <c r="LPO47" s="65"/>
      <c r="LPP47" s="65"/>
      <c r="LPQ47" s="65"/>
      <c r="LPR47" s="65"/>
      <c r="LPS47" s="65"/>
      <c r="LPT47" s="65"/>
      <c r="LPU47" s="65"/>
      <c r="LPV47" s="65"/>
      <c r="LPW47" s="65"/>
      <c r="LPX47" s="65"/>
      <c r="LPY47" s="65"/>
      <c r="LPZ47" s="65"/>
      <c r="LQA47" s="65"/>
      <c r="LQB47" s="65"/>
      <c r="LQC47" s="65"/>
      <c r="LQD47" s="65"/>
      <c r="LQE47" s="65"/>
      <c r="LQF47" s="65"/>
      <c r="LQG47" s="65"/>
      <c r="LQH47" s="65"/>
      <c r="LQI47" s="65"/>
      <c r="LQJ47" s="65"/>
      <c r="LQK47" s="65"/>
      <c r="LQL47" s="65"/>
      <c r="LQM47" s="65"/>
      <c r="LQN47" s="65"/>
      <c r="LQO47" s="65"/>
      <c r="LQP47" s="65"/>
      <c r="LQQ47" s="65"/>
      <c r="LQR47" s="65"/>
      <c r="LQS47" s="65"/>
      <c r="LQT47" s="65"/>
      <c r="LQU47" s="65"/>
      <c r="LQV47" s="65"/>
      <c r="LQW47" s="65"/>
      <c r="LQX47" s="65"/>
      <c r="LQY47" s="65"/>
      <c r="LQZ47" s="65"/>
      <c r="LRA47" s="65"/>
      <c r="LRB47" s="65"/>
      <c r="LRC47" s="65"/>
      <c r="LRD47" s="65"/>
      <c r="LRE47" s="65"/>
      <c r="LRF47" s="65"/>
      <c r="LRG47" s="65"/>
      <c r="LRH47" s="65"/>
      <c r="LRI47" s="65"/>
      <c r="LRJ47" s="65"/>
      <c r="LRK47" s="65"/>
      <c r="LRL47" s="65"/>
      <c r="LRM47" s="65"/>
      <c r="LRN47" s="65"/>
      <c r="LRO47" s="65"/>
      <c r="LRP47" s="65"/>
      <c r="LRQ47" s="65"/>
      <c r="LRR47" s="65"/>
      <c r="LRS47" s="65"/>
      <c r="LRT47" s="65"/>
      <c r="LRU47" s="65"/>
      <c r="LRV47" s="65"/>
      <c r="LRW47" s="65"/>
      <c r="LRX47" s="65"/>
      <c r="LRY47" s="65"/>
      <c r="LRZ47" s="65"/>
      <c r="LSA47" s="65"/>
      <c r="LSB47" s="65"/>
      <c r="LSC47" s="65"/>
      <c r="LSD47" s="65"/>
      <c r="LSE47" s="65"/>
      <c r="LSF47" s="65"/>
      <c r="LSG47" s="65"/>
      <c r="LSH47" s="65"/>
      <c r="LSI47" s="65"/>
      <c r="LSJ47" s="65"/>
      <c r="LSK47" s="65"/>
      <c r="LSL47" s="65"/>
      <c r="LSM47" s="65"/>
      <c r="LSN47" s="65"/>
      <c r="LSO47" s="65"/>
      <c r="LSP47" s="65"/>
      <c r="LSQ47" s="65"/>
      <c r="LSR47" s="65"/>
      <c r="LSS47" s="65"/>
      <c r="LST47" s="65"/>
      <c r="LSU47" s="65"/>
      <c r="LSV47" s="65"/>
      <c r="LSW47" s="65"/>
      <c r="LSX47" s="65"/>
      <c r="LSY47" s="65"/>
      <c r="LSZ47" s="65"/>
      <c r="LTA47" s="65"/>
      <c r="LTB47" s="65"/>
      <c r="LTC47" s="65"/>
      <c r="LTD47" s="65"/>
      <c r="LTE47" s="65"/>
      <c r="LTF47" s="65"/>
      <c r="LTG47" s="65"/>
      <c r="LTH47" s="65"/>
      <c r="LTI47" s="65"/>
      <c r="LTJ47" s="65"/>
      <c r="LTK47" s="65"/>
      <c r="LTL47" s="65"/>
      <c r="LTM47" s="65"/>
      <c r="LTN47" s="65"/>
      <c r="LTO47" s="65"/>
      <c r="LTP47" s="65"/>
      <c r="LTQ47" s="65"/>
      <c r="LTR47" s="65"/>
      <c r="LTS47" s="65"/>
      <c r="LTT47" s="65"/>
      <c r="LTU47" s="65"/>
      <c r="LTV47" s="65"/>
      <c r="LTW47" s="65"/>
      <c r="LTX47" s="65"/>
      <c r="LTY47" s="65"/>
      <c r="LTZ47" s="65"/>
      <c r="LUA47" s="65"/>
      <c r="LUB47" s="65"/>
      <c r="LUC47" s="65"/>
      <c r="LUD47" s="65"/>
      <c r="LUE47" s="65"/>
      <c r="LUF47" s="65"/>
      <c r="LUG47" s="65"/>
      <c r="LUH47" s="65"/>
      <c r="LUI47" s="65"/>
      <c r="LUJ47" s="65"/>
      <c r="LUK47" s="65"/>
      <c r="LUL47" s="65"/>
      <c r="LUM47" s="65"/>
      <c r="LUN47" s="65"/>
      <c r="LUO47" s="65"/>
      <c r="LUP47" s="65"/>
      <c r="LUQ47" s="65"/>
      <c r="LUR47" s="65"/>
      <c r="LUS47" s="65"/>
      <c r="LUT47" s="65"/>
      <c r="LUU47" s="65"/>
      <c r="LUV47" s="65"/>
      <c r="LUW47" s="65"/>
      <c r="LUX47" s="65"/>
      <c r="LUY47" s="65"/>
      <c r="LUZ47" s="65"/>
      <c r="LVA47" s="65"/>
      <c r="LVB47" s="65"/>
      <c r="LVC47" s="65"/>
      <c r="LVD47" s="65"/>
      <c r="LVE47" s="65"/>
      <c r="LVF47" s="65"/>
      <c r="LVG47" s="65"/>
      <c r="LVH47" s="65"/>
      <c r="LVI47" s="65"/>
      <c r="LVJ47" s="65"/>
      <c r="LVK47" s="65"/>
      <c r="LVL47" s="65"/>
      <c r="LVM47" s="65"/>
      <c r="LVN47" s="65"/>
      <c r="LVO47" s="65"/>
      <c r="LVP47" s="65"/>
      <c r="LVQ47" s="65"/>
      <c r="LVR47" s="65"/>
      <c r="LVS47" s="65"/>
      <c r="LVT47" s="65"/>
      <c r="LVU47" s="65"/>
      <c r="LVV47" s="65"/>
      <c r="LVW47" s="65"/>
      <c r="LVX47" s="65"/>
      <c r="LVY47" s="65"/>
      <c r="LVZ47" s="65"/>
      <c r="LWA47" s="65"/>
      <c r="LWB47" s="65"/>
      <c r="LWC47" s="65"/>
      <c r="LWD47" s="65"/>
      <c r="LWE47" s="65"/>
      <c r="LWF47" s="65"/>
      <c r="LWG47" s="65"/>
      <c r="LWH47" s="65"/>
      <c r="LWI47" s="65"/>
      <c r="LWJ47" s="65"/>
      <c r="LWK47" s="65"/>
      <c r="LWL47" s="65"/>
      <c r="LWM47" s="65"/>
      <c r="LWN47" s="65"/>
      <c r="LWO47" s="65"/>
      <c r="LWP47" s="65"/>
      <c r="LWQ47" s="65"/>
      <c r="LWR47" s="65"/>
      <c r="LWS47" s="65"/>
      <c r="LWT47" s="65"/>
      <c r="LWU47" s="65"/>
      <c r="LWV47" s="65"/>
      <c r="LWW47" s="65"/>
      <c r="LWX47" s="65"/>
      <c r="LWY47" s="65"/>
      <c r="LWZ47" s="65"/>
      <c r="LXA47" s="65"/>
      <c r="LXB47" s="65"/>
      <c r="LXC47" s="65"/>
      <c r="LXD47" s="65"/>
      <c r="LXE47" s="65"/>
      <c r="LXF47" s="65"/>
      <c r="LXG47" s="65"/>
      <c r="LXH47" s="65"/>
      <c r="LXI47" s="65"/>
      <c r="LXJ47" s="65"/>
      <c r="LXK47" s="65"/>
      <c r="LXL47" s="65"/>
      <c r="LXM47" s="65"/>
      <c r="LXN47" s="65"/>
      <c r="LXO47" s="65"/>
      <c r="LXP47" s="65"/>
      <c r="LXQ47" s="65"/>
      <c r="LXR47" s="65"/>
      <c r="LXS47" s="65"/>
      <c r="LXT47" s="65"/>
      <c r="LXU47" s="65"/>
      <c r="LXV47" s="65"/>
      <c r="LXW47" s="65"/>
      <c r="LXX47" s="65"/>
      <c r="LXY47" s="65"/>
      <c r="LXZ47" s="65"/>
      <c r="LYA47" s="65"/>
      <c r="LYB47" s="65"/>
      <c r="LYC47" s="65"/>
      <c r="LYD47" s="65"/>
      <c r="LYE47" s="65"/>
      <c r="LYF47" s="65"/>
      <c r="LYG47" s="65"/>
      <c r="LYH47" s="65"/>
      <c r="LYI47" s="65"/>
      <c r="LYJ47" s="65"/>
      <c r="LYK47" s="65"/>
      <c r="LYL47" s="65"/>
      <c r="LYM47" s="65"/>
      <c r="LYN47" s="65"/>
      <c r="LYO47" s="65"/>
      <c r="LYP47" s="65"/>
      <c r="LYQ47" s="65"/>
      <c r="LYR47" s="65"/>
      <c r="LYS47" s="65"/>
      <c r="LYT47" s="65"/>
      <c r="LYU47" s="65"/>
      <c r="LYV47" s="65"/>
      <c r="LYW47" s="65"/>
      <c r="LYX47" s="65"/>
      <c r="LYY47" s="65"/>
      <c r="LYZ47" s="65"/>
      <c r="LZA47" s="65"/>
      <c r="LZB47" s="65"/>
      <c r="LZC47" s="65"/>
      <c r="LZD47" s="65"/>
      <c r="LZE47" s="65"/>
      <c r="LZF47" s="65"/>
      <c r="LZG47" s="65"/>
      <c r="LZH47" s="65"/>
      <c r="LZI47" s="65"/>
      <c r="LZJ47" s="65"/>
      <c r="LZK47" s="65"/>
      <c r="LZL47" s="65"/>
      <c r="LZM47" s="65"/>
      <c r="LZN47" s="65"/>
      <c r="LZO47" s="65"/>
      <c r="LZP47" s="65"/>
      <c r="LZQ47" s="65"/>
      <c r="LZR47" s="65"/>
      <c r="LZS47" s="65"/>
      <c r="LZT47" s="65"/>
      <c r="LZU47" s="65"/>
      <c r="LZV47" s="65"/>
      <c r="LZW47" s="65"/>
      <c r="LZX47" s="65"/>
      <c r="LZY47" s="65"/>
      <c r="LZZ47" s="65"/>
      <c r="MAA47" s="65"/>
      <c r="MAB47" s="65"/>
      <c r="MAC47" s="65"/>
      <c r="MAD47" s="65"/>
      <c r="MAE47" s="65"/>
      <c r="MAF47" s="65"/>
      <c r="MAG47" s="65"/>
      <c r="MAH47" s="65"/>
      <c r="MAI47" s="65"/>
      <c r="MAJ47" s="65"/>
      <c r="MAK47" s="65"/>
      <c r="MAL47" s="65"/>
      <c r="MAM47" s="65"/>
      <c r="MAN47" s="65"/>
      <c r="MAO47" s="65"/>
      <c r="MAP47" s="65"/>
      <c r="MAQ47" s="65"/>
      <c r="MAR47" s="65"/>
      <c r="MAS47" s="65"/>
      <c r="MAT47" s="65"/>
      <c r="MAU47" s="65"/>
      <c r="MAV47" s="65"/>
      <c r="MAW47" s="65"/>
      <c r="MAX47" s="65"/>
      <c r="MAY47" s="65"/>
      <c r="MAZ47" s="65"/>
      <c r="MBA47" s="65"/>
      <c r="MBB47" s="65"/>
      <c r="MBC47" s="65"/>
      <c r="MBD47" s="65"/>
      <c r="MBE47" s="65"/>
      <c r="MBF47" s="65"/>
      <c r="MBG47" s="65"/>
      <c r="MBH47" s="65"/>
      <c r="MBI47" s="65"/>
      <c r="MBJ47" s="65"/>
      <c r="MBK47" s="65"/>
      <c r="MBL47" s="65"/>
      <c r="MBM47" s="65"/>
      <c r="MBN47" s="65"/>
      <c r="MBO47" s="65"/>
      <c r="MBP47" s="65"/>
      <c r="MBQ47" s="65"/>
      <c r="MBR47" s="65"/>
      <c r="MBS47" s="65"/>
      <c r="MBT47" s="65"/>
      <c r="MBU47" s="65"/>
      <c r="MBV47" s="65"/>
      <c r="MBW47" s="65"/>
      <c r="MBX47" s="65"/>
      <c r="MBY47" s="65"/>
      <c r="MBZ47" s="65"/>
      <c r="MCA47" s="65"/>
      <c r="MCB47" s="65"/>
      <c r="MCC47" s="65"/>
      <c r="MCD47" s="65"/>
      <c r="MCE47" s="65"/>
      <c r="MCF47" s="65"/>
      <c r="MCG47" s="65"/>
      <c r="MCH47" s="65"/>
      <c r="MCI47" s="65"/>
      <c r="MCJ47" s="65"/>
      <c r="MCK47" s="65"/>
      <c r="MCL47" s="65"/>
      <c r="MCM47" s="65"/>
      <c r="MCN47" s="65"/>
      <c r="MCO47" s="65"/>
      <c r="MCP47" s="65"/>
      <c r="MCQ47" s="65"/>
      <c r="MCR47" s="65"/>
      <c r="MCS47" s="65"/>
      <c r="MCT47" s="65"/>
      <c r="MCU47" s="65"/>
      <c r="MCV47" s="65"/>
      <c r="MCW47" s="65"/>
      <c r="MCX47" s="65"/>
      <c r="MCY47" s="65"/>
      <c r="MCZ47" s="65"/>
      <c r="MDA47" s="65"/>
      <c r="MDB47" s="65"/>
      <c r="MDC47" s="65"/>
      <c r="MDD47" s="65"/>
      <c r="MDE47" s="65"/>
      <c r="MDF47" s="65"/>
      <c r="MDG47" s="65"/>
      <c r="MDH47" s="65"/>
      <c r="MDI47" s="65"/>
      <c r="MDJ47" s="65"/>
      <c r="MDK47" s="65"/>
      <c r="MDL47" s="65"/>
      <c r="MDM47" s="65"/>
      <c r="MDN47" s="65"/>
      <c r="MDO47" s="65"/>
      <c r="MDP47" s="65"/>
      <c r="MDQ47" s="65"/>
      <c r="MDR47" s="65"/>
      <c r="MDS47" s="65"/>
      <c r="MDT47" s="65"/>
      <c r="MDU47" s="65"/>
      <c r="MDV47" s="65"/>
      <c r="MDW47" s="65"/>
      <c r="MDX47" s="65"/>
      <c r="MDY47" s="65"/>
      <c r="MDZ47" s="65"/>
      <c r="MEA47" s="65"/>
      <c r="MEB47" s="65"/>
      <c r="MEC47" s="65"/>
      <c r="MED47" s="65"/>
      <c r="MEE47" s="65"/>
      <c r="MEF47" s="65"/>
      <c r="MEG47" s="65"/>
      <c r="MEH47" s="65"/>
      <c r="MEI47" s="65"/>
      <c r="MEJ47" s="65"/>
      <c r="MEK47" s="65"/>
      <c r="MEL47" s="65"/>
      <c r="MEM47" s="65"/>
      <c r="MEN47" s="65"/>
      <c r="MEO47" s="65"/>
      <c r="MEP47" s="65"/>
      <c r="MEQ47" s="65"/>
      <c r="MER47" s="65"/>
      <c r="MES47" s="65"/>
      <c r="MET47" s="65"/>
      <c r="MEU47" s="65"/>
      <c r="MEV47" s="65"/>
      <c r="MEW47" s="65"/>
      <c r="MEX47" s="65"/>
      <c r="MEY47" s="65"/>
      <c r="MEZ47" s="65"/>
      <c r="MFA47" s="65"/>
      <c r="MFB47" s="65"/>
      <c r="MFC47" s="65"/>
      <c r="MFD47" s="65"/>
      <c r="MFE47" s="65"/>
      <c r="MFF47" s="65"/>
      <c r="MFG47" s="65"/>
      <c r="MFH47" s="65"/>
      <c r="MFI47" s="65"/>
      <c r="MFJ47" s="65"/>
      <c r="MFK47" s="65"/>
      <c r="MFL47" s="65"/>
      <c r="MFM47" s="65"/>
      <c r="MFN47" s="65"/>
      <c r="MFO47" s="65"/>
      <c r="MFP47" s="65"/>
      <c r="MFQ47" s="65"/>
      <c r="MFR47" s="65"/>
      <c r="MFS47" s="65"/>
      <c r="MFT47" s="65"/>
      <c r="MFU47" s="65"/>
      <c r="MFV47" s="65"/>
      <c r="MFW47" s="65"/>
      <c r="MFX47" s="65"/>
      <c r="MFY47" s="65"/>
      <c r="MFZ47" s="65"/>
      <c r="MGA47" s="65"/>
      <c r="MGB47" s="65"/>
      <c r="MGC47" s="65"/>
      <c r="MGD47" s="65"/>
      <c r="MGE47" s="65"/>
      <c r="MGF47" s="65"/>
      <c r="MGG47" s="65"/>
      <c r="MGH47" s="65"/>
      <c r="MGI47" s="65"/>
      <c r="MGJ47" s="65"/>
      <c r="MGK47" s="65"/>
      <c r="MGL47" s="65"/>
      <c r="MGM47" s="65"/>
      <c r="MGN47" s="65"/>
      <c r="MGO47" s="65"/>
      <c r="MGP47" s="65"/>
      <c r="MGQ47" s="65"/>
      <c r="MGR47" s="65"/>
      <c r="MGS47" s="65"/>
      <c r="MGT47" s="65"/>
      <c r="MGU47" s="65"/>
      <c r="MGV47" s="65"/>
      <c r="MGW47" s="65"/>
      <c r="MGX47" s="65"/>
      <c r="MGY47" s="65"/>
      <c r="MGZ47" s="65"/>
      <c r="MHA47" s="65"/>
      <c r="MHB47" s="65"/>
      <c r="MHC47" s="65"/>
      <c r="MHD47" s="65"/>
      <c r="MHE47" s="65"/>
      <c r="MHF47" s="65"/>
      <c r="MHG47" s="65"/>
      <c r="MHH47" s="65"/>
      <c r="MHI47" s="65"/>
      <c r="MHJ47" s="65"/>
      <c r="MHK47" s="65"/>
      <c r="MHL47" s="65"/>
      <c r="MHM47" s="65"/>
      <c r="MHN47" s="65"/>
      <c r="MHO47" s="65"/>
      <c r="MHP47" s="65"/>
      <c r="MHQ47" s="65"/>
      <c r="MHR47" s="65"/>
      <c r="MHS47" s="65"/>
      <c r="MHT47" s="65"/>
      <c r="MHU47" s="65"/>
      <c r="MHV47" s="65"/>
      <c r="MHW47" s="65"/>
      <c r="MHX47" s="65"/>
      <c r="MHY47" s="65"/>
      <c r="MHZ47" s="65"/>
      <c r="MIA47" s="65"/>
      <c r="MIB47" s="65"/>
      <c r="MIC47" s="65"/>
      <c r="MID47" s="65"/>
      <c r="MIE47" s="65"/>
      <c r="MIF47" s="65"/>
      <c r="MIG47" s="65"/>
      <c r="MIH47" s="65"/>
      <c r="MII47" s="65"/>
      <c r="MIJ47" s="65"/>
      <c r="MIK47" s="65"/>
      <c r="MIL47" s="65"/>
      <c r="MIM47" s="65"/>
      <c r="MIN47" s="65"/>
      <c r="MIO47" s="65"/>
      <c r="MIP47" s="65"/>
      <c r="MIQ47" s="65"/>
      <c r="MIR47" s="65"/>
      <c r="MIS47" s="65"/>
      <c r="MIT47" s="65"/>
      <c r="MIU47" s="65"/>
      <c r="MIV47" s="65"/>
      <c r="MIW47" s="65"/>
      <c r="MIX47" s="65"/>
      <c r="MIY47" s="65"/>
      <c r="MIZ47" s="65"/>
      <c r="MJA47" s="65"/>
      <c r="MJB47" s="65"/>
      <c r="MJC47" s="65"/>
      <c r="MJD47" s="65"/>
      <c r="MJE47" s="65"/>
      <c r="MJF47" s="65"/>
      <c r="MJG47" s="65"/>
      <c r="MJH47" s="65"/>
      <c r="MJI47" s="65"/>
      <c r="MJJ47" s="65"/>
      <c r="MJK47" s="65"/>
      <c r="MJL47" s="65"/>
      <c r="MJM47" s="65"/>
      <c r="MJN47" s="65"/>
      <c r="MJO47" s="65"/>
      <c r="MJP47" s="65"/>
      <c r="MJQ47" s="65"/>
      <c r="MJR47" s="65"/>
      <c r="MJS47" s="65"/>
      <c r="MJT47" s="65"/>
      <c r="MJU47" s="65"/>
      <c r="MJV47" s="65"/>
      <c r="MJW47" s="65"/>
      <c r="MJX47" s="65"/>
      <c r="MJY47" s="65"/>
      <c r="MJZ47" s="65"/>
      <c r="MKA47" s="65"/>
      <c r="MKB47" s="65"/>
      <c r="MKC47" s="65"/>
      <c r="MKD47" s="65"/>
      <c r="MKE47" s="65"/>
      <c r="MKF47" s="65"/>
      <c r="MKG47" s="65"/>
      <c r="MKH47" s="65"/>
      <c r="MKI47" s="65"/>
      <c r="MKJ47" s="65"/>
      <c r="MKK47" s="65"/>
      <c r="MKL47" s="65"/>
      <c r="MKM47" s="65"/>
      <c r="MKN47" s="65"/>
      <c r="MKO47" s="65"/>
      <c r="MKP47" s="65"/>
      <c r="MKQ47" s="65"/>
      <c r="MKR47" s="65"/>
      <c r="MKS47" s="65"/>
      <c r="MKT47" s="65"/>
      <c r="MKU47" s="65"/>
      <c r="MKV47" s="65"/>
      <c r="MKW47" s="65"/>
      <c r="MKX47" s="65"/>
      <c r="MKY47" s="65"/>
      <c r="MKZ47" s="65"/>
      <c r="MLA47" s="65"/>
      <c r="MLB47" s="65"/>
      <c r="MLC47" s="65"/>
      <c r="MLD47" s="65"/>
      <c r="MLE47" s="65"/>
      <c r="MLF47" s="65"/>
      <c r="MLG47" s="65"/>
      <c r="MLH47" s="65"/>
      <c r="MLI47" s="65"/>
      <c r="MLJ47" s="65"/>
      <c r="MLK47" s="65"/>
      <c r="MLL47" s="65"/>
      <c r="MLM47" s="65"/>
      <c r="MLN47" s="65"/>
      <c r="MLO47" s="65"/>
      <c r="MLP47" s="65"/>
      <c r="MLQ47" s="65"/>
      <c r="MLR47" s="65"/>
      <c r="MLS47" s="65"/>
      <c r="MLT47" s="65"/>
      <c r="MLU47" s="65"/>
      <c r="MLV47" s="65"/>
      <c r="MLW47" s="65"/>
      <c r="MLX47" s="65"/>
      <c r="MLY47" s="65"/>
      <c r="MLZ47" s="65"/>
      <c r="MMA47" s="65"/>
      <c r="MMB47" s="65"/>
      <c r="MMC47" s="65"/>
      <c r="MMD47" s="65"/>
      <c r="MME47" s="65"/>
      <c r="MMF47" s="65"/>
      <c r="MMG47" s="65"/>
      <c r="MMH47" s="65"/>
      <c r="MMI47" s="65"/>
      <c r="MMJ47" s="65"/>
      <c r="MMK47" s="65"/>
      <c r="MML47" s="65"/>
      <c r="MMM47" s="65"/>
      <c r="MMN47" s="65"/>
      <c r="MMO47" s="65"/>
      <c r="MMP47" s="65"/>
      <c r="MMQ47" s="65"/>
      <c r="MMR47" s="65"/>
      <c r="MMS47" s="65"/>
      <c r="MMT47" s="65"/>
      <c r="MMU47" s="65"/>
      <c r="MMV47" s="65"/>
      <c r="MMW47" s="65"/>
      <c r="MMX47" s="65"/>
      <c r="MMY47" s="65"/>
      <c r="MMZ47" s="65"/>
      <c r="MNA47" s="65"/>
      <c r="MNB47" s="65"/>
      <c r="MNC47" s="65"/>
      <c r="MND47" s="65"/>
      <c r="MNE47" s="65"/>
      <c r="MNF47" s="65"/>
      <c r="MNG47" s="65"/>
      <c r="MNH47" s="65"/>
      <c r="MNI47" s="65"/>
      <c r="MNJ47" s="65"/>
      <c r="MNK47" s="65"/>
      <c r="MNL47" s="65"/>
      <c r="MNM47" s="65"/>
      <c r="MNN47" s="65"/>
      <c r="MNO47" s="65"/>
      <c r="MNP47" s="65"/>
      <c r="MNQ47" s="65"/>
      <c r="MNR47" s="65"/>
      <c r="MNS47" s="65"/>
      <c r="MNT47" s="65"/>
      <c r="MNU47" s="65"/>
      <c r="MNV47" s="65"/>
      <c r="MNW47" s="65"/>
      <c r="MNX47" s="65"/>
      <c r="MNY47" s="65"/>
      <c r="MNZ47" s="65"/>
      <c r="MOA47" s="65"/>
      <c r="MOB47" s="65"/>
      <c r="MOC47" s="65"/>
      <c r="MOD47" s="65"/>
      <c r="MOE47" s="65"/>
      <c r="MOF47" s="65"/>
      <c r="MOG47" s="65"/>
      <c r="MOH47" s="65"/>
      <c r="MOI47" s="65"/>
      <c r="MOJ47" s="65"/>
      <c r="MOK47" s="65"/>
      <c r="MOL47" s="65"/>
      <c r="MOM47" s="65"/>
      <c r="MON47" s="65"/>
      <c r="MOO47" s="65"/>
      <c r="MOP47" s="65"/>
      <c r="MOQ47" s="65"/>
      <c r="MOR47" s="65"/>
      <c r="MOS47" s="65"/>
      <c r="MOT47" s="65"/>
      <c r="MOU47" s="65"/>
      <c r="MOV47" s="65"/>
      <c r="MOW47" s="65"/>
      <c r="MOX47" s="65"/>
      <c r="MOY47" s="65"/>
      <c r="MOZ47" s="65"/>
      <c r="MPA47" s="65"/>
      <c r="MPB47" s="65"/>
      <c r="MPC47" s="65"/>
      <c r="MPD47" s="65"/>
      <c r="MPE47" s="65"/>
      <c r="MPF47" s="65"/>
      <c r="MPG47" s="65"/>
      <c r="MPH47" s="65"/>
      <c r="MPI47" s="65"/>
      <c r="MPJ47" s="65"/>
      <c r="MPK47" s="65"/>
      <c r="MPL47" s="65"/>
      <c r="MPM47" s="65"/>
      <c r="MPN47" s="65"/>
      <c r="MPO47" s="65"/>
      <c r="MPP47" s="65"/>
      <c r="MPQ47" s="65"/>
      <c r="MPR47" s="65"/>
      <c r="MPS47" s="65"/>
      <c r="MPT47" s="65"/>
      <c r="MPU47" s="65"/>
      <c r="MPV47" s="65"/>
      <c r="MPW47" s="65"/>
      <c r="MPX47" s="65"/>
      <c r="MPY47" s="65"/>
      <c r="MPZ47" s="65"/>
      <c r="MQA47" s="65"/>
      <c r="MQB47" s="65"/>
      <c r="MQC47" s="65"/>
      <c r="MQD47" s="65"/>
      <c r="MQE47" s="65"/>
      <c r="MQF47" s="65"/>
      <c r="MQG47" s="65"/>
      <c r="MQH47" s="65"/>
      <c r="MQI47" s="65"/>
      <c r="MQJ47" s="65"/>
      <c r="MQK47" s="65"/>
      <c r="MQL47" s="65"/>
      <c r="MQM47" s="65"/>
      <c r="MQN47" s="65"/>
      <c r="MQO47" s="65"/>
      <c r="MQP47" s="65"/>
      <c r="MQQ47" s="65"/>
      <c r="MQR47" s="65"/>
      <c r="MQS47" s="65"/>
      <c r="MQT47" s="65"/>
      <c r="MQU47" s="65"/>
      <c r="MQV47" s="65"/>
      <c r="MQW47" s="65"/>
      <c r="MQX47" s="65"/>
      <c r="MQY47" s="65"/>
      <c r="MQZ47" s="65"/>
      <c r="MRA47" s="65"/>
      <c r="MRB47" s="65"/>
      <c r="MRC47" s="65"/>
      <c r="MRD47" s="65"/>
      <c r="MRE47" s="65"/>
      <c r="MRF47" s="65"/>
      <c r="MRG47" s="65"/>
      <c r="MRH47" s="65"/>
      <c r="MRI47" s="65"/>
      <c r="MRJ47" s="65"/>
      <c r="MRK47" s="65"/>
      <c r="MRL47" s="65"/>
      <c r="MRM47" s="65"/>
      <c r="MRN47" s="65"/>
      <c r="MRO47" s="65"/>
      <c r="MRP47" s="65"/>
      <c r="MRQ47" s="65"/>
      <c r="MRR47" s="65"/>
      <c r="MRS47" s="65"/>
      <c r="MRT47" s="65"/>
      <c r="MRU47" s="65"/>
      <c r="MRV47" s="65"/>
      <c r="MRW47" s="65"/>
      <c r="MRX47" s="65"/>
      <c r="MRY47" s="65"/>
      <c r="MRZ47" s="65"/>
      <c r="MSA47" s="65"/>
      <c r="MSB47" s="65"/>
      <c r="MSC47" s="65"/>
      <c r="MSD47" s="65"/>
      <c r="MSE47" s="65"/>
      <c r="MSF47" s="65"/>
      <c r="MSG47" s="65"/>
      <c r="MSH47" s="65"/>
      <c r="MSI47" s="65"/>
      <c r="MSJ47" s="65"/>
      <c r="MSK47" s="65"/>
      <c r="MSL47" s="65"/>
      <c r="MSM47" s="65"/>
      <c r="MSN47" s="65"/>
      <c r="MSO47" s="65"/>
      <c r="MSP47" s="65"/>
      <c r="MSQ47" s="65"/>
      <c r="MSR47" s="65"/>
      <c r="MSS47" s="65"/>
      <c r="MST47" s="65"/>
      <c r="MSU47" s="65"/>
      <c r="MSV47" s="65"/>
      <c r="MSW47" s="65"/>
      <c r="MSX47" s="65"/>
      <c r="MSY47" s="65"/>
      <c r="MSZ47" s="65"/>
      <c r="MTA47" s="65"/>
      <c r="MTB47" s="65"/>
      <c r="MTC47" s="65"/>
      <c r="MTD47" s="65"/>
      <c r="MTE47" s="65"/>
      <c r="MTF47" s="65"/>
      <c r="MTG47" s="65"/>
      <c r="MTH47" s="65"/>
      <c r="MTI47" s="65"/>
      <c r="MTJ47" s="65"/>
      <c r="MTK47" s="65"/>
      <c r="MTL47" s="65"/>
      <c r="MTM47" s="65"/>
      <c r="MTN47" s="65"/>
      <c r="MTO47" s="65"/>
      <c r="MTP47" s="65"/>
      <c r="MTQ47" s="65"/>
      <c r="MTR47" s="65"/>
      <c r="MTS47" s="65"/>
      <c r="MTT47" s="65"/>
      <c r="MTU47" s="65"/>
      <c r="MTV47" s="65"/>
      <c r="MTW47" s="65"/>
      <c r="MTX47" s="65"/>
      <c r="MTY47" s="65"/>
      <c r="MTZ47" s="65"/>
      <c r="MUA47" s="65"/>
      <c r="MUB47" s="65"/>
      <c r="MUC47" s="65"/>
      <c r="MUD47" s="65"/>
      <c r="MUE47" s="65"/>
      <c r="MUF47" s="65"/>
      <c r="MUG47" s="65"/>
      <c r="MUH47" s="65"/>
      <c r="MUI47" s="65"/>
      <c r="MUJ47" s="65"/>
      <c r="MUK47" s="65"/>
      <c r="MUL47" s="65"/>
      <c r="MUM47" s="65"/>
      <c r="MUN47" s="65"/>
      <c r="MUO47" s="65"/>
      <c r="MUP47" s="65"/>
      <c r="MUQ47" s="65"/>
      <c r="MUR47" s="65"/>
      <c r="MUS47" s="65"/>
      <c r="MUT47" s="65"/>
      <c r="MUU47" s="65"/>
      <c r="MUV47" s="65"/>
      <c r="MUW47" s="65"/>
      <c r="MUX47" s="65"/>
      <c r="MUY47" s="65"/>
      <c r="MUZ47" s="65"/>
      <c r="MVA47" s="65"/>
      <c r="MVB47" s="65"/>
      <c r="MVC47" s="65"/>
      <c r="MVD47" s="65"/>
      <c r="MVE47" s="65"/>
      <c r="MVF47" s="65"/>
      <c r="MVG47" s="65"/>
      <c r="MVH47" s="65"/>
      <c r="MVI47" s="65"/>
      <c r="MVJ47" s="65"/>
      <c r="MVK47" s="65"/>
      <c r="MVL47" s="65"/>
      <c r="MVM47" s="65"/>
      <c r="MVN47" s="65"/>
      <c r="MVO47" s="65"/>
      <c r="MVP47" s="65"/>
      <c r="MVQ47" s="65"/>
      <c r="MVR47" s="65"/>
      <c r="MVS47" s="65"/>
      <c r="MVT47" s="65"/>
      <c r="MVU47" s="65"/>
      <c r="MVV47" s="65"/>
      <c r="MVW47" s="65"/>
      <c r="MVX47" s="65"/>
      <c r="MVY47" s="65"/>
      <c r="MVZ47" s="65"/>
      <c r="MWA47" s="65"/>
      <c r="MWB47" s="65"/>
      <c r="MWC47" s="65"/>
      <c r="MWD47" s="65"/>
      <c r="MWE47" s="65"/>
      <c r="MWF47" s="65"/>
      <c r="MWG47" s="65"/>
      <c r="MWH47" s="65"/>
      <c r="MWI47" s="65"/>
      <c r="MWJ47" s="65"/>
      <c r="MWK47" s="65"/>
      <c r="MWL47" s="65"/>
      <c r="MWM47" s="65"/>
      <c r="MWN47" s="65"/>
      <c r="MWO47" s="65"/>
      <c r="MWP47" s="65"/>
      <c r="MWQ47" s="65"/>
      <c r="MWR47" s="65"/>
      <c r="MWS47" s="65"/>
      <c r="MWT47" s="65"/>
      <c r="MWU47" s="65"/>
      <c r="MWV47" s="65"/>
      <c r="MWW47" s="65"/>
      <c r="MWX47" s="65"/>
      <c r="MWY47" s="65"/>
      <c r="MWZ47" s="65"/>
      <c r="MXA47" s="65"/>
      <c r="MXB47" s="65"/>
      <c r="MXC47" s="65"/>
      <c r="MXD47" s="65"/>
      <c r="MXE47" s="65"/>
      <c r="MXF47" s="65"/>
      <c r="MXG47" s="65"/>
      <c r="MXH47" s="65"/>
      <c r="MXI47" s="65"/>
      <c r="MXJ47" s="65"/>
      <c r="MXK47" s="65"/>
      <c r="MXL47" s="65"/>
      <c r="MXM47" s="65"/>
      <c r="MXN47" s="65"/>
      <c r="MXO47" s="65"/>
      <c r="MXP47" s="65"/>
      <c r="MXQ47" s="65"/>
      <c r="MXR47" s="65"/>
      <c r="MXS47" s="65"/>
      <c r="MXT47" s="65"/>
      <c r="MXU47" s="65"/>
      <c r="MXV47" s="65"/>
      <c r="MXW47" s="65"/>
      <c r="MXX47" s="65"/>
      <c r="MXY47" s="65"/>
      <c r="MXZ47" s="65"/>
      <c r="MYA47" s="65"/>
      <c r="MYB47" s="65"/>
      <c r="MYC47" s="65"/>
      <c r="MYD47" s="65"/>
      <c r="MYE47" s="65"/>
      <c r="MYF47" s="65"/>
      <c r="MYG47" s="65"/>
      <c r="MYH47" s="65"/>
      <c r="MYI47" s="65"/>
      <c r="MYJ47" s="65"/>
      <c r="MYK47" s="65"/>
      <c r="MYL47" s="65"/>
      <c r="MYM47" s="65"/>
      <c r="MYN47" s="65"/>
      <c r="MYO47" s="65"/>
      <c r="MYP47" s="65"/>
      <c r="MYQ47" s="65"/>
      <c r="MYR47" s="65"/>
      <c r="MYS47" s="65"/>
      <c r="MYT47" s="65"/>
      <c r="MYU47" s="65"/>
      <c r="MYV47" s="65"/>
      <c r="MYW47" s="65"/>
      <c r="MYX47" s="65"/>
      <c r="MYY47" s="65"/>
      <c r="MYZ47" s="65"/>
      <c r="MZA47" s="65"/>
      <c r="MZB47" s="65"/>
      <c r="MZC47" s="65"/>
      <c r="MZD47" s="65"/>
      <c r="MZE47" s="65"/>
      <c r="MZF47" s="65"/>
      <c r="MZG47" s="65"/>
      <c r="MZH47" s="65"/>
      <c r="MZI47" s="65"/>
      <c r="MZJ47" s="65"/>
      <c r="MZK47" s="65"/>
      <c r="MZL47" s="65"/>
      <c r="MZM47" s="65"/>
      <c r="MZN47" s="65"/>
      <c r="MZO47" s="65"/>
      <c r="MZP47" s="65"/>
      <c r="MZQ47" s="65"/>
      <c r="MZR47" s="65"/>
      <c r="MZS47" s="65"/>
      <c r="MZT47" s="65"/>
      <c r="MZU47" s="65"/>
      <c r="MZV47" s="65"/>
      <c r="MZW47" s="65"/>
      <c r="MZX47" s="65"/>
      <c r="MZY47" s="65"/>
      <c r="MZZ47" s="65"/>
      <c r="NAA47" s="65"/>
      <c r="NAB47" s="65"/>
      <c r="NAC47" s="65"/>
      <c r="NAD47" s="65"/>
      <c r="NAE47" s="65"/>
      <c r="NAF47" s="65"/>
      <c r="NAG47" s="65"/>
      <c r="NAH47" s="65"/>
      <c r="NAI47" s="65"/>
      <c r="NAJ47" s="65"/>
      <c r="NAK47" s="65"/>
      <c r="NAL47" s="65"/>
      <c r="NAM47" s="65"/>
      <c r="NAN47" s="65"/>
      <c r="NAO47" s="65"/>
      <c r="NAP47" s="65"/>
      <c r="NAQ47" s="65"/>
      <c r="NAR47" s="65"/>
      <c r="NAS47" s="65"/>
      <c r="NAT47" s="65"/>
      <c r="NAU47" s="65"/>
      <c r="NAV47" s="65"/>
      <c r="NAW47" s="65"/>
      <c r="NAX47" s="65"/>
      <c r="NAY47" s="65"/>
      <c r="NAZ47" s="65"/>
      <c r="NBA47" s="65"/>
      <c r="NBB47" s="65"/>
      <c r="NBC47" s="65"/>
      <c r="NBD47" s="65"/>
      <c r="NBE47" s="65"/>
      <c r="NBF47" s="65"/>
      <c r="NBG47" s="65"/>
      <c r="NBH47" s="65"/>
      <c r="NBI47" s="65"/>
      <c r="NBJ47" s="65"/>
      <c r="NBK47" s="65"/>
      <c r="NBL47" s="65"/>
      <c r="NBM47" s="65"/>
      <c r="NBN47" s="65"/>
      <c r="NBO47" s="65"/>
      <c r="NBP47" s="65"/>
      <c r="NBQ47" s="65"/>
      <c r="NBR47" s="65"/>
      <c r="NBS47" s="65"/>
      <c r="NBT47" s="65"/>
      <c r="NBU47" s="65"/>
      <c r="NBV47" s="65"/>
      <c r="NBW47" s="65"/>
      <c r="NBX47" s="65"/>
      <c r="NBY47" s="65"/>
      <c r="NBZ47" s="65"/>
      <c r="NCA47" s="65"/>
      <c r="NCB47" s="65"/>
      <c r="NCC47" s="65"/>
      <c r="NCD47" s="65"/>
      <c r="NCE47" s="65"/>
      <c r="NCF47" s="65"/>
      <c r="NCG47" s="65"/>
      <c r="NCH47" s="65"/>
      <c r="NCI47" s="65"/>
      <c r="NCJ47" s="65"/>
      <c r="NCK47" s="65"/>
      <c r="NCL47" s="65"/>
      <c r="NCM47" s="65"/>
      <c r="NCN47" s="65"/>
      <c r="NCO47" s="65"/>
      <c r="NCP47" s="65"/>
      <c r="NCQ47" s="65"/>
      <c r="NCR47" s="65"/>
      <c r="NCS47" s="65"/>
      <c r="NCT47" s="65"/>
      <c r="NCU47" s="65"/>
      <c r="NCV47" s="65"/>
      <c r="NCW47" s="65"/>
      <c r="NCX47" s="65"/>
      <c r="NCY47" s="65"/>
      <c r="NCZ47" s="65"/>
      <c r="NDA47" s="65"/>
      <c r="NDB47" s="65"/>
      <c r="NDC47" s="65"/>
      <c r="NDD47" s="65"/>
      <c r="NDE47" s="65"/>
      <c r="NDF47" s="65"/>
      <c r="NDG47" s="65"/>
      <c r="NDH47" s="65"/>
      <c r="NDI47" s="65"/>
      <c r="NDJ47" s="65"/>
      <c r="NDK47" s="65"/>
      <c r="NDL47" s="65"/>
      <c r="NDM47" s="65"/>
      <c r="NDN47" s="65"/>
      <c r="NDO47" s="65"/>
      <c r="NDP47" s="65"/>
      <c r="NDQ47" s="65"/>
      <c r="NDR47" s="65"/>
      <c r="NDS47" s="65"/>
      <c r="NDT47" s="65"/>
      <c r="NDU47" s="65"/>
      <c r="NDV47" s="65"/>
      <c r="NDW47" s="65"/>
      <c r="NDX47" s="65"/>
      <c r="NDY47" s="65"/>
      <c r="NDZ47" s="65"/>
      <c r="NEA47" s="65"/>
      <c r="NEB47" s="65"/>
      <c r="NEC47" s="65"/>
      <c r="NED47" s="65"/>
      <c r="NEE47" s="65"/>
      <c r="NEF47" s="65"/>
      <c r="NEG47" s="65"/>
      <c r="NEH47" s="65"/>
      <c r="NEI47" s="65"/>
      <c r="NEJ47" s="65"/>
      <c r="NEK47" s="65"/>
      <c r="NEL47" s="65"/>
      <c r="NEM47" s="65"/>
      <c r="NEN47" s="65"/>
      <c r="NEO47" s="65"/>
      <c r="NEP47" s="65"/>
      <c r="NEQ47" s="65"/>
      <c r="NER47" s="65"/>
      <c r="NES47" s="65"/>
      <c r="NET47" s="65"/>
      <c r="NEU47" s="65"/>
      <c r="NEV47" s="65"/>
      <c r="NEW47" s="65"/>
      <c r="NEX47" s="65"/>
      <c r="NEY47" s="65"/>
      <c r="NEZ47" s="65"/>
      <c r="NFA47" s="65"/>
      <c r="NFB47" s="65"/>
      <c r="NFC47" s="65"/>
      <c r="NFD47" s="65"/>
      <c r="NFE47" s="65"/>
      <c r="NFF47" s="65"/>
      <c r="NFG47" s="65"/>
      <c r="NFH47" s="65"/>
      <c r="NFI47" s="65"/>
      <c r="NFJ47" s="65"/>
      <c r="NFK47" s="65"/>
      <c r="NFL47" s="65"/>
      <c r="NFM47" s="65"/>
      <c r="NFN47" s="65"/>
      <c r="NFO47" s="65"/>
      <c r="NFP47" s="65"/>
      <c r="NFQ47" s="65"/>
      <c r="NFR47" s="65"/>
      <c r="NFS47" s="65"/>
      <c r="NFT47" s="65"/>
      <c r="NFU47" s="65"/>
      <c r="NFV47" s="65"/>
      <c r="NFW47" s="65"/>
      <c r="NFX47" s="65"/>
      <c r="NFY47" s="65"/>
      <c r="NFZ47" s="65"/>
      <c r="NGA47" s="65"/>
      <c r="NGB47" s="65"/>
      <c r="NGC47" s="65"/>
      <c r="NGD47" s="65"/>
      <c r="NGE47" s="65"/>
      <c r="NGF47" s="65"/>
      <c r="NGG47" s="65"/>
      <c r="NGH47" s="65"/>
      <c r="NGI47" s="65"/>
      <c r="NGJ47" s="65"/>
      <c r="NGK47" s="65"/>
      <c r="NGL47" s="65"/>
      <c r="NGM47" s="65"/>
      <c r="NGN47" s="65"/>
      <c r="NGO47" s="65"/>
      <c r="NGP47" s="65"/>
      <c r="NGQ47" s="65"/>
      <c r="NGR47" s="65"/>
      <c r="NGS47" s="65"/>
      <c r="NGT47" s="65"/>
      <c r="NGU47" s="65"/>
      <c r="NGV47" s="65"/>
      <c r="NGW47" s="65"/>
      <c r="NGX47" s="65"/>
      <c r="NGY47" s="65"/>
      <c r="NGZ47" s="65"/>
      <c r="NHA47" s="65"/>
      <c r="NHB47" s="65"/>
      <c r="NHC47" s="65"/>
      <c r="NHD47" s="65"/>
      <c r="NHE47" s="65"/>
      <c r="NHF47" s="65"/>
      <c r="NHG47" s="65"/>
      <c r="NHH47" s="65"/>
      <c r="NHI47" s="65"/>
      <c r="NHJ47" s="65"/>
      <c r="NHK47" s="65"/>
      <c r="NHL47" s="65"/>
      <c r="NHM47" s="65"/>
      <c r="NHN47" s="65"/>
      <c r="NHO47" s="65"/>
      <c r="NHP47" s="65"/>
      <c r="NHQ47" s="65"/>
      <c r="NHR47" s="65"/>
      <c r="NHS47" s="65"/>
      <c r="NHT47" s="65"/>
      <c r="NHU47" s="65"/>
      <c r="NHV47" s="65"/>
      <c r="NHW47" s="65"/>
      <c r="NHX47" s="65"/>
      <c r="NHY47" s="65"/>
      <c r="NHZ47" s="65"/>
      <c r="NIA47" s="65"/>
      <c r="NIB47" s="65"/>
      <c r="NIC47" s="65"/>
      <c r="NID47" s="65"/>
      <c r="NIE47" s="65"/>
      <c r="NIF47" s="65"/>
      <c r="NIG47" s="65"/>
      <c r="NIH47" s="65"/>
      <c r="NII47" s="65"/>
      <c r="NIJ47" s="65"/>
      <c r="NIK47" s="65"/>
      <c r="NIL47" s="65"/>
      <c r="NIM47" s="65"/>
      <c r="NIN47" s="65"/>
      <c r="NIO47" s="65"/>
      <c r="NIP47" s="65"/>
      <c r="NIQ47" s="65"/>
      <c r="NIR47" s="65"/>
      <c r="NIS47" s="65"/>
      <c r="NIT47" s="65"/>
      <c r="NIU47" s="65"/>
      <c r="NIV47" s="65"/>
      <c r="NIW47" s="65"/>
      <c r="NIX47" s="65"/>
      <c r="NIY47" s="65"/>
      <c r="NIZ47" s="65"/>
      <c r="NJA47" s="65"/>
      <c r="NJB47" s="65"/>
      <c r="NJC47" s="65"/>
      <c r="NJD47" s="65"/>
      <c r="NJE47" s="65"/>
      <c r="NJF47" s="65"/>
      <c r="NJG47" s="65"/>
      <c r="NJH47" s="65"/>
      <c r="NJI47" s="65"/>
      <c r="NJJ47" s="65"/>
      <c r="NJK47" s="65"/>
      <c r="NJL47" s="65"/>
      <c r="NJM47" s="65"/>
      <c r="NJN47" s="65"/>
      <c r="NJO47" s="65"/>
      <c r="NJP47" s="65"/>
      <c r="NJQ47" s="65"/>
      <c r="NJR47" s="65"/>
      <c r="NJS47" s="65"/>
      <c r="NJT47" s="65"/>
      <c r="NJU47" s="65"/>
      <c r="NJV47" s="65"/>
      <c r="NJW47" s="65"/>
      <c r="NJX47" s="65"/>
      <c r="NJY47" s="65"/>
      <c r="NJZ47" s="65"/>
      <c r="NKA47" s="65"/>
      <c r="NKB47" s="65"/>
      <c r="NKC47" s="65"/>
      <c r="NKD47" s="65"/>
      <c r="NKE47" s="65"/>
      <c r="NKF47" s="65"/>
      <c r="NKG47" s="65"/>
      <c r="NKH47" s="65"/>
      <c r="NKI47" s="65"/>
      <c r="NKJ47" s="65"/>
      <c r="NKK47" s="65"/>
      <c r="NKL47" s="65"/>
      <c r="NKM47" s="65"/>
      <c r="NKN47" s="65"/>
      <c r="NKO47" s="65"/>
      <c r="NKP47" s="65"/>
      <c r="NKQ47" s="65"/>
      <c r="NKR47" s="65"/>
      <c r="NKS47" s="65"/>
      <c r="NKT47" s="65"/>
      <c r="NKU47" s="65"/>
      <c r="NKV47" s="65"/>
      <c r="NKW47" s="65"/>
      <c r="NKX47" s="65"/>
      <c r="NKY47" s="65"/>
      <c r="NKZ47" s="65"/>
      <c r="NLA47" s="65"/>
      <c r="NLB47" s="65"/>
      <c r="NLC47" s="65"/>
      <c r="NLD47" s="65"/>
      <c r="NLE47" s="65"/>
      <c r="NLF47" s="65"/>
      <c r="NLG47" s="65"/>
      <c r="NLH47" s="65"/>
      <c r="NLI47" s="65"/>
      <c r="NLJ47" s="65"/>
      <c r="NLK47" s="65"/>
      <c r="NLL47" s="65"/>
      <c r="NLM47" s="65"/>
      <c r="NLN47" s="65"/>
      <c r="NLO47" s="65"/>
      <c r="NLP47" s="65"/>
      <c r="NLQ47" s="65"/>
      <c r="NLR47" s="65"/>
      <c r="NLS47" s="65"/>
      <c r="NLT47" s="65"/>
      <c r="NLU47" s="65"/>
      <c r="NLV47" s="65"/>
      <c r="NLW47" s="65"/>
      <c r="NLX47" s="65"/>
      <c r="NLY47" s="65"/>
      <c r="NLZ47" s="65"/>
      <c r="NMA47" s="65"/>
      <c r="NMB47" s="65"/>
      <c r="NMC47" s="65"/>
      <c r="NMD47" s="65"/>
      <c r="NME47" s="65"/>
      <c r="NMF47" s="65"/>
      <c r="NMG47" s="65"/>
      <c r="NMH47" s="65"/>
      <c r="NMI47" s="65"/>
      <c r="NMJ47" s="65"/>
      <c r="NMK47" s="65"/>
      <c r="NML47" s="65"/>
      <c r="NMM47" s="65"/>
      <c r="NMN47" s="65"/>
      <c r="NMO47" s="65"/>
      <c r="NMP47" s="65"/>
      <c r="NMQ47" s="65"/>
      <c r="NMR47" s="65"/>
      <c r="NMS47" s="65"/>
      <c r="NMT47" s="65"/>
      <c r="NMU47" s="65"/>
      <c r="NMV47" s="65"/>
      <c r="NMW47" s="65"/>
      <c r="NMX47" s="65"/>
      <c r="NMY47" s="65"/>
      <c r="NMZ47" s="65"/>
      <c r="NNA47" s="65"/>
      <c r="NNB47" s="65"/>
      <c r="NNC47" s="65"/>
      <c r="NND47" s="65"/>
      <c r="NNE47" s="65"/>
      <c r="NNF47" s="65"/>
      <c r="NNG47" s="65"/>
      <c r="NNH47" s="65"/>
      <c r="NNI47" s="65"/>
      <c r="NNJ47" s="65"/>
      <c r="NNK47" s="65"/>
      <c r="NNL47" s="65"/>
      <c r="NNM47" s="65"/>
      <c r="NNN47" s="65"/>
      <c r="NNO47" s="65"/>
      <c r="NNP47" s="65"/>
      <c r="NNQ47" s="65"/>
      <c r="NNR47" s="65"/>
      <c r="NNS47" s="65"/>
      <c r="NNT47" s="65"/>
      <c r="NNU47" s="65"/>
      <c r="NNV47" s="65"/>
      <c r="NNW47" s="65"/>
      <c r="NNX47" s="65"/>
      <c r="NNY47" s="65"/>
      <c r="NNZ47" s="65"/>
      <c r="NOA47" s="65"/>
      <c r="NOB47" s="65"/>
      <c r="NOC47" s="65"/>
      <c r="NOD47" s="65"/>
      <c r="NOE47" s="65"/>
      <c r="NOF47" s="65"/>
      <c r="NOG47" s="65"/>
      <c r="NOH47" s="65"/>
      <c r="NOI47" s="65"/>
      <c r="NOJ47" s="65"/>
      <c r="NOK47" s="65"/>
      <c r="NOL47" s="65"/>
      <c r="NOM47" s="65"/>
      <c r="NON47" s="65"/>
      <c r="NOO47" s="65"/>
      <c r="NOP47" s="65"/>
      <c r="NOQ47" s="65"/>
      <c r="NOR47" s="65"/>
      <c r="NOS47" s="65"/>
      <c r="NOT47" s="65"/>
      <c r="NOU47" s="65"/>
      <c r="NOV47" s="65"/>
      <c r="NOW47" s="65"/>
      <c r="NOX47" s="65"/>
      <c r="NOY47" s="65"/>
      <c r="NOZ47" s="65"/>
      <c r="NPA47" s="65"/>
      <c r="NPB47" s="65"/>
      <c r="NPC47" s="65"/>
      <c r="NPD47" s="65"/>
      <c r="NPE47" s="65"/>
      <c r="NPF47" s="65"/>
      <c r="NPG47" s="65"/>
      <c r="NPH47" s="65"/>
      <c r="NPI47" s="65"/>
      <c r="NPJ47" s="65"/>
      <c r="NPK47" s="65"/>
      <c r="NPL47" s="65"/>
      <c r="NPM47" s="65"/>
      <c r="NPN47" s="65"/>
      <c r="NPO47" s="65"/>
      <c r="NPP47" s="65"/>
      <c r="NPQ47" s="65"/>
      <c r="NPR47" s="65"/>
      <c r="NPS47" s="65"/>
      <c r="NPT47" s="65"/>
      <c r="NPU47" s="65"/>
      <c r="NPV47" s="65"/>
      <c r="NPW47" s="65"/>
      <c r="NPX47" s="65"/>
      <c r="NPY47" s="65"/>
      <c r="NPZ47" s="65"/>
      <c r="NQA47" s="65"/>
      <c r="NQB47" s="65"/>
      <c r="NQC47" s="65"/>
      <c r="NQD47" s="65"/>
      <c r="NQE47" s="65"/>
      <c r="NQF47" s="65"/>
      <c r="NQG47" s="65"/>
      <c r="NQH47" s="65"/>
      <c r="NQI47" s="65"/>
      <c r="NQJ47" s="65"/>
      <c r="NQK47" s="65"/>
      <c r="NQL47" s="65"/>
      <c r="NQM47" s="65"/>
      <c r="NQN47" s="65"/>
      <c r="NQO47" s="65"/>
      <c r="NQP47" s="65"/>
      <c r="NQQ47" s="65"/>
      <c r="NQR47" s="65"/>
      <c r="NQS47" s="65"/>
      <c r="NQT47" s="65"/>
      <c r="NQU47" s="65"/>
      <c r="NQV47" s="65"/>
      <c r="NQW47" s="65"/>
      <c r="NQX47" s="65"/>
      <c r="NQY47" s="65"/>
      <c r="NQZ47" s="65"/>
      <c r="NRA47" s="65"/>
      <c r="NRB47" s="65"/>
      <c r="NRC47" s="65"/>
      <c r="NRD47" s="65"/>
      <c r="NRE47" s="65"/>
      <c r="NRF47" s="65"/>
      <c r="NRG47" s="65"/>
      <c r="NRH47" s="65"/>
      <c r="NRI47" s="65"/>
      <c r="NRJ47" s="65"/>
      <c r="NRK47" s="65"/>
      <c r="NRL47" s="65"/>
      <c r="NRM47" s="65"/>
      <c r="NRN47" s="65"/>
      <c r="NRO47" s="65"/>
      <c r="NRP47" s="65"/>
      <c r="NRQ47" s="65"/>
      <c r="NRR47" s="65"/>
      <c r="NRS47" s="65"/>
      <c r="NRT47" s="65"/>
      <c r="NRU47" s="65"/>
      <c r="NRV47" s="65"/>
      <c r="NRW47" s="65"/>
      <c r="NRX47" s="65"/>
      <c r="NRY47" s="65"/>
      <c r="NRZ47" s="65"/>
      <c r="NSA47" s="65"/>
      <c r="NSB47" s="65"/>
      <c r="NSC47" s="65"/>
      <c r="NSD47" s="65"/>
      <c r="NSE47" s="65"/>
      <c r="NSF47" s="65"/>
      <c r="NSG47" s="65"/>
      <c r="NSH47" s="65"/>
      <c r="NSI47" s="65"/>
      <c r="NSJ47" s="65"/>
      <c r="NSK47" s="65"/>
      <c r="NSL47" s="65"/>
      <c r="NSM47" s="65"/>
      <c r="NSN47" s="65"/>
      <c r="NSO47" s="65"/>
      <c r="NSP47" s="65"/>
      <c r="NSQ47" s="65"/>
      <c r="NSR47" s="65"/>
      <c r="NSS47" s="65"/>
      <c r="NST47" s="65"/>
      <c r="NSU47" s="65"/>
      <c r="NSV47" s="65"/>
      <c r="NSW47" s="65"/>
      <c r="NSX47" s="65"/>
      <c r="NSY47" s="65"/>
      <c r="NSZ47" s="65"/>
      <c r="NTA47" s="65"/>
      <c r="NTB47" s="65"/>
      <c r="NTC47" s="65"/>
      <c r="NTD47" s="65"/>
      <c r="NTE47" s="65"/>
      <c r="NTF47" s="65"/>
      <c r="NTG47" s="65"/>
      <c r="NTH47" s="65"/>
      <c r="NTI47" s="65"/>
      <c r="NTJ47" s="65"/>
      <c r="NTK47" s="65"/>
      <c r="NTL47" s="65"/>
      <c r="NTM47" s="65"/>
      <c r="NTN47" s="65"/>
      <c r="NTO47" s="65"/>
      <c r="NTP47" s="65"/>
      <c r="NTQ47" s="65"/>
      <c r="NTR47" s="65"/>
      <c r="NTS47" s="65"/>
      <c r="NTT47" s="65"/>
      <c r="NTU47" s="65"/>
      <c r="NTV47" s="65"/>
      <c r="NTW47" s="65"/>
      <c r="NTX47" s="65"/>
      <c r="NTY47" s="65"/>
      <c r="NTZ47" s="65"/>
      <c r="NUA47" s="65"/>
      <c r="NUB47" s="65"/>
      <c r="NUC47" s="65"/>
      <c r="NUD47" s="65"/>
      <c r="NUE47" s="65"/>
      <c r="NUF47" s="65"/>
      <c r="NUG47" s="65"/>
      <c r="NUH47" s="65"/>
      <c r="NUI47" s="65"/>
      <c r="NUJ47" s="65"/>
      <c r="NUK47" s="65"/>
      <c r="NUL47" s="65"/>
      <c r="NUM47" s="65"/>
      <c r="NUN47" s="65"/>
      <c r="NUO47" s="65"/>
      <c r="NUP47" s="65"/>
      <c r="NUQ47" s="65"/>
      <c r="NUR47" s="65"/>
      <c r="NUS47" s="65"/>
      <c r="NUT47" s="65"/>
      <c r="NUU47" s="65"/>
      <c r="NUV47" s="65"/>
      <c r="NUW47" s="65"/>
      <c r="NUX47" s="65"/>
      <c r="NUY47" s="65"/>
      <c r="NUZ47" s="65"/>
      <c r="NVA47" s="65"/>
      <c r="NVB47" s="65"/>
      <c r="NVC47" s="65"/>
      <c r="NVD47" s="65"/>
      <c r="NVE47" s="65"/>
      <c r="NVF47" s="65"/>
      <c r="NVG47" s="65"/>
      <c r="NVH47" s="65"/>
      <c r="NVI47" s="65"/>
      <c r="NVJ47" s="65"/>
      <c r="NVK47" s="65"/>
      <c r="NVL47" s="65"/>
      <c r="NVM47" s="65"/>
      <c r="NVN47" s="65"/>
      <c r="NVO47" s="65"/>
      <c r="NVP47" s="65"/>
      <c r="NVQ47" s="65"/>
      <c r="NVR47" s="65"/>
      <c r="NVS47" s="65"/>
      <c r="NVT47" s="65"/>
      <c r="NVU47" s="65"/>
      <c r="NVV47" s="65"/>
      <c r="NVW47" s="65"/>
      <c r="NVX47" s="65"/>
      <c r="NVY47" s="65"/>
      <c r="NVZ47" s="65"/>
      <c r="NWA47" s="65"/>
      <c r="NWB47" s="65"/>
      <c r="NWC47" s="65"/>
      <c r="NWD47" s="65"/>
      <c r="NWE47" s="65"/>
      <c r="NWF47" s="65"/>
      <c r="NWG47" s="65"/>
      <c r="NWH47" s="65"/>
      <c r="NWI47" s="65"/>
      <c r="NWJ47" s="65"/>
      <c r="NWK47" s="65"/>
      <c r="NWL47" s="65"/>
      <c r="NWM47" s="65"/>
      <c r="NWN47" s="65"/>
      <c r="NWO47" s="65"/>
      <c r="NWP47" s="65"/>
      <c r="NWQ47" s="65"/>
      <c r="NWR47" s="65"/>
      <c r="NWS47" s="65"/>
      <c r="NWT47" s="65"/>
      <c r="NWU47" s="65"/>
      <c r="NWV47" s="65"/>
      <c r="NWW47" s="65"/>
      <c r="NWX47" s="65"/>
      <c r="NWY47" s="65"/>
      <c r="NWZ47" s="65"/>
      <c r="NXA47" s="65"/>
      <c r="NXB47" s="65"/>
      <c r="NXC47" s="65"/>
      <c r="NXD47" s="65"/>
      <c r="NXE47" s="65"/>
      <c r="NXF47" s="65"/>
      <c r="NXG47" s="65"/>
      <c r="NXH47" s="65"/>
      <c r="NXI47" s="65"/>
      <c r="NXJ47" s="65"/>
      <c r="NXK47" s="65"/>
      <c r="NXL47" s="65"/>
      <c r="NXM47" s="65"/>
      <c r="NXN47" s="65"/>
      <c r="NXO47" s="65"/>
      <c r="NXP47" s="65"/>
      <c r="NXQ47" s="65"/>
      <c r="NXR47" s="65"/>
      <c r="NXS47" s="65"/>
      <c r="NXT47" s="65"/>
      <c r="NXU47" s="65"/>
      <c r="NXV47" s="65"/>
      <c r="NXW47" s="65"/>
      <c r="NXX47" s="65"/>
      <c r="NXY47" s="65"/>
      <c r="NXZ47" s="65"/>
      <c r="NYA47" s="65"/>
      <c r="NYB47" s="65"/>
      <c r="NYC47" s="65"/>
      <c r="NYD47" s="65"/>
      <c r="NYE47" s="65"/>
      <c r="NYF47" s="65"/>
      <c r="NYG47" s="65"/>
      <c r="NYH47" s="65"/>
      <c r="NYI47" s="65"/>
      <c r="NYJ47" s="65"/>
      <c r="NYK47" s="65"/>
      <c r="NYL47" s="65"/>
      <c r="NYM47" s="65"/>
      <c r="NYN47" s="65"/>
      <c r="NYO47" s="65"/>
      <c r="NYP47" s="65"/>
      <c r="NYQ47" s="65"/>
      <c r="NYR47" s="65"/>
      <c r="NYS47" s="65"/>
      <c r="NYT47" s="65"/>
      <c r="NYU47" s="65"/>
      <c r="NYV47" s="65"/>
      <c r="NYW47" s="65"/>
      <c r="NYX47" s="65"/>
      <c r="NYY47" s="65"/>
      <c r="NYZ47" s="65"/>
      <c r="NZA47" s="65"/>
      <c r="NZB47" s="65"/>
      <c r="NZC47" s="65"/>
      <c r="NZD47" s="65"/>
      <c r="NZE47" s="65"/>
      <c r="NZF47" s="65"/>
      <c r="NZG47" s="65"/>
      <c r="NZH47" s="65"/>
      <c r="NZI47" s="65"/>
      <c r="NZJ47" s="65"/>
      <c r="NZK47" s="65"/>
      <c r="NZL47" s="65"/>
      <c r="NZM47" s="65"/>
      <c r="NZN47" s="65"/>
      <c r="NZO47" s="65"/>
      <c r="NZP47" s="65"/>
      <c r="NZQ47" s="65"/>
      <c r="NZR47" s="65"/>
      <c r="NZS47" s="65"/>
      <c r="NZT47" s="65"/>
      <c r="NZU47" s="65"/>
      <c r="NZV47" s="65"/>
      <c r="NZW47" s="65"/>
      <c r="NZX47" s="65"/>
      <c r="NZY47" s="65"/>
      <c r="NZZ47" s="65"/>
      <c r="OAA47" s="65"/>
      <c r="OAB47" s="65"/>
      <c r="OAC47" s="65"/>
      <c r="OAD47" s="65"/>
      <c r="OAE47" s="65"/>
      <c r="OAF47" s="65"/>
      <c r="OAG47" s="65"/>
      <c r="OAH47" s="65"/>
      <c r="OAI47" s="65"/>
      <c r="OAJ47" s="65"/>
      <c r="OAK47" s="65"/>
      <c r="OAL47" s="65"/>
      <c r="OAM47" s="65"/>
      <c r="OAN47" s="65"/>
      <c r="OAO47" s="65"/>
      <c r="OAP47" s="65"/>
      <c r="OAQ47" s="65"/>
      <c r="OAR47" s="65"/>
      <c r="OAS47" s="65"/>
      <c r="OAT47" s="65"/>
      <c r="OAU47" s="65"/>
      <c r="OAV47" s="65"/>
      <c r="OAW47" s="65"/>
      <c r="OAX47" s="65"/>
      <c r="OAY47" s="65"/>
      <c r="OAZ47" s="65"/>
      <c r="OBA47" s="65"/>
      <c r="OBB47" s="65"/>
      <c r="OBC47" s="65"/>
      <c r="OBD47" s="65"/>
      <c r="OBE47" s="65"/>
      <c r="OBF47" s="65"/>
      <c r="OBG47" s="65"/>
      <c r="OBH47" s="65"/>
      <c r="OBI47" s="65"/>
      <c r="OBJ47" s="65"/>
      <c r="OBK47" s="65"/>
      <c r="OBL47" s="65"/>
      <c r="OBM47" s="65"/>
      <c r="OBN47" s="65"/>
      <c r="OBO47" s="65"/>
      <c r="OBP47" s="65"/>
      <c r="OBQ47" s="65"/>
      <c r="OBR47" s="65"/>
      <c r="OBS47" s="65"/>
      <c r="OBT47" s="65"/>
      <c r="OBU47" s="65"/>
      <c r="OBV47" s="65"/>
      <c r="OBW47" s="65"/>
      <c r="OBX47" s="65"/>
      <c r="OBY47" s="65"/>
      <c r="OBZ47" s="65"/>
      <c r="OCA47" s="65"/>
      <c r="OCB47" s="65"/>
      <c r="OCC47" s="65"/>
      <c r="OCD47" s="65"/>
      <c r="OCE47" s="65"/>
      <c r="OCF47" s="65"/>
      <c r="OCG47" s="65"/>
      <c r="OCH47" s="65"/>
      <c r="OCI47" s="65"/>
      <c r="OCJ47" s="65"/>
      <c r="OCK47" s="65"/>
      <c r="OCL47" s="65"/>
      <c r="OCM47" s="65"/>
      <c r="OCN47" s="65"/>
      <c r="OCO47" s="65"/>
      <c r="OCP47" s="65"/>
      <c r="OCQ47" s="65"/>
      <c r="OCR47" s="65"/>
      <c r="OCS47" s="65"/>
      <c r="OCT47" s="65"/>
      <c r="OCU47" s="65"/>
      <c r="OCV47" s="65"/>
      <c r="OCW47" s="65"/>
      <c r="OCX47" s="65"/>
      <c r="OCY47" s="65"/>
      <c r="OCZ47" s="65"/>
      <c r="ODA47" s="65"/>
      <c r="ODB47" s="65"/>
      <c r="ODC47" s="65"/>
      <c r="ODD47" s="65"/>
      <c r="ODE47" s="65"/>
      <c r="ODF47" s="65"/>
      <c r="ODG47" s="65"/>
      <c r="ODH47" s="65"/>
      <c r="ODI47" s="65"/>
      <c r="ODJ47" s="65"/>
      <c r="ODK47" s="65"/>
      <c r="ODL47" s="65"/>
      <c r="ODM47" s="65"/>
      <c r="ODN47" s="65"/>
      <c r="ODO47" s="65"/>
      <c r="ODP47" s="65"/>
      <c r="ODQ47" s="65"/>
      <c r="ODR47" s="65"/>
      <c r="ODS47" s="65"/>
      <c r="ODT47" s="65"/>
      <c r="ODU47" s="65"/>
      <c r="ODV47" s="65"/>
      <c r="ODW47" s="65"/>
      <c r="ODX47" s="65"/>
      <c r="ODY47" s="65"/>
      <c r="ODZ47" s="65"/>
      <c r="OEA47" s="65"/>
      <c r="OEB47" s="65"/>
      <c r="OEC47" s="65"/>
      <c r="OED47" s="65"/>
      <c r="OEE47" s="65"/>
      <c r="OEF47" s="65"/>
      <c r="OEG47" s="65"/>
      <c r="OEH47" s="65"/>
      <c r="OEI47" s="65"/>
      <c r="OEJ47" s="65"/>
      <c r="OEK47" s="65"/>
      <c r="OEL47" s="65"/>
      <c r="OEM47" s="65"/>
      <c r="OEN47" s="65"/>
      <c r="OEO47" s="65"/>
      <c r="OEP47" s="65"/>
      <c r="OEQ47" s="65"/>
      <c r="OER47" s="65"/>
      <c r="OES47" s="65"/>
      <c r="OET47" s="65"/>
      <c r="OEU47" s="65"/>
      <c r="OEV47" s="65"/>
      <c r="OEW47" s="65"/>
      <c r="OEX47" s="65"/>
      <c r="OEY47" s="65"/>
      <c r="OEZ47" s="65"/>
      <c r="OFA47" s="65"/>
      <c r="OFB47" s="65"/>
      <c r="OFC47" s="65"/>
      <c r="OFD47" s="65"/>
      <c r="OFE47" s="65"/>
      <c r="OFF47" s="65"/>
      <c r="OFG47" s="65"/>
      <c r="OFH47" s="65"/>
      <c r="OFI47" s="65"/>
      <c r="OFJ47" s="65"/>
      <c r="OFK47" s="65"/>
      <c r="OFL47" s="65"/>
      <c r="OFM47" s="65"/>
      <c r="OFN47" s="65"/>
      <c r="OFO47" s="65"/>
      <c r="OFP47" s="65"/>
      <c r="OFQ47" s="65"/>
      <c r="OFR47" s="65"/>
      <c r="OFS47" s="65"/>
      <c r="OFT47" s="65"/>
      <c r="OFU47" s="65"/>
      <c r="OFV47" s="65"/>
      <c r="OFW47" s="65"/>
      <c r="OFX47" s="65"/>
      <c r="OFY47" s="65"/>
      <c r="OFZ47" s="65"/>
      <c r="OGA47" s="65"/>
      <c r="OGB47" s="65"/>
      <c r="OGC47" s="65"/>
      <c r="OGD47" s="65"/>
      <c r="OGE47" s="65"/>
      <c r="OGF47" s="65"/>
      <c r="OGG47" s="65"/>
      <c r="OGH47" s="65"/>
      <c r="OGI47" s="65"/>
      <c r="OGJ47" s="65"/>
      <c r="OGK47" s="65"/>
      <c r="OGL47" s="65"/>
      <c r="OGM47" s="65"/>
      <c r="OGN47" s="65"/>
      <c r="OGO47" s="65"/>
      <c r="OGP47" s="65"/>
      <c r="OGQ47" s="65"/>
      <c r="OGR47" s="65"/>
      <c r="OGS47" s="65"/>
      <c r="OGT47" s="65"/>
      <c r="OGU47" s="65"/>
      <c r="OGV47" s="65"/>
      <c r="OGW47" s="65"/>
      <c r="OGX47" s="65"/>
      <c r="OGY47" s="65"/>
      <c r="OGZ47" s="65"/>
      <c r="OHA47" s="65"/>
      <c r="OHB47" s="65"/>
      <c r="OHC47" s="65"/>
      <c r="OHD47" s="65"/>
      <c r="OHE47" s="65"/>
      <c r="OHF47" s="65"/>
      <c r="OHG47" s="65"/>
      <c r="OHH47" s="65"/>
      <c r="OHI47" s="65"/>
      <c r="OHJ47" s="65"/>
      <c r="OHK47" s="65"/>
      <c r="OHL47" s="65"/>
      <c r="OHM47" s="65"/>
      <c r="OHN47" s="65"/>
      <c r="OHO47" s="65"/>
      <c r="OHP47" s="65"/>
      <c r="OHQ47" s="65"/>
      <c r="OHR47" s="65"/>
      <c r="OHS47" s="65"/>
      <c r="OHT47" s="65"/>
      <c r="OHU47" s="65"/>
      <c r="OHV47" s="65"/>
      <c r="OHW47" s="65"/>
      <c r="OHX47" s="65"/>
      <c r="OHY47" s="65"/>
      <c r="OHZ47" s="65"/>
      <c r="OIA47" s="65"/>
      <c r="OIB47" s="65"/>
      <c r="OIC47" s="65"/>
      <c r="OID47" s="65"/>
      <c r="OIE47" s="65"/>
      <c r="OIF47" s="65"/>
      <c r="OIG47" s="65"/>
      <c r="OIH47" s="65"/>
      <c r="OII47" s="65"/>
      <c r="OIJ47" s="65"/>
      <c r="OIK47" s="65"/>
      <c r="OIL47" s="65"/>
      <c r="OIM47" s="65"/>
      <c r="OIN47" s="65"/>
      <c r="OIO47" s="65"/>
      <c r="OIP47" s="65"/>
      <c r="OIQ47" s="65"/>
      <c r="OIR47" s="65"/>
      <c r="OIS47" s="65"/>
      <c r="OIT47" s="65"/>
      <c r="OIU47" s="65"/>
      <c r="OIV47" s="65"/>
      <c r="OIW47" s="65"/>
      <c r="OIX47" s="65"/>
      <c r="OIY47" s="65"/>
      <c r="OIZ47" s="65"/>
      <c r="OJA47" s="65"/>
      <c r="OJB47" s="65"/>
      <c r="OJC47" s="65"/>
      <c r="OJD47" s="65"/>
      <c r="OJE47" s="65"/>
      <c r="OJF47" s="65"/>
      <c r="OJG47" s="65"/>
      <c r="OJH47" s="65"/>
      <c r="OJI47" s="65"/>
      <c r="OJJ47" s="65"/>
      <c r="OJK47" s="65"/>
      <c r="OJL47" s="65"/>
      <c r="OJM47" s="65"/>
      <c r="OJN47" s="65"/>
      <c r="OJO47" s="65"/>
      <c r="OJP47" s="65"/>
      <c r="OJQ47" s="65"/>
      <c r="OJR47" s="65"/>
      <c r="OJS47" s="65"/>
      <c r="OJT47" s="65"/>
      <c r="OJU47" s="65"/>
      <c r="OJV47" s="65"/>
      <c r="OJW47" s="65"/>
      <c r="OJX47" s="65"/>
      <c r="OJY47" s="65"/>
      <c r="OJZ47" s="65"/>
      <c r="OKA47" s="65"/>
      <c r="OKB47" s="65"/>
      <c r="OKC47" s="65"/>
      <c r="OKD47" s="65"/>
      <c r="OKE47" s="65"/>
      <c r="OKF47" s="65"/>
      <c r="OKG47" s="65"/>
      <c r="OKH47" s="65"/>
      <c r="OKI47" s="65"/>
      <c r="OKJ47" s="65"/>
      <c r="OKK47" s="65"/>
      <c r="OKL47" s="65"/>
      <c r="OKM47" s="65"/>
      <c r="OKN47" s="65"/>
      <c r="OKO47" s="65"/>
      <c r="OKP47" s="65"/>
      <c r="OKQ47" s="65"/>
      <c r="OKR47" s="65"/>
      <c r="OKS47" s="65"/>
      <c r="OKT47" s="65"/>
      <c r="OKU47" s="65"/>
      <c r="OKV47" s="65"/>
      <c r="OKW47" s="65"/>
      <c r="OKX47" s="65"/>
      <c r="OKY47" s="65"/>
      <c r="OKZ47" s="65"/>
      <c r="OLA47" s="65"/>
      <c r="OLB47" s="65"/>
      <c r="OLC47" s="65"/>
      <c r="OLD47" s="65"/>
      <c r="OLE47" s="65"/>
      <c r="OLF47" s="65"/>
      <c r="OLG47" s="65"/>
      <c r="OLH47" s="65"/>
      <c r="OLI47" s="65"/>
      <c r="OLJ47" s="65"/>
      <c r="OLK47" s="65"/>
      <c r="OLL47" s="65"/>
      <c r="OLM47" s="65"/>
      <c r="OLN47" s="65"/>
      <c r="OLO47" s="65"/>
      <c r="OLP47" s="65"/>
      <c r="OLQ47" s="65"/>
      <c r="OLR47" s="65"/>
      <c r="OLS47" s="65"/>
      <c r="OLT47" s="65"/>
      <c r="OLU47" s="65"/>
      <c r="OLV47" s="65"/>
      <c r="OLW47" s="65"/>
      <c r="OLX47" s="65"/>
      <c r="OLY47" s="65"/>
      <c r="OLZ47" s="65"/>
      <c r="OMA47" s="65"/>
      <c r="OMB47" s="65"/>
      <c r="OMC47" s="65"/>
      <c r="OMD47" s="65"/>
      <c r="OME47" s="65"/>
      <c r="OMF47" s="65"/>
      <c r="OMG47" s="65"/>
      <c r="OMH47" s="65"/>
      <c r="OMI47" s="65"/>
      <c r="OMJ47" s="65"/>
      <c r="OMK47" s="65"/>
      <c r="OML47" s="65"/>
      <c r="OMM47" s="65"/>
      <c r="OMN47" s="65"/>
      <c r="OMO47" s="65"/>
      <c r="OMP47" s="65"/>
      <c r="OMQ47" s="65"/>
      <c r="OMR47" s="65"/>
      <c r="OMS47" s="65"/>
      <c r="OMT47" s="65"/>
      <c r="OMU47" s="65"/>
      <c r="OMV47" s="65"/>
      <c r="OMW47" s="65"/>
      <c r="OMX47" s="65"/>
      <c r="OMY47" s="65"/>
      <c r="OMZ47" s="65"/>
      <c r="ONA47" s="65"/>
      <c r="ONB47" s="65"/>
      <c r="ONC47" s="65"/>
      <c r="OND47" s="65"/>
      <c r="ONE47" s="65"/>
      <c r="ONF47" s="65"/>
      <c r="ONG47" s="65"/>
      <c r="ONH47" s="65"/>
      <c r="ONI47" s="65"/>
      <c r="ONJ47" s="65"/>
      <c r="ONK47" s="65"/>
      <c r="ONL47" s="65"/>
      <c r="ONM47" s="65"/>
      <c r="ONN47" s="65"/>
      <c r="ONO47" s="65"/>
      <c r="ONP47" s="65"/>
      <c r="ONQ47" s="65"/>
      <c r="ONR47" s="65"/>
      <c r="ONS47" s="65"/>
      <c r="ONT47" s="65"/>
      <c r="ONU47" s="65"/>
      <c r="ONV47" s="65"/>
      <c r="ONW47" s="65"/>
      <c r="ONX47" s="65"/>
      <c r="ONY47" s="65"/>
      <c r="ONZ47" s="65"/>
      <c r="OOA47" s="65"/>
      <c r="OOB47" s="65"/>
      <c r="OOC47" s="65"/>
      <c r="OOD47" s="65"/>
      <c r="OOE47" s="65"/>
      <c r="OOF47" s="65"/>
      <c r="OOG47" s="65"/>
      <c r="OOH47" s="65"/>
      <c r="OOI47" s="65"/>
      <c r="OOJ47" s="65"/>
      <c r="OOK47" s="65"/>
      <c r="OOL47" s="65"/>
      <c r="OOM47" s="65"/>
      <c r="OON47" s="65"/>
      <c r="OOO47" s="65"/>
      <c r="OOP47" s="65"/>
      <c r="OOQ47" s="65"/>
      <c r="OOR47" s="65"/>
      <c r="OOS47" s="65"/>
      <c r="OOT47" s="65"/>
      <c r="OOU47" s="65"/>
      <c r="OOV47" s="65"/>
      <c r="OOW47" s="65"/>
      <c r="OOX47" s="65"/>
      <c r="OOY47" s="65"/>
      <c r="OOZ47" s="65"/>
      <c r="OPA47" s="65"/>
      <c r="OPB47" s="65"/>
      <c r="OPC47" s="65"/>
      <c r="OPD47" s="65"/>
      <c r="OPE47" s="65"/>
      <c r="OPF47" s="65"/>
      <c r="OPG47" s="65"/>
      <c r="OPH47" s="65"/>
      <c r="OPI47" s="65"/>
      <c r="OPJ47" s="65"/>
      <c r="OPK47" s="65"/>
      <c r="OPL47" s="65"/>
      <c r="OPM47" s="65"/>
      <c r="OPN47" s="65"/>
      <c r="OPO47" s="65"/>
      <c r="OPP47" s="65"/>
      <c r="OPQ47" s="65"/>
      <c r="OPR47" s="65"/>
      <c r="OPS47" s="65"/>
      <c r="OPT47" s="65"/>
      <c r="OPU47" s="65"/>
      <c r="OPV47" s="65"/>
      <c r="OPW47" s="65"/>
      <c r="OPX47" s="65"/>
      <c r="OPY47" s="65"/>
      <c r="OPZ47" s="65"/>
      <c r="OQA47" s="65"/>
      <c r="OQB47" s="65"/>
      <c r="OQC47" s="65"/>
      <c r="OQD47" s="65"/>
      <c r="OQE47" s="65"/>
      <c r="OQF47" s="65"/>
      <c r="OQG47" s="65"/>
      <c r="OQH47" s="65"/>
      <c r="OQI47" s="65"/>
      <c r="OQJ47" s="65"/>
      <c r="OQK47" s="65"/>
      <c r="OQL47" s="65"/>
      <c r="OQM47" s="65"/>
      <c r="OQN47" s="65"/>
      <c r="OQO47" s="65"/>
      <c r="OQP47" s="65"/>
      <c r="OQQ47" s="65"/>
      <c r="OQR47" s="65"/>
      <c r="OQS47" s="65"/>
      <c r="OQT47" s="65"/>
      <c r="OQU47" s="65"/>
      <c r="OQV47" s="65"/>
      <c r="OQW47" s="65"/>
      <c r="OQX47" s="65"/>
      <c r="OQY47" s="65"/>
      <c r="OQZ47" s="65"/>
      <c r="ORA47" s="65"/>
      <c r="ORB47" s="65"/>
      <c r="ORC47" s="65"/>
      <c r="ORD47" s="65"/>
      <c r="ORE47" s="65"/>
      <c r="ORF47" s="65"/>
      <c r="ORG47" s="65"/>
      <c r="ORH47" s="65"/>
      <c r="ORI47" s="65"/>
      <c r="ORJ47" s="65"/>
      <c r="ORK47" s="65"/>
      <c r="ORL47" s="65"/>
      <c r="ORM47" s="65"/>
      <c r="ORN47" s="65"/>
      <c r="ORO47" s="65"/>
      <c r="ORP47" s="65"/>
      <c r="ORQ47" s="65"/>
      <c r="ORR47" s="65"/>
      <c r="ORS47" s="65"/>
      <c r="ORT47" s="65"/>
      <c r="ORU47" s="65"/>
      <c r="ORV47" s="65"/>
      <c r="ORW47" s="65"/>
      <c r="ORX47" s="65"/>
      <c r="ORY47" s="65"/>
      <c r="ORZ47" s="65"/>
      <c r="OSA47" s="65"/>
      <c r="OSB47" s="65"/>
      <c r="OSC47" s="65"/>
      <c r="OSD47" s="65"/>
      <c r="OSE47" s="65"/>
      <c r="OSF47" s="65"/>
      <c r="OSG47" s="65"/>
      <c r="OSH47" s="65"/>
      <c r="OSI47" s="65"/>
      <c r="OSJ47" s="65"/>
      <c r="OSK47" s="65"/>
      <c r="OSL47" s="65"/>
      <c r="OSM47" s="65"/>
      <c r="OSN47" s="65"/>
      <c r="OSO47" s="65"/>
      <c r="OSP47" s="65"/>
      <c r="OSQ47" s="65"/>
      <c r="OSR47" s="65"/>
      <c r="OSS47" s="65"/>
      <c r="OST47" s="65"/>
      <c r="OSU47" s="65"/>
      <c r="OSV47" s="65"/>
      <c r="OSW47" s="65"/>
      <c r="OSX47" s="65"/>
      <c r="OSY47" s="65"/>
      <c r="OSZ47" s="65"/>
      <c r="OTA47" s="65"/>
      <c r="OTB47" s="65"/>
      <c r="OTC47" s="65"/>
      <c r="OTD47" s="65"/>
      <c r="OTE47" s="65"/>
      <c r="OTF47" s="65"/>
      <c r="OTG47" s="65"/>
      <c r="OTH47" s="65"/>
      <c r="OTI47" s="65"/>
      <c r="OTJ47" s="65"/>
      <c r="OTK47" s="65"/>
      <c r="OTL47" s="65"/>
      <c r="OTM47" s="65"/>
      <c r="OTN47" s="65"/>
      <c r="OTO47" s="65"/>
      <c r="OTP47" s="65"/>
      <c r="OTQ47" s="65"/>
      <c r="OTR47" s="65"/>
      <c r="OTS47" s="65"/>
      <c r="OTT47" s="65"/>
      <c r="OTU47" s="65"/>
      <c r="OTV47" s="65"/>
      <c r="OTW47" s="65"/>
      <c r="OTX47" s="65"/>
      <c r="OTY47" s="65"/>
      <c r="OTZ47" s="65"/>
      <c r="OUA47" s="65"/>
      <c r="OUB47" s="65"/>
      <c r="OUC47" s="65"/>
      <c r="OUD47" s="65"/>
      <c r="OUE47" s="65"/>
      <c r="OUF47" s="65"/>
      <c r="OUG47" s="65"/>
      <c r="OUH47" s="65"/>
      <c r="OUI47" s="65"/>
      <c r="OUJ47" s="65"/>
      <c r="OUK47" s="65"/>
      <c r="OUL47" s="65"/>
      <c r="OUM47" s="65"/>
      <c r="OUN47" s="65"/>
      <c r="OUO47" s="65"/>
      <c r="OUP47" s="65"/>
      <c r="OUQ47" s="65"/>
      <c r="OUR47" s="65"/>
      <c r="OUS47" s="65"/>
      <c r="OUT47" s="65"/>
      <c r="OUU47" s="65"/>
      <c r="OUV47" s="65"/>
      <c r="OUW47" s="65"/>
      <c r="OUX47" s="65"/>
      <c r="OUY47" s="65"/>
      <c r="OUZ47" s="65"/>
      <c r="OVA47" s="65"/>
      <c r="OVB47" s="65"/>
      <c r="OVC47" s="65"/>
      <c r="OVD47" s="65"/>
      <c r="OVE47" s="65"/>
      <c r="OVF47" s="65"/>
      <c r="OVG47" s="65"/>
      <c r="OVH47" s="65"/>
      <c r="OVI47" s="65"/>
      <c r="OVJ47" s="65"/>
      <c r="OVK47" s="65"/>
      <c r="OVL47" s="65"/>
      <c r="OVM47" s="65"/>
      <c r="OVN47" s="65"/>
      <c r="OVO47" s="65"/>
      <c r="OVP47" s="65"/>
      <c r="OVQ47" s="65"/>
      <c r="OVR47" s="65"/>
      <c r="OVS47" s="65"/>
      <c r="OVT47" s="65"/>
      <c r="OVU47" s="65"/>
      <c r="OVV47" s="65"/>
      <c r="OVW47" s="65"/>
      <c r="OVX47" s="65"/>
      <c r="OVY47" s="65"/>
      <c r="OVZ47" s="65"/>
      <c r="OWA47" s="65"/>
      <c r="OWB47" s="65"/>
      <c r="OWC47" s="65"/>
      <c r="OWD47" s="65"/>
      <c r="OWE47" s="65"/>
      <c r="OWF47" s="65"/>
      <c r="OWG47" s="65"/>
      <c r="OWH47" s="65"/>
      <c r="OWI47" s="65"/>
      <c r="OWJ47" s="65"/>
      <c r="OWK47" s="65"/>
      <c r="OWL47" s="65"/>
      <c r="OWM47" s="65"/>
      <c r="OWN47" s="65"/>
      <c r="OWO47" s="65"/>
      <c r="OWP47" s="65"/>
      <c r="OWQ47" s="65"/>
      <c r="OWR47" s="65"/>
      <c r="OWS47" s="65"/>
      <c r="OWT47" s="65"/>
      <c r="OWU47" s="65"/>
      <c r="OWV47" s="65"/>
      <c r="OWW47" s="65"/>
      <c r="OWX47" s="65"/>
      <c r="OWY47" s="65"/>
      <c r="OWZ47" s="65"/>
      <c r="OXA47" s="65"/>
      <c r="OXB47" s="65"/>
      <c r="OXC47" s="65"/>
      <c r="OXD47" s="65"/>
      <c r="OXE47" s="65"/>
      <c r="OXF47" s="65"/>
      <c r="OXG47" s="65"/>
      <c r="OXH47" s="65"/>
      <c r="OXI47" s="65"/>
      <c r="OXJ47" s="65"/>
      <c r="OXK47" s="65"/>
      <c r="OXL47" s="65"/>
      <c r="OXM47" s="65"/>
      <c r="OXN47" s="65"/>
      <c r="OXO47" s="65"/>
      <c r="OXP47" s="65"/>
      <c r="OXQ47" s="65"/>
      <c r="OXR47" s="65"/>
      <c r="OXS47" s="65"/>
      <c r="OXT47" s="65"/>
      <c r="OXU47" s="65"/>
      <c r="OXV47" s="65"/>
      <c r="OXW47" s="65"/>
      <c r="OXX47" s="65"/>
      <c r="OXY47" s="65"/>
      <c r="OXZ47" s="65"/>
      <c r="OYA47" s="65"/>
      <c r="OYB47" s="65"/>
      <c r="OYC47" s="65"/>
      <c r="OYD47" s="65"/>
      <c r="OYE47" s="65"/>
      <c r="OYF47" s="65"/>
      <c r="OYG47" s="65"/>
      <c r="OYH47" s="65"/>
      <c r="OYI47" s="65"/>
      <c r="OYJ47" s="65"/>
      <c r="OYK47" s="65"/>
      <c r="OYL47" s="65"/>
      <c r="OYM47" s="65"/>
      <c r="OYN47" s="65"/>
      <c r="OYO47" s="65"/>
      <c r="OYP47" s="65"/>
      <c r="OYQ47" s="65"/>
      <c r="OYR47" s="65"/>
      <c r="OYS47" s="65"/>
      <c r="OYT47" s="65"/>
      <c r="OYU47" s="65"/>
      <c r="OYV47" s="65"/>
      <c r="OYW47" s="65"/>
      <c r="OYX47" s="65"/>
      <c r="OYY47" s="65"/>
      <c r="OYZ47" s="65"/>
      <c r="OZA47" s="65"/>
      <c r="OZB47" s="65"/>
      <c r="OZC47" s="65"/>
      <c r="OZD47" s="65"/>
      <c r="OZE47" s="65"/>
      <c r="OZF47" s="65"/>
      <c r="OZG47" s="65"/>
      <c r="OZH47" s="65"/>
      <c r="OZI47" s="65"/>
      <c r="OZJ47" s="65"/>
      <c r="OZK47" s="65"/>
      <c r="OZL47" s="65"/>
      <c r="OZM47" s="65"/>
      <c r="OZN47" s="65"/>
      <c r="OZO47" s="65"/>
      <c r="OZP47" s="65"/>
      <c r="OZQ47" s="65"/>
      <c r="OZR47" s="65"/>
      <c r="OZS47" s="65"/>
      <c r="OZT47" s="65"/>
      <c r="OZU47" s="65"/>
      <c r="OZV47" s="65"/>
      <c r="OZW47" s="65"/>
      <c r="OZX47" s="65"/>
      <c r="OZY47" s="65"/>
      <c r="OZZ47" s="65"/>
      <c r="PAA47" s="65"/>
      <c r="PAB47" s="65"/>
      <c r="PAC47" s="65"/>
      <c r="PAD47" s="65"/>
      <c r="PAE47" s="65"/>
      <c r="PAF47" s="65"/>
      <c r="PAG47" s="65"/>
      <c r="PAH47" s="65"/>
      <c r="PAI47" s="65"/>
      <c r="PAJ47" s="65"/>
      <c r="PAK47" s="65"/>
      <c r="PAL47" s="65"/>
      <c r="PAM47" s="65"/>
      <c r="PAN47" s="65"/>
      <c r="PAO47" s="65"/>
      <c r="PAP47" s="65"/>
      <c r="PAQ47" s="65"/>
      <c r="PAR47" s="65"/>
      <c r="PAS47" s="65"/>
      <c r="PAT47" s="65"/>
      <c r="PAU47" s="65"/>
      <c r="PAV47" s="65"/>
      <c r="PAW47" s="65"/>
      <c r="PAX47" s="65"/>
      <c r="PAY47" s="65"/>
      <c r="PAZ47" s="65"/>
      <c r="PBA47" s="65"/>
      <c r="PBB47" s="65"/>
      <c r="PBC47" s="65"/>
      <c r="PBD47" s="65"/>
      <c r="PBE47" s="65"/>
      <c r="PBF47" s="65"/>
      <c r="PBG47" s="65"/>
      <c r="PBH47" s="65"/>
      <c r="PBI47" s="65"/>
      <c r="PBJ47" s="65"/>
      <c r="PBK47" s="65"/>
      <c r="PBL47" s="65"/>
      <c r="PBM47" s="65"/>
      <c r="PBN47" s="65"/>
      <c r="PBO47" s="65"/>
      <c r="PBP47" s="65"/>
      <c r="PBQ47" s="65"/>
      <c r="PBR47" s="65"/>
      <c r="PBS47" s="65"/>
      <c r="PBT47" s="65"/>
      <c r="PBU47" s="65"/>
      <c r="PBV47" s="65"/>
      <c r="PBW47" s="65"/>
      <c r="PBX47" s="65"/>
      <c r="PBY47" s="65"/>
      <c r="PBZ47" s="65"/>
      <c r="PCA47" s="65"/>
      <c r="PCB47" s="65"/>
      <c r="PCC47" s="65"/>
      <c r="PCD47" s="65"/>
      <c r="PCE47" s="65"/>
      <c r="PCF47" s="65"/>
      <c r="PCG47" s="65"/>
      <c r="PCH47" s="65"/>
      <c r="PCI47" s="65"/>
      <c r="PCJ47" s="65"/>
      <c r="PCK47" s="65"/>
      <c r="PCL47" s="65"/>
      <c r="PCM47" s="65"/>
      <c r="PCN47" s="65"/>
      <c r="PCO47" s="65"/>
      <c r="PCP47" s="65"/>
      <c r="PCQ47" s="65"/>
      <c r="PCR47" s="65"/>
      <c r="PCS47" s="65"/>
      <c r="PCT47" s="65"/>
      <c r="PCU47" s="65"/>
      <c r="PCV47" s="65"/>
      <c r="PCW47" s="65"/>
      <c r="PCX47" s="65"/>
      <c r="PCY47" s="65"/>
      <c r="PCZ47" s="65"/>
      <c r="PDA47" s="65"/>
      <c r="PDB47" s="65"/>
      <c r="PDC47" s="65"/>
      <c r="PDD47" s="65"/>
      <c r="PDE47" s="65"/>
      <c r="PDF47" s="65"/>
      <c r="PDG47" s="65"/>
      <c r="PDH47" s="65"/>
      <c r="PDI47" s="65"/>
      <c r="PDJ47" s="65"/>
      <c r="PDK47" s="65"/>
      <c r="PDL47" s="65"/>
      <c r="PDM47" s="65"/>
      <c r="PDN47" s="65"/>
      <c r="PDO47" s="65"/>
      <c r="PDP47" s="65"/>
      <c r="PDQ47" s="65"/>
      <c r="PDR47" s="65"/>
      <c r="PDS47" s="65"/>
      <c r="PDT47" s="65"/>
      <c r="PDU47" s="65"/>
      <c r="PDV47" s="65"/>
      <c r="PDW47" s="65"/>
      <c r="PDX47" s="65"/>
      <c r="PDY47" s="65"/>
      <c r="PDZ47" s="65"/>
      <c r="PEA47" s="65"/>
      <c r="PEB47" s="65"/>
      <c r="PEC47" s="65"/>
      <c r="PED47" s="65"/>
      <c r="PEE47" s="65"/>
      <c r="PEF47" s="65"/>
      <c r="PEG47" s="65"/>
      <c r="PEH47" s="65"/>
      <c r="PEI47" s="65"/>
      <c r="PEJ47" s="65"/>
      <c r="PEK47" s="65"/>
      <c r="PEL47" s="65"/>
      <c r="PEM47" s="65"/>
      <c r="PEN47" s="65"/>
      <c r="PEO47" s="65"/>
      <c r="PEP47" s="65"/>
      <c r="PEQ47" s="65"/>
      <c r="PER47" s="65"/>
      <c r="PES47" s="65"/>
      <c r="PET47" s="65"/>
      <c r="PEU47" s="65"/>
      <c r="PEV47" s="65"/>
      <c r="PEW47" s="65"/>
      <c r="PEX47" s="65"/>
      <c r="PEY47" s="65"/>
      <c r="PEZ47" s="65"/>
      <c r="PFA47" s="65"/>
      <c r="PFB47" s="65"/>
      <c r="PFC47" s="65"/>
      <c r="PFD47" s="65"/>
      <c r="PFE47" s="65"/>
      <c r="PFF47" s="65"/>
      <c r="PFG47" s="65"/>
      <c r="PFH47" s="65"/>
      <c r="PFI47" s="65"/>
      <c r="PFJ47" s="65"/>
      <c r="PFK47" s="65"/>
      <c r="PFL47" s="65"/>
      <c r="PFM47" s="65"/>
      <c r="PFN47" s="65"/>
      <c r="PFO47" s="65"/>
      <c r="PFP47" s="65"/>
      <c r="PFQ47" s="65"/>
      <c r="PFR47" s="65"/>
      <c r="PFS47" s="65"/>
      <c r="PFT47" s="65"/>
      <c r="PFU47" s="65"/>
      <c r="PFV47" s="65"/>
      <c r="PFW47" s="65"/>
      <c r="PFX47" s="65"/>
      <c r="PFY47" s="65"/>
      <c r="PFZ47" s="65"/>
      <c r="PGA47" s="65"/>
      <c r="PGB47" s="65"/>
      <c r="PGC47" s="65"/>
      <c r="PGD47" s="65"/>
      <c r="PGE47" s="65"/>
      <c r="PGF47" s="65"/>
      <c r="PGG47" s="65"/>
      <c r="PGH47" s="65"/>
      <c r="PGI47" s="65"/>
      <c r="PGJ47" s="65"/>
      <c r="PGK47" s="65"/>
      <c r="PGL47" s="65"/>
      <c r="PGM47" s="65"/>
      <c r="PGN47" s="65"/>
      <c r="PGO47" s="65"/>
      <c r="PGP47" s="65"/>
      <c r="PGQ47" s="65"/>
      <c r="PGR47" s="65"/>
      <c r="PGS47" s="65"/>
      <c r="PGT47" s="65"/>
      <c r="PGU47" s="65"/>
      <c r="PGV47" s="65"/>
      <c r="PGW47" s="65"/>
      <c r="PGX47" s="65"/>
      <c r="PGY47" s="65"/>
      <c r="PGZ47" s="65"/>
      <c r="PHA47" s="65"/>
      <c r="PHB47" s="65"/>
      <c r="PHC47" s="65"/>
      <c r="PHD47" s="65"/>
      <c r="PHE47" s="65"/>
      <c r="PHF47" s="65"/>
      <c r="PHG47" s="65"/>
      <c r="PHH47" s="65"/>
      <c r="PHI47" s="65"/>
      <c r="PHJ47" s="65"/>
      <c r="PHK47" s="65"/>
      <c r="PHL47" s="65"/>
      <c r="PHM47" s="65"/>
      <c r="PHN47" s="65"/>
      <c r="PHO47" s="65"/>
      <c r="PHP47" s="65"/>
      <c r="PHQ47" s="65"/>
      <c r="PHR47" s="65"/>
      <c r="PHS47" s="65"/>
      <c r="PHT47" s="65"/>
      <c r="PHU47" s="65"/>
      <c r="PHV47" s="65"/>
      <c r="PHW47" s="65"/>
      <c r="PHX47" s="65"/>
      <c r="PHY47" s="65"/>
      <c r="PHZ47" s="65"/>
      <c r="PIA47" s="65"/>
      <c r="PIB47" s="65"/>
      <c r="PIC47" s="65"/>
      <c r="PID47" s="65"/>
      <c r="PIE47" s="65"/>
      <c r="PIF47" s="65"/>
      <c r="PIG47" s="65"/>
      <c r="PIH47" s="65"/>
      <c r="PII47" s="65"/>
      <c r="PIJ47" s="65"/>
      <c r="PIK47" s="65"/>
      <c r="PIL47" s="65"/>
      <c r="PIM47" s="65"/>
      <c r="PIN47" s="65"/>
      <c r="PIO47" s="65"/>
      <c r="PIP47" s="65"/>
      <c r="PIQ47" s="65"/>
      <c r="PIR47" s="65"/>
      <c r="PIS47" s="65"/>
      <c r="PIT47" s="65"/>
      <c r="PIU47" s="65"/>
      <c r="PIV47" s="65"/>
      <c r="PIW47" s="65"/>
      <c r="PIX47" s="65"/>
      <c r="PIY47" s="65"/>
      <c r="PIZ47" s="65"/>
      <c r="PJA47" s="65"/>
      <c r="PJB47" s="65"/>
      <c r="PJC47" s="65"/>
      <c r="PJD47" s="65"/>
      <c r="PJE47" s="65"/>
      <c r="PJF47" s="65"/>
      <c r="PJG47" s="65"/>
      <c r="PJH47" s="65"/>
      <c r="PJI47" s="65"/>
      <c r="PJJ47" s="65"/>
      <c r="PJK47" s="65"/>
      <c r="PJL47" s="65"/>
      <c r="PJM47" s="65"/>
      <c r="PJN47" s="65"/>
      <c r="PJO47" s="65"/>
      <c r="PJP47" s="65"/>
      <c r="PJQ47" s="65"/>
      <c r="PJR47" s="65"/>
      <c r="PJS47" s="65"/>
      <c r="PJT47" s="65"/>
      <c r="PJU47" s="65"/>
      <c r="PJV47" s="65"/>
      <c r="PJW47" s="65"/>
      <c r="PJX47" s="65"/>
      <c r="PJY47" s="65"/>
      <c r="PJZ47" s="65"/>
      <c r="PKA47" s="65"/>
      <c r="PKB47" s="65"/>
      <c r="PKC47" s="65"/>
      <c r="PKD47" s="65"/>
      <c r="PKE47" s="65"/>
      <c r="PKF47" s="65"/>
      <c r="PKG47" s="65"/>
      <c r="PKH47" s="65"/>
      <c r="PKI47" s="65"/>
      <c r="PKJ47" s="65"/>
      <c r="PKK47" s="65"/>
      <c r="PKL47" s="65"/>
      <c r="PKM47" s="65"/>
      <c r="PKN47" s="65"/>
      <c r="PKO47" s="65"/>
      <c r="PKP47" s="65"/>
      <c r="PKQ47" s="65"/>
      <c r="PKR47" s="65"/>
      <c r="PKS47" s="65"/>
      <c r="PKT47" s="65"/>
      <c r="PKU47" s="65"/>
      <c r="PKV47" s="65"/>
      <c r="PKW47" s="65"/>
      <c r="PKX47" s="65"/>
      <c r="PKY47" s="65"/>
      <c r="PKZ47" s="65"/>
      <c r="PLA47" s="65"/>
      <c r="PLB47" s="65"/>
      <c r="PLC47" s="65"/>
      <c r="PLD47" s="65"/>
      <c r="PLE47" s="65"/>
      <c r="PLF47" s="65"/>
      <c r="PLG47" s="65"/>
      <c r="PLH47" s="65"/>
      <c r="PLI47" s="65"/>
      <c r="PLJ47" s="65"/>
      <c r="PLK47" s="65"/>
      <c r="PLL47" s="65"/>
      <c r="PLM47" s="65"/>
      <c r="PLN47" s="65"/>
      <c r="PLO47" s="65"/>
      <c r="PLP47" s="65"/>
      <c r="PLQ47" s="65"/>
      <c r="PLR47" s="65"/>
      <c r="PLS47" s="65"/>
      <c r="PLT47" s="65"/>
      <c r="PLU47" s="65"/>
      <c r="PLV47" s="65"/>
      <c r="PLW47" s="65"/>
      <c r="PLX47" s="65"/>
      <c r="PLY47" s="65"/>
      <c r="PLZ47" s="65"/>
      <c r="PMA47" s="65"/>
      <c r="PMB47" s="65"/>
      <c r="PMC47" s="65"/>
      <c r="PMD47" s="65"/>
      <c r="PME47" s="65"/>
      <c r="PMF47" s="65"/>
      <c r="PMG47" s="65"/>
      <c r="PMH47" s="65"/>
      <c r="PMI47" s="65"/>
      <c r="PMJ47" s="65"/>
      <c r="PMK47" s="65"/>
      <c r="PML47" s="65"/>
      <c r="PMM47" s="65"/>
      <c r="PMN47" s="65"/>
      <c r="PMO47" s="65"/>
      <c r="PMP47" s="65"/>
      <c r="PMQ47" s="65"/>
      <c r="PMR47" s="65"/>
      <c r="PMS47" s="65"/>
      <c r="PMT47" s="65"/>
      <c r="PMU47" s="65"/>
      <c r="PMV47" s="65"/>
      <c r="PMW47" s="65"/>
      <c r="PMX47" s="65"/>
      <c r="PMY47" s="65"/>
      <c r="PMZ47" s="65"/>
      <c r="PNA47" s="65"/>
      <c r="PNB47" s="65"/>
      <c r="PNC47" s="65"/>
      <c r="PND47" s="65"/>
      <c r="PNE47" s="65"/>
      <c r="PNF47" s="65"/>
      <c r="PNG47" s="65"/>
      <c r="PNH47" s="65"/>
      <c r="PNI47" s="65"/>
      <c r="PNJ47" s="65"/>
      <c r="PNK47" s="65"/>
      <c r="PNL47" s="65"/>
      <c r="PNM47" s="65"/>
      <c r="PNN47" s="65"/>
      <c r="PNO47" s="65"/>
      <c r="PNP47" s="65"/>
      <c r="PNQ47" s="65"/>
      <c r="PNR47" s="65"/>
      <c r="PNS47" s="65"/>
      <c r="PNT47" s="65"/>
      <c r="PNU47" s="65"/>
      <c r="PNV47" s="65"/>
      <c r="PNW47" s="65"/>
      <c r="PNX47" s="65"/>
      <c r="PNY47" s="65"/>
      <c r="PNZ47" s="65"/>
      <c r="POA47" s="65"/>
      <c r="POB47" s="65"/>
      <c r="POC47" s="65"/>
      <c r="POD47" s="65"/>
      <c r="POE47" s="65"/>
      <c r="POF47" s="65"/>
      <c r="POG47" s="65"/>
      <c r="POH47" s="65"/>
      <c r="POI47" s="65"/>
      <c r="POJ47" s="65"/>
      <c r="POK47" s="65"/>
      <c r="POL47" s="65"/>
      <c r="POM47" s="65"/>
      <c r="PON47" s="65"/>
      <c r="POO47" s="65"/>
      <c r="POP47" s="65"/>
      <c r="POQ47" s="65"/>
      <c r="POR47" s="65"/>
      <c r="POS47" s="65"/>
      <c r="POT47" s="65"/>
      <c r="POU47" s="65"/>
      <c r="POV47" s="65"/>
      <c r="POW47" s="65"/>
      <c r="POX47" s="65"/>
      <c r="POY47" s="65"/>
      <c r="POZ47" s="65"/>
      <c r="PPA47" s="65"/>
      <c r="PPB47" s="65"/>
      <c r="PPC47" s="65"/>
      <c r="PPD47" s="65"/>
      <c r="PPE47" s="65"/>
      <c r="PPF47" s="65"/>
      <c r="PPG47" s="65"/>
      <c r="PPH47" s="65"/>
      <c r="PPI47" s="65"/>
      <c r="PPJ47" s="65"/>
      <c r="PPK47" s="65"/>
      <c r="PPL47" s="65"/>
      <c r="PPM47" s="65"/>
      <c r="PPN47" s="65"/>
      <c r="PPO47" s="65"/>
      <c r="PPP47" s="65"/>
      <c r="PPQ47" s="65"/>
      <c r="PPR47" s="65"/>
      <c r="PPS47" s="65"/>
      <c r="PPT47" s="65"/>
      <c r="PPU47" s="65"/>
      <c r="PPV47" s="65"/>
      <c r="PPW47" s="65"/>
      <c r="PPX47" s="65"/>
      <c r="PPY47" s="65"/>
      <c r="PPZ47" s="65"/>
      <c r="PQA47" s="65"/>
      <c r="PQB47" s="65"/>
      <c r="PQC47" s="65"/>
      <c r="PQD47" s="65"/>
      <c r="PQE47" s="65"/>
      <c r="PQF47" s="65"/>
      <c r="PQG47" s="65"/>
      <c r="PQH47" s="65"/>
      <c r="PQI47" s="65"/>
      <c r="PQJ47" s="65"/>
      <c r="PQK47" s="65"/>
      <c r="PQL47" s="65"/>
      <c r="PQM47" s="65"/>
      <c r="PQN47" s="65"/>
      <c r="PQO47" s="65"/>
      <c r="PQP47" s="65"/>
      <c r="PQQ47" s="65"/>
      <c r="PQR47" s="65"/>
      <c r="PQS47" s="65"/>
      <c r="PQT47" s="65"/>
      <c r="PQU47" s="65"/>
      <c r="PQV47" s="65"/>
      <c r="PQW47" s="65"/>
      <c r="PQX47" s="65"/>
      <c r="PQY47" s="65"/>
      <c r="PQZ47" s="65"/>
      <c r="PRA47" s="65"/>
      <c r="PRB47" s="65"/>
      <c r="PRC47" s="65"/>
      <c r="PRD47" s="65"/>
      <c r="PRE47" s="65"/>
      <c r="PRF47" s="65"/>
      <c r="PRG47" s="65"/>
      <c r="PRH47" s="65"/>
      <c r="PRI47" s="65"/>
      <c r="PRJ47" s="65"/>
      <c r="PRK47" s="65"/>
      <c r="PRL47" s="65"/>
      <c r="PRM47" s="65"/>
      <c r="PRN47" s="65"/>
      <c r="PRO47" s="65"/>
      <c r="PRP47" s="65"/>
      <c r="PRQ47" s="65"/>
      <c r="PRR47" s="65"/>
      <c r="PRS47" s="65"/>
      <c r="PRT47" s="65"/>
      <c r="PRU47" s="65"/>
      <c r="PRV47" s="65"/>
      <c r="PRW47" s="65"/>
      <c r="PRX47" s="65"/>
      <c r="PRY47" s="65"/>
      <c r="PRZ47" s="65"/>
      <c r="PSA47" s="65"/>
      <c r="PSB47" s="65"/>
      <c r="PSC47" s="65"/>
      <c r="PSD47" s="65"/>
      <c r="PSE47" s="65"/>
      <c r="PSF47" s="65"/>
      <c r="PSG47" s="65"/>
      <c r="PSH47" s="65"/>
      <c r="PSI47" s="65"/>
      <c r="PSJ47" s="65"/>
      <c r="PSK47" s="65"/>
      <c r="PSL47" s="65"/>
      <c r="PSM47" s="65"/>
      <c r="PSN47" s="65"/>
      <c r="PSO47" s="65"/>
      <c r="PSP47" s="65"/>
      <c r="PSQ47" s="65"/>
      <c r="PSR47" s="65"/>
      <c r="PSS47" s="65"/>
      <c r="PST47" s="65"/>
      <c r="PSU47" s="65"/>
      <c r="PSV47" s="65"/>
      <c r="PSW47" s="65"/>
      <c r="PSX47" s="65"/>
      <c r="PSY47" s="65"/>
      <c r="PSZ47" s="65"/>
      <c r="PTA47" s="65"/>
      <c r="PTB47" s="65"/>
      <c r="PTC47" s="65"/>
      <c r="PTD47" s="65"/>
      <c r="PTE47" s="65"/>
      <c r="PTF47" s="65"/>
      <c r="PTG47" s="65"/>
      <c r="PTH47" s="65"/>
      <c r="PTI47" s="65"/>
      <c r="PTJ47" s="65"/>
      <c r="PTK47" s="65"/>
      <c r="PTL47" s="65"/>
      <c r="PTM47" s="65"/>
      <c r="PTN47" s="65"/>
      <c r="PTO47" s="65"/>
      <c r="PTP47" s="65"/>
      <c r="PTQ47" s="65"/>
      <c r="PTR47" s="65"/>
      <c r="PTS47" s="65"/>
      <c r="PTT47" s="65"/>
      <c r="PTU47" s="65"/>
      <c r="PTV47" s="65"/>
      <c r="PTW47" s="65"/>
      <c r="PTX47" s="65"/>
      <c r="PTY47" s="65"/>
      <c r="PTZ47" s="65"/>
      <c r="PUA47" s="65"/>
      <c r="PUB47" s="65"/>
      <c r="PUC47" s="65"/>
      <c r="PUD47" s="65"/>
      <c r="PUE47" s="65"/>
      <c r="PUF47" s="65"/>
      <c r="PUG47" s="65"/>
      <c r="PUH47" s="65"/>
      <c r="PUI47" s="65"/>
      <c r="PUJ47" s="65"/>
      <c r="PUK47" s="65"/>
      <c r="PUL47" s="65"/>
      <c r="PUM47" s="65"/>
      <c r="PUN47" s="65"/>
      <c r="PUO47" s="65"/>
      <c r="PUP47" s="65"/>
      <c r="PUQ47" s="65"/>
      <c r="PUR47" s="65"/>
      <c r="PUS47" s="65"/>
      <c r="PUT47" s="65"/>
      <c r="PUU47" s="65"/>
      <c r="PUV47" s="65"/>
      <c r="PUW47" s="65"/>
      <c r="PUX47" s="65"/>
      <c r="PUY47" s="65"/>
      <c r="PUZ47" s="65"/>
      <c r="PVA47" s="65"/>
      <c r="PVB47" s="65"/>
      <c r="PVC47" s="65"/>
      <c r="PVD47" s="65"/>
      <c r="PVE47" s="65"/>
      <c r="PVF47" s="65"/>
      <c r="PVG47" s="65"/>
      <c r="PVH47" s="65"/>
      <c r="PVI47" s="65"/>
      <c r="PVJ47" s="65"/>
      <c r="PVK47" s="65"/>
      <c r="PVL47" s="65"/>
      <c r="PVM47" s="65"/>
      <c r="PVN47" s="65"/>
      <c r="PVO47" s="65"/>
      <c r="PVP47" s="65"/>
      <c r="PVQ47" s="65"/>
      <c r="PVR47" s="65"/>
      <c r="PVS47" s="65"/>
      <c r="PVT47" s="65"/>
      <c r="PVU47" s="65"/>
      <c r="PVV47" s="65"/>
      <c r="PVW47" s="65"/>
      <c r="PVX47" s="65"/>
      <c r="PVY47" s="65"/>
      <c r="PVZ47" s="65"/>
      <c r="PWA47" s="65"/>
      <c r="PWB47" s="65"/>
      <c r="PWC47" s="65"/>
      <c r="PWD47" s="65"/>
      <c r="PWE47" s="65"/>
      <c r="PWF47" s="65"/>
      <c r="PWG47" s="65"/>
      <c r="PWH47" s="65"/>
      <c r="PWI47" s="65"/>
      <c r="PWJ47" s="65"/>
      <c r="PWK47" s="65"/>
      <c r="PWL47" s="65"/>
      <c r="PWM47" s="65"/>
      <c r="PWN47" s="65"/>
      <c r="PWO47" s="65"/>
      <c r="PWP47" s="65"/>
      <c r="PWQ47" s="65"/>
      <c r="PWR47" s="65"/>
      <c r="PWS47" s="65"/>
      <c r="PWT47" s="65"/>
      <c r="PWU47" s="65"/>
      <c r="PWV47" s="65"/>
      <c r="PWW47" s="65"/>
      <c r="PWX47" s="65"/>
      <c r="PWY47" s="65"/>
      <c r="PWZ47" s="65"/>
      <c r="PXA47" s="65"/>
      <c r="PXB47" s="65"/>
      <c r="PXC47" s="65"/>
      <c r="PXD47" s="65"/>
      <c r="PXE47" s="65"/>
      <c r="PXF47" s="65"/>
      <c r="PXG47" s="65"/>
      <c r="PXH47" s="65"/>
      <c r="PXI47" s="65"/>
      <c r="PXJ47" s="65"/>
      <c r="PXK47" s="65"/>
      <c r="PXL47" s="65"/>
      <c r="PXM47" s="65"/>
      <c r="PXN47" s="65"/>
      <c r="PXO47" s="65"/>
      <c r="PXP47" s="65"/>
      <c r="PXQ47" s="65"/>
      <c r="PXR47" s="65"/>
      <c r="PXS47" s="65"/>
      <c r="PXT47" s="65"/>
      <c r="PXU47" s="65"/>
      <c r="PXV47" s="65"/>
      <c r="PXW47" s="65"/>
      <c r="PXX47" s="65"/>
      <c r="PXY47" s="65"/>
      <c r="PXZ47" s="65"/>
      <c r="PYA47" s="65"/>
      <c r="PYB47" s="65"/>
      <c r="PYC47" s="65"/>
      <c r="PYD47" s="65"/>
      <c r="PYE47" s="65"/>
      <c r="PYF47" s="65"/>
      <c r="PYG47" s="65"/>
      <c r="PYH47" s="65"/>
      <c r="PYI47" s="65"/>
      <c r="PYJ47" s="65"/>
      <c r="PYK47" s="65"/>
      <c r="PYL47" s="65"/>
      <c r="PYM47" s="65"/>
      <c r="PYN47" s="65"/>
      <c r="PYO47" s="65"/>
      <c r="PYP47" s="65"/>
      <c r="PYQ47" s="65"/>
      <c r="PYR47" s="65"/>
      <c r="PYS47" s="65"/>
      <c r="PYT47" s="65"/>
      <c r="PYU47" s="65"/>
      <c r="PYV47" s="65"/>
      <c r="PYW47" s="65"/>
      <c r="PYX47" s="65"/>
      <c r="PYY47" s="65"/>
      <c r="PYZ47" s="65"/>
      <c r="PZA47" s="65"/>
      <c r="PZB47" s="65"/>
      <c r="PZC47" s="65"/>
      <c r="PZD47" s="65"/>
      <c r="PZE47" s="65"/>
      <c r="PZF47" s="65"/>
      <c r="PZG47" s="65"/>
      <c r="PZH47" s="65"/>
      <c r="PZI47" s="65"/>
      <c r="PZJ47" s="65"/>
      <c r="PZK47" s="65"/>
      <c r="PZL47" s="65"/>
      <c r="PZM47" s="65"/>
      <c r="PZN47" s="65"/>
      <c r="PZO47" s="65"/>
      <c r="PZP47" s="65"/>
      <c r="PZQ47" s="65"/>
      <c r="PZR47" s="65"/>
      <c r="PZS47" s="65"/>
      <c r="PZT47" s="65"/>
      <c r="PZU47" s="65"/>
      <c r="PZV47" s="65"/>
      <c r="PZW47" s="65"/>
      <c r="PZX47" s="65"/>
      <c r="PZY47" s="65"/>
      <c r="PZZ47" s="65"/>
      <c r="QAA47" s="65"/>
      <c r="QAB47" s="65"/>
      <c r="QAC47" s="65"/>
      <c r="QAD47" s="65"/>
      <c r="QAE47" s="65"/>
      <c r="QAF47" s="65"/>
      <c r="QAG47" s="65"/>
      <c r="QAH47" s="65"/>
      <c r="QAI47" s="65"/>
      <c r="QAJ47" s="65"/>
      <c r="QAK47" s="65"/>
      <c r="QAL47" s="65"/>
      <c r="QAM47" s="65"/>
      <c r="QAN47" s="65"/>
      <c r="QAO47" s="65"/>
      <c r="QAP47" s="65"/>
      <c r="QAQ47" s="65"/>
      <c r="QAR47" s="65"/>
      <c r="QAS47" s="65"/>
      <c r="QAT47" s="65"/>
      <c r="QAU47" s="65"/>
      <c r="QAV47" s="65"/>
      <c r="QAW47" s="65"/>
      <c r="QAX47" s="65"/>
      <c r="QAY47" s="65"/>
      <c r="QAZ47" s="65"/>
      <c r="QBA47" s="65"/>
      <c r="QBB47" s="65"/>
      <c r="QBC47" s="65"/>
      <c r="QBD47" s="65"/>
      <c r="QBE47" s="65"/>
      <c r="QBF47" s="65"/>
      <c r="QBG47" s="65"/>
      <c r="QBH47" s="65"/>
      <c r="QBI47" s="65"/>
      <c r="QBJ47" s="65"/>
      <c r="QBK47" s="65"/>
      <c r="QBL47" s="65"/>
      <c r="QBM47" s="65"/>
      <c r="QBN47" s="65"/>
      <c r="QBO47" s="65"/>
      <c r="QBP47" s="65"/>
      <c r="QBQ47" s="65"/>
      <c r="QBR47" s="65"/>
      <c r="QBS47" s="65"/>
      <c r="QBT47" s="65"/>
      <c r="QBU47" s="65"/>
      <c r="QBV47" s="65"/>
      <c r="QBW47" s="65"/>
      <c r="QBX47" s="65"/>
      <c r="QBY47" s="65"/>
      <c r="QBZ47" s="65"/>
      <c r="QCA47" s="65"/>
      <c r="QCB47" s="65"/>
      <c r="QCC47" s="65"/>
      <c r="QCD47" s="65"/>
      <c r="QCE47" s="65"/>
      <c r="QCF47" s="65"/>
      <c r="QCG47" s="65"/>
      <c r="QCH47" s="65"/>
      <c r="QCI47" s="65"/>
      <c r="QCJ47" s="65"/>
      <c r="QCK47" s="65"/>
      <c r="QCL47" s="65"/>
      <c r="QCM47" s="65"/>
      <c r="QCN47" s="65"/>
      <c r="QCO47" s="65"/>
      <c r="QCP47" s="65"/>
      <c r="QCQ47" s="65"/>
      <c r="QCR47" s="65"/>
      <c r="QCS47" s="65"/>
      <c r="QCT47" s="65"/>
      <c r="QCU47" s="65"/>
      <c r="QCV47" s="65"/>
      <c r="QCW47" s="65"/>
      <c r="QCX47" s="65"/>
      <c r="QCY47" s="65"/>
      <c r="QCZ47" s="65"/>
      <c r="QDA47" s="65"/>
      <c r="QDB47" s="65"/>
      <c r="QDC47" s="65"/>
      <c r="QDD47" s="65"/>
      <c r="QDE47" s="65"/>
      <c r="QDF47" s="65"/>
      <c r="QDG47" s="65"/>
      <c r="QDH47" s="65"/>
      <c r="QDI47" s="65"/>
      <c r="QDJ47" s="65"/>
      <c r="QDK47" s="65"/>
      <c r="QDL47" s="65"/>
      <c r="QDM47" s="65"/>
      <c r="QDN47" s="65"/>
      <c r="QDO47" s="65"/>
      <c r="QDP47" s="65"/>
      <c r="QDQ47" s="65"/>
      <c r="QDR47" s="65"/>
      <c r="QDS47" s="65"/>
      <c r="QDT47" s="65"/>
      <c r="QDU47" s="65"/>
      <c r="QDV47" s="65"/>
      <c r="QDW47" s="65"/>
      <c r="QDX47" s="65"/>
      <c r="QDY47" s="65"/>
      <c r="QDZ47" s="65"/>
      <c r="QEA47" s="65"/>
      <c r="QEB47" s="65"/>
      <c r="QEC47" s="65"/>
      <c r="QED47" s="65"/>
      <c r="QEE47" s="65"/>
      <c r="QEF47" s="65"/>
      <c r="QEG47" s="65"/>
      <c r="QEH47" s="65"/>
      <c r="QEI47" s="65"/>
      <c r="QEJ47" s="65"/>
      <c r="QEK47" s="65"/>
      <c r="QEL47" s="65"/>
      <c r="QEM47" s="65"/>
      <c r="QEN47" s="65"/>
      <c r="QEO47" s="65"/>
      <c r="QEP47" s="65"/>
      <c r="QEQ47" s="65"/>
      <c r="QER47" s="65"/>
      <c r="QES47" s="65"/>
      <c r="QET47" s="65"/>
      <c r="QEU47" s="65"/>
      <c r="QEV47" s="65"/>
      <c r="QEW47" s="65"/>
      <c r="QEX47" s="65"/>
      <c r="QEY47" s="65"/>
      <c r="QEZ47" s="65"/>
      <c r="QFA47" s="65"/>
      <c r="QFB47" s="65"/>
      <c r="QFC47" s="65"/>
      <c r="QFD47" s="65"/>
      <c r="QFE47" s="65"/>
      <c r="QFF47" s="65"/>
      <c r="QFG47" s="65"/>
      <c r="QFH47" s="65"/>
      <c r="QFI47" s="65"/>
      <c r="QFJ47" s="65"/>
      <c r="QFK47" s="65"/>
      <c r="QFL47" s="65"/>
      <c r="QFM47" s="65"/>
      <c r="QFN47" s="65"/>
      <c r="QFO47" s="65"/>
      <c r="QFP47" s="65"/>
      <c r="QFQ47" s="65"/>
      <c r="QFR47" s="65"/>
      <c r="QFS47" s="65"/>
      <c r="QFT47" s="65"/>
      <c r="QFU47" s="65"/>
      <c r="QFV47" s="65"/>
      <c r="QFW47" s="65"/>
      <c r="QFX47" s="65"/>
      <c r="QFY47" s="65"/>
      <c r="QFZ47" s="65"/>
      <c r="QGA47" s="65"/>
      <c r="QGB47" s="65"/>
      <c r="QGC47" s="65"/>
      <c r="QGD47" s="65"/>
      <c r="QGE47" s="65"/>
      <c r="QGF47" s="65"/>
      <c r="QGG47" s="65"/>
      <c r="QGH47" s="65"/>
      <c r="QGI47" s="65"/>
      <c r="QGJ47" s="65"/>
      <c r="QGK47" s="65"/>
      <c r="QGL47" s="65"/>
      <c r="QGM47" s="65"/>
      <c r="QGN47" s="65"/>
      <c r="QGO47" s="65"/>
      <c r="QGP47" s="65"/>
      <c r="QGQ47" s="65"/>
      <c r="QGR47" s="65"/>
      <c r="QGS47" s="65"/>
      <c r="QGT47" s="65"/>
      <c r="QGU47" s="65"/>
      <c r="QGV47" s="65"/>
      <c r="QGW47" s="65"/>
      <c r="QGX47" s="65"/>
      <c r="QGY47" s="65"/>
      <c r="QGZ47" s="65"/>
      <c r="QHA47" s="65"/>
      <c r="QHB47" s="65"/>
      <c r="QHC47" s="65"/>
      <c r="QHD47" s="65"/>
      <c r="QHE47" s="65"/>
      <c r="QHF47" s="65"/>
      <c r="QHG47" s="65"/>
      <c r="QHH47" s="65"/>
      <c r="QHI47" s="65"/>
      <c r="QHJ47" s="65"/>
      <c r="QHK47" s="65"/>
      <c r="QHL47" s="65"/>
      <c r="QHM47" s="65"/>
      <c r="QHN47" s="65"/>
      <c r="QHO47" s="65"/>
      <c r="QHP47" s="65"/>
      <c r="QHQ47" s="65"/>
      <c r="QHR47" s="65"/>
      <c r="QHS47" s="65"/>
      <c r="QHT47" s="65"/>
      <c r="QHU47" s="65"/>
      <c r="QHV47" s="65"/>
      <c r="QHW47" s="65"/>
      <c r="QHX47" s="65"/>
      <c r="QHY47" s="65"/>
      <c r="QHZ47" s="65"/>
      <c r="QIA47" s="65"/>
      <c r="QIB47" s="65"/>
      <c r="QIC47" s="65"/>
      <c r="QID47" s="65"/>
      <c r="QIE47" s="65"/>
      <c r="QIF47" s="65"/>
      <c r="QIG47" s="65"/>
      <c r="QIH47" s="65"/>
      <c r="QII47" s="65"/>
      <c r="QIJ47" s="65"/>
      <c r="QIK47" s="65"/>
      <c r="QIL47" s="65"/>
      <c r="QIM47" s="65"/>
      <c r="QIN47" s="65"/>
      <c r="QIO47" s="65"/>
      <c r="QIP47" s="65"/>
      <c r="QIQ47" s="65"/>
      <c r="QIR47" s="65"/>
      <c r="QIS47" s="65"/>
      <c r="QIT47" s="65"/>
      <c r="QIU47" s="65"/>
      <c r="QIV47" s="65"/>
      <c r="QIW47" s="65"/>
      <c r="QIX47" s="65"/>
      <c r="QIY47" s="65"/>
      <c r="QIZ47" s="65"/>
      <c r="QJA47" s="65"/>
      <c r="QJB47" s="65"/>
      <c r="QJC47" s="65"/>
      <c r="QJD47" s="65"/>
      <c r="QJE47" s="65"/>
      <c r="QJF47" s="65"/>
      <c r="QJG47" s="65"/>
      <c r="QJH47" s="65"/>
      <c r="QJI47" s="65"/>
      <c r="QJJ47" s="65"/>
      <c r="QJK47" s="65"/>
      <c r="QJL47" s="65"/>
      <c r="QJM47" s="65"/>
      <c r="QJN47" s="65"/>
      <c r="QJO47" s="65"/>
      <c r="QJP47" s="65"/>
      <c r="QJQ47" s="65"/>
      <c r="QJR47" s="65"/>
      <c r="QJS47" s="65"/>
      <c r="QJT47" s="65"/>
      <c r="QJU47" s="65"/>
      <c r="QJV47" s="65"/>
      <c r="QJW47" s="65"/>
      <c r="QJX47" s="65"/>
      <c r="QJY47" s="65"/>
      <c r="QJZ47" s="65"/>
      <c r="QKA47" s="65"/>
      <c r="QKB47" s="65"/>
      <c r="QKC47" s="65"/>
      <c r="QKD47" s="65"/>
      <c r="QKE47" s="65"/>
      <c r="QKF47" s="65"/>
      <c r="QKG47" s="65"/>
      <c r="QKH47" s="65"/>
      <c r="QKI47" s="65"/>
      <c r="QKJ47" s="65"/>
      <c r="QKK47" s="65"/>
      <c r="QKL47" s="65"/>
      <c r="QKM47" s="65"/>
      <c r="QKN47" s="65"/>
      <c r="QKO47" s="65"/>
      <c r="QKP47" s="65"/>
      <c r="QKQ47" s="65"/>
      <c r="QKR47" s="65"/>
      <c r="QKS47" s="65"/>
      <c r="QKT47" s="65"/>
      <c r="QKU47" s="65"/>
      <c r="QKV47" s="65"/>
      <c r="QKW47" s="65"/>
      <c r="QKX47" s="65"/>
      <c r="QKY47" s="65"/>
      <c r="QKZ47" s="65"/>
      <c r="QLA47" s="65"/>
      <c r="QLB47" s="65"/>
      <c r="QLC47" s="65"/>
      <c r="QLD47" s="65"/>
      <c r="QLE47" s="65"/>
      <c r="QLF47" s="65"/>
      <c r="QLG47" s="65"/>
      <c r="QLH47" s="65"/>
      <c r="QLI47" s="65"/>
      <c r="QLJ47" s="65"/>
      <c r="QLK47" s="65"/>
      <c r="QLL47" s="65"/>
      <c r="QLM47" s="65"/>
      <c r="QLN47" s="65"/>
      <c r="QLO47" s="65"/>
      <c r="QLP47" s="65"/>
      <c r="QLQ47" s="65"/>
      <c r="QLR47" s="65"/>
      <c r="QLS47" s="65"/>
      <c r="QLT47" s="65"/>
      <c r="QLU47" s="65"/>
      <c r="QLV47" s="65"/>
      <c r="QLW47" s="65"/>
      <c r="QLX47" s="65"/>
      <c r="QLY47" s="65"/>
      <c r="QLZ47" s="65"/>
      <c r="QMA47" s="65"/>
      <c r="QMB47" s="65"/>
      <c r="QMC47" s="65"/>
      <c r="QMD47" s="65"/>
      <c r="QME47" s="65"/>
      <c r="QMF47" s="65"/>
      <c r="QMG47" s="65"/>
      <c r="QMH47" s="65"/>
      <c r="QMI47" s="65"/>
      <c r="QMJ47" s="65"/>
      <c r="QMK47" s="65"/>
      <c r="QML47" s="65"/>
      <c r="QMM47" s="65"/>
      <c r="QMN47" s="65"/>
      <c r="QMO47" s="65"/>
      <c r="QMP47" s="65"/>
      <c r="QMQ47" s="65"/>
      <c r="QMR47" s="65"/>
      <c r="QMS47" s="65"/>
      <c r="QMT47" s="65"/>
      <c r="QMU47" s="65"/>
      <c r="QMV47" s="65"/>
      <c r="QMW47" s="65"/>
      <c r="QMX47" s="65"/>
      <c r="QMY47" s="65"/>
      <c r="QMZ47" s="65"/>
      <c r="QNA47" s="65"/>
      <c r="QNB47" s="65"/>
      <c r="QNC47" s="65"/>
      <c r="QND47" s="65"/>
      <c r="QNE47" s="65"/>
      <c r="QNF47" s="65"/>
      <c r="QNG47" s="65"/>
      <c r="QNH47" s="65"/>
      <c r="QNI47" s="65"/>
      <c r="QNJ47" s="65"/>
      <c r="QNK47" s="65"/>
      <c r="QNL47" s="65"/>
      <c r="QNM47" s="65"/>
      <c r="QNN47" s="65"/>
      <c r="QNO47" s="65"/>
      <c r="QNP47" s="65"/>
      <c r="QNQ47" s="65"/>
      <c r="QNR47" s="65"/>
      <c r="QNS47" s="65"/>
      <c r="QNT47" s="65"/>
      <c r="QNU47" s="65"/>
      <c r="QNV47" s="65"/>
      <c r="QNW47" s="65"/>
      <c r="QNX47" s="65"/>
      <c r="QNY47" s="65"/>
      <c r="QNZ47" s="65"/>
      <c r="QOA47" s="65"/>
      <c r="QOB47" s="65"/>
      <c r="QOC47" s="65"/>
      <c r="QOD47" s="65"/>
      <c r="QOE47" s="65"/>
      <c r="QOF47" s="65"/>
      <c r="QOG47" s="65"/>
      <c r="QOH47" s="65"/>
      <c r="QOI47" s="65"/>
      <c r="QOJ47" s="65"/>
      <c r="QOK47" s="65"/>
      <c r="QOL47" s="65"/>
      <c r="QOM47" s="65"/>
      <c r="QON47" s="65"/>
      <c r="QOO47" s="65"/>
      <c r="QOP47" s="65"/>
      <c r="QOQ47" s="65"/>
      <c r="QOR47" s="65"/>
      <c r="QOS47" s="65"/>
      <c r="QOT47" s="65"/>
      <c r="QOU47" s="65"/>
      <c r="QOV47" s="65"/>
      <c r="QOW47" s="65"/>
      <c r="QOX47" s="65"/>
      <c r="QOY47" s="65"/>
      <c r="QOZ47" s="65"/>
      <c r="QPA47" s="65"/>
      <c r="QPB47" s="65"/>
      <c r="QPC47" s="65"/>
      <c r="QPD47" s="65"/>
      <c r="QPE47" s="65"/>
      <c r="QPF47" s="65"/>
      <c r="QPG47" s="65"/>
      <c r="QPH47" s="65"/>
      <c r="QPI47" s="65"/>
      <c r="QPJ47" s="65"/>
      <c r="QPK47" s="65"/>
      <c r="QPL47" s="65"/>
      <c r="QPM47" s="65"/>
      <c r="QPN47" s="65"/>
      <c r="QPO47" s="65"/>
      <c r="QPP47" s="65"/>
      <c r="QPQ47" s="65"/>
      <c r="QPR47" s="65"/>
      <c r="QPS47" s="65"/>
      <c r="QPT47" s="65"/>
      <c r="QPU47" s="65"/>
      <c r="QPV47" s="65"/>
      <c r="QPW47" s="65"/>
      <c r="QPX47" s="65"/>
      <c r="QPY47" s="65"/>
      <c r="QPZ47" s="65"/>
      <c r="QQA47" s="65"/>
      <c r="QQB47" s="65"/>
      <c r="QQC47" s="65"/>
      <c r="QQD47" s="65"/>
      <c r="QQE47" s="65"/>
      <c r="QQF47" s="65"/>
      <c r="QQG47" s="65"/>
      <c r="QQH47" s="65"/>
      <c r="QQI47" s="65"/>
      <c r="QQJ47" s="65"/>
      <c r="QQK47" s="65"/>
      <c r="QQL47" s="65"/>
      <c r="QQM47" s="65"/>
      <c r="QQN47" s="65"/>
      <c r="QQO47" s="65"/>
      <c r="QQP47" s="65"/>
      <c r="QQQ47" s="65"/>
      <c r="QQR47" s="65"/>
      <c r="QQS47" s="65"/>
      <c r="QQT47" s="65"/>
      <c r="QQU47" s="65"/>
      <c r="QQV47" s="65"/>
      <c r="QQW47" s="65"/>
      <c r="QQX47" s="65"/>
      <c r="QQY47" s="65"/>
      <c r="QQZ47" s="65"/>
      <c r="QRA47" s="65"/>
      <c r="QRB47" s="65"/>
      <c r="QRC47" s="65"/>
      <c r="QRD47" s="65"/>
      <c r="QRE47" s="65"/>
      <c r="QRF47" s="65"/>
      <c r="QRG47" s="65"/>
      <c r="QRH47" s="65"/>
      <c r="QRI47" s="65"/>
      <c r="QRJ47" s="65"/>
      <c r="QRK47" s="65"/>
      <c r="QRL47" s="65"/>
      <c r="QRM47" s="65"/>
      <c r="QRN47" s="65"/>
      <c r="QRO47" s="65"/>
      <c r="QRP47" s="65"/>
      <c r="QRQ47" s="65"/>
      <c r="QRR47" s="65"/>
      <c r="QRS47" s="65"/>
      <c r="QRT47" s="65"/>
      <c r="QRU47" s="65"/>
      <c r="QRV47" s="65"/>
      <c r="QRW47" s="65"/>
      <c r="QRX47" s="65"/>
      <c r="QRY47" s="65"/>
      <c r="QRZ47" s="65"/>
      <c r="QSA47" s="65"/>
      <c r="QSB47" s="65"/>
      <c r="QSC47" s="65"/>
      <c r="QSD47" s="65"/>
      <c r="QSE47" s="65"/>
      <c r="QSF47" s="65"/>
      <c r="QSG47" s="65"/>
      <c r="QSH47" s="65"/>
      <c r="QSI47" s="65"/>
      <c r="QSJ47" s="65"/>
      <c r="QSK47" s="65"/>
      <c r="QSL47" s="65"/>
      <c r="QSM47" s="65"/>
      <c r="QSN47" s="65"/>
      <c r="QSO47" s="65"/>
      <c r="QSP47" s="65"/>
      <c r="QSQ47" s="65"/>
      <c r="QSR47" s="65"/>
      <c r="QSS47" s="65"/>
      <c r="QST47" s="65"/>
      <c r="QSU47" s="65"/>
      <c r="QSV47" s="65"/>
      <c r="QSW47" s="65"/>
      <c r="QSX47" s="65"/>
      <c r="QSY47" s="65"/>
      <c r="QSZ47" s="65"/>
      <c r="QTA47" s="65"/>
      <c r="QTB47" s="65"/>
      <c r="QTC47" s="65"/>
      <c r="QTD47" s="65"/>
      <c r="QTE47" s="65"/>
      <c r="QTF47" s="65"/>
      <c r="QTG47" s="65"/>
      <c r="QTH47" s="65"/>
      <c r="QTI47" s="65"/>
      <c r="QTJ47" s="65"/>
      <c r="QTK47" s="65"/>
      <c r="QTL47" s="65"/>
      <c r="QTM47" s="65"/>
      <c r="QTN47" s="65"/>
      <c r="QTO47" s="65"/>
      <c r="QTP47" s="65"/>
      <c r="QTQ47" s="65"/>
      <c r="QTR47" s="65"/>
      <c r="QTS47" s="65"/>
      <c r="QTT47" s="65"/>
      <c r="QTU47" s="65"/>
      <c r="QTV47" s="65"/>
      <c r="QTW47" s="65"/>
      <c r="QTX47" s="65"/>
      <c r="QTY47" s="65"/>
      <c r="QTZ47" s="65"/>
      <c r="QUA47" s="65"/>
      <c r="QUB47" s="65"/>
      <c r="QUC47" s="65"/>
      <c r="QUD47" s="65"/>
      <c r="QUE47" s="65"/>
      <c r="QUF47" s="65"/>
      <c r="QUG47" s="65"/>
      <c r="QUH47" s="65"/>
      <c r="QUI47" s="65"/>
      <c r="QUJ47" s="65"/>
      <c r="QUK47" s="65"/>
      <c r="QUL47" s="65"/>
      <c r="QUM47" s="65"/>
      <c r="QUN47" s="65"/>
      <c r="QUO47" s="65"/>
      <c r="QUP47" s="65"/>
      <c r="QUQ47" s="65"/>
      <c r="QUR47" s="65"/>
      <c r="QUS47" s="65"/>
      <c r="QUT47" s="65"/>
      <c r="QUU47" s="65"/>
      <c r="QUV47" s="65"/>
      <c r="QUW47" s="65"/>
      <c r="QUX47" s="65"/>
      <c r="QUY47" s="65"/>
      <c r="QUZ47" s="65"/>
      <c r="QVA47" s="65"/>
      <c r="QVB47" s="65"/>
      <c r="QVC47" s="65"/>
      <c r="QVD47" s="65"/>
      <c r="QVE47" s="65"/>
      <c r="QVF47" s="65"/>
      <c r="QVG47" s="65"/>
      <c r="QVH47" s="65"/>
      <c r="QVI47" s="65"/>
      <c r="QVJ47" s="65"/>
      <c r="QVK47" s="65"/>
      <c r="QVL47" s="65"/>
      <c r="QVM47" s="65"/>
      <c r="QVN47" s="65"/>
      <c r="QVO47" s="65"/>
      <c r="QVP47" s="65"/>
      <c r="QVQ47" s="65"/>
      <c r="QVR47" s="65"/>
      <c r="QVS47" s="65"/>
      <c r="QVT47" s="65"/>
      <c r="QVU47" s="65"/>
      <c r="QVV47" s="65"/>
      <c r="QVW47" s="65"/>
      <c r="QVX47" s="65"/>
      <c r="QVY47" s="65"/>
      <c r="QVZ47" s="65"/>
      <c r="QWA47" s="65"/>
      <c r="QWB47" s="65"/>
      <c r="QWC47" s="65"/>
      <c r="QWD47" s="65"/>
      <c r="QWE47" s="65"/>
      <c r="QWF47" s="65"/>
      <c r="QWG47" s="65"/>
      <c r="QWH47" s="65"/>
      <c r="QWI47" s="65"/>
      <c r="QWJ47" s="65"/>
      <c r="QWK47" s="65"/>
      <c r="QWL47" s="65"/>
      <c r="QWM47" s="65"/>
      <c r="QWN47" s="65"/>
      <c r="QWO47" s="65"/>
      <c r="QWP47" s="65"/>
      <c r="QWQ47" s="65"/>
      <c r="QWR47" s="65"/>
      <c r="QWS47" s="65"/>
      <c r="QWT47" s="65"/>
      <c r="QWU47" s="65"/>
      <c r="QWV47" s="65"/>
      <c r="QWW47" s="65"/>
      <c r="QWX47" s="65"/>
      <c r="QWY47" s="65"/>
      <c r="QWZ47" s="65"/>
      <c r="QXA47" s="65"/>
      <c r="QXB47" s="65"/>
      <c r="QXC47" s="65"/>
      <c r="QXD47" s="65"/>
      <c r="QXE47" s="65"/>
      <c r="QXF47" s="65"/>
      <c r="QXG47" s="65"/>
      <c r="QXH47" s="65"/>
      <c r="QXI47" s="65"/>
      <c r="QXJ47" s="65"/>
      <c r="QXK47" s="65"/>
      <c r="QXL47" s="65"/>
      <c r="QXM47" s="65"/>
      <c r="QXN47" s="65"/>
      <c r="QXO47" s="65"/>
      <c r="QXP47" s="65"/>
      <c r="QXQ47" s="65"/>
      <c r="QXR47" s="65"/>
      <c r="QXS47" s="65"/>
      <c r="QXT47" s="65"/>
      <c r="QXU47" s="65"/>
      <c r="QXV47" s="65"/>
      <c r="QXW47" s="65"/>
      <c r="QXX47" s="65"/>
      <c r="QXY47" s="65"/>
      <c r="QXZ47" s="65"/>
      <c r="QYA47" s="65"/>
      <c r="QYB47" s="65"/>
      <c r="QYC47" s="65"/>
      <c r="QYD47" s="65"/>
      <c r="QYE47" s="65"/>
      <c r="QYF47" s="65"/>
      <c r="QYG47" s="65"/>
      <c r="QYH47" s="65"/>
      <c r="QYI47" s="65"/>
      <c r="QYJ47" s="65"/>
      <c r="QYK47" s="65"/>
      <c r="QYL47" s="65"/>
      <c r="QYM47" s="65"/>
      <c r="QYN47" s="65"/>
      <c r="QYO47" s="65"/>
      <c r="QYP47" s="65"/>
      <c r="QYQ47" s="65"/>
      <c r="QYR47" s="65"/>
      <c r="QYS47" s="65"/>
      <c r="QYT47" s="65"/>
      <c r="QYU47" s="65"/>
      <c r="QYV47" s="65"/>
      <c r="QYW47" s="65"/>
      <c r="QYX47" s="65"/>
      <c r="QYY47" s="65"/>
      <c r="QYZ47" s="65"/>
      <c r="QZA47" s="65"/>
      <c r="QZB47" s="65"/>
      <c r="QZC47" s="65"/>
      <c r="QZD47" s="65"/>
      <c r="QZE47" s="65"/>
      <c r="QZF47" s="65"/>
      <c r="QZG47" s="65"/>
      <c r="QZH47" s="65"/>
      <c r="QZI47" s="65"/>
      <c r="QZJ47" s="65"/>
      <c r="QZK47" s="65"/>
      <c r="QZL47" s="65"/>
      <c r="QZM47" s="65"/>
      <c r="QZN47" s="65"/>
      <c r="QZO47" s="65"/>
      <c r="QZP47" s="65"/>
      <c r="QZQ47" s="65"/>
      <c r="QZR47" s="65"/>
      <c r="QZS47" s="65"/>
      <c r="QZT47" s="65"/>
      <c r="QZU47" s="65"/>
      <c r="QZV47" s="65"/>
      <c r="QZW47" s="65"/>
      <c r="QZX47" s="65"/>
      <c r="QZY47" s="65"/>
      <c r="QZZ47" s="65"/>
      <c r="RAA47" s="65"/>
      <c r="RAB47" s="65"/>
      <c r="RAC47" s="65"/>
      <c r="RAD47" s="65"/>
      <c r="RAE47" s="65"/>
      <c r="RAF47" s="65"/>
      <c r="RAG47" s="65"/>
      <c r="RAH47" s="65"/>
      <c r="RAI47" s="65"/>
      <c r="RAJ47" s="65"/>
      <c r="RAK47" s="65"/>
      <c r="RAL47" s="65"/>
      <c r="RAM47" s="65"/>
      <c r="RAN47" s="65"/>
      <c r="RAO47" s="65"/>
      <c r="RAP47" s="65"/>
      <c r="RAQ47" s="65"/>
      <c r="RAR47" s="65"/>
      <c r="RAS47" s="65"/>
      <c r="RAT47" s="65"/>
      <c r="RAU47" s="65"/>
      <c r="RAV47" s="65"/>
      <c r="RAW47" s="65"/>
      <c r="RAX47" s="65"/>
      <c r="RAY47" s="65"/>
      <c r="RAZ47" s="65"/>
      <c r="RBA47" s="65"/>
      <c r="RBB47" s="65"/>
      <c r="RBC47" s="65"/>
      <c r="RBD47" s="65"/>
      <c r="RBE47" s="65"/>
      <c r="RBF47" s="65"/>
      <c r="RBG47" s="65"/>
      <c r="RBH47" s="65"/>
      <c r="RBI47" s="65"/>
      <c r="RBJ47" s="65"/>
      <c r="RBK47" s="65"/>
      <c r="RBL47" s="65"/>
      <c r="RBM47" s="65"/>
      <c r="RBN47" s="65"/>
      <c r="RBO47" s="65"/>
      <c r="RBP47" s="65"/>
      <c r="RBQ47" s="65"/>
      <c r="RBR47" s="65"/>
      <c r="RBS47" s="65"/>
      <c r="RBT47" s="65"/>
      <c r="RBU47" s="65"/>
      <c r="RBV47" s="65"/>
      <c r="RBW47" s="65"/>
      <c r="RBX47" s="65"/>
      <c r="RBY47" s="65"/>
      <c r="RBZ47" s="65"/>
      <c r="RCA47" s="65"/>
      <c r="RCB47" s="65"/>
      <c r="RCC47" s="65"/>
      <c r="RCD47" s="65"/>
      <c r="RCE47" s="65"/>
      <c r="RCF47" s="65"/>
      <c r="RCG47" s="65"/>
      <c r="RCH47" s="65"/>
      <c r="RCI47" s="65"/>
      <c r="RCJ47" s="65"/>
      <c r="RCK47" s="65"/>
      <c r="RCL47" s="65"/>
      <c r="RCM47" s="65"/>
      <c r="RCN47" s="65"/>
      <c r="RCO47" s="65"/>
      <c r="RCP47" s="65"/>
      <c r="RCQ47" s="65"/>
      <c r="RCR47" s="65"/>
      <c r="RCS47" s="65"/>
      <c r="RCT47" s="65"/>
      <c r="RCU47" s="65"/>
      <c r="RCV47" s="65"/>
      <c r="RCW47" s="65"/>
      <c r="RCX47" s="65"/>
      <c r="RCY47" s="65"/>
      <c r="RCZ47" s="65"/>
      <c r="RDA47" s="65"/>
      <c r="RDB47" s="65"/>
      <c r="RDC47" s="65"/>
      <c r="RDD47" s="65"/>
      <c r="RDE47" s="65"/>
      <c r="RDF47" s="65"/>
      <c r="RDG47" s="65"/>
      <c r="RDH47" s="65"/>
      <c r="RDI47" s="65"/>
      <c r="RDJ47" s="65"/>
      <c r="RDK47" s="65"/>
      <c r="RDL47" s="65"/>
      <c r="RDM47" s="65"/>
      <c r="RDN47" s="65"/>
      <c r="RDO47" s="65"/>
      <c r="RDP47" s="65"/>
      <c r="RDQ47" s="65"/>
      <c r="RDR47" s="65"/>
      <c r="RDS47" s="65"/>
      <c r="RDT47" s="65"/>
      <c r="RDU47" s="65"/>
      <c r="RDV47" s="65"/>
      <c r="RDW47" s="65"/>
      <c r="RDX47" s="65"/>
      <c r="RDY47" s="65"/>
      <c r="RDZ47" s="65"/>
      <c r="REA47" s="65"/>
      <c r="REB47" s="65"/>
      <c r="REC47" s="65"/>
      <c r="RED47" s="65"/>
      <c r="REE47" s="65"/>
      <c r="REF47" s="65"/>
      <c r="REG47" s="65"/>
      <c r="REH47" s="65"/>
      <c r="REI47" s="65"/>
      <c r="REJ47" s="65"/>
      <c r="REK47" s="65"/>
      <c r="REL47" s="65"/>
      <c r="REM47" s="65"/>
      <c r="REN47" s="65"/>
      <c r="REO47" s="65"/>
      <c r="REP47" s="65"/>
      <c r="REQ47" s="65"/>
      <c r="RER47" s="65"/>
      <c r="RES47" s="65"/>
      <c r="RET47" s="65"/>
      <c r="REU47" s="65"/>
      <c r="REV47" s="65"/>
      <c r="REW47" s="65"/>
      <c r="REX47" s="65"/>
      <c r="REY47" s="65"/>
      <c r="REZ47" s="65"/>
      <c r="RFA47" s="65"/>
      <c r="RFB47" s="65"/>
      <c r="RFC47" s="65"/>
      <c r="RFD47" s="65"/>
      <c r="RFE47" s="65"/>
      <c r="RFF47" s="65"/>
      <c r="RFG47" s="65"/>
      <c r="RFH47" s="65"/>
      <c r="RFI47" s="65"/>
      <c r="RFJ47" s="65"/>
      <c r="RFK47" s="65"/>
      <c r="RFL47" s="65"/>
      <c r="RFM47" s="65"/>
      <c r="RFN47" s="65"/>
      <c r="RFO47" s="65"/>
      <c r="RFP47" s="65"/>
      <c r="RFQ47" s="65"/>
      <c r="RFR47" s="65"/>
      <c r="RFS47" s="65"/>
      <c r="RFT47" s="65"/>
      <c r="RFU47" s="65"/>
      <c r="RFV47" s="65"/>
      <c r="RFW47" s="65"/>
      <c r="RFX47" s="65"/>
      <c r="RFY47" s="65"/>
      <c r="RFZ47" s="65"/>
      <c r="RGA47" s="65"/>
      <c r="RGB47" s="65"/>
      <c r="RGC47" s="65"/>
      <c r="RGD47" s="65"/>
      <c r="RGE47" s="65"/>
      <c r="RGF47" s="65"/>
      <c r="RGG47" s="65"/>
      <c r="RGH47" s="65"/>
      <c r="RGI47" s="65"/>
      <c r="RGJ47" s="65"/>
      <c r="RGK47" s="65"/>
      <c r="RGL47" s="65"/>
      <c r="RGM47" s="65"/>
      <c r="RGN47" s="65"/>
      <c r="RGO47" s="65"/>
      <c r="RGP47" s="65"/>
      <c r="RGQ47" s="65"/>
      <c r="RGR47" s="65"/>
      <c r="RGS47" s="65"/>
      <c r="RGT47" s="65"/>
      <c r="RGU47" s="65"/>
      <c r="RGV47" s="65"/>
      <c r="RGW47" s="65"/>
      <c r="RGX47" s="65"/>
      <c r="RGY47" s="65"/>
      <c r="RGZ47" s="65"/>
      <c r="RHA47" s="65"/>
      <c r="RHB47" s="65"/>
      <c r="RHC47" s="65"/>
      <c r="RHD47" s="65"/>
      <c r="RHE47" s="65"/>
      <c r="RHF47" s="65"/>
      <c r="RHG47" s="65"/>
      <c r="RHH47" s="65"/>
      <c r="RHI47" s="65"/>
      <c r="RHJ47" s="65"/>
      <c r="RHK47" s="65"/>
      <c r="RHL47" s="65"/>
      <c r="RHM47" s="65"/>
      <c r="RHN47" s="65"/>
      <c r="RHO47" s="65"/>
      <c r="RHP47" s="65"/>
      <c r="RHQ47" s="65"/>
      <c r="RHR47" s="65"/>
      <c r="RHS47" s="65"/>
      <c r="RHT47" s="65"/>
      <c r="RHU47" s="65"/>
      <c r="RHV47" s="65"/>
      <c r="RHW47" s="65"/>
      <c r="RHX47" s="65"/>
      <c r="RHY47" s="65"/>
      <c r="RHZ47" s="65"/>
      <c r="RIA47" s="65"/>
      <c r="RIB47" s="65"/>
      <c r="RIC47" s="65"/>
      <c r="RID47" s="65"/>
      <c r="RIE47" s="65"/>
      <c r="RIF47" s="65"/>
      <c r="RIG47" s="65"/>
      <c r="RIH47" s="65"/>
      <c r="RII47" s="65"/>
      <c r="RIJ47" s="65"/>
      <c r="RIK47" s="65"/>
      <c r="RIL47" s="65"/>
      <c r="RIM47" s="65"/>
      <c r="RIN47" s="65"/>
      <c r="RIO47" s="65"/>
      <c r="RIP47" s="65"/>
      <c r="RIQ47" s="65"/>
      <c r="RIR47" s="65"/>
      <c r="RIS47" s="65"/>
      <c r="RIT47" s="65"/>
      <c r="RIU47" s="65"/>
      <c r="RIV47" s="65"/>
      <c r="RIW47" s="65"/>
      <c r="RIX47" s="65"/>
      <c r="RIY47" s="65"/>
      <c r="RIZ47" s="65"/>
      <c r="RJA47" s="65"/>
      <c r="RJB47" s="65"/>
      <c r="RJC47" s="65"/>
      <c r="RJD47" s="65"/>
      <c r="RJE47" s="65"/>
      <c r="RJF47" s="65"/>
      <c r="RJG47" s="65"/>
      <c r="RJH47" s="65"/>
      <c r="RJI47" s="65"/>
      <c r="RJJ47" s="65"/>
      <c r="RJK47" s="65"/>
      <c r="RJL47" s="65"/>
      <c r="RJM47" s="65"/>
      <c r="RJN47" s="65"/>
      <c r="RJO47" s="65"/>
      <c r="RJP47" s="65"/>
      <c r="RJQ47" s="65"/>
      <c r="RJR47" s="65"/>
      <c r="RJS47" s="65"/>
      <c r="RJT47" s="65"/>
      <c r="RJU47" s="65"/>
      <c r="RJV47" s="65"/>
      <c r="RJW47" s="65"/>
      <c r="RJX47" s="65"/>
      <c r="RJY47" s="65"/>
      <c r="RJZ47" s="65"/>
      <c r="RKA47" s="65"/>
      <c r="RKB47" s="65"/>
      <c r="RKC47" s="65"/>
      <c r="RKD47" s="65"/>
      <c r="RKE47" s="65"/>
      <c r="RKF47" s="65"/>
      <c r="RKG47" s="65"/>
      <c r="RKH47" s="65"/>
      <c r="RKI47" s="65"/>
      <c r="RKJ47" s="65"/>
      <c r="RKK47" s="65"/>
      <c r="RKL47" s="65"/>
      <c r="RKM47" s="65"/>
      <c r="RKN47" s="65"/>
      <c r="RKO47" s="65"/>
      <c r="RKP47" s="65"/>
      <c r="RKQ47" s="65"/>
      <c r="RKR47" s="65"/>
      <c r="RKS47" s="65"/>
      <c r="RKT47" s="65"/>
      <c r="RKU47" s="65"/>
      <c r="RKV47" s="65"/>
      <c r="RKW47" s="65"/>
      <c r="RKX47" s="65"/>
      <c r="RKY47" s="65"/>
      <c r="RKZ47" s="65"/>
      <c r="RLA47" s="65"/>
      <c r="RLB47" s="65"/>
      <c r="RLC47" s="65"/>
      <c r="RLD47" s="65"/>
      <c r="RLE47" s="65"/>
      <c r="RLF47" s="65"/>
      <c r="RLG47" s="65"/>
      <c r="RLH47" s="65"/>
      <c r="RLI47" s="65"/>
      <c r="RLJ47" s="65"/>
      <c r="RLK47" s="65"/>
      <c r="RLL47" s="65"/>
      <c r="RLM47" s="65"/>
      <c r="RLN47" s="65"/>
      <c r="RLO47" s="65"/>
      <c r="RLP47" s="65"/>
      <c r="RLQ47" s="65"/>
      <c r="RLR47" s="65"/>
      <c r="RLS47" s="65"/>
      <c r="RLT47" s="65"/>
      <c r="RLU47" s="65"/>
      <c r="RLV47" s="65"/>
      <c r="RLW47" s="65"/>
      <c r="RLX47" s="65"/>
      <c r="RLY47" s="65"/>
      <c r="RLZ47" s="65"/>
      <c r="RMA47" s="65"/>
      <c r="RMB47" s="65"/>
      <c r="RMC47" s="65"/>
      <c r="RMD47" s="65"/>
      <c r="RME47" s="65"/>
      <c r="RMF47" s="65"/>
      <c r="RMG47" s="65"/>
      <c r="RMH47" s="65"/>
      <c r="RMI47" s="65"/>
      <c r="RMJ47" s="65"/>
      <c r="RMK47" s="65"/>
      <c r="RML47" s="65"/>
      <c r="RMM47" s="65"/>
      <c r="RMN47" s="65"/>
      <c r="RMO47" s="65"/>
      <c r="RMP47" s="65"/>
      <c r="RMQ47" s="65"/>
      <c r="RMR47" s="65"/>
      <c r="RMS47" s="65"/>
      <c r="RMT47" s="65"/>
      <c r="RMU47" s="65"/>
      <c r="RMV47" s="65"/>
      <c r="RMW47" s="65"/>
      <c r="RMX47" s="65"/>
      <c r="RMY47" s="65"/>
      <c r="RMZ47" s="65"/>
      <c r="RNA47" s="65"/>
      <c r="RNB47" s="65"/>
      <c r="RNC47" s="65"/>
      <c r="RND47" s="65"/>
      <c r="RNE47" s="65"/>
      <c r="RNF47" s="65"/>
      <c r="RNG47" s="65"/>
      <c r="RNH47" s="65"/>
      <c r="RNI47" s="65"/>
      <c r="RNJ47" s="65"/>
      <c r="RNK47" s="65"/>
      <c r="RNL47" s="65"/>
      <c r="RNM47" s="65"/>
      <c r="RNN47" s="65"/>
      <c r="RNO47" s="65"/>
      <c r="RNP47" s="65"/>
      <c r="RNQ47" s="65"/>
      <c r="RNR47" s="65"/>
      <c r="RNS47" s="65"/>
      <c r="RNT47" s="65"/>
      <c r="RNU47" s="65"/>
      <c r="RNV47" s="65"/>
      <c r="RNW47" s="65"/>
      <c r="RNX47" s="65"/>
      <c r="RNY47" s="65"/>
      <c r="RNZ47" s="65"/>
      <c r="ROA47" s="65"/>
      <c r="ROB47" s="65"/>
      <c r="ROC47" s="65"/>
      <c r="ROD47" s="65"/>
      <c r="ROE47" s="65"/>
      <c r="ROF47" s="65"/>
      <c r="ROG47" s="65"/>
      <c r="ROH47" s="65"/>
      <c r="ROI47" s="65"/>
      <c r="ROJ47" s="65"/>
      <c r="ROK47" s="65"/>
      <c r="ROL47" s="65"/>
      <c r="ROM47" s="65"/>
      <c r="RON47" s="65"/>
      <c r="ROO47" s="65"/>
      <c r="ROP47" s="65"/>
      <c r="ROQ47" s="65"/>
      <c r="ROR47" s="65"/>
      <c r="ROS47" s="65"/>
      <c r="ROT47" s="65"/>
      <c r="ROU47" s="65"/>
      <c r="ROV47" s="65"/>
      <c r="ROW47" s="65"/>
      <c r="ROX47" s="65"/>
      <c r="ROY47" s="65"/>
      <c r="ROZ47" s="65"/>
      <c r="RPA47" s="65"/>
      <c r="RPB47" s="65"/>
      <c r="RPC47" s="65"/>
      <c r="RPD47" s="65"/>
      <c r="RPE47" s="65"/>
      <c r="RPF47" s="65"/>
      <c r="RPG47" s="65"/>
      <c r="RPH47" s="65"/>
      <c r="RPI47" s="65"/>
      <c r="RPJ47" s="65"/>
      <c r="RPK47" s="65"/>
      <c r="RPL47" s="65"/>
      <c r="RPM47" s="65"/>
      <c r="RPN47" s="65"/>
      <c r="RPO47" s="65"/>
      <c r="RPP47" s="65"/>
      <c r="RPQ47" s="65"/>
      <c r="RPR47" s="65"/>
      <c r="RPS47" s="65"/>
      <c r="RPT47" s="65"/>
      <c r="RPU47" s="65"/>
      <c r="RPV47" s="65"/>
      <c r="RPW47" s="65"/>
      <c r="RPX47" s="65"/>
      <c r="RPY47" s="65"/>
      <c r="RPZ47" s="65"/>
      <c r="RQA47" s="65"/>
      <c r="RQB47" s="65"/>
      <c r="RQC47" s="65"/>
      <c r="RQD47" s="65"/>
      <c r="RQE47" s="65"/>
      <c r="RQF47" s="65"/>
      <c r="RQG47" s="65"/>
      <c r="RQH47" s="65"/>
      <c r="RQI47" s="65"/>
      <c r="RQJ47" s="65"/>
      <c r="RQK47" s="65"/>
      <c r="RQL47" s="65"/>
      <c r="RQM47" s="65"/>
      <c r="RQN47" s="65"/>
      <c r="RQO47" s="65"/>
      <c r="RQP47" s="65"/>
      <c r="RQQ47" s="65"/>
      <c r="RQR47" s="65"/>
      <c r="RQS47" s="65"/>
      <c r="RQT47" s="65"/>
      <c r="RQU47" s="65"/>
      <c r="RQV47" s="65"/>
      <c r="RQW47" s="65"/>
      <c r="RQX47" s="65"/>
      <c r="RQY47" s="65"/>
      <c r="RQZ47" s="65"/>
      <c r="RRA47" s="65"/>
      <c r="RRB47" s="65"/>
      <c r="RRC47" s="65"/>
      <c r="RRD47" s="65"/>
      <c r="RRE47" s="65"/>
      <c r="RRF47" s="65"/>
      <c r="RRG47" s="65"/>
      <c r="RRH47" s="65"/>
      <c r="RRI47" s="65"/>
      <c r="RRJ47" s="65"/>
      <c r="RRK47" s="65"/>
      <c r="RRL47" s="65"/>
      <c r="RRM47" s="65"/>
      <c r="RRN47" s="65"/>
      <c r="RRO47" s="65"/>
      <c r="RRP47" s="65"/>
      <c r="RRQ47" s="65"/>
      <c r="RRR47" s="65"/>
      <c r="RRS47" s="65"/>
      <c r="RRT47" s="65"/>
      <c r="RRU47" s="65"/>
      <c r="RRV47" s="65"/>
      <c r="RRW47" s="65"/>
      <c r="RRX47" s="65"/>
      <c r="RRY47" s="65"/>
      <c r="RRZ47" s="65"/>
      <c r="RSA47" s="65"/>
      <c r="RSB47" s="65"/>
      <c r="RSC47" s="65"/>
      <c r="RSD47" s="65"/>
      <c r="RSE47" s="65"/>
      <c r="RSF47" s="65"/>
      <c r="RSG47" s="65"/>
      <c r="RSH47" s="65"/>
      <c r="RSI47" s="65"/>
      <c r="RSJ47" s="65"/>
      <c r="RSK47" s="65"/>
      <c r="RSL47" s="65"/>
      <c r="RSM47" s="65"/>
      <c r="RSN47" s="65"/>
      <c r="RSO47" s="65"/>
      <c r="RSP47" s="65"/>
      <c r="RSQ47" s="65"/>
      <c r="RSR47" s="65"/>
      <c r="RSS47" s="65"/>
      <c r="RST47" s="65"/>
      <c r="RSU47" s="65"/>
      <c r="RSV47" s="65"/>
      <c r="RSW47" s="65"/>
      <c r="RSX47" s="65"/>
      <c r="RSY47" s="65"/>
      <c r="RSZ47" s="65"/>
      <c r="RTA47" s="65"/>
      <c r="RTB47" s="65"/>
      <c r="RTC47" s="65"/>
      <c r="RTD47" s="65"/>
      <c r="RTE47" s="65"/>
      <c r="RTF47" s="65"/>
      <c r="RTG47" s="65"/>
      <c r="RTH47" s="65"/>
      <c r="RTI47" s="65"/>
      <c r="RTJ47" s="65"/>
      <c r="RTK47" s="65"/>
      <c r="RTL47" s="65"/>
      <c r="RTM47" s="65"/>
      <c r="RTN47" s="65"/>
      <c r="RTO47" s="65"/>
      <c r="RTP47" s="65"/>
      <c r="RTQ47" s="65"/>
      <c r="RTR47" s="65"/>
      <c r="RTS47" s="65"/>
      <c r="RTT47" s="65"/>
      <c r="RTU47" s="65"/>
      <c r="RTV47" s="65"/>
      <c r="RTW47" s="65"/>
      <c r="RTX47" s="65"/>
      <c r="RTY47" s="65"/>
      <c r="RTZ47" s="65"/>
      <c r="RUA47" s="65"/>
      <c r="RUB47" s="65"/>
      <c r="RUC47" s="65"/>
      <c r="RUD47" s="65"/>
      <c r="RUE47" s="65"/>
      <c r="RUF47" s="65"/>
      <c r="RUG47" s="65"/>
      <c r="RUH47" s="65"/>
      <c r="RUI47" s="65"/>
      <c r="RUJ47" s="65"/>
      <c r="RUK47" s="65"/>
      <c r="RUL47" s="65"/>
      <c r="RUM47" s="65"/>
      <c r="RUN47" s="65"/>
      <c r="RUO47" s="65"/>
      <c r="RUP47" s="65"/>
      <c r="RUQ47" s="65"/>
      <c r="RUR47" s="65"/>
      <c r="RUS47" s="65"/>
      <c r="RUT47" s="65"/>
      <c r="RUU47" s="65"/>
      <c r="RUV47" s="65"/>
      <c r="RUW47" s="65"/>
      <c r="RUX47" s="65"/>
      <c r="RUY47" s="65"/>
      <c r="RUZ47" s="65"/>
      <c r="RVA47" s="65"/>
      <c r="RVB47" s="65"/>
      <c r="RVC47" s="65"/>
      <c r="RVD47" s="65"/>
      <c r="RVE47" s="65"/>
      <c r="RVF47" s="65"/>
      <c r="RVG47" s="65"/>
      <c r="RVH47" s="65"/>
      <c r="RVI47" s="65"/>
      <c r="RVJ47" s="65"/>
      <c r="RVK47" s="65"/>
      <c r="RVL47" s="65"/>
      <c r="RVM47" s="65"/>
      <c r="RVN47" s="65"/>
      <c r="RVO47" s="65"/>
      <c r="RVP47" s="65"/>
      <c r="RVQ47" s="65"/>
      <c r="RVR47" s="65"/>
      <c r="RVS47" s="65"/>
      <c r="RVT47" s="65"/>
      <c r="RVU47" s="65"/>
      <c r="RVV47" s="65"/>
      <c r="RVW47" s="65"/>
      <c r="RVX47" s="65"/>
      <c r="RVY47" s="65"/>
      <c r="RVZ47" s="65"/>
      <c r="RWA47" s="65"/>
      <c r="RWB47" s="65"/>
      <c r="RWC47" s="65"/>
      <c r="RWD47" s="65"/>
      <c r="RWE47" s="65"/>
      <c r="RWF47" s="65"/>
      <c r="RWG47" s="65"/>
      <c r="RWH47" s="65"/>
      <c r="RWI47" s="65"/>
      <c r="RWJ47" s="65"/>
      <c r="RWK47" s="65"/>
      <c r="RWL47" s="65"/>
      <c r="RWM47" s="65"/>
      <c r="RWN47" s="65"/>
      <c r="RWO47" s="65"/>
      <c r="RWP47" s="65"/>
      <c r="RWQ47" s="65"/>
      <c r="RWR47" s="65"/>
      <c r="RWS47" s="65"/>
      <c r="RWT47" s="65"/>
      <c r="RWU47" s="65"/>
      <c r="RWV47" s="65"/>
      <c r="RWW47" s="65"/>
      <c r="RWX47" s="65"/>
      <c r="RWY47" s="65"/>
      <c r="RWZ47" s="65"/>
      <c r="RXA47" s="65"/>
      <c r="RXB47" s="65"/>
      <c r="RXC47" s="65"/>
      <c r="RXD47" s="65"/>
      <c r="RXE47" s="65"/>
      <c r="RXF47" s="65"/>
      <c r="RXG47" s="65"/>
      <c r="RXH47" s="65"/>
      <c r="RXI47" s="65"/>
      <c r="RXJ47" s="65"/>
      <c r="RXK47" s="65"/>
      <c r="RXL47" s="65"/>
      <c r="RXM47" s="65"/>
      <c r="RXN47" s="65"/>
      <c r="RXO47" s="65"/>
      <c r="RXP47" s="65"/>
      <c r="RXQ47" s="65"/>
      <c r="RXR47" s="65"/>
      <c r="RXS47" s="65"/>
      <c r="RXT47" s="65"/>
      <c r="RXU47" s="65"/>
      <c r="RXV47" s="65"/>
      <c r="RXW47" s="65"/>
      <c r="RXX47" s="65"/>
      <c r="RXY47" s="65"/>
      <c r="RXZ47" s="65"/>
      <c r="RYA47" s="65"/>
      <c r="RYB47" s="65"/>
      <c r="RYC47" s="65"/>
      <c r="RYD47" s="65"/>
      <c r="RYE47" s="65"/>
      <c r="RYF47" s="65"/>
      <c r="RYG47" s="65"/>
      <c r="RYH47" s="65"/>
      <c r="RYI47" s="65"/>
      <c r="RYJ47" s="65"/>
      <c r="RYK47" s="65"/>
      <c r="RYL47" s="65"/>
      <c r="RYM47" s="65"/>
      <c r="RYN47" s="65"/>
      <c r="RYO47" s="65"/>
      <c r="RYP47" s="65"/>
      <c r="RYQ47" s="65"/>
      <c r="RYR47" s="65"/>
      <c r="RYS47" s="65"/>
      <c r="RYT47" s="65"/>
      <c r="RYU47" s="65"/>
      <c r="RYV47" s="65"/>
      <c r="RYW47" s="65"/>
      <c r="RYX47" s="65"/>
      <c r="RYY47" s="65"/>
      <c r="RYZ47" s="65"/>
      <c r="RZA47" s="65"/>
      <c r="RZB47" s="65"/>
      <c r="RZC47" s="65"/>
      <c r="RZD47" s="65"/>
      <c r="RZE47" s="65"/>
      <c r="RZF47" s="65"/>
      <c r="RZG47" s="65"/>
      <c r="RZH47" s="65"/>
      <c r="RZI47" s="65"/>
      <c r="RZJ47" s="65"/>
      <c r="RZK47" s="65"/>
      <c r="RZL47" s="65"/>
      <c r="RZM47" s="65"/>
      <c r="RZN47" s="65"/>
      <c r="RZO47" s="65"/>
      <c r="RZP47" s="65"/>
      <c r="RZQ47" s="65"/>
      <c r="RZR47" s="65"/>
      <c r="RZS47" s="65"/>
      <c r="RZT47" s="65"/>
      <c r="RZU47" s="65"/>
      <c r="RZV47" s="65"/>
      <c r="RZW47" s="65"/>
      <c r="RZX47" s="65"/>
      <c r="RZY47" s="65"/>
      <c r="RZZ47" s="65"/>
      <c r="SAA47" s="65"/>
      <c r="SAB47" s="65"/>
      <c r="SAC47" s="65"/>
      <c r="SAD47" s="65"/>
      <c r="SAE47" s="65"/>
      <c r="SAF47" s="65"/>
      <c r="SAG47" s="65"/>
      <c r="SAH47" s="65"/>
      <c r="SAI47" s="65"/>
      <c r="SAJ47" s="65"/>
      <c r="SAK47" s="65"/>
      <c r="SAL47" s="65"/>
      <c r="SAM47" s="65"/>
      <c r="SAN47" s="65"/>
      <c r="SAO47" s="65"/>
      <c r="SAP47" s="65"/>
      <c r="SAQ47" s="65"/>
      <c r="SAR47" s="65"/>
      <c r="SAS47" s="65"/>
      <c r="SAT47" s="65"/>
      <c r="SAU47" s="65"/>
      <c r="SAV47" s="65"/>
      <c r="SAW47" s="65"/>
      <c r="SAX47" s="65"/>
      <c r="SAY47" s="65"/>
      <c r="SAZ47" s="65"/>
      <c r="SBA47" s="65"/>
      <c r="SBB47" s="65"/>
      <c r="SBC47" s="65"/>
      <c r="SBD47" s="65"/>
      <c r="SBE47" s="65"/>
      <c r="SBF47" s="65"/>
      <c r="SBG47" s="65"/>
      <c r="SBH47" s="65"/>
      <c r="SBI47" s="65"/>
      <c r="SBJ47" s="65"/>
      <c r="SBK47" s="65"/>
      <c r="SBL47" s="65"/>
      <c r="SBM47" s="65"/>
      <c r="SBN47" s="65"/>
      <c r="SBO47" s="65"/>
      <c r="SBP47" s="65"/>
      <c r="SBQ47" s="65"/>
      <c r="SBR47" s="65"/>
      <c r="SBS47" s="65"/>
      <c r="SBT47" s="65"/>
      <c r="SBU47" s="65"/>
      <c r="SBV47" s="65"/>
      <c r="SBW47" s="65"/>
      <c r="SBX47" s="65"/>
      <c r="SBY47" s="65"/>
      <c r="SBZ47" s="65"/>
      <c r="SCA47" s="65"/>
      <c r="SCB47" s="65"/>
      <c r="SCC47" s="65"/>
      <c r="SCD47" s="65"/>
      <c r="SCE47" s="65"/>
      <c r="SCF47" s="65"/>
      <c r="SCG47" s="65"/>
      <c r="SCH47" s="65"/>
      <c r="SCI47" s="65"/>
      <c r="SCJ47" s="65"/>
      <c r="SCK47" s="65"/>
      <c r="SCL47" s="65"/>
      <c r="SCM47" s="65"/>
      <c r="SCN47" s="65"/>
      <c r="SCO47" s="65"/>
      <c r="SCP47" s="65"/>
      <c r="SCQ47" s="65"/>
      <c r="SCR47" s="65"/>
      <c r="SCS47" s="65"/>
      <c r="SCT47" s="65"/>
      <c r="SCU47" s="65"/>
      <c r="SCV47" s="65"/>
      <c r="SCW47" s="65"/>
      <c r="SCX47" s="65"/>
      <c r="SCY47" s="65"/>
      <c r="SCZ47" s="65"/>
      <c r="SDA47" s="65"/>
      <c r="SDB47" s="65"/>
      <c r="SDC47" s="65"/>
      <c r="SDD47" s="65"/>
      <c r="SDE47" s="65"/>
      <c r="SDF47" s="65"/>
      <c r="SDG47" s="65"/>
      <c r="SDH47" s="65"/>
      <c r="SDI47" s="65"/>
      <c r="SDJ47" s="65"/>
      <c r="SDK47" s="65"/>
      <c r="SDL47" s="65"/>
      <c r="SDM47" s="65"/>
      <c r="SDN47" s="65"/>
      <c r="SDO47" s="65"/>
      <c r="SDP47" s="65"/>
      <c r="SDQ47" s="65"/>
      <c r="SDR47" s="65"/>
      <c r="SDS47" s="65"/>
      <c r="SDT47" s="65"/>
      <c r="SDU47" s="65"/>
      <c r="SDV47" s="65"/>
      <c r="SDW47" s="65"/>
      <c r="SDX47" s="65"/>
      <c r="SDY47" s="65"/>
      <c r="SDZ47" s="65"/>
      <c r="SEA47" s="65"/>
      <c r="SEB47" s="65"/>
      <c r="SEC47" s="65"/>
      <c r="SED47" s="65"/>
      <c r="SEE47" s="65"/>
      <c r="SEF47" s="65"/>
      <c r="SEG47" s="65"/>
      <c r="SEH47" s="65"/>
      <c r="SEI47" s="65"/>
      <c r="SEJ47" s="65"/>
      <c r="SEK47" s="65"/>
      <c r="SEL47" s="65"/>
      <c r="SEM47" s="65"/>
      <c r="SEN47" s="65"/>
      <c r="SEO47" s="65"/>
      <c r="SEP47" s="65"/>
      <c r="SEQ47" s="65"/>
      <c r="SER47" s="65"/>
      <c r="SES47" s="65"/>
      <c r="SET47" s="65"/>
      <c r="SEU47" s="65"/>
      <c r="SEV47" s="65"/>
      <c r="SEW47" s="65"/>
      <c r="SEX47" s="65"/>
      <c r="SEY47" s="65"/>
      <c r="SEZ47" s="65"/>
      <c r="SFA47" s="65"/>
      <c r="SFB47" s="65"/>
      <c r="SFC47" s="65"/>
      <c r="SFD47" s="65"/>
      <c r="SFE47" s="65"/>
      <c r="SFF47" s="65"/>
      <c r="SFG47" s="65"/>
      <c r="SFH47" s="65"/>
      <c r="SFI47" s="65"/>
      <c r="SFJ47" s="65"/>
      <c r="SFK47" s="65"/>
      <c r="SFL47" s="65"/>
      <c r="SFM47" s="65"/>
      <c r="SFN47" s="65"/>
      <c r="SFO47" s="65"/>
      <c r="SFP47" s="65"/>
      <c r="SFQ47" s="65"/>
      <c r="SFR47" s="65"/>
      <c r="SFS47" s="65"/>
      <c r="SFT47" s="65"/>
      <c r="SFU47" s="65"/>
      <c r="SFV47" s="65"/>
      <c r="SFW47" s="65"/>
      <c r="SFX47" s="65"/>
      <c r="SFY47" s="65"/>
      <c r="SFZ47" s="65"/>
      <c r="SGA47" s="65"/>
      <c r="SGB47" s="65"/>
      <c r="SGC47" s="65"/>
      <c r="SGD47" s="65"/>
      <c r="SGE47" s="65"/>
      <c r="SGF47" s="65"/>
      <c r="SGG47" s="65"/>
      <c r="SGH47" s="65"/>
      <c r="SGI47" s="65"/>
      <c r="SGJ47" s="65"/>
      <c r="SGK47" s="65"/>
      <c r="SGL47" s="65"/>
      <c r="SGM47" s="65"/>
      <c r="SGN47" s="65"/>
      <c r="SGO47" s="65"/>
      <c r="SGP47" s="65"/>
      <c r="SGQ47" s="65"/>
      <c r="SGR47" s="65"/>
      <c r="SGS47" s="65"/>
      <c r="SGT47" s="65"/>
      <c r="SGU47" s="65"/>
      <c r="SGV47" s="65"/>
      <c r="SGW47" s="65"/>
      <c r="SGX47" s="65"/>
      <c r="SGY47" s="65"/>
      <c r="SGZ47" s="65"/>
      <c r="SHA47" s="65"/>
      <c r="SHB47" s="65"/>
      <c r="SHC47" s="65"/>
      <c r="SHD47" s="65"/>
      <c r="SHE47" s="65"/>
      <c r="SHF47" s="65"/>
      <c r="SHG47" s="65"/>
      <c r="SHH47" s="65"/>
      <c r="SHI47" s="65"/>
      <c r="SHJ47" s="65"/>
      <c r="SHK47" s="65"/>
      <c r="SHL47" s="65"/>
      <c r="SHM47" s="65"/>
      <c r="SHN47" s="65"/>
      <c r="SHO47" s="65"/>
      <c r="SHP47" s="65"/>
      <c r="SHQ47" s="65"/>
      <c r="SHR47" s="65"/>
      <c r="SHS47" s="65"/>
      <c r="SHT47" s="65"/>
      <c r="SHU47" s="65"/>
      <c r="SHV47" s="65"/>
      <c r="SHW47" s="65"/>
      <c r="SHX47" s="65"/>
      <c r="SHY47" s="65"/>
      <c r="SHZ47" s="65"/>
      <c r="SIA47" s="65"/>
      <c r="SIB47" s="65"/>
      <c r="SIC47" s="65"/>
      <c r="SID47" s="65"/>
      <c r="SIE47" s="65"/>
      <c r="SIF47" s="65"/>
      <c r="SIG47" s="65"/>
      <c r="SIH47" s="65"/>
      <c r="SII47" s="65"/>
      <c r="SIJ47" s="65"/>
      <c r="SIK47" s="65"/>
      <c r="SIL47" s="65"/>
      <c r="SIM47" s="65"/>
      <c r="SIN47" s="65"/>
      <c r="SIO47" s="65"/>
      <c r="SIP47" s="65"/>
      <c r="SIQ47" s="65"/>
      <c r="SIR47" s="65"/>
      <c r="SIS47" s="65"/>
      <c r="SIT47" s="65"/>
      <c r="SIU47" s="65"/>
      <c r="SIV47" s="65"/>
      <c r="SIW47" s="65"/>
      <c r="SIX47" s="65"/>
      <c r="SIY47" s="65"/>
      <c r="SIZ47" s="65"/>
      <c r="SJA47" s="65"/>
      <c r="SJB47" s="65"/>
      <c r="SJC47" s="65"/>
      <c r="SJD47" s="65"/>
      <c r="SJE47" s="65"/>
      <c r="SJF47" s="65"/>
      <c r="SJG47" s="65"/>
      <c r="SJH47" s="65"/>
      <c r="SJI47" s="65"/>
      <c r="SJJ47" s="65"/>
      <c r="SJK47" s="65"/>
      <c r="SJL47" s="65"/>
      <c r="SJM47" s="65"/>
      <c r="SJN47" s="65"/>
      <c r="SJO47" s="65"/>
      <c r="SJP47" s="65"/>
      <c r="SJQ47" s="65"/>
      <c r="SJR47" s="65"/>
      <c r="SJS47" s="65"/>
      <c r="SJT47" s="65"/>
      <c r="SJU47" s="65"/>
      <c r="SJV47" s="65"/>
      <c r="SJW47" s="65"/>
      <c r="SJX47" s="65"/>
      <c r="SJY47" s="65"/>
      <c r="SJZ47" s="65"/>
      <c r="SKA47" s="65"/>
      <c r="SKB47" s="65"/>
      <c r="SKC47" s="65"/>
      <c r="SKD47" s="65"/>
      <c r="SKE47" s="65"/>
      <c r="SKF47" s="65"/>
      <c r="SKG47" s="65"/>
      <c r="SKH47" s="65"/>
      <c r="SKI47" s="65"/>
      <c r="SKJ47" s="65"/>
      <c r="SKK47" s="65"/>
      <c r="SKL47" s="65"/>
      <c r="SKM47" s="65"/>
      <c r="SKN47" s="65"/>
      <c r="SKO47" s="65"/>
      <c r="SKP47" s="65"/>
      <c r="SKQ47" s="65"/>
      <c r="SKR47" s="65"/>
      <c r="SKS47" s="65"/>
      <c r="SKT47" s="65"/>
      <c r="SKU47" s="65"/>
      <c r="SKV47" s="65"/>
      <c r="SKW47" s="65"/>
      <c r="SKX47" s="65"/>
      <c r="SKY47" s="65"/>
      <c r="SKZ47" s="65"/>
      <c r="SLA47" s="65"/>
      <c r="SLB47" s="65"/>
      <c r="SLC47" s="65"/>
      <c r="SLD47" s="65"/>
      <c r="SLE47" s="65"/>
      <c r="SLF47" s="65"/>
      <c r="SLG47" s="65"/>
      <c r="SLH47" s="65"/>
      <c r="SLI47" s="65"/>
      <c r="SLJ47" s="65"/>
      <c r="SLK47" s="65"/>
      <c r="SLL47" s="65"/>
      <c r="SLM47" s="65"/>
      <c r="SLN47" s="65"/>
      <c r="SLO47" s="65"/>
      <c r="SLP47" s="65"/>
      <c r="SLQ47" s="65"/>
      <c r="SLR47" s="65"/>
      <c r="SLS47" s="65"/>
      <c r="SLT47" s="65"/>
      <c r="SLU47" s="65"/>
      <c r="SLV47" s="65"/>
      <c r="SLW47" s="65"/>
      <c r="SLX47" s="65"/>
      <c r="SLY47" s="65"/>
      <c r="SLZ47" s="65"/>
      <c r="SMA47" s="65"/>
      <c r="SMB47" s="65"/>
      <c r="SMC47" s="65"/>
      <c r="SMD47" s="65"/>
      <c r="SME47" s="65"/>
      <c r="SMF47" s="65"/>
      <c r="SMG47" s="65"/>
      <c r="SMH47" s="65"/>
      <c r="SMI47" s="65"/>
      <c r="SMJ47" s="65"/>
      <c r="SMK47" s="65"/>
      <c r="SML47" s="65"/>
      <c r="SMM47" s="65"/>
      <c r="SMN47" s="65"/>
      <c r="SMO47" s="65"/>
      <c r="SMP47" s="65"/>
      <c r="SMQ47" s="65"/>
      <c r="SMR47" s="65"/>
      <c r="SMS47" s="65"/>
      <c r="SMT47" s="65"/>
      <c r="SMU47" s="65"/>
      <c r="SMV47" s="65"/>
      <c r="SMW47" s="65"/>
      <c r="SMX47" s="65"/>
      <c r="SMY47" s="65"/>
      <c r="SMZ47" s="65"/>
      <c r="SNA47" s="65"/>
      <c r="SNB47" s="65"/>
      <c r="SNC47" s="65"/>
      <c r="SND47" s="65"/>
      <c r="SNE47" s="65"/>
      <c r="SNF47" s="65"/>
      <c r="SNG47" s="65"/>
      <c r="SNH47" s="65"/>
      <c r="SNI47" s="65"/>
      <c r="SNJ47" s="65"/>
      <c r="SNK47" s="65"/>
      <c r="SNL47" s="65"/>
      <c r="SNM47" s="65"/>
      <c r="SNN47" s="65"/>
      <c r="SNO47" s="65"/>
      <c r="SNP47" s="65"/>
      <c r="SNQ47" s="65"/>
      <c r="SNR47" s="65"/>
      <c r="SNS47" s="65"/>
      <c r="SNT47" s="65"/>
      <c r="SNU47" s="65"/>
      <c r="SNV47" s="65"/>
      <c r="SNW47" s="65"/>
      <c r="SNX47" s="65"/>
      <c r="SNY47" s="65"/>
      <c r="SNZ47" s="65"/>
      <c r="SOA47" s="65"/>
      <c r="SOB47" s="65"/>
      <c r="SOC47" s="65"/>
      <c r="SOD47" s="65"/>
      <c r="SOE47" s="65"/>
      <c r="SOF47" s="65"/>
      <c r="SOG47" s="65"/>
      <c r="SOH47" s="65"/>
      <c r="SOI47" s="65"/>
      <c r="SOJ47" s="65"/>
      <c r="SOK47" s="65"/>
      <c r="SOL47" s="65"/>
      <c r="SOM47" s="65"/>
      <c r="SON47" s="65"/>
      <c r="SOO47" s="65"/>
      <c r="SOP47" s="65"/>
      <c r="SOQ47" s="65"/>
      <c r="SOR47" s="65"/>
      <c r="SOS47" s="65"/>
      <c r="SOT47" s="65"/>
      <c r="SOU47" s="65"/>
      <c r="SOV47" s="65"/>
      <c r="SOW47" s="65"/>
      <c r="SOX47" s="65"/>
      <c r="SOY47" s="65"/>
      <c r="SOZ47" s="65"/>
      <c r="SPA47" s="65"/>
      <c r="SPB47" s="65"/>
      <c r="SPC47" s="65"/>
      <c r="SPD47" s="65"/>
      <c r="SPE47" s="65"/>
      <c r="SPF47" s="65"/>
      <c r="SPG47" s="65"/>
      <c r="SPH47" s="65"/>
      <c r="SPI47" s="65"/>
      <c r="SPJ47" s="65"/>
      <c r="SPK47" s="65"/>
      <c r="SPL47" s="65"/>
      <c r="SPM47" s="65"/>
      <c r="SPN47" s="65"/>
      <c r="SPO47" s="65"/>
      <c r="SPP47" s="65"/>
      <c r="SPQ47" s="65"/>
      <c r="SPR47" s="65"/>
      <c r="SPS47" s="65"/>
      <c r="SPT47" s="65"/>
      <c r="SPU47" s="65"/>
      <c r="SPV47" s="65"/>
      <c r="SPW47" s="65"/>
      <c r="SPX47" s="65"/>
      <c r="SPY47" s="65"/>
      <c r="SPZ47" s="65"/>
      <c r="SQA47" s="65"/>
      <c r="SQB47" s="65"/>
      <c r="SQC47" s="65"/>
      <c r="SQD47" s="65"/>
      <c r="SQE47" s="65"/>
      <c r="SQF47" s="65"/>
      <c r="SQG47" s="65"/>
      <c r="SQH47" s="65"/>
      <c r="SQI47" s="65"/>
      <c r="SQJ47" s="65"/>
      <c r="SQK47" s="65"/>
      <c r="SQL47" s="65"/>
      <c r="SQM47" s="65"/>
      <c r="SQN47" s="65"/>
      <c r="SQO47" s="65"/>
      <c r="SQP47" s="65"/>
      <c r="SQQ47" s="65"/>
      <c r="SQR47" s="65"/>
      <c r="SQS47" s="65"/>
      <c r="SQT47" s="65"/>
      <c r="SQU47" s="65"/>
      <c r="SQV47" s="65"/>
      <c r="SQW47" s="65"/>
      <c r="SQX47" s="65"/>
      <c r="SQY47" s="65"/>
      <c r="SQZ47" s="65"/>
      <c r="SRA47" s="65"/>
      <c r="SRB47" s="65"/>
      <c r="SRC47" s="65"/>
      <c r="SRD47" s="65"/>
      <c r="SRE47" s="65"/>
      <c r="SRF47" s="65"/>
      <c r="SRG47" s="65"/>
      <c r="SRH47" s="65"/>
      <c r="SRI47" s="65"/>
      <c r="SRJ47" s="65"/>
      <c r="SRK47" s="65"/>
      <c r="SRL47" s="65"/>
      <c r="SRM47" s="65"/>
      <c r="SRN47" s="65"/>
      <c r="SRO47" s="65"/>
      <c r="SRP47" s="65"/>
      <c r="SRQ47" s="65"/>
      <c r="SRR47" s="65"/>
      <c r="SRS47" s="65"/>
      <c r="SRT47" s="65"/>
      <c r="SRU47" s="65"/>
      <c r="SRV47" s="65"/>
      <c r="SRW47" s="65"/>
      <c r="SRX47" s="65"/>
      <c r="SRY47" s="65"/>
      <c r="SRZ47" s="65"/>
      <c r="SSA47" s="65"/>
      <c r="SSB47" s="65"/>
      <c r="SSC47" s="65"/>
      <c r="SSD47" s="65"/>
      <c r="SSE47" s="65"/>
      <c r="SSF47" s="65"/>
      <c r="SSG47" s="65"/>
      <c r="SSH47" s="65"/>
      <c r="SSI47" s="65"/>
      <c r="SSJ47" s="65"/>
      <c r="SSK47" s="65"/>
      <c r="SSL47" s="65"/>
      <c r="SSM47" s="65"/>
      <c r="SSN47" s="65"/>
      <c r="SSO47" s="65"/>
      <c r="SSP47" s="65"/>
      <c r="SSQ47" s="65"/>
      <c r="SSR47" s="65"/>
      <c r="SSS47" s="65"/>
      <c r="SST47" s="65"/>
      <c r="SSU47" s="65"/>
      <c r="SSV47" s="65"/>
      <c r="SSW47" s="65"/>
      <c r="SSX47" s="65"/>
      <c r="SSY47" s="65"/>
      <c r="SSZ47" s="65"/>
      <c r="STA47" s="65"/>
      <c r="STB47" s="65"/>
      <c r="STC47" s="65"/>
      <c r="STD47" s="65"/>
      <c r="STE47" s="65"/>
      <c r="STF47" s="65"/>
      <c r="STG47" s="65"/>
      <c r="STH47" s="65"/>
      <c r="STI47" s="65"/>
      <c r="STJ47" s="65"/>
      <c r="STK47" s="65"/>
      <c r="STL47" s="65"/>
      <c r="STM47" s="65"/>
      <c r="STN47" s="65"/>
      <c r="STO47" s="65"/>
      <c r="STP47" s="65"/>
      <c r="STQ47" s="65"/>
      <c r="STR47" s="65"/>
      <c r="STS47" s="65"/>
      <c r="STT47" s="65"/>
      <c r="STU47" s="65"/>
      <c r="STV47" s="65"/>
      <c r="STW47" s="65"/>
      <c r="STX47" s="65"/>
      <c r="STY47" s="65"/>
      <c r="STZ47" s="65"/>
      <c r="SUA47" s="65"/>
      <c r="SUB47" s="65"/>
      <c r="SUC47" s="65"/>
      <c r="SUD47" s="65"/>
      <c r="SUE47" s="65"/>
      <c r="SUF47" s="65"/>
      <c r="SUG47" s="65"/>
      <c r="SUH47" s="65"/>
      <c r="SUI47" s="65"/>
      <c r="SUJ47" s="65"/>
      <c r="SUK47" s="65"/>
      <c r="SUL47" s="65"/>
      <c r="SUM47" s="65"/>
      <c r="SUN47" s="65"/>
      <c r="SUO47" s="65"/>
      <c r="SUP47" s="65"/>
      <c r="SUQ47" s="65"/>
      <c r="SUR47" s="65"/>
      <c r="SUS47" s="65"/>
      <c r="SUT47" s="65"/>
      <c r="SUU47" s="65"/>
      <c r="SUV47" s="65"/>
      <c r="SUW47" s="65"/>
      <c r="SUX47" s="65"/>
      <c r="SUY47" s="65"/>
      <c r="SUZ47" s="65"/>
      <c r="SVA47" s="65"/>
      <c r="SVB47" s="65"/>
      <c r="SVC47" s="65"/>
      <c r="SVD47" s="65"/>
      <c r="SVE47" s="65"/>
      <c r="SVF47" s="65"/>
      <c r="SVG47" s="65"/>
      <c r="SVH47" s="65"/>
      <c r="SVI47" s="65"/>
      <c r="SVJ47" s="65"/>
      <c r="SVK47" s="65"/>
      <c r="SVL47" s="65"/>
      <c r="SVM47" s="65"/>
      <c r="SVN47" s="65"/>
      <c r="SVO47" s="65"/>
      <c r="SVP47" s="65"/>
      <c r="SVQ47" s="65"/>
      <c r="SVR47" s="65"/>
      <c r="SVS47" s="65"/>
      <c r="SVT47" s="65"/>
      <c r="SVU47" s="65"/>
      <c r="SVV47" s="65"/>
      <c r="SVW47" s="65"/>
      <c r="SVX47" s="65"/>
      <c r="SVY47" s="65"/>
      <c r="SVZ47" s="65"/>
      <c r="SWA47" s="65"/>
      <c r="SWB47" s="65"/>
      <c r="SWC47" s="65"/>
      <c r="SWD47" s="65"/>
      <c r="SWE47" s="65"/>
      <c r="SWF47" s="65"/>
      <c r="SWG47" s="65"/>
      <c r="SWH47" s="65"/>
      <c r="SWI47" s="65"/>
      <c r="SWJ47" s="65"/>
      <c r="SWK47" s="65"/>
      <c r="SWL47" s="65"/>
      <c r="SWM47" s="65"/>
      <c r="SWN47" s="65"/>
      <c r="SWO47" s="65"/>
      <c r="SWP47" s="65"/>
      <c r="SWQ47" s="65"/>
      <c r="SWR47" s="65"/>
      <c r="SWS47" s="65"/>
      <c r="SWT47" s="65"/>
      <c r="SWU47" s="65"/>
      <c r="SWV47" s="65"/>
      <c r="SWW47" s="65"/>
      <c r="SWX47" s="65"/>
      <c r="SWY47" s="65"/>
      <c r="SWZ47" s="65"/>
      <c r="SXA47" s="65"/>
      <c r="SXB47" s="65"/>
      <c r="SXC47" s="65"/>
      <c r="SXD47" s="65"/>
      <c r="SXE47" s="65"/>
      <c r="SXF47" s="65"/>
      <c r="SXG47" s="65"/>
      <c r="SXH47" s="65"/>
      <c r="SXI47" s="65"/>
      <c r="SXJ47" s="65"/>
      <c r="SXK47" s="65"/>
      <c r="SXL47" s="65"/>
      <c r="SXM47" s="65"/>
      <c r="SXN47" s="65"/>
      <c r="SXO47" s="65"/>
      <c r="SXP47" s="65"/>
      <c r="SXQ47" s="65"/>
      <c r="SXR47" s="65"/>
      <c r="SXS47" s="65"/>
      <c r="SXT47" s="65"/>
      <c r="SXU47" s="65"/>
      <c r="SXV47" s="65"/>
      <c r="SXW47" s="65"/>
      <c r="SXX47" s="65"/>
      <c r="SXY47" s="65"/>
      <c r="SXZ47" s="65"/>
      <c r="SYA47" s="65"/>
      <c r="SYB47" s="65"/>
      <c r="SYC47" s="65"/>
      <c r="SYD47" s="65"/>
      <c r="SYE47" s="65"/>
      <c r="SYF47" s="65"/>
      <c r="SYG47" s="65"/>
      <c r="SYH47" s="65"/>
      <c r="SYI47" s="65"/>
      <c r="SYJ47" s="65"/>
      <c r="SYK47" s="65"/>
      <c r="SYL47" s="65"/>
      <c r="SYM47" s="65"/>
      <c r="SYN47" s="65"/>
      <c r="SYO47" s="65"/>
      <c r="SYP47" s="65"/>
      <c r="SYQ47" s="65"/>
      <c r="SYR47" s="65"/>
      <c r="SYS47" s="65"/>
      <c r="SYT47" s="65"/>
      <c r="SYU47" s="65"/>
      <c r="SYV47" s="65"/>
      <c r="SYW47" s="65"/>
      <c r="SYX47" s="65"/>
      <c r="SYY47" s="65"/>
      <c r="SYZ47" s="65"/>
      <c r="SZA47" s="65"/>
      <c r="SZB47" s="65"/>
      <c r="SZC47" s="65"/>
      <c r="SZD47" s="65"/>
      <c r="SZE47" s="65"/>
      <c r="SZF47" s="65"/>
      <c r="SZG47" s="65"/>
      <c r="SZH47" s="65"/>
      <c r="SZI47" s="65"/>
      <c r="SZJ47" s="65"/>
      <c r="SZK47" s="65"/>
      <c r="SZL47" s="65"/>
      <c r="SZM47" s="65"/>
      <c r="SZN47" s="65"/>
      <c r="SZO47" s="65"/>
      <c r="SZP47" s="65"/>
      <c r="SZQ47" s="65"/>
      <c r="SZR47" s="65"/>
      <c r="SZS47" s="65"/>
      <c r="SZT47" s="65"/>
      <c r="SZU47" s="65"/>
      <c r="SZV47" s="65"/>
      <c r="SZW47" s="65"/>
      <c r="SZX47" s="65"/>
      <c r="SZY47" s="65"/>
      <c r="SZZ47" s="65"/>
      <c r="TAA47" s="65"/>
      <c r="TAB47" s="65"/>
      <c r="TAC47" s="65"/>
      <c r="TAD47" s="65"/>
      <c r="TAE47" s="65"/>
      <c r="TAF47" s="65"/>
      <c r="TAG47" s="65"/>
      <c r="TAH47" s="65"/>
      <c r="TAI47" s="65"/>
      <c r="TAJ47" s="65"/>
      <c r="TAK47" s="65"/>
      <c r="TAL47" s="65"/>
      <c r="TAM47" s="65"/>
      <c r="TAN47" s="65"/>
      <c r="TAO47" s="65"/>
      <c r="TAP47" s="65"/>
      <c r="TAQ47" s="65"/>
      <c r="TAR47" s="65"/>
      <c r="TAS47" s="65"/>
      <c r="TAT47" s="65"/>
      <c r="TAU47" s="65"/>
      <c r="TAV47" s="65"/>
      <c r="TAW47" s="65"/>
      <c r="TAX47" s="65"/>
      <c r="TAY47" s="65"/>
      <c r="TAZ47" s="65"/>
      <c r="TBA47" s="65"/>
      <c r="TBB47" s="65"/>
      <c r="TBC47" s="65"/>
      <c r="TBD47" s="65"/>
      <c r="TBE47" s="65"/>
      <c r="TBF47" s="65"/>
      <c r="TBG47" s="65"/>
      <c r="TBH47" s="65"/>
      <c r="TBI47" s="65"/>
      <c r="TBJ47" s="65"/>
      <c r="TBK47" s="65"/>
      <c r="TBL47" s="65"/>
      <c r="TBM47" s="65"/>
      <c r="TBN47" s="65"/>
      <c r="TBO47" s="65"/>
      <c r="TBP47" s="65"/>
      <c r="TBQ47" s="65"/>
      <c r="TBR47" s="65"/>
      <c r="TBS47" s="65"/>
      <c r="TBT47" s="65"/>
      <c r="TBU47" s="65"/>
      <c r="TBV47" s="65"/>
      <c r="TBW47" s="65"/>
      <c r="TBX47" s="65"/>
      <c r="TBY47" s="65"/>
      <c r="TBZ47" s="65"/>
      <c r="TCA47" s="65"/>
      <c r="TCB47" s="65"/>
      <c r="TCC47" s="65"/>
      <c r="TCD47" s="65"/>
      <c r="TCE47" s="65"/>
      <c r="TCF47" s="65"/>
      <c r="TCG47" s="65"/>
      <c r="TCH47" s="65"/>
      <c r="TCI47" s="65"/>
      <c r="TCJ47" s="65"/>
      <c r="TCK47" s="65"/>
      <c r="TCL47" s="65"/>
      <c r="TCM47" s="65"/>
      <c r="TCN47" s="65"/>
      <c r="TCO47" s="65"/>
      <c r="TCP47" s="65"/>
      <c r="TCQ47" s="65"/>
      <c r="TCR47" s="65"/>
      <c r="TCS47" s="65"/>
      <c r="TCT47" s="65"/>
      <c r="TCU47" s="65"/>
      <c r="TCV47" s="65"/>
      <c r="TCW47" s="65"/>
      <c r="TCX47" s="65"/>
      <c r="TCY47" s="65"/>
      <c r="TCZ47" s="65"/>
      <c r="TDA47" s="65"/>
      <c r="TDB47" s="65"/>
      <c r="TDC47" s="65"/>
      <c r="TDD47" s="65"/>
      <c r="TDE47" s="65"/>
      <c r="TDF47" s="65"/>
      <c r="TDG47" s="65"/>
      <c r="TDH47" s="65"/>
      <c r="TDI47" s="65"/>
      <c r="TDJ47" s="65"/>
      <c r="TDK47" s="65"/>
      <c r="TDL47" s="65"/>
      <c r="TDM47" s="65"/>
      <c r="TDN47" s="65"/>
      <c r="TDO47" s="65"/>
      <c r="TDP47" s="65"/>
      <c r="TDQ47" s="65"/>
      <c r="TDR47" s="65"/>
      <c r="TDS47" s="65"/>
      <c r="TDT47" s="65"/>
      <c r="TDU47" s="65"/>
      <c r="TDV47" s="65"/>
      <c r="TDW47" s="65"/>
      <c r="TDX47" s="65"/>
      <c r="TDY47" s="65"/>
      <c r="TDZ47" s="65"/>
      <c r="TEA47" s="65"/>
      <c r="TEB47" s="65"/>
      <c r="TEC47" s="65"/>
      <c r="TED47" s="65"/>
      <c r="TEE47" s="65"/>
      <c r="TEF47" s="65"/>
      <c r="TEG47" s="65"/>
      <c r="TEH47" s="65"/>
      <c r="TEI47" s="65"/>
      <c r="TEJ47" s="65"/>
      <c r="TEK47" s="65"/>
      <c r="TEL47" s="65"/>
      <c r="TEM47" s="65"/>
      <c r="TEN47" s="65"/>
      <c r="TEO47" s="65"/>
      <c r="TEP47" s="65"/>
      <c r="TEQ47" s="65"/>
      <c r="TER47" s="65"/>
      <c r="TES47" s="65"/>
      <c r="TET47" s="65"/>
      <c r="TEU47" s="65"/>
      <c r="TEV47" s="65"/>
      <c r="TEW47" s="65"/>
      <c r="TEX47" s="65"/>
      <c r="TEY47" s="65"/>
      <c r="TEZ47" s="65"/>
      <c r="TFA47" s="65"/>
      <c r="TFB47" s="65"/>
      <c r="TFC47" s="65"/>
      <c r="TFD47" s="65"/>
      <c r="TFE47" s="65"/>
      <c r="TFF47" s="65"/>
      <c r="TFG47" s="65"/>
      <c r="TFH47" s="65"/>
      <c r="TFI47" s="65"/>
      <c r="TFJ47" s="65"/>
      <c r="TFK47" s="65"/>
      <c r="TFL47" s="65"/>
      <c r="TFM47" s="65"/>
      <c r="TFN47" s="65"/>
      <c r="TFO47" s="65"/>
      <c r="TFP47" s="65"/>
      <c r="TFQ47" s="65"/>
      <c r="TFR47" s="65"/>
      <c r="TFS47" s="65"/>
      <c r="TFT47" s="65"/>
      <c r="TFU47" s="65"/>
      <c r="TFV47" s="65"/>
      <c r="TFW47" s="65"/>
      <c r="TFX47" s="65"/>
      <c r="TFY47" s="65"/>
      <c r="TFZ47" s="65"/>
      <c r="TGA47" s="65"/>
      <c r="TGB47" s="65"/>
      <c r="TGC47" s="65"/>
      <c r="TGD47" s="65"/>
      <c r="TGE47" s="65"/>
      <c r="TGF47" s="65"/>
      <c r="TGG47" s="65"/>
      <c r="TGH47" s="65"/>
      <c r="TGI47" s="65"/>
      <c r="TGJ47" s="65"/>
      <c r="TGK47" s="65"/>
      <c r="TGL47" s="65"/>
      <c r="TGM47" s="65"/>
      <c r="TGN47" s="65"/>
      <c r="TGO47" s="65"/>
      <c r="TGP47" s="65"/>
      <c r="TGQ47" s="65"/>
      <c r="TGR47" s="65"/>
      <c r="TGS47" s="65"/>
      <c r="TGT47" s="65"/>
      <c r="TGU47" s="65"/>
      <c r="TGV47" s="65"/>
      <c r="TGW47" s="65"/>
      <c r="TGX47" s="65"/>
      <c r="TGY47" s="65"/>
      <c r="TGZ47" s="65"/>
      <c r="THA47" s="65"/>
      <c r="THB47" s="65"/>
      <c r="THC47" s="65"/>
      <c r="THD47" s="65"/>
      <c r="THE47" s="65"/>
      <c r="THF47" s="65"/>
      <c r="THG47" s="65"/>
      <c r="THH47" s="65"/>
      <c r="THI47" s="65"/>
      <c r="THJ47" s="65"/>
      <c r="THK47" s="65"/>
      <c r="THL47" s="65"/>
      <c r="THM47" s="65"/>
      <c r="THN47" s="65"/>
      <c r="THO47" s="65"/>
      <c r="THP47" s="65"/>
      <c r="THQ47" s="65"/>
      <c r="THR47" s="65"/>
      <c r="THS47" s="65"/>
      <c r="THT47" s="65"/>
      <c r="THU47" s="65"/>
      <c r="THV47" s="65"/>
      <c r="THW47" s="65"/>
      <c r="THX47" s="65"/>
      <c r="THY47" s="65"/>
      <c r="THZ47" s="65"/>
      <c r="TIA47" s="65"/>
      <c r="TIB47" s="65"/>
      <c r="TIC47" s="65"/>
      <c r="TID47" s="65"/>
      <c r="TIE47" s="65"/>
      <c r="TIF47" s="65"/>
      <c r="TIG47" s="65"/>
      <c r="TIH47" s="65"/>
      <c r="TII47" s="65"/>
      <c r="TIJ47" s="65"/>
      <c r="TIK47" s="65"/>
      <c r="TIL47" s="65"/>
      <c r="TIM47" s="65"/>
      <c r="TIN47" s="65"/>
      <c r="TIO47" s="65"/>
      <c r="TIP47" s="65"/>
      <c r="TIQ47" s="65"/>
      <c r="TIR47" s="65"/>
      <c r="TIS47" s="65"/>
      <c r="TIT47" s="65"/>
      <c r="TIU47" s="65"/>
      <c r="TIV47" s="65"/>
      <c r="TIW47" s="65"/>
      <c r="TIX47" s="65"/>
      <c r="TIY47" s="65"/>
      <c r="TIZ47" s="65"/>
      <c r="TJA47" s="65"/>
      <c r="TJB47" s="65"/>
      <c r="TJC47" s="65"/>
      <c r="TJD47" s="65"/>
      <c r="TJE47" s="65"/>
      <c r="TJF47" s="65"/>
      <c r="TJG47" s="65"/>
      <c r="TJH47" s="65"/>
      <c r="TJI47" s="65"/>
      <c r="TJJ47" s="65"/>
      <c r="TJK47" s="65"/>
      <c r="TJL47" s="65"/>
      <c r="TJM47" s="65"/>
      <c r="TJN47" s="65"/>
      <c r="TJO47" s="65"/>
      <c r="TJP47" s="65"/>
      <c r="TJQ47" s="65"/>
      <c r="TJR47" s="65"/>
      <c r="TJS47" s="65"/>
      <c r="TJT47" s="65"/>
      <c r="TJU47" s="65"/>
      <c r="TJV47" s="65"/>
      <c r="TJW47" s="65"/>
      <c r="TJX47" s="65"/>
      <c r="TJY47" s="65"/>
      <c r="TJZ47" s="65"/>
      <c r="TKA47" s="65"/>
      <c r="TKB47" s="65"/>
      <c r="TKC47" s="65"/>
      <c r="TKD47" s="65"/>
      <c r="TKE47" s="65"/>
      <c r="TKF47" s="65"/>
      <c r="TKG47" s="65"/>
      <c r="TKH47" s="65"/>
      <c r="TKI47" s="65"/>
      <c r="TKJ47" s="65"/>
      <c r="TKK47" s="65"/>
      <c r="TKL47" s="65"/>
      <c r="TKM47" s="65"/>
      <c r="TKN47" s="65"/>
      <c r="TKO47" s="65"/>
      <c r="TKP47" s="65"/>
      <c r="TKQ47" s="65"/>
      <c r="TKR47" s="65"/>
      <c r="TKS47" s="65"/>
      <c r="TKT47" s="65"/>
      <c r="TKU47" s="65"/>
      <c r="TKV47" s="65"/>
      <c r="TKW47" s="65"/>
      <c r="TKX47" s="65"/>
      <c r="TKY47" s="65"/>
      <c r="TKZ47" s="65"/>
      <c r="TLA47" s="65"/>
      <c r="TLB47" s="65"/>
      <c r="TLC47" s="65"/>
      <c r="TLD47" s="65"/>
      <c r="TLE47" s="65"/>
      <c r="TLF47" s="65"/>
      <c r="TLG47" s="65"/>
      <c r="TLH47" s="65"/>
      <c r="TLI47" s="65"/>
      <c r="TLJ47" s="65"/>
      <c r="TLK47" s="65"/>
      <c r="TLL47" s="65"/>
      <c r="TLM47" s="65"/>
      <c r="TLN47" s="65"/>
      <c r="TLO47" s="65"/>
      <c r="TLP47" s="65"/>
      <c r="TLQ47" s="65"/>
      <c r="TLR47" s="65"/>
      <c r="TLS47" s="65"/>
      <c r="TLT47" s="65"/>
      <c r="TLU47" s="65"/>
      <c r="TLV47" s="65"/>
      <c r="TLW47" s="65"/>
      <c r="TLX47" s="65"/>
      <c r="TLY47" s="65"/>
      <c r="TLZ47" s="65"/>
      <c r="TMA47" s="65"/>
      <c r="TMB47" s="65"/>
      <c r="TMC47" s="65"/>
      <c r="TMD47" s="65"/>
      <c r="TME47" s="65"/>
      <c r="TMF47" s="65"/>
      <c r="TMG47" s="65"/>
      <c r="TMH47" s="65"/>
      <c r="TMI47" s="65"/>
      <c r="TMJ47" s="65"/>
      <c r="TMK47" s="65"/>
      <c r="TML47" s="65"/>
      <c r="TMM47" s="65"/>
      <c r="TMN47" s="65"/>
      <c r="TMO47" s="65"/>
      <c r="TMP47" s="65"/>
      <c r="TMQ47" s="65"/>
      <c r="TMR47" s="65"/>
      <c r="TMS47" s="65"/>
      <c r="TMT47" s="65"/>
      <c r="TMU47" s="65"/>
      <c r="TMV47" s="65"/>
      <c r="TMW47" s="65"/>
      <c r="TMX47" s="65"/>
      <c r="TMY47" s="65"/>
      <c r="TMZ47" s="65"/>
      <c r="TNA47" s="65"/>
      <c r="TNB47" s="65"/>
      <c r="TNC47" s="65"/>
      <c r="TND47" s="65"/>
      <c r="TNE47" s="65"/>
      <c r="TNF47" s="65"/>
      <c r="TNG47" s="65"/>
      <c r="TNH47" s="65"/>
      <c r="TNI47" s="65"/>
      <c r="TNJ47" s="65"/>
      <c r="TNK47" s="65"/>
      <c r="TNL47" s="65"/>
      <c r="TNM47" s="65"/>
      <c r="TNN47" s="65"/>
      <c r="TNO47" s="65"/>
      <c r="TNP47" s="65"/>
      <c r="TNQ47" s="65"/>
      <c r="TNR47" s="65"/>
      <c r="TNS47" s="65"/>
      <c r="TNT47" s="65"/>
      <c r="TNU47" s="65"/>
      <c r="TNV47" s="65"/>
      <c r="TNW47" s="65"/>
      <c r="TNX47" s="65"/>
      <c r="TNY47" s="65"/>
      <c r="TNZ47" s="65"/>
      <c r="TOA47" s="65"/>
      <c r="TOB47" s="65"/>
      <c r="TOC47" s="65"/>
      <c r="TOD47" s="65"/>
      <c r="TOE47" s="65"/>
      <c r="TOF47" s="65"/>
      <c r="TOG47" s="65"/>
      <c r="TOH47" s="65"/>
      <c r="TOI47" s="65"/>
      <c r="TOJ47" s="65"/>
      <c r="TOK47" s="65"/>
      <c r="TOL47" s="65"/>
      <c r="TOM47" s="65"/>
      <c r="TON47" s="65"/>
      <c r="TOO47" s="65"/>
      <c r="TOP47" s="65"/>
      <c r="TOQ47" s="65"/>
      <c r="TOR47" s="65"/>
      <c r="TOS47" s="65"/>
      <c r="TOT47" s="65"/>
      <c r="TOU47" s="65"/>
      <c r="TOV47" s="65"/>
      <c r="TOW47" s="65"/>
      <c r="TOX47" s="65"/>
      <c r="TOY47" s="65"/>
      <c r="TOZ47" s="65"/>
      <c r="TPA47" s="65"/>
      <c r="TPB47" s="65"/>
      <c r="TPC47" s="65"/>
      <c r="TPD47" s="65"/>
      <c r="TPE47" s="65"/>
      <c r="TPF47" s="65"/>
      <c r="TPG47" s="65"/>
      <c r="TPH47" s="65"/>
      <c r="TPI47" s="65"/>
      <c r="TPJ47" s="65"/>
      <c r="TPK47" s="65"/>
      <c r="TPL47" s="65"/>
      <c r="TPM47" s="65"/>
      <c r="TPN47" s="65"/>
      <c r="TPO47" s="65"/>
      <c r="TPP47" s="65"/>
      <c r="TPQ47" s="65"/>
      <c r="TPR47" s="65"/>
      <c r="TPS47" s="65"/>
      <c r="TPT47" s="65"/>
      <c r="TPU47" s="65"/>
      <c r="TPV47" s="65"/>
      <c r="TPW47" s="65"/>
      <c r="TPX47" s="65"/>
      <c r="TPY47" s="65"/>
      <c r="TPZ47" s="65"/>
      <c r="TQA47" s="65"/>
      <c r="TQB47" s="65"/>
      <c r="TQC47" s="65"/>
      <c r="TQD47" s="65"/>
      <c r="TQE47" s="65"/>
      <c r="TQF47" s="65"/>
      <c r="TQG47" s="65"/>
      <c r="TQH47" s="65"/>
      <c r="TQI47" s="65"/>
      <c r="TQJ47" s="65"/>
      <c r="TQK47" s="65"/>
      <c r="TQL47" s="65"/>
      <c r="TQM47" s="65"/>
      <c r="TQN47" s="65"/>
      <c r="TQO47" s="65"/>
      <c r="TQP47" s="65"/>
      <c r="TQQ47" s="65"/>
      <c r="TQR47" s="65"/>
      <c r="TQS47" s="65"/>
      <c r="TQT47" s="65"/>
      <c r="TQU47" s="65"/>
      <c r="TQV47" s="65"/>
      <c r="TQW47" s="65"/>
      <c r="TQX47" s="65"/>
      <c r="TQY47" s="65"/>
      <c r="TQZ47" s="65"/>
      <c r="TRA47" s="65"/>
      <c r="TRB47" s="65"/>
      <c r="TRC47" s="65"/>
      <c r="TRD47" s="65"/>
      <c r="TRE47" s="65"/>
      <c r="TRF47" s="65"/>
      <c r="TRG47" s="65"/>
      <c r="TRH47" s="65"/>
      <c r="TRI47" s="65"/>
      <c r="TRJ47" s="65"/>
      <c r="TRK47" s="65"/>
      <c r="TRL47" s="65"/>
      <c r="TRM47" s="65"/>
      <c r="TRN47" s="65"/>
      <c r="TRO47" s="65"/>
      <c r="TRP47" s="65"/>
      <c r="TRQ47" s="65"/>
      <c r="TRR47" s="65"/>
      <c r="TRS47" s="65"/>
      <c r="TRT47" s="65"/>
      <c r="TRU47" s="65"/>
      <c r="TRV47" s="65"/>
      <c r="TRW47" s="65"/>
      <c r="TRX47" s="65"/>
      <c r="TRY47" s="65"/>
      <c r="TRZ47" s="65"/>
      <c r="TSA47" s="65"/>
      <c r="TSB47" s="65"/>
      <c r="TSC47" s="65"/>
      <c r="TSD47" s="65"/>
      <c r="TSE47" s="65"/>
      <c r="TSF47" s="65"/>
      <c r="TSG47" s="65"/>
      <c r="TSH47" s="65"/>
      <c r="TSI47" s="65"/>
      <c r="TSJ47" s="65"/>
      <c r="TSK47" s="65"/>
      <c r="TSL47" s="65"/>
      <c r="TSM47" s="65"/>
      <c r="TSN47" s="65"/>
      <c r="TSO47" s="65"/>
      <c r="TSP47" s="65"/>
      <c r="TSQ47" s="65"/>
      <c r="TSR47" s="65"/>
      <c r="TSS47" s="65"/>
      <c r="TST47" s="65"/>
      <c r="TSU47" s="65"/>
      <c r="TSV47" s="65"/>
      <c r="TSW47" s="65"/>
      <c r="TSX47" s="65"/>
      <c r="TSY47" s="65"/>
      <c r="TSZ47" s="65"/>
      <c r="TTA47" s="65"/>
      <c r="TTB47" s="65"/>
      <c r="TTC47" s="65"/>
      <c r="TTD47" s="65"/>
      <c r="TTE47" s="65"/>
      <c r="TTF47" s="65"/>
      <c r="TTG47" s="65"/>
      <c r="TTH47" s="65"/>
      <c r="TTI47" s="65"/>
      <c r="TTJ47" s="65"/>
      <c r="TTK47" s="65"/>
      <c r="TTL47" s="65"/>
      <c r="TTM47" s="65"/>
      <c r="TTN47" s="65"/>
      <c r="TTO47" s="65"/>
      <c r="TTP47" s="65"/>
      <c r="TTQ47" s="65"/>
      <c r="TTR47" s="65"/>
      <c r="TTS47" s="65"/>
      <c r="TTT47" s="65"/>
      <c r="TTU47" s="65"/>
      <c r="TTV47" s="65"/>
      <c r="TTW47" s="65"/>
      <c r="TTX47" s="65"/>
      <c r="TTY47" s="65"/>
      <c r="TTZ47" s="65"/>
      <c r="TUA47" s="65"/>
      <c r="TUB47" s="65"/>
      <c r="TUC47" s="65"/>
      <c r="TUD47" s="65"/>
      <c r="TUE47" s="65"/>
      <c r="TUF47" s="65"/>
      <c r="TUG47" s="65"/>
      <c r="TUH47" s="65"/>
      <c r="TUI47" s="65"/>
      <c r="TUJ47" s="65"/>
      <c r="TUK47" s="65"/>
      <c r="TUL47" s="65"/>
      <c r="TUM47" s="65"/>
      <c r="TUN47" s="65"/>
      <c r="TUO47" s="65"/>
      <c r="TUP47" s="65"/>
      <c r="TUQ47" s="65"/>
      <c r="TUR47" s="65"/>
      <c r="TUS47" s="65"/>
      <c r="TUT47" s="65"/>
      <c r="TUU47" s="65"/>
      <c r="TUV47" s="65"/>
      <c r="TUW47" s="65"/>
      <c r="TUX47" s="65"/>
      <c r="TUY47" s="65"/>
      <c r="TUZ47" s="65"/>
      <c r="TVA47" s="65"/>
      <c r="TVB47" s="65"/>
      <c r="TVC47" s="65"/>
      <c r="TVD47" s="65"/>
      <c r="TVE47" s="65"/>
      <c r="TVF47" s="65"/>
      <c r="TVG47" s="65"/>
      <c r="TVH47" s="65"/>
      <c r="TVI47" s="65"/>
      <c r="TVJ47" s="65"/>
      <c r="TVK47" s="65"/>
      <c r="TVL47" s="65"/>
      <c r="TVM47" s="65"/>
      <c r="TVN47" s="65"/>
      <c r="TVO47" s="65"/>
      <c r="TVP47" s="65"/>
      <c r="TVQ47" s="65"/>
      <c r="TVR47" s="65"/>
      <c r="TVS47" s="65"/>
      <c r="TVT47" s="65"/>
      <c r="TVU47" s="65"/>
      <c r="TVV47" s="65"/>
      <c r="TVW47" s="65"/>
      <c r="TVX47" s="65"/>
      <c r="TVY47" s="65"/>
      <c r="TVZ47" s="65"/>
      <c r="TWA47" s="65"/>
      <c r="TWB47" s="65"/>
      <c r="TWC47" s="65"/>
      <c r="TWD47" s="65"/>
      <c r="TWE47" s="65"/>
      <c r="TWF47" s="65"/>
      <c r="TWG47" s="65"/>
      <c r="TWH47" s="65"/>
      <c r="TWI47" s="65"/>
      <c r="TWJ47" s="65"/>
      <c r="TWK47" s="65"/>
      <c r="TWL47" s="65"/>
      <c r="TWM47" s="65"/>
      <c r="TWN47" s="65"/>
      <c r="TWO47" s="65"/>
      <c r="TWP47" s="65"/>
      <c r="TWQ47" s="65"/>
      <c r="TWR47" s="65"/>
      <c r="TWS47" s="65"/>
      <c r="TWT47" s="65"/>
      <c r="TWU47" s="65"/>
      <c r="TWV47" s="65"/>
      <c r="TWW47" s="65"/>
      <c r="TWX47" s="65"/>
      <c r="TWY47" s="65"/>
      <c r="TWZ47" s="65"/>
      <c r="TXA47" s="65"/>
      <c r="TXB47" s="65"/>
      <c r="TXC47" s="65"/>
      <c r="TXD47" s="65"/>
      <c r="TXE47" s="65"/>
      <c r="TXF47" s="65"/>
      <c r="TXG47" s="65"/>
      <c r="TXH47" s="65"/>
      <c r="TXI47" s="65"/>
      <c r="TXJ47" s="65"/>
      <c r="TXK47" s="65"/>
      <c r="TXL47" s="65"/>
      <c r="TXM47" s="65"/>
      <c r="TXN47" s="65"/>
      <c r="TXO47" s="65"/>
      <c r="TXP47" s="65"/>
      <c r="TXQ47" s="65"/>
      <c r="TXR47" s="65"/>
      <c r="TXS47" s="65"/>
      <c r="TXT47" s="65"/>
      <c r="TXU47" s="65"/>
      <c r="TXV47" s="65"/>
      <c r="TXW47" s="65"/>
      <c r="TXX47" s="65"/>
      <c r="TXY47" s="65"/>
      <c r="TXZ47" s="65"/>
      <c r="TYA47" s="65"/>
      <c r="TYB47" s="65"/>
      <c r="TYC47" s="65"/>
      <c r="TYD47" s="65"/>
      <c r="TYE47" s="65"/>
      <c r="TYF47" s="65"/>
      <c r="TYG47" s="65"/>
      <c r="TYH47" s="65"/>
      <c r="TYI47" s="65"/>
      <c r="TYJ47" s="65"/>
      <c r="TYK47" s="65"/>
      <c r="TYL47" s="65"/>
      <c r="TYM47" s="65"/>
      <c r="TYN47" s="65"/>
      <c r="TYO47" s="65"/>
      <c r="TYP47" s="65"/>
      <c r="TYQ47" s="65"/>
      <c r="TYR47" s="65"/>
      <c r="TYS47" s="65"/>
      <c r="TYT47" s="65"/>
      <c r="TYU47" s="65"/>
      <c r="TYV47" s="65"/>
      <c r="TYW47" s="65"/>
      <c r="TYX47" s="65"/>
      <c r="TYY47" s="65"/>
      <c r="TYZ47" s="65"/>
      <c r="TZA47" s="65"/>
      <c r="TZB47" s="65"/>
      <c r="TZC47" s="65"/>
      <c r="TZD47" s="65"/>
      <c r="TZE47" s="65"/>
      <c r="TZF47" s="65"/>
      <c r="TZG47" s="65"/>
      <c r="TZH47" s="65"/>
      <c r="TZI47" s="65"/>
      <c r="TZJ47" s="65"/>
      <c r="TZK47" s="65"/>
      <c r="TZL47" s="65"/>
      <c r="TZM47" s="65"/>
      <c r="TZN47" s="65"/>
      <c r="TZO47" s="65"/>
      <c r="TZP47" s="65"/>
      <c r="TZQ47" s="65"/>
      <c r="TZR47" s="65"/>
      <c r="TZS47" s="65"/>
      <c r="TZT47" s="65"/>
      <c r="TZU47" s="65"/>
      <c r="TZV47" s="65"/>
      <c r="TZW47" s="65"/>
      <c r="TZX47" s="65"/>
      <c r="TZY47" s="65"/>
      <c r="TZZ47" s="65"/>
      <c r="UAA47" s="65"/>
      <c r="UAB47" s="65"/>
      <c r="UAC47" s="65"/>
      <c r="UAD47" s="65"/>
      <c r="UAE47" s="65"/>
      <c r="UAF47" s="65"/>
      <c r="UAG47" s="65"/>
      <c r="UAH47" s="65"/>
      <c r="UAI47" s="65"/>
      <c r="UAJ47" s="65"/>
      <c r="UAK47" s="65"/>
      <c r="UAL47" s="65"/>
      <c r="UAM47" s="65"/>
      <c r="UAN47" s="65"/>
      <c r="UAO47" s="65"/>
      <c r="UAP47" s="65"/>
      <c r="UAQ47" s="65"/>
      <c r="UAR47" s="65"/>
      <c r="UAS47" s="65"/>
      <c r="UAT47" s="65"/>
      <c r="UAU47" s="65"/>
      <c r="UAV47" s="65"/>
      <c r="UAW47" s="65"/>
      <c r="UAX47" s="65"/>
      <c r="UAY47" s="65"/>
      <c r="UAZ47" s="65"/>
      <c r="UBA47" s="65"/>
      <c r="UBB47" s="65"/>
      <c r="UBC47" s="65"/>
      <c r="UBD47" s="65"/>
      <c r="UBE47" s="65"/>
      <c r="UBF47" s="65"/>
      <c r="UBG47" s="65"/>
      <c r="UBH47" s="65"/>
      <c r="UBI47" s="65"/>
      <c r="UBJ47" s="65"/>
      <c r="UBK47" s="65"/>
      <c r="UBL47" s="65"/>
      <c r="UBM47" s="65"/>
      <c r="UBN47" s="65"/>
      <c r="UBO47" s="65"/>
      <c r="UBP47" s="65"/>
      <c r="UBQ47" s="65"/>
      <c r="UBR47" s="65"/>
      <c r="UBS47" s="65"/>
      <c r="UBT47" s="65"/>
      <c r="UBU47" s="65"/>
      <c r="UBV47" s="65"/>
      <c r="UBW47" s="65"/>
      <c r="UBX47" s="65"/>
      <c r="UBY47" s="65"/>
      <c r="UBZ47" s="65"/>
      <c r="UCA47" s="65"/>
      <c r="UCB47" s="65"/>
      <c r="UCC47" s="65"/>
      <c r="UCD47" s="65"/>
      <c r="UCE47" s="65"/>
      <c r="UCF47" s="65"/>
      <c r="UCG47" s="65"/>
      <c r="UCH47" s="65"/>
      <c r="UCI47" s="65"/>
      <c r="UCJ47" s="65"/>
      <c r="UCK47" s="65"/>
      <c r="UCL47" s="65"/>
      <c r="UCM47" s="65"/>
      <c r="UCN47" s="65"/>
      <c r="UCO47" s="65"/>
      <c r="UCP47" s="65"/>
      <c r="UCQ47" s="65"/>
      <c r="UCR47" s="65"/>
      <c r="UCS47" s="65"/>
      <c r="UCT47" s="65"/>
      <c r="UCU47" s="65"/>
      <c r="UCV47" s="65"/>
      <c r="UCW47" s="65"/>
      <c r="UCX47" s="65"/>
      <c r="UCY47" s="65"/>
      <c r="UCZ47" s="65"/>
      <c r="UDA47" s="65"/>
      <c r="UDB47" s="65"/>
      <c r="UDC47" s="65"/>
      <c r="UDD47" s="65"/>
      <c r="UDE47" s="65"/>
      <c r="UDF47" s="65"/>
      <c r="UDG47" s="65"/>
      <c r="UDH47" s="65"/>
      <c r="UDI47" s="65"/>
      <c r="UDJ47" s="65"/>
      <c r="UDK47" s="65"/>
      <c r="UDL47" s="65"/>
      <c r="UDM47" s="65"/>
      <c r="UDN47" s="65"/>
      <c r="UDO47" s="65"/>
      <c r="UDP47" s="65"/>
      <c r="UDQ47" s="65"/>
      <c r="UDR47" s="65"/>
      <c r="UDS47" s="65"/>
      <c r="UDT47" s="65"/>
      <c r="UDU47" s="65"/>
      <c r="UDV47" s="65"/>
      <c r="UDW47" s="65"/>
      <c r="UDX47" s="65"/>
      <c r="UDY47" s="65"/>
      <c r="UDZ47" s="65"/>
      <c r="UEA47" s="65"/>
      <c r="UEB47" s="65"/>
      <c r="UEC47" s="65"/>
      <c r="UED47" s="65"/>
      <c r="UEE47" s="65"/>
      <c r="UEF47" s="65"/>
      <c r="UEG47" s="65"/>
      <c r="UEH47" s="65"/>
      <c r="UEI47" s="65"/>
      <c r="UEJ47" s="65"/>
      <c r="UEK47" s="65"/>
      <c r="UEL47" s="65"/>
      <c r="UEM47" s="65"/>
      <c r="UEN47" s="65"/>
      <c r="UEO47" s="65"/>
      <c r="UEP47" s="65"/>
      <c r="UEQ47" s="65"/>
      <c r="UER47" s="65"/>
      <c r="UES47" s="65"/>
      <c r="UET47" s="65"/>
      <c r="UEU47" s="65"/>
      <c r="UEV47" s="65"/>
      <c r="UEW47" s="65"/>
      <c r="UEX47" s="65"/>
      <c r="UEY47" s="65"/>
      <c r="UEZ47" s="65"/>
      <c r="UFA47" s="65"/>
      <c r="UFB47" s="65"/>
      <c r="UFC47" s="65"/>
      <c r="UFD47" s="65"/>
      <c r="UFE47" s="65"/>
      <c r="UFF47" s="65"/>
      <c r="UFG47" s="65"/>
      <c r="UFH47" s="65"/>
      <c r="UFI47" s="65"/>
      <c r="UFJ47" s="65"/>
      <c r="UFK47" s="65"/>
      <c r="UFL47" s="65"/>
      <c r="UFM47" s="65"/>
      <c r="UFN47" s="65"/>
      <c r="UFO47" s="65"/>
      <c r="UFP47" s="65"/>
      <c r="UFQ47" s="65"/>
      <c r="UFR47" s="65"/>
      <c r="UFS47" s="65"/>
      <c r="UFT47" s="65"/>
      <c r="UFU47" s="65"/>
      <c r="UFV47" s="65"/>
      <c r="UFW47" s="65"/>
      <c r="UFX47" s="65"/>
      <c r="UFY47" s="65"/>
      <c r="UFZ47" s="65"/>
      <c r="UGA47" s="65"/>
      <c r="UGB47" s="65"/>
      <c r="UGC47" s="65"/>
      <c r="UGD47" s="65"/>
      <c r="UGE47" s="65"/>
      <c r="UGF47" s="65"/>
      <c r="UGG47" s="65"/>
      <c r="UGH47" s="65"/>
      <c r="UGI47" s="65"/>
      <c r="UGJ47" s="65"/>
      <c r="UGK47" s="65"/>
      <c r="UGL47" s="65"/>
      <c r="UGM47" s="65"/>
      <c r="UGN47" s="65"/>
      <c r="UGO47" s="65"/>
      <c r="UGP47" s="65"/>
      <c r="UGQ47" s="65"/>
      <c r="UGR47" s="65"/>
      <c r="UGS47" s="65"/>
      <c r="UGT47" s="65"/>
      <c r="UGU47" s="65"/>
      <c r="UGV47" s="65"/>
      <c r="UGW47" s="65"/>
      <c r="UGX47" s="65"/>
      <c r="UGY47" s="65"/>
      <c r="UGZ47" s="65"/>
      <c r="UHA47" s="65"/>
      <c r="UHB47" s="65"/>
      <c r="UHC47" s="65"/>
      <c r="UHD47" s="65"/>
      <c r="UHE47" s="65"/>
      <c r="UHF47" s="65"/>
      <c r="UHG47" s="65"/>
      <c r="UHH47" s="65"/>
      <c r="UHI47" s="65"/>
      <c r="UHJ47" s="65"/>
      <c r="UHK47" s="65"/>
      <c r="UHL47" s="65"/>
      <c r="UHM47" s="65"/>
      <c r="UHN47" s="65"/>
      <c r="UHO47" s="65"/>
      <c r="UHP47" s="65"/>
      <c r="UHQ47" s="65"/>
      <c r="UHR47" s="65"/>
      <c r="UHS47" s="65"/>
      <c r="UHT47" s="65"/>
      <c r="UHU47" s="65"/>
      <c r="UHV47" s="65"/>
      <c r="UHW47" s="65"/>
      <c r="UHX47" s="65"/>
      <c r="UHY47" s="65"/>
      <c r="UHZ47" s="65"/>
      <c r="UIA47" s="65"/>
      <c r="UIB47" s="65"/>
      <c r="UIC47" s="65"/>
      <c r="UID47" s="65"/>
      <c r="UIE47" s="65"/>
      <c r="UIF47" s="65"/>
      <c r="UIG47" s="65"/>
      <c r="UIH47" s="65"/>
      <c r="UII47" s="65"/>
      <c r="UIJ47" s="65"/>
      <c r="UIK47" s="65"/>
      <c r="UIL47" s="65"/>
      <c r="UIM47" s="65"/>
      <c r="UIN47" s="65"/>
      <c r="UIO47" s="65"/>
      <c r="UIP47" s="65"/>
      <c r="UIQ47" s="65"/>
      <c r="UIR47" s="65"/>
      <c r="UIS47" s="65"/>
      <c r="UIT47" s="65"/>
      <c r="UIU47" s="65"/>
      <c r="UIV47" s="65"/>
      <c r="UIW47" s="65"/>
      <c r="UIX47" s="65"/>
      <c r="UIY47" s="65"/>
      <c r="UIZ47" s="65"/>
      <c r="UJA47" s="65"/>
      <c r="UJB47" s="65"/>
      <c r="UJC47" s="65"/>
      <c r="UJD47" s="65"/>
      <c r="UJE47" s="65"/>
      <c r="UJF47" s="65"/>
      <c r="UJG47" s="65"/>
      <c r="UJH47" s="65"/>
      <c r="UJI47" s="65"/>
      <c r="UJJ47" s="65"/>
      <c r="UJK47" s="65"/>
      <c r="UJL47" s="65"/>
      <c r="UJM47" s="65"/>
      <c r="UJN47" s="65"/>
      <c r="UJO47" s="65"/>
      <c r="UJP47" s="65"/>
      <c r="UJQ47" s="65"/>
      <c r="UJR47" s="65"/>
      <c r="UJS47" s="65"/>
      <c r="UJT47" s="65"/>
      <c r="UJU47" s="65"/>
      <c r="UJV47" s="65"/>
      <c r="UJW47" s="65"/>
      <c r="UJX47" s="65"/>
      <c r="UJY47" s="65"/>
      <c r="UJZ47" s="65"/>
      <c r="UKA47" s="65"/>
      <c r="UKB47" s="65"/>
      <c r="UKC47" s="65"/>
      <c r="UKD47" s="65"/>
      <c r="UKE47" s="65"/>
      <c r="UKF47" s="65"/>
      <c r="UKG47" s="65"/>
      <c r="UKH47" s="65"/>
      <c r="UKI47" s="65"/>
      <c r="UKJ47" s="65"/>
      <c r="UKK47" s="65"/>
      <c r="UKL47" s="65"/>
      <c r="UKM47" s="65"/>
      <c r="UKN47" s="65"/>
      <c r="UKO47" s="65"/>
      <c r="UKP47" s="65"/>
      <c r="UKQ47" s="65"/>
      <c r="UKR47" s="65"/>
      <c r="UKS47" s="65"/>
      <c r="UKT47" s="65"/>
      <c r="UKU47" s="65"/>
      <c r="UKV47" s="65"/>
      <c r="UKW47" s="65"/>
      <c r="UKX47" s="65"/>
      <c r="UKY47" s="65"/>
      <c r="UKZ47" s="65"/>
      <c r="ULA47" s="65"/>
      <c r="ULB47" s="65"/>
      <c r="ULC47" s="65"/>
      <c r="ULD47" s="65"/>
      <c r="ULE47" s="65"/>
      <c r="ULF47" s="65"/>
      <c r="ULG47" s="65"/>
      <c r="ULH47" s="65"/>
      <c r="ULI47" s="65"/>
      <c r="ULJ47" s="65"/>
      <c r="ULK47" s="65"/>
      <c r="ULL47" s="65"/>
      <c r="ULM47" s="65"/>
      <c r="ULN47" s="65"/>
      <c r="ULO47" s="65"/>
      <c r="ULP47" s="65"/>
      <c r="ULQ47" s="65"/>
      <c r="ULR47" s="65"/>
      <c r="ULS47" s="65"/>
      <c r="ULT47" s="65"/>
      <c r="ULU47" s="65"/>
      <c r="ULV47" s="65"/>
      <c r="ULW47" s="65"/>
      <c r="ULX47" s="65"/>
      <c r="ULY47" s="65"/>
      <c r="ULZ47" s="65"/>
      <c r="UMA47" s="65"/>
      <c r="UMB47" s="65"/>
      <c r="UMC47" s="65"/>
      <c r="UMD47" s="65"/>
      <c r="UME47" s="65"/>
      <c r="UMF47" s="65"/>
      <c r="UMG47" s="65"/>
      <c r="UMH47" s="65"/>
      <c r="UMI47" s="65"/>
      <c r="UMJ47" s="65"/>
      <c r="UMK47" s="65"/>
      <c r="UML47" s="65"/>
      <c r="UMM47" s="65"/>
      <c r="UMN47" s="65"/>
      <c r="UMO47" s="65"/>
      <c r="UMP47" s="65"/>
      <c r="UMQ47" s="65"/>
      <c r="UMR47" s="65"/>
      <c r="UMS47" s="65"/>
      <c r="UMT47" s="65"/>
      <c r="UMU47" s="65"/>
      <c r="UMV47" s="65"/>
      <c r="UMW47" s="65"/>
      <c r="UMX47" s="65"/>
      <c r="UMY47" s="65"/>
      <c r="UMZ47" s="65"/>
      <c r="UNA47" s="65"/>
      <c r="UNB47" s="65"/>
      <c r="UNC47" s="65"/>
      <c r="UND47" s="65"/>
      <c r="UNE47" s="65"/>
      <c r="UNF47" s="65"/>
      <c r="UNG47" s="65"/>
      <c r="UNH47" s="65"/>
      <c r="UNI47" s="65"/>
      <c r="UNJ47" s="65"/>
      <c r="UNK47" s="65"/>
      <c r="UNL47" s="65"/>
      <c r="UNM47" s="65"/>
      <c r="UNN47" s="65"/>
      <c r="UNO47" s="65"/>
      <c r="UNP47" s="65"/>
      <c r="UNQ47" s="65"/>
      <c r="UNR47" s="65"/>
      <c r="UNS47" s="65"/>
      <c r="UNT47" s="65"/>
      <c r="UNU47" s="65"/>
      <c r="UNV47" s="65"/>
      <c r="UNW47" s="65"/>
      <c r="UNX47" s="65"/>
      <c r="UNY47" s="65"/>
      <c r="UNZ47" s="65"/>
      <c r="UOA47" s="65"/>
      <c r="UOB47" s="65"/>
      <c r="UOC47" s="65"/>
      <c r="UOD47" s="65"/>
      <c r="UOE47" s="65"/>
      <c r="UOF47" s="65"/>
      <c r="UOG47" s="65"/>
      <c r="UOH47" s="65"/>
      <c r="UOI47" s="65"/>
      <c r="UOJ47" s="65"/>
      <c r="UOK47" s="65"/>
      <c r="UOL47" s="65"/>
      <c r="UOM47" s="65"/>
      <c r="UON47" s="65"/>
      <c r="UOO47" s="65"/>
      <c r="UOP47" s="65"/>
      <c r="UOQ47" s="65"/>
      <c r="UOR47" s="65"/>
      <c r="UOS47" s="65"/>
      <c r="UOT47" s="65"/>
      <c r="UOU47" s="65"/>
      <c r="UOV47" s="65"/>
      <c r="UOW47" s="65"/>
      <c r="UOX47" s="65"/>
      <c r="UOY47" s="65"/>
      <c r="UOZ47" s="65"/>
      <c r="UPA47" s="65"/>
      <c r="UPB47" s="65"/>
      <c r="UPC47" s="65"/>
      <c r="UPD47" s="65"/>
      <c r="UPE47" s="65"/>
      <c r="UPF47" s="65"/>
      <c r="UPG47" s="65"/>
      <c r="UPH47" s="65"/>
      <c r="UPI47" s="65"/>
      <c r="UPJ47" s="65"/>
      <c r="UPK47" s="65"/>
      <c r="UPL47" s="65"/>
      <c r="UPM47" s="65"/>
      <c r="UPN47" s="65"/>
      <c r="UPO47" s="65"/>
      <c r="UPP47" s="65"/>
      <c r="UPQ47" s="65"/>
      <c r="UPR47" s="65"/>
      <c r="UPS47" s="65"/>
      <c r="UPT47" s="65"/>
      <c r="UPU47" s="65"/>
      <c r="UPV47" s="65"/>
      <c r="UPW47" s="65"/>
      <c r="UPX47" s="65"/>
      <c r="UPY47" s="65"/>
      <c r="UPZ47" s="65"/>
      <c r="UQA47" s="65"/>
      <c r="UQB47" s="65"/>
      <c r="UQC47" s="65"/>
      <c r="UQD47" s="65"/>
      <c r="UQE47" s="65"/>
      <c r="UQF47" s="65"/>
      <c r="UQG47" s="65"/>
      <c r="UQH47" s="65"/>
      <c r="UQI47" s="65"/>
      <c r="UQJ47" s="65"/>
      <c r="UQK47" s="65"/>
      <c r="UQL47" s="65"/>
      <c r="UQM47" s="65"/>
      <c r="UQN47" s="65"/>
      <c r="UQO47" s="65"/>
      <c r="UQP47" s="65"/>
      <c r="UQQ47" s="65"/>
      <c r="UQR47" s="65"/>
      <c r="UQS47" s="65"/>
      <c r="UQT47" s="65"/>
      <c r="UQU47" s="65"/>
      <c r="UQV47" s="65"/>
      <c r="UQW47" s="65"/>
      <c r="UQX47" s="65"/>
      <c r="UQY47" s="65"/>
      <c r="UQZ47" s="65"/>
      <c r="URA47" s="65"/>
      <c r="URB47" s="65"/>
      <c r="URC47" s="65"/>
      <c r="URD47" s="65"/>
      <c r="URE47" s="65"/>
      <c r="URF47" s="65"/>
      <c r="URG47" s="65"/>
      <c r="URH47" s="65"/>
      <c r="URI47" s="65"/>
      <c r="URJ47" s="65"/>
      <c r="URK47" s="65"/>
      <c r="URL47" s="65"/>
      <c r="URM47" s="65"/>
      <c r="URN47" s="65"/>
      <c r="URO47" s="65"/>
      <c r="URP47" s="65"/>
      <c r="URQ47" s="65"/>
      <c r="URR47" s="65"/>
      <c r="URS47" s="65"/>
      <c r="URT47" s="65"/>
      <c r="URU47" s="65"/>
      <c r="URV47" s="65"/>
      <c r="URW47" s="65"/>
      <c r="URX47" s="65"/>
      <c r="URY47" s="65"/>
      <c r="URZ47" s="65"/>
      <c r="USA47" s="65"/>
      <c r="USB47" s="65"/>
      <c r="USC47" s="65"/>
      <c r="USD47" s="65"/>
      <c r="USE47" s="65"/>
      <c r="USF47" s="65"/>
      <c r="USG47" s="65"/>
      <c r="USH47" s="65"/>
      <c r="USI47" s="65"/>
      <c r="USJ47" s="65"/>
      <c r="USK47" s="65"/>
      <c r="USL47" s="65"/>
      <c r="USM47" s="65"/>
      <c r="USN47" s="65"/>
      <c r="USO47" s="65"/>
      <c r="USP47" s="65"/>
      <c r="USQ47" s="65"/>
      <c r="USR47" s="65"/>
      <c r="USS47" s="65"/>
      <c r="UST47" s="65"/>
      <c r="USU47" s="65"/>
      <c r="USV47" s="65"/>
      <c r="USW47" s="65"/>
      <c r="USX47" s="65"/>
      <c r="USY47" s="65"/>
      <c r="USZ47" s="65"/>
      <c r="UTA47" s="65"/>
      <c r="UTB47" s="65"/>
      <c r="UTC47" s="65"/>
      <c r="UTD47" s="65"/>
      <c r="UTE47" s="65"/>
      <c r="UTF47" s="65"/>
      <c r="UTG47" s="65"/>
      <c r="UTH47" s="65"/>
      <c r="UTI47" s="65"/>
      <c r="UTJ47" s="65"/>
      <c r="UTK47" s="65"/>
      <c r="UTL47" s="65"/>
      <c r="UTM47" s="65"/>
      <c r="UTN47" s="65"/>
      <c r="UTO47" s="65"/>
      <c r="UTP47" s="65"/>
      <c r="UTQ47" s="65"/>
      <c r="UTR47" s="65"/>
      <c r="UTS47" s="65"/>
      <c r="UTT47" s="65"/>
      <c r="UTU47" s="65"/>
      <c r="UTV47" s="65"/>
      <c r="UTW47" s="65"/>
      <c r="UTX47" s="65"/>
      <c r="UTY47" s="65"/>
      <c r="UTZ47" s="65"/>
      <c r="UUA47" s="65"/>
      <c r="UUB47" s="65"/>
      <c r="UUC47" s="65"/>
      <c r="UUD47" s="65"/>
      <c r="UUE47" s="65"/>
      <c r="UUF47" s="65"/>
      <c r="UUG47" s="65"/>
      <c r="UUH47" s="65"/>
      <c r="UUI47" s="65"/>
      <c r="UUJ47" s="65"/>
      <c r="UUK47" s="65"/>
      <c r="UUL47" s="65"/>
      <c r="UUM47" s="65"/>
      <c r="UUN47" s="65"/>
      <c r="UUO47" s="65"/>
      <c r="UUP47" s="65"/>
      <c r="UUQ47" s="65"/>
      <c r="UUR47" s="65"/>
      <c r="UUS47" s="65"/>
      <c r="UUT47" s="65"/>
      <c r="UUU47" s="65"/>
      <c r="UUV47" s="65"/>
      <c r="UUW47" s="65"/>
      <c r="UUX47" s="65"/>
      <c r="UUY47" s="65"/>
      <c r="UUZ47" s="65"/>
      <c r="UVA47" s="65"/>
      <c r="UVB47" s="65"/>
      <c r="UVC47" s="65"/>
      <c r="UVD47" s="65"/>
      <c r="UVE47" s="65"/>
      <c r="UVF47" s="65"/>
      <c r="UVG47" s="65"/>
      <c r="UVH47" s="65"/>
      <c r="UVI47" s="65"/>
      <c r="UVJ47" s="65"/>
      <c r="UVK47" s="65"/>
      <c r="UVL47" s="65"/>
      <c r="UVM47" s="65"/>
      <c r="UVN47" s="65"/>
      <c r="UVO47" s="65"/>
      <c r="UVP47" s="65"/>
      <c r="UVQ47" s="65"/>
      <c r="UVR47" s="65"/>
      <c r="UVS47" s="65"/>
      <c r="UVT47" s="65"/>
      <c r="UVU47" s="65"/>
      <c r="UVV47" s="65"/>
      <c r="UVW47" s="65"/>
      <c r="UVX47" s="65"/>
      <c r="UVY47" s="65"/>
      <c r="UVZ47" s="65"/>
      <c r="UWA47" s="65"/>
      <c r="UWB47" s="65"/>
      <c r="UWC47" s="65"/>
      <c r="UWD47" s="65"/>
      <c r="UWE47" s="65"/>
      <c r="UWF47" s="65"/>
      <c r="UWG47" s="65"/>
      <c r="UWH47" s="65"/>
      <c r="UWI47" s="65"/>
      <c r="UWJ47" s="65"/>
      <c r="UWK47" s="65"/>
      <c r="UWL47" s="65"/>
      <c r="UWM47" s="65"/>
      <c r="UWN47" s="65"/>
      <c r="UWO47" s="65"/>
      <c r="UWP47" s="65"/>
      <c r="UWQ47" s="65"/>
      <c r="UWR47" s="65"/>
      <c r="UWS47" s="65"/>
      <c r="UWT47" s="65"/>
      <c r="UWU47" s="65"/>
      <c r="UWV47" s="65"/>
      <c r="UWW47" s="65"/>
      <c r="UWX47" s="65"/>
      <c r="UWY47" s="65"/>
      <c r="UWZ47" s="65"/>
      <c r="UXA47" s="65"/>
      <c r="UXB47" s="65"/>
      <c r="UXC47" s="65"/>
      <c r="UXD47" s="65"/>
      <c r="UXE47" s="65"/>
      <c r="UXF47" s="65"/>
      <c r="UXG47" s="65"/>
      <c r="UXH47" s="65"/>
      <c r="UXI47" s="65"/>
      <c r="UXJ47" s="65"/>
      <c r="UXK47" s="65"/>
      <c r="UXL47" s="65"/>
      <c r="UXM47" s="65"/>
      <c r="UXN47" s="65"/>
      <c r="UXO47" s="65"/>
      <c r="UXP47" s="65"/>
      <c r="UXQ47" s="65"/>
      <c r="UXR47" s="65"/>
      <c r="UXS47" s="65"/>
      <c r="UXT47" s="65"/>
      <c r="UXU47" s="65"/>
      <c r="UXV47" s="65"/>
      <c r="UXW47" s="65"/>
      <c r="UXX47" s="65"/>
      <c r="UXY47" s="65"/>
      <c r="UXZ47" s="65"/>
      <c r="UYA47" s="65"/>
      <c r="UYB47" s="65"/>
      <c r="UYC47" s="65"/>
      <c r="UYD47" s="65"/>
      <c r="UYE47" s="65"/>
      <c r="UYF47" s="65"/>
      <c r="UYG47" s="65"/>
      <c r="UYH47" s="65"/>
      <c r="UYI47" s="65"/>
      <c r="UYJ47" s="65"/>
      <c r="UYK47" s="65"/>
      <c r="UYL47" s="65"/>
      <c r="UYM47" s="65"/>
      <c r="UYN47" s="65"/>
      <c r="UYO47" s="65"/>
      <c r="UYP47" s="65"/>
      <c r="UYQ47" s="65"/>
      <c r="UYR47" s="65"/>
      <c r="UYS47" s="65"/>
      <c r="UYT47" s="65"/>
      <c r="UYU47" s="65"/>
      <c r="UYV47" s="65"/>
      <c r="UYW47" s="65"/>
      <c r="UYX47" s="65"/>
      <c r="UYY47" s="65"/>
      <c r="UYZ47" s="65"/>
      <c r="UZA47" s="65"/>
      <c r="UZB47" s="65"/>
      <c r="UZC47" s="65"/>
      <c r="UZD47" s="65"/>
      <c r="UZE47" s="65"/>
      <c r="UZF47" s="65"/>
      <c r="UZG47" s="65"/>
      <c r="UZH47" s="65"/>
      <c r="UZI47" s="65"/>
      <c r="UZJ47" s="65"/>
      <c r="UZK47" s="65"/>
      <c r="UZL47" s="65"/>
      <c r="UZM47" s="65"/>
      <c r="UZN47" s="65"/>
      <c r="UZO47" s="65"/>
      <c r="UZP47" s="65"/>
      <c r="UZQ47" s="65"/>
      <c r="UZR47" s="65"/>
      <c r="UZS47" s="65"/>
      <c r="UZT47" s="65"/>
      <c r="UZU47" s="65"/>
      <c r="UZV47" s="65"/>
      <c r="UZW47" s="65"/>
      <c r="UZX47" s="65"/>
      <c r="UZY47" s="65"/>
      <c r="UZZ47" s="65"/>
      <c r="VAA47" s="65"/>
      <c r="VAB47" s="65"/>
      <c r="VAC47" s="65"/>
      <c r="VAD47" s="65"/>
      <c r="VAE47" s="65"/>
      <c r="VAF47" s="65"/>
      <c r="VAG47" s="65"/>
      <c r="VAH47" s="65"/>
      <c r="VAI47" s="65"/>
      <c r="VAJ47" s="65"/>
      <c r="VAK47" s="65"/>
      <c r="VAL47" s="65"/>
      <c r="VAM47" s="65"/>
      <c r="VAN47" s="65"/>
      <c r="VAO47" s="65"/>
      <c r="VAP47" s="65"/>
      <c r="VAQ47" s="65"/>
      <c r="VAR47" s="65"/>
      <c r="VAS47" s="65"/>
      <c r="VAT47" s="65"/>
      <c r="VAU47" s="65"/>
      <c r="VAV47" s="65"/>
      <c r="VAW47" s="65"/>
      <c r="VAX47" s="65"/>
      <c r="VAY47" s="65"/>
      <c r="VAZ47" s="65"/>
      <c r="VBA47" s="65"/>
      <c r="VBB47" s="65"/>
      <c r="VBC47" s="65"/>
      <c r="VBD47" s="65"/>
      <c r="VBE47" s="65"/>
      <c r="VBF47" s="65"/>
      <c r="VBG47" s="65"/>
      <c r="VBH47" s="65"/>
      <c r="VBI47" s="65"/>
      <c r="VBJ47" s="65"/>
      <c r="VBK47" s="65"/>
      <c r="VBL47" s="65"/>
      <c r="VBM47" s="65"/>
      <c r="VBN47" s="65"/>
      <c r="VBO47" s="65"/>
      <c r="VBP47" s="65"/>
      <c r="VBQ47" s="65"/>
      <c r="VBR47" s="65"/>
      <c r="VBS47" s="65"/>
      <c r="VBT47" s="65"/>
      <c r="VBU47" s="65"/>
      <c r="VBV47" s="65"/>
      <c r="VBW47" s="65"/>
      <c r="VBX47" s="65"/>
      <c r="VBY47" s="65"/>
      <c r="VBZ47" s="65"/>
      <c r="VCA47" s="65"/>
      <c r="VCB47" s="65"/>
      <c r="VCC47" s="65"/>
      <c r="VCD47" s="65"/>
      <c r="VCE47" s="65"/>
      <c r="VCF47" s="65"/>
      <c r="VCG47" s="65"/>
      <c r="VCH47" s="65"/>
      <c r="VCI47" s="65"/>
      <c r="VCJ47" s="65"/>
      <c r="VCK47" s="65"/>
      <c r="VCL47" s="65"/>
      <c r="VCM47" s="65"/>
      <c r="VCN47" s="65"/>
      <c r="VCO47" s="65"/>
      <c r="VCP47" s="65"/>
      <c r="VCQ47" s="65"/>
      <c r="VCR47" s="65"/>
      <c r="VCS47" s="65"/>
      <c r="VCT47" s="65"/>
      <c r="VCU47" s="65"/>
      <c r="VCV47" s="65"/>
      <c r="VCW47" s="65"/>
      <c r="VCX47" s="65"/>
      <c r="VCY47" s="65"/>
      <c r="VCZ47" s="65"/>
      <c r="VDA47" s="65"/>
      <c r="VDB47" s="65"/>
      <c r="VDC47" s="65"/>
      <c r="VDD47" s="65"/>
      <c r="VDE47" s="65"/>
      <c r="VDF47" s="65"/>
      <c r="VDG47" s="65"/>
      <c r="VDH47" s="65"/>
      <c r="VDI47" s="65"/>
      <c r="VDJ47" s="65"/>
      <c r="VDK47" s="65"/>
      <c r="VDL47" s="65"/>
      <c r="VDM47" s="65"/>
      <c r="VDN47" s="65"/>
      <c r="VDO47" s="65"/>
      <c r="VDP47" s="65"/>
      <c r="VDQ47" s="65"/>
      <c r="VDR47" s="65"/>
      <c r="VDS47" s="65"/>
      <c r="VDT47" s="65"/>
      <c r="VDU47" s="65"/>
      <c r="VDV47" s="65"/>
      <c r="VDW47" s="65"/>
      <c r="VDX47" s="65"/>
      <c r="VDY47" s="65"/>
      <c r="VDZ47" s="65"/>
      <c r="VEA47" s="65"/>
      <c r="VEB47" s="65"/>
      <c r="VEC47" s="65"/>
      <c r="VED47" s="65"/>
      <c r="VEE47" s="65"/>
      <c r="VEF47" s="65"/>
      <c r="VEG47" s="65"/>
      <c r="VEH47" s="65"/>
      <c r="VEI47" s="65"/>
      <c r="VEJ47" s="65"/>
      <c r="VEK47" s="65"/>
      <c r="VEL47" s="65"/>
      <c r="VEM47" s="65"/>
      <c r="VEN47" s="65"/>
      <c r="VEO47" s="65"/>
      <c r="VEP47" s="65"/>
      <c r="VEQ47" s="65"/>
      <c r="VER47" s="65"/>
      <c r="VES47" s="65"/>
      <c r="VET47" s="65"/>
      <c r="VEU47" s="65"/>
      <c r="VEV47" s="65"/>
      <c r="VEW47" s="65"/>
      <c r="VEX47" s="65"/>
      <c r="VEY47" s="65"/>
      <c r="VEZ47" s="65"/>
      <c r="VFA47" s="65"/>
      <c r="VFB47" s="65"/>
      <c r="VFC47" s="65"/>
      <c r="VFD47" s="65"/>
      <c r="VFE47" s="65"/>
      <c r="VFF47" s="65"/>
      <c r="VFG47" s="65"/>
      <c r="VFH47" s="65"/>
      <c r="VFI47" s="65"/>
      <c r="VFJ47" s="65"/>
      <c r="VFK47" s="65"/>
      <c r="VFL47" s="65"/>
      <c r="VFM47" s="65"/>
      <c r="VFN47" s="65"/>
      <c r="VFO47" s="65"/>
      <c r="VFP47" s="65"/>
      <c r="VFQ47" s="65"/>
      <c r="VFR47" s="65"/>
      <c r="VFS47" s="65"/>
      <c r="VFT47" s="65"/>
      <c r="VFU47" s="65"/>
      <c r="VFV47" s="65"/>
      <c r="VFW47" s="65"/>
      <c r="VFX47" s="65"/>
      <c r="VFY47" s="65"/>
      <c r="VFZ47" s="65"/>
      <c r="VGA47" s="65"/>
      <c r="VGB47" s="65"/>
      <c r="VGC47" s="65"/>
      <c r="VGD47" s="65"/>
      <c r="VGE47" s="65"/>
      <c r="VGF47" s="65"/>
      <c r="VGG47" s="65"/>
      <c r="VGH47" s="65"/>
      <c r="VGI47" s="65"/>
      <c r="VGJ47" s="65"/>
      <c r="VGK47" s="65"/>
      <c r="VGL47" s="65"/>
      <c r="VGM47" s="65"/>
      <c r="VGN47" s="65"/>
      <c r="VGO47" s="65"/>
      <c r="VGP47" s="65"/>
      <c r="VGQ47" s="65"/>
      <c r="VGR47" s="65"/>
      <c r="VGS47" s="65"/>
      <c r="VGT47" s="65"/>
      <c r="VGU47" s="65"/>
      <c r="VGV47" s="65"/>
      <c r="VGW47" s="65"/>
      <c r="VGX47" s="65"/>
      <c r="VGY47" s="65"/>
      <c r="VGZ47" s="65"/>
      <c r="VHA47" s="65"/>
      <c r="VHB47" s="65"/>
      <c r="VHC47" s="65"/>
      <c r="VHD47" s="65"/>
      <c r="VHE47" s="65"/>
      <c r="VHF47" s="65"/>
      <c r="VHG47" s="65"/>
      <c r="VHH47" s="65"/>
      <c r="VHI47" s="65"/>
      <c r="VHJ47" s="65"/>
      <c r="VHK47" s="65"/>
      <c r="VHL47" s="65"/>
      <c r="VHM47" s="65"/>
      <c r="VHN47" s="65"/>
      <c r="VHO47" s="65"/>
      <c r="VHP47" s="65"/>
      <c r="VHQ47" s="65"/>
      <c r="VHR47" s="65"/>
      <c r="VHS47" s="65"/>
      <c r="VHT47" s="65"/>
      <c r="VHU47" s="65"/>
      <c r="VHV47" s="65"/>
      <c r="VHW47" s="65"/>
      <c r="VHX47" s="65"/>
      <c r="VHY47" s="65"/>
      <c r="VHZ47" s="65"/>
      <c r="VIA47" s="65"/>
      <c r="VIB47" s="65"/>
      <c r="VIC47" s="65"/>
      <c r="VID47" s="65"/>
      <c r="VIE47" s="65"/>
      <c r="VIF47" s="65"/>
      <c r="VIG47" s="65"/>
      <c r="VIH47" s="65"/>
      <c r="VII47" s="65"/>
      <c r="VIJ47" s="65"/>
      <c r="VIK47" s="65"/>
      <c r="VIL47" s="65"/>
      <c r="VIM47" s="65"/>
      <c r="VIN47" s="65"/>
      <c r="VIO47" s="65"/>
      <c r="VIP47" s="65"/>
      <c r="VIQ47" s="65"/>
      <c r="VIR47" s="65"/>
      <c r="VIS47" s="65"/>
      <c r="VIT47" s="65"/>
      <c r="VIU47" s="65"/>
      <c r="VIV47" s="65"/>
      <c r="VIW47" s="65"/>
      <c r="VIX47" s="65"/>
      <c r="VIY47" s="65"/>
      <c r="VIZ47" s="65"/>
      <c r="VJA47" s="65"/>
      <c r="VJB47" s="65"/>
      <c r="VJC47" s="65"/>
      <c r="VJD47" s="65"/>
      <c r="VJE47" s="65"/>
      <c r="VJF47" s="65"/>
      <c r="VJG47" s="65"/>
      <c r="VJH47" s="65"/>
      <c r="VJI47" s="65"/>
      <c r="VJJ47" s="65"/>
      <c r="VJK47" s="65"/>
      <c r="VJL47" s="65"/>
      <c r="VJM47" s="65"/>
      <c r="VJN47" s="65"/>
      <c r="VJO47" s="65"/>
      <c r="VJP47" s="65"/>
      <c r="VJQ47" s="65"/>
      <c r="VJR47" s="65"/>
      <c r="VJS47" s="65"/>
      <c r="VJT47" s="65"/>
      <c r="VJU47" s="65"/>
      <c r="VJV47" s="65"/>
      <c r="VJW47" s="65"/>
      <c r="VJX47" s="65"/>
      <c r="VJY47" s="65"/>
      <c r="VJZ47" s="65"/>
      <c r="VKA47" s="65"/>
      <c r="VKB47" s="65"/>
      <c r="VKC47" s="65"/>
      <c r="VKD47" s="65"/>
      <c r="VKE47" s="65"/>
      <c r="VKF47" s="65"/>
      <c r="VKG47" s="65"/>
      <c r="VKH47" s="65"/>
      <c r="VKI47" s="65"/>
      <c r="VKJ47" s="65"/>
      <c r="VKK47" s="65"/>
      <c r="VKL47" s="65"/>
      <c r="VKM47" s="65"/>
      <c r="VKN47" s="65"/>
      <c r="VKO47" s="65"/>
      <c r="VKP47" s="65"/>
      <c r="VKQ47" s="65"/>
      <c r="VKR47" s="65"/>
      <c r="VKS47" s="65"/>
      <c r="VKT47" s="65"/>
      <c r="VKU47" s="65"/>
      <c r="VKV47" s="65"/>
      <c r="VKW47" s="65"/>
      <c r="VKX47" s="65"/>
      <c r="VKY47" s="65"/>
      <c r="VKZ47" s="65"/>
      <c r="VLA47" s="65"/>
      <c r="VLB47" s="65"/>
      <c r="VLC47" s="65"/>
      <c r="VLD47" s="65"/>
      <c r="VLE47" s="65"/>
      <c r="VLF47" s="65"/>
      <c r="VLG47" s="65"/>
      <c r="VLH47" s="65"/>
      <c r="VLI47" s="65"/>
      <c r="VLJ47" s="65"/>
      <c r="VLK47" s="65"/>
      <c r="VLL47" s="65"/>
      <c r="VLM47" s="65"/>
      <c r="VLN47" s="65"/>
      <c r="VLO47" s="65"/>
      <c r="VLP47" s="65"/>
      <c r="VLQ47" s="65"/>
      <c r="VLR47" s="65"/>
      <c r="VLS47" s="65"/>
      <c r="VLT47" s="65"/>
      <c r="VLU47" s="65"/>
      <c r="VLV47" s="65"/>
      <c r="VLW47" s="65"/>
      <c r="VLX47" s="65"/>
      <c r="VLY47" s="65"/>
      <c r="VLZ47" s="65"/>
      <c r="VMA47" s="65"/>
      <c r="VMB47" s="65"/>
      <c r="VMC47" s="65"/>
      <c r="VMD47" s="65"/>
      <c r="VME47" s="65"/>
      <c r="VMF47" s="65"/>
      <c r="VMG47" s="65"/>
      <c r="VMH47" s="65"/>
      <c r="VMI47" s="65"/>
      <c r="VMJ47" s="65"/>
      <c r="VMK47" s="65"/>
      <c r="VML47" s="65"/>
      <c r="VMM47" s="65"/>
      <c r="VMN47" s="65"/>
      <c r="VMO47" s="65"/>
      <c r="VMP47" s="65"/>
      <c r="VMQ47" s="65"/>
      <c r="VMR47" s="65"/>
      <c r="VMS47" s="65"/>
      <c r="VMT47" s="65"/>
      <c r="VMU47" s="65"/>
      <c r="VMV47" s="65"/>
      <c r="VMW47" s="65"/>
      <c r="VMX47" s="65"/>
      <c r="VMY47" s="65"/>
      <c r="VMZ47" s="65"/>
      <c r="VNA47" s="65"/>
      <c r="VNB47" s="65"/>
      <c r="VNC47" s="65"/>
      <c r="VND47" s="65"/>
      <c r="VNE47" s="65"/>
      <c r="VNF47" s="65"/>
      <c r="VNG47" s="65"/>
      <c r="VNH47" s="65"/>
      <c r="VNI47" s="65"/>
      <c r="VNJ47" s="65"/>
      <c r="VNK47" s="65"/>
      <c r="VNL47" s="65"/>
      <c r="VNM47" s="65"/>
      <c r="VNN47" s="65"/>
      <c r="VNO47" s="65"/>
      <c r="VNP47" s="65"/>
      <c r="VNQ47" s="65"/>
      <c r="VNR47" s="65"/>
      <c r="VNS47" s="65"/>
      <c r="VNT47" s="65"/>
      <c r="VNU47" s="65"/>
      <c r="VNV47" s="65"/>
      <c r="VNW47" s="65"/>
      <c r="VNX47" s="65"/>
      <c r="VNY47" s="65"/>
      <c r="VNZ47" s="65"/>
      <c r="VOA47" s="65"/>
      <c r="VOB47" s="65"/>
      <c r="VOC47" s="65"/>
      <c r="VOD47" s="65"/>
      <c r="VOE47" s="65"/>
      <c r="VOF47" s="65"/>
      <c r="VOG47" s="65"/>
      <c r="VOH47" s="65"/>
      <c r="VOI47" s="65"/>
      <c r="VOJ47" s="65"/>
      <c r="VOK47" s="65"/>
      <c r="VOL47" s="65"/>
      <c r="VOM47" s="65"/>
      <c r="VON47" s="65"/>
      <c r="VOO47" s="65"/>
      <c r="VOP47" s="65"/>
      <c r="VOQ47" s="65"/>
      <c r="VOR47" s="65"/>
      <c r="VOS47" s="65"/>
      <c r="VOT47" s="65"/>
      <c r="VOU47" s="65"/>
      <c r="VOV47" s="65"/>
      <c r="VOW47" s="65"/>
      <c r="VOX47" s="65"/>
      <c r="VOY47" s="65"/>
      <c r="VOZ47" s="65"/>
      <c r="VPA47" s="65"/>
      <c r="VPB47" s="65"/>
      <c r="VPC47" s="65"/>
      <c r="VPD47" s="65"/>
      <c r="VPE47" s="65"/>
      <c r="VPF47" s="65"/>
      <c r="VPG47" s="65"/>
      <c r="VPH47" s="65"/>
      <c r="VPI47" s="65"/>
      <c r="VPJ47" s="65"/>
      <c r="VPK47" s="65"/>
      <c r="VPL47" s="65"/>
      <c r="VPM47" s="65"/>
      <c r="VPN47" s="65"/>
      <c r="VPO47" s="65"/>
      <c r="VPP47" s="65"/>
      <c r="VPQ47" s="65"/>
      <c r="VPR47" s="65"/>
      <c r="VPS47" s="65"/>
      <c r="VPT47" s="65"/>
      <c r="VPU47" s="65"/>
      <c r="VPV47" s="65"/>
      <c r="VPW47" s="65"/>
      <c r="VPX47" s="65"/>
      <c r="VPY47" s="65"/>
      <c r="VPZ47" s="65"/>
      <c r="VQA47" s="65"/>
      <c r="VQB47" s="65"/>
      <c r="VQC47" s="65"/>
      <c r="VQD47" s="65"/>
      <c r="VQE47" s="65"/>
      <c r="VQF47" s="65"/>
      <c r="VQG47" s="65"/>
      <c r="VQH47" s="65"/>
      <c r="VQI47" s="65"/>
      <c r="VQJ47" s="65"/>
      <c r="VQK47" s="65"/>
      <c r="VQL47" s="65"/>
      <c r="VQM47" s="65"/>
      <c r="VQN47" s="65"/>
      <c r="VQO47" s="65"/>
      <c r="VQP47" s="65"/>
      <c r="VQQ47" s="65"/>
      <c r="VQR47" s="65"/>
      <c r="VQS47" s="65"/>
      <c r="VQT47" s="65"/>
      <c r="VQU47" s="65"/>
      <c r="VQV47" s="65"/>
      <c r="VQW47" s="65"/>
      <c r="VQX47" s="65"/>
      <c r="VQY47" s="65"/>
      <c r="VQZ47" s="65"/>
      <c r="VRA47" s="65"/>
      <c r="VRB47" s="65"/>
      <c r="VRC47" s="65"/>
      <c r="VRD47" s="65"/>
      <c r="VRE47" s="65"/>
      <c r="VRF47" s="65"/>
      <c r="VRG47" s="65"/>
      <c r="VRH47" s="65"/>
      <c r="VRI47" s="65"/>
      <c r="VRJ47" s="65"/>
      <c r="VRK47" s="65"/>
      <c r="VRL47" s="65"/>
      <c r="VRM47" s="65"/>
      <c r="VRN47" s="65"/>
      <c r="VRO47" s="65"/>
      <c r="VRP47" s="65"/>
      <c r="VRQ47" s="65"/>
      <c r="VRR47" s="65"/>
      <c r="VRS47" s="65"/>
      <c r="VRT47" s="65"/>
      <c r="VRU47" s="65"/>
      <c r="VRV47" s="65"/>
      <c r="VRW47" s="65"/>
      <c r="VRX47" s="65"/>
      <c r="VRY47" s="65"/>
      <c r="VRZ47" s="65"/>
      <c r="VSA47" s="65"/>
      <c r="VSB47" s="65"/>
      <c r="VSC47" s="65"/>
      <c r="VSD47" s="65"/>
      <c r="VSE47" s="65"/>
      <c r="VSF47" s="65"/>
      <c r="VSG47" s="65"/>
      <c r="VSH47" s="65"/>
      <c r="VSI47" s="65"/>
      <c r="VSJ47" s="65"/>
      <c r="VSK47" s="65"/>
      <c r="VSL47" s="65"/>
      <c r="VSM47" s="65"/>
      <c r="VSN47" s="65"/>
      <c r="VSO47" s="65"/>
      <c r="VSP47" s="65"/>
      <c r="VSQ47" s="65"/>
      <c r="VSR47" s="65"/>
      <c r="VSS47" s="65"/>
      <c r="VST47" s="65"/>
      <c r="VSU47" s="65"/>
      <c r="VSV47" s="65"/>
      <c r="VSW47" s="65"/>
      <c r="VSX47" s="65"/>
      <c r="VSY47" s="65"/>
      <c r="VSZ47" s="65"/>
      <c r="VTA47" s="65"/>
      <c r="VTB47" s="65"/>
      <c r="VTC47" s="65"/>
      <c r="VTD47" s="65"/>
      <c r="VTE47" s="65"/>
      <c r="VTF47" s="65"/>
      <c r="VTG47" s="65"/>
      <c r="VTH47" s="65"/>
      <c r="VTI47" s="65"/>
      <c r="VTJ47" s="65"/>
      <c r="VTK47" s="65"/>
      <c r="VTL47" s="65"/>
      <c r="VTM47" s="65"/>
      <c r="VTN47" s="65"/>
      <c r="VTO47" s="65"/>
      <c r="VTP47" s="65"/>
      <c r="VTQ47" s="65"/>
      <c r="VTR47" s="65"/>
      <c r="VTS47" s="65"/>
      <c r="VTT47" s="65"/>
      <c r="VTU47" s="65"/>
      <c r="VTV47" s="65"/>
      <c r="VTW47" s="65"/>
      <c r="VTX47" s="65"/>
      <c r="VTY47" s="65"/>
      <c r="VTZ47" s="65"/>
      <c r="VUA47" s="65"/>
      <c r="VUB47" s="65"/>
      <c r="VUC47" s="65"/>
      <c r="VUD47" s="65"/>
      <c r="VUE47" s="65"/>
      <c r="VUF47" s="65"/>
      <c r="VUG47" s="65"/>
      <c r="VUH47" s="65"/>
      <c r="VUI47" s="65"/>
      <c r="VUJ47" s="65"/>
      <c r="VUK47" s="65"/>
      <c r="VUL47" s="65"/>
      <c r="VUM47" s="65"/>
      <c r="VUN47" s="65"/>
      <c r="VUO47" s="65"/>
      <c r="VUP47" s="65"/>
      <c r="VUQ47" s="65"/>
      <c r="VUR47" s="65"/>
      <c r="VUS47" s="65"/>
      <c r="VUT47" s="65"/>
      <c r="VUU47" s="65"/>
      <c r="VUV47" s="65"/>
      <c r="VUW47" s="65"/>
      <c r="VUX47" s="65"/>
      <c r="VUY47" s="65"/>
      <c r="VUZ47" s="65"/>
      <c r="VVA47" s="65"/>
      <c r="VVB47" s="65"/>
      <c r="VVC47" s="65"/>
      <c r="VVD47" s="65"/>
      <c r="VVE47" s="65"/>
      <c r="VVF47" s="65"/>
      <c r="VVG47" s="65"/>
      <c r="VVH47" s="65"/>
      <c r="VVI47" s="65"/>
      <c r="VVJ47" s="65"/>
      <c r="VVK47" s="65"/>
      <c r="VVL47" s="65"/>
      <c r="VVM47" s="65"/>
      <c r="VVN47" s="65"/>
      <c r="VVO47" s="65"/>
      <c r="VVP47" s="65"/>
      <c r="VVQ47" s="65"/>
      <c r="VVR47" s="65"/>
      <c r="VVS47" s="65"/>
      <c r="VVT47" s="65"/>
      <c r="VVU47" s="65"/>
      <c r="VVV47" s="65"/>
      <c r="VVW47" s="65"/>
      <c r="VVX47" s="65"/>
      <c r="VVY47" s="65"/>
      <c r="VVZ47" s="65"/>
      <c r="VWA47" s="65"/>
      <c r="VWB47" s="65"/>
      <c r="VWC47" s="65"/>
      <c r="VWD47" s="65"/>
      <c r="VWE47" s="65"/>
      <c r="VWF47" s="65"/>
      <c r="VWG47" s="65"/>
      <c r="VWH47" s="65"/>
      <c r="VWI47" s="65"/>
      <c r="VWJ47" s="65"/>
      <c r="VWK47" s="65"/>
      <c r="VWL47" s="65"/>
      <c r="VWM47" s="65"/>
      <c r="VWN47" s="65"/>
      <c r="VWO47" s="65"/>
      <c r="VWP47" s="65"/>
      <c r="VWQ47" s="65"/>
      <c r="VWR47" s="65"/>
      <c r="VWS47" s="65"/>
      <c r="VWT47" s="65"/>
      <c r="VWU47" s="65"/>
      <c r="VWV47" s="65"/>
      <c r="VWW47" s="65"/>
      <c r="VWX47" s="65"/>
      <c r="VWY47" s="65"/>
      <c r="VWZ47" s="65"/>
      <c r="VXA47" s="65"/>
      <c r="VXB47" s="65"/>
      <c r="VXC47" s="65"/>
      <c r="VXD47" s="65"/>
      <c r="VXE47" s="65"/>
      <c r="VXF47" s="65"/>
      <c r="VXG47" s="65"/>
      <c r="VXH47" s="65"/>
      <c r="VXI47" s="65"/>
      <c r="VXJ47" s="65"/>
      <c r="VXK47" s="65"/>
      <c r="VXL47" s="65"/>
      <c r="VXM47" s="65"/>
      <c r="VXN47" s="65"/>
      <c r="VXO47" s="65"/>
      <c r="VXP47" s="65"/>
      <c r="VXQ47" s="65"/>
      <c r="VXR47" s="65"/>
      <c r="VXS47" s="65"/>
      <c r="VXT47" s="65"/>
      <c r="VXU47" s="65"/>
      <c r="VXV47" s="65"/>
      <c r="VXW47" s="65"/>
      <c r="VXX47" s="65"/>
      <c r="VXY47" s="65"/>
      <c r="VXZ47" s="65"/>
      <c r="VYA47" s="65"/>
      <c r="VYB47" s="65"/>
      <c r="VYC47" s="65"/>
      <c r="VYD47" s="65"/>
      <c r="VYE47" s="65"/>
      <c r="VYF47" s="65"/>
      <c r="VYG47" s="65"/>
      <c r="VYH47" s="65"/>
      <c r="VYI47" s="65"/>
      <c r="VYJ47" s="65"/>
      <c r="VYK47" s="65"/>
      <c r="VYL47" s="65"/>
      <c r="VYM47" s="65"/>
      <c r="VYN47" s="65"/>
      <c r="VYO47" s="65"/>
      <c r="VYP47" s="65"/>
      <c r="VYQ47" s="65"/>
      <c r="VYR47" s="65"/>
      <c r="VYS47" s="65"/>
      <c r="VYT47" s="65"/>
      <c r="VYU47" s="65"/>
      <c r="VYV47" s="65"/>
      <c r="VYW47" s="65"/>
      <c r="VYX47" s="65"/>
      <c r="VYY47" s="65"/>
      <c r="VYZ47" s="65"/>
      <c r="VZA47" s="65"/>
      <c r="VZB47" s="65"/>
      <c r="VZC47" s="65"/>
      <c r="VZD47" s="65"/>
      <c r="VZE47" s="65"/>
      <c r="VZF47" s="65"/>
      <c r="VZG47" s="65"/>
      <c r="VZH47" s="65"/>
      <c r="VZI47" s="65"/>
      <c r="VZJ47" s="65"/>
      <c r="VZK47" s="65"/>
      <c r="VZL47" s="65"/>
      <c r="VZM47" s="65"/>
      <c r="VZN47" s="65"/>
      <c r="VZO47" s="65"/>
      <c r="VZP47" s="65"/>
      <c r="VZQ47" s="65"/>
      <c r="VZR47" s="65"/>
      <c r="VZS47" s="65"/>
      <c r="VZT47" s="65"/>
      <c r="VZU47" s="65"/>
      <c r="VZV47" s="65"/>
      <c r="VZW47" s="65"/>
      <c r="VZX47" s="65"/>
      <c r="VZY47" s="65"/>
      <c r="VZZ47" s="65"/>
      <c r="WAA47" s="65"/>
      <c r="WAB47" s="65"/>
      <c r="WAC47" s="65"/>
      <c r="WAD47" s="65"/>
      <c r="WAE47" s="65"/>
      <c r="WAF47" s="65"/>
      <c r="WAG47" s="65"/>
      <c r="WAH47" s="65"/>
      <c r="WAI47" s="65"/>
      <c r="WAJ47" s="65"/>
      <c r="WAK47" s="65"/>
      <c r="WAL47" s="65"/>
      <c r="WAM47" s="65"/>
      <c r="WAN47" s="65"/>
      <c r="WAO47" s="65"/>
      <c r="WAP47" s="65"/>
      <c r="WAQ47" s="65"/>
      <c r="WAR47" s="65"/>
      <c r="WAS47" s="65"/>
      <c r="WAT47" s="65"/>
      <c r="WAU47" s="65"/>
      <c r="WAV47" s="65"/>
      <c r="WAW47" s="65"/>
      <c r="WAX47" s="65"/>
      <c r="WAY47" s="65"/>
      <c r="WAZ47" s="65"/>
      <c r="WBA47" s="65"/>
      <c r="WBB47" s="65"/>
      <c r="WBC47" s="65"/>
      <c r="WBD47" s="65"/>
      <c r="WBE47" s="65"/>
      <c r="WBF47" s="65"/>
      <c r="WBG47" s="65"/>
      <c r="WBH47" s="65"/>
      <c r="WBI47" s="65"/>
      <c r="WBJ47" s="65"/>
      <c r="WBK47" s="65"/>
      <c r="WBL47" s="65"/>
      <c r="WBM47" s="65"/>
      <c r="WBN47" s="65"/>
      <c r="WBO47" s="65"/>
      <c r="WBP47" s="65"/>
      <c r="WBQ47" s="65"/>
      <c r="WBR47" s="65"/>
      <c r="WBS47" s="65"/>
      <c r="WBT47" s="65"/>
      <c r="WBU47" s="65"/>
      <c r="WBV47" s="65"/>
      <c r="WBW47" s="65"/>
      <c r="WBX47" s="65"/>
      <c r="WBY47" s="65"/>
      <c r="WBZ47" s="65"/>
      <c r="WCA47" s="65"/>
      <c r="WCB47" s="65"/>
      <c r="WCC47" s="65"/>
      <c r="WCD47" s="65"/>
      <c r="WCE47" s="65"/>
      <c r="WCF47" s="65"/>
      <c r="WCG47" s="65"/>
      <c r="WCH47" s="65"/>
      <c r="WCI47" s="65"/>
      <c r="WCJ47" s="65"/>
      <c r="WCK47" s="65"/>
      <c r="WCL47" s="65"/>
      <c r="WCM47" s="65"/>
      <c r="WCN47" s="65"/>
      <c r="WCO47" s="65"/>
      <c r="WCP47" s="65"/>
      <c r="WCQ47" s="65"/>
      <c r="WCR47" s="65"/>
      <c r="WCS47" s="65"/>
      <c r="WCT47" s="65"/>
      <c r="WCU47" s="65"/>
      <c r="WCV47" s="65"/>
      <c r="WCW47" s="65"/>
      <c r="WCX47" s="65"/>
      <c r="WCY47" s="65"/>
      <c r="WCZ47" s="65"/>
      <c r="WDA47" s="65"/>
      <c r="WDB47" s="65"/>
      <c r="WDC47" s="65"/>
      <c r="WDD47" s="65"/>
      <c r="WDE47" s="65"/>
      <c r="WDF47" s="65"/>
      <c r="WDG47" s="65"/>
      <c r="WDH47" s="65"/>
      <c r="WDI47" s="65"/>
      <c r="WDJ47" s="65"/>
      <c r="WDK47" s="65"/>
      <c r="WDL47" s="65"/>
      <c r="WDM47" s="65"/>
      <c r="WDN47" s="65"/>
      <c r="WDO47" s="65"/>
      <c r="WDP47" s="65"/>
      <c r="WDQ47" s="65"/>
      <c r="WDR47" s="65"/>
      <c r="WDS47" s="65"/>
      <c r="WDT47" s="65"/>
      <c r="WDU47" s="65"/>
      <c r="WDV47" s="65"/>
      <c r="WDW47" s="65"/>
      <c r="WDX47" s="65"/>
      <c r="WDY47" s="65"/>
      <c r="WDZ47" s="65"/>
      <c r="WEA47" s="65"/>
      <c r="WEB47" s="65"/>
      <c r="WEC47" s="65"/>
      <c r="WED47" s="65"/>
      <c r="WEE47" s="65"/>
      <c r="WEF47" s="65"/>
      <c r="WEG47" s="65"/>
      <c r="WEH47" s="65"/>
      <c r="WEI47" s="65"/>
      <c r="WEJ47" s="65"/>
      <c r="WEK47" s="65"/>
      <c r="WEL47" s="65"/>
      <c r="WEM47" s="65"/>
      <c r="WEN47" s="65"/>
      <c r="WEO47" s="65"/>
      <c r="WEP47" s="65"/>
      <c r="WEQ47" s="65"/>
      <c r="WER47" s="65"/>
      <c r="WES47" s="65"/>
      <c r="WET47" s="65"/>
      <c r="WEU47" s="65"/>
      <c r="WEV47" s="65"/>
      <c r="WEW47" s="65"/>
      <c r="WEX47" s="65"/>
      <c r="WEY47" s="65"/>
      <c r="WEZ47" s="65"/>
      <c r="WFA47" s="65"/>
      <c r="WFB47" s="65"/>
      <c r="WFC47" s="65"/>
      <c r="WFD47" s="65"/>
      <c r="WFE47" s="65"/>
      <c r="WFF47" s="65"/>
      <c r="WFG47" s="65"/>
      <c r="WFH47" s="65"/>
      <c r="WFI47" s="65"/>
      <c r="WFJ47" s="65"/>
      <c r="WFK47" s="65"/>
      <c r="WFL47" s="65"/>
      <c r="WFM47" s="65"/>
      <c r="WFN47" s="65"/>
      <c r="WFO47" s="65"/>
      <c r="WFP47" s="65"/>
      <c r="WFQ47" s="65"/>
      <c r="WFR47" s="65"/>
      <c r="WFS47" s="65"/>
      <c r="WFT47" s="65"/>
      <c r="WFU47" s="65"/>
      <c r="WFV47" s="65"/>
      <c r="WFW47" s="65"/>
      <c r="WFX47" s="65"/>
      <c r="WFY47" s="65"/>
      <c r="WFZ47" s="65"/>
      <c r="WGA47" s="65"/>
      <c r="WGB47" s="65"/>
      <c r="WGC47" s="65"/>
      <c r="WGD47" s="65"/>
      <c r="WGE47" s="65"/>
      <c r="WGF47" s="65"/>
      <c r="WGG47" s="65"/>
      <c r="WGH47" s="65"/>
      <c r="WGI47" s="65"/>
      <c r="WGJ47" s="65"/>
      <c r="WGK47" s="65"/>
      <c r="WGL47" s="65"/>
      <c r="WGM47" s="65"/>
      <c r="WGN47" s="65"/>
      <c r="WGO47" s="65"/>
      <c r="WGP47" s="65"/>
      <c r="WGQ47" s="65"/>
      <c r="WGR47" s="65"/>
      <c r="WGS47" s="65"/>
      <c r="WGT47" s="65"/>
      <c r="WGU47" s="65"/>
      <c r="WGV47" s="65"/>
      <c r="WGW47" s="65"/>
      <c r="WGX47" s="65"/>
      <c r="WGY47" s="65"/>
      <c r="WGZ47" s="65"/>
      <c r="WHA47" s="65"/>
      <c r="WHB47" s="65"/>
      <c r="WHC47" s="65"/>
      <c r="WHD47" s="65"/>
      <c r="WHE47" s="65"/>
      <c r="WHF47" s="65"/>
      <c r="WHG47" s="65"/>
      <c r="WHH47" s="65"/>
      <c r="WHI47" s="65"/>
      <c r="WHJ47" s="65"/>
      <c r="WHK47" s="65"/>
      <c r="WHL47" s="65"/>
      <c r="WHM47" s="65"/>
      <c r="WHN47" s="65"/>
      <c r="WHO47" s="65"/>
      <c r="WHP47" s="65"/>
      <c r="WHQ47" s="65"/>
      <c r="WHR47" s="65"/>
      <c r="WHS47" s="65"/>
      <c r="WHT47" s="65"/>
      <c r="WHU47" s="65"/>
      <c r="WHV47" s="65"/>
      <c r="WHW47" s="65"/>
      <c r="WHX47" s="65"/>
      <c r="WHY47" s="65"/>
      <c r="WHZ47" s="65"/>
      <c r="WIA47" s="65"/>
      <c r="WIB47" s="65"/>
      <c r="WIC47" s="65"/>
      <c r="WID47" s="65"/>
      <c r="WIE47" s="65"/>
      <c r="WIF47" s="65"/>
      <c r="WIG47" s="65"/>
      <c r="WIH47" s="65"/>
      <c r="WII47" s="65"/>
      <c r="WIJ47" s="65"/>
      <c r="WIK47" s="65"/>
      <c r="WIL47" s="65"/>
      <c r="WIM47" s="65"/>
      <c r="WIN47" s="65"/>
      <c r="WIO47" s="65"/>
      <c r="WIP47" s="65"/>
      <c r="WIQ47" s="65"/>
      <c r="WIR47" s="65"/>
      <c r="WIS47" s="65"/>
      <c r="WIT47" s="65"/>
      <c r="WIU47" s="65"/>
      <c r="WIV47" s="65"/>
      <c r="WIW47" s="65"/>
      <c r="WIX47" s="65"/>
      <c r="WIY47" s="65"/>
      <c r="WIZ47" s="65"/>
      <c r="WJA47" s="65"/>
      <c r="WJB47" s="65"/>
      <c r="WJC47" s="65"/>
      <c r="WJD47" s="65"/>
      <c r="WJE47" s="65"/>
      <c r="WJF47" s="65"/>
      <c r="WJG47" s="65"/>
      <c r="WJH47" s="65"/>
      <c r="WJI47" s="65"/>
      <c r="WJJ47" s="65"/>
      <c r="WJK47" s="65"/>
      <c r="WJL47" s="65"/>
      <c r="WJM47" s="65"/>
      <c r="WJN47" s="65"/>
      <c r="WJO47" s="65"/>
      <c r="WJP47" s="65"/>
      <c r="WJQ47" s="65"/>
      <c r="WJR47" s="65"/>
      <c r="WJS47" s="65"/>
      <c r="WJT47" s="65"/>
      <c r="WJU47" s="65"/>
      <c r="WJV47" s="65"/>
      <c r="WJW47" s="65"/>
      <c r="WJX47" s="65"/>
      <c r="WJY47" s="65"/>
      <c r="WJZ47" s="65"/>
      <c r="WKA47" s="65"/>
      <c r="WKB47" s="65"/>
      <c r="WKC47" s="65"/>
      <c r="WKD47" s="65"/>
      <c r="WKE47" s="65"/>
      <c r="WKF47" s="65"/>
      <c r="WKG47" s="65"/>
      <c r="WKH47" s="65"/>
      <c r="WKI47" s="65"/>
      <c r="WKJ47" s="65"/>
      <c r="WKK47" s="65"/>
      <c r="WKL47" s="65"/>
      <c r="WKM47" s="65"/>
      <c r="WKN47" s="65"/>
      <c r="WKO47" s="65"/>
      <c r="WKP47" s="65"/>
      <c r="WKQ47" s="65"/>
      <c r="WKR47" s="65"/>
      <c r="WKS47" s="65"/>
      <c r="WKT47" s="65"/>
      <c r="WKU47" s="65"/>
      <c r="WKV47" s="65"/>
      <c r="WKW47" s="65"/>
      <c r="WKX47" s="65"/>
      <c r="WKY47" s="65"/>
      <c r="WKZ47" s="65"/>
      <c r="WLA47" s="65"/>
      <c r="WLB47" s="65"/>
      <c r="WLC47" s="65"/>
      <c r="WLD47" s="65"/>
      <c r="WLE47" s="65"/>
      <c r="WLF47" s="65"/>
      <c r="WLG47" s="65"/>
      <c r="WLH47" s="65"/>
      <c r="WLI47" s="65"/>
      <c r="WLJ47" s="65"/>
      <c r="WLK47" s="65"/>
      <c r="WLL47" s="65"/>
      <c r="WLM47" s="65"/>
      <c r="WLN47" s="65"/>
      <c r="WLO47" s="65"/>
      <c r="WLP47" s="65"/>
      <c r="WLQ47" s="65"/>
      <c r="WLR47" s="65"/>
      <c r="WLS47" s="65"/>
      <c r="WLT47" s="65"/>
      <c r="WLU47" s="65"/>
      <c r="WLV47" s="65"/>
      <c r="WLW47" s="65"/>
      <c r="WLX47" s="65"/>
      <c r="WLY47" s="65"/>
      <c r="WLZ47" s="65"/>
      <c r="WMA47" s="65"/>
      <c r="WMB47" s="65"/>
      <c r="WMC47" s="65"/>
      <c r="WMD47" s="65"/>
      <c r="WME47" s="65"/>
      <c r="WMF47" s="65"/>
      <c r="WMG47" s="65"/>
      <c r="WMH47" s="65"/>
      <c r="WMI47" s="65"/>
      <c r="WMJ47" s="65"/>
      <c r="WMK47" s="65"/>
      <c r="WML47" s="65"/>
      <c r="WMM47" s="65"/>
      <c r="WMN47" s="65"/>
      <c r="WMO47" s="65"/>
      <c r="WMP47" s="65"/>
      <c r="WMQ47" s="65"/>
      <c r="WMR47" s="65"/>
      <c r="WMS47" s="65"/>
      <c r="WMT47" s="65"/>
      <c r="WMU47" s="65"/>
      <c r="WMV47" s="65"/>
      <c r="WMW47" s="65"/>
      <c r="WMX47" s="65"/>
      <c r="WMY47" s="65"/>
      <c r="WMZ47" s="65"/>
      <c r="WNA47" s="65"/>
      <c r="WNB47" s="65"/>
      <c r="WNC47" s="65"/>
      <c r="WND47" s="65"/>
      <c r="WNE47" s="65"/>
      <c r="WNF47" s="65"/>
      <c r="WNG47" s="65"/>
      <c r="WNH47" s="65"/>
      <c r="WNI47" s="65"/>
      <c r="WNJ47" s="65"/>
      <c r="WNK47" s="65"/>
      <c r="WNL47" s="65"/>
      <c r="WNM47" s="65"/>
      <c r="WNN47" s="65"/>
      <c r="WNO47" s="65"/>
      <c r="WNP47" s="65"/>
      <c r="WNQ47" s="65"/>
      <c r="WNR47" s="65"/>
      <c r="WNS47" s="65"/>
      <c r="WNT47" s="65"/>
      <c r="WNU47" s="65"/>
      <c r="WNV47" s="65"/>
      <c r="WNW47" s="65"/>
      <c r="WNX47" s="65"/>
      <c r="WNY47" s="65"/>
      <c r="WNZ47" s="65"/>
      <c r="WOA47" s="65"/>
      <c r="WOB47" s="65"/>
      <c r="WOC47" s="65"/>
      <c r="WOD47" s="65"/>
      <c r="WOE47" s="65"/>
      <c r="WOF47" s="65"/>
      <c r="WOG47" s="65"/>
      <c r="WOH47" s="65"/>
      <c r="WOI47" s="65"/>
      <c r="WOJ47" s="65"/>
      <c r="WOK47" s="65"/>
      <c r="WOL47" s="65"/>
      <c r="WOM47" s="65"/>
      <c r="WON47" s="65"/>
      <c r="WOO47" s="65"/>
      <c r="WOP47" s="65"/>
      <c r="WOQ47" s="65"/>
      <c r="WOR47" s="65"/>
      <c r="WOS47" s="65"/>
      <c r="WOT47" s="65"/>
      <c r="WOU47" s="65"/>
      <c r="WOV47" s="65"/>
      <c r="WOW47" s="65"/>
      <c r="WOX47" s="65"/>
      <c r="WOY47" s="65"/>
      <c r="WOZ47" s="65"/>
      <c r="WPA47" s="65"/>
      <c r="WPB47" s="65"/>
      <c r="WPC47" s="65"/>
      <c r="WPD47" s="65"/>
      <c r="WPE47" s="65"/>
      <c r="WPF47" s="65"/>
      <c r="WPG47" s="65"/>
      <c r="WPH47" s="65"/>
      <c r="WPI47" s="65"/>
      <c r="WPJ47" s="65"/>
      <c r="WPK47" s="65"/>
      <c r="WPL47" s="65"/>
      <c r="WPM47" s="65"/>
      <c r="WPN47" s="65"/>
      <c r="WPO47" s="65"/>
      <c r="WPP47" s="65"/>
      <c r="WPQ47" s="65"/>
      <c r="WPR47" s="65"/>
      <c r="WPS47" s="65"/>
      <c r="WPT47" s="65"/>
      <c r="WPU47" s="65"/>
      <c r="WPV47" s="65"/>
      <c r="WPW47" s="65"/>
      <c r="WPX47" s="65"/>
      <c r="WPY47" s="65"/>
      <c r="WPZ47" s="65"/>
      <c r="WQA47" s="65"/>
      <c r="WQB47" s="65"/>
      <c r="WQC47" s="65"/>
      <c r="WQD47" s="65"/>
      <c r="WQE47" s="65"/>
      <c r="WQF47" s="65"/>
      <c r="WQG47" s="65"/>
      <c r="WQH47" s="65"/>
      <c r="WQI47" s="65"/>
      <c r="WQJ47" s="65"/>
      <c r="WQK47" s="65"/>
      <c r="WQL47" s="65"/>
      <c r="WQM47" s="65"/>
      <c r="WQN47" s="65"/>
      <c r="WQO47" s="65"/>
      <c r="WQP47" s="65"/>
      <c r="WQQ47" s="65"/>
      <c r="WQR47" s="65"/>
      <c r="WQS47" s="65"/>
      <c r="WQT47" s="65"/>
      <c r="WQU47" s="65"/>
      <c r="WQV47" s="65"/>
      <c r="WQW47" s="65"/>
      <c r="WQX47" s="65"/>
      <c r="WQY47" s="65"/>
      <c r="WQZ47" s="65"/>
      <c r="WRA47" s="65"/>
      <c r="WRB47" s="65"/>
      <c r="WRC47" s="65"/>
      <c r="WRD47" s="65"/>
      <c r="WRE47" s="65"/>
      <c r="WRF47" s="65"/>
      <c r="WRG47" s="65"/>
      <c r="WRH47" s="65"/>
      <c r="WRI47" s="65"/>
      <c r="WRJ47" s="65"/>
      <c r="WRK47" s="65"/>
      <c r="WRL47" s="65"/>
      <c r="WRM47" s="65"/>
      <c r="WRN47" s="65"/>
      <c r="WRO47" s="65"/>
      <c r="WRP47" s="65"/>
      <c r="WRQ47" s="65"/>
      <c r="WRR47" s="65"/>
      <c r="WRS47" s="65"/>
      <c r="WRT47" s="65"/>
      <c r="WRU47" s="65"/>
      <c r="WRV47" s="65"/>
      <c r="WRW47" s="65"/>
      <c r="WRX47" s="65"/>
      <c r="WRY47" s="65"/>
      <c r="WRZ47" s="65"/>
      <c r="WSA47" s="65"/>
      <c r="WSB47" s="65"/>
      <c r="WSC47" s="65"/>
      <c r="WSD47" s="65"/>
      <c r="WSE47" s="65"/>
      <c r="WSF47" s="65"/>
      <c r="WSG47" s="65"/>
      <c r="WSH47" s="65"/>
      <c r="WSI47" s="65"/>
      <c r="WSJ47" s="65"/>
      <c r="WSK47" s="65"/>
      <c r="WSL47" s="65"/>
      <c r="WSM47" s="65"/>
      <c r="WSN47" s="65"/>
      <c r="WSO47" s="65"/>
      <c r="WSP47" s="65"/>
      <c r="WSQ47" s="65"/>
      <c r="WSR47" s="65"/>
      <c r="WSS47" s="65"/>
      <c r="WST47" s="65"/>
      <c r="WSU47" s="65"/>
      <c r="WSV47" s="65"/>
      <c r="WSW47" s="65"/>
      <c r="WSX47" s="65"/>
      <c r="WSY47" s="65"/>
      <c r="WSZ47" s="65"/>
      <c r="WTA47" s="65"/>
      <c r="WTB47" s="65"/>
      <c r="WTC47" s="65"/>
      <c r="WTD47" s="65"/>
      <c r="WTE47" s="65"/>
      <c r="WTF47" s="65"/>
      <c r="WTG47" s="65"/>
      <c r="WTH47" s="65"/>
      <c r="WTI47" s="65"/>
      <c r="WTJ47" s="65"/>
      <c r="WTK47" s="65"/>
      <c r="WTL47" s="65"/>
      <c r="WTM47" s="65"/>
      <c r="WTN47" s="65"/>
      <c r="WTO47" s="65"/>
      <c r="WTP47" s="65"/>
      <c r="WTQ47" s="65"/>
      <c r="WTR47" s="65"/>
      <c r="WTS47" s="65"/>
      <c r="WTT47" s="65"/>
      <c r="WTU47" s="65"/>
      <c r="WTV47" s="65"/>
      <c r="WTW47" s="65"/>
      <c r="WTX47" s="65"/>
      <c r="WTY47" s="65"/>
      <c r="WTZ47" s="65"/>
      <c r="WUA47" s="65"/>
      <c r="WUB47" s="65"/>
      <c r="WUC47" s="65"/>
      <c r="WUD47" s="65"/>
      <c r="WUE47" s="65"/>
      <c r="WUF47" s="65"/>
      <c r="WUG47" s="65"/>
      <c r="WUH47" s="65"/>
      <c r="WUI47" s="65"/>
      <c r="WUJ47" s="65"/>
      <c r="WUK47" s="65"/>
      <c r="WUL47" s="65"/>
      <c r="WUM47" s="65"/>
      <c r="WUN47" s="65"/>
      <c r="WUO47" s="65"/>
      <c r="WUP47" s="65"/>
      <c r="WUQ47" s="65"/>
      <c r="WUR47" s="65"/>
      <c r="WUS47" s="65"/>
      <c r="WUT47" s="65"/>
      <c r="WUU47" s="65"/>
      <c r="WUV47" s="65"/>
      <c r="WUW47" s="65"/>
      <c r="WUX47" s="65"/>
      <c r="WUY47" s="65"/>
      <c r="WUZ47" s="65"/>
      <c r="WVA47" s="65"/>
      <c r="WVB47" s="65"/>
      <c r="WVC47" s="65"/>
      <c r="WVD47" s="65"/>
      <c r="WVE47" s="65"/>
      <c r="WVF47" s="65"/>
      <c r="WVG47" s="65"/>
      <c r="WVH47" s="65"/>
      <c r="WVI47" s="65"/>
      <c r="WVJ47" s="65"/>
      <c r="WVK47" s="65"/>
      <c r="WVL47" s="65"/>
      <c r="WVM47" s="65"/>
      <c r="WVN47" s="65"/>
      <c r="WVO47" s="65"/>
      <c r="WVP47" s="65"/>
      <c r="WVQ47" s="65"/>
      <c r="WVR47" s="65"/>
      <c r="WVS47" s="65"/>
      <c r="WVT47" s="65"/>
      <c r="WVU47" s="65"/>
      <c r="WVV47" s="65"/>
      <c r="WVW47" s="65"/>
      <c r="WVX47" s="65"/>
      <c r="WVY47" s="65"/>
      <c r="WVZ47" s="65"/>
      <c r="WWA47" s="65"/>
      <c r="WWB47" s="65"/>
      <c r="WWC47" s="65"/>
      <c r="WWD47" s="65"/>
      <c r="WWE47" s="65"/>
      <c r="WWF47" s="65"/>
      <c r="WWG47" s="65"/>
      <c r="WWH47" s="65"/>
      <c r="WWI47" s="65"/>
    </row>
    <row r="48" spans="1:16155" s="114" customFormat="1" ht="6.75" customHeight="1" x14ac:dyDescent="0.2">
      <c r="A48" s="65"/>
      <c r="B48" s="65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7"/>
      <c r="Y48" s="66"/>
      <c r="Z48" s="66"/>
      <c r="AA48" s="68"/>
      <c r="AB48" s="68"/>
      <c r="AC48" s="65"/>
      <c r="AD48" s="65"/>
      <c r="AE48" s="65"/>
      <c r="AF48" s="65"/>
      <c r="AG48" s="65"/>
      <c r="AH48" s="65"/>
      <c r="AI48" s="65"/>
      <c r="AJ48" s="65"/>
      <c r="AK48" s="65"/>
      <c r="AL48" s="65"/>
      <c r="AM48" s="65"/>
      <c r="AN48" s="65"/>
      <c r="AO48" s="65"/>
      <c r="AP48" s="65"/>
      <c r="AQ48" s="65"/>
      <c r="AR48" s="65"/>
      <c r="AS48" s="65"/>
      <c r="AT48" s="65"/>
      <c r="AU48" s="65"/>
      <c r="AV48" s="65"/>
      <c r="AW48" s="65"/>
      <c r="AX48" s="65"/>
      <c r="AY48" s="65"/>
      <c r="AZ48" s="65"/>
      <c r="BA48" s="65"/>
      <c r="BB48" s="65"/>
      <c r="BC48" s="65"/>
      <c r="BD48" s="65"/>
      <c r="BE48" s="65"/>
      <c r="BF48" s="65"/>
      <c r="BG48" s="65"/>
      <c r="BH48" s="65"/>
      <c r="BI48" s="65"/>
      <c r="BJ48" s="65"/>
      <c r="BK48" s="65"/>
      <c r="BL48" s="65"/>
      <c r="BM48" s="65"/>
      <c r="BN48" s="65"/>
      <c r="BO48" s="65"/>
      <c r="BP48" s="65"/>
      <c r="BQ48" s="65"/>
      <c r="BR48" s="65"/>
      <c r="BS48" s="65"/>
      <c r="BT48" s="65"/>
      <c r="BU48" s="65"/>
      <c r="BV48" s="65"/>
      <c r="BW48" s="65"/>
      <c r="BX48" s="65"/>
      <c r="BY48" s="65"/>
      <c r="BZ48" s="65"/>
      <c r="CA48" s="65"/>
      <c r="CB48" s="65"/>
      <c r="CC48" s="65"/>
      <c r="CD48" s="65"/>
      <c r="CE48" s="65"/>
      <c r="CF48" s="65"/>
      <c r="CG48" s="65"/>
      <c r="CH48" s="65"/>
      <c r="CI48" s="65"/>
      <c r="CJ48" s="65"/>
      <c r="CK48" s="65"/>
      <c r="CL48" s="65"/>
      <c r="CM48" s="65"/>
      <c r="CN48" s="65"/>
      <c r="CO48" s="65"/>
      <c r="CP48" s="65"/>
      <c r="CQ48" s="65"/>
      <c r="CR48" s="65"/>
      <c r="CS48" s="65"/>
      <c r="CT48" s="65"/>
      <c r="CU48" s="65"/>
      <c r="CV48" s="65"/>
      <c r="CW48" s="65"/>
      <c r="CX48" s="65"/>
      <c r="CY48" s="65"/>
      <c r="CZ48" s="65"/>
      <c r="DA48" s="65"/>
      <c r="DB48" s="65"/>
      <c r="DC48" s="65"/>
      <c r="DD48" s="65"/>
      <c r="DE48" s="65"/>
      <c r="DF48" s="65"/>
      <c r="DG48" s="65"/>
      <c r="DH48" s="65"/>
      <c r="DI48" s="65"/>
      <c r="DJ48" s="65"/>
      <c r="DK48" s="65"/>
      <c r="DL48" s="65"/>
      <c r="DM48" s="65"/>
      <c r="DN48" s="65"/>
      <c r="DO48" s="65"/>
      <c r="DP48" s="65"/>
      <c r="DQ48" s="65"/>
      <c r="DR48" s="65"/>
      <c r="DS48" s="65"/>
      <c r="DT48" s="65"/>
      <c r="DU48" s="65"/>
      <c r="DV48" s="65"/>
      <c r="DW48" s="65"/>
      <c r="DX48" s="65"/>
      <c r="DY48" s="65"/>
      <c r="DZ48" s="65"/>
      <c r="EA48" s="65"/>
      <c r="EB48" s="65"/>
      <c r="EC48" s="65"/>
      <c r="ED48" s="65"/>
      <c r="EE48" s="65"/>
      <c r="EF48" s="65"/>
      <c r="EG48" s="65"/>
      <c r="EH48" s="65"/>
      <c r="EI48" s="65"/>
      <c r="EJ48" s="65"/>
      <c r="EK48" s="65"/>
      <c r="EL48" s="65"/>
      <c r="EM48" s="65"/>
      <c r="EN48" s="65"/>
      <c r="EO48" s="65"/>
      <c r="EP48" s="65"/>
      <c r="EQ48" s="65"/>
      <c r="ER48" s="65"/>
      <c r="ES48" s="65"/>
      <c r="ET48" s="65"/>
      <c r="EU48" s="65"/>
      <c r="EV48" s="65"/>
      <c r="EW48" s="65"/>
      <c r="EX48" s="65"/>
      <c r="EY48" s="65"/>
      <c r="EZ48" s="65"/>
      <c r="FA48" s="65"/>
      <c r="FB48" s="65"/>
      <c r="FC48" s="65"/>
      <c r="FD48" s="65"/>
      <c r="FE48" s="65"/>
      <c r="FF48" s="65"/>
      <c r="FG48" s="65"/>
      <c r="FH48" s="65"/>
      <c r="FI48" s="65"/>
      <c r="FJ48" s="65"/>
      <c r="FK48" s="65"/>
      <c r="FL48" s="65"/>
      <c r="FM48" s="65"/>
      <c r="FN48" s="65"/>
      <c r="FO48" s="65"/>
      <c r="FP48" s="65"/>
      <c r="FQ48" s="65"/>
      <c r="FR48" s="65"/>
      <c r="FS48" s="65"/>
      <c r="FT48" s="65"/>
      <c r="FU48" s="65"/>
      <c r="FV48" s="65"/>
      <c r="FW48" s="65"/>
      <c r="FX48" s="65"/>
      <c r="FY48" s="65"/>
      <c r="FZ48" s="65"/>
      <c r="GA48" s="65"/>
      <c r="GB48" s="65"/>
      <c r="GC48" s="65"/>
      <c r="GD48" s="65"/>
      <c r="GE48" s="65"/>
      <c r="GF48" s="65"/>
      <c r="GG48" s="65"/>
      <c r="GH48" s="65"/>
      <c r="GI48" s="65"/>
      <c r="GJ48" s="65"/>
      <c r="GK48" s="65"/>
      <c r="GL48" s="65"/>
      <c r="GM48" s="65"/>
      <c r="GN48" s="65"/>
      <c r="GO48" s="65"/>
      <c r="GP48" s="65"/>
      <c r="GQ48" s="65"/>
      <c r="GR48" s="65"/>
      <c r="GS48" s="65"/>
      <c r="GT48" s="65"/>
      <c r="GU48" s="65"/>
      <c r="GV48" s="65"/>
      <c r="GW48" s="65"/>
      <c r="GX48" s="65"/>
      <c r="GY48" s="65"/>
      <c r="GZ48" s="65"/>
      <c r="HA48" s="65"/>
      <c r="HB48" s="65"/>
      <c r="HC48" s="65"/>
      <c r="HD48" s="65"/>
      <c r="HE48" s="65"/>
      <c r="HF48" s="65"/>
      <c r="HG48" s="65"/>
      <c r="HH48" s="65"/>
      <c r="HI48" s="65"/>
      <c r="HJ48" s="65"/>
      <c r="HK48" s="65"/>
      <c r="HL48" s="65"/>
      <c r="HM48" s="65"/>
      <c r="HN48" s="65"/>
      <c r="HO48" s="65"/>
      <c r="HP48" s="65"/>
      <c r="HQ48" s="65"/>
      <c r="HR48" s="65"/>
      <c r="HS48" s="65"/>
      <c r="HT48" s="65"/>
      <c r="HU48" s="65"/>
      <c r="HV48" s="65"/>
      <c r="HW48" s="65"/>
      <c r="HX48" s="65"/>
      <c r="HY48" s="65"/>
      <c r="HZ48" s="65"/>
      <c r="IA48" s="65"/>
      <c r="IB48" s="65"/>
      <c r="IC48" s="65"/>
      <c r="ID48" s="65"/>
      <c r="IE48" s="65"/>
      <c r="IF48" s="65"/>
      <c r="IG48" s="65"/>
      <c r="IH48" s="65"/>
      <c r="II48" s="65"/>
      <c r="IJ48" s="65"/>
      <c r="IK48" s="65"/>
      <c r="IL48" s="65"/>
      <c r="IM48" s="65"/>
      <c r="IN48" s="65"/>
      <c r="IO48" s="65"/>
      <c r="IP48" s="65"/>
      <c r="IQ48" s="65"/>
      <c r="IR48" s="65"/>
      <c r="IS48" s="65"/>
      <c r="IT48" s="65"/>
      <c r="IU48" s="65"/>
      <c r="IV48" s="65"/>
      <c r="IW48" s="65"/>
      <c r="IX48" s="65"/>
      <c r="IY48" s="65"/>
      <c r="IZ48" s="65"/>
      <c r="JA48" s="65"/>
      <c r="JB48" s="65"/>
      <c r="JC48" s="65"/>
      <c r="JD48" s="65"/>
      <c r="JE48" s="65"/>
      <c r="JF48" s="65"/>
      <c r="JG48" s="65"/>
      <c r="JH48" s="65"/>
      <c r="JI48" s="65"/>
      <c r="JJ48" s="65"/>
      <c r="JK48" s="65"/>
      <c r="JL48" s="65"/>
      <c r="JM48" s="65"/>
      <c r="JN48" s="65"/>
      <c r="JO48" s="65"/>
      <c r="JP48" s="65"/>
      <c r="JQ48" s="65"/>
      <c r="JR48" s="65"/>
      <c r="JS48" s="65"/>
      <c r="JT48" s="65"/>
      <c r="JU48" s="65"/>
      <c r="JV48" s="65"/>
      <c r="JW48" s="65"/>
      <c r="JX48" s="65"/>
      <c r="JY48" s="65"/>
      <c r="JZ48" s="65"/>
      <c r="KA48" s="65"/>
      <c r="KB48" s="65"/>
      <c r="KC48" s="65"/>
      <c r="KD48" s="65"/>
      <c r="KE48" s="65"/>
      <c r="KF48" s="65"/>
      <c r="KG48" s="65"/>
      <c r="KH48" s="65"/>
      <c r="KI48" s="65"/>
      <c r="KJ48" s="65"/>
      <c r="KK48" s="65"/>
      <c r="KL48" s="65"/>
      <c r="KM48" s="65"/>
      <c r="KN48" s="65"/>
      <c r="KO48" s="65"/>
      <c r="KP48" s="65"/>
      <c r="KQ48" s="65"/>
      <c r="KR48" s="65"/>
      <c r="KS48" s="65"/>
      <c r="KT48" s="65"/>
      <c r="KU48" s="65"/>
      <c r="KV48" s="65"/>
      <c r="KW48" s="65"/>
      <c r="KX48" s="65"/>
      <c r="KY48" s="65"/>
      <c r="KZ48" s="65"/>
      <c r="LA48" s="65"/>
      <c r="LB48" s="65"/>
      <c r="LC48" s="65"/>
      <c r="LD48" s="65"/>
      <c r="LE48" s="65"/>
      <c r="LF48" s="65"/>
      <c r="LG48" s="65"/>
      <c r="LH48" s="65"/>
      <c r="LI48" s="65"/>
      <c r="LJ48" s="65"/>
      <c r="LK48" s="65"/>
      <c r="LL48" s="65"/>
      <c r="LM48" s="65"/>
      <c r="LN48" s="65"/>
      <c r="LO48" s="65"/>
      <c r="LP48" s="65"/>
      <c r="LQ48" s="65"/>
      <c r="LR48" s="65"/>
      <c r="LS48" s="65"/>
      <c r="LT48" s="65"/>
      <c r="LU48" s="65"/>
      <c r="LV48" s="65"/>
      <c r="LW48" s="65"/>
      <c r="LX48" s="65"/>
      <c r="LY48" s="65"/>
      <c r="LZ48" s="65"/>
      <c r="MA48" s="65"/>
      <c r="MB48" s="65"/>
      <c r="MC48" s="65"/>
      <c r="MD48" s="65"/>
      <c r="ME48" s="65"/>
      <c r="MF48" s="65"/>
      <c r="MG48" s="65"/>
      <c r="MH48" s="65"/>
      <c r="MI48" s="65"/>
      <c r="MJ48" s="65"/>
      <c r="MK48" s="65"/>
      <c r="ML48" s="65"/>
      <c r="MM48" s="65"/>
      <c r="MN48" s="65"/>
      <c r="MO48" s="65"/>
      <c r="MP48" s="65"/>
      <c r="MQ48" s="65"/>
      <c r="MR48" s="65"/>
      <c r="MS48" s="65"/>
      <c r="MT48" s="65"/>
      <c r="MU48" s="65"/>
      <c r="MV48" s="65"/>
      <c r="MW48" s="65"/>
      <c r="MX48" s="65"/>
      <c r="MY48" s="65"/>
      <c r="MZ48" s="65"/>
      <c r="NA48" s="65"/>
      <c r="NB48" s="65"/>
      <c r="NC48" s="65"/>
      <c r="ND48" s="65"/>
      <c r="NE48" s="65"/>
      <c r="NF48" s="65"/>
      <c r="NG48" s="65"/>
      <c r="NH48" s="65"/>
      <c r="NI48" s="65"/>
      <c r="NJ48" s="65"/>
      <c r="NK48" s="65"/>
      <c r="NL48" s="65"/>
      <c r="NM48" s="65"/>
      <c r="NN48" s="65"/>
      <c r="NO48" s="65"/>
      <c r="NP48" s="65"/>
      <c r="NQ48" s="65"/>
      <c r="NR48" s="65"/>
      <c r="NS48" s="65"/>
      <c r="NT48" s="65"/>
      <c r="NU48" s="65"/>
      <c r="NV48" s="65"/>
      <c r="NW48" s="65"/>
      <c r="NX48" s="65"/>
      <c r="NY48" s="65"/>
      <c r="NZ48" s="65"/>
      <c r="OA48" s="65"/>
      <c r="OB48" s="65"/>
      <c r="OC48" s="65"/>
      <c r="OD48" s="65"/>
      <c r="OE48" s="65"/>
      <c r="OF48" s="65"/>
      <c r="OG48" s="65"/>
      <c r="OH48" s="65"/>
      <c r="OI48" s="65"/>
      <c r="OJ48" s="65"/>
      <c r="OK48" s="65"/>
      <c r="OL48" s="65"/>
      <c r="OM48" s="65"/>
      <c r="ON48" s="65"/>
      <c r="OO48" s="65"/>
      <c r="OP48" s="65"/>
      <c r="OQ48" s="65"/>
      <c r="OR48" s="65"/>
      <c r="OS48" s="65"/>
      <c r="OT48" s="65"/>
      <c r="OU48" s="65"/>
      <c r="OV48" s="65"/>
      <c r="OW48" s="65"/>
      <c r="OX48" s="65"/>
      <c r="OY48" s="65"/>
      <c r="OZ48" s="65"/>
      <c r="PA48" s="65"/>
      <c r="PB48" s="65"/>
      <c r="PC48" s="65"/>
      <c r="PD48" s="65"/>
      <c r="PE48" s="65"/>
      <c r="PF48" s="65"/>
      <c r="PG48" s="65"/>
      <c r="PH48" s="65"/>
      <c r="PI48" s="65"/>
      <c r="PJ48" s="65"/>
      <c r="PK48" s="65"/>
      <c r="PL48" s="65"/>
      <c r="PM48" s="65"/>
      <c r="PN48" s="65"/>
      <c r="PO48" s="65"/>
      <c r="PP48" s="65"/>
      <c r="PQ48" s="65"/>
      <c r="PR48" s="65"/>
      <c r="PS48" s="65"/>
      <c r="PT48" s="65"/>
      <c r="PU48" s="65"/>
      <c r="PV48" s="65"/>
      <c r="PW48" s="65"/>
      <c r="PX48" s="65"/>
      <c r="PY48" s="65"/>
      <c r="PZ48" s="65"/>
      <c r="QA48" s="65"/>
      <c r="QB48" s="65"/>
      <c r="QC48" s="65"/>
      <c r="QD48" s="65"/>
      <c r="QE48" s="65"/>
      <c r="QF48" s="65"/>
      <c r="QG48" s="65"/>
      <c r="QH48" s="65"/>
      <c r="QI48" s="65"/>
      <c r="QJ48" s="65"/>
      <c r="QK48" s="65"/>
      <c r="QL48" s="65"/>
      <c r="QM48" s="65"/>
      <c r="QN48" s="65"/>
      <c r="QO48" s="65"/>
      <c r="QP48" s="65"/>
      <c r="QQ48" s="65"/>
      <c r="QR48" s="65"/>
      <c r="QS48" s="65"/>
      <c r="QT48" s="65"/>
      <c r="QU48" s="65"/>
      <c r="QV48" s="65"/>
      <c r="QW48" s="65"/>
      <c r="QX48" s="65"/>
      <c r="QY48" s="65"/>
      <c r="QZ48" s="65"/>
      <c r="RA48" s="65"/>
      <c r="RB48" s="65"/>
      <c r="RC48" s="65"/>
      <c r="RD48" s="65"/>
      <c r="RE48" s="65"/>
      <c r="RF48" s="65"/>
      <c r="RG48" s="65"/>
      <c r="RH48" s="65"/>
      <c r="RI48" s="65"/>
      <c r="RJ48" s="65"/>
      <c r="RK48" s="65"/>
      <c r="RL48" s="65"/>
      <c r="RM48" s="65"/>
      <c r="RN48" s="65"/>
      <c r="RO48" s="65"/>
      <c r="RP48" s="65"/>
      <c r="RQ48" s="65"/>
      <c r="RR48" s="65"/>
      <c r="RS48" s="65"/>
      <c r="RT48" s="65"/>
      <c r="RU48" s="65"/>
      <c r="RV48" s="65"/>
      <c r="RW48" s="65"/>
      <c r="RX48" s="65"/>
      <c r="RY48" s="65"/>
      <c r="RZ48" s="65"/>
      <c r="SA48" s="65"/>
      <c r="SB48" s="65"/>
      <c r="SC48" s="65"/>
      <c r="SD48" s="65"/>
      <c r="SE48" s="65"/>
      <c r="SF48" s="65"/>
      <c r="SG48" s="65"/>
      <c r="SH48" s="65"/>
      <c r="SI48" s="65"/>
      <c r="SJ48" s="65"/>
      <c r="SK48" s="65"/>
      <c r="SL48" s="65"/>
      <c r="SM48" s="65"/>
      <c r="SN48" s="65"/>
      <c r="SO48" s="65"/>
      <c r="SP48" s="65"/>
      <c r="SQ48" s="65"/>
      <c r="SR48" s="65"/>
      <c r="SS48" s="65"/>
      <c r="ST48" s="65"/>
      <c r="SU48" s="65"/>
      <c r="SV48" s="65"/>
      <c r="SW48" s="65"/>
      <c r="SX48" s="65"/>
      <c r="SY48" s="65"/>
      <c r="SZ48" s="65"/>
      <c r="TA48" s="65"/>
      <c r="TB48" s="65"/>
      <c r="TC48" s="65"/>
      <c r="TD48" s="65"/>
      <c r="TE48" s="65"/>
      <c r="TF48" s="65"/>
      <c r="TG48" s="65"/>
      <c r="TH48" s="65"/>
      <c r="TI48" s="65"/>
      <c r="TJ48" s="65"/>
      <c r="TK48" s="65"/>
      <c r="TL48" s="65"/>
      <c r="TM48" s="65"/>
      <c r="TN48" s="65"/>
      <c r="TO48" s="65"/>
      <c r="TP48" s="65"/>
      <c r="TQ48" s="65"/>
      <c r="TR48" s="65"/>
      <c r="TS48" s="65"/>
      <c r="TT48" s="65"/>
      <c r="TU48" s="65"/>
      <c r="TV48" s="65"/>
      <c r="TW48" s="65"/>
      <c r="TX48" s="65"/>
      <c r="TY48" s="65"/>
      <c r="TZ48" s="65"/>
      <c r="UA48" s="65"/>
      <c r="UB48" s="65"/>
      <c r="UC48" s="65"/>
      <c r="UD48" s="65"/>
      <c r="UE48" s="65"/>
      <c r="UF48" s="65"/>
      <c r="UG48" s="65"/>
      <c r="UH48" s="65"/>
      <c r="UI48" s="65"/>
      <c r="UJ48" s="65"/>
      <c r="UK48" s="65"/>
      <c r="UL48" s="65"/>
      <c r="UM48" s="65"/>
      <c r="UN48" s="65"/>
      <c r="UO48" s="65"/>
      <c r="UP48" s="65"/>
      <c r="UQ48" s="65"/>
      <c r="UR48" s="65"/>
      <c r="US48" s="65"/>
      <c r="UT48" s="65"/>
      <c r="UU48" s="65"/>
      <c r="UV48" s="65"/>
      <c r="UW48" s="65"/>
      <c r="UX48" s="65"/>
      <c r="UY48" s="65"/>
      <c r="UZ48" s="65"/>
      <c r="VA48" s="65"/>
      <c r="VB48" s="65"/>
      <c r="VC48" s="65"/>
      <c r="VD48" s="65"/>
      <c r="VE48" s="65"/>
      <c r="VF48" s="65"/>
      <c r="VG48" s="65"/>
      <c r="VH48" s="65"/>
      <c r="VI48" s="65"/>
      <c r="VJ48" s="65"/>
      <c r="VK48" s="65"/>
      <c r="VL48" s="65"/>
      <c r="VM48" s="65"/>
      <c r="VN48" s="65"/>
      <c r="VO48" s="65"/>
      <c r="VP48" s="65"/>
      <c r="VQ48" s="65"/>
      <c r="VR48" s="65"/>
      <c r="VS48" s="65"/>
      <c r="VT48" s="65"/>
      <c r="VU48" s="65"/>
      <c r="VV48" s="65"/>
      <c r="VW48" s="65"/>
      <c r="VX48" s="65"/>
      <c r="VY48" s="65"/>
      <c r="VZ48" s="65"/>
      <c r="WA48" s="65"/>
      <c r="WB48" s="65"/>
      <c r="WC48" s="65"/>
      <c r="WD48" s="65"/>
      <c r="WE48" s="65"/>
      <c r="WF48" s="65"/>
      <c r="WG48" s="65"/>
      <c r="WH48" s="65"/>
      <c r="WI48" s="65"/>
      <c r="WJ48" s="65"/>
      <c r="WK48" s="65"/>
      <c r="WL48" s="65"/>
      <c r="WM48" s="65"/>
      <c r="WN48" s="65"/>
      <c r="WO48" s="65"/>
      <c r="WP48" s="65"/>
      <c r="WQ48" s="65"/>
      <c r="WR48" s="65"/>
      <c r="WS48" s="65"/>
      <c r="WT48" s="65"/>
      <c r="WU48" s="65"/>
      <c r="WV48" s="65"/>
      <c r="WW48" s="65"/>
      <c r="WX48" s="65"/>
      <c r="WY48" s="65"/>
      <c r="WZ48" s="65"/>
      <c r="XA48" s="65"/>
      <c r="XB48" s="65"/>
      <c r="XC48" s="65"/>
      <c r="XD48" s="65"/>
      <c r="XE48" s="65"/>
      <c r="XF48" s="65"/>
      <c r="XG48" s="65"/>
      <c r="XH48" s="65"/>
      <c r="XI48" s="65"/>
      <c r="XJ48" s="65"/>
      <c r="XK48" s="65"/>
      <c r="XL48" s="65"/>
      <c r="XM48" s="65"/>
      <c r="XN48" s="65"/>
      <c r="XO48" s="65"/>
      <c r="XP48" s="65"/>
      <c r="XQ48" s="65"/>
      <c r="XR48" s="65"/>
      <c r="XS48" s="65"/>
      <c r="XT48" s="65"/>
      <c r="XU48" s="65"/>
      <c r="XV48" s="65"/>
      <c r="XW48" s="65"/>
      <c r="XX48" s="65"/>
      <c r="XY48" s="65"/>
      <c r="XZ48" s="65"/>
      <c r="YA48" s="65"/>
      <c r="YB48" s="65"/>
      <c r="YC48" s="65"/>
      <c r="YD48" s="65"/>
      <c r="YE48" s="65"/>
      <c r="YF48" s="65"/>
      <c r="YG48" s="65"/>
      <c r="YH48" s="65"/>
      <c r="YI48" s="65"/>
      <c r="YJ48" s="65"/>
      <c r="YK48" s="65"/>
      <c r="YL48" s="65"/>
      <c r="YM48" s="65"/>
      <c r="YN48" s="65"/>
      <c r="YO48" s="65"/>
      <c r="YP48" s="65"/>
      <c r="YQ48" s="65"/>
      <c r="YR48" s="65"/>
      <c r="YS48" s="65"/>
      <c r="YT48" s="65"/>
      <c r="YU48" s="65"/>
      <c r="YV48" s="65"/>
      <c r="YW48" s="65"/>
      <c r="YX48" s="65"/>
      <c r="YY48" s="65"/>
      <c r="YZ48" s="65"/>
      <c r="ZA48" s="65"/>
      <c r="ZB48" s="65"/>
      <c r="ZC48" s="65"/>
      <c r="ZD48" s="65"/>
      <c r="ZE48" s="65"/>
      <c r="ZF48" s="65"/>
      <c r="ZG48" s="65"/>
      <c r="ZH48" s="65"/>
      <c r="ZI48" s="65"/>
      <c r="ZJ48" s="65"/>
      <c r="ZK48" s="65"/>
      <c r="ZL48" s="65"/>
      <c r="ZM48" s="65"/>
      <c r="ZN48" s="65"/>
      <c r="ZO48" s="65"/>
      <c r="ZP48" s="65"/>
      <c r="ZQ48" s="65"/>
      <c r="ZR48" s="65"/>
      <c r="ZS48" s="65"/>
      <c r="ZT48" s="65"/>
      <c r="ZU48" s="65"/>
      <c r="ZV48" s="65"/>
      <c r="ZW48" s="65"/>
      <c r="ZX48" s="65"/>
      <c r="ZY48" s="65"/>
      <c r="ZZ48" s="65"/>
      <c r="AAA48" s="65"/>
      <c r="AAB48" s="65"/>
      <c r="AAC48" s="65"/>
      <c r="AAD48" s="65"/>
      <c r="AAE48" s="65"/>
      <c r="AAF48" s="65"/>
      <c r="AAG48" s="65"/>
      <c r="AAH48" s="65"/>
      <c r="AAI48" s="65"/>
      <c r="AAJ48" s="65"/>
      <c r="AAK48" s="65"/>
      <c r="AAL48" s="65"/>
      <c r="AAM48" s="65"/>
      <c r="AAN48" s="65"/>
      <c r="AAO48" s="65"/>
      <c r="AAP48" s="65"/>
      <c r="AAQ48" s="65"/>
      <c r="AAR48" s="65"/>
      <c r="AAS48" s="65"/>
      <c r="AAT48" s="65"/>
      <c r="AAU48" s="65"/>
      <c r="AAV48" s="65"/>
      <c r="AAW48" s="65"/>
      <c r="AAX48" s="65"/>
      <c r="AAY48" s="65"/>
      <c r="AAZ48" s="65"/>
      <c r="ABA48" s="65"/>
      <c r="ABB48" s="65"/>
      <c r="ABC48" s="65"/>
      <c r="ABD48" s="65"/>
      <c r="ABE48" s="65"/>
      <c r="ABF48" s="65"/>
      <c r="ABG48" s="65"/>
      <c r="ABH48" s="65"/>
      <c r="ABI48" s="65"/>
      <c r="ABJ48" s="65"/>
      <c r="ABK48" s="65"/>
      <c r="ABL48" s="65"/>
      <c r="ABM48" s="65"/>
      <c r="ABN48" s="65"/>
      <c r="ABO48" s="65"/>
      <c r="ABP48" s="65"/>
      <c r="ABQ48" s="65"/>
      <c r="ABR48" s="65"/>
      <c r="ABS48" s="65"/>
      <c r="ABT48" s="65"/>
      <c r="ABU48" s="65"/>
      <c r="ABV48" s="65"/>
      <c r="ABW48" s="65"/>
      <c r="ABX48" s="65"/>
      <c r="ABY48" s="65"/>
      <c r="ABZ48" s="65"/>
      <c r="ACA48" s="65"/>
      <c r="ACB48" s="65"/>
      <c r="ACC48" s="65"/>
      <c r="ACD48" s="65"/>
      <c r="ACE48" s="65"/>
      <c r="ACF48" s="65"/>
      <c r="ACG48" s="65"/>
      <c r="ACH48" s="65"/>
      <c r="ACI48" s="65"/>
      <c r="ACJ48" s="65"/>
      <c r="ACK48" s="65"/>
      <c r="ACL48" s="65"/>
      <c r="ACM48" s="65"/>
      <c r="ACN48" s="65"/>
      <c r="ACO48" s="65"/>
      <c r="ACP48" s="65"/>
      <c r="ACQ48" s="65"/>
      <c r="ACR48" s="65"/>
      <c r="ACS48" s="65"/>
      <c r="ACT48" s="65"/>
      <c r="ACU48" s="65"/>
      <c r="ACV48" s="65"/>
      <c r="ACW48" s="65"/>
      <c r="ACX48" s="65"/>
      <c r="ACY48" s="65"/>
      <c r="ACZ48" s="65"/>
      <c r="ADA48" s="65"/>
      <c r="ADB48" s="65"/>
      <c r="ADC48" s="65"/>
      <c r="ADD48" s="65"/>
      <c r="ADE48" s="65"/>
      <c r="ADF48" s="65"/>
      <c r="ADG48" s="65"/>
      <c r="ADH48" s="65"/>
      <c r="ADI48" s="65"/>
      <c r="ADJ48" s="65"/>
      <c r="ADK48" s="65"/>
      <c r="ADL48" s="65"/>
      <c r="ADM48" s="65"/>
      <c r="ADN48" s="65"/>
      <c r="ADO48" s="65"/>
      <c r="ADP48" s="65"/>
      <c r="ADQ48" s="65"/>
      <c r="ADR48" s="65"/>
      <c r="ADS48" s="65"/>
      <c r="ADT48" s="65"/>
      <c r="ADU48" s="65"/>
      <c r="ADV48" s="65"/>
      <c r="ADW48" s="65"/>
      <c r="ADX48" s="65"/>
      <c r="ADY48" s="65"/>
      <c r="ADZ48" s="65"/>
      <c r="AEA48" s="65"/>
      <c r="AEB48" s="65"/>
      <c r="AEC48" s="65"/>
      <c r="AED48" s="65"/>
      <c r="AEE48" s="65"/>
      <c r="AEF48" s="65"/>
      <c r="AEG48" s="65"/>
      <c r="AEH48" s="65"/>
      <c r="AEI48" s="65"/>
      <c r="AEJ48" s="65"/>
      <c r="AEK48" s="65"/>
      <c r="AEL48" s="65"/>
      <c r="AEM48" s="65"/>
      <c r="AEN48" s="65"/>
      <c r="AEO48" s="65"/>
      <c r="AEP48" s="65"/>
      <c r="AEQ48" s="65"/>
      <c r="AER48" s="65"/>
      <c r="AES48" s="65"/>
      <c r="AET48" s="65"/>
      <c r="AEU48" s="65"/>
      <c r="AEV48" s="65"/>
      <c r="AEW48" s="65"/>
      <c r="AEX48" s="65"/>
      <c r="AEY48" s="65"/>
      <c r="AEZ48" s="65"/>
      <c r="AFA48" s="65"/>
      <c r="AFB48" s="65"/>
      <c r="AFC48" s="65"/>
      <c r="AFD48" s="65"/>
      <c r="AFE48" s="65"/>
      <c r="AFF48" s="65"/>
      <c r="AFG48" s="65"/>
      <c r="AFH48" s="65"/>
      <c r="AFI48" s="65"/>
      <c r="AFJ48" s="65"/>
      <c r="AFK48" s="65"/>
      <c r="AFL48" s="65"/>
      <c r="AFM48" s="65"/>
      <c r="AFN48" s="65"/>
      <c r="AFO48" s="65"/>
      <c r="AFP48" s="65"/>
      <c r="AFQ48" s="65"/>
      <c r="AFR48" s="65"/>
      <c r="AFS48" s="65"/>
      <c r="AFT48" s="65"/>
      <c r="AFU48" s="65"/>
      <c r="AFV48" s="65"/>
      <c r="AFW48" s="65"/>
      <c r="AFX48" s="65"/>
      <c r="AFY48" s="65"/>
      <c r="AFZ48" s="65"/>
      <c r="AGA48" s="65"/>
      <c r="AGB48" s="65"/>
      <c r="AGC48" s="65"/>
      <c r="AGD48" s="65"/>
      <c r="AGE48" s="65"/>
      <c r="AGF48" s="65"/>
      <c r="AGG48" s="65"/>
      <c r="AGH48" s="65"/>
      <c r="AGI48" s="65"/>
      <c r="AGJ48" s="65"/>
      <c r="AGK48" s="65"/>
      <c r="AGL48" s="65"/>
      <c r="AGM48" s="65"/>
      <c r="AGN48" s="65"/>
      <c r="AGO48" s="65"/>
      <c r="AGP48" s="65"/>
      <c r="AGQ48" s="65"/>
      <c r="AGR48" s="65"/>
      <c r="AGS48" s="65"/>
      <c r="AGT48" s="65"/>
      <c r="AGU48" s="65"/>
      <c r="AGV48" s="65"/>
      <c r="AGW48" s="65"/>
      <c r="AGX48" s="65"/>
      <c r="AGY48" s="65"/>
      <c r="AGZ48" s="65"/>
      <c r="AHA48" s="65"/>
      <c r="AHB48" s="65"/>
      <c r="AHC48" s="65"/>
      <c r="AHD48" s="65"/>
      <c r="AHE48" s="65"/>
      <c r="AHF48" s="65"/>
      <c r="AHG48" s="65"/>
      <c r="AHH48" s="65"/>
      <c r="AHI48" s="65"/>
      <c r="AHJ48" s="65"/>
      <c r="AHK48" s="65"/>
      <c r="AHL48" s="65"/>
      <c r="AHM48" s="65"/>
      <c r="AHN48" s="65"/>
      <c r="AHO48" s="65"/>
      <c r="AHP48" s="65"/>
      <c r="AHQ48" s="65"/>
      <c r="AHR48" s="65"/>
      <c r="AHS48" s="65"/>
      <c r="AHT48" s="65"/>
      <c r="AHU48" s="65"/>
      <c r="AHV48" s="65"/>
      <c r="AHW48" s="65"/>
      <c r="AHX48" s="65"/>
      <c r="AHY48" s="65"/>
      <c r="AHZ48" s="65"/>
      <c r="AIA48" s="65"/>
      <c r="AIB48" s="65"/>
      <c r="AIC48" s="65"/>
      <c r="AID48" s="65"/>
      <c r="AIE48" s="65"/>
      <c r="AIF48" s="65"/>
      <c r="AIG48" s="65"/>
      <c r="AIH48" s="65"/>
      <c r="AII48" s="65"/>
      <c r="AIJ48" s="65"/>
      <c r="AIK48" s="65"/>
      <c r="AIL48" s="65"/>
      <c r="AIM48" s="65"/>
      <c r="AIN48" s="65"/>
      <c r="AIO48" s="65"/>
      <c r="AIP48" s="65"/>
      <c r="AIQ48" s="65"/>
      <c r="AIR48" s="65"/>
      <c r="AIS48" s="65"/>
      <c r="AIT48" s="65"/>
      <c r="AIU48" s="65"/>
      <c r="AIV48" s="65"/>
      <c r="AIW48" s="65"/>
      <c r="AIX48" s="65"/>
      <c r="AIY48" s="65"/>
      <c r="AIZ48" s="65"/>
      <c r="AJA48" s="65"/>
      <c r="AJB48" s="65"/>
      <c r="AJC48" s="65"/>
      <c r="AJD48" s="65"/>
      <c r="AJE48" s="65"/>
      <c r="AJF48" s="65"/>
      <c r="AJG48" s="65"/>
      <c r="AJH48" s="65"/>
      <c r="AJI48" s="65"/>
      <c r="AJJ48" s="65"/>
      <c r="AJK48" s="65"/>
      <c r="AJL48" s="65"/>
      <c r="AJM48" s="65"/>
      <c r="AJN48" s="65"/>
      <c r="AJO48" s="65"/>
      <c r="AJP48" s="65"/>
      <c r="AJQ48" s="65"/>
      <c r="AJR48" s="65"/>
      <c r="AJS48" s="65"/>
      <c r="AJT48" s="65"/>
      <c r="AJU48" s="65"/>
      <c r="AJV48" s="65"/>
      <c r="AJW48" s="65"/>
      <c r="AJX48" s="65"/>
      <c r="AJY48" s="65"/>
      <c r="AJZ48" s="65"/>
      <c r="AKA48" s="65"/>
      <c r="AKB48" s="65"/>
      <c r="AKC48" s="65"/>
      <c r="AKD48" s="65"/>
      <c r="AKE48" s="65"/>
      <c r="AKF48" s="65"/>
      <c r="AKG48" s="65"/>
      <c r="AKH48" s="65"/>
      <c r="AKI48" s="65"/>
      <c r="AKJ48" s="65"/>
      <c r="AKK48" s="65"/>
      <c r="AKL48" s="65"/>
      <c r="AKM48" s="65"/>
      <c r="AKN48" s="65"/>
      <c r="AKO48" s="65"/>
      <c r="AKP48" s="65"/>
      <c r="AKQ48" s="65"/>
      <c r="AKR48" s="65"/>
      <c r="AKS48" s="65"/>
      <c r="AKT48" s="65"/>
      <c r="AKU48" s="65"/>
      <c r="AKV48" s="65"/>
      <c r="AKW48" s="65"/>
      <c r="AKX48" s="65"/>
      <c r="AKY48" s="65"/>
      <c r="AKZ48" s="65"/>
      <c r="ALA48" s="65"/>
      <c r="ALB48" s="65"/>
      <c r="ALC48" s="65"/>
      <c r="ALD48" s="65"/>
      <c r="ALE48" s="65"/>
      <c r="ALF48" s="65"/>
      <c r="ALG48" s="65"/>
      <c r="ALH48" s="65"/>
      <c r="ALI48" s="65"/>
      <c r="ALJ48" s="65"/>
      <c r="ALK48" s="65"/>
      <c r="ALL48" s="65"/>
      <c r="ALM48" s="65"/>
      <c r="ALN48" s="65"/>
      <c r="ALO48" s="65"/>
      <c r="ALP48" s="65"/>
      <c r="ALQ48" s="65"/>
      <c r="ALR48" s="65"/>
      <c r="ALS48" s="65"/>
      <c r="ALT48" s="65"/>
      <c r="ALU48" s="65"/>
      <c r="ALV48" s="65"/>
      <c r="ALW48" s="65"/>
      <c r="ALX48" s="65"/>
      <c r="ALY48" s="65"/>
      <c r="ALZ48" s="65"/>
      <c r="AMA48" s="65"/>
      <c r="AMB48" s="65"/>
      <c r="AMC48" s="65"/>
      <c r="AMD48" s="65"/>
      <c r="AME48" s="65"/>
      <c r="AMF48" s="65"/>
      <c r="AMG48" s="65"/>
      <c r="AMH48" s="65"/>
      <c r="AMI48" s="65"/>
      <c r="AMJ48" s="65"/>
      <c r="AMK48" s="65"/>
      <c r="AML48" s="65"/>
      <c r="AMM48" s="65"/>
      <c r="AMN48" s="65"/>
      <c r="AMO48" s="65"/>
      <c r="AMP48" s="65"/>
      <c r="AMQ48" s="65"/>
      <c r="AMR48" s="65"/>
      <c r="AMS48" s="65"/>
      <c r="AMT48" s="65"/>
      <c r="AMU48" s="65"/>
      <c r="AMV48" s="65"/>
      <c r="AMW48" s="65"/>
      <c r="AMX48" s="65"/>
      <c r="AMY48" s="65"/>
      <c r="AMZ48" s="65"/>
      <c r="ANA48" s="65"/>
      <c r="ANB48" s="65"/>
      <c r="ANC48" s="65"/>
      <c r="AND48" s="65"/>
      <c r="ANE48" s="65"/>
      <c r="ANF48" s="65"/>
      <c r="ANG48" s="65"/>
      <c r="ANH48" s="65"/>
      <c r="ANI48" s="65"/>
      <c r="ANJ48" s="65"/>
      <c r="ANK48" s="65"/>
      <c r="ANL48" s="65"/>
      <c r="ANM48" s="65"/>
      <c r="ANN48" s="65"/>
      <c r="ANO48" s="65"/>
      <c r="ANP48" s="65"/>
      <c r="ANQ48" s="65"/>
      <c r="ANR48" s="65"/>
      <c r="ANS48" s="65"/>
      <c r="ANT48" s="65"/>
      <c r="ANU48" s="65"/>
      <c r="ANV48" s="65"/>
      <c r="ANW48" s="65"/>
      <c r="ANX48" s="65"/>
      <c r="ANY48" s="65"/>
      <c r="ANZ48" s="65"/>
      <c r="AOA48" s="65"/>
      <c r="AOB48" s="65"/>
      <c r="AOC48" s="65"/>
      <c r="AOD48" s="65"/>
      <c r="AOE48" s="65"/>
      <c r="AOF48" s="65"/>
      <c r="AOG48" s="65"/>
      <c r="AOH48" s="65"/>
      <c r="AOI48" s="65"/>
      <c r="AOJ48" s="65"/>
      <c r="AOK48" s="65"/>
      <c r="AOL48" s="65"/>
      <c r="AOM48" s="65"/>
      <c r="AON48" s="65"/>
      <c r="AOO48" s="65"/>
      <c r="AOP48" s="65"/>
      <c r="AOQ48" s="65"/>
      <c r="AOR48" s="65"/>
      <c r="AOS48" s="65"/>
      <c r="AOT48" s="65"/>
      <c r="AOU48" s="65"/>
      <c r="AOV48" s="65"/>
      <c r="AOW48" s="65"/>
      <c r="AOX48" s="65"/>
      <c r="AOY48" s="65"/>
      <c r="AOZ48" s="65"/>
      <c r="APA48" s="65"/>
      <c r="APB48" s="65"/>
      <c r="APC48" s="65"/>
      <c r="APD48" s="65"/>
      <c r="APE48" s="65"/>
      <c r="APF48" s="65"/>
      <c r="APG48" s="65"/>
      <c r="APH48" s="65"/>
      <c r="API48" s="65"/>
      <c r="APJ48" s="65"/>
      <c r="APK48" s="65"/>
      <c r="APL48" s="65"/>
      <c r="APM48" s="65"/>
      <c r="APN48" s="65"/>
      <c r="APO48" s="65"/>
      <c r="APP48" s="65"/>
      <c r="APQ48" s="65"/>
      <c r="APR48" s="65"/>
      <c r="APS48" s="65"/>
      <c r="APT48" s="65"/>
      <c r="APU48" s="65"/>
      <c r="APV48" s="65"/>
      <c r="APW48" s="65"/>
      <c r="APX48" s="65"/>
      <c r="APY48" s="65"/>
      <c r="APZ48" s="65"/>
      <c r="AQA48" s="65"/>
      <c r="AQB48" s="65"/>
      <c r="AQC48" s="65"/>
      <c r="AQD48" s="65"/>
      <c r="AQE48" s="65"/>
      <c r="AQF48" s="65"/>
      <c r="AQG48" s="65"/>
      <c r="AQH48" s="65"/>
      <c r="AQI48" s="65"/>
      <c r="AQJ48" s="65"/>
      <c r="AQK48" s="65"/>
      <c r="AQL48" s="65"/>
      <c r="AQM48" s="65"/>
      <c r="AQN48" s="65"/>
      <c r="AQO48" s="65"/>
      <c r="AQP48" s="65"/>
      <c r="AQQ48" s="65"/>
      <c r="AQR48" s="65"/>
      <c r="AQS48" s="65"/>
      <c r="AQT48" s="65"/>
      <c r="AQU48" s="65"/>
      <c r="AQV48" s="65"/>
      <c r="AQW48" s="65"/>
      <c r="AQX48" s="65"/>
      <c r="AQY48" s="65"/>
      <c r="AQZ48" s="65"/>
      <c r="ARA48" s="65"/>
      <c r="ARB48" s="65"/>
      <c r="ARC48" s="65"/>
      <c r="ARD48" s="65"/>
      <c r="ARE48" s="65"/>
      <c r="ARF48" s="65"/>
      <c r="ARG48" s="65"/>
      <c r="ARH48" s="65"/>
      <c r="ARI48" s="65"/>
      <c r="ARJ48" s="65"/>
      <c r="ARK48" s="65"/>
      <c r="ARL48" s="65"/>
      <c r="ARM48" s="65"/>
      <c r="ARN48" s="65"/>
      <c r="ARO48" s="65"/>
      <c r="ARP48" s="65"/>
      <c r="ARQ48" s="65"/>
      <c r="ARR48" s="65"/>
      <c r="ARS48" s="65"/>
      <c r="ART48" s="65"/>
      <c r="ARU48" s="65"/>
      <c r="ARV48" s="65"/>
      <c r="ARW48" s="65"/>
      <c r="ARX48" s="65"/>
      <c r="ARY48" s="65"/>
      <c r="ARZ48" s="65"/>
      <c r="ASA48" s="65"/>
      <c r="ASB48" s="65"/>
      <c r="ASC48" s="65"/>
      <c r="ASD48" s="65"/>
      <c r="ASE48" s="65"/>
      <c r="ASF48" s="65"/>
      <c r="ASG48" s="65"/>
      <c r="ASH48" s="65"/>
      <c r="ASI48" s="65"/>
      <c r="ASJ48" s="65"/>
      <c r="ASK48" s="65"/>
      <c r="ASL48" s="65"/>
      <c r="ASM48" s="65"/>
      <c r="ASN48" s="65"/>
      <c r="ASO48" s="65"/>
      <c r="ASP48" s="65"/>
      <c r="ASQ48" s="65"/>
      <c r="ASR48" s="65"/>
      <c r="ASS48" s="65"/>
      <c r="AST48" s="65"/>
      <c r="ASU48" s="65"/>
      <c r="ASV48" s="65"/>
      <c r="ASW48" s="65"/>
      <c r="ASX48" s="65"/>
      <c r="ASY48" s="65"/>
      <c r="ASZ48" s="65"/>
      <c r="ATA48" s="65"/>
      <c r="ATB48" s="65"/>
      <c r="ATC48" s="65"/>
      <c r="ATD48" s="65"/>
      <c r="ATE48" s="65"/>
      <c r="ATF48" s="65"/>
      <c r="ATG48" s="65"/>
      <c r="ATH48" s="65"/>
      <c r="ATI48" s="65"/>
      <c r="ATJ48" s="65"/>
      <c r="ATK48" s="65"/>
      <c r="ATL48" s="65"/>
      <c r="ATM48" s="65"/>
      <c r="ATN48" s="65"/>
      <c r="ATO48" s="65"/>
      <c r="ATP48" s="65"/>
      <c r="ATQ48" s="65"/>
      <c r="ATR48" s="65"/>
      <c r="ATS48" s="65"/>
      <c r="ATT48" s="65"/>
      <c r="ATU48" s="65"/>
      <c r="ATV48" s="65"/>
      <c r="ATW48" s="65"/>
      <c r="ATX48" s="65"/>
      <c r="ATY48" s="65"/>
      <c r="ATZ48" s="65"/>
      <c r="AUA48" s="65"/>
      <c r="AUB48" s="65"/>
      <c r="AUC48" s="65"/>
      <c r="AUD48" s="65"/>
      <c r="AUE48" s="65"/>
      <c r="AUF48" s="65"/>
      <c r="AUG48" s="65"/>
      <c r="AUH48" s="65"/>
      <c r="AUI48" s="65"/>
      <c r="AUJ48" s="65"/>
      <c r="AUK48" s="65"/>
      <c r="AUL48" s="65"/>
      <c r="AUM48" s="65"/>
      <c r="AUN48" s="65"/>
      <c r="AUO48" s="65"/>
      <c r="AUP48" s="65"/>
      <c r="AUQ48" s="65"/>
      <c r="AUR48" s="65"/>
      <c r="AUS48" s="65"/>
      <c r="AUT48" s="65"/>
      <c r="AUU48" s="65"/>
      <c r="AUV48" s="65"/>
      <c r="AUW48" s="65"/>
      <c r="AUX48" s="65"/>
      <c r="AUY48" s="65"/>
      <c r="AUZ48" s="65"/>
      <c r="AVA48" s="65"/>
      <c r="AVB48" s="65"/>
      <c r="AVC48" s="65"/>
      <c r="AVD48" s="65"/>
      <c r="AVE48" s="65"/>
      <c r="AVF48" s="65"/>
      <c r="AVG48" s="65"/>
      <c r="AVH48" s="65"/>
      <c r="AVI48" s="65"/>
      <c r="AVJ48" s="65"/>
      <c r="AVK48" s="65"/>
      <c r="AVL48" s="65"/>
      <c r="AVM48" s="65"/>
      <c r="AVN48" s="65"/>
      <c r="AVO48" s="65"/>
      <c r="AVP48" s="65"/>
      <c r="AVQ48" s="65"/>
      <c r="AVR48" s="65"/>
      <c r="AVS48" s="65"/>
      <c r="AVT48" s="65"/>
      <c r="AVU48" s="65"/>
      <c r="AVV48" s="65"/>
      <c r="AVW48" s="65"/>
      <c r="AVX48" s="65"/>
      <c r="AVY48" s="65"/>
      <c r="AVZ48" s="65"/>
      <c r="AWA48" s="65"/>
      <c r="AWB48" s="65"/>
      <c r="AWC48" s="65"/>
      <c r="AWD48" s="65"/>
      <c r="AWE48" s="65"/>
      <c r="AWF48" s="65"/>
      <c r="AWG48" s="65"/>
      <c r="AWH48" s="65"/>
      <c r="AWI48" s="65"/>
      <c r="AWJ48" s="65"/>
      <c r="AWK48" s="65"/>
      <c r="AWL48" s="65"/>
      <c r="AWM48" s="65"/>
      <c r="AWN48" s="65"/>
      <c r="AWO48" s="65"/>
      <c r="AWP48" s="65"/>
      <c r="AWQ48" s="65"/>
      <c r="AWR48" s="65"/>
      <c r="AWS48" s="65"/>
      <c r="AWT48" s="65"/>
      <c r="AWU48" s="65"/>
      <c r="AWV48" s="65"/>
      <c r="AWW48" s="65"/>
      <c r="AWX48" s="65"/>
      <c r="AWY48" s="65"/>
      <c r="AWZ48" s="65"/>
      <c r="AXA48" s="65"/>
      <c r="AXB48" s="65"/>
      <c r="AXC48" s="65"/>
      <c r="AXD48" s="65"/>
      <c r="AXE48" s="65"/>
      <c r="AXF48" s="65"/>
      <c r="AXG48" s="65"/>
      <c r="AXH48" s="65"/>
      <c r="AXI48" s="65"/>
      <c r="AXJ48" s="65"/>
      <c r="AXK48" s="65"/>
      <c r="AXL48" s="65"/>
      <c r="AXM48" s="65"/>
      <c r="AXN48" s="65"/>
      <c r="AXO48" s="65"/>
      <c r="AXP48" s="65"/>
      <c r="AXQ48" s="65"/>
      <c r="AXR48" s="65"/>
      <c r="AXS48" s="65"/>
      <c r="AXT48" s="65"/>
      <c r="AXU48" s="65"/>
      <c r="AXV48" s="65"/>
      <c r="AXW48" s="65"/>
      <c r="AXX48" s="65"/>
      <c r="AXY48" s="65"/>
      <c r="AXZ48" s="65"/>
      <c r="AYA48" s="65"/>
      <c r="AYB48" s="65"/>
      <c r="AYC48" s="65"/>
      <c r="AYD48" s="65"/>
      <c r="AYE48" s="65"/>
      <c r="AYF48" s="65"/>
      <c r="AYG48" s="65"/>
      <c r="AYH48" s="65"/>
      <c r="AYI48" s="65"/>
      <c r="AYJ48" s="65"/>
      <c r="AYK48" s="65"/>
      <c r="AYL48" s="65"/>
      <c r="AYM48" s="65"/>
      <c r="AYN48" s="65"/>
      <c r="AYO48" s="65"/>
      <c r="AYP48" s="65"/>
      <c r="AYQ48" s="65"/>
      <c r="AYR48" s="65"/>
      <c r="AYS48" s="65"/>
      <c r="AYT48" s="65"/>
      <c r="AYU48" s="65"/>
      <c r="AYV48" s="65"/>
      <c r="AYW48" s="65"/>
      <c r="AYX48" s="65"/>
      <c r="AYY48" s="65"/>
      <c r="AYZ48" s="65"/>
      <c r="AZA48" s="65"/>
      <c r="AZB48" s="65"/>
      <c r="AZC48" s="65"/>
      <c r="AZD48" s="65"/>
      <c r="AZE48" s="65"/>
      <c r="AZF48" s="65"/>
      <c r="AZG48" s="65"/>
      <c r="AZH48" s="65"/>
      <c r="AZI48" s="65"/>
      <c r="AZJ48" s="65"/>
      <c r="AZK48" s="65"/>
      <c r="AZL48" s="65"/>
      <c r="AZM48" s="65"/>
      <c r="AZN48" s="65"/>
      <c r="AZO48" s="65"/>
      <c r="AZP48" s="65"/>
      <c r="AZQ48" s="65"/>
      <c r="AZR48" s="65"/>
      <c r="AZS48" s="65"/>
      <c r="AZT48" s="65"/>
      <c r="AZU48" s="65"/>
      <c r="AZV48" s="65"/>
      <c r="AZW48" s="65"/>
      <c r="AZX48" s="65"/>
      <c r="AZY48" s="65"/>
      <c r="AZZ48" s="65"/>
      <c r="BAA48" s="65"/>
      <c r="BAB48" s="65"/>
      <c r="BAC48" s="65"/>
      <c r="BAD48" s="65"/>
      <c r="BAE48" s="65"/>
      <c r="BAF48" s="65"/>
      <c r="BAG48" s="65"/>
      <c r="BAH48" s="65"/>
      <c r="BAI48" s="65"/>
      <c r="BAJ48" s="65"/>
      <c r="BAK48" s="65"/>
      <c r="BAL48" s="65"/>
      <c r="BAM48" s="65"/>
      <c r="BAN48" s="65"/>
      <c r="BAO48" s="65"/>
      <c r="BAP48" s="65"/>
      <c r="BAQ48" s="65"/>
      <c r="BAR48" s="65"/>
      <c r="BAS48" s="65"/>
      <c r="BAT48" s="65"/>
      <c r="BAU48" s="65"/>
      <c r="BAV48" s="65"/>
      <c r="BAW48" s="65"/>
      <c r="BAX48" s="65"/>
      <c r="BAY48" s="65"/>
      <c r="BAZ48" s="65"/>
      <c r="BBA48" s="65"/>
      <c r="BBB48" s="65"/>
      <c r="BBC48" s="65"/>
      <c r="BBD48" s="65"/>
      <c r="BBE48" s="65"/>
      <c r="BBF48" s="65"/>
      <c r="BBG48" s="65"/>
      <c r="BBH48" s="65"/>
      <c r="BBI48" s="65"/>
      <c r="BBJ48" s="65"/>
      <c r="BBK48" s="65"/>
      <c r="BBL48" s="65"/>
      <c r="BBM48" s="65"/>
      <c r="BBN48" s="65"/>
      <c r="BBO48" s="65"/>
      <c r="BBP48" s="65"/>
      <c r="BBQ48" s="65"/>
      <c r="BBR48" s="65"/>
      <c r="BBS48" s="65"/>
      <c r="BBT48" s="65"/>
      <c r="BBU48" s="65"/>
      <c r="BBV48" s="65"/>
      <c r="BBW48" s="65"/>
      <c r="BBX48" s="65"/>
      <c r="BBY48" s="65"/>
      <c r="BBZ48" s="65"/>
      <c r="BCA48" s="65"/>
      <c r="BCB48" s="65"/>
      <c r="BCC48" s="65"/>
      <c r="BCD48" s="65"/>
      <c r="BCE48" s="65"/>
      <c r="BCF48" s="65"/>
      <c r="BCG48" s="65"/>
      <c r="BCH48" s="65"/>
      <c r="BCI48" s="65"/>
      <c r="BCJ48" s="65"/>
      <c r="BCK48" s="65"/>
      <c r="BCL48" s="65"/>
      <c r="BCM48" s="65"/>
      <c r="BCN48" s="65"/>
      <c r="BCO48" s="65"/>
      <c r="BCP48" s="65"/>
      <c r="BCQ48" s="65"/>
      <c r="BCR48" s="65"/>
      <c r="BCS48" s="65"/>
      <c r="BCT48" s="65"/>
      <c r="BCU48" s="65"/>
      <c r="BCV48" s="65"/>
      <c r="BCW48" s="65"/>
      <c r="BCX48" s="65"/>
      <c r="BCY48" s="65"/>
      <c r="BCZ48" s="65"/>
      <c r="BDA48" s="65"/>
      <c r="BDB48" s="65"/>
      <c r="BDC48" s="65"/>
      <c r="BDD48" s="65"/>
      <c r="BDE48" s="65"/>
      <c r="BDF48" s="65"/>
      <c r="BDG48" s="65"/>
      <c r="BDH48" s="65"/>
      <c r="BDI48" s="65"/>
      <c r="BDJ48" s="65"/>
      <c r="BDK48" s="65"/>
      <c r="BDL48" s="65"/>
      <c r="BDM48" s="65"/>
      <c r="BDN48" s="65"/>
      <c r="BDO48" s="65"/>
      <c r="BDP48" s="65"/>
      <c r="BDQ48" s="65"/>
      <c r="BDR48" s="65"/>
      <c r="BDS48" s="65"/>
      <c r="BDT48" s="65"/>
      <c r="BDU48" s="65"/>
      <c r="BDV48" s="65"/>
      <c r="BDW48" s="65"/>
      <c r="BDX48" s="65"/>
      <c r="BDY48" s="65"/>
      <c r="BDZ48" s="65"/>
      <c r="BEA48" s="65"/>
      <c r="BEB48" s="65"/>
      <c r="BEC48" s="65"/>
      <c r="BED48" s="65"/>
      <c r="BEE48" s="65"/>
      <c r="BEF48" s="65"/>
      <c r="BEG48" s="65"/>
      <c r="BEH48" s="65"/>
      <c r="BEI48" s="65"/>
      <c r="BEJ48" s="65"/>
      <c r="BEK48" s="65"/>
      <c r="BEL48" s="65"/>
      <c r="BEM48" s="65"/>
      <c r="BEN48" s="65"/>
      <c r="BEO48" s="65"/>
      <c r="BEP48" s="65"/>
      <c r="BEQ48" s="65"/>
      <c r="BER48" s="65"/>
      <c r="BES48" s="65"/>
      <c r="BET48" s="65"/>
      <c r="BEU48" s="65"/>
      <c r="BEV48" s="65"/>
      <c r="BEW48" s="65"/>
      <c r="BEX48" s="65"/>
      <c r="BEY48" s="65"/>
      <c r="BEZ48" s="65"/>
      <c r="BFA48" s="65"/>
      <c r="BFB48" s="65"/>
      <c r="BFC48" s="65"/>
      <c r="BFD48" s="65"/>
      <c r="BFE48" s="65"/>
      <c r="BFF48" s="65"/>
      <c r="BFG48" s="65"/>
      <c r="BFH48" s="65"/>
      <c r="BFI48" s="65"/>
      <c r="BFJ48" s="65"/>
      <c r="BFK48" s="65"/>
      <c r="BFL48" s="65"/>
      <c r="BFM48" s="65"/>
      <c r="BFN48" s="65"/>
      <c r="BFO48" s="65"/>
      <c r="BFP48" s="65"/>
      <c r="BFQ48" s="65"/>
      <c r="BFR48" s="65"/>
      <c r="BFS48" s="65"/>
      <c r="BFT48" s="65"/>
      <c r="BFU48" s="65"/>
      <c r="BFV48" s="65"/>
      <c r="BFW48" s="65"/>
      <c r="BFX48" s="65"/>
      <c r="BFY48" s="65"/>
      <c r="BFZ48" s="65"/>
      <c r="BGA48" s="65"/>
      <c r="BGB48" s="65"/>
      <c r="BGC48" s="65"/>
      <c r="BGD48" s="65"/>
      <c r="BGE48" s="65"/>
      <c r="BGF48" s="65"/>
      <c r="BGG48" s="65"/>
      <c r="BGH48" s="65"/>
      <c r="BGI48" s="65"/>
      <c r="BGJ48" s="65"/>
      <c r="BGK48" s="65"/>
      <c r="BGL48" s="65"/>
      <c r="BGM48" s="65"/>
      <c r="BGN48" s="65"/>
      <c r="BGO48" s="65"/>
      <c r="BGP48" s="65"/>
      <c r="BGQ48" s="65"/>
      <c r="BGR48" s="65"/>
      <c r="BGS48" s="65"/>
      <c r="BGT48" s="65"/>
      <c r="BGU48" s="65"/>
      <c r="BGV48" s="65"/>
      <c r="BGW48" s="65"/>
      <c r="BGX48" s="65"/>
      <c r="BGY48" s="65"/>
      <c r="BGZ48" s="65"/>
      <c r="BHA48" s="65"/>
      <c r="BHB48" s="65"/>
      <c r="BHC48" s="65"/>
      <c r="BHD48" s="65"/>
      <c r="BHE48" s="65"/>
      <c r="BHF48" s="65"/>
      <c r="BHG48" s="65"/>
      <c r="BHH48" s="65"/>
      <c r="BHI48" s="65"/>
      <c r="BHJ48" s="65"/>
      <c r="BHK48" s="65"/>
      <c r="BHL48" s="65"/>
      <c r="BHM48" s="65"/>
      <c r="BHN48" s="65"/>
      <c r="BHO48" s="65"/>
      <c r="BHP48" s="65"/>
      <c r="BHQ48" s="65"/>
      <c r="BHR48" s="65"/>
      <c r="BHS48" s="65"/>
      <c r="BHT48" s="65"/>
      <c r="BHU48" s="65"/>
      <c r="BHV48" s="65"/>
      <c r="BHW48" s="65"/>
      <c r="BHX48" s="65"/>
      <c r="BHY48" s="65"/>
      <c r="BHZ48" s="65"/>
      <c r="BIA48" s="65"/>
      <c r="BIB48" s="65"/>
      <c r="BIC48" s="65"/>
      <c r="BID48" s="65"/>
      <c r="BIE48" s="65"/>
      <c r="BIF48" s="65"/>
      <c r="BIG48" s="65"/>
      <c r="BIH48" s="65"/>
      <c r="BII48" s="65"/>
      <c r="BIJ48" s="65"/>
      <c r="BIK48" s="65"/>
      <c r="BIL48" s="65"/>
      <c r="BIM48" s="65"/>
      <c r="BIN48" s="65"/>
      <c r="BIO48" s="65"/>
      <c r="BIP48" s="65"/>
      <c r="BIQ48" s="65"/>
      <c r="BIR48" s="65"/>
      <c r="BIS48" s="65"/>
      <c r="BIT48" s="65"/>
      <c r="BIU48" s="65"/>
      <c r="BIV48" s="65"/>
      <c r="BIW48" s="65"/>
      <c r="BIX48" s="65"/>
      <c r="BIY48" s="65"/>
      <c r="BIZ48" s="65"/>
      <c r="BJA48" s="65"/>
      <c r="BJB48" s="65"/>
      <c r="BJC48" s="65"/>
      <c r="BJD48" s="65"/>
      <c r="BJE48" s="65"/>
      <c r="BJF48" s="65"/>
      <c r="BJG48" s="65"/>
      <c r="BJH48" s="65"/>
      <c r="BJI48" s="65"/>
      <c r="BJJ48" s="65"/>
      <c r="BJK48" s="65"/>
      <c r="BJL48" s="65"/>
      <c r="BJM48" s="65"/>
      <c r="BJN48" s="65"/>
      <c r="BJO48" s="65"/>
      <c r="BJP48" s="65"/>
      <c r="BJQ48" s="65"/>
      <c r="BJR48" s="65"/>
      <c r="BJS48" s="65"/>
      <c r="BJT48" s="65"/>
      <c r="BJU48" s="65"/>
      <c r="BJV48" s="65"/>
      <c r="BJW48" s="65"/>
      <c r="BJX48" s="65"/>
      <c r="BJY48" s="65"/>
      <c r="BJZ48" s="65"/>
      <c r="BKA48" s="65"/>
      <c r="BKB48" s="65"/>
      <c r="BKC48" s="65"/>
      <c r="BKD48" s="65"/>
      <c r="BKE48" s="65"/>
      <c r="BKF48" s="65"/>
      <c r="BKG48" s="65"/>
      <c r="BKH48" s="65"/>
      <c r="BKI48" s="65"/>
      <c r="BKJ48" s="65"/>
      <c r="BKK48" s="65"/>
      <c r="BKL48" s="65"/>
      <c r="BKM48" s="65"/>
      <c r="BKN48" s="65"/>
      <c r="BKO48" s="65"/>
      <c r="BKP48" s="65"/>
      <c r="BKQ48" s="65"/>
      <c r="BKR48" s="65"/>
      <c r="BKS48" s="65"/>
      <c r="BKT48" s="65"/>
      <c r="BKU48" s="65"/>
      <c r="BKV48" s="65"/>
      <c r="BKW48" s="65"/>
      <c r="BKX48" s="65"/>
      <c r="BKY48" s="65"/>
      <c r="BKZ48" s="65"/>
      <c r="BLA48" s="65"/>
      <c r="BLB48" s="65"/>
      <c r="BLC48" s="65"/>
      <c r="BLD48" s="65"/>
      <c r="BLE48" s="65"/>
      <c r="BLF48" s="65"/>
      <c r="BLG48" s="65"/>
      <c r="BLH48" s="65"/>
      <c r="BLI48" s="65"/>
      <c r="BLJ48" s="65"/>
      <c r="BLK48" s="65"/>
      <c r="BLL48" s="65"/>
      <c r="BLM48" s="65"/>
      <c r="BLN48" s="65"/>
      <c r="BLO48" s="65"/>
      <c r="BLP48" s="65"/>
      <c r="BLQ48" s="65"/>
      <c r="BLR48" s="65"/>
      <c r="BLS48" s="65"/>
      <c r="BLT48" s="65"/>
      <c r="BLU48" s="65"/>
      <c r="BLV48" s="65"/>
      <c r="BLW48" s="65"/>
      <c r="BLX48" s="65"/>
      <c r="BLY48" s="65"/>
      <c r="BLZ48" s="65"/>
      <c r="BMA48" s="65"/>
      <c r="BMB48" s="65"/>
      <c r="BMC48" s="65"/>
      <c r="BMD48" s="65"/>
      <c r="BME48" s="65"/>
      <c r="BMF48" s="65"/>
      <c r="BMG48" s="65"/>
      <c r="BMH48" s="65"/>
      <c r="BMI48" s="65"/>
      <c r="BMJ48" s="65"/>
      <c r="BMK48" s="65"/>
      <c r="BML48" s="65"/>
      <c r="BMM48" s="65"/>
      <c r="BMN48" s="65"/>
      <c r="BMO48" s="65"/>
      <c r="BMP48" s="65"/>
      <c r="BMQ48" s="65"/>
      <c r="BMR48" s="65"/>
      <c r="BMS48" s="65"/>
      <c r="BMT48" s="65"/>
      <c r="BMU48" s="65"/>
      <c r="BMV48" s="65"/>
      <c r="BMW48" s="65"/>
      <c r="BMX48" s="65"/>
      <c r="BMY48" s="65"/>
      <c r="BMZ48" s="65"/>
      <c r="BNA48" s="65"/>
      <c r="BNB48" s="65"/>
      <c r="BNC48" s="65"/>
      <c r="BND48" s="65"/>
      <c r="BNE48" s="65"/>
      <c r="BNF48" s="65"/>
      <c r="BNG48" s="65"/>
      <c r="BNH48" s="65"/>
      <c r="BNI48" s="65"/>
      <c r="BNJ48" s="65"/>
      <c r="BNK48" s="65"/>
      <c r="BNL48" s="65"/>
      <c r="BNM48" s="65"/>
      <c r="BNN48" s="65"/>
      <c r="BNO48" s="65"/>
      <c r="BNP48" s="65"/>
      <c r="BNQ48" s="65"/>
      <c r="BNR48" s="65"/>
      <c r="BNS48" s="65"/>
      <c r="BNT48" s="65"/>
      <c r="BNU48" s="65"/>
      <c r="BNV48" s="65"/>
      <c r="BNW48" s="65"/>
      <c r="BNX48" s="65"/>
      <c r="BNY48" s="65"/>
      <c r="BNZ48" s="65"/>
      <c r="BOA48" s="65"/>
      <c r="BOB48" s="65"/>
      <c r="BOC48" s="65"/>
      <c r="BOD48" s="65"/>
      <c r="BOE48" s="65"/>
      <c r="BOF48" s="65"/>
      <c r="BOG48" s="65"/>
      <c r="BOH48" s="65"/>
      <c r="BOI48" s="65"/>
      <c r="BOJ48" s="65"/>
      <c r="BOK48" s="65"/>
      <c r="BOL48" s="65"/>
      <c r="BOM48" s="65"/>
      <c r="BON48" s="65"/>
      <c r="BOO48" s="65"/>
      <c r="BOP48" s="65"/>
      <c r="BOQ48" s="65"/>
      <c r="BOR48" s="65"/>
      <c r="BOS48" s="65"/>
      <c r="BOT48" s="65"/>
      <c r="BOU48" s="65"/>
      <c r="BOV48" s="65"/>
      <c r="BOW48" s="65"/>
      <c r="BOX48" s="65"/>
      <c r="BOY48" s="65"/>
      <c r="BOZ48" s="65"/>
      <c r="BPA48" s="65"/>
      <c r="BPB48" s="65"/>
      <c r="BPC48" s="65"/>
      <c r="BPD48" s="65"/>
      <c r="BPE48" s="65"/>
      <c r="BPF48" s="65"/>
      <c r="BPG48" s="65"/>
      <c r="BPH48" s="65"/>
      <c r="BPI48" s="65"/>
      <c r="BPJ48" s="65"/>
      <c r="BPK48" s="65"/>
      <c r="BPL48" s="65"/>
      <c r="BPM48" s="65"/>
      <c r="BPN48" s="65"/>
      <c r="BPO48" s="65"/>
      <c r="BPP48" s="65"/>
      <c r="BPQ48" s="65"/>
      <c r="BPR48" s="65"/>
      <c r="BPS48" s="65"/>
      <c r="BPT48" s="65"/>
      <c r="BPU48" s="65"/>
      <c r="BPV48" s="65"/>
      <c r="BPW48" s="65"/>
      <c r="BPX48" s="65"/>
      <c r="BPY48" s="65"/>
      <c r="BPZ48" s="65"/>
      <c r="BQA48" s="65"/>
      <c r="BQB48" s="65"/>
      <c r="BQC48" s="65"/>
      <c r="BQD48" s="65"/>
      <c r="BQE48" s="65"/>
      <c r="BQF48" s="65"/>
      <c r="BQG48" s="65"/>
      <c r="BQH48" s="65"/>
      <c r="BQI48" s="65"/>
      <c r="BQJ48" s="65"/>
      <c r="BQK48" s="65"/>
      <c r="BQL48" s="65"/>
      <c r="BQM48" s="65"/>
      <c r="BQN48" s="65"/>
      <c r="BQO48" s="65"/>
      <c r="BQP48" s="65"/>
      <c r="BQQ48" s="65"/>
      <c r="BQR48" s="65"/>
      <c r="BQS48" s="65"/>
      <c r="BQT48" s="65"/>
      <c r="BQU48" s="65"/>
      <c r="BQV48" s="65"/>
      <c r="BQW48" s="65"/>
      <c r="BQX48" s="65"/>
      <c r="BQY48" s="65"/>
      <c r="BQZ48" s="65"/>
      <c r="BRA48" s="65"/>
      <c r="BRB48" s="65"/>
      <c r="BRC48" s="65"/>
      <c r="BRD48" s="65"/>
      <c r="BRE48" s="65"/>
      <c r="BRF48" s="65"/>
      <c r="BRG48" s="65"/>
      <c r="BRH48" s="65"/>
      <c r="BRI48" s="65"/>
      <c r="BRJ48" s="65"/>
      <c r="BRK48" s="65"/>
      <c r="BRL48" s="65"/>
      <c r="BRM48" s="65"/>
      <c r="BRN48" s="65"/>
      <c r="BRO48" s="65"/>
      <c r="BRP48" s="65"/>
      <c r="BRQ48" s="65"/>
      <c r="BRR48" s="65"/>
      <c r="BRS48" s="65"/>
      <c r="BRT48" s="65"/>
      <c r="BRU48" s="65"/>
      <c r="BRV48" s="65"/>
      <c r="BRW48" s="65"/>
      <c r="BRX48" s="65"/>
      <c r="BRY48" s="65"/>
      <c r="BRZ48" s="65"/>
      <c r="BSA48" s="65"/>
      <c r="BSB48" s="65"/>
      <c r="BSC48" s="65"/>
      <c r="BSD48" s="65"/>
      <c r="BSE48" s="65"/>
      <c r="BSF48" s="65"/>
      <c r="BSG48" s="65"/>
      <c r="BSH48" s="65"/>
      <c r="BSI48" s="65"/>
      <c r="BSJ48" s="65"/>
      <c r="BSK48" s="65"/>
      <c r="BSL48" s="65"/>
      <c r="BSM48" s="65"/>
      <c r="BSN48" s="65"/>
      <c r="BSO48" s="65"/>
      <c r="BSP48" s="65"/>
      <c r="BSQ48" s="65"/>
      <c r="BSR48" s="65"/>
      <c r="BSS48" s="65"/>
      <c r="BST48" s="65"/>
      <c r="BSU48" s="65"/>
      <c r="BSV48" s="65"/>
      <c r="BSW48" s="65"/>
      <c r="BSX48" s="65"/>
      <c r="BSY48" s="65"/>
      <c r="BSZ48" s="65"/>
      <c r="BTA48" s="65"/>
      <c r="BTB48" s="65"/>
      <c r="BTC48" s="65"/>
      <c r="BTD48" s="65"/>
      <c r="BTE48" s="65"/>
      <c r="BTF48" s="65"/>
      <c r="BTG48" s="65"/>
      <c r="BTH48" s="65"/>
      <c r="BTI48" s="65"/>
      <c r="BTJ48" s="65"/>
      <c r="BTK48" s="65"/>
      <c r="BTL48" s="65"/>
      <c r="BTM48" s="65"/>
      <c r="BTN48" s="65"/>
      <c r="BTO48" s="65"/>
      <c r="BTP48" s="65"/>
      <c r="BTQ48" s="65"/>
      <c r="BTR48" s="65"/>
      <c r="BTS48" s="65"/>
      <c r="BTT48" s="65"/>
      <c r="BTU48" s="65"/>
      <c r="BTV48" s="65"/>
      <c r="BTW48" s="65"/>
      <c r="BTX48" s="65"/>
      <c r="BTY48" s="65"/>
      <c r="BTZ48" s="65"/>
      <c r="BUA48" s="65"/>
      <c r="BUB48" s="65"/>
      <c r="BUC48" s="65"/>
      <c r="BUD48" s="65"/>
      <c r="BUE48" s="65"/>
      <c r="BUF48" s="65"/>
      <c r="BUG48" s="65"/>
      <c r="BUH48" s="65"/>
      <c r="BUI48" s="65"/>
      <c r="BUJ48" s="65"/>
      <c r="BUK48" s="65"/>
      <c r="BUL48" s="65"/>
      <c r="BUM48" s="65"/>
      <c r="BUN48" s="65"/>
      <c r="BUO48" s="65"/>
      <c r="BUP48" s="65"/>
      <c r="BUQ48" s="65"/>
      <c r="BUR48" s="65"/>
      <c r="BUS48" s="65"/>
      <c r="BUT48" s="65"/>
      <c r="BUU48" s="65"/>
      <c r="BUV48" s="65"/>
      <c r="BUW48" s="65"/>
      <c r="BUX48" s="65"/>
      <c r="BUY48" s="65"/>
      <c r="BUZ48" s="65"/>
      <c r="BVA48" s="65"/>
      <c r="BVB48" s="65"/>
      <c r="BVC48" s="65"/>
      <c r="BVD48" s="65"/>
      <c r="BVE48" s="65"/>
      <c r="BVF48" s="65"/>
      <c r="BVG48" s="65"/>
      <c r="BVH48" s="65"/>
      <c r="BVI48" s="65"/>
      <c r="BVJ48" s="65"/>
      <c r="BVK48" s="65"/>
      <c r="BVL48" s="65"/>
      <c r="BVM48" s="65"/>
      <c r="BVN48" s="65"/>
      <c r="BVO48" s="65"/>
      <c r="BVP48" s="65"/>
      <c r="BVQ48" s="65"/>
      <c r="BVR48" s="65"/>
      <c r="BVS48" s="65"/>
      <c r="BVT48" s="65"/>
      <c r="BVU48" s="65"/>
      <c r="BVV48" s="65"/>
      <c r="BVW48" s="65"/>
      <c r="BVX48" s="65"/>
      <c r="BVY48" s="65"/>
      <c r="BVZ48" s="65"/>
      <c r="BWA48" s="65"/>
      <c r="BWB48" s="65"/>
      <c r="BWC48" s="65"/>
      <c r="BWD48" s="65"/>
      <c r="BWE48" s="65"/>
      <c r="BWF48" s="65"/>
      <c r="BWG48" s="65"/>
      <c r="BWH48" s="65"/>
      <c r="BWI48" s="65"/>
      <c r="BWJ48" s="65"/>
      <c r="BWK48" s="65"/>
      <c r="BWL48" s="65"/>
      <c r="BWM48" s="65"/>
      <c r="BWN48" s="65"/>
      <c r="BWO48" s="65"/>
      <c r="BWP48" s="65"/>
      <c r="BWQ48" s="65"/>
      <c r="BWR48" s="65"/>
      <c r="BWS48" s="65"/>
      <c r="BWT48" s="65"/>
      <c r="BWU48" s="65"/>
      <c r="BWV48" s="65"/>
      <c r="BWW48" s="65"/>
      <c r="BWX48" s="65"/>
      <c r="BWY48" s="65"/>
      <c r="BWZ48" s="65"/>
      <c r="BXA48" s="65"/>
      <c r="BXB48" s="65"/>
      <c r="BXC48" s="65"/>
      <c r="BXD48" s="65"/>
      <c r="BXE48" s="65"/>
      <c r="BXF48" s="65"/>
      <c r="BXG48" s="65"/>
      <c r="BXH48" s="65"/>
      <c r="BXI48" s="65"/>
      <c r="BXJ48" s="65"/>
      <c r="BXK48" s="65"/>
      <c r="BXL48" s="65"/>
      <c r="BXM48" s="65"/>
      <c r="BXN48" s="65"/>
      <c r="BXO48" s="65"/>
      <c r="BXP48" s="65"/>
      <c r="BXQ48" s="65"/>
      <c r="BXR48" s="65"/>
      <c r="BXS48" s="65"/>
      <c r="BXT48" s="65"/>
      <c r="BXU48" s="65"/>
      <c r="BXV48" s="65"/>
      <c r="BXW48" s="65"/>
      <c r="BXX48" s="65"/>
      <c r="BXY48" s="65"/>
      <c r="BXZ48" s="65"/>
      <c r="BYA48" s="65"/>
      <c r="BYB48" s="65"/>
      <c r="BYC48" s="65"/>
      <c r="BYD48" s="65"/>
      <c r="BYE48" s="65"/>
      <c r="BYF48" s="65"/>
      <c r="BYG48" s="65"/>
      <c r="BYH48" s="65"/>
      <c r="BYI48" s="65"/>
      <c r="BYJ48" s="65"/>
      <c r="BYK48" s="65"/>
      <c r="BYL48" s="65"/>
      <c r="BYM48" s="65"/>
      <c r="BYN48" s="65"/>
      <c r="BYO48" s="65"/>
      <c r="BYP48" s="65"/>
      <c r="BYQ48" s="65"/>
      <c r="BYR48" s="65"/>
      <c r="BYS48" s="65"/>
      <c r="BYT48" s="65"/>
      <c r="BYU48" s="65"/>
      <c r="BYV48" s="65"/>
      <c r="BYW48" s="65"/>
      <c r="BYX48" s="65"/>
      <c r="BYY48" s="65"/>
      <c r="BYZ48" s="65"/>
      <c r="BZA48" s="65"/>
      <c r="BZB48" s="65"/>
      <c r="BZC48" s="65"/>
      <c r="BZD48" s="65"/>
      <c r="BZE48" s="65"/>
      <c r="BZF48" s="65"/>
      <c r="BZG48" s="65"/>
      <c r="BZH48" s="65"/>
      <c r="BZI48" s="65"/>
      <c r="BZJ48" s="65"/>
      <c r="BZK48" s="65"/>
      <c r="BZL48" s="65"/>
      <c r="BZM48" s="65"/>
      <c r="BZN48" s="65"/>
      <c r="BZO48" s="65"/>
      <c r="BZP48" s="65"/>
      <c r="BZQ48" s="65"/>
      <c r="BZR48" s="65"/>
      <c r="BZS48" s="65"/>
      <c r="BZT48" s="65"/>
      <c r="BZU48" s="65"/>
      <c r="BZV48" s="65"/>
      <c r="BZW48" s="65"/>
      <c r="BZX48" s="65"/>
      <c r="BZY48" s="65"/>
      <c r="BZZ48" s="65"/>
      <c r="CAA48" s="65"/>
      <c r="CAB48" s="65"/>
      <c r="CAC48" s="65"/>
      <c r="CAD48" s="65"/>
      <c r="CAE48" s="65"/>
      <c r="CAF48" s="65"/>
      <c r="CAG48" s="65"/>
      <c r="CAH48" s="65"/>
      <c r="CAI48" s="65"/>
      <c r="CAJ48" s="65"/>
      <c r="CAK48" s="65"/>
      <c r="CAL48" s="65"/>
      <c r="CAM48" s="65"/>
      <c r="CAN48" s="65"/>
      <c r="CAO48" s="65"/>
      <c r="CAP48" s="65"/>
      <c r="CAQ48" s="65"/>
      <c r="CAR48" s="65"/>
      <c r="CAS48" s="65"/>
      <c r="CAT48" s="65"/>
      <c r="CAU48" s="65"/>
      <c r="CAV48" s="65"/>
      <c r="CAW48" s="65"/>
      <c r="CAX48" s="65"/>
      <c r="CAY48" s="65"/>
      <c r="CAZ48" s="65"/>
      <c r="CBA48" s="65"/>
      <c r="CBB48" s="65"/>
      <c r="CBC48" s="65"/>
      <c r="CBD48" s="65"/>
      <c r="CBE48" s="65"/>
      <c r="CBF48" s="65"/>
      <c r="CBG48" s="65"/>
      <c r="CBH48" s="65"/>
      <c r="CBI48" s="65"/>
      <c r="CBJ48" s="65"/>
      <c r="CBK48" s="65"/>
      <c r="CBL48" s="65"/>
      <c r="CBM48" s="65"/>
      <c r="CBN48" s="65"/>
      <c r="CBO48" s="65"/>
      <c r="CBP48" s="65"/>
      <c r="CBQ48" s="65"/>
      <c r="CBR48" s="65"/>
      <c r="CBS48" s="65"/>
      <c r="CBT48" s="65"/>
      <c r="CBU48" s="65"/>
      <c r="CBV48" s="65"/>
      <c r="CBW48" s="65"/>
      <c r="CBX48" s="65"/>
      <c r="CBY48" s="65"/>
      <c r="CBZ48" s="65"/>
      <c r="CCA48" s="65"/>
      <c r="CCB48" s="65"/>
      <c r="CCC48" s="65"/>
      <c r="CCD48" s="65"/>
      <c r="CCE48" s="65"/>
      <c r="CCF48" s="65"/>
      <c r="CCG48" s="65"/>
      <c r="CCH48" s="65"/>
      <c r="CCI48" s="65"/>
      <c r="CCJ48" s="65"/>
      <c r="CCK48" s="65"/>
      <c r="CCL48" s="65"/>
      <c r="CCM48" s="65"/>
      <c r="CCN48" s="65"/>
      <c r="CCO48" s="65"/>
      <c r="CCP48" s="65"/>
      <c r="CCQ48" s="65"/>
      <c r="CCR48" s="65"/>
      <c r="CCS48" s="65"/>
      <c r="CCT48" s="65"/>
      <c r="CCU48" s="65"/>
      <c r="CCV48" s="65"/>
      <c r="CCW48" s="65"/>
      <c r="CCX48" s="65"/>
      <c r="CCY48" s="65"/>
      <c r="CCZ48" s="65"/>
      <c r="CDA48" s="65"/>
      <c r="CDB48" s="65"/>
      <c r="CDC48" s="65"/>
      <c r="CDD48" s="65"/>
      <c r="CDE48" s="65"/>
      <c r="CDF48" s="65"/>
      <c r="CDG48" s="65"/>
      <c r="CDH48" s="65"/>
      <c r="CDI48" s="65"/>
      <c r="CDJ48" s="65"/>
      <c r="CDK48" s="65"/>
      <c r="CDL48" s="65"/>
      <c r="CDM48" s="65"/>
      <c r="CDN48" s="65"/>
      <c r="CDO48" s="65"/>
      <c r="CDP48" s="65"/>
      <c r="CDQ48" s="65"/>
      <c r="CDR48" s="65"/>
      <c r="CDS48" s="65"/>
      <c r="CDT48" s="65"/>
      <c r="CDU48" s="65"/>
      <c r="CDV48" s="65"/>
      <c r="CDW48" s="65"/>
      <c r="CDX48" s="65"/>
      <c r="CDY48" s="65"/>
      <c r="CDZ48" s="65"/>
      <c r="CEA48" s="65"/>
      <c r="CEB48" s="65"/>
      <c r="CEC48" s="65"/>
      <c r="CED48" s="65"/>
      <c r="CEE48" s="65"/>
      <c r="CEF48" s="65"/>
      <c r="CEG48" s="65"/>
      <c r="CEH48" s="65"/>
      <c r="CEI48" s="65"/>
      <c r="CEJ48" s="65"/>
      <c r="CEK48" s="65"/>
      <c r="CEL48" s="65"/>
      <c r="CEM48" s="65"/>
      <c r="CEN48" s="65"/>
      <c r="CEO48" s="65"/>
      <c r="CEP48" s="65"/>
      <c r="CEQ48" s="65"/>
      <c r="CER48" s="65"/>
      <c r="CES48" s="65"/>
      <c r="CET48" s="65"/>
      <c r="CEU48" s="65"/>
      <c r="CEV48" s="65"/>
      <c r="CEW48" s="65"/>
      <c r="CEX48" s="65"/>
      <c r="CEY48" s="65"/>
      <c r="CEZ48" s="65"/>
      <c r="CFA48" s="65"/>
      <c r="CFB48" s="65"/>
      <c r="CFC48" s="65"/>
      <c r="CFD48" s="65"/>
      <c r="CFE48" s="65"/>
      <c r="CFF48" s="65"/>
      <c r="CFG48" s="65"/>
      <c r="CFH48" s="65"/>
      <c r="CFI48" s="65"/>
      <c r="CFJ48" s="65"/>
      <c r="CFK48" s="65"/>
      <c r="CFL48" s="65"/>
      <c r="CFM48" s="65"/>
      <c r="CFN48" s="65"/>
      <c r="CFO48" s="65"/>
      <c r="CFP48" s="65"/>
      <c r="CFQ48" s="65"/>
      <c r="CFR48" s="65"/>
      <c r="CFS48" s="65"/>
      <c r="CFT48" s="65"/>
      <c r="CFU48" s="65"/>
      <c r="CFV48" s="65"/>
      <c r="CFW48" s="65"/>
      <c r="CFX48" s="65"/>
      <c r="CFY48" s="65"/>
      <c r="CFZ48" s="65"/>
      <c r="CGA48" s="65"/>
      <c r="CGB48" s="65"/>
      <c r="CGC48" s="65"/>
      <c r="CGD48" s="65"/>
      <c r="CGE48" s="65"/>
      <c r="CGF48" s="65"/>
      <c r="CGG48" s="65"/>
      <c r="CGH48" s="65"/>
      <c r="CGI48" s="65"/>
      <c r="CGJ48" s="65"/>
      <c r="CGK48" s="65"/>
      <c r="CGL48" s="65"/>
      <c r="CGM48" s="65"/>
      <c r="CGN48" s="65"/>
      <c r="CGO48" s="65"/>
      <c r="CGP48" s="65"/>
      <c r="CGQ48" s="65"/>
      <c r="CGR48" s="65"/>
      <c r="CGS48" s="65"/>
      <c r="CGT48" s="65"/>
      <c r="CGU48" s="65"/>
      <c r="CGV48" s="65"/>
      <c r="CGW48" s="65"/>
      <c r="CGX48" s="65"/>
      <c r="CGY48" s="65"/>
      <c r="CGZ48" s="65"/>
      <c r="CHA48" s="65"/>
      <c r="CHB48" s="65"/>
      <c r="CHC48" s="65"/>
      <c r="CHD48" s="65"/>
      <c r="CHE48" s="65"/>
      <c r="CHF48" s="65"/>
      <c r="CHG48" s="65"/>
      <c r="CHH48" s="65"/>
      <c r="CHI48" s="65"/>
      <c r="CHJ48" s="65"/>
      <c r="CHK48" s="65"/>
      <c r="CHL48" s="65"/>
      <c r="CHM48" s="65"/>
      <c r="CHN48" s="65"/>
      <c r="CHO48" s="65"/>
      <c r="CHP48" s="65"/>
      <c r="CHQ48" s="65"/>
      <c r="CHR48" s="65"/>
      <c r="CHS48" s="65"/>
      <c r="CHT48" s="65"/>
      <c r="CHU48" s="65"/>
      <c r="CHV48" s="65"/>
      <c r="CHW48" s="65"/>
      <c r="CHX48" s="65"/>
      <c r="CHY48" s="65"/>
      <c r="CHZ48" s="65"/>
      <c r="CIA48" s="65"/>
      <c r="CIB48" s="65"/>
      <c r="CIC48" s="65"/>
      <c r="CID48" s="65"/>
      <c r="CIE48" s="65"/>
      <c r="CIF48" s="65"/>
      <c r="CIG48" s="65"/>
      <c r="CIH48" s="65"/>
      <c r="CII48" s="65"/>
      <c r="CIJ48" s="65"/>
      <c r="CIK48" s="65"/>
      <c r="CIL48" s="65"/>
      <c r="CIM48" s="65"/>
      <c r="CIN48" s="65"/>
      <c r="CIO48" s="65"/>
      <c r="CIP48" s="65"/>
      <c r="CIQ48" s="65"/>
      <c r="CIR48" s="65"/>
      <c r="CIS48" s="65"/>
      <c r="CIT48" s="65"/>
      <c r="CIU48" s="65"/>
      <c r="CIV48" s="65"/>
      <c r="CIW48" s="65"/>
      <c r="CIX48" s="65"/>
      <c r="CIY48" s="65"/>
      <c r="CIZ48" s="65"/>
      <c r="CJA48" s="65"/>
      <c r="CJB48" s="65"/>
      <c r="CJC48" s="65"/>
      <c r="CJD48" s="65"/>
      <c r="CJE48" s="65"/>
      <c r="CJF48" s="65"/>
      <c r="CJG48" s="65"/>
      <c r="CJH48" s="65"/>
      <c r="CJI48" s="65"/>
      <c r="CJJ48" s="65"/>
      <c r="CJK48" s="65"/>
      <c r="CJL48" s="65"/>
      <c r="CJM48" s="65"/>
      <c r="CJN48" s="65"/>
      <c r="CJO48" s="65"/>
      <c r="CJP48" s="65"/>
      <c r="CJQ48" s="65"/>
      <c r="CJR48" s="65"/>
      <c r="CJS48" s="65"/>
      <c r="CJT48" s="65"/>
      <c r="CJU48" s="65"/>
      <c r="CJV48" s="65"/>
      <c r="CJW48" s="65"/>
      <c r="CJX48" s="65"/>
      <c r="CJY48" s="65"/>
      <c r="CJZ48" s="65"/>
      <c r="CKA48" s="65"/>
      <c r="CKB48" s="65"/>
      <c r="CKC48" s="65"/>
      <c r="CKD48" s="65"/>
      <c r="CKE48" s="65"/>
      <c r="CKF48" s="65"/>
      <c r="CKG48" s="65"/>
      <c r="CKH48" s="65"/>
      <c r="CKI48" s="65"/>
      <c r="CKJ48" s="65"/>
      <c r="CKK48" s="65"/>
      <c r="CKL48" s="65"/>
      <c r="CKM48" s="65"/>
      <c r="CKN48" s="65"/>
      <c r="CKO48" s="65"/>
      <c r="CKP48" s="65"/>
      <c r="CKQ48" s="65"/>
      <c r="CKR48" s="65"/>
      <c r="CKS48" s="65"/>
      <c r="CKT48" s="65"/>
      <c r="CKU48" s="65"/>
      <c r="CKV48" s="65"/>
      <c r="CKW48" s="65"/>
      <c r="CKX48" s="65"/>
      <c r="CKY48" s="65"/>
      <c r="CKZ48" s="65"/>
      <c r="CLA48" s="65"/>
      <c r="CLB48" s="65"/>
      <c r="CLC48" s="65"/>
      <c r="CLD48" s="65"/>
      <c r="CLE48" s="65"/>
      <c r="CLF48" s="65"/>
      <c r="CLG48" s="65"/>
      <c r="CLH48" s="65"/>
      <c r="CLI48" s="65"/>
      <c r="CLJ48" s="65"/>
      <c r="CLK48" s="65"/>
      <c r="CLL48" s="65"/>
      <c r="CLM48" s="65"/>
      <c r="CLN48" s="65"/>
      <c r="CLO48" s="65"/>
      <c r="CLP48" s="65"/>
      <c r="CLQ48" s="65"/>
      <c r="CLR48" s="65"/>
      <c r="CLS48" s="65"/>
      <c r="CLT48" s="65"/>
      <c r="CLU48" s="65"/>
      <c r="CLV48" s="65"/>
      <c r="CLW48" s="65"/>
      <c r="CLX48" s="65"/>
      <c r="CLY48" s="65"/>
      <c r="CLZ48" s="65"/>
      <c r="CMA48" s="65"/>
      <c r="CMB48" s="65"/>
      <c r="CMC48" s="65"/>
      <c r="CMD48" s="65"/>
      <c r="CME48" s="65"/>
      <c r="CMF48" s="65"/>
      <c r="CMG48" s="65"/>
      <c r="CMH48" s="65"/>
      <c r="CMI48" s="65"/>
      <c r="CMJ48" s="65"/>
      <c r="CMK48" s="65"/>
      <c r="CML48" s="65"/>
      <c r="CMM48" s="65"/>
      <c r="CMN48" s="65"/>
      <c r="CMO48" s="65"/>
      <c r="CMP48" s="65"/>
      <c r="CMQ48" s="65"/>
      <c r="CMR48" s="65"/>
      <c r="CMS48" s="65"/>
      <c r="CMT48" s="65"/>
      <c r="CMU48" s="65"/>
      <c r="CMV48" s="65"/>
      <c r="CMW48" s="65"/>
      <c r="CMX48" s="65"/>
      <c r="CMY48" s="65"/>
      <c r="CMZ48" s="65"/>
      <c r="CNA48" s="65"/>
      <c r="CNB48" s="65"/>
      <c r="CNC48" s="65"/>
      <c r="CND48" s="65"/>
      <c r="CNE48" s="65"/>
      <c r="CNF48" s="65"/>
      <c r="CNG48" s="65"/>
      <c r="CNH48" s="65"/>
      <c r="CNI48" s="65"/>
      <c r="CNJ48" s="65"/>
      <c r="CNK48" s="65"/>
      <c r="CNL48" s="65"/>
      <c r="CNM48" s="65"/>
      <c r="CNN48" s="65"/>
      <c r="CNO48" s="65"/>
      <c r="CNP48" s="65"/>
      <c r="CNQ48" s="65"/>
      <c r="CNR48" s="65"/>
      <c r="CNS48" s="65"/>
      <c r="CNT48" s="65"/>
      <c r="CNU48" s="65"/>
      <c r="CNV48" s="65"/>
      <c r="CNW48" s="65"/>
      <c r="CNX48" s="65"/>
      <c r="CNY48" s="65"/>
      <c r="CNZ48" s="65"/>
      <c r="COA48" s="65"/>
      <c r="COB48" s="65"/>
      <c r="COC48" s="65"/>
      <c r="COD48" s="65"/>
      <c r="COE48" s="65"/>
      <c r="COF48" s="65"/>
      <c r="COG48" s="65"/>
      <c r="COH48" s="65"/>
      <c r="COI48" s="65"/>
      <c r="COJ48" s="65"/>
      <c r="COK48" s="65"/>
      <c r="COL48" s="65"/>
      <c r="COM48" s="65"/>
      <c r="CON48" s="65"/>
      <c r="COO48" s="65"/>
      <c r="COP48" s="65"/>
      <c r="COQ48" s="65"/>
      <c r="COR48" s="65"/>
      <c r="COS48" s="65"/>
      <c r="COT48" s="65"/>
      <c r="COU48" s="65"/>
      <c r="COV48" s="65"/>
      <c r="COW48" s="65"/>
      <c r="COX48" s="65"/>
      <c r="COY48" s="65"/>
      <c r="COZ48" s="65"/>
      <c r="CPA48" s="65"/>
      <c r="CPB48" s="65"/>
      <c r="CPC48" s="65"/>
      <c r="CPD48" s="65"/>
      <c r="CPE48" s="65"/>
      <c r="CPF48" s="65"/>
      <c r="CPG48" s="65"/>
      <c r="CPH48" s="65"/>
      <c r="CPI48" s="65"/>
      <c r="CPJ48" s="65"/>
      <c r="CPK48" s="65"/>
      <c r="CPL48" s="65"/>
      <c r="CPM48" s="65"/>
      <c r="CPN48" s="65"/>
      <c r="CPO48" s="65"/>
      <c r="CPP48" s="65"/>
      <c r="CPQ48" s="65"/>
      <c r="CPR48" s="65"/>
      <c r="CPS48" s="65"/>
      <c r="CPT48" s="65"/>
      <c r="CPU48" s="65"/>
      <c r="CPV48" s="65"/>
      <c r="CPW48" s="65"/>
      <c r="CPX48" s="65"/>
      <c r="CPY48" s="65"/>
      <c r="CPZ48" s="65"/>
      <c r="CQA48" s="65"/>
      <c r="CQB48" s="65"/>
      <c r="CQC48" s="65"/>
      <c r="CQD48" s="65"/>
      <c r="CQE48" s="65"/>
      <c r="CQF48" s="65"/>
      <c r="CQG48" s="65"/>
      <c r="CQH48" s="65"/>
      <c r="CQI48" s="65"/>
      <c r="CQJ48" s="65"/>
      <c r="CQK48" s="65"/>
      <c r="CQL48" s="65"/>
      <c r="CQM48" s="65"/>
      <c r="CQN48" s="65"/>
      <c r="CQO48" s="65"/>
      <c r="CQP48" s="65"/>
      <c r="CQQ48" s="65"/>
      <c r="CQR48" s="65"/>
      <c r="CQS48" s="65"/>
      <c r="CQT48" s="65"/>
      <c r="CQU48" s="65"/>
      <c r="CQV48" s="65"/>
      <c r="CQW48" s="65"/>
      <c r="CQX48" s="65"/>
      <c r="CQY48" s="65"/>
      <c r="CQZ48" s="65"/>
      <c r="CRA48" s="65"/>
      <c r="CRB48" s="65"/>
      <c r="CRC48" s="65"/>
      <c r="CRD48" s="65"/>
      <c r="CRE48" s="65"/>
      <c r="CRF48" s="65"/>
      <c r="CRG48" s="65"/>
      <c r="CRH48" s="65"/>
      <c r="CRI48" s="65"/>
      <c r="CRJ48" s="65"/>
      <c r="CRK48" s="65"/>
      <c r="CRL48" s="65"/>
      <c r="CRM48" s="65"/>
      <c r="CRN48" s="65"/>
      <c r="CRO48" s="65"/>
      <c r="CRP48" s="65"/>
      <c r="CRQ48" s="65"/>
      <c r="CRR48" s="65"/>
      <c r="CRS48" s="65"/>
      <c r="CRT48" s="65"/>
      <c r="CRU48" s="65"/>
      <c r="CRV48" s="65"/>
      <c r="CRW48" s="65"/>
      <c r="CRX48" s="65"/>
      <c r="CRY48" s="65"/>
      <c r="CRZ48" s="65"/>
      <c r="CSA48" s="65"/>
      <c r="CSB48" s="65"/>
      <c r="CSC48" s="65"/>
      <c r="CSD48" s="65"/>
      <c r="CSE48" s="65"/>
      <c r="CSF48" s="65"/>
      <c r="CSG48" s="65"/>
      <c r="CSH48" s="65"/>
      <c r="CSI48" s="65"/>
      <c r="CSJ48" s="65"/>
      <c r="CSK48" s="65"/>
      <c r="CSL48" s="65"/>
      <c r="CSM48" s="65"/>
      <c r="CSN48" s="65"/>
      <c r="CSO48" s="65"/>
      <c r="CSP48" s="65"/>
      <c r="CSQ48" s="65"/>
      <c r="CSR48" s="65"/>
      <c r="CSS48" s="65"/>
      <c r="CST48" s="65"/>
      <c r="CSU48" s="65"/>
      <c r="CSV48" s="65"/>
      <c r="CSW48" s="65"/>
      <c r="CSX48" s="65"/>
      <c r="CSY48" s="65"/>
      <c r="CSZ48" s="65"/>
      <c r="CTA48" s="65"/>
      <c r="CTB48" s="65"/>
      <c r="CTC48" s="65"/>
      <c r="CTD48" s="65"/>
      <c r="CTE48" s="65"/>
      <c r="CTF48" s="65"/>
      <c r="CTG48" s="65"/>
      <c r="CTH48" s="65"/>
      <c r="CTI48" s="65"/>
      <c r="CTJ48" s="65"/>
      <c r="CTK48" s="65"/>
      <c r="CTL48" s="65"/>
      <c r="CTM48" s="65"/>
      <c r="CTN48" s="65"/>
      <c r="CTO48" s="65"/>
      <c r="CTP48" s="65"/>
      <c r="CTQ48" s="65"/>
      <c r="CTR48" s="65"/>
      <c r="CTS48" s="65"/>
      <c r="CTT48" s="65"/>
      <c r="CTU48" s="65"/>
      <c r="CTV48" s="65"/>
      <c r="CTW48" s="65"/>
      <c r="CTX48" s="65"/>
      <c r="CTY48" s="65"/>
      <c r="CTZ48" s="65"/>
      <c r="CUA48" s="65"/>
      <c r="CUB48" s="65"/>
      <c r="CUC48" s="65"/>
      <c r="CUD48" s="65"/>
      <c r="CUE48" s="65"/>
      <c r="CUF48" s="65"/>
      <c r="CUG48" s="65"/>
      <c r="CUH48" s="65"/>
      <c r="CUI48" s="65"/>
      <c r="CUJ48" s="65"/>
      <c r="CUK48" s="65"/>
      <c r="CUL48" s="65"/>
      <c r="CUM48" s="65"/>
      <c r="CUN48" s="65"/>
      <c r="CUO48" s="65"/>
      <c r="CUP48" s="65"/>
      <c r="CUQ48" s="65"/>
      <c r="CUR48" s="65"/>
      <c r="CUS48" s="65"/>
      <c r="CUT48" s="65"/>
      <c r="CUU48" s="65"/>
      <c r="CUV48" s="65"/>
      <c r="CUW48" s="65"/>
      <c r="CUX48" s="65"/>
      <c r="CUY48" s="65"/>
      <c r="CUZ48" s="65"/>
      <c r="CVA48" s="65"/>
      <c r="CVB48" s="65"/>
      <c r="CVC48" s="65"/>
      <c r="CVD48" s="65"/>
      <c r="CVE48" s="65"/>
      <c r="CVF48" s="65"/>
      <c r="CVG48" s="65"/>
      <c r="CVH48" s="65"/>
      <c r="CVI48" s="65"/>
      <c r="CVJ48" s="65"/>
      <c r="CVK48" s="65"/>
      <c r="CVL48" s="65"/>
      <c r="CVM48" s="65"/>
      <c r="CVN48" s="65"/>
      <c r="CVO48" s="65"/>
      <c r="CVP48" s="65"/>
      <c r="CVQ48" s="65"/>
      <c r="CVR48" s="65"/>
      <c r="CVS48" s="65"/>
      <c r="CVT48" s="65"/>
      <c r="CVU48" s="65"/>
      <c r="CVV48" s="65"/>
      <c r="CVW48" s="65"/>
      <c r="CVX48" s="65"/>
      <c r="CVY48" s="65"/>
      <c r="CVZ48" s="65"/>
      <c r="CWA48" s="65"/>
      <c r="CWB48" s="65"/>
      <c r="CWC48" s="65"/>
      <c r="CWD48" s="65"/>
      <c r="CWE48" s="65"/>
      <c r="CWF48" s="65"/>
      <c r="CWG48" s="65"/>
      <c r="CWH48" s="65"/>
      <c r="CWI48" s="65"/>
      <c r="CWJ48" s="65"/>
      <c r="CWK48" s="65"/>
      <c r="CWL48" s="65"/>
      <c r="CWM48" s="65"/>
      <c r="CWN48" s="65"/>
      <c r="CWO48" s="65"/>
      <c r="CWP48" s="65"/>
      <c r="CWQ48" s="65"/>
      <c r="CWR48" s="65"/>
      <c r="CWS48" s="65"/>
      <c r="CWT48" s="65"/>
      <c r="CWU48" s="65"/>
      <c r="CWV48" s="65"/>
      <c r="CWW48" s="65"/>
      <c r="CWX48" s="65"/>
      <c r="CWY48" s="65"/>
      <c r="CWZ48" s="65"/>
      <c r="CXA48" s="65"/>
      <c r="CXB48" s="65"/>
      <c r="CXC48" s="65"/>
      <c r="CXD48" s="65"/>
      <c r="CXE48" s="65"/>
      <c r="CXF48" s="65"/>
      <c r="CXG48" s="65"/>
      <c r="CXH48" s="65"/>
      <c r="CXI48" s="65"/>
      <c r="CXJ48" s="65"/>
      <c r="CXK48" s="65"/>
      <c r="CXL48" s="65"/>
      <c r="CXM48" s="65"/>
      <c r="CXN48" s="65"/>
      <c r="CXO48" s="65"/>
      <c r="CXP48" s="65"/>
      <c r="CXQ48" s="65"/>
      <c r="CXR48" s="65"/>
      <c r="CXS48" s="65"/>
      <c r="CXT48" s="65"/>
      <c r="CXU48" s="65"/>
      <c r="CXV48" s="65"/>
      <c r="CXW48" s="65"/>
      <c r="CXX48" s="65"/>
      <c r="CXY48" s="65"/>
      <c r="CXZ48" s="65"/>
      <c r="CYA48" s="65"/>
      <c r="CYB48" s="65"/>
      <c r="CYC48" s="65"/>
      <c r="CYD48" s="65"/>
      <c r="CYE48" s="65"/>
      <c r="CYF48" s="65"/>
      <c r="CYG48" s="65"/>
      <c r="CYH48" s="65"/>
      <c r="CYI48" s="65"/>
      <c r="CYJ48" s="65"/>
      <c r="CYK48" s="65"/>
      <c r="CYL48" s="65"/>
      <c r="CYM48" s="65"/>
      <c r="CYN48" s="65"/>
      <c r="CYO48" s="65"/>
      <c r="CYP48" s="65"/>
      <c r="CYQ48" s="65"/>
      <c r="CYR48" s="65"/>
      <c r="CYS48" s="65"/>
      <c r="CYT48" s="65"/>
      <c r="CYU48" s="65"/>
      <c r="CYV48" s="65"/>
      <c r="CYW48" s="65"/>
      <c r="CYX48" s="65"/>
      <c r="CYY48" s="65"/>
      <c r="CYZ48" s="65"/>
      <c r="CZA48" s="65"/>
      <c r="CZB48" s="65"/>
      <c r="CZC48" s="65"/>
      <c r="CZD48" s="65"/>
      <c r="CZE48" s="65"/>
      <c r="CZF48" s="65"/>
      <c r="CZG48" s="65"/>
      <c r="CZH48" s="65"/>
      <c r="CZI48" s="65"/>
      <c r="CZJ48" s="65"/>
      <c r="CZK48" s="65"/>
      <c r="CZL48" s="65"/>
      <c r="CZM48" s="65"/>
      <c r="CZN48" s="65"/>
      <c r="CZO48" s="65"/>
      <c r="CZP48" s="65"/>
      <c r="CZQ48" s="65"/>
      <c r="CZR48" s="65"/>
      <c r="CZS48" s="65"/>
      <c r="CZT48" s="65"/>
      <c r="CZU48" s="65"/>
      <c r="CZV48" s="65"/>
      <c r="CZW48" s="65"/>
      <c r="CZX48" s="65"/>
      <c r="CZY48" s="65"/>
      <c r="CZZ48" s="65"/>
      <c r="DAA48" s="65"/>
      <c r="DAB48" s="65"/>
      <c r="DAC48" s="65"/>
      <c r="DAD48" s="65"/>
      <c r="DAE48" s="65"/>
      <c r="DAF48" s="65"/>
      <c r="DAG48" s="65"/>
      <c r="DAH48" s="65"/>
      <c r="DAI48" s="65"/>
      <c r="DAJ48" s="65"/>
      <c r="DAK48" s="65"/>
      <c r="DAL48" s="65"/>
      <c r="DAM48" s="65"/>
      <c r="DAN48" s="65"/>
      <c r="DAO48" s="65"/>
      <c r="DAP48" s="65"/>
      <c r="DAQ48" s="65"/>
      <c r="DAR48" s="65"/>
      <c r="DAS48" s="65"/>
      <c r="DAT48" s="65"/>
      <c r="DAU48" s="65"/>
      <c r="DAV48" s="65"/>
      <c r="DAW48" s="65"/>
      <c r="DAX48" s="65"/>
      <c r="DAY48" s="65"/>
      <c r="DAZ48" s="65"/>
      <c r="DBA48" s="65"/>
      <c r="DBB48" s="65"/>
      <c r="DBC48" s="65"/>
      <c r="DBD48" s="65"/>
      <c r="DBE48" s="65"/>
      <c r="DBF48" s="65"/>
      <c r="DBG48" s="65"/>
      <c r="DBH48" s="65"/>
      <c r="DBI48" s="65"/>
      <c r="DBJ48" s="65"/>
      <c r="DBK48" s="65"/>
      <c r="DBL48" s="65"/>
      <c r="DBM48" s="65"/>
      <c r="DBN48" s="65"/>
      <c r="DBO48" s="65"/>
      <c r="DBP48" s="65"/>
      <c r="DBQ48" s="65"/>
      <c r="DBR48" s="65"/>
      <c r="DBS48" s="65"/>
      <c r="DBT48" s="65"/>
      <c r="DBU48" s="65"/>
      <c r="DBV48" s="65"/>
      <c r="DBW48" s="65"/>
      <c r="DBX48" s="65"/>
      <c r="DBY48" s="65"/>
      <c r="DBZ48" s="65"/>
      <c r="DCA48" s="65"/>
      <c r="DCB48" s="65"/>
      <c r="DCC48" s="65"/>
      <c r="DCD48" s="65"/>
      <c r="DCE48" s="65"/>
      <c r="DCF48" s="65"/>
      <c r="DCG48" s="65"/>
      <c r="DCH48" s="65"/>
      <c r="DCI48" s="65"/>
      <c r="DCJ48" s="65"/>
      <c r="DCK48" s="65"/>
      <c r="DCL48" s="65"/>
      <c r="DCM48" s="65"/>
      <c r="DCN48" s="65"/>
      <c r="DCO48" s="65"/>
      <c r="DCP48" s="65"/>
      <c r="DCQ48" s="65"/>
      <c r="DCR48" s="65"/>
      <c r="DCS48" s="65"/>
      <c r="DCT48" s="65"/>
      <c r="DCU48" s="65"/>
      <c r="DCV48" s="65"/>
      <c r="DCW48" s="65"/>
      <c r="DCX48" s="65"/>
      <c r="DCY48" s="65"/>
      <c r="DCZ48" s="65"/>
      <c r="DDA48" s="65"/>
      <c r="DDB48" s="65"/>
      <c r="DDC48" s="65"/>
      <c r="DDD48" s="65"/>
      <c r="DDE48" s="65"/>
      <c r="DDF48" s="65"/>
      <c r="DDG48" s="65"/>
      <c r="DDH48" s="65"/>
      <c r="DDI48" s="65"/>
      <c r="DDJ48" s="65"/>
      <c r="DDK48" s="65"/>
      <c r="DDL48" s="65"/>
      <c r="DDM48" s="65"/>
      <c r="DDN48" s="65"/>
      <c r="DDO48" s="65"/>
      <c r="DDP48" s="65"/>
      <c r="DDQ48" s="65"/>
      <c r="DDR48" s="65"/>
      <c r="DDS48" s="65"/>
      <c r="DDT48" s="65"/>
      <c r="DDU48" s="65"/>
      <c r="DDV48" s="65"/>
      <c r="DDW48" s="65"/>
      <c r="DDX48" s="65"/>
      <c r="DDY48" s="65"/>
      <c r="DDZ48" s="65"/>
      <c r="DEA48" s="65"/>
      <c r="DEB48" s="65"/>
      <c r="DEC48" s="65"/>
      <c r="DED48" s="65"/>
      <c r="DEE48" s="65"/>
      <c r="DEF48" s="65"/>
      <c r="DEG48" s="65"/>
      <c r="DEH48" s="65"/>
      <c r="DEI48" s="65"/>
      <c r="DEJ48" s="65"/>
      <c r="DEK48" s="65"/>
      <c r="DEL48" s="65"/>
      <c r="DEM48" s="65"/>
      <c r="DEN48" s="65"/>
      <c r="DEO48" s="65"/>
      <c r="DEP48" s="65"/>
      <c r="DEQ48" s="65"/>
      <c r="DER48" s="65"/>
      <c r="DES48" s="65"/>
      <c r="DET48" s="65"/>
      <c r="DEU48" s="65"/>
      <c r="DEV48" s="65"/>
      <c r="DEW48" s="65"/>
      <c r="DEX48" s="65"/>
      <c r="DEY48" s="65"/>
      <c r="DEZ48" s="65"/>
      <c r="DFA48" s="65"/>
      <c r="DFB48" s="65"/>
      <c r="DFC48" s="65"/>
      <c r="DFD48" s="65"/>
      <c r="DFE48" s="65"/>
      <c r="DFF48" s="65"/>
      <c r="DFG48" s="65"/>
      <c r="DFH48" s="65"/>
      <c r="DFI48" s="65"/>
      <c r="DFJ48" s="65"/>
      <c r="DFK48" s="65"/>
      <c r="DFL48" s="65"/>
      <c r="DFM48" s="65"/>
      <c r="DFN48" s="65"/>
      <c r="DFO48" s="65"/>
      <c r="DFP48" s="65"/>
      <c r="DFQ48" s="65"/>
      <c r="DFR48" s="65"/>
      <c r="DFS48" s="65"/>
      <c r="DFT48" s="65"/>
      <c r="DFU48" s="65"/>
      <c r="DFV48" s="65"/>
      <c r="DFW48" s="65"/>
      <c r="DFX48" s="65"/>
      <c r="DFY48" s="65"/>
      <c r="DFZ48" s="65"/>
      <c r="DGA48" s="65"/>
      <c r="DGB48" s="65"/>
      <c r="DGC48" s="65"/>
      <c r="DGD48" s="65"/>
      <c r="DGE48" s="65"/>
      <c r="DGF48" s="65"/>
      <c r="DGG48" s="65"/>
      <c r="DGH48" s="65"/>
      <c r="DGI48" s="65"/>
      <c r="DGJ48" s="65"/>
      <c r="DGK48" s="65"/>
      <c r="DGL48" s="65"/>
      <c r="DGM48" s="65"/>
      <c r="DGN48" s="65"/>
      <c r="DGO48" s="65"/>
      <c r="DGP48" s="65"/>
      <c r="DGQ48" s="65"/>
      <c r="DGR48" s="65"/>
      <c r="DGS48" s="65"/>
      <c r="DGT48" s="65"/>
      <c r="DGU48" s="65"/>
      <c r="DGV48" s="65"/>
      <c r="DGW48" s="65"/>
      <c r="DGX48" s="65"/>
      <c r="DGY48" s="65"/>
      <c r="DGZ48" s="65"/>
      <c r="DHA48" s="65"/>
      <c r="DHB48" s="65"/>
      <c r="DHC48" s="65"/>
      <c r="DHD48" s="65"/>
      <c r="DHE48" s="65"/>
      <c r="DHF48" s="65"/>
      <c r="DHG48" s="65"/>
      <c r="DHH48" s="65"/>
      <c r="DHI48" s="65"/>
      <c r="DHJ48" s="65"/>
      <c r="DHK48" s="65"/>
      <c r="DHL48" s="65"/>
      <c r="DHM48" s="65"/>
      <c r="DHN48" s="65"/>
      <c r="DHO48" s="65"/>
      <c r="DHP48" s="65"/>
      <c r="DHQ48" s="65"/>
      <c r="DHR48" s="65"/>
      <c r="DHS48" s="65"/>
      <c r="DHT48" s="65"/>
      <c r="DHU48" s="65"/>
      <c r="DHV48" s="65"/>
      <c r="DHW48" s="65"/>
      <c r="DHX48" s="65"/>
      <c r="DHY48" s="65"/>
      <c r="DHZ48" s="65"/>
      <c r="DIA48" s="65"/>
      <c r="DIB48" s="65"/>
      <c r="DIC48" s="65"/>
      <c r="DID48" s="65"/>
      <c r="DIE48" s="65"/>
      <c r="DIF48" s="65"/>
      <c r="DIG48" s="65"/>
      <c r="DIH48" s="65"/>
      <c r="DII48" s="65"/>
      <c r="DIJ48" s="65"/>
      <c r="DIK48" s="65"/>
      <c r="DIL48" s="65"/>
      <c r="DIM48" s="65"/>
      <c r="DIN48" s="65"/>
      <c r="DIO48" s="65"/>
      <c r="DIP48" s="65"/>
      <c r="DIQ48" s="65"/>
      <c r="DIR48" s="65"/>
      <c r="DIS48" s="65"/>
      <c r="DIT48" s="65"/>
      <c r="DIU48" s="65"/>
      <c r="DIV48" s="65"/>
      <c r="DIW48" s="65"/>
      <c r="DIX48" s="65"/>
      <c r="DIY48" s="65"/>
      <c r="DIZ48" s="65"/>
      <c r="DJA48" s="65"/>
      <c r="DJB48" s="65"/>
      <c r="DJC48" s="65"/>
      <c r="DJD48" s="65"/>
      <c r="DJE48" s="65"/>
      <c r="DJF48" s="65"/>
      <c r="DJG48" s="65"/>
      <c r="DJH48" s="65"/>
      <c r="DJI48" s="65"/>
      <c r="DJJ48" s="65"/>
      <c r="DJK48" s="65"/>
      <c r="DJL48" s="65"/>
      <c r="DJM48" s="65"/>
      <c r="DJN48" s="65"/>
      <c r="DJO48" s="65"/>
      <c r="DJP48" s="65"/>
      <c r="DJQ48" s="65"/>
      <c r="DJR48" s="65"/>
      <c r="DJS48" s="65"/>
      <c r="DJT48" s="65"/>
      <c r="DJU48" s="65"/>
      <c r="DJV48" s="65"/>
      <c r="DJW48" s="65"/>
      <c r="DJX48" s="65"/>
      <c r="DJY48" s="65"/>
      <c r="DJZ48" s="65"/>
      <c r="DKA48" s="65"/>
      <c r="DKB48" s="65"/>
      <c r="DKC48" s="65"/>
      <c r="DKD48" s="65"/>
      <c r="DKE48" s="65"/>
      <c r="DKF48" s="65"/>
      <c r="DKG48" s="65"/>
      <c r="DKH48" s="65"/>
      <c r="DKI48" s="65"/>
      <c r="DKJ48" s="65"/>
      <c r="DKK48" s="65"/>
      <c r="DKL48" s="65"/>
      <c r="DKM48" s="65"/>
      <c r="DKN48" s="65"/>
      <c r="DKO48" s="65"/>
      <c r="DKP48" s="65"/>
      <c r="DKQ48" s="65"/>
      <c r="DKR48" s="65"/>
      <c r="DKS48" s="65"/>
      <c r="DKT48" s="65"/>
      <c r="DKU48" s="65"/>
      <c r="DKV48" s="65"/>
      <c r="DKW48" s="65"/>
      <c r="DKX48" s="65"/>
      <c r="DKY48" s="65"/>
      <c r="DKZ48" s="65"/>
      <c r="DLA48" s="65"/>
      <c r="DLB48" s="65"/>
      <c r="DLC48" s="65"/>
      <c r="DLD48" s="65"/>
      <c r="DLE48" s="65"/>
      <c r="DLF48" s="65"/>
      <c r="DLG48" s="65"/>
      <c r="DLH48" s="65"/>
      <c r="DLI48" s="65"/>
      <c r="DLJ48" s="65"/>
      <c r="DLK48" s="65"/>
      <c r="DLL48" s="65"/>
      <c r="DLM48" s="65"/>
      <c r="DLN48" s="65"/>
      <c r="DLO48" s="65"/>
      <c r="DLP48" s="65"/>
      <c r="DLQ48" s="65"/>
      <c r="DLR48" s="65"/>
      <c r="DLS48" s="65"/>
      <c r="DLT48" s="65"/>
      <c r="DLU48" s="65"/>
      <c r="DLV48" s="65"/>
      <c r="DLW48" s="65"/>
      <c r="DLX48" s="65"/>
      <c r="DLY48" s="65"/>
      <c r="DLZ48" s="65"/>
      <c r="DMA48" s="65"/>
      <c r="DMB48" s="65"/>
      <c r="DMC48" s="65"/>
      <c r="DMD48" s="65"/>
      <c r="DME48" s="65"/>
      <c r="DMF48" s="65"/>
      <c r="DMG48" s="65"/>
      <c r="DMH48" s="65"/>
      <c r="DMI48" s="65"/>
      <c r="DMJ48" s="65"/>
      <c r="DMK48" s="65"/>
      <c r="DML48" s="65"/>
      <c r="DMM48" s="65"/>
      <c r="DMN48" s="65"/>
      <c r="DMO48" s="65"/>
      <c r="DMP48" s="65"/>
      <c r="DMQ48" s="65"/>
      <c r="DMR48" s="65"/>
      <c r="DMS48" s="65"/>
      <c r="DMT48" s="65"/>
      <c r="DMU48" s="65"/>
      <c r="DMV48" s="65"/>
      <c r="DMW48" s="65"/>
      <c r="DMX48" s="65"/>
      <c r="DMY48" s="65"/>
      <c r="DMZ48" s="65"/>
      <c r="DNA48" s="65"/>
      <c r="DNB48" s="65"/>
      <c r="DNC48" s="65"/>
      <c r="DND48" s="65"/>
      <c r="DNE48" s="65"/>
      <c r="DNF48" s="65"/>
      <c r="DNG48" s="65"/>
      <c r="DNH48" s="65"/>
      <c r="DNI48" s="65"/>
      <c r="DNJ48" s="65"/>
      <c r="DNK48" s="65"/>
      <c r="DNL48" s="65"/>
      <c r="DNM48" s="65"/>
      <c r="DNN48" s="65"/>
      <c r="DNO48" s="65"/>
      <c r="DNP48" s="65"/>
      <c r="DNQ48" s="65"/>
      <c r="DNR48" s="65"/>
      <c r="DNS48" s="65"/>
      <c r="DNT48" s="65"/>
      <c r="DNU48" s="65"/>
      <c r="DNV48" s="65"/>
      <c r="DNW48" s="65"/>
      <c r="DNX48" s="65"/>
      <c r="DNY48" s="65"/>
      <c r="DNZ48" s="65"/>
      <c r="DOA48" s="65"/>
      <c r="DOB48" s="65"/>
      <c r="DOC48" s="65"/>
      <c r="DOD48" s="65"/>
      <c r="DOE48" s="65"/>
      <c r="DOF48" s="65"/>
      <c r="DOG48" s="65"/>
      <c r="DOH48" s="65"/>
      <c r="DOI48" s="65"/>
      <c r="DOJ48" s="65"/>
      <c r="DOK48" s="65"/>
      <c r="DOL48" s="65"/>
      <c r="DOM48" s="65"/>
      <c r="DON48" s="65"/>
      <c r="DOO48" s="65"/>
      <c r="DOP48" s="65"/>
      <c r="DOQ48" s="65"/>
      <c r="DOR48" s="65"/>
      <c r="DOS48" s="65"/>
      <c r="DOT48" s="65"/>
      <c r="DOU48" s="65"/>
      <c r="DOV48" s="65"/>
      <c r="DOW48" s="65"/>
      <c r="DOX48" s="65"/>
      <c r="DOY48" s="65"/>
      <c r="DOZ48" s="65"/>
      <c r="DPA48" s="65"/>
      <c r="DPB48" s="65"/>
      <c r="DPC48" s="65"/>
      <c r="DPD48" s="65"/>
      <c r="DPE48" s="65"/>
      <c r="DPF48" s="65"/>
      <c r="DPG48" s="65"/>
      <c r="DPH48" s="65"/>
      <c r="DPI48" s="65"/>
      <c r="DPJ48" s="65"/>
      <c r="DPK48" s="65"/>
      <c r="DPL48" s="65"/>
      <c r="DPM48" s="65"/>
      <c r="DPN48" s="65"/>
      <c r="DPO48" s="65"/>
      <c r="DPP48" s="65"/>
      <c r="DPQ48" s="65"/>
      <c r="DPR48" s="65"/>
      <c r="DPS48" s="65"/>
      <c r="DPT48" s="65"/>
      <c r="DPU48" s="65"/>
      <c r="DPV48" s="65"/>
      <c r="DPW48" s="65"/>
      <c r="DPX48" s="65"/>
      <c r="DPY48" s="65"/>
      <c r="DPZ48" s="65"/>
      <c r="DQA48" s="65"/>
      <c r="DQB48" s="65"/>
      <c r="DQC48" s="65"/>
      <c r="DQD48" s="65"/>
      <c r="DQE48" s="65"/>
      <c r="DQF48" s="65"/>
      <c r="DQG48" s="65"/>
      <c r="DQH48" s="65"/>
      <c r="DQI48" s="65"/>
      <c r="DQJ48" s="65"/>
      <c r="DQK48" s="65"/>
      <c r="DQL48" s="65"/>
      <c r="DQM48" s="65"/>
      <c r="DQN48" s="65"/>
      <c r="DQO48" s="65"/>
      <c r="DQP48" s="65"/>
      <c r="DQQ48" s="65"/>
      <c r="DQR48" s="65"/>
      <c r="DQS48" s="65"/>
      <c r="DQT48" s="65"/>
      <c r="DQU48" s="65"/>
      <c r="DQV48" s="65"/>
      <c r="DQW48" s="65"/>
      <c r="DQX48" s="65"/>
      <c r="DQY48" s="65"/>
      <c r="DQZ48" s="65"/>
      <c r="DRA48" s="65"/>
      <c r="DRB48" s="65"/>
      <c r="DRC48" s="65"/>
      <c r="DRD48" s="65"/>
      <c r="DRE48" s="65"/>
      <c r="DRF48" s="65"/>
      <c r="DRG48" s="65"/>
      <c r="DRH48" s="65"/>
      <c r="DRI48" s="65"/>
      <c r="DRJ48" s="65"/>
      <c r="DRK48" s="65"/>
      <c r="DRL48" s="65"/>
      <c r="DRM48" s="65"/>
      <c r="DRN48" s="65"/>
      <c r="DRO48" s="65"/>
      <c r="DRP48" s="65"/>
      <c r="DRQ48" s="65"/>
      <c r="DRR48" s="65"/>
      <c r="DRS48" s="65"/>
      <c r="DRT48" s="65"/>
      <c r="DRU48" s="65"/>
      <c r="DRV48" s="65"/>
      <c r="DRW48" s="65"/>
      <c r="DRX48" s="65"/>
      <c r="DRY48" s="65"/>
      <c r="DRZ48" s="65"/>
      <c r="DSA48" s="65"/>
      <c r="DSB48" s="65"/>
      <c r="DSC48" s="65"/>
      <c r="DSD48" s="65"/>
      <c r="DSE48" s="65"/>
      <c r="DSF48" s="65"/>
      <c r="DSG48" s="65"/>
      <c r="DSH48" s="65"/>
      <c r="DSI48" s="65"/>
      <c r="DSJ48" s="65"/>
      <c r="DSK48" s="65"/>
      <c r="DSL48" s="65"/>
      <c r="DSM48" s="65"/>
      <c r="DSN48" s="65"/>
      <c r="DSO48" s="65"/>
      <c r="DSP48" s="65"/>
      <c r="DSQ48" s="65"/>
      <c r="DSR48" s="65"/>
      <c r="DSS48" s="65"/>
      <c r="DST48" s="65"/>
      <c r="DSU48" s="65"/>
      <c r="DSV48" s="65"/>
      <c r="DSW48" s="65"/>
      <c r="DSX48" s="65"/>
      <c r="DSY48" s="65"/>
      <c r="DSZ48" s="65"/>
      <c r="DTA48" s="65"/>
      <c r="DTB48" s="65"/>
      <c r="DTC48" s="65"/>
      <c r="DTD48" s="65"/>
      <c r="DTE48" s="65"/>
      <c r="DTF48" s="65"/>
      <c r="DTG48" s="65"/>
      <c r="DTH48" s="65"/>
      <c r="DTI48" s="65"/>
      <c r="DTJ48" s="65"/>
      <c r="DTK48" s="65"/>
      <c r="DTL48" s="65"/>
      <c r="DTM48" s="65"/>
      <c r="DTN48" s="65"/>
      <c r="DTO48" s="65"/>
      <c r="DTP48" s="65"/>
      <c r="DTQ48" s="65"/>
      <c r="DTR48" s="65"/>
      <c r="DTS48" s="65"/>
      <c r="DTT48" s="65"/>
      <c r="DTU48" s="65"/>
      <c r="DTV48" s="65"/>
      <c r="DTW48" s="65"/>
      <c r="DTX48" s="65"/>
      <c r="DTY48" s="65"/>
      <c r="DTZ48" s="65"/>
      <c r="DUA48" s="65"/>
      <c r="DUB48" s="65"/>
      <c r="DUC48" s="65"/>
      <c r="DUD48" s="65"/>
      <c r="DUE48" s="65"/>
      <c r="DUF48" s="65"/>
      <c r="DUG48" s="65"/>
      <c r="DUH48" s="65"/>
      <c r="DUI48" s="65"/>
      <c r="DUJ48" s="65"/>
      <c r="DUK48" s="65"/>
      <c r="DUL48" s="65"/>
      <c r="DUM48" s="65"/>
      <c r="DUN48" s="65"/>
      <c r="DUO48" s="65"/>
      <c r="DUP48" s="65"/>
      <c r="DUQ48" s="65"/>
      <c r="DUR48" s="65"/>
      <c r="DUS48" s="65"/>
      <c r="DUT48" s="65"/>
      <c r="DUU48" s="65"/>
      <c r="DUV48" s="65"/>
      <c r="DUW48" s="65"/>
      <c r="DUX48" s="65"/>
      <c r="DUY48" s="65"/>
      <c r="DUZ48" s="65"/>
      <c r="DVA48" s="65"/>
      <c r="DVB48" s="65"/>
      <c r="DVC48" s="65"/>
      <c r="DVD48" s="65"/>
      <c r="DVE48" s="65"/>
      <c r="DVF48" s="65"/>
      <c r="DVG48" s="65"/>
      <c r="DVH48" s="65"/>
      <c r="DVI48" s="65"/>
      <c r="DVJ48" s="65"/>
      <c r="DVK48" s="65"/>
      <c r="DVL48" s="65"/>
      <c r="DVM48" s="65"/>
      <c r="DVN48" s="65"/>
      <c r="DVO48" s="65"/>
      <c r="DVP48" s="65"/>
      <c r="DVQ48" s="65"/>
      <c r="DVR48" s="65"/>
      <c r="DVS48" s="65"/>
      <c r="DVT48" s="65"/>
      <c r="DVU48" s="65"/>
      <c r="DVV48" s="65"/>
      <c r="DVW48" s="65"/>
      <c r="DVX48" s="65"/>
      <c r="DVY48" s="65"/>
      <c r="DVZ48" s="65"/>
      <c r="DWA48" s="65"/>
      <c r="DWB48" s="65"/>
      <c r="DWC48" s="65"/>
      <c r="DWD48" s="65"/>
      <c r="DWE48" s="65"/>
      <c r="DWF48" s="65"/>
      <c r="DWG48" s="65"/>
      <c r="DWH48" s="65"/>
      <c r="DWI48" s="65"/>
      <c r="DWJ48" s="65"/>
      <c r="DWK48" s="65"/>
      <c r="DWL48" s="65"/>
      <c r="DWM48" s="65"/>
      <c r="DWN48" s="65"/>
      <c r="DWO48" s="65"/>
      <c r="DWP48" s="65"/>
      <c r="DWQ48" s="65"/>
      <c r="DWR48" s="65"/>
      <c r="DWS48" s="65"/>
      <c r="DWT48" s="65"/>
      <c r="DWU48" s="65"/>
      <c r="DWV48" s="65"/>
      <c r="DWW48" s="65"/>
      <c r="DWX48" s="65"/>
      <c r="DWY48" s="65"/>
      <c r="DWZ48" s="65"/>
      <c r="DXA48" s="65"/>
      <c r="DXB48" s="65"/>
      <c r="DXC48" s="65"/>
      <c r="DXD48" s="65"/>
      <c r="DXE48" s="65"/>
      <c r="DXF48" s="65"/>
      <c r="DXG48" s="65"/>
      <c r="DXH48" s="65"/>
      <c r="DXI48" s="65"/>
      <c r="DXJ48" s="65"/>
      <c r="DXK48" s="65"/>
      <c r="DXL48" s="65"/>
      <c r="DXM48" s="65"/>
      <c r="DXN48" s="65"/>
      <c r="DXO48" s="65"/>
      <c r="DXP48" s="65"/>
      <c r="DXQ48" s="65"/>
      <c r="DXR48" s="65"/>
      <c r="DXS48" s="65"/>
      <c r="DXT48" s="65"/>
      <c r="DXU48" s="65"/>
      <c r="DXV48" s="65"/>
      <c r="DXW48" s="65"/>
      <c r="DXX48" s="65"/>
      <c r="DXY48" s="65"/>
      <c r="DXZ48" s="65"/>
      <c r="DYA48" s="65"/>
      <c r="DYB48" s="65"/>
      <c r="DYC48" s="65"/>
      <c r="DYD48" s="65"/>
      <c r="DYE48" s="65"/>
      <c r="DYF48" s="65"/>
      <c r="DYG48" s="65"/>
      <c r="DYH48" s="65"/>
      <c r="DYI48" s="65"/>
      <c r="DYJ48" s="65"/>
      <c r="DYK48" s="65"/>
      <c r="DYL48" s="65"/>
      <c r="DYM48" s="65"/>
      <c r="DYN48" s="65"/>
      <c r="DYO48" s="65"/>
      <c r="DYP48" s="65"/>
      <c r="DYQ48" s="65"/>
      <c r="DYR48" s="65"/>
      <c r="DYS48" s="65"/>
      <c r="DYT48" s="65"/>
      <c r="DYU48" s="65"/>
      <c r="DYV48" s="65"/>
      <c r="DYW48" s="65"/>
      <c r="DYX48" s="65"/>
      <c r="DYY48" s="65"/>
      <c r="DYZ48" s="65"/>
      <c r="DZA48" s="65"/>
      <c r="DZB48" s="65"/>
      <c r="DZC48" s="65"/>
      <c r="DZD48" s="65"/>
      <c r="DZE48" s="65"/>
      <c r="DZF48" s="65"/>
      <c r="DZG48" s="65"/>
      <c r="DZH48" s="65"/>
      <c r="DZI48" s="65"/>
      <c r="DZJ48" s="65"/>
      <c r="DZK48" s="65"/>
      <c r="DZL48" s="65"/>
      <c r="DZM48" s="65"/>
      <c r="DZN48" s="65"/>
      <c r="DZO48" s="65"/>
      <c r="DZP48" s="65"/>
      <c r="DZQ48" s="65"/>
      <c r="DZR48" s="65"/>
      <c r="DZS48" s="65"/>
      <c r="DZT48" s="65"/>
      <c r="DZU48" s="65"/>
      <c r="DZV48" s="65"/>
      <c r="DZW48" s="65"/>
      <c r="DZX48" s="65"/>
      <c r="DZY48" s="65"/>
      <c r="DZZ48" s="65"/>
      <c r="EAA48" s="65"/>
      <c r="EAB48" s="65"/>
      <c r="EAC48" s="65"/>
      <c r="EAD48" s="65"/>
      <c r="EAE48" s="65"/>
      <c r="EAF48" s="65"/>
      <c r="EAG48" s="65"/>
      <c r="EAH48" s="65"/>
      <c r="EAI48" s="65"/>
      <c r="EAJ48" s="65"/>
      <c r="EAK48" s="65"/>
      <c r="EAL48" s="65"/>
      <c r="EAM48" s="65"/>
      <c r="EAN48" s="65"/>
      <c r="EAO48" s="65"/>
      <c r="EAP48" s="65"/>
      <c r="EAQ48" s="65"/>
      <c r="EAR48" s="65"/>
      <c r="EAS48" s="65"/>
      <c r="EAT48" s="65"/>
      <c r="EAU48" s="65"/>
      <c r="EAV48" s="65"/>
      <c r="EAW48" s="65"/>
      <c r="EAX48" s="65"/>
      <c r="EAY48" s="65"/>
      <c r="EAZ48" s="65"/>
      <c r="EBA48" s="65"/>
      <c r="EBB48" s="65"/>
      <c r="EBC48" s="65"/>
      <c r="EBD48" s="65"/>
      <c r="EBE48" s="65"/>
      <c r="EBF48" s="65"/>
      <c r="EBG48" s="65"/>
      <c r="EBH48" s="65"/>
      <c r="EBI48" s="65"/>
      <c r="EBJ48" s="65"/>
      <c r="EBK48" s="65"/>
      <c r="EBL48" s="65"/>
      <c r="EBM48" s="65"/>
      <c r="EBN48" s="65"/>
      <c r="EBO48" s="65"/>
      <c r="EBP48" s="65"/>
      <c r="EBQ48" s="65"/>
      <c r="EBR48" s="65"/>
      <c r="EBS48" s="65"/>
      <c r="EBT48" s="65"/>
      <c r="EBU48" s="65"/>
      <c r="EBV48" s="65"/>
      <c r="EBW48" s="65"/>
      <c r="EBX48" s="65"/>
      <c r="EBY48" s="65"/>
      <c r="EBZ48" s="65"/>
      <c r="ECA48" s="65"/>
      <c r="ECB48" s="65"/>
      <c r="ECC48" s="65"/>
      <c r="ECD48" s="65"/>
      <c r="ECE48" s="65"/>
      <c r="ECF48" s="65"/>
      <c r="ECG48" s="65"/>
      <c r="ECH48" s="65"/>
      <c r="ECI48" s="65"/>
      <c r="ECJ48" s="65"/>
      <c r="ECK48" s="65"/>
      <c r="ECL48" s="65"/>
      <c r="ECM48" s="65"/>
      <c r="ECN48" s="65"/>
      <c r="ECO48" s="65"/>
      <c r="ECP48" s="65"/>
      <c r="ECQ48" s="65"/>
      <c r="ECR48" s="65"/>
      <c r="ECS48" s="65"/>
      <c r="ECT48" s="65"/>
      <c r="ECU48" s="65"/>
      <c r="ECV48" s="65"/>
      <c r="ECW48" s="65"/>
      <c r="ECX48" s="65"/>
      <c r="ECY48" s="65"/>
      <c r="ECZ48" s="65"/>
      <c r="EDA48" s="65"/>
      <c r="EDB48" s="65"/>
      <c r="EDC48" s="65"/>
      <c r="EDD48" s="65"/>
      <c r="EDE48" s="65"/>
      <c r="EDF48" s="65"/>
      <c r="EDG48" s="65"/>
      <c r="EDH48" s="65"/>
      <c r="EDI48" s="65"/>
      <c r="EDJ48" s="65"/>
      <c r="EDK48" s="65"/>
      <c r="EDL48" s="65"/>
      <c r="EDM48" s="65"/>
      <c r="EDN48" s="65"/>
      <c r="EDO48" s="65"/>
      <c r="EDP48" s="65"/>
      <c r="EDQ48" s="65"/>
      <c r="EDR48" s="65"/>
      <c r="EDS48" s="65"/>
      <c r="EDT48" s="65"/>
      <c r="EDU48" s="65"/>
      <c r="EDV48" s="65"/>
      <c r="EDW48" s="65"/>
      <c r="EDX48" s="65"/>
      <c r="EDY48" s="65"/>
      <c r="EDZ48" s="65"/>
      <c r="EEA48" s="65"/>
      <c r="EEB48" s="65"/>
      <c r="EEC48" s="65"/>
      <c r="EED48" s="65"/>
      <c r="EEE48" s="65"/>
      <c r="EEF48" s="65"/>
      <c r="EEG48" s="65"/>
      <c r="EEH48" s="65"/>
      <c r="EEI48" s="65"/>
      <c r="EEJ48" s="65"/>
      <c r="EEK48" s="65"/>
      <c r="EEL48" s="65"/>
      <c r="EEM48" s="65"/>
      <c r="EEN48" s="65"/>
      <c r="EEO48" s="65"/>
      <c r="EEP48" s="65"/>
      <c r="EEQ48" s="65"/>
      <c r="EER48" s="65"/>
      <c r="EES48" s="65"/>
      <c r="EET48" s="65"/>
      <c r="EEU48" s="65"/>
      <c r="EEV48" s="65"/>
      <c r="EEW48" s="65"/>
      <c r="EEX48" s="65"/>
      <c r="EEY48" s="65"/>
      <c r="EEZ48" s="65"/>
      <c r="EFA48" s="65"/>
      <c r="EFB48" s="65"/>
      <c r="EFC48" s="65"/>
      <c r="EFD48" s="65"/>
      <c r="EFE48" s="65"/>
      <c r="EFF48" s="65"/>
      <c r="EFG48" s="65"/>
      <c r="EFH48" s="65"/>
      <c r="EFI48" s="65"/>
      <c r="EFJ48" s="65"/>
      <c r="EFK48" s="65"/>
      <c r="EFL48" s="65"/>
      <c r="EFM48" s="65"/>
      <c r="EFN48" s="65"/>
      <c r="EFO48" s="65"/>
      <c r="EFP48" s="65"/>
      <c r="EFQ48" s="65"/>
      <c r="EFR48" s="65"/>
      <c r="EFS48" s="65"/>
      <c r="EFT48" s="65"/>
      <c r="EFU48" s="65"/>
      <c r="EFV48" s="65"/>
      <c r="EFW48" s="65"/>
      <c r="EFX48" s="65"/>
      <c r="EFY48" s="65"/>
      <c r="EFZ48" s="65"/>
      <c r="EGA48" s="65"/>
      <c r="EGB48" s="65"/>
      <c r="EGC48" s="65"/>
      <c r="EGD48" s="65"/>
      <c r="EGE48" s="65"/>
      <c r="EGF48" s="65"/>
      <c r="EGG48" s="65"/>
      <c r="EGH48" s="65"/>
      <c r="EGI48" s="65"/>
      <c r="EGJ48" s="65"/>
      <c r="EGK48" s="65"/>
      <c r="EGL48" s="65"/>
      <c r="EGM48" s="65"/>
      <c r="EGN48" s="65"/>
      <c r="EGO48" s="65"/>
      <c r="EGP48" s="65"/>
      <c r="EGQ48" s="65"/>
      <c r="EGR48" s="65"/>
      <c r="EGS48" s="65"/>
      <c r="EGT48" s="65"/>
      <c r="EGU48" s="65"/>
      <c r="EGV48" s="65"/>
      <c r="EGW48" s="65"/>
      <c r="EGX48" s="65"/>
      <c r="EGY48" s="65"/>
      <c r="EGZ48" s="65"/>
      <c r="EHA48" s="65"/>
      <c r="EHB48" s="65"/>
      <c r="EHC48" s="65"/>
      <c r="EHD48" s="65"/>
      <c r="EHE48" s="65"/>
      <c r="EHF48" s="65"/>
      <c r="EHG48" s="65"/>
      <c r="EHH48" s="65"/>
      <c r="EHI48" s="65"/>
      <c r="EHJ48" s="65"/>
      <c r="EHK48" s="65"/>
      <c r="EHL48" s="65"/>
      <c r="EHM48" s="65"/>
      <c r="EHN48" s="65"/>
      <c r="EHO48" s="65"/>
      <c r="EHP48" s="65"/>
      <c r="EHQ48" s="65"/>
      <c r="EHR48" s="65"/>
      <c r="EHS48" s="65"/>
      <c r="EHT48" s="65"/>
      <c r="EHU48" s="65"/>
      <c r="EHV48" s="65"/>
      <c r="EHW48" s="65"/>
      <c r="EHX48" s="65"/>
      <c r="EHY48" s="65"/>
      <c r="EHZ48" s="65"/>
      <c r="EIA48" s="65"/>
      <c r="EIB48" s="65"/>
      <c r="EIC48" s="65"/>
      <c r="EID48" s="65"/>
      <c r="EIE48" s="65"/>
      <c r="EIF48" s="65"/>
      <c r="EIG48" s="65"/>
      <c r="EIH48" s="65"/>
      <c r="EII48" s="65"/>
      <c r="EIJ48" s="65"/>
      <c r="EIK48" s="65"/>
      <c r="EIL48" s="65"/>
      <c r="EIM48" s="65"/>
      <c r="EIN48" s="65"/>
      <c r="EIO48" s="65"/>
      <c r="EIP48" s="65"/>
      <c r="EIQ48" s="65"/>
      <c r="EIR48" s="65"/>
      <c r="EIS48" s="65"/>
      <c r="EIT48" s="65"/>
      <c r="EIU48" s="65"/>
      <c r="EIV48" s="65"/>
      <c r="EIW48" s="65"/>
      <c r="EIX48" s="65"/>
      <c r="EIY48" s="65"/>
      <c r="EIZ48" s="65"/>
      <c r="EJA48" s="65"/>
      <c r="EJB48" s="65"/>
      <c r="EJC48" s="65"/>
      <c r="EJD48" s="65"/>
      <c r="EJE48" s="65"/>
      <c r="EJF48" s="65"/>
      <c r="EJG48" s="65"/>
      <c r="EJH48" s="65"/>
      <c r="EJI48" s="65"/>
      <c r="EJJ48" s="65"/>
      <c r="EJK48" s="65"/>
      <c r="EJL48" s="65"/>
      <c r="EJM48" s="65"/>
      <c r="EJN48" s="65"/>
      <c r="EJO48" s="65"/>
      <c r="EJP48" s="65"/>
      <c r="EJQ48" s="65"/>
      <c r="EJR48" s="65"/>
      <c r="EJS48" s="65"/>
      <c r="EJT48" s="65"/>
      <c r="EJU48" s="65"/>
      <c r="EJV48" s="65"/>
      <c r="EJW48" s="65"/>
      <c r="EJX48" s="65"/>
      <c r="EJY48" s="65"/>
      <c r="EJZ48" s="65"/>
      <c r="EKA48" s="65"/>
      <c r="EKB48" s="65"/>
      <c r="EKC48" s="65"/>
      <c r="EKD48" s="65"/>
      <c r="EKE48" s="65"/>
      <c r="EKF48" s="65"/>
      <c r="EKG48" s="65"/>
      <c r="EKH48" s="65"/>
      <c r="EKI48" s="65"/>
      <c r="EKJ48" s="65"/>
      <c r="EKK48" s="65"/>
      <c r="EKL48" s="65"/>
      <c r="EKM48" s="65"/>
      <c r="EKN48" s="65"/>
      <c r="EKO48" s="65"/>
      <c r="EKP48" s="65"/>
      <c r="EKQ48" s="65"/>
      <c r="EKR48" s="65"/>
      <c r="EKS48" s="65"/>
      <c r="EKT48" s="65"/>
      <c r="EKU48" s="65"/>
      <c r="EKV48" s="65"/>
      <c r="EKW48" s="65"/>
      <c r="EKX48" s="65"/>
      <c r="EKY48" s="65"/>
      <c r="EKZ48" s="65"/>
      <c r="ELA48" s="65"/>
      <c r="ELB48" s="65"/>
      <c r="ELC48" s="65"/>
      <c r="ELD48" s="65"/>
      <c r="ELE48" s="65"/>
      <c r="ELF48" s="65"/>
      <c r="ELG48" s="65"/>
      <c r="ELH48" s="65"/>
      <c r="ELI48" s="65"/>
      <c r="ELJ48" s="65"/>
      <c r="ELK48" s="65"/>
      <c r="ELL48" s="65"/>
      <c r="ELM48" s="65"/>
      <c r="ELN48" s="65"/>
      <c r="ELO48" s="65"/>
      <c r="ELP48" s="65"/>
      <c r="ELQ48" s="65"/>
      <c r="ELR48" s="65"/>
      <c r="ELS48" s="65"/>
      <c r="ELT48" s="65"/>
      <c r="ELU48" s="65"/>
      <c r="ELV48" s="65"/>
      <c r="ELW48" s="65"/>
      <c r="ELX48" s="65"/>
      <c r="ELY48" s="65"/>
      <c r="ELZ48" s="65"/>
      <c r="EMA48" s="65"/>
      <c r="EMB48" s="65"/>
      <c r="EMC48" s="65"/>
      <c r="EMD48" s="65"/>
      <c r="EME48" s="65"/>
      <c r="EMF48" s="65"/>
      <c r="EMG48" s="65"/>
      <c r="EMH48" s="65"/>
      <c r="EMI48" s="65"/>
      <c r="EMJ48" s="65"/>
      <c r="EMK48" s="65"/>
      <c r="EML48" s="65"/>
      <c r="EMM48" s="65"/>
      <c r="EMN48" s="65"/>
      <c r="EMO48" s="65"/>
      <c r="EMP48" s="65"/>
      <c r="EMQ48" s="65"/>
      <c r="EMR48" s="65"/>
      <c r="EMS48" s="65"/>
      <c r="EMT48" s="65"/>
      <c r="EMU48" s="65"/>
      <c r="EMV48" s="65"/>
      <c r="EMW48" s="65"/>
      <c r="EMX48" s="65"/>
      <c r="EMY48" s="65"/>
      <c r="EMZ48" s="65"/>
      <c r="ENA48" s="65"/>
      <c r="ENB48" s="65"/>
      <c r="ENC48" s="65"/>
      <c r="END48" s="65"/>
      <c r="ENE48" s="65"/>
      <c r="ENF48" s="65"/>
      <c r="ENG48" s="65"/>
      <c r="ENH48" s="65"/>
      <c r="ENI48" s="65"/>
      <c r="ENJ48" s="65"/>
      <c r="ENK48" s="65"/>
      <c r="ENL48" s="65"/>
      <c r="ENM48" s="65"/>
      <c r="ENN48" s="65"/>
      <c r="ENO48" s="65"/>
      <c r="ENP48" s="65"/>
      <c r="ENQ48" s="65"/>
      <c r="ENR48" s="65"/>
      <c r="ENS48" s="65"/>
      <c r="ENT48" s="65"/>
      <c r="ENU48" s="65"/>
      <c r="ENV48" s="65"/>
      <c r="ENW48" s="65"/>
      <c r="ENX48" s="65"/>
      <c r="ENY48" s="65"/>
      <c r="ENZ48" s="65"/>
      <c r="EOA48" s="65"/>
      <c r="EOB48" s="65"/>
      <c r="EOC48" s="65"/>
      <c r="EOD48" s="65"/>
      <c r="EOE48" s="65"/>
      <c r="EOF48" s="65"/>
      <c r="EOG48" s="65"/>
      <c r="EOH48" s="65"/>
      <c r="EOI48" s="65"/>
      <c r="EOJ48" s="65"/>
      <c r="EOK48" s="65"/>
      <c r="EOL48" s="65"/>
      <c r="EOM48" s="65"/>
      <c r="EON48" s="65"/>
      <c r="EOO48" s="65"/>
      <c r="EOP48" s="65"/>
      <c r="EOQ48" s="65"/>
      <c r="EOR48" s="65"/>
      <c r="EOS48" s="65"/>
      <c r="EOT48" s="65"/>
      <c r="EOU48" s="65"/>
      <c r="EOV48" s="65"/>
      <c r="EOW48" s="65"/>
      <c r="EOX48" s="65"/>
      <c r="EOY48" s="65"/>
      <c r="EOZ48" s="65"/>
      <c r="EPA48" s="65"/>
      <c r="EPB48" s="65"/>
      <c r="EPC48" s="65"/>
      <c r="EPD48" s="65"/>
      <c r="EPE48" s="65"/>
      <c r="EPF48" s="65"/>
      <c r="EPG48" s="65"/>
      <c r="EPH48" s="65"/>
      <c r="EPI48" s="65"/>
      <c r="EPJ48" s="65"/>
      <c r="EPK48" s="65"/>
      <c r="EPL48" s="65"/>
      <c r="EPM48" s="65"/>
      <c r="EPN48" s="65"/>
      <c r="EPO48" s="65"/>
      <c r="EPP48" s="65"/>
      <c r="EPQ48" s="65"/>
      <c r="EPR48" s="65"/>
      <c r="EPS48" s="65"/>
      <c r="EPT48" s="65"/>
      <c r="EPU48" s="65"/>
      <c r="EPV48" s="65"/>
      <c r="EPW48" s="65"/>
      <c r="EPX48" s="65"/>
      <c r="EPY48" s="65"/>
      <c r="EPZ48" s="65"/>
      <c r="EQA48" s="65"/>
      <c r="EQB48" s="65"/>
      <c r="EQC48" s="65"/>
      <c r="EQD48" s="65"/>
      <c r="EQE48" s="65"/>
      <c r="EQF48" s="65"/>
      <c r="EQG48" s="65"/>
      <c r="EQH48" s="65"/>
      <c r="EQI48" s="65"/>
      <c r="EQJ48" s="65"/>
      <c r="EQK48" s="65"/>
      <c r="EQL48" s="65"/>
      <c r="EQM48" s="65"/>
      <c r="EQN48" s="65"/>
      <c r="EQO48" s="65"/>
      <c r="EQP48" s="65"/>
      <c r="EQQ48" s="65"/>
      <c r="EQR48" s="65"/>
      <c r="EQS48" s="65"/>
      <c r="EQT48" s="65"/>
      <c r="EQU48" s="65"/>
      <c r="EQV48" s="65"/>
      <c r="EQW48" s="65"/>
      <c r="EQX48" s="65"/>
      <c r="EQY48" s="65"/>
      <c r="EQZ48" s="65"/>
      <c r="ERA48" s="65"/>
      <c r="ERB48" s="65"/>
      <c r="ERC48" s="65"/>
      <c r="ERD48" s="65"/>
      <c r="ERE48" s="65"/>
      <c r="ERF48" s="65"/>
      <c r="ERG48" s="65"/>
      <c r="ERH48" s="65"/>
      <c r="ERI48" s="65"/>
      <c r="ERJ48" s="65"/>
      <c r="ERK48" s="65"/>
      <c r="ERL48" s="65"/>
      <c r="ERM48" s="65"/>
      <c r="ERN48" s="65"/>
      <c r="ERO48" s="65"/>
      <c r="ERP48" s="65"/>
      <c r="ERQ48" s="65"/>
      <c r="ERR48" s="65"/>
      <c r="ERS48" s="65"/>
      <c r="ERT48" s="65"/>
      <c r="ERU48" s="65"/>
      <c r="ERV48" s="65"/>
      <c r="ERW48" s="65"/>
      <c r="ERX48" s="65"/>
      <c r="ERY48" s="65"/>
      <c r="ERZ48" s="65"/>
      <c r="ESA48" s="65"/>
      <c r="ESB48" s="65"/>
      <c r="ESC48" s="65"/>
      <c r="ESD48" s="65"/>
      <c r="ESE48" s="65"/>
      <c r="ESF48" s="65"/>
      <c r="ESG48" s="65"/>
      <c r="ESH48" s="65"/>
      <c r="ESI48" s="65"/>
      <c r="ESJ48" s="65"/>
      <c r="ESK48" s="65"/>
      <c r="ESL48" s="65"/>
      <c r="ESM48" s="65"/>
      <c r="ESN48" s="65"/>
      <c r="ESO48" s="65"/>
      <c r="ESP48" s="65"/>
      <c r="ESQ48" s="65"/>
      <c r="ESR48" s="65"/>
      <c r="ESS48" s="65"/>
      <c r="EST48" s="65"/>
      <c r="ESU48" s="65"/>
      <c r="ESV48" s="65"/>
      <c r="ESW48" s="65"/>
      <c r="ESX48" s="65"/>
      <c r="ESY48" s="65"/>
      <c r="ESZ48" s="65"/>
      <c r="ETA48" s="65"/>
      <c r="ETB48" s="65"/>
      <c r="ETC48" s="65"/>
      <c r="ETD48" s="65"/>
      <c r="ETE48" s="65"/>
      <c r="ETF48" s="65"/>
      <c r="ETG48" s="65"/>
      <c r="ETH48" s="65"/>
      <c r="ETI48" s="65"/>
      <c r="ETJ48" s="65"/>
      <c r="ETK48" s="65"/>
      <c r="ETL48" s="65"/>
      <c r="ETM48" s="65"/>
      <c r="ETN48" s="65"/>
      <c r="ETO48" s="65"/>
      <c r="ETP48" s="65"/>
      <c r="ETQ48" s="65"/>
      <c r="ETR48" s="65"/>
      <c r="ETS48" s="65"/>
      <c r="ETT48" s="65"/>
      <c r="ETU48" s="65"/>
      <c r="ETV48" s="65"/>
      <c r="ETW48" s="65"/>
      <c r="ETX48" s="65"/>
      <c r="ETY48" s="65"/>
      <c r="ETZ48" s="65"/>
      <c r="EUA48" s="65"/>
      <c r="EUB48" s="65"/>
      <c r="EUC48" s="65"/>
      <c r="EUD48" s="65"/>
      <c r="EUE48" s="65"/>
      <c r="EUF48" s="65"/>
      <c r="EUG48" s="65"/>
      <c r="EUH48" s="65"/>
      <c r="EUI48" s="65"/>
      <c r="EUJ48" s="65"/>
      <c r="EUK48" s="65"/>
      <c r="EUL48" s="65"/>
      <c r="EUM48" s="65"/>
      <c r="EUN48" s="65"/>
      <c r="EUO48" s="65"/>
      <c r="EUP48" s="65"/>
      <c r="EUQ48" s="65"/>
      <c r="EUR48" s="65"/>
      <c r="EUS48" s="65"/>
      <c r="EUT48" s="65"/>
      <c r="EUU48" s="65"/>
      <c r="EUV48" s="65"/>
      <c r="EUW48" s="65"/>
      <c r="EUX48" s="65"/>
      <c r="EUY48" s="65"/>
      <c r="EUZ48" s="65"/>
      <c r="EVA48" s="65"/>
      <c r="EVB48" s="65"/>
      <c r="EVC48" s="65"/>
      <c r="EVD48" s="65"/>
      <c r="EVE48" s="65"/>
      <c r="EVF48" s="65"/>
      <c r="EVG48" s="65"/>
      <c r="EVH48" s="65"/>
      <c r="EVI48" s="65"/>
      <c r="EVJ48" s="65"/>
      <c r="EVK48" s="65"/>
      <c r="EVL48" s="65"/>
      <c r="EVM48" s="65"/>
      <c r="EVN48" s="65"/>
      <c r="EVO48" s="65"/>
      <c r="EVP48" s="65"/>
      <c r="EVQ48" s="65"/>
      <c r="EVR48" s="65"/>
      <c r="EVS48" s="65"/>
      <c r="EVT48" s="65"/>
      <c r="EVU48" s="65"/>
      <c r="EVV48" s="65"/>
      <c r="EVW48" s="65"/>
      <c r="EVX48" s="65"/>
      <c r="EVY48" s="65"/>
      <c r="EVZ48" s="65"/>
      <c r="EWA48" s="65"/>
      <c r="EWB48" s="65"/>
      <c r="EWC48" s="65"/>
      <c r="EWD48" s="65"/>
      <c r="EWE48" s="65"/>
      <c r="EWF48" s="65"/>
      <c r="EWG48" s="65"/>
      <c r="EWH48" s="65"/>
      <c r="EWI48" s="65"/>
      <c r="EWJ48" s="65"/>
      <c r="EWK48" s="65"/>
      <c r="EWL48" s="65"/>
      <c r="EWM48" s="65"/>
      <c r="EWN48" s="65"/>
      <c r="EWO48" s="65"/>
      <c r="EWP48" s="65"/>
      <c r="EWQ48" s="65"/>
      <c r="EWR48" s="65"/>
      <c r="EWS48" s="65"/>
      <c r="EWT48" s="65"/>
      <c r="EWU48" s="65"/>
      <c r="EWV48" s="65"/>
      <c r="EWW48" s="65"/>
      <c r="EWX48" s="65"/>
      <c r="EWY48" s="65"/>
      <c r="EWZ48" s="65"/>
      <c r="EXA48" s="65"/>
      <c r="EXB48" s="65"/>
      <c r="EXC48" s="65"/>
      <c r="EXD48" s="65"/>
      <c r="EXE48" s="65"/>
      <c r="EXF48" s="65"/>
      <c r="EXG48" s="65"/>
      <c r="EXH48" s="65"/>
      <c r="EXI48" s="65"/>
      <c r="EXJ48" s="65"/>
      <c r="EXK48" s="65"/>
      <c r="EXL48" s="65"/>
      <c r="EXM48" s="65"/>
      <c r="EXN48" s="65"/>
      <c r="EXO48" s="65"/>
      <c r="EXP48" s="65"/>
      <c r="EXQ48" s="65"/>
      <c r="EXR48" s="65"/>
      <c r="EXS48" s="65"/>
      <c r="EXT48" s="65"/>
      <c r="EXU48" s="65"/>
      <c r="EXV48" s="65"/>
      <c r="EXW48" s="65"/>
      <c r="EXX48" s="65"/>
      <c r="EXY48" s="65"/>
      <c r="EXZ48" s="65"/>
      <c r="EYA48" s="65"/>
      <c r="EYB48" s="65"/>
      <c r="EYC48" s="65"/>
      <c r="EYD48" s="65"/>
      <c r="EYE48" s="65"/>
      <c r="EYF48" s="65"/>
      <c r="EYG48" s="65"/>
      <c r="EYH48" s="65"/>
      <c r="EYI48" s="65"/>
      <c r="EYJ48" s="65"/>
      <c r="EYK48" s="65"/>
      <c r="EYL48" s="65"/>
      <c r="EYM48" s="65"/>
      <c r="EYN48" s="65"/>
      <c r="EYO48" s="65"/>
      <c r="EYP48" s="65"/>
      <c r="EYQ48" s="65"/>
      <c r="EYR48" s="65"/>
      <c r="EYS48" s="65"/>
      <c r="EYT48" s="65"/>
      <c r="EYU48" s="65"/>
      <c r="EYV48" s="65"/>
      <c r="EYW48" s="65"/>
      <c r="EYX48" s="65"/>
      <c r="EYY48" s="65"/>
      <c r="EYZ48" s="65"/>
      <c r="EZA48" s="65"/>
      <c r="EZB48" s="65"/>
      <c r="EZC48" s="65"/>
      <c r="EZD48" s="65"/>
      <c r="EZE48" s="65"/>
      <c r="EZF48" s="65"/>
      <c r="EZG48" s="65"/>
      <c r="EZH48" s="65"/>
      <c r="EZI48" s="65"/>
      <c r="EZJ48" s="65"/>
      <c r="EZK48" s="65"/>
      <c r="EZL48" s="65"/>
      <c r="EZM48" s="65"/>
      <c r="EZN48" s="65"/>
      <c r="EZO48" s="65"/>
      <c r="EZP48" s="65"/>
      <c r="EZQ48" s="65"/>
      <c r="EZR48" s="65"/>
      <c r="EZS48" s="65"/>
      <c r="EZT48" s="65"/>
      <c r="EZU48" s="65"/>
      <c r="EZV48" s="65"/>
      <c r="EZW48" s="65"/>
      <c r="EZX48" s="65"/>
      <c r="EZY48" s="65"/>
      <c r="EZZ48" s="65"/>
      <c r="FAA48" s="65"/>
      <c r="FAB48" s="65"/>
      <c r="FAC48" s="65"/>
      <c r="FAD48" s="65"/>
      <c r="FAE48" s="65"/>
      <c r="FAF48" s="65"/>
      <c r="FAG48" s="65"/>
      <c r="FAH48" s="65"/>
      <c r="FAI48" s="65"/>
      <c r="FAJ48" s="65"/>
      <c r="FAK48" s="65"/>
      <c r="FAL48" s="65"/>
      <c r="FAM48" s="65"/>
      <c r="FAN48" s="65"/>
      <c r="FAO48" s="65"/>
      <c r="FAP48" s="65"/>
      <c r="FAQ48" s="65"/>
      <c r="FAR48" s="65"/>
      <c r="FAS48" s="65"/>
      <c r="FAT48" s="65"/>
      <c r="FAU48" s="65"/>
      <c r="FAV48" s="65"/>
      <c r="FAW48" s="65"/>
      <c r="FAX48" s="65"/>
      <c r="FAY48" s="65"/>
      <c r="FAZ48" s="65"/>
      <c r="FBA48" s="65"/>
      <c r="FBB48" s="65"/>
      <c r="FBC48" s="65"/>
      <c r="FBD48" s="65"/>
      <c r="FBE48" s="65"/>
      <c r="FBF48" s="65"/>
      <c r="FBG48" s="65"/>
      <c r="FBH48" s="65"/>
      <c r="FBI48" s="65"/>
      <c r="FBJ48" s="65"/>
      <c r="FBK48" s="65"/>
      <c r="FBL48" s="65"/>
      <c r="FBM48" s="65"/>
      <c r="FBN48" s="65"/>
      <c r="FBO48" s="65"/>
      <c r="FBP48" s="65"/>
      <c r="FBQ48" s="65"/>
      <c r="FBR48" s="65"/>
      <c r="FBS48" s="65"/>
      <c r="FBT48" s="65"/>
      <c r="FBU48" s="65"/>
      <c r="FBV48" s="65"/>
      <c r="FBW48" s="65"/>
      <c r="FBX48" s="65"/>
      <c r="FBY48" s="65"/>
      <c r="FBZ48" s="65"/>
      <c r="FCA48" s="65"/>
      <c r="FCB48" s="65"/>
      <c r="FCC48" s="65"/>
      <c r="FCD48" s="65"/>
      <c r="FCE48" s="65"/>
      <c r="FCF48" s="65"/>
      <c r="FCG48" s="65"/>
      <c r="FCH48" s="65"/>
      <c r="FCI48" s="65"/>
      <c r="FCJ48" s="65"/>
      <c r="FCK48" s="65"/>
      <c r="FCL48" s="65"/>
      <c r="FCM48" s="65"/>
      <c r="FCN48" s="65"/>
      <c r="FCO48" s="65"/>
      <c r="FCP48" s="65"/>
      <c r="FCQ48" s="65"/>
      <c r="FCR48" s="65"/>
      <c r="FCS48" s="65"/>
      <c r="FCT48" s="65"/>
      <c r="FCU48" s="65"/>
      <c r="FCV48" s="65"/>
      <c r="FCW48" s="65"/>
      <c r="FCX48" s="65"/>
      <c r="FCY48" s="65"/>
      <c r="FCZ48" s="65"/>
      <c r="FDA48" s="65"/>
      <c r="FDB48" s="65"/>
      <c r="FDC48" s="65"/>
      <c r="FDD48" s="65"/>
      <c r="FDE48" s="65"/>
      <c r="FDF48" s="65"/>
      <c r="FDG48" s="65"/>
      <c r="FDH48" s="65"/>
      <c r="FDI48" s="65"/>
      <c r="FDJ48" s="65"/>
      <c r="FDK48" s="65"/>
      <c r="FDL48" s="65"/>
      <c r="FDM48" s="65"/>
      <c r="FDN48" s="65"/>
      <c r="FDO48" s="65"/>
      <c r="FDP48" s="65"/>
      <c r="FDQ48" s="65"/>
      <c r="FDR48" s="65"/>
      <c r="FDS48" s="65"/>
      <c r="FDT48" s="65"/>
      <c r="FDU48" s="65"/>
      <c r="FDV48" s="65"/>
      <c r="FDW48" s="65"/>
      <c r="FDX48" s="65"/>
      <c r="FDY48" s="65"/>
      <c r="FDZ48" s="65"/>
      <c r="FEA48" s="65"/>
      <c r="FEB48" s="65"/>
      <c r="FEC48" s="65"/>
      <c r="FED48" s="65"/>
      <c r="FEE48" s="65"/>
      <c r="FEF48" s="65"/>
      <c r="FEG48" s="65"/>
      <c r="FEH48" s="65"/>
      <c r="FEI48" s="65"/>
      <c r="FEJ48" s="65"/>
      <c r="FEK48" s="65"/>
      <c r="FEL48" s="65"/>
      <c r="FEM48" s="65"/>
      <c r="FEN48" s="65"/>
      <c r="FEO48" s="65"/>
      <c r="FEP48" s="65"/>
      <c r="FEQ48" s="65"/>
      <c r="FER48" s="65"/>
      <c r="FES48" s="65"/>
      <c r="FET48" s="65"/>
      <c r="FEU48" s="65"/>
      <c r="FEV48" s="65"/>
      <c r="FEW48" s="65"/>
      <c r="FEX48" s="65"/>
      <c r="FEY48" s="65"/>
      <c r="FEZ48" s="65"/>
      <c r="FFA48" s="65"/>
      <c r="FFB48" s="65"/>
      <c r="FFC48" s="65"/>
      <c r="FFD48" s="65"/>
      <c r="FFE48" s="65"/>
      <c r="FFF48" s="65"/>
      <c r="FFG48" s="65"/>
      <c r="FFH48" s="65"/>
      <c r="FFI48" s="65"/>
      <c r="FFJ48" s="65"/>
      <c r="FFK48" s="65"/>
      <c r="FFL48" s="65"/>
      <c r="FFM48" s="65"/>
      <c r="FFN48" s="65"/>
      <c r="FFO48" s="65"/>
      <c r="FFP48" s="65"/>
      <c r="FFQ48" s="65"/>
      <c r="FFR48" s="65"/>
      <c r="FFS48" s="65"/>
      <c r="FFT48" s="65"/>
      <c r="FFU48" s="65"/>
      <c r="FFV48" s="65"/>
      <c r="FFW48" s="65"/>
      <c r="FFX48" s="65"/>
      <c r="FFY48" s="65"/>
      <c r="FFZ48" s="65"/>
      <c r="FGA48" s="65"/>
      <c r="FGB48" s="65"/>
      <c r="FGC48" s="65"/>
      <c r="FGD48" s="65"/>
      <c r="FGE48" s="65"/>
      <c r="FGF48" s="65"/>
      <c r="FGG48" s="65"/>
      <c r="FGH48" s="65"/>
      <c r="FGI48" s="65"/>
      <c r="FGJ48" s="65"/>
      <c r="FGK48" s="65"/>
      <c r="FGL48" s="65"/>
      <c r="FGM48" s="65"/>
      <c r="FGN48" s="65"/>
      <c r="FGO48" s="65"/>
      <c r="FGP48" s="65"/>
      <c r="FGQ48" s="65"/>
      <c r="FGR48" s="65"/>
      <c r="FGS48" s="65"/>
      <c r="FGT48" s="65"/>
      <c r="FGU48" s="65"/>
      <c r="FGV48" s="65"/>
      <c r="FGW48" s="65"/>
      <c r="FGX48" s="65"/>
      <c r="FGY48" s="65"/>
      <c r="FGZ48" s="65"/>
      <c r="FHA48" s="65"/>
      <c r="FHB48" s="65"/>
      <c r="FHC48" s="65"/>
      <c r="FHD48" s="65"/>
      <c r="FHE48" s="65"/>
      <c r="FHF48" s="65"/>
      <c r="FHG48" s="65"/>
      <c r="FHH48" s="65"/>
      <c r="FHI48" s="65"/>
      <c r="FHJ48" s="65"/>
      <c r="FHK48" s="65"/>
      <c r="FHL48" s="65"/>
      <c r="FHM48" s="65"/>
      <c r="FHN48" s="65"/>
      <c r="FHO48" s="65"/>
      <c r="FHP48" s="65"/>
      <c r="FHQ48" s="65"/>
      <c r="FHR48" s="65"/>
      <c r="FHS48" s="65"/>
      <c r="FHT48" s="65"/>
      <c r="FHU48" s="65"/>
      <c r="FHV48" s="65"/>
      <c r="FHW48" s="65"/>
      <c r="FHX48" s="65"/>
      <c r="FHY48" s="65"/>
      <c r="FHZ48" s="65"/>
      <c r="FIA48" s="65"/>
      <c r="FIB48" s="65"/>
      <c r="FIC48" s="65"/>
      <c r="FID48" s="65"/>
      <c r="FIE48" s="65"/>
      <c r="FIF48" s="65"/>
      <c r="FIG48" s="65"/>
      <c r="FIH48" s="65"/>
      <c r="FII48" s="65"/>
      <c r="FIJ48" s="65"/>
      <c r="FIK48" s="65"/>
      <c r="FIL48" s="65"/>
      <c r="FIM48" s="65"/>
      <c r="FIN48" s="65"/>
      <c r="FIO48" s="65"/>
      <c r="FIP48" s="65"/>
      <c r="FIQ48" s="65"/>
      <c r="FIR48" s="65"/>
      <c r="FIS48" s="65"/>
      <c r="FIT48" s="65"/>
      <c r="FIU48" s="65"/>
      <c r="FIV48" s="65"/>
      <c r="FIW48" s="65"/>
      <c r="FIX48" s="65"/>
      <c r="FIY48" s="65"/>
      <c r="FIZ48" s="65"/>
      <c r="FJA48" s="65"/>
      <c r="FJB48" s="65"/>
      <c r="FJC48" s="65"/>
      <c r="FJD48" s="65"/>
      <c r="FJE48" s="65"/>
      <c r="FJF48" s="65"/>
      <c r="FJG48" s="65"/>
      <c r="FJH48" s="65"/>
      <c r="FJI48" s="65"/>
      <c r="FJJ48" s="65"/>
      <c r="FJK48" s="65"/>
      <c r="FJL48" s="65"/>
      <c r="FJM48" s="65"/>
      <c r="FJN48" s="65"/>
      <c r="FJO48" s="65"/>
      <c r="FJP48" s="65"/>
      <c r="FJQ48" s="65"/>
      <c r="FJR48" s="65"/>
      <c r="FJS48" s="65"/>
      <c r="FJT48" s="65"/>
      <c r="FJU48" s="65"/>
      <c r="FJV48" s="65"/>
      <c r="FJW48" s="65"/>
      <c r="FJX48" s="65"/>
      <c r="FJY48" s="65"/>
      <c r="FJZ48" s="65"/>
      <c r="FKA48" s="65"/>
      <c r="FKB48" s="65"/>
      <c r="FKC48" s="65"/>
      <c r="FKD48" s="65"/>
      <c r="FKE48" s="65"/>
      <c r="FKF48" s="65"/>
      <c r="FKG48" s="65"/>
      <c r="FKH48" s="65"/>
      <c r="FKI48" s="65"/>
      <c r="FKJ48" s="65"/>
      <c r="FKK48" s="65"/>
      <c r="FKL48" s="65"/>
      <c r="FKM48" s="65"/>
      <c r="FKN48" s="65"/>
      <c r="FKO48" s="65"/>
      <c r="FKP48" s="65"/>
      <c r="FKQ48" s="65"/>
      <c r="FKR48" s="65"/>
      <c r="FKS48" s="65"/>
      <c r="FKT48" s="65"/>
      <c r="FKU48" s="65"/>
      <c r="FKV48" s="65"/>
      <c r="FKW48" s="65"/>
      <c r="FKX48" s="65"/>
      <c r="FKY48" s="65"/>
      <c r="FKZ48" s="65"/>
      <c r="FLA48" s="65"/>
      <c r="FLB48" s="65"/>
      <c r="FLC48" s="65"/>
      <c r="FLD48" s="65"/>
      <c r="FLE48" s="65"/>
      <c r="FLF48" s="65"/>
      <c r="FLG48" s="65"/>
      <c r="FLH48" s="65"/>
      <c r="FLI48" s="65"/>
      <c r="FLJ48" s="65"/>
      <c r="FLK48" s="65"/>
      <c r="FLL48" s="65"/>
      <c r="FLM48" s="65"/>
      <c r="FLN48" s="65"/>
      <c r="FLO48" s="65"/>
      <c r="FLP48" s="65"/>
      <c r="FLQ48" s="65"/>
      <c r="FLR48" s="65"/>
      <c r="FLS48" s="65"/>
      <c r="FLT48" s="65"/>
      <c r="FLU48" s="65"/>
      <c r="FLV48" s="65"/>
      <c r="FLW48" s="65"/>
      <c r="FLX48" s="65"/>
      <c r="FLY48" s="65"/>
      <c r="FLZ48" s="65"/>
      <c r="FMA48" s="65"/>
      <c r="FMB48" s="65"/>
      <c r="FMC48" s="65"/>
      <c r="FMD48" s="65"/>
      <c r="FME48" s="65"/>
      <c r="FMF48" s="65"/>
      <c r="FMG48" s="65"/>
      <c r="FMH48" s="65"/>
      <c r="FMI48" s="65"/>
      <c r="FMJ48" s="65"/>
      <c r="FMK48" s="65"/>
      <c r="FML48" s="65"/>
      <c r="FMM48" s="65"/>
      <c r="FMN48" s="65"/>
      <c r="FMO48" s="65"/>
      <c r="FMP48" s="65"/>
      <c r="FMQ48" s="65"/>
      <c r="FMR48" s="65"/>
      <c r="FMS48" s="65"/>
      <c r="FMT48" s="65"/>
      <c r="FMU48" s="65"/>
      <c r="FMV48" s="65"/>
      <c r="FMW48" s="65"/>
      <c r="FMX48" s="65"/>
      <c r="FMY48" s="65"/>
      <c r="FMZ48" s="65"/>
      <c r="FNA48" s="65"/>
      <c r="FNB48" s="65"/>
      <c r="FNC48" s="65"/>
      <c r="FND48" s="65"/>
      <c r="FNE48" s="65"/>
      <c r="FNF48" s="65"/>
      <c r="FNG48" s="65"/>
      <c r="FNH48" s="65"/>
      <c r="FNI48" s="65"/>
      <c r="FNJ48" s="65"/>
      <c r="FNK48" s="65"/>
      <c r="FNL48" s="65"/>
      <c r="FNM48" s="65"/>
      <c r="FNN48" s="65"/>
      <c r="FNO48" s="65"/>
      <c r="FNP48" s="65"/>
      <c r="FNQ48" s="65"/>
      <c r="FNR48" s="65"/>
      <c r="FNS48" s="65"/>
      <c r="FNT48" s="65"/>
      <c r="FNU48" s="65"/>
      <c r="FNV48" s="65"/>
      <c r="FNW48" s="65"/>
      <c r="FNX48" s="65"/>
      <c r="FNY48" s="65"/>
      <c r="FNZ48" s="65"/>
      <c r="FOA48" s="65"/>
      <c r="FOB48" s="65"/>
      <c r="FOC48" s="65"/>
      <c r="FOD48" s="65"/>
      <c r="FOE48" s="65"/>
      <c r="FOF48" s="65"/>
      <c r="FOG48" s="65"/>
      <c r="FOH48" s="65"/>
      <c r="FOI48" s="65"/>
      <c r="FOJ48" s="65"/>
      <c r="FOK48" s="65"/>
      <c r="FOL48" s="65"/>
      <c r="FOM48" s="65"/>
      <c r="FON48" s="65"/>
      <c r="FOO48" s="65"/>
      <c r="FOP48" s="65"/>
      <c r="FOQ48" s="65"/>
      <c r="FOR48" s="65"/>
      <c r="FOS48" s="65"/>
      <c r="FOT48" s="65"/>
      <c r="FOU48" s="65"/>
      <c r="FOV48" s="65"/>
      <c r="FOW48" s="65"/>
      <c r="FOX48" s="65"/>
      <c r="FOY48" s="65"/>
      <c r="FOZ48" s="65"/>
      <c r="FPA48" s="65"/>
      <c r="FPB48" s="65"/>
      <c r="FPC48" s="65"/>
      <c r="FPD48" s="65"/>
      <c r="FPE48" s="65"/>
      <c r="FPF48" s="65"/>
      <c r="FPG48" s="65"/>
      <c r="FPH48" s="65"/>
      <c r="FPI48" s="65"/>
      <c r="FPJ48" s="65"/>
      <c r="FPK48" s="65"/>
      <c r="FPL48" s="65"/>
      <c r="FPM48" s="65"/>
      <c r="FPN48" s="65"/>
      <c r="FPO48" s="65"/>
      <c r="FPP48" s="65"/>
      <c r="FPQ48" s="65"/>
      <c r="FPR48" s="65"/>
      <c r="FPS48" s="65"/>
      <c r="FPT48" s="65"/>
      <c r="FPU48" s="65"/>
      <c r="FPV48" s="65"/>
      <c r="FPW48" s="65"/>
      <c r="FPX48" s="65"/>
      <c r="FPY48" s="65"/>
      <c r="FPZ48" s="65"/>
      <c r="FQA48" s="65"/>
      <c r="FQB48" s="65"/>
      <c r="FQC48" s="65"/>
      <c r="FQD48" s="65"/>
      <c r="FQE48" s="65"/>
      <c r="FQF48" s="65"/>
      <c r="FQG48" s="65"/>
      <c r="FQH48" s="65"/>
      <c r="FQI48" s="65"/>
      <c r="FQJ48" s="65"/>
      <c r="FQK48" s="65"/>
      <c r="FQL48" s="65"/>
      <c r="FQM48" s="65"/>
      <c r="FQN48" s="65"/>
      <c r="FQO48" s="65"/>
      <c r="FQP48" s="65"/>
      <c r="FQQ48" s="65"/>
      <c r="FQR48" s="65"/>
      <c r="FQS48" s="65"/>
      <c r="FQT48" s="65"/>
      <c r="FQU48" s="65"/>
      <c r="FQV48" s="65"/>
      <c r="FQW48" s="65"/>
      <c r="FQX48" s="65"/>
      <c r="FQY48" s="65"/>
      <c r="FQZ48" s="65"/>
      <c r="FRA48" s="65"/>
      <c r="FRB48" s="65"/>
      <c r="FRC48" s="65"/>
      <c r="FRD48" s="65"/>
      <c r="FRE48" s="65"/>
      <c r="FRF48" s="65"/>
      <c r="FRG48" s="65"/>
      <c r="FRH48" s="65"/>
      <c r="FRI48" s="65"/>
      <c r="FRJ48" s="65"/>
      <c r="FRK48" s="65"/>
      <c r="FRL48" s="65"/>
      <c r="FRM48" s="65"/>
      <c r="FRN48" s="65"/>
      <c r="FRO48" s="65"/>
      <c r="FRP48" s="65"/>
      <c r="FRQ48" s="65"/>
      <c r="FRR48" s="65"/>
      <c r="FRS48" s="65"/>
      <c r="FRT48" s="65"/>
      <c r="FRU48" s="65"/>
      <c r="FRV48" s="65"/>
      <c r="FRW48" s="65"/>
      <c r="FRX48" s="65"/>
      <c r="FRY48" s="65"/>
      <c r="FRZ48" s="65"/>
      <c r="FSA48" s="65"/>
      <c r="FSB48" s="65"/>
      <c r="FSC48" s="65"/>
      <c r="FSD48" s="65"/>
      <c r="FSE48" s="65"/>
      <c r="FSF48" s="65"/>
      <c r="FSG48" s="65"/>
      <c r="FSH48" s="65"/>
      <c r="FSI48" s="65"/>
      <c r="FSJ48" s="65"/>
      <c r="FSK48" s="65"/>
      <c r="FSL48" s="65"/>
      <c r="FSM48" s="65"/>
      <c r="FSN48" s="65"/>
      <c r="FSO48" s="65"/>
      <c r="FSP48" s="65"/>
      <c r="FSQ48" s="65"/>
      <c r="FSR48" s="65"/>
      <c r="FSS48" s="65"/>
      <c r="FST48" s="65"/>
      <c r="FSU48" s="65"/>
      <c r="FSV48" s="65"/>
      <c r="FSW48" s="65"/>
      <c r="FSX48" s="65"/>
      <c r="FSY48" s="65"/>
      <c r="FSZ48" s="65"/>
      <c r="FTA48" s="65"/>
      <c r="FTB48" s="65"/>
      <c r="FTC48" s="65"/>
      <c r="FTD48" s="65"/>
      <c r="FTE48" s="65"/>
      <c r="FTF48" s="65"/>
      <c r="FTG48" s="65"/>
      <c r="FTH48" s="65"/>
      <c r="FTI48" s="65"/>
      <c r="FTJ48" s="65"/>
      <c r="FTK48" s="65"/>
      <c r="FTL48" s="65"/>
      <c r="FTM48" s="65"/>
      <c r="FTN48" s="65"/>
      <c r="FTO48" s="65"/>
      <c r="FTP48" s="65"/>
      <c r="FTQ48" s="65"/>
      <c r="FTR48" s="65"/>
      <c r="FTS48" s="65"/>
      <c r="FTT48" s="65"/>
      <c r="FTU48" s="65"/>
      <c r="FTV48" s="65"/>
      <c r="FTW48" s="65"/>
      <c r="FTX48" s="65"/>
      <c r="FTY48" s="65"/>
      <c r="FTZ48" s="65"/>
      <c r="FUA48" s="65"/>
      <c r="FUB48" s="65"/>
      <c r="FUC48" s="65"/>
      <c r="FUD48" s="65"/>
      <c r="FUE48" s="65"/>
      <c r="FUF48" s="65"/>
      <c r="FUG48" s="65"/>
      <c r="FUH48" s="65"/>
      <c r="FUI48" s="65"/>
      <c r="FUJ48" s="65"/>
      <c r="FUK48" s="65"/>
      <c r="FUL48" s="65"/>
      <c r="FUM48" s="65"/>
      <c r="FUN48" s="65"/>
      <c r="FUO48" s="65"/>
      <c r="FUP48" s="65"/>
      <c r="FUQ48" s="65"/>
      <c r="FUR48" s="65"/>
      <c r="FUS48" s="65"/>
      <c r="FUT48" s="65"/>
      <c r="FUU48" s="65"/>
      <c r="FUV48" s="65"/>
      <c r="FUW48" s="65"/>
      <c r="FUX48" s="65"/>
      <c r="FUY48" s="65"/>
      <c r="FUZ48" s="65"/>
      <c r="FVA48" s="65"/>
      <c r="FVB48" s="65"/>
      <c r="FVC48" s="65"/>
      <c r="FVD48" s="65"/>
      <c r="FVE48" s="65"/>
      <c r="FVF48" s="65"/>
      <c r="FVG48" s="65"/>
      <c r="FVH48" s="65"/>
      <c r="FVI48" s="65"/>
      <c r="FVJ48" s="65"/>
      <c r="FVK48" s="65"/>
      <c r="FVL48" s="65"/>
      <c r="FVM48" s="65"/>
      <c r="FVN48" s="65"/>
      <c r="FVO48" s="65"/>
      <c r="FVP48" s="65"/>
      <c r="FVQ48" s="65"/>
      <c r="FVR48" s="65"/>
      <c r="FVS48" s="65"/>
      <c r="FVT48" s="65"/>
      <c r="FVU48" s="65"/>
      <c r="FVV48" s="65"/>
      <c r="FVW48" s="65"/>
      <c r="FVX48" s="65"/>
      <c r="FVY48" s="65"/>
      <c r="FVZ48" s="65"/>
      <c r="FWA48" s="65"/>
      <c r="FWB48" s="65"/>
      <c r="FWC48" s="65"/>
      <c r="FWD48" s="65"/>
      <c r="FWE48" s="65"/>
      <c r="FWF48" s="65"/>
      <c r="FWG48" s="65"/>
      <c r="FWH48" s="65"/>
      <c r="FWI48" s="65"/>
      <c r="FWJ48" s="65"/>
      <c r="FWK48" s="65"/>
      <c r="FWL48" s="65"/>
      <c r="FWM48" s="65"/>
      <c r="FWN48" s="65"/>
      <c r="FWO48" s="65"/>
      <c r="FWP48" s="65"/>
      <c r="FWQ48" s="65"/>
      <c r="FWR48" s="65"/>
      <c r="FWS48" s="65"/>
      <c r="FWT48" s="65"/>
      <c r="FWU48" s="65"/>
      <c r="FWV48" s="65"/>
      <c r="FWW48" s="65"/>
      <c r="FWX48" s="65"/>
      <c r="FWY48" s="65"/>
      <c r="FWZ48" s="65"/>
      <c r="FXA48" s="65"/>
      <c r="FXB48" s="65"/>
      <c r="FXC48" s="65"/>
      <c r="FXD48" s="65"/>
      <c r="FXE48" s="65"/>
      <c r="FXF48" s="65"/>
      <c r="FXG48" s="65"/>
      <c r="FXH48" s="65"/>
      <c r="FXI48" s="65"/>
      <c r="FXJ48" s="65"/>
      <c r="FXK48" s="65"/>
      <c r="FXL48" s="65"/>
      <c r="FXM48" s="65"/>
      <c r="FXN48" s="65"/>
      <c r="FXO48" s="65"/>
      <c r="FXP48" s="65"/>
      <c r="FXQ48" s="65"/>
      <c r="FXR48" s="65"/>
      <c r="FXS48" s="65"/>
      <c r="FXT48" s="65"/>
      <c r="FXU48" s="65"/>
      <c r="FXV48" s="65"/>
      <c r="FXW48" s="65"/>
      <c r="FXX48" s="65"/>
      <c r="FXY48" s="65"/>
      <c r="FXZ48" s="65"/>
      <c r="FYA48" s="65"/>
      <c r="FYB48" s="65"/>
      <c r="FYC48" s="65"/>
      <c r="FYD48" s="65"/>
      <c r="FYE48" s="65"/>
      <c r="FYF48" s="65"/>
      <c r="FYG48" s="65"/>
      <c r="FYH48" s="65"/>
      <c r="FYI48" s="65"/>
      <c r="FYJ48" s="65"/>
      <c r="FYK48" s="65"/>
      <c r="FYL48" s="65"/>
      <c r="FYM48" s="65"/>
      <c r="FYN48" s="65"/>
      <c r="FYO48" s="65"/>
      <c r="FYP48" s="65"/>
      <c r="FYQ48" s="65"/>
      <c r="FYR48" s="65"/>
      <c r="FYS48" s="65"/>
      <c r="FYT48" s="65"/>
      <c r="FYU48" s="65"/>
      <c r="FYV48" s="65"/>
      <c r="FYW48" s="65"/>
      <c r="FYX48" s="65"/>
      <c r="FYY48" s="65"/>
      <c r="FYZ48" s="65"/>
      <c r="FZA48" s="65"/>
      <c r="FZB48" s="65"/>
      <c r="FZC48" s="65"/>
      <c r="FZD48" s="65"/>
      <c r="FZE48" s="65"/>
      <c r="FZF48" s="65"/>
      <c r="FZG48" s="65"/>
      <c r="FZH48" s="65"/>
      <c r="FZI48" s="65"/>
      <c r="FZJ48" s="65"/>
      <c r="FZK48" s="65"/>
      <c r="FZL48" s="65"/>
      <c r="FZM48" s="65"/>
      <c r="FZN48" s="65"/>
      <c r="FZO48" s="65"/>
      <c r="FZP48" s="65"/>
      <c r="FZQ48" s="65"/>
      <c r="FZR48" s="65"/>
      <c r="FZS48" s="65"/>
      <c r="FZT48" s="65"/>
      <c r="FZU48" s="65"/>
      <c r="FZV48" s="65"/>
      <c r="FZW48" s="65"/>
      <c r="FZX48" s="65"/>
      <c r="FZY48" s="65"/>
      <c r="FZZ48" s="65"/>
      <c r="GAA48" s="65"/>
      <c r="GAB48" s="65"/>
      <c r="GAC48" s="65"/>
      <c r="GAD48" s="65"/>
      <c r="GAE48" s="65"/>
      <c r="GAF48" s="65"/>
      <c r="GAG48" s="65"/>
      <c r="GAH48" s="65"/>
      <c r="GAI48" s="65"/>
      <c r="GAJ48" s="65"/>
      <c r="GAK48" s="65"/>
      <c r="GAL48" s="65"/>
      <c r="GAM48" s="65"/>
      <c r="GAN48" s="65"/>
      <c r="GAO48" s="65"/>
      <c r="GAP48" s="65"/>
      <c r="GAQ48" s="65"/>
      <c r="GAR48" s="65"/>
      <c r="GAS48" s="65"/>
      <c r="GAT48" s="65"/>
      <c r="GAU48" s="65"/>
      <c r="GAV48" s="65"/>
      <c r="GAW48" s="65"/>
      <c r="GAX48" s="65"/>
      <c r="GAY48" s="65"/>
      <c r="GAZ48" s="65"/>
      <c r="GBA48" s="65"/>
      <c r="GBB48" s="65"/>
      <c r="GBC48" s="65"/>
      <c r="GBD48" s="65"/>
      <c r="GBE48" s="65"/>
      <c r="GBF48" s="65"/>
      <c r="GBG48" s="65"/>
      <c r="GBH48" s="65"/>
      <c r="GBI48" s="65"/>
      <c r="GBJ48" s="65"/>
      <c r="GBK48" s="65"/>
      <c r="GBL48" s="65"/>
      <c r="GBM48" s="65"/>
      <c r="GBN48" s="65"/>
      <c r="GBO48" s="65"/>
      <c r="GBP48" s="65"/>
      <c r="GBQ48" s="65"/>
      <c r="GBR48" s="65"/>
      <c r="GBS48" s="65"/>
      <c r="GBT48" s="65"/>
      <c r="GBU48" s="65"/>
      <c r="GBV48" s="65"/>
      <c r="GBW48" s="65"/>
      <c r="GBX48" s="65"/>
      <c r="GBY48" s="65"/>
      <c r="GBZ48" s="65"/>
      <c r="GCA48" s="65"/>
      <c r="GCB48" s="65"/>
      <c r="GCC48" s="65"/>
      <c r="GCD48" s="65"/>
      <c r="GCE48" s="65"/>
      <c r="GCF48" s="65"/>
      <c r="GCG48" s="65"/>
      <c r="GCH48" s="65"/>
      <c r="GCI48" s="65"/>
      <c r="GCJ48" s="65"/>
      <c r="GCK48" s="65"/>
      <c r="GCL48" s="65"/>
      <c r="GCM48" s="65"/>
      <c r="GCN48" s="65"/>
      <c r="GCO48" s="65"/>
      <c r="GCP48" s="65"/>
      <c r="GCQ48" s="65"/>
      <c r="GCR48" s="65"/>
      <c r="GCS48" s="65"/>
      <c r="GCT48" s="65"/>
      <c r="GCU48" s="65"/>
      <c r="GCV48" s="65"/>
      <c r="GCW48" s="65"/>
      <c r="GCX48" s="65"/>
      <c r="GCY48" s="65"/>
      <c r="GCZ48" s="65"/>
      <c r="GDA48" s="65"/>
      <c r="GDB48" s="65"/>
      <c r="GDC48" s="65"/>
      <c r="GDD48" s="65"/>
      <c r="GDE48" s="65"/>
      <c r="GDF48" s="65"/>
      <c r="GDG48" s="65"/>
      <c r="GDH48" s="65"/>
      <c r="GDI48" s="65"/>
      <c r="GDJ48" s="65"/>
      <c r="GDK48" s="65"/>
      <c r="GDL48" s="65"/>
      <c r="GDM48" s="65"/>
      <c r="GDN48" s="65"/>
      <c r="GDO48" s="65"/>
      <c r="GDP48" s="65"/>
      <c r="GDQ48" s="65"/>
      <c r="GDR48" s="65"/>
      <c r="GDS48" s="65"/>
      <c r="GDT48" s="65"/>
      <c r="GDU48" s="65"/>
      <c r="GDV48" s="65"/>
      <c r="GDW48" s="65"/>
      <c r="GDX48" s="65"/>
      <c r="GDY48" s="65"/>
      <c r="GDZ48" s="65"/>
      <c r="GEA48" s="65"/>
      <c r="GEB48" s="65"/>
      <c r="GEC48" s="65"/>
      <c r="GED48" s="65"/>
      <c r="GEE48" s="65"/>
      <c r="GEF48" s="65"/>
      <c r="GEG48" s="65"/>
      <c r="GEH48" s="65"/>
      <c r="GEI48" s="65"/>
      <c r="GEJ48" s="65"/>
      <c r="GEK48" s="65"/>
      <c r="GEL48" s="65"/>
      <c r="GEM48" s="65"/>
      <c r="GEN48" s="65"/>
      <c r="GEO48" s="65"/>
      <c r="GEP48" s="65"/>
      <c r="GEQ48" s="65"/>
      <c r="GER48" s="65"/>
      <c r="GES48" s="65"/>
      <c r="GET48" s="65"/>
      <c r="GEU48" s="65"/>
      <c r="GEV48" s="65"/>
      <c r="GEW48" s="65"/>
      <c r="GEX48" s="65"/>
      <c r="GEY48" s="65"/>
      <c r="GEZ48" s="65"/>
      <c r="GFA48" s="65"/>
      <c r="GFB48" s="65"/>
      <c r="GFC48" s="65"/>
      <c r="GFD48" s="65"/>
      <c r="GFE48" s="65"/>
      <c r="GFF48" s="65"/>
      <c r="GFG48" s="65"/>
      <c r="GFH48" s="65"/>
      <c r="GFI48" s="65"/>
      <c r="GFJ48" s="65"/>
      <c r="GFK48" s="65"/>
      <c r="GFL48" s="65"/>
      <c r="GFM48" s="65"/>
      <c r="GFN48" s="65"/>
      <c r="GFO48" s="65"/>
      <c r="GFP48" s="65"/>
      <c r="GFQ48" s="65"/>
      <c r="GFR48" s="65"/>
      <c r="GFS48" s="65"/>
      <c r="GFT48" s="65"/>
      <c r="GFU48" s="65"/>
      <c r="GFV48" s="65"/>
      <c r="GFW48" s="65"/>
      <c r="GFX48" s="65"/>
      <c r="GFY48" s="65"/>
      <c r="GFZ48" s="65"/>
      <c r="GGA48" s="65"/>
      <c r="GGB48" s="65"/>
      <c r="GGC48" s="65"/>
      <c r="GGD48" s="65"/>
      <c r="GGE48" s="65"/>
      <c r="GGF48" s="65"/>
      <c r="GGG48" s="65"/>
      <c r="GGH48" s="65"/>
      <c r="GGI48" s="65"/>
      <c r="GGJ48" s="65"/>
      <c r="GGK48" s="65"/>
      <c r="GGL48" s="65"/>
      <c r="GGM48" s="65"/>
      <c r="GGN48" s="65"/>
      <c r="GGO48" s="65"/>
      <c r="GGP48" s="65"/>
      <c r="GGQ48" s="65"/>
      <c r="GGR48" s="65"/>
      <c r="GGS48" s="65"/>
      <c r="GGT48" s="65"/>
      <c r="GGU48" s="65"/>
      <c r="GGV48" s="65"/>
      <c r="GGW48" s="65"/>
      <c r="GGX48" s="65"/>
      <c r="GGY48" s="65"/>
      <c r="GGZ48" s="65"/>
      <c r="GHA48" s="65"/>
      <c r="GHB48" s="65"/>
      <c r="GHC48" s="65"/>
      <c r="GHD48" s="65"/>
      <c r="GHE48" s="65"/>
      <c r="GHF48" s="65"/>
      <c r="GHG48" s="65"/>
      <c r="GHH48" s="65"/>
      <c r="GHI48" s="65"/>
      <c r="GHJ48" s="65"/>
      <c r="GHK48" s="65"/>
      <c r="GHL48" s="65"/>
      <c r="GHM48" s="65"/>
      <c r="GHN48" s="65"/>
      <c r="GHO48" s="65"/>
      <c r="GHP48" s="65"/>
      <c r="GHQ48" s="65"/>
      <c r="GHR48" s="65"/>
      <c r="GHS48" s="65"/>
      <c r="GHT48" s="65"/>
      <c r="GHU48" s="65"/>
      <c r="GHV48" s="65"/>
      <c r="GHW48" s="65"/>
      <c r="GHX48" s="65"/>
      <c r="GHY48" s="65"/>
      <c r="GHZ48" s="65"/>
      <c r="GIA48" s="65"/>
      <c r="GIB48" s="65"/>
      <c r="GIC48" s="65"/>
      <c r="GID48" s="65"/>
      <c r="GIE48" s="65"/>
      <c r="GIF48" s="65"/>
      <c r="GIG48" s="65"/>
      <c r="GIH48" s="65"/>
      <c r="GII48" s="65"/>
      <c r="GIJ48" s="65"/>
      <c r="GIK48" s="65"/>
      <c r="GIL48" s="65"/>
      <c r="GIM48" s="65"/>
      <c r="GIN48" s="65"/>
      <c r="GIO48" s="65"/>
      <c r="GIP48" s="65"/>
      <c r="GIQ48" s="65"/>
      <c r="GIR48" s="65"/>
      <c r="GIS48" s="65"/>
      <c r="GIT48" s="65"/>
      <c r="GIU48" s="65"/>
      <c r="GIV48" s="65"/>
      <c r="GIW48" s="65"/>
      <c r="GIX48" s="65"/>
      <c r="GIY48" s="65"/>
      <c r="GIZ48" s="65"/>
      <c r="GJA48" s="65"/>
      <c r="GJB48" s="65"/>
      <c r="GJC48" s="65"/>
      <c r="GJD48" s="65"/>
      <c r="GJE48" s="65"/>
      <c r="GJF48" s="65"/>
      <c r="GJG48" s="65"/>
      <c r="GJH48" s="65"/>
      <c r="GJI48" s="65"/>
      <c r="GJJ48" s="65"/>
      <c r="GJK48" s="65"/>
      <c r="GJL48" s="65"/>
      <c r="GJM48" s="65"/>
      <c r="GJN48" s="65"/>
      <c r="GJO48" s="65"/>
      <c r="GJP48" s="65"/>
      <c r="GJQ48" s="65"/>
      <c r="GJR48" s="65"/>
      <c r="GJS48" s="65"/>
      <c r="GJT48" s="65"/>
      <c r="GJU48" s="65"/>
      <c r="GJV48" s="65"/>
      <c r="GJW48" s="65"/>
      <c r="GJX48" s="65"/>
      <c r="GJY48" s="65"/>
      <c r="GJZ48" s="65"/>
      <c r="GKA48" s="65"/>
      <c r="GKB48" s="65"/>
      <c r="GKC48" s="65"/>
      <c r="GKD48" s="65"/>
      <c r="GKE48" s="65"/>
      <c r="GKF48" s="65"/>
      <c r="GKG48" s="65"/>
      <c r="GKH48" s="65"/>
      <c r="GKI48" s="65"/>
      <c r="GKJ48" s="65"/>
      <c r="GKK48" s="65"/>
      <c r="GKL48" s="65"/>
      <c r="GKM48" s="65"/>
      <c r="GKN48" s="65"/>
      <c r="GKO48" s="65"/>
      <c r="GKP48" s="65"/>
      <c r="GKQ48" s="65"/>
      <c r="GKR48" s="65"/>
      <c r="GKS48" s="65"/>
      <c r="GKT48" s="65"/>
      <c r="GKU48" s="65"/>
      <c r="GKV48" s="65"/>
      <c r="GKW48" s="65"/>
      <c r="GKX48" s="65"/>
      <c r="GKY48" s="65"/>
      <c r="GKZ48" s="65"/>
      <c r="GLA48" s="65"/>
      <c r="GLB48" s="65"/>
      <c r="GLC48" s="65"/>
      <c r="GLD48" s="65"/>
      <c r="GLE48" s="65"/>
      <c r="GLF48" s="65"/>
      <c r="GLG48" s="65"/>
      <c r="GLH48" s="65"/>
      <c r="GLI48" s="65"/>
      <c r="GLJ48" s="65"/>
      <c r="GLK48" s="65"/>
      <c r="GLL48" s="65"/>
      <c r="GLM48" s="65"/>
      <c r="GLN48" s="65"/>
      <c r="GLO48" s="65"/>
      <c r="GLP48" s="65"/>
      <c r="GLQ48" s="65"/>
      <c r="GLR48" s="65"/>
      <c r="GLS48" s="65"/>
      <c r="GLT48" s="65"/>
      <c r="GLU48" s="65"/>
      <c r="GLV48" s="65"/>
      <c r="GLW48" s="65"/>
      <c r="GLX48" s="65"/>
      <c r="GLY48" s="65"/>
      <c r="GLZ48" s="65"/>
      <c r="GMA48" s="65"/>
      <c r="GMB48" s="65"/>
      <c r="GMC48" s="65"/>
      <c r="GMD48" s="65"/>
      <c r="GME48" s="65"/>
      <c r="GMF48" s="65"/>
      <c r="GMG48" s="65"/>
      <c r="GMH48" s="65"/>
      <c r="GMI48" s="65"/>
      <c r="GMJ48" s="65"/>
      <c r="GMK48" s="65"/>
      <c r="GML48" s="65"/>
      <c r="GMM48" s="65"/>
      <c r="GMN48" s="65"/>
      <c r="GMO48" s="65"/>
      <c r="GMP48" s="65"/>
      <c r="GMQ48" s="65"/>
      <c r="GMR48" s="65"/>
      <c r="GMS48" s="65"/>
      <c r="GMT48" s="65"/>
      <c r="GMU48" s="65"/>
      <c r="GMV48" s="65"/>
      <c r="GMW48" s="65"/>
      <c r="GMX48" s="65"/>
      <c r="GMY48" s="65"/>
      <c r="GMZ48" s="65"/>
      <c r="GNA48" s="65"/>
      <c r="GNB48" s="65"/>
      <c r="GNC48" s="65"/>
      <c r="GND48" s="65"/>
      <c r="GNE48" s="65"/>
      <c r="GNF48" s="65"/>
      <c r="GNG48" s="65"/>
      <c r="GNH48" s="65"/>
      <c r="GNI48" s="65"/>
      <c r="GNJ48" s="65"/>
      <c r="GNK48" s="65"/>
      <c r="GNL48" s="65"/>
      <c r="GNM48" s="65"/>
      <c r="GNN48" s="65"/>
      <c r="GNO48" s="65"/>
      <c r="GNP48" s="65"/>
      <c r="GNQ48" s="65"/>
      <c r="GNR48" s="65"/>
      <c r="GNS48" s="65"/>
      <c r="GNT48" s="65"/>
      <c r="GNU48" s="65"/>
      <c r="GNV48" s="65"/>
      <c r="GNW48" s="65"/>
      <c r="GNX48" s="65"/>
      <c r="GNY48" s="65"/>
      <c r="GNZ48" s="65"/>
      <c r="GOA48" s="65"/>
      <c r="GOB48" s="65"/>
      <c r="GOC48" s="65"/>
      <c r="GOD48" s="65"/>
      <c r="GOE48" s="65"/>
      <c r="GOF48" s="65"/>
      <c r="GOG48" s="65"/>
      <c r="GOH48" s="65"/>
      <c r="GOI48" s="65"/>
      <c r="GOJ48" s="65"/>
      <c r="GOK48" s="65"/>
      <c r="GOL48" s="65"/>
      <c r="GOM48" s="65"/>
      <c r="GON48" s="65"/>
      <c r="GOO48" s="65"/>
      <c r="GOP48" s="65"/>
      <c r="GOQ48" s="65"/>
      <c r="GOR48" s="65"/>
      <c r="GOS48" s="65"/>
      <c r="GOT48" s="65"/>
      <c r="GOU48" s="65"/>
      <c r="GOV48" s="65"/>
      <c r="GOW48" s="65"/>
      <c r="GOX48" s="65"/>
      <c r="GOY48" s="65"/>
      <c r="GOZ48" s="65"/>
      <c r="GPA48" s="65"/>
      <c r="GPB48" s="65"/>
      <c r="GPC48" s="65"/>
      <c r="GPD48" s="65"/>
      <c r="GPE48" s="65"/>
      <c r="GPF48" s="65"/>
      <c r="GPG48" s="65"/>
      <c r="GPH48" s="65"/>
      <c r="GPI48" s="65"/>
      <c r="GPJ48" s="65"/>
      <c r="GPK48" s="65"/>
      <c r="GPL48" s="65"/>
      <c r="GPM48" s="65"/>
      <c r="GPN48" s="65"/>
      <c r="GPO48" s="65"/>
      <c r="GPP48" s="65"/>
      <c r="GPQ48" s="65"/>
      <c r="GPR48" s="65"/>
      <c r="GPS48" s="65"/>
      <c r="GPT48" s="65"/>
      <c r="GPU48" s="65"/>
      <c r="GPV48" s="65"/>
      <c r="GPW48" s="65"/>
      <c r="GPX48" s="65"/>
      <c r="GPY48" s="65"/>
      <c r="GPZ48" s="65"/>
      <c r="GQA48" s="65"/>
      <c r="GQB48" s="65"/>
      <c r="GQC48" s="65"/>
      <c r="GQD48" s="65"/>
      <c r="GQE48" s="65"/>
      <c r="GQF48" s="65"/>
      <c r="GQG48" s="65"/>
      <c r="GQH48" s="65"/>
      <c r="GQI48" s="65"/>
      <c r="GQJ48" s="65"/>
      <c r="GQK48" s="65"/>
      <c r="GQL48" s="65"/>
      <c r="GQM48" s="65"/>
      <c r="GQN48" s="65"/>
      <c r="GQO48" s="65"/>
      <c r="GQP48" s="65"/>
      <c r="GQQ48" s="65"/>
      <c r="GQR48" s="65"/>
      <c r="GQS48" s="65"/>
      <c r="GQT48" s="65"/>
      <c r="GQU48" s="65"/>
      <c r="GQV48" s="65"/>
      <c r="GQW48" s="65"/>
      <c r="GQX48" s="65"/>
      <c r="GQY48" s="65"/>
      <c r="GQZ48" s="65"/>
      <c r="GRA48" s="65"/>
      <c r="GRB48" s="65"/>
      <c r="GRC48" s="65"/>
      <c r="GRD48" s="65"/>
      <c r="GRE48" s="65"/>
      <c r="GRF48" s="65"/>
      <c r="GRG48" s="65"/>
      <c r="GRH48" s="65"/>
      <c r="GRI48" s="65"/>
      <c r="GRJ48" s="65"/>
      <c r="GRK48" s="65"/>
      <c r="GRL48" s="65"/>
      <c r="GRM48" s="65"/>
      <c r="GRN48" s="65"/>
      <c r="GRO48" s="65"/>
      <c r="GRP48" s="65"/>
      <c r="GRQ48" s="65"/>
      <c r="GRR48" s="65"/>
      <c r="GRS48" s="65"/>
      <c r="GRT48" s="65"/>
      <c r="GRU48" s="65"/>
      <c r="GRV48" s="65"/>
      <c r="GRW48" s="65"/>
      <c r="GRX48" s="65"/>
      <c r="GRY48" s="65"/>
      <c r="GRZ48" s="65"/>
      <c r="GSA48" s="65"/>
      <c r="GSB48" s="65"/>
      <c r="GSC48" s="65"/>
      <c r="GSD48" s="65"/>
      <c r="GSE48" s="65"/>
      <c r="GSF48" s="65"/>
      <c r="GSG48" s="65"/>
      <c r="GSH48" s="65"/>
      <c r="GSI48" s="65"/>
      <c r="GSJ48" s="65"/>
      <c r="GSK48" s="65"/>
      <c r="GSL48" s="65"/>
      <c r="GSM48" s="65"/>
      <c r="GSN48" s="65"/>
      <c r="GSO48" s="65"/>
      <c r="GSP48" s="65"/>
      <c r="GSQ48" s="65"/>
      <c r="GSR48" s="65"/>
      <c r="GSS48" s="65"/>
      <c r="GST48" s="65"/>
      <c r="GSU48" s="65"/>
      <c r="GSV48" s="65"/>
      <c r="GSW48" s="65"/>
      <c r="GSX48" s="65"/>
      <c r="GSY48" s="65"/>
      <c r="GSZ48" s="65"/>
      <c r="GTA48" s="65"/>
      <c r="GTB48" s="65"/>
      <c r="GTC48" s="65"/>
      <c r="GTD48" s="65"/>
      <c r="GTE48" s="65"/>
      <c r="GTF48" s="65"/>
      <c r="GTG48" s="65"/>
      <c r="GTH48" s="65"/>
      <c r="GTI48" s="65"/>
      <c r="GTJ48" s="65"/>
      <c r="GTK48" s="65"/>
      <c r="GTL48" s="65"/>
      <c r="GTM48" s="65"/>
      <c r="GTN48" s="65"/>
      <c r="GTO48" s="65"/>
      <c r="GTP48" s="65"/>
      <c r="GTQ48" s="65"/>
      <c r="GTR48" s="65"/>
      <c r="GTS48" s="65"/>
      <c r="GTT48" s="65"/>
      <c r="GTU48" s="65"/>
      <c r="GTV48" s="65"/>
      <c r="GTW48" s="65"/>
      <c r="GTX48" s="65"/>
      <c r="GTY48" s="65"/>
      <c r="GTZ48" s="65"/>
      <c r="GUA48" s="65"/>
      <c r="GUB48" s="65"/>
      <c r="GUC48" s="65"/>
      <c r="GUD48" s="65"/>
      <c r="GUE48" s="65"/>
      <c r="GUF48" s="65"/>
      <c r="GUG48" s="65"/>
      <c r="GUH48" s="65"/>
      <c r="GUI48" s="65"/>
      <c r="GUJ48" s="65"/>
      <c r="GUK48" s="65"/>
      <c r="GUL48" s="65"/>
      <c r="GUM48" s="65"/>
      <c r="GUN48" s="65"/>
      <c r="GUO48" s="65"/>
      <c r="GUP48" s="65"/>
      <c r="GUQ48" s="65"/>
      <c r="GUR48" s="65"/>
      <c r="GUS48" s="65"/>
      <c r="GUT48" s="65"/>
      <c r="GUU48" s="65"/>
      <c r="GUV48" s="65"/>
      <c r="GUW48" s="65"/>
      <c r="GUX48" s="65"/>
      <c r="GUY48" s="65"/>
      <c r="GUZ48" s="65"/>
      <c r="GVA48" s="65"/>
      <c r="GVB48" s="65"/>
      <c r="GVC48" s="65"/>
      <c r="GVD48" s="65"/>
      <c r="GVE48" s="65"/>
      <c r="GVF48" s="65"/>
      <c r="GVG48" s="65"/>
      <c r="GVH48" s="65"/>
      <c r="GVI48" s="65"/>
      <c r="GVJ48" s="65"/>
      <c r="GVK48" s="65"/>
      <c r="GVL48" s="65"/>
      <c r="GVM48" s="65"/>
      <c r="GVN48" s="65"/>
      <c r="GVO48" s="65"/>
      <c r="GVP48" s="65"/>
      <c r="GVQ48" s="65"/>
      <c r="GVR48" s="65"/>
      <c r="GVS48" s="65"/>
      <c r="GVT48" s="65"/>
      <c r="GVU48" s="65"/>
      <c r="GVV48" s="65"/>
      <c r="GVW48" s="65"/>
      <c r="GVX48" s="65"/>
      <c r="GVY48" s="65"/>
      <c r="GVZ48" s="65"/>
      <c r="GWA48" s="65"/>
      <c r="GWB48" s="65"/>
      <c r="GWC48" s="65"/>
      <c r="GWD48" s="65"/>
      <c r="GWE48" s="65"/>
      <c r="GWF48" s="65"/>
      <c r="GWG48" s="65"/>
      <c r="GWH48" s="65"/>
      <c r="GWI48" s="65"/>
      <c r="GWJ48" s="65"/>
      <c r="GWK48" s="65"/>
      <c r="GWL48" s="65"/>
      <c r="GWM48" s="65"/>
      <c r="GWN48" s="65"/>
      <c r="GWO48" s="65"/>
      <c r="GWP48" s="65"/>
      <c r="GWQ48" s="65"/>
      <c r="GWR48" s="65"/>
      <c r="GWS48" s="65"/>
      <c r="GWT48" s="65"/>
      <c r="GWU48" s="65"/>
      <c r="GWV48" s="65"/>
      <c r="GWW48" s="65"/>
      <c r="GWX48" s="65"/>
      <c r="GWY48" s="65"/>
      <c r="GWZ48" s="65"/>
      <c r="GXA48" s="65"/>
      <c r="GXB48" s="65"/>
      <c r="GXC48" s="65"/>
      <c r="GXD48" s="65"/>
      <c r="GXE48" s="65"/>
      <c r="GXF48" s="65"/>
      <c r="GXG48" s="65"/>
      <c r="GXH48" s="65"/>
      <c r="GXI48" s="65"/>
      <c r="GXJ48" s="65"/>
      <c r="GXK48" s="65"/>
      <c r="GXL48" s="65"/>
      <c r="GXM48" s="65"/>
      <c r="GXN48" s="65"/>
      <c r="GXO48" s="65"/>
      <c r="GXP48" s="65"/>
      <c r="GXQ48" s="65"/>
      <c r="GXR48" s="65"/>
      <c r="GXS48" s="65"/>
      <c r="GXT48" s="65"/>
      <c r="GXU48" s="65"/>
      <c r="GXV48" s="65"/>
      <c r="GXW48" s="65"/>
      <c r="GXX48" s="65"/>
      <c r="GXY48" s="65"/>
      <c r="GXZ48" s="65"/>
      <c r="GYA48" s="65"/>
      <c r="GYB48" s="65"/>
      <c r="GYC48" s="65"/>
      <c r="GYD48" s="65"/>
      <c r="GYE48" s="65"/>
      <c r="GYF48" s="65"/>
      <c r="GYG48" s="65"/>
      <c r="GYH48" s="65"/>
      <c r="GYI48" s="65"/>
      <c r="GYJ48" s="65"/>
      <c r="GYK48" s="65"/>
      <c r="GYL48" s="65"/>
      <c r="GYM48" s="65"/>
      <c r="GYN48" s="65"/>
      <c r="GYO48" s="65"/>
      <c r="GYP48" s="65"/>
      <c r="GYQ48" s="65"/>
      <c r="GYR48" s="65"/>
      <c r="GYS48" s="65"/>
      <c r="GYT48" s="65"/>
      <c r="GYU48" s="65"/>
      <c r="GYV48" s="65"/>
      <c r="GYW48" s="65"/>
      <c r="GYX48" s="65"/>
      <c r="GYY48" s="65"/>
      <c r="GYZ48" s="65"/>
      <c r="GZA48" s="65"/>
      <c r="GZB48" s="65"/>
      <c r="GZC48" s="65"/>
      <c r="GZD48" s="65"/>
      <c r="GZE48" s="65"/>
      <c r="GZF48" s="65"/>
      <c r="GZG48" s="65"/>
      <c r="GZH48" s="65"/>
      <c r="GZI48" s="65"/>
      <c r="GZJ48" s="65"/>
      <c r="GZK48" s="65"/>
      <c r="GZL48" s="65"/>
      <c r="GZM48" s="65"/>
      <c r="GZN48" s="65"/>
      <c r="GZO48" s="65"/>
      <c r="GZP48" s="65"/>
      <c r="GZQ48" s="65"/>
      <c r="GZR48" s="65"/>
      <c r="GZS48" s="65"/>
      <c r="GZT48" s="65"/>
      <c r="GZU48" s="65"/>
      <c r="GZV48" s="65"/>
      <c r="GZW48" s="65"/>
      <c r="GZX48" s="65"/>
      <c r="GZY48" s="65"/>
      <c r="GZZ48" s="65"/>
      <c r="HAA48" s="65"/>
      <c r="HAB48" s="65"/>
      <c r="HAC48" s="65"/>
      <c r="HAD48" s="65"/>
      <c r="HAE48" s="65"/>
      <c r="HAF48" s="65"/>
      <c r="HAG48" s="65"/>
      <c r="HAH48" s="65"/>
      <c r="HAI48" s="65"/>
      <c r="HAJ48" s="65"/>
      <c r="HAK48" s="65"/>
      <c r="HAL48" s="65"/>
      <c r="HAM48" s="65"/>
      <c r="HAN48" s="65"/>
      <c r="HAO48" s="65"/>
      <c r="HAP48" s="65"/>
      <c r="HAQ48" s="65"/>
      <c r="HAR48" s="65"/>
      <c r="HAS48" s="65"/>
      <c r="HAT48" s="65"/>
      <c r="HAU48" s="65"/>
      <c r="HAV48" s="65"/>
      <c r="HAW48" s="65"/>
      <c r="HAX48" s="65"/>
      <c r="HAY48" s="65"/>
      <c r="HAZ48" s="65"/>
      <c r="HBA48" s="65"/>
      <c r="HBB48" s="65"/>
      <c r="HBC48" s="65"/>
      <c r="HBD48" s="65"/>
      <c r="HBE48" s="65"/>
      <c r="HBF48" s="65"/>
      <c r="HBG48" s="65"/>
      <c r="HBH48" s="65"/>
      <c r="HBI48" s="65"/>
      <c r="HBJ48" s="65"/>
      <c r="HBK48" s="65"/>
      <c r="HBL48" s="65"/>
      <c r="HBM48" s="65"/>
      <c r="HBN48" s="65"/>
      <c r="HBO48" s="65"/>
      <c r="HBP48" s="65"/>
      <c r="HBQ48" s="65"/>
      <c r="HBR48" s="65"/>
      <c r="HBS48" s="65"/>
      <c r="HBT48" s="65"/>
      <c r="HBU48" s="65"/>
      <c r="HBV48" s="65"/>
      <c r="HBW48" s="65"/>
      <c r="HBX48" s="65"/>
      <c r="HBY48" s="65"/>
      <c r="HBZ48" s="65"/>
      <c r="HCA48" s="65"/>
      <c r="HCB48" s="65"/>
      <c r="HCC48" s="65"/>
      <c r="HCD48" s="65"/>
      <c r="HCE48" s="65"/>
      <c r="HCF48" s="65"/>
      <c r="HCG48" s="65"/>
      <c r="HCH48" s="65"/>
      <c r="HCI48" s="65"/>
      <c r="HCJ48" s="65"/>
      <c r="HCK48" s="65"/>
      <c r="HCL48" s="65"/>
      <c r="HCM48" s="65"/>
      <c r="HCN48" s="65"/>
      <c r="HCO48" s="65"/>
      <c r="HCP48" s="65"/>
      <c r="HCQ48" s="65"/>
      <c r="HCR48" s="65"/>
      <c r="HCS48" s="65"/>
      <c r="HCT48" s="65"/>
      <c r="HCU48" s="65"/>
      <c r="HCV48" s="65"/>
      <c r="HCW48" s="65"/>
      <c r="HCX48" s="65"/>
      <c r="HCY48" s="65"/>
      <c r="HCZ48" s="65"/>
      <c r="HDA48" s="65"/>
      <c r="HDB48" s="65"/>
      <c r="HDC48" s="65"/>
      <c r="HDD48" s="65"/>
      <c r="HDE48" s="65"/>
      <c r="HDF48" s="65"/>
      <c r="HDG48" s="65"/>
      <c r="HDH48" s="65"/>
      <c r="HDI48" s="65"/>
      <c r="HDJ48" s="65"/>
      <c r="HDK48" s="65"/>
      <c r="HDL48" s="65"/>
      <c r="HDM48" s="65"/>
      <c r="HDN48" s="65"/>
      <c r="HDO48" s="65"/>
      <c r="HDP48" s="65"/>
      <c r="HDQ48" s="65"/>
      <c r="HDR48" s="65"/>
      <c r="HDS48" s="65"/>
      <c r="HDT48" s="65"/>
      <c r="HDU48" s="65"/>
      <c r="HDV48" s="65"/>
      <c r="HDW48" s="65"/>
      <c r="HDX48" s="65"/>
      <c r="HDY48" s="65"/>
      <c r="HDZ48" s="65"/>
      <c r="HEA48" s="65"/>
      <c r="HEB48" s="65"/>
      <c r="HEC48" s="65"/>
      <c r="HED48" s="65"/>
      <c r="HEE48" s="65"/>
      <c r="HEF48" s="65"/>
      <c r="HEG48" s="65"/>
      <c r="HEH48" s="65"/>
      <c r="HEI48" s="65"/>
      <c r="HEJ48" s="65"/>
      <c r="HEK48" s="65"/>
      <c r="HEL48" s="65"/>
      <c r="HEM48" s="65"/>
      <c r="HEN48" s="65"/>
      <c r="HEO48" s="65"/>
      <c r="HEP48" s="65"/>
      <c r="HEQ48" s="65"/>
      <c r="HER48" s="65"/>
      <c r="HES48" s="65"/>
      <c r="HET48" s="65"/>
      <c r="HEU48" s="65"/>
      <c r="HEV48" s="65"/>
      <c r="HEW48" s="65"/>
      <c r="HEX48" s="65"/>
      <c r="HEY48" s="65"/>
      <c r="HEZ48" s="65"/>
      <c r="HFA48" s="65"/>
      <c r="HFB48" s="65"/>
      <c r="HFC48" s="65"/>
      <c r="HFD48" s="65"/>
      <c r="HFE48" s="65"/>
      <c r="HFF48" s="65"/>
      <c r="HFG48" s="65"/>
      <c r="HFH48" s="65"/>
      <c r="HFI48" s="65"/>
      <c r="HFJ48" s="65"/>
      <c r="HFK48" s="65"/>
      <c r="HFL48" s="65"/>
      <c r="HFM48" s="65"/>
      <c r="HFN48" s="65"/>
      <c r="HFO48" s="65"/>
      <c r="HFP48" s="65"/>
      <c r="HFQ48" s="65"/>
      <c r="HFR48" s="65"/>
      <c r="HFS48" s="65"/>
      <c r="HFT48" s="65"/>
      <c r="HFU48" s="65"/>
      <c r="HFV48" s="65"/>
      <c r="HFW48" s="65"/>
      <c r="HFX48" s="65"/>
      <c r="HFY48" s="65"/>
      <c r="HFZ48" s="65"/>
      <c r="HGA48" s="65"/>
      <c r="HGB48" s="65"/>
      <c r="HGC48" s="65"/>
      <c r="HGD48" s="65"/>
      <c r="HGE48" s="65"/>
      <c r="HGF48" s="65"/>
      <c r="HGG48" s="65"/>
      <c r="HGH48" s="65"/>
      <c r="HGI48" s="65"/>
      <c r="HGJ48" s="65"/>
      <c r="HGK48" s="65"/>
      <c r="HGL48" s="65"/>
      <c r="HGM48" s="65"/>
      <c r="HGN48" s="65"/>
      <c r="HGO48" s="65"/>
      <c r="HGP48" s="65"/>
      <c r="HGQ48" s="65"/>
      <c r="HGR48" s="65"/>
      <c r="HGS48" s="65"/>
      <c r="HGT48" s="65"/>
      <c r="HGU48" s="65"/>
      <c r="HGV48" s="65"/>
      <c r="HGW48" s="65"/>
      <c r="HGX48" s="65"/>
      <c r="HGY48" s="65"/>
      <c r="HGZ48" s="65"/>
      <c r="HHA48" s="65"/>
      <c r="HHB48" s="65"/>
      <c r="HHC48" s="65"/>
      <c r="HHD48" s="65"/>
      <c r="HHE48" s="65"/>
      <c r="HHF48" s="65"/>
      <c r="HHG48" s="65"/>
      <c r="HHH48" s="65"/>
      <c r="HHI48" s="65"/>
      <c r="HHJ48" s="65"/>
      <c r="HHK48" s="65"/>
      <c r="HHL48" s="65"/>
      <c r="HHM48" s="65"/>
      <c r="HHN48" s="65"/>
      <c r="HHO48" s="65"/>
      <c r="HHP48" s="65"/>
      <c r="HHQ48" s="65"/>
      <c r="HHR48" s="65"/>
      <c r="HHS48" s="65"/>
      <c r="HHT48" s="65"/>
      <c r="HHU48" s="65"/>
      <c r="HHV48" s="65"/>
      <c r="HHW48" s="65"/>
      <c r="HHX48" s="65"/>
      <c r="HHY48" s="65"/>
      <c r="HHZ48" s="65"/>
      <c r="HIA48" s="65"/>
      <c r="HIB48" s="65"/>
      <c r="HIC48" s="65"/>
      <c r="HID48" s="65"/>
      <c r="HIE48" s="65"/>
      <c r="HIF48" s="65"/>
      <c r="HIG48" s="65"/>
      <c r="HIH48" s="65"/>
      <c r="HII48" s="65"/>
      <c r="HIJ48" s="65"/>
      <c r="HIK48" s="65"/>
      <c r="HIL48" s="65"/>
      <c r="HIM48" s="65"/>
      <c r="HIN48" s="65"/>
      <c r="HIO48" s="65"/>
      <c r="HIP48" s="65"/>
      <c r="HIQ48" s="65"/>
      <c r="HIR48" s="65"/>
      <c r="HIS48" s="65"/>
      <c r="HIT48" s="65"/>
      <c r="HIU48" s="65"/>
      <c r="HIV48" s="65"/>
      <c r="HIW48" s="65"/>
      <c r="HIX48" s="65"/>
      <c r="HIY48" s="65"/>
      <c r="HIZ48" s="65"/>
      <c r="HJA48" s="65"/>
      <c r="HJB48" s="65"/>
      <c r="HJC48" s="65"/>
      <c r="HJD48" s="65"/>
      <c r="HJE48" s="65"/>
      <c r="HJF48" s="65"/>
      <c r="HJG48" s="65"/>
      <c r="HJH48" s="65"/>
      <c r="HJI48" s="65"/>
      <c r="HJJ48" s="65"/>
      <c r="HJK48" s="65"/>
      <c r="HJL48" s="65"/>
      <c r="HJM48" s="65"/>
      <c r="HJN48" s="65"/>
      <c r="HJO48" s="65"/>
      <c r="HJP48" s="65"/>
      <c r="HJQ48" s="65"/>
      <c r="HJR48" s="65"/>
      <c r="HJS48" s="65"/>
      <c r="HJT48" s="65"/>
      <c r="HJU48" s="65"/>
      <c r="HJV48" s="65"/>
      <c r="HJW48" s="65"/>
      <c r="HJX48" s="65"/>
      <c r="HJY48" s="65"/>
      <c r="HJZ48" s="65"/>
      <c r="HKA48" s="65"/>
      <c r="HKB48" s="65"/>
      <c r="HKC48" s="65"/>
      <c r="HKD48" s="65"/>
      <c r="HKE48" s="65"/>
      <c r="HKF48" s="65"/>
      <c r="HKG48" s="65"/>
      <c r="HKH48" s="65"/>
      <c r="HKI48" s="65"/>
      <c r="HKJ48" s="65"/>
      <c r="HKK48" s="65"/>
      <c r="HKL48" s="65"/>
      <c r="HKM48" s="65"/>
      <c r="HKN48" s="65"/>
      <c r="HKO48" s="65"/>
      <c r="HKP48" s="65"/>
      <c r="HKQ48" s="65"/>
      <c r="HKR48" s="65"/>
      <c r="HKS48" s="65"/>
      <c r="HKT48" s="65"/>
      <c r="HKU48" s="65"/>
      <c r="HKV48" s="65"/>
      <c r="HKW48" s="65"/>
      <c r="HKX48" s="65"/>
      <c r="HKY48" s="65"/>
      <c r="HKZ48" s="65"/>
      <c r="HLA48" s="65"/>
      <c r="HLB48" s="65"/>
      <c r="HLC48" s="65"/>
      <c r="HLD48" s="65"/>
      <c r="HLE48" s="65"/>
      <c r="HLF48" s="65"/>
      <c r="HLG48" s="65"/>
      <c r="HLH48" s="65"/>
      <c r="HLI48" s="65"/>
      <c r="HLJ48" s="65"/>
      <c r="HLK48" s="65"/>
      <c r="HLL48" s="65"/>
      <c r="HLM48" s="65"/>
      <c r="HLN48" s="65"/>
      <c r="HLO48" s="65"/>
      <c r="HLP48" s="65"/>
      <c r="HLQ48" s="65"/>
      <c r="HLR48" s="65"/>
      <c r="HLS48" s="65"/>
      <c r="HLT48" s="65"/>
      <c r="HLU48" s="65"/>
      <c r="HLV48" s="65"/>
      <c r="HLW48" s="65"/>
      <c r="HLX48" s="65"/>
      <c r="HLY48" s="65"/>
      <c r="HLZ48" s="65"/>
      <c r="HMA48" s="65"/>
      <c r="HMB48" s="65"/>
      <c r="HMC48" s="65"/>
      <c r="HMD48" s="65"/>
      <c r="HME48" s="65"/>
      <c r="HMF48" s="65"/>
      <c r="HMG48" s="65"/>
      <c r="HMH48" s="65"/>
      <c r="HMI48" s="65"/>
      <c r="HMJ48" s="65"/>
      <c r="HMK48" s="65"/>
      <c r="HML48" s="65"/>
      <c r="HMM48" s="65"/>
      <c r="HMN48" s="65"/>
      <c r="HMO48" s="65"/>
      <c r="HMP48" s="65"/>
      <c r="HMQ48" s="65"/>
      <c r="HMR48" s="65"/>
      <c r="HMS48" s="65"/>
      <c r="HMT48" s="65"/>
      <c r="HMU48" s="65"/>
      <c r="HMV48" s="65"/>
      <c r="HMW48" s="65"/>
      <c r="HMX48" s="65"/>
      <c r="HMY48" s="65"/>
      <c r="HMZ48" s="65"/>
      <c r="HNA48" s="65"/>
      <c r="HNB48" s="65"/>
      <c r="HNC48" s="65"/>
      <c r="HND48" s="65"/>
      <c r="HNE48" s="65"/>
      <c r="HNF48" s="65"/>
      <c r="HNG48" s="65"/>
      <c r="HNH48" s="65"/>
      <c r="HNI48" s="65"/>
      <c r="HNJ48" s="65"/>
      <c r="HNK48" s="65"/>
      <c r="HNL48" s="65"/>
      <c r="HNM48" s="65"/>
      <c r="HNN48" s="65"/>
      <c r="HNO48" s="65"/>
      <c r="HNP48" s="65"/>
      <c r="HNQ48" s="65"/>
      <c r="HNR48" s="65"/>
      <c r="HNS48" s="65"/>
      <c r="HNT48" s="65"/>
      <c r="HNU48" s="65"/>
      <c r="HNV48" s="65"/>
      <c r="HNW48" s="65"/>
      <c r="HNX48" s="65"/>
      <c r="HNY48" s="65"/>
      <c r="HNZ48" s="65"/>
      <c r="HOA48" s="65"/>
      <c r="HOB48" s="65"/>
      <c r="HOC48" s="65"/>
      <c r="HOD48" s="65"/>
      <c r="HOE48" s="65"/>
      <c r="HOF48" s="65"/>
      <c r="HOG48" s="65"/>
      <c r="HOH48" s="65"/>
      <c r="HOI48" s="65"/>
      <c r="HOJ48" s="65"/>
      <c r="HOK48" s="65"/>
      <c r="HOL48" s="65"/>
      <c r="HOM48" s="65"/>
      <c r="HON48" s="65"/>
      <c r="HOO48" s="65"/>
      <c r="HOP48" s="65"/>
      <c r="HOQ48" s="65"/>
      <c r="HOR48" s="65"/>
      <c r="HOS48" s="65"/>
      <c r="HOT48" s="65"/>
      <c r="HOU48" s="65"/>
      <c r="HOV48" s="65"/>
      <c r="HOW48" s="65"/>
      <c r="HOX48" s="65"/>
      <c r="HOY48" s="65"/>
      <c r="HOZ48" s="65"/>
      <c r="HPA48" s="65"/>
      <c r="HPB48" s="65"/>
      <c r="HPC48" s="65"/>
      <c r="HPD48" s="65"/>
      <c r="HPE48" s="65"/>
      <c r="HPF48" s="65"/>
      <c r="HPG48" s="65"/>
      <c r="HPH48" s="65"/>
      <c r="HPI48" s="65"/>
      <c r="HPJ48" s="65"/>
      <c r="HPK48" s="65"/>
      <c r="HPL48" s="65"/>
      <c r="HPM48" s="65"/>
      <c r="HPN48" s="65"/>
      <c r="HPO48" s="65"/>
      <c r="HPP48" s="65"/>
      <c r="HPQ48" s="65"/>
      <c r="HPR48" s="65"/>
      <c r="HPS48" s="65"/>
      <c r="HPT48" s="65"/>
      <c r="HPU48" s="65"/>
      <c r="HPV48" s="65"/>
      <c r="HPW48" s="65"/>
      <c r="HPX48" s="65"/>
      <c r="HPY48" s="65"/>
      <c r="HPZ48" s="65"/>
      <c r="HQA48" s="65"/>
      <c r="HQB48" s="65"/>
      <c r="HQC48" s="65"/>
      <c r="HQD48" s="65"/>
      <c r="HQE48" s="65"/>
      <c r="HQF48" s="65"/>
      <c r="HQG48" s="65"/>
      <c r="HQH48" s="65"/>
      <c r="HQI48" s="65"/>
      <c r="HQJ48" s="65"/>
      <c r="HQK48" s="65"/>
      <c r="HQL48" s="65"/>
      <c r="HQM48" s="65"/>
      <c r="HQN48" s="65"/>
      <c r="HQO48" s="65"/>
      <c r="HQP48" s="65"/>
      <c r="HQQ48" s="65"/>
      <c r="HQR48" s="65"/>
      <c r="HQS48" s="65"/>
      <c r="HQT48" s="65"/>
      <c r="HQU48" s="65"/>
      <c r="HQV48" s="65"/>
      <c r="HQW48" s="65"/>
      <c r="HQX48" s="65"/>
      <c r="HQY48" s="65"/>
      <c r="HQZ48" s="65"/>
      <c r="HRA48" s="65"/>
      <c r="HRB48" s="65"/>
      <c r="HRC48" s="65"/>
      <c r="HRD48" s="65"/>
      <c r="HRE48" s="65"/>
      <c r="HRF48" s="65"/>
      <c r="HRG48" s="65"/>
      <c r="HRH48" s="65"/>
      <c r="HRI48" s="65"/>
      <c r="HRJ48" s="65"/>
      <c r="HRK48" s="65"/>
      <c r="HRL48" s="65"/>
      <c r="HRM48" s="65"/>
      <c r="HRN48" s="65"/>
      <c r="HRO48" s="65"/>
      <c r="HRP48" s="65"/>
      <c r="HRQ48" s="65"/>
      <c r="HRR48" s="65"/>
      <c r="HRS48" s="65"/>
      <c r="HRT48" s="65"/>
      <c r="HRU48" s="65"/>
      <c r="HRV48" s="65"/>
      <c r="HRW48" s="65"/>
      <c r="HRX48" s="65"/>
      <c r="HRY48" s="65"/>
      <c r="HRZ48" s="65"/>
      <c r="HSA48" s="65"/>
      <c r="HSB48" s="65"/>
      <c r="HSC48" s="65"/>
      <c r="HSD48" s="65"/>
      <c r="HSE48" s="65"/>
      <c r="HSF48" s="65"/>
      <c r="HSG48" s="65"/>
      <c r="HSH48" s="65"/>
      <c r="HSI48" s="65"/>
      <c r="HSJ48" s="65"/>
      <c r="HSK48" s="65"/>
      <c r="HSL48" s="65"/>
      <c r="HSM48" s="65"/>
      <c r="HSN48" s="65"/>
      <c r="HSO48" s="65"/>
      <c r="HSP48" s="65"/>
      <c r="HSQ48" s="65"/>
      <c r="HSR48" s="65"/>
      <c r="HSS48" s="65"/>
      <c r="HST48" s="65"/>
      <c r="HSU48" s="65"/>
      <c r="HSV48" s="65"/>
      <c r="HSW48" s="65"/>
      <c r="HSX48" s="65"/>
      <c r="HSY48" s="65"/>
      <c r="HSZ48" s="65"/>
      <c r="HTA48" s="65"/>
      <c r="HTB48" s="65"/>
      <c r="HTC48" s="65"/>
      <c r="HTD48" s="65"/>
      <c r="HTE48" s="65"/>
      <c r="HTF48" s="65"/>
      <c r="HTG48" s="65"/>
      <c r="HTH48" s="65"/>
      <c r="HTI48" s="65"/>
      <c r="HTJ48" s="65"/>
      <c r="HTK48" s="65"/>
      <c r="HTL48" s="65"/>
      <c r="HTM48" s="65"/>
      <c r="HTN48" s="65"/>
      <c r="HTO48" s="65"/>
      <c r="HTP48" s="65"/>
      <c r="HTQ48" s="65"/>
      <c r="HTR48" s="65"/>
      <c r="HTS48" s="65"/>
      <c r="HTT48" s="65"/>
      <c r="HTU48" s="65"/>
      <c r="HTV48" s="65"/>
      <c r="HTW48" s="65"/>
      <c r="HTX48" s="65"/>
      <c r="HTY48" s="65"/>
      <c r="HTZ48" s="65"/>
      <c r="HUA48" s="65"/>
      <c r="HUB48" s="65"/>
      <c r="HUC48" s="65"/>
      <c r="HUD48" s="65"/>
      <c r="HUE48" s="65"/>
      <c r="HUF48" s="65"/>
      <c r="HUG48" s="65"/>
      <c r="HUH48" s="65"/>
      <c r="HUI48" s="65"/>
      <c r="HUJ48" s="65"/>
      <c r="HUK48" s="65"/>
      <c r="HUL48" s="65"/>
      <c r="HUM48" s="65"/>
      <c r="HUN48" s="65"/>
      <c r="HUO48" s="65"/>
      <c r="HUP48" s="65"/>
      <c r="HUQ48" s="65"/>
      <c r="HUR48" s="65"/>
      <c r="HUS48" s="65"/>
      <c r="HUT48" s="65"/>
      <c r="HUU48" s="65"/>
      <c r="HUV48" s="65"/>
      <c r="HUW48" s="65"/>
      <c r="HUX48" s="65"/>
      <c r="HUY48" s="65"/>
      <c r="HUZ48" s="65"/>
      <c r="HVA48" s="65"/>
      <c r="HVB48" s="65"/>
      <c r="HVC48" s="65"/>
      <c r="HVD48" s="65"/>
      <c r="HVE48" s="65"/>
      <c r="HVF48" s="65"/>
      <c r="HVG48" s="65"/>
      <c r="HVH48" s="65"/>
      <c r="HVI48" s="65"/>
      <c r="HVJ48" s="65"/>
      <c r="HVK48" s="65"/>
      <c r="HVL48" s="65"/>
      <c r="HVM48" s="65"/>
      <c r="HVN48" s="65"/>
      <c r="HVO48" s="65"/>
      <c r="HVP48" s="65"/>
      <c r="HVQ48" s="65"/>
      <c r="HVR48" s="65"/>
      <c r="HVS48" s="65"/>
      <c r="HVT48" s="65"/>
      <c r="HVU48" s="65"/>
      <c r="HVV48" s="65"/>
      <c r="HVW48" s="65"/>
      <c r="HVX48" s="65"/>
      <c r="HVY48" s="65"/>
      <c r="HVZ48" s="65"/>
      <c r="HWA48" s="65"/>
      <c r="HWB48" s="65"/>
      <c r="HWC48" s="65"/>
      <c r="HWD48" s="65"/>
      <c r="HWE48" s="65"/>
      <c r="HWF48" s="65"/>
      <c r="HWG48" s="65"/>
      <c r="HWH48" s="65"/>
      <c r="HWI48" s="65"/>
      <c r="HWJ48" s="65"/>
      <c r="HWK48" s="65"/>
      <c r="HWL48" s="65"/>
      <c r="HWM48" s="65"/>
      <c r="HWN48" s="65"/>
      <c r="HWO48" s="65"/>
      <c r="HWP48" s="65"/>
      <c r="HWQ48" s="65"/>
      <c r="HWR48" s="65"/>
      <c r="HWS48" s="65"/>
      <c r="HWT48" s="65"/>
      <c r="HWU48" s="65"/>
      <c r="HWV48" s="65"/>
      <c r="HWW48" s="65"/>
      <c r="HWX48" s="65"/>
      <c r="HWY48" s="65"/>
      <c r="HWZ48" s="65"/>
      <c r="HXA48" s="65"/>
      <c r="HXB48" s="65"/>
      <c r="HXC48" s="65"/>
      <c r="HXD48" s="65"/>
      <c r="HXE48" s="65"/>
      <c r="HXF48" s="65"/>
      <c r="HXG48" s="65"/>
      <c r="HXH48" s="65"/>
      <c r="HXI48" s="65"/>
      <c r="HXJ48" s="65"/>
      <c r="HXK48" s="65"/>
      <c r="HXL48" s="65"/>
      <c r="HXM48" s="65"/>
      <c r="HXN48" s="65"/>
      <c r="HXO48" s="65"/>
      <c r="HXP48" s="65"/>
      <c r="HXQ48" s="65"/>
      <c r="HXR48" s="65"/>
      <c r="HXS48" s="65"/>
      <c r="HXT48" s="65"/>
      <c r="HXU48" s="65"/>
      <c r="HXV48" s="65"/>
      <c r="HXW48" s="65"/>
      <c r="HXX48" s="65"/>
      <c r="HXY48" s="65"/>
      <c r="HXZ48" s="65"/>
      <c r="HYA48" s="65"/>
      <c r="HYB48" s="65"/>
      <c r="HYC48" s="65"/>
      <c r="HYD48" s="65"/>
      <c r="HYE48" s="65"/>
      <c r="HYF48" s="65"/>
      <c r="HYG48" s="65"/>
      <c r="HYH48" s="65"/>
      <c r="HYI48" s="65"/>
      <c r="HYJ48" s="65"/>
      <c r="HYK48" s="65"/>
      <c r="HYL48" s="65"/>
      <c r="HYM48" s="65"/>
      <c r="HYN48" s="65"/>
      <c r="HYO48" s="65"/>
      <c r="HYP48" s="65"/>
      <c r="HYQ48" s="65"/>
      <c r="HYR48" s="65"/>
      <c r="HYS48" s="65"/>
      <c r="HYT48" s="65"/>
      <c r="HYU48" s="65"/>
      <c r="HYV48" s="65"/>
      <c r="HYW48" s="65"/>
      <c r="HYX48" s="65"/>
      <c r="HYY48" s="65"/>
      <c r="HYZ48" s="65"/>
      <c r="HZA48" s="65"/>
      <c r="HZB48" s="65"/>
      <c r="HZC48" s="65"/>
      <c r="HZD48" s="65"/>
      <c r="HZE48" s="65"/>
      <c r="HZF48" s="65"/>
      <c r="HZG48" s="65"/>
      <c r="HZH48" s="65"/>
      <c r="HZI48" s="65"/>
      <c r="HZJ48" s="65"/>
      <c r="HZK48" s="65"/>
      <c r="HZL48" s="65"/>
      <c r="HZM48" s="65"/>
      <c r="HZN48" s="65"/>
      <c r="HZO48" s="65"/>
      <c r="HZP48" s="65"/>
      <c r="HZQ48" s="65"/>
      <c r="HZR48" s="65"/>
      <c r="HZS48" s="65"/>
      <c r="HZT48" s="65"/>
      <c r="HZU48" s="65"/>
      <c r="HZV48" s="65"/>
      <c r="HZW48" s="65"/>
      <c r="HZX48" s="65"/>
      <c r="HZY48" s="65"/>
      <c r="HZZ48" s="65"/>
      <c r="IAA48" s="65"/>
      <c r="IAB48" s="65"/>
      <c r="IAC48" s="65"/>
      <c r="IAD48" s="65"/>
      <c r="IAE48" s="65"/>
      <c r="IAF48" s="65"/>
      <c r="IAG48" s="65"/>
      <c r="IAH48" s="65"/>
      <c r="IAI48" s="65"/>
      <c r="IAJ48" s="65"/>
      <c r="IAK48" s="65"/>
      <c r="IAL48" s="65"/>
      <c r="IAM48" s="65"/>
      <c r="IAN48" s="65"/>
      <c r="IAO48" s="65"/>
      <c r="IAP48" s="65"/>
      <c r="IAQ48" s="65"/>
      <c r="IAR48" s="65"/>
      <c r="IAS48" s="65"/>
      <c r="IAT48" s="65"/>
      <c r="IAU48" s="65"/>
      <c r="IAV48" s="65"/>
      <c r="IAW48" s="65"/>
      <c r="IAX48" s="65"/>
      <c r="IAY48" s="65"/>
      <c r="IAZ48" s="65"/>
      <c r="IBA48" s="65"/>
      <c r="IBB48" s="65"/>
      <c r="IBC48" s="65"/>
      <c r="IBD48" s="65"/>
      <c r="IBE48" s="65"/>
      <c r="IBF48" s="65"/>
      <c r="IBG48" s="65"/>
      <c r="IBH48" s="65"/>
      <c r="IBI48" s="65"/>
      <c r="IBJ48" s="65"/>
      <c r="IBK48" s="65"/>
      <c r="IBL48" s="65"/>
      <c r="IBM48" s="65"/>
      <c r="IBN48" s="65"/>
      <c r="IBO48" s="65"/>
      <c r="IBP48" s="65"/>
      <c r="IBQ48" s="65"/>
      <c r="IBR48" s="65"/>
      <c r="IBS48" s="65"/>
      <c r="IBT48" s="65"/>
      <c r="IBU48" s="65"/>
      <c r="IBV48" s="65"/>
      <c r="IBW48" s="65"/>
      <c r="IBX48" s="65"/>
      <c r="IBY48" s="65"/>
      <c r="IBZ48" s="65"/>
      <c r="ICA48" s="65"/>
      <c r="ICB48" s="65"/>
      <c r="ICC48" s="65"/>
      <c r="ICD48" s="65"/>
      <c r="ICE48" s="65"/>
      <c r="ICF48" s="65"/>
      <c r="ICG48" s="65"/>
      <c r="ICH48" s="65"/>
      <c r="ICI48" s="65"/>
      <c r="ICJ48" s="65"/>
      <c r="ICK48" s="65"/>
      <c r="ICL48" s="65"/>
      <c r="ICM48" s="65"/>
      <c r="ICN48" s="65"/>
      <c r="ICO48" s="65"/>
      <c r="ICP48" s="65"/>
      <c r="ICQ48" s="65"/>
      <c r="ICR48" s="65"/>
      <c r="ICS48" s="65"/>
      <c r="ICT48" s="65"/>
      <c r="ICU48" s="65"/>
      <c r="ICV48" s="65"/>
      <c r="ICW48" s="65"/>
      <c r="ICX48" s="65"/>
      <c r="ICY48" s="65"/>
      <c r="ICZ48" s="65"/>
      <c r="IDA48" s="65"/>
      <c r="IDB48" s="65"/>
      <c r="IDC48" s="65"/>
      <c r="IDD48" s="65"/>
      <c r="IDE48" s="65"/>
      <c r="IDF48" s="65"/>
      <c r="IDG48" s="65"/>
      <c r="IDH48" s="65"/>
      <c r="IDI48" s="65"/>
      <c r="IDJ48" s="65"/>
      <c r="IDK48" s="65"/>
      <c r="IDL48" s="65"/>
      <c r="IDM48" s="65"/>
      <c r="IDN48" s="65"/>
      <c r="IDO48" s="65"/>
      <c r="IDP48" s="65"/>
      <c r="IDQ48" s="65"/>
      <c r="IDR48" s="65"/>
      <c r="IDS48" s="65"/>
      <c r="IDT48" s="65"/>
      <c r="IDU48" s="65"/>
      <c r="IDV48" s="65"/>
      <c r="IDW48" s="65"/>
      <c r="IDX48" s="65"/>
      <c r="IDY48" s="65"/>
      <c r="IDZ48" s="65"/>
      <c r="IEA48" s="65"/>
      <c r="IEB48" s="65"/>
      <c r="IEC48" s="65"/>
      <c r="IED48" s="65"/>
      <c r="IEE48" s="65"/>
      <c r="IEF48" s="65"/>
      <c r="IEG48" s="65"/>
      <c r="IEH48" s="65"/>
      <c r="IEI48" s="65"/>
      <c r="IEJ48" s="65"/>
      <c r="IEK48" s="65"/>
      <c r="IEL48" s="65"/>
      <c r="IEM48" s="65"/>
      <c r="IEN48" s="65"/>
      <c r="IEO48" s="65"/>
      <c r="IEP48" s="65"/>
      <c r="IEQ48" s="65"/>
      <c r="IER48" s="65"/>
      <c r="IES48" s="65"/>
      <c r="IET48" s="65"/>
      <c r="IEU48" s="65"/>
      <c r="IEV48" s="65"/>
      <c r="IEW48" s="65"/>
      <c r="IEX48" s="65"/>
      <c r="IEY48" s="65"/>
      <c r="IEZ48" s="65"/>
      <c r="IFA48" s="65"/>
      <c r="IFB48" s="65"/>
      <c r="IFC48" s="65"/>
      <c r="IFD48" s="65"/>
      <c r="IFE48" s="65"/>
      <c r="IFF48" s="65"/>
      <c r="IFG48" s="65"/>
      <c r="IFH48" s="65"/>
      <c r="IFI48" s="65"/>
      <c r="IFJ48" s="65"/>
      <c r="IFK48" s="65"/>
      <c r="IFL48" s="65"/>
      <c r="IFM48" s="65"/>
      <c r="IFN48" s="65"/>
      <c r="IFO48" s="65"/>
      <c r="IFP48" s="65"/>
      <c r="IFQ48" s="65"/>
      <c r="IFR48" s="65"/>
      <c r="IFS48" s="65"/>
      <c r="IFT48" s="65"/>
      <c r="IFU48" s="65"/>
      <c r="IFV48" s="65"/>
      <c r="IFW48" s="65"/>
      <c r="IFX48" s="65"/>
      <c r="IFY48" s="65"/>
      <c r="IFZ48" s="65"/>
      <c r="IGA48" s="65"/>
      <c r="IGB48" s="65"/>
      <c r="IGC48" s="65"/>
      <c r="IGD48" s="65"/>
      <c r="IGE48" s="65"/>
      <c r="IGF48" s="65"/>
      <c r="IGG48" s="65"/>
      <c r="IGH48" s="65"/>
      <c r="IGI48" s="65"/>
      <c r="IGJ48" s="65"/>
      <c r="IGK48" s="65"/>
      <c r="IGL48" s="65"/>
      <c r="IGM48" s="65"/>
      <c r="IGN48" s="65"/>
      <c r="IGO48" s="65"/>
      <c r="IGP48" s="65"/>
      <c r="IGQ48" s="65"/>
      <c r="IGR48" s="65"/>
      <c r="IGS48" s="65"/>
      <c r="IGT48" s="65"/>
      <c r="IGU48" s="65"/>
      <c r="IGV48" s="65"/>
      <c r="IGW48" s="65"/>
      <c r="IGX48" s="65"/>
      <c r="IGY48" s="65"/>
      <c r="IGZ48" s="65"/>
      <c r="IHA48" s="65"/>
      <c r="IHB48" s="65"/>
      <c r="IHC48" s="65"/>
      <c r="IHD48" s="65"/>
      <c r="IHE48" s="65"/>
      <c r="IHF48" s="65"/>
      <c r="IHG48" s="65"/>
      <c r="IHH48" s="65"/>
      <c r="IHI48" s="65"/>
      <c r="IHJ48" s="65"/>
      <c r="IHK48" s="65"/>
      <c r="IHL48" s="65"/>
      <c r="IHM48" s="65"/>
      <c r="IHN48" s="65"/>
      <c r="IHO48" s="65"/>
      <c r="IHP48" s="65"/>
      <c r="IHQ48" s="65"/>
      <c r="IHR48" s="65"/>
      <c r="IHS48" s="65"/>
      <c r="IHT48" s="65"/>
      <c r="IHU48" s="65"/>
      <c r="IHV48" s="65"/>
      <c r="IHW48" s="65"/>
      <c r="IHX48" s="65"/>
      <c r="IHY48" s="65"/>
      <c r="IHZ48" s="65"/>
      <c r="IIA48" s="65"/>
      <c r="IIB48" s="65"/>
      <c r="IIC48" s="65"/>
      <c r="IID48" s="65"/>
      <c r="IIE48" s="65"/>
      <c r="IIF48" s="65"/>
      <c r="IIG48" s="65"/>
      <c r="IIH48" s="65"/>
      <c r="III48" s="65"/>
      <c r="IIJ48" s="65"/>
      <c r="IIK48" s="65"/>
      <c r="IIL48" s="65"/>
      <c r="IIM48" s="65"/>
      <c r="IIN48" s="65"/>
      <c r="IIO48" s="65"/>
      <c r="IIP48" s="65"/>
      <c r="IIQ48" s="65"/>
      <c r="IIR48" s="65"/>
      <c r="IIS48" s="65"/>
      <c r="IIT48" s="65"/>
      <c r="IIU48" s="65"/>
      <c r="IIV48" s="65"/>
      <c r="IIW48" s="65"/>
      <c r="IIX48" s="65"/>
      <c r="IIY48" s="65"/>
      <c r="IIZ48" s="65"/>
      <c r="IJA48" s="65"/>
      <c r="IJB48" s="65"/>
      <c r="IJC48" s="65"/>
      <c r="IJD48" s="65"/>
      <c r="IJE48" s="65"/>
      <c r="IJF48" s="65"/>
      <c r="IJG48" s="65"/>
      <c r="IJH48" s="65"/>
      <c r="IJI48" s="65"/>
      <c r="IJJ48" s="65"/>
      <c r="IJK48" s="65"/>
      <c r="IJL48" s="65"/>
      <c r="IJM48" s="65"/>
      <c r="IJN48" s="65"/>
      <c r="IJO48" s="65"/>
      <c r="IJP48" s="65"/>
      <c r="IJQ48" s="65"/>
      <c r="IJR48" s="65"/>
      <c r="IJS48" s="65"/>
      <c r="IJT48" s="65"/>
      <c r="IJU48" s="65"/>
      <c r="IJV48" s="65"/>
      <c r="IJW48" s="65"/>
      <c r="IJX48" s="65"/>
      <c r="IJY48" s="65"/>
      <c r="IJZ48" s="65"/>
      <c r="IKA48" s="65"/>
      <c r="IKB48" s="65"/>
      <c r="IKC48" s="65"/>
      <c r="IKD48" s="65"/>
      <c r="IKE48" s="65"/>
      <c r="IKF48" s="65"/>
      <c r="IKG48" s="65"/>
      <c r="IKH48" s="65"/>
      <c r="IKI48" s="65"/>
      <c r="IKJ48" s="65"/>
      <c r="IKK48" s="65"/>
      <c r="IKL48" s="65"/>
      <c r="IKM48" s="65"/>
      <c r="IKN48" s="65"/>
      <c r="IKO48" s="65"/>
      <c r="IKP48" s="65"/>
      <c r="IKQ48" s="65"/>
      <c r="IKR48" s="65"/>
      <c r="IKS48" s="65"/>
      <c r="IKT48" s="65"/>
      <c r="IKU48" s="65"/>
      <c r="IKV48" s="65"/>
      <c r="IKW48" s="65"/>
      <c r="IKX48" s="65"/>
      <c r="IKY48" s="65"/>
      <c r="IKZ48" s="65"/>
      <c r="ILA48" s="65"/>
      <c r="ILB48" s="65"/>
      <c r="ILC48" s="65"/>
      <c r="ILD48" s="65"/>
      <c r="ILE48" s="65"/>
      <c r="ILF48" s="65"/>
      <c r="ILG48" s="65"/>
      <c r="ILH48" s="65"/>
      <c r="ILI48" s="65"/>
      <c r="ILJ48" s="65"/>
      <c r="ILK48" s="65"/>
      <c r="ILL48" s="65"/>
      <c r="ILM48" s="65"/>
      <c r="ILN48" s="65"/>
      <c r="ILO48" s="65"/>
      <c r="ILP48" s="65"/>
      <c r="ILQ48" s="65"/>
      <c r="ILR48" s="65"/>
      <c r="ILS48" s="65"/>
      <c r="ILT48" s="65"/>
      <c r="ILU48" s="65"/>
      <c r="ILV48" s="65"/>
      <c r="ILW48" s="65"/>
      <c r="ILX48" s="65"/>
      <c r="ILY48" s="65"/>
      <c r="ILZ48" s="65"/>
      <c r="IMA48" s="65"/>
      <c r="IMB48" s="65"/>
      <c r="IMC48" s="65"/>
      <c r="IMD48" s="65"/>
      <c r="IME48" s="65"/>
      <c r="IMF48" s="65"/>
      <c r="IMG48" s="65"/>
      <c r="IMH48" s="65"/>
      <c r="IMI48" s="65"/>
      <c r="IMJ48" s="65"/>
      <c r="IMK48" s="65"/>
      <c r="IML48" s="65"/>
      <c r="IMM48" s="65"/>
      <c r="IMN48" s="65"/>
      <c r="IMO48" s="65"/>
      <c r="IMP48" s="65"/>
      <c r="IMQ48" s="65"/>
      <c r="IMR48" s="65"/>
      <c r="IMS48" s="65"/>
      <c r="IMT48" s="65"/>
      <c r="IMU48" s="65"/>
      <c r="IMV48" s="65"/>
      <c r="IMW48" s="65"/>
      <c r="IMX48" s="65"/>
      <c r="IMY48" s="65"/>
      <c r="IMZ48" s="65"/>
      <c r="INA48" s="65"/>
      <c r="INB48" s="65"/>
      <c r="INC48" s="65"/>
      <c r="IND48" s="65"/>
      <c r="INE48" s="65"/>
      <c r="INF48" s="65"/>
      <c r="ING48" s="65"/>
      <c r="INH48" s="65"/>
      <c r="INI48" s="65"/>
      <c r="INJ48" s="65"/>
      <c r="INK48" s="65"/>
      <c r="INL48" s="65"/>
      <c r="INM48" s="65"/>
      <c r="INN48" s="65"/>
      <c r="INO48" s="65"/>
      <c r="INP48" s="65"/>
      <c r="INQ48" s="65"/>
      <c r="INR48" s="65"/>
      <c r="INS48" s="65"/>
      <c r="INT48" s="65"/>
      <c r="INU48" s="65"/>
      <c r="INV48" s="65"/>
      <c r="INW48" s="65"/>
      <c r="INX48" s="65"/>
      <c r="INY48" s="65"/>
      <c r="INZ48" s="65"/>
      <c r="IOA48" s="65"/>
      <c r="IOB48" s="65"/>
      <c r="IOC48" s="65"/>
      <c r="IOD48" s="65"/>
      <c r="IOE48" s="65"/>
      <c r="IOF48" s="65"/>
      <c r="IOG48" s="65"/>
      <c r="IOH48" s="65"/>
      <c r="IOI48" s="65"/>
      <c r="IOJ48" s="65"/>
      <c r="IOK48" s="65"/>
      <c r="IOL48" s="65"/>
      <c r="IOM48" s="65"/>
      <c r="ION48" s="65"/>
      <c r="IOO48" s="65"/>
      <c r="IOP48" s="65"/>
      <c r="IOQ48" s="65"/>
      <c r="IOR48" s="65"/>
      <c r="IOS48" s="65"/>
      <c r="IOT48" s="65"/>
      <c r="IOU48" s="65"/>
      <c r="IOV48" s="65"/>
      <c r="IOW48" s="65"/>
      <c r="IOX48" s="65"/>
      <c r="IOY48" s="65"/>
      <c r="IOZ48" s="65"/>
      <c r="IPA48" s="65"/>
      <c r="IPB48" s="65"/>
      <c r="IPC48" s="65"/>
      <c r="IPD48" s="65"/>
      <c r="IPE48" s="65"/>
      <c r="IPF48" s="65"/>
      <c r="IPG48" s="65"/>
      <c r="IPH48" s="65"/>
      <c r="IPI48" s="65"/>
      <c r="IPJ48" s="65"/>
      <c r="IPK48" s="65"/>
      <c r="IPL48" s="65"/>
      <c r="IPM48" s="65"/>
      <c r="IPN48" s="65"/>
      <c r="IPO48" s="65"/>
      <c r="IPP48" s="65"/>
      <c r="IPQ48" s="65"/>
      <c r="IPR48" s="65"/>
      <c r="IPS48" s="65"/>
      <c r="IPT48" s="65"/>
      <c r="IPU48" s="65"/>
      <c r="IPV48" s="65"/>
      <c r="IPW48" s="65"/>
      <c r="IPX48" s="65"/>
      <c r="IPY48" s="65"/>
      <c r="IPZ48" s="65"/>
      <c r="IQA48" s="65"/>
      <c r="IQB48" s="65"/>
      <c r="IQC48" s="65"/>
      <c r="IQD48" s="65"/>
      <c r="IQE48" s="65"/>
      <c r="IQF48" s="65"/>
      <c r="IQG48" s="65"/>
      <c r="IQH48" s="65"/>
      <c r="IQI48" s="65"/>
      <c r="IQJ48" s="65"/>
      <c r="IQK48" s="65"/>
      <c r="IQL48" s="65"/>
      <c r="IQM48" s="65"/>
      <c r="IQN48" s="65"/>
      <c r="IQO48" s="65"/>
      <c r="IQP48" s="65"/>
      <c r="IQQ48" s="65"/>
      <c r="IQR48" s="65"/>
      <c r="IQS48" s="65"/>
      <c r="IQT48" s="65"/>
      <c r="IQU48" s="65"/>
      <c r="IQV48" s="65"/>
      <c r="IQW48" s="65"/>
      <c r="IQX48" s="65"/>
      <c r="IQY48" s="65"/>
      <c r="IQZ48" s="65"/>
      <c r="IRA48" s="65"/>
      <c r="IRB48" s="65"/>
      <c r="IRC48" s="65"/>
      <c r="IRD48" s="65"/>
      <c r="IRE48" s="65"/>
      <c r="IRF48" s="65"/>
      <c r="IRG48" s="65"/>
      <c r="IRH48" s="65"/>
      <c r="IRI48" s="65"/>
      <c r="IRJ48" s="65"/>
      <c r="IRK48" s="65"/>
      <c r="IRL48" s="65"/>
      <c r="IRM48" s="65"/>
      <c r="IRN48" s="65"/>
      <c r="IRO48" s="65"/>
      <c r="IRP48" s="65"/>
      <c r="IRQ48" s="65"/>
      <c r="IRR48" s="65"/>
      <c r="IRS48" s="65"/>
      <c r="IRT48" s="65"/>
      <c r="IRU48" s="65"/>
      <c r="IRV48" s="65"/>
      <c r="IRW48" s="65"/>
      <c r="IRX48" s="65"/>
      <c r="IRY48" s="65"/>
      <c r="IRZ48" s="65"/>
      <c r="ISA48" s="65"/>
      <c r="ISB48" s="65"/>
      <c r="ISC48" s="65"/>
      <c r="ISD48" s="65"/>
      <c r="ISE48" s="65"/>
      <c r="ISF48" s="65"/>
      <c r="ISG48" s="65"/>
      <c r="ISH48" s="65"/>
      <c r="ISI48" s="65"/>
      <c r="ISJ48" s="65"/>
      <c r="ISK48" s="65"/>
      <c r="ISL48" s="65"/>
      <c r="ISM48" s="65"/>
      <c r="ISN48" s="65"/>
      <c r="ISO48" s="65"/>
      <c r="ISP48" s="65"/>
      <c r="ISQ48" s="65"/>
      <c r="ISR48" s="65"/>
      <c r="ISS48" s="65"/>
      <c r="IST48" s="65"/>
      <c r="ISU48" s="65"/>
      <c r="ISV48" s="65"/>
      <c r="ISW48" s="65"/>
      <c r="ISX48" s="65"/>
      <c r="ISY48" s="65"/>
      <c r="ISZ48" s="65"/>
      <c r="ITA48" s="65"/>
      <c r="ITB48" s="65"/>
      <c r="ITC48" s="65"/>
      <c r="ITD48" s="65"/>
      <c r="ITE48" s="65"/>
      <c r="ITF48" s="65"/>
      <c r="ITG48" s="65"/>
      <c r="ITH48" s="65"/>
      <c r="ITI48" s="65"/>
      <c r="ITJ48" s="65"/>
      <c r="ITK48" s="65"/>
      <c r="ITL48" s="65"/>
      <c r="ITM48" s="65"/>
      <c r="ITN48" s="65"/>
      <c r="ITO48" s="65"/>
      <c r="ITP48" s="65"/>
      <c r="ITQ48" s="65"/>
      <c r="ITR48" s="65"/>
      <c r="ITS48" s="65"/>
      <c r="ITT48" s="65"/>
      <c r="ITU48" s="65"/>
      <c r="ITV48" s="65"/>
      <c r="ITW48" s="65"/>
      <c r="ITX48" s="65"/>
      <c r="ITY48" s="65"/>
      <c r="ITZ48" s="65"/>
      <c r="IUA48" s="65"/>
      <c r="IUB48" s="65"/>
      <c r="IUC48" s="65"/>
      <c r="IUD48" s="65"/>
      <c r="IUE48" s="65"/>
      <c r="IUF48" s="65"/>
      <c r="IUG48" s="65"/>
      <c r="IUH48" s="65"/>
      <c r="IUI48" s="65"/>
      <c r="IUJ48" s="65"/>
      <c r="IUK48" s="65"/>
      <c r="IUL48" s="65"/>
      <c r="IUM48" s="65"/>
      <c r="IUN48" s="65"/>
      <c r="IUO48" s="65"/>
      <c r="IUP48" s="65"/>
      <c r="IUQ48" s="65"/>
      <c r="IUR48" s="65"/>
      <c r="IUS48" s="65"/>
      <c r="IUT48" s="65"/>
      <c r="IUU48" s="65"/>
      <c r="IUV48" s="65"/>
      <c r="IUW48" s="65"/>
      <c r="IUX48" s="65"/>
      <c r="IUY48" s="65"/>
      <c r="IUZ48" s="65"/>
      <c r="IVA48" s="65"/>
      <c r="IVB48" s="65"/>
      <c r="IVC48" s="65"/>
      <c r="IVD48" s="65"/>
      <c r="IVE48" s="65"/>
      <c r="IVF48" s="65"/>
      <c r="IVG48" s="65"/>
      <c r="IVH48" s="65"/>
      <c r="IVI48" s="65"/>
      <c r="IVJ48" s="65"/>
      <c r="IVK48" s="65"/>
      <c r="IVL48" s="65"/>
      <c r="IVM48" s="65"/>
      <c r="IVN48" s="65"/>
      <c r="IVO48" s="65"/>
      <c r="IVP48" s="65"/>
      <c r="IVQ48" s="65"/>
      <c r="IVR48" s="65"/>
      <c r="IVS48" s="65"/>
      <c r="IVT48" s="65"/>
      <c r="IVU48" s="65"/>
      <c r="IVV48" s="65"/>
      <c r="IVW48" s="65"/>
      <c r="IVX48" s="65"/>
      <c r="IVY48" s="65"/>
      <c r="IVZ48" s="65"/>
      <c r="IWA48" s="65"/>
      <c r="IWB48" s="65"/>
      <c r="IWC48" s="65"/>
      <c r="IWD48" s="65"/>
      <c r="IWE48" s="65"/>
      <c r="IWF48" s="65"/>
      <c r="IWG48" s="65"/>
      <c r="IWH48" s="65"/>
      <c r="IWI48" s="65"/>
      <c r="IWJ48" s="65"/>
      <c r="IWK48" s="65"/>
      <c r="IWL48" s="65"/>
      <c r="IWM48" s="65"/>
      <c r="IWN48" s="65"/>
      <c r="IWO48" s="65"/>
      <c r="IWP48" s="65"/>
      <c r="IWQ48" s="65"/>
      <c r="IWR48" s="65"/>
      <c r="IWS48" s="65"/>
      <c r="IWT48" s="65"/>
      <c r="IWU48" s="65"/>
      <c r="IWV48" s="65"/>
      <c r="IWW48" s="65"/>
      <c r="IWX48" s="65"/>
      <c r="IWY48" s="65"/>
      <c r="IWZ48" s="65"/>
      <c r="IXA48" s="65"/>
      <c r="IXB48" s="65"/>
      <c r="IXC48" s="65"/>
      <c r="IXD48" s="65"/>
      <c r="IXE48" s="65"/>
      <c r="IXF48" s="65"/>
      <c r="IXG48" s="65"/>
      <c r="IXH48" s="65"/>
      <c r="IXI48" s="65"/>
      <c r="IXJ48" s="65"/>
      <c r="IXK48" s="65"/>
      <c r="IXL48" s="65"/>
      <c r="IXM48" s="65"/>
      <c r="IXN48" s="65"/>
      <c r="IXO48" s="65"/>
      <c r="IXP48" s="65"/>
      <c r="IXQ48" s="65"/>
      <c r="IXR48" s="65"/>
      <c r="IXS48" s="65"/>
      <c r="IXT48" s="65"/>
      <c r="IXU48" s="65"/>
      <c r="IXV48" s="65"/>
      <c r="IXW48" s="65"/>
      <c r="IXX48" s="65"/>
      <c r="IXY48" s="65"/>
      <c r="IXZ48" s="65"/>
      <c r="IYA48" s="65"/>
      <c r="IYB48" s="65"/>
      <c r="IYC48" s="65"/>
      <c r="IYD48" s="65"/>
      <c r="IYE48" s="65"/>
      <c r="IYF48" s="65"/>
      <c r="IYG48" s="65"/>
      <c r="IYH48" s="65"/>
      <c r="IYI48" s="65"/>
      <c r="IYJ48" s="65"/>
      <c r="IYK48" s="65"/>
      <c r="IYL48" s="65"/>
      <c r="IYM48" s="65"/>
      <c r="IYN48" s="65"/>
      <c r="IYO48" s="65"/>
      <c r="IYP48" s="65"/>
      <c r="IYQ48" s="65"/>
      <c r="IYR48" s="65"/>
      <c r="IYS48" s="65"/>
      <c r="IYT48" s="65"/>
      <c r="IYU48" s="65"/>
      <c r="IYV48" s="65"/>
      <c r="IYW48" s="65"/>
      <c r="IYX48" s="65"/>
      <c r="IYY48" s="65"/>
      <c r="IYZ48" s="65"/>
      <c r="IZA48" s="65"/>
      <c r="IZB48" s="65"/>
      <c r="IZC48" s="65"/>
      <c r="IZD48" s="65"/>
      <c r="IZE48" s="65"/>
      <c r="IZF48" s="65"/>
      <c r="IZG48" s="65"/>
      <c r="IZH48" s="65"/>
      <c r="IZI48" s="65"/>
      <c r="IZJ48" s="65"/>
      <c r="IZK48" s="65"/>
      <c r="IZL48" s="65"/>
      <c r="IZM48" s="65"/>
      <c r="IZN48" s="65"/>
      <c r="IZO48" s="65"/>
      <c r="IZP48" s="65"/>
      <c r="IZQ48" s="65"/>
      <c r="IZR48" s="65"/>
      <c r="IZS48" s="65"/>
      <c r="IZT48" s="65"/>
      <c r="IZU48" s="65"/>
      <c r="IZV48" s="65"/>
      <c r="IZW48" s="65"/>
      <c r="IZX48" s="65"/>
      <c r="IZY48" s="65"/>
      <c r="IZZ48" s="65"/>
      <c r="JAA48" s="65"/>
      <c r="JAB48" s="65"/>
      <c r="JAC48" s="65"/>
      <c r="JAD48" s="65"/>
      <c r="JAE48" s="65"/>
      <c r="JAF48" s="65"/>
      <c r="JAG48" s="65"/>
      <c r="JAH48" s="65"/>
      <c r="JAI48" s="65"/>
      <c r="JAJ48" s="65"/>
      <c r="JAK48" s="65"/>
      <c r="JAL48" s="65"/>
      <c r="JAM48" s="65"/>
      <c r="JAN48" s="65"/>
      <c r="JAO48" s="65"/>
      <c r="JAP48" s="65"/>
      <c r="JAQ48" s="65"/>
      <c r="JAR48" s="65"/>
      <c r="JAS48" s="65"/>
      <c r="JAT48" s="65"/>
      <c r="JAU48" s="65"/>
      <c r="JAV48" s="65"/>
      <c r="JAW48" s="65"/>
      <c r="JAX48" s="65"/>
      <c r="JAY48" s="65"/>
      <c r="JAZ48" s="65"/>
      <c r="JBA48" s="65"/>
      <c r="JBB48" s="65"/>
      <c r="JBC48" s="65"/>
      <c r="JBD48" s="65"/>
      <c r="JBE48" s="65"/>
      <c r="JBF48" s="65"/>
      <c r="JBG48" s="65"/>
      <c r="JBH48" s="65"/>
      <c r="JBI48" s="65"/>
      <c r="JBJ48" s="65"/>
      <c r="JBK48" s="65"/>
      <c r="JBL48" s="65"/>
      <c r="JBM48" s="65"/>
      <c r="JBN48" s="65"/>
      <c r="JBO48" s="65"/>
      <c r="JBP48" s="65"/>
      <c r="JBQ48" s="65"/>
      <c r="JBR48" s="65"/>
      <c r="JBS48" s="65"/>
      <c r="JBT48" s="65"/>
      <c r="JBU48" s="65"/>
      <c r="JBV48" s="65"/>
      <c r="JBW48" s="65"/>
      <c r="JBX48" s="65"/>
      <c r="JBY48" s="65"/>
      <c r="JBZ48" s="65"/>
      <c r="JCA48" s="65"/>
      <c r="JCB48" s="65"/>
      <c r="JCC48" s="65"/>
      <c r="JCD48" s="65"/>
      <c r="JCE48" s="65"/>
      <c r="JCF48" s="65"/>
      <c r="JCG48" s="65"/>
      <c r="JCH48" s="65"/>
      <c r="JCI48" s="65"/>
      <c r="JCJ48" s="65"/>
      <c r="JCK48" s="65"/>
      <c r="JCL48" s="65"/>
      <c r="JCM48" s="65"/>
      <c r="JCN48" s="65"/>
      <c r="JCO48" s="65"/>
      <c r="JCP48" s="65"/>
      <c r="JCQ48" s="65"/>
      <c r="JCR48" s="65"/>
      <c r="JCS48" s="65"/>
      <c r="JCT48" s="65"/>
      <c r="JCU48" s="65"/>
      <c r="JCV48" s="65"/>
      <c r="JCW48" s="65"/>
      <c r="JCX48" s="65"/>
      <c r="JCY48" s="65"/>
      <c r="JCZ48" s="65"/>
      <c r="JDA48" s="65"/>
      <c r="JDB48" s="65"/>
      <c r="JDC48" s="65"/>
      <c r="JDD48" s="65"/>
      <c r="JDE48" s="65"/>
      <c r="JDF48" s="65"/>
      <c r="JDG48" s="65"/>
      <c r="JDH48" s="65"/>
      <c r="JDI48" s="65"/>
      <c r="JDJ48" s="65"/>
      <c r="JDK48" s="65"/>
      <c r="JDL48" s="65"/>
      <c r="JDM48" s="65"/>
      <c r="JDN48" s="65"/>
      <c r="JDO48" s="65"/>
      <c r="JDP48" s="65"/>
      <c r="JDQ48" s="65"/>
      <c r="JDR48" s="65"/>
      <c r="JDS48" s="65"/>
      <c r="JDT48" s="65"/>
      <c r="JDU48" s="65"/>
      <c r="JDV48" s="65"/>
      <c r="JDW48" s="65"/>
      <c r="JDX48" s="65"/>
      <c r="JDY48" s="65"/>
      <c r="JDZ48" s="65"/>
      <c r="JEA48" s="65"/>
      <c r="JEB48" s="65"/>
      <c r="JEC48" s="65"/>
      <c r="JED48" s="65"/>
      <c r="JEE48" s="65"/>
      <c r="JEF48" s="65"/>
      <c r="JEG48" s="65"/>
      <c r="JEH48" s="65"/>
      <c r="JEI48" s="65"/>
      <c r="JEJ48" s="65"/>
      <c r="JEK48" s="65"/>
      <c r="JEL48" s="65"/>
      <c r="JEM48" s="65"/>
      <c r="JEN48" s="65"/>
      <c r="JEO48" s="65"/>
      <c r="JEP48" s="65"/>
      <c r="JEQ48" s="65"/>
      <c r="JER48" s="65"/>
      <c r="JES48" s="65"/>
      <c r="JET48" s="65"/>
      <c r="JEU48" s="65"/>
      <c r="JEV48" s="65"/>
      <c r="JEW48" s="65"/>
      <c r="JEX48" s="65"/>
      <c r="JEY48" s="65"/>
      <c r="JEZ48" s="65"/>
      <c r="JFA48" s="65"/>
      <c r="JFB48" s="65"/>
      <c r="JFC48" s="65"/>
      <c r="JFD48" s="65"/>
      <c r="JFE48" s="65"/>
      <c r="JFF48" s="65"/>
      <c r="JFG48" s="65"/>
      <c r="JFH48" s="65"/>
      <c r="JFI48" s="65"/>
      <c r="JFJ48" s="65"/>
      <c r="JFK48" s="65"/>
      <c r="JFL48" s="65"/>
      <c r="JFM48" s="65"/>
      <c r="JFN48" s="65"/>
      <c r="JFO48" s="65"/>
      <c r="JFP48" s="65"/>
      <c r="JFQ48" s="65"/>
      <c r="JFR48" s="65"/>
      <c r="JFS48" s="65"/>
      <c r="JFT48" s="65"/>
      <c r="JFU48" s="65"/>
      <c r="JFV48" s="65"/>
      <c r="JFW48" s="65"/>
      <c r="JFX48" s="65"/>
      <c r="JFY48" s="65"/>
      <c r="JFZ48" s="65"/>
      <c r="JGA48" s="65"/>
      <c r="JGB48" s="65"/>
      <c r="JGC48" s="65"/>
      <c r="JGD48" s="65"/>
      <c r="JGE48" s="65"/>
      <c r="JGF48" s="65"/>
      <c r="JGG48" s="65"/>
      <c r="JGH48" s="65"/>
      <c r="JGI48" s="65"/>
      <c r="JGJ48" s="65"/>
      <c r="JGK48" s="65"/>
      <c r="JGL48" s="65"/>
      <c r="JGM48" s="65"/>
      <c r="JGN48" s="65"/>
      <c r="JGO48" s="65"/>
      <c r="JGP48" s="65"/>
      <c r="JGQ48" s="65"/>
      <c r="JGR48" s="65"/>
      <c r="JGS48" s="65"/>
      <c r="JGT48" s="65"/>
      <c r="JGU48" s="65"/>
      <c r="JGV48" s="65"/>
      <c r="JGW48" s="65"/>
      <c r="JGX48" s="65"/>
      <c r="JGY48" s="65"/>
      <c r="JGZ48" s="65"/>
      <c r="JHA48" s="65"/>
      <c r="JHB48" s="65"/>
      <c r="JHC48" s="65"/>
      <c r="JHD48" s="65"/>
      <c r="JHE48" s="65"/>
      <c r="JHF48" s="65"/>
      <c r="JHG48" s="65"/>
      <c r="JHH48" s="65"/>
      <c r="JHI48" s="65"/>
      <c r="JHJ48" s="65"/>
      <c r="JHK48" s="65"/>
      <c r="JHL48" s="65"/>
      <c r="JHM48" s="65"/>
      <c r="JHN48" s="65"/>
      <c r="JHO48" s="65"/>
      <c r="JHP48" s="65"/>
      <c r="JHQ48" s="65"/>
      <c r="JHR48" s="65"/>
      <c r="JHS48" s="65"/>
      <c r="JHT48" s="65"/>
      <c r="JHU48" s="65"/>
      <c r="JHV48" s="65"/>
      <c r="JHW48" s="65"/>
      <c r="JHX48" s="65"/>
      <c r="JHY48" s="65"/>
      <c r="JHZ48" s="65"/>
      <c r="JIA48" s="65"/>
      <c r="JIB48" s="65"/>
      <c r="JIC48" s="65"/>
      <c r="JID48" s="65"/>
      <c r="JIE48" s="65"/>
      <c r="JIF48" s="65"/>
      <c r="JIG48" s="65"/>
      <c r="JIH48" s="65"/>
      <c r="JII48" s="65"/>
      <c r="JIJ48" s="65"/>
      <c r="JIK48" s="65"/>
      <c r="JIL48" s="65"/>
      <c r="JIM48" s="65"/>
      <c r="JIN48" s="65"/>
      <c r="JIO48" s="65"/>
      <c r="JIP48" s="65"/>
      <c r="JIQ48" s="65"/>
      <c r="JIR48" s="65"/>
      <c r="JIS48" s="65"/>
      <c r="JIT48" s="65"/>
      <c r="JIU48" s="65"/>
      <c r="JIV48" s="65"/>
      <c r="JIW48" s="65"/>
      <c r="JIX48" s="65"/>
      <c r="JIY48" s="65"/>
      <c r="JIZ48" s="65"/>
      <c r="JJA48" s="65"/>
      <c r="JJB48" s="65"/>
      <c r="JJC48" s="65"/>
      <c r="JJD48" s="65"/>
      <c r="JJE48" s="65"/>
      <c r="JJF48" s="65"/>
      <c r="JJG48" s="65"/>
      <c r="JJH48" s="65"/>
      <c r="JJI48" s="65"/>
      <c r="JJJ48" s="65"/>
      <c r="JJK48" s="65"/>
      <c r="JJL48" s="65"/>
      <c r="JJM48" s="65"/>
      <c r="JJN48" s="65"/>
      <c r="JJO48" s="65"/>
      <c r="JJP48" s="65"/>
      <c r="JJQ48" s="65"/>
      <c r="JJR48" s="65"/>
      <c r="JJS48" s="65"/>
      <c r="JJT48" s="65"/>
      <c r="JJU48" s="65"/>
      <c r="JJV48" s="65"/>
      <c r="JJW48" s="65"/>
      <c r="JJX48" s="65"/>
      <c r="JJY48" s="65"/>
      <c r="JJZ48" s="65"/>
      <c r="JKA48" s="65"/>
      <c r="JKB48" s="65"/>
      <c r="JKC48" s="65"/>
      <c r="JKD48" s="65"/>
      <c r="JKE48" s="65"/>
      <c r="JKF48" s="65"/>
      <c r="JKG48" s="65"/>
      <c r="JKH48" s="65"/>
      <c r="JKI48" s="65"/>
      <c r="JKJ48" s="65"/>
      <c r="JKK48" s="65"/>
      <c r="JKL48" s="65"/>
      <c r="JKM48" s="65"/>
      <c r="JKN48" s="65"/>
      <c r="JKO48" s="65"/>
      <c r="JKP48" s="65"/>
      <c r="JKQ48" s="65"/>
      <c r="JKR48" s="65"/>
      <c r="JKS48" s="65"/>
      <c r="JKT48" s="65"/>
      <c r="JKU48" s="65"/>
      <c r="JKV48" s="65"/>
      <c r="JKW48" s="65"/>
      <c r="JKX48" s="65"/>
      <c r="JKY48" s="65"/>
      <c r="JKZ48" s="65"/>
      <c r="JLA48" s="65"/>
      <c r="JLB48" s="65"/>
      <c r="JLC48" s="65"/>
      <c r="JLD48" s="65"/>
      <c r="JLE48" s="65"/>
      <c r="JLF48" s="65"/>
      <c r="JLG48" s="65"/>
      <c r="JLH48" s="65"/>
      <c r="JLI48" s="65"/>
      <c r="JLJ48" s="65"/>
      <c r="JLK48" s="65"/>
      <c r="JLL48" s="65"/>
      <c r="JLM48" s="65"/>
      <c r="JLN48" s="65"/>
      <c r="JLO48" s="65"/>
      <c r="JLP48" s="65"/>
      <c r="JLQ48" s="65"/>
      <c r="JLR48" s="65"/>
      <c r="JLS48" s="65"/>
      <c r="JLT48" s="65"/>
      <c r="JLU48" s="65"/>
      <c r="JLV48" s="65"/>
      <c r="JLW48" s="65"/>
      <c r="JLX48" s="65"/>
      <c r="JLY48" s="65"/>
      <c r="JLZ48" s="65"/>
      <c r="JMA48" s="65"/>
      <c r="JMB48" s="65"/>
      <c r="JMC48" s="65"/>
      <c r="JMD48" s="65"/>
      <c r="JME48" s="65"/>
      <c r="JMF48" s="65"/>
      <c r="JMG48" s="65"/>
      <c r="JMH48" s="65"/>
      <c r="JMI48" s="65"/>
      <c r="JMJ48" s="65"/>
      <c r="JMK48" s="65"/>
      <c r="JML48" s="65"/>
      <c r="JMM48" s="65"/>
      <c r="JMN48" s="65"/>
      <c r="JMO48" s="65"/>
      <c r="JMP48" s="65"/>
      <c r="JMQ48" s="65"/>
      <c r="JMR48" s="65"/>
      <c r="JMS48" s="65"/>
      <c r="JMT48" s="65"/>
      <c r="JMU48" s="65"/>
      <c r="JMV48" s="65"/>
      <c r="JMW48" s="65"/>
      <c r="JMX48" s="65"/>
      <c r="JMY48" s="65"/>
      <c r="JMZ48" s="65"/>
      <c r="JNA48" s="65"/>
      <c r="JNB48" s="65"/>
      <c r="JNC48" s="65"/>
      <c r="JND48" s="65"/>
      <c r="JNE48" s="65"/>
      <c r="JNF48" s="65"/>
      <c r="JNG48" s="65"/>
      <c r="JNH48" s="65"/>
      <c r="JNI48" s="65"/>
      <c r="JNJ48" s="65"/>
      <c r="JNK48" s="65"/>
      <c r="JNL48" s="65"/>
      <c r="JNM48" s="65"/>
      <c r="JNN48" s="65"/>
      <c r="JNO48" s="65"/>
      <c r="JNP48" s="65"/>
      <c r="JNQ48" s="65"/>
      <c r="JNR48" s="65"/>
      <c r="JNS48" s="65"/>
      <c r="JNT48" s="65"/>
      <c r="JNU48" s="65"/>
      <c r="JNV48" s="65"/>
      <c r="JNW48" s="65"/>
      <c r="JNX48" s="65"/>
      <c r="JNY48" s="65"/>
      <c r="JNZ48" s="65"/>
      <c r="JOA48" s="65"/>
      <c r="JOB48" s="65"/>
      <c r="JOC48" s="65"/>
      <c r="JOD48" s="65"/>
      <c r="JOE48" s="65"/>
      <c r="JOF48" s="65"/>
      <c r="JOG48" s="65"/>
      <c r="JOH48" s="65"/>
      <c r="JOI48" s="65"/>
      <c r="JOJ48" s="65"/>
      <c r="JOK48" s="65"/>
      <c r="JOL48" s="65"/>
      <c r="JOM48" s="65"/>
      <c r="JON48" s="65"/>
      <c r="JOO48" s="65"/>
      <c r="JOP48" s="65"/>
      <c r="JOQ48" s="65"/>
      <c r="JOR48" s="65"/>
      <c r="JOS48" s="65"/>
      <c r="JOT48" s="65"/>
      <c r="JOU48" s="65"/>
      <c r="JOV48" s="65"/>
      <c r="JOW48" s="65"/>
      <c r="JOX48" s="65"/>
      <c r="JOY48" s="65"/>
      <c r="JOZ48" s="65"/>
      <c r="JPA48" s="65"/>
      <c r="JPB48" s="65"/>
      <c r="JPC48" s="65"/>
      <c r="JPD48" s="65"/>
      <c r="JPE48" s="65"/>
      <c r="JPF48" s="65"/>
      <c r="JPG48" s="65"/>
      <c r="JPH48" s="65"/>
      <c r="JPI48" s="65"/>
      <c r="JPJ48" s="65"/>
      <c r="JPK48" s="65"/>
      <c r="JPL48" s="65"/>
      <c r="JPM48" s="65"/>
      <c r="JPN48" s="65"/>
      <c r="JPO48" s="65"/>
      <c r="JPP48" s="65"/>
      <c r="JPQ48" s="65"/>
      <c r="JPR48" s="65"/>
      <c r="JPS48" s="65"/>
      <c r="JPT48" s="65"/>
      <c r="JPU48" s="65"/>
      <c r="JPV48" s="65"/>
      <c r="JPW48" s="65"/>
      <c r="JPX48" s="65"/>
      <c r="JPY48" s="65"/>
      <c r="JPZ48" s="65"/>
      <c r="JQA48" s="65"/>
      <c r="JQB48" s="65"/>
      <c r="JQC48" s="65"/>
      <c r="JQD48" s="65"/>
      <c r="JQE48" s="65"/>
      <c r="JQF48" s="65"/>
      <c r="JQG48" s="65"/>
      <c r="JQH48" s="65"/>
      <c r="JQI48" s="65"/>
      <c r="JQJ48" s="65"/>
      <c r="JQK48" s="65"/>
      <c r="JQL48" s="65"/>
      <c r="JQM48" s="65"/>
      <c r="JQN48" s="65"/>
      <c r="JQO48" s="65"/>
      <c r="JQP48" s="65"/>
      <c r="JQQ48" s="65"/>
      <c r="JQR48" s="65"/>
      <c r="JQS48" s="65"/>
      <c r="JQT48" s="65"/>
      <c r="JQU48" s="65"/>
      <c r="JQV48" s="65"/>
      <c r="JQW48" s="65"/>
      <c r="JQX48" s="65"/>
      <c r="JQY48" s="65"/>
      <c r="JQZ48" s="65"/>
      <c r="JRA48" s="65"/>
      <c r="JRB48" s="65"/>
      <c r="JRC48" s="65"/>
      <c r="JRD48" s="65"/>
      <c r="JRE48" s="65"/>
      <c r="JRF48" s="65"/>
      <c r="JRG48" s="65"/>
      <c r="JRH48" s="65"/>
      <c r="JRI48" s="65"/>
      <c r="JRJ48" s="65"/>
      <c r="JRK48" s="65"/>
      <c r="JRL48" s="65"/>
      <c r="JRM48" s="65"/>
      <c r="JRN48" s="65"/>
      <c r="JRO48" s="65"/>
      <c r="JRP48" s="65"/>
      <c r="JRQ48" s="65"/>
      <c r="JRR48" s="65"/>
      <c r="JRS48" s="65"/>
      <c r="JRT48" s="65"/>
      <c r="JRU48" s="65"/>
      <c r="JRV48" s="65"/>
      <c r="JRW48" s="65"/>
      <c r="JRX48" s="65"/>
      <c r="JRY48" s="65"/>
      <c r="JRZ48" s="65"/>
      <c r="JSA48" s="65"/>
      <c r="JSB48" s="65"/>
      <c r="JSC48" s="65"/>
      <c r="JSD48" s="65"/>
      <c r="JSE48" s="65"/>
      <c r="JSF48" s="65"/>
      <c r="JSG48" s="65"/>
      <c r="JSH48" s="65"/>
      <c r="JSI48" s="65"/>
      <c r="JSJ48" s="65"/>
      <c r="JSK48" s="65"/>
      <c r="JSL48" s="65"/>
      <c r="JSM48" s="65"/>
      <c r="JSN48" s="65"/>
      <c r="JSO48" s="65"/>
      <c r="JSP48" s="65"/>
      <c r="JSQ48" s="65"/>
      <c r="JSR48" s="65"/>
      <c r="JSS48" s="65"/>
      <c r="JST48" s="65"/>
      <c r="JSU48" s="65"/>
      <c r="JSV48" s="65"/>
      <c r="JSW48" s="65"/>
      <c r="JSX48" s="65"/>
      <c r="JSY48" s="65"/>
      <c r="JSZ48" s="65"/>
      <c r="JTA48" s="65"/>
      <c r="JTB48" s="65"/>
      <c r="JTC48" s="65"/>
      <c r="JTD48" s="65"/>
      <c r="JTE48" s="65"/>
      <c r="JTF48" s="65"/>
      <c r="JTG48" s="65"/>
      <c r="JTH48" s="65"/>
      <c r="JTI48" s="65"/>
      <c r="JTJ48" s="65"/>
      <c r="JTK48" s="65"/>
      <c r="JTL48" s="65"/>
      <c r="JTM48" s="65"/>
      <c r="JTN48" s="65"/>
      <c r="JTO48" s="65"/>
      <c r="JTP48" s="65"/>
      <c r="JTQ48" s="65"/>
      <c r="JTR48" s="65"/>
      <c r="JTS48" s="65"/>
      <c r="JTT48" s="65"/>
      <c r="JTU48" s="65"/>
      <c r="JTV48" s="65"/>
      <c r="JTW48" s="65"/>
      <c r="JTX48" s="65"/>
      <c r="JTY48" s="65"/>
      <c r="JTZ48" s="65"/>
      <c r="JUA48" s="65"/>
      <c r="JUB48" s="65"/>
      <c r="JUC48" s="65"/>
      <c r="JUD48" s="65"/>
      <c r="JUE48" s="65"/>
      <c r="JUF48" s="65"/>
      <c r="JUG48" s="65"/>
      <c r="JUH48" s="65"/>
      <c r="JUI48" s="65"/>
      <c r="JUJ48" s="65"/>
      <c r="JUK48" s="65"/>
      <c r="JUL48" s="65"/>
      <c r="JUM48" s="65"/>
      <c r="JUN48" s="65"/>
      <c r="JUO48" s="65"/>
      <c r="JUP48" s="65"/>
      <c r="JUQ48" s="65"/>
      <c r="JUR48" s="65"/>
      <c r="JUS48" s="65"/>
      <c r="JUT48" s="65"/>
      <c r="JUU48" s="65"/>
      <c r="JUV48" s="65"/>
      <c r="JUW48" s="65"/>
      <c r="JUX48" s="65"/>
      <c r="JUY48" s="65"/>
      <c r="JUZ48" s="65"/>
      <c r="JVA48" s="65"/>
      <c r="JVB48" s="65"/>
      <c r="JVC48" s="65"/>
      <c r="JVD48" s="65"/>
      <c r="JVE48" s="65"/>
      <c r="JVF48" s="65"/>
      <c r="JVG48" s="65"/>
      <c r="JVH48" s="65"/>
      <c r="JVI48" s="65"/>
      <c r="JVJ48" s="65"/>
      <c r="JVK48" s="65"/>
      <c r="JVL48" s="65"/>
      <c r="JVM48" s="65"/>
      <c r="JVN48" s="65"/>
      <c r="JVO48" s="65"/>
      <c r="JVP48" s="65"/>
      <c r="JVQ48" s="65"/>
      <c r="JVR48" s="65"/>
      <c r="JVS48" s="65"/>
      <c r="JVT48" s="65"/>
      <c r="JVU48" s="65"/>
      <c r="JVV48" s="65"/>
      <c r="JVW48" s="65"/>
      <c r="JVX48" s="65"/>
      <c r="JVY48" s="65"/>
      <c r="JVZ48" s="65"/>
      <c r="JWA48" s="65"/>
      <c r="JWB48" s="65"/>
      <c r="JWC48" s="65"/>
      <c r="JWD48" s="65"/>
      <c r="JWE48" s="65"/>
      <c r="JWF48" s="65"/>
      <c r="JWG48" s="65"/>
      <c r="JWH48" s="65"/>
      <c r="JWI48" s="65"/>
      <c r="JWJ48" s="65"/>
      <c r="JWK48" s="65"/>
      <c r="JWL48" s="65"/>
      <c r="JWM48" s="65"/>
      <c r="JWN48" s="65"/>
      <c r="JWO48" s="65"/>
      <c r="JWP48" s="65"/>
      <c r="JWQ48" s="65"/>
      <c r="JWR48" s="65"/>
      <c r="JWS48" s="65"/>
      <c r="JWT48" s="65"/>
      <c r="JWU48" s="65"/>
      <c r="JWV48" s="65"/>
      <c r="JWW48" s="65"/>
      <c r="JWX48" s="65"/>
      <c r="JWY48" s="65"/>
      <c r="JWZ48" s="65"/>
      <c r="JXA48" s="65"/>
      <c r="JXB48" s="65"/>
      <c r="JXC48" s="65"/>
      <c r="JXD48" s="65"/>
      <c r="JXE48" s="65"/>
      <c r="JXF48" s="65"/>
      <c r="JXG48" s="65"/>
      <c r="JXH48" s="65"/>
      <c r="JXI48" s="65"/>
      <c r="JXJ48" s="65"/>
      <c r="JXK48" s="65"/>
      <c r="JXL48" s="65"/>
      <c r="JXM48" s="65"/>
      <c r="JXN48" s="65"/>
      <c r="JXO48" s="65"/>
      <c r="JXP48" s="65"/>
      <c r="JXQ48" s="65"/>
      <c r="JXR48" s="65"/>
      <c r="JXS48" s="65"/>
      <c r="JXT48" s="65"/>
      <c r="JXU48" s="65"/>
      <c r="JXV48" s="65"/>
      <c r="JXW48" s="65"/>
      <c r="JXX48" s="65"/>
      <c r="JXY48" s="65"/>
      <c r="JXZ48" s="65"/>
      <c r="JYA48" s="65"/>
      <c r="JYB48" s="65"/>
      <c r="JYC48" s="65"/>
      <c r="JYD48" s="65"/>
      <c r="JYE48" s="65"/>
      <c r="JYF48" s="65"/>
      <c r="JYG48" s="65"/>
      <c r="JYH48" s="65"/>
      <c r="JYI48" s="65"/>
      <c r="JYJ48" s="65"/>
      <c r="JYK48" s="65"/>
      <c r="JYL48" s="65"/>
      <c r="JYM48" s="65"/>
      <c r="JYN48" s="65"/>
      <c r="JYO48" s="65"/>
      <c r="JYP48" s="65"/>
      <c r="JYQ48" s="65"/>
      <c r="JYR48" s="65"/>
      <c r="JYS48" s="65"/>
      <c r="JYT48" s="65"/>
      <c r="JYU48" s="65"/>
      <c r="JYV48" s="65"/>
      <c r="JYW48" s="65"/>
      <c r="JYX48" s="65"/>
      <c r="JYY48" s="65"/>
      <c r="JYZ48" s="65"/>
      <c r="JZA48" s="65"/>
      <c r="JZB48" s="65"/>
      <c r="JZC48" s="65"/>
      <c r="JZD48" s="65"/>
      <c r="JZE48" s="65"/>
      <c r="JZF48" s="65"/>
      <c r="JZG48" s="65"/>
      <c r="JZH48" s="65"/>
      <c r="JZI48" s="65"/>
      <c r="JZJ48" s="65"/>
      <c r="JZK48" s="65"/>
      <c r="JZL48" s="65"/>
      <c r="JZM48" s="65"/>
      <c r="JZN48" s="65"/>
      <c r="JZO48" s="65"/>
      <c r="JZP48" s="65"/>
      <c r="JZQ48" s="65"/>
      <c r="JZR48" s="65"/>
      <c r="JZS48" s="65"/>
      <c r="JZT48" s="65"/>
      <c r="JZU48" s="65"/>
      <c r="JZV48" s="65"/>
      <c r="JZW48" s="65"/>
      <c r="JZX48" s="65"/>
      <c r="JZY48" s="65"/>
      <c r="JZZ48" s="65"/>
      <c r="KAA48" s="65"/>
      <c r="KAB48" s="65"/>
      <c r="KAC48" s="65"/>
      <c r="KAD48" s="65"/>
      <c r="KAE48" s="65"/>
      <c r="KAF48" s="65"/>
      <c r="KAG48" s="65"/>
      <c r="KAH48" s="65"/>
      <c r="KAI48" s="65"/>
      <c r="KAJ48" s="65"/>
      <c r="KAK48" s="65"/>
      <c r="KAL48" s="65"/>
      <c r="KAM48" s="65"/>
      <c r="KAN48" s="65"/>
      <c r="KAO48" s="65"/>
      <c r="KAP48" s="65"/>
      <c r="KAQ48" s="65"/>
      <c r="KAR48" s="65"/>
      <c r="KAS48" s="65"/>
      <c r="KAT48" s="65"/>
      <c r="KAU48" s="65"/>
      <c r="KAV48" s="65"/>
      <c r="KAW48" s="65"/>
      <c r="KAX48" s="65"/>
      <c r="KAY48" s="65"/>
      <c r="KAZ48" s="65"/>
      <c r="KBA48" s="65"/>
      <c r="KBB48" s="65"/>
      <c r="KBC48" s="65"/>
      <c r="KBD48" s="65"/>
      <c r="KBE48" s="65"/>
      <c r="KBF48" s="65"/>
      <c r="KBG48" s="65"/>
      <c r="KBH48" s="65"/>
      <c r="KBI48" s="65"/>
      <c r="KBJ48" s="65"/>
      <c r="KBK48" s="65"/>
      <c r="KBL48" s="65"/>
      <c r="KBM48" s="65"/>
      <c r="KBN48" s="65"/>
      <c r="KBO48" s="65"/>
      <c r="KBP48" s="65"/>
      <c r="KBQ48" s="65"/>
      <c r="KBR48" s="65"/>
      <c r="KBS48" s="65"/>
      <c r="KBT48" s="65"/>
      <c r="KBU48" s="65"/>
      <c r="KBV48" s="65"/>
      <c r="KBW48" s="65"/>
      <c r="KBX48" s="65"/>
      <c r="KBY48" s="65"/>
      <c r="KBZ48" s="65"/>
      <c r="KCA48" s="65"/>
      <c r="KCB48" s="65"/>
      <c r="KCC48" s="65"/>
      <c r="KCD48" s="65"/>
      <c r="KCE48" s="65"/>
      <c r="KCF48" s="65"/>
      <c r="KCG48" s="65"/>
      <c r="KCH48" s="65"/>
      <c r="KCI48" s="65"/>
      <c r="KCJ48" s="65"/>
      <c r="KCK48" s="65"/>
      <c r="KCL48" s="65"/>
      <c r="KCM48" s="65"/>
      <c r="KCN48" s="65"/>
      <c r="KCO48" s="65"/>
      <c r="KCP48" s="65"/>
      <c r="KCQ48" s="65"/>
      <c r="KCR48" s="65"/>
      <c r="KCS48" s="65"/>
      <c r="KCT48" s="65"/>
      <c r="KCU48" s="65"/>
      <c r="KCV48" s="65"/>
      <c r="KCW48" s="65"/>
      <c r="KCX48" s="65"/>
      <c r="KCY48" s="65"/>
      <c r="KCZ48" s="65"/>
      <c r="KDA48" s="65"/>
      <c r="KDB48" s="65"/>
      <c r="KDC48" s="65"/>
      <c r="KDD48" s="65"/>
      <c r="KDE48" s="65"/>
      <c r="KDF48" s="65"/>
      <c r="KDG48" s="65"/>
      <c r="KDH48" s="65"/>
      <c r="KDI48" s="65"/>
      <c r="KDJ48" s="65"/>
      <c r="KDK48" s="65"/>
      <c r="KDL48" s="65"/>
      <c r="KDM48" s="65"/>
      <c r="KDN48" s="65"/>
      <c r="KDO48" s="65"/>
      <c r="KDP48" s="65"/>
      <c r="KDQ48" s="65"/>
      <c r="KDR48" s="65"/>
      <c r="KDS48" s="65"/>
      <c r="KDT48" s="65"/>
      <c r="KDU48" s="65"/>
      <c r="KDV48" s="65"/>
      <c r="KDW48" s="65"/>
      <c r="KDX48" s="65"/>
      <c r="KDY48" s="65"/>
      <c r="KDZ48" s="65"/>
      <c r="KEA48" s="65"/>
      <c r="KEB48" s="65"/>
      <c r="KEC48" s="65"/>
      <c r="KED48" s="65"/>
      <c r="KEE48" s="65"/>
      <c r="KEF48" s="65"/>
      <c r="KEG48" s="65"/>
      <c r="KEH48" s="65"/>
      <c r="KEI48" s="65"/>
      <c r="KEJ48" s="65"/>
      <c r="KEK48" s="65"/>
      <c r="KEL48" s="65"/>
      <c r="KEM48" s="65"/>
      <c r="KEN48" s="65"/>
      <c r="KEO48" s="65"/>
      <c r="KEP48" s="65"/>
      <c r="KEQ48" s="65"/>
      <c r="KER48" s="65"/>
      <c r="KES48" s="65"/>
      <c r="KET48" s="65"/>
      <c r="KEU48" s="65"/>
      <c r="KEV48" s="65"/>
      <c r="KEW48" s="65"/>
      <c r="KEX48" s="65"/>
      <c r="KEY48" s="65"/>
      <c r="KEZ48" s="65"/>
      <c r="KFA48" s="65"/>
      <c r="KFB48" s="65"/>
      <c r="KFC48" s="65"/>
      <c r="KFD48" s="65"/>
      <c r="KFE48" s="65"/>
      <c r="KFF48" s="65"/>
      <c r="KFG48" s="65"/>
      <c r="KFH48" s="65"/>
      <c r="KFI48" s="65"/>
      <c r="KFJ48" s="65"/>
      <c r="KFK48" s="65"/>
      <c r="KFL48" s="65"/>
      <c r="KFM48" s="65"/>
      <c r="KFN48" s="65"/>
      <c r="KFO48" s="65"/>
      <c r="KFP48" s="65"/>
      <c r="KFQ48" s="65"/>
      <c r="KFR48" s="65"/>
      <c r="KFS48" s="65"/>
      <c r="KFT48" s="65"/>
      <c r="KFU48" s="65"/>
      <c r="KFV48" s="65"/>
      <c r="KFW48" s="65"/>
      <c r="KFX48" s="65"/>
      <c r="KFY48" s="65"/>
      <c r="KFZ48" s="65"/>
      <c r="KGA48" s="65"/>
      <c r="KGB48" s="65"/>
      <c r="KGC48" s="65"/>
      <c r="KGD48" s="65"/>
      <c r="KGE48" s="65"/>
      <c r="KGF48" s="65"/>
      <c r="KGG48" s="65"/>
      <c r="KGH48" s="65"/>
      <c r="KGI48" s="65"/>
      <c r="KGJ48" s="65"/>
      <c r="KGK48" s="65"/>
      <c r="KGL48" s="65"/>
      <c r="KGM48" s="65"/>
      <c r="KGN48" s="65"/>
      <c r="KGO48" s="65"/>
      <c r="KGP48" s="65"/>
      <c r="KGQ48" s="65"/>
      <c r="KGR48" s="65"/>
      <c r="KGS48" s="65"/>
      <c r="KGT48" s="65"/>
      <c r="KGU48" s="65"/>
      <c r="KGV48" s="65"/>
      <c r="KGW48" s="65"/>
      <c r="KGX48" s="65"/>
      <c r="KGY48" s="65"/>
      <c r="KGZ48" s="65"/>
      <c r="KHA48" s="65"/>
      <c r="KHB48" s="65"/>
      <c r="KHC48" s="65"/>
      <c r="KHD48" s="65"/>
      <c r="KHE48" s="65"/>
      <c r="KHF48" s="65"/>
      <c r="KHG48" s="65"/>
      <c r="KHH48" s="65"/>
      <c r="KHI48" s="65"/>
      <c r="KHJ48" s="65"/>
      <c r="KHK48" s="65"/>
      <c r="KHL48" s="65"/>
      <c r="KHM48" s="65"/>
      <c r="KHN48" s="65"/>
      <c r="KHO48" s="65"/>
      <c r="KHP48" s="65"/>
      <c r="KHQ48" s="65"/>
      <c r="KHR48" s="65"/>
      <c r="KHS48" s="65"/>
      <c r="KHT48" s="65"/>
      <c r="KHU48" s="65"/>
      <c r="KHV48" s="65"/>
      <c r="KHW48" s="65"/>
      <c r="KHX48" s="65"/>
      <c r="KHY48" s="65"/>
      <c r="KHZ48" s="65"/>
      <c r="KIA48" s="65"/>
      <c r="KIB48" s="65"/>
      <c r="KIC48" s="65"/>
      <c r="KID48" s="65"/>
      <c r="KIE48" s="65"/>
      <c r="KIF48" s="65"/>
      <c r="KIG48" s="65"/>
      <c r="KIH48" s="65"/>
      <c r="KII48" s="65"/>
      <c r="KIJ48" s="65"/>
      <c r="KIK48" s="65"/>
      <c r="KIL48" s="65"/>
      <c r="KIM48" s="65"/>
      <c r="KIN48" s="65"/>
      <c r="KIO48" s="65"/>
      <c r="KIP48" s="65"/>
      <c r="KIQ48" s="65"/>
      <c r="KIR48" s="65"/>
      <c r="KIS48" s="65"/>
      <c r="KIT48" s="65"/>
      <c r="KIU48" s="65"/>
      <c r="KIV48" s="65"/>
      <c r="KIW48" s="65"/>
      <c r="KIX48" s="65"/>
      <c r="KIY48" s="65"/>
      <c r="KIZ48" s="65"/>
      <c r="KJA48" s="65"/>
      <c r="KJB48" s="65"/>
      <c r="KJC48" s="65"/>
      <c r="KJD48" s="65"/>
      <c r="KJE48" s="65"/>
      <c r="KJF48" s="65"/>
      <c r="KJG48" s="65"/>
      <c r="KJH48" s="65"/>
      <c r="KJI48" s="65"/>
      <c r="KJJ48" s="65"/>
      <c r="KJK48" s="65"/>
      <c r="KJL48" s="65"/>
      <c r="KJM48" s="65"/>
      <c r="KJN48" s="65"/>
      <c r="KJO48" s="65"/>
      <c r="KJP48" s="65"/>
      <c r="KJQ48" s="65"/>
      <c r="KJR48" s="65"/>
      <c r="KJS48" s="65"/>
      <c r="KJT48" s="65"/>
      <c r="KJU48" s="65"/>
      <c r="KJV48" s="65"/>
      <c r="KJW48" s="65"/>
      <c r="KJX48" s="65"/>
      <c r="KJY48" s="65"/>
      <c r="KJZ48" s="65"/>
      <c r="KKA48" s="65"/>
      <c r="KKB48" s="65"/>
      <c r="KKC48" s="65"/>
      <c r="KKD48" s="65"/>
      <c r="KKE48" s="65"/>
      <c r="KKF48" s="65"/>
      <c r="KKG48" s="65"/>
      <c r="KKH48" s="65"/>
      <c r="KKI48" s="65"/>
      <c r="KKJ48" s="65"/>
      <c r="KKK48" s="65"/>
      <c r="KKL48" s="65"/>
      <c r="KKM48" s="65"/>
      <c r="KKN48" s="65"/>
      <c r="KKO48" s="65"/>
      <c r="KKP48" s="65"/>
      <c r="KKQ48" s="65"/>
      <c r="KKR48" s="65"/>
      <c r="KKS48" s="65"/>
      <c r="KKT48" s="65"/>
      <c r="KKU48" s="65"/>
      <c r="KKV48" s="65"/>
      <c r="KKW48" s="65"/>
      <c r="KKX48" s="65"/>
      <c r="KKY48" s="65"/>
      <c r="KKZ48" s="65"/>
      <c r="KLA48" s="65"/>
      <c r="KLB48" s="65"/>
      <c r="KLC48" s="65"/>
      <c r="KLD48" s="65"/>
      <c r="KLE48" s="65"/>
      <c r="KLF48" s="65"/>
      <c r="KLG48" s="65"/>
      <c r="KLH48" s="65"/>
      <c r="KLI48" s="65"/>
      <c r="KLJ48" s="65"/>
      <c r="KLK48" s="65"/>
      <c r="KLL48" s="65"/>
      <c r="KLM48" s="65"/>
      <c r="KLN48" s="65"/>
      <c r="KLO48" s="65"/>
      <c r="KLP48" s="65"/>
      <c r="KLQ48" s="65"/>
      <c r="KLR48" s="65"/>
      <c r="KLS48" s="65"/>
      <c r="KLT48" s="65"/>
      <c r="KLU48" s="65"/>
      <c r="KLV48" s="65"/>
      <c r="KLW48" s="65"/>
      <c r="KLX48" s="65"/>
      <c r="KLY48" s="65"/>
      <c r="KLZ48" s="65"/>
      <c r="KMA48" s="65"/>
      <c r="KMB48" s="65"/>
      <c r="KMC48" s="65"/>
      <c r="KMD48" s="65"/>
      <c r="KME48" s="65"/>
      <c r="KMF48" s="65"/>
      <c r="KMG48" s="65"/>
      <c r="KMH48" s="65"/>
      <c r="KMI48" s="65"/>
      <c r="KMJ48" s="65"/>
      <c r="KMK48" s="65"/>
      <c r="KML48" s="65"/>
      <c r="KMM48" s="65"/>
      <c r="KMN48" s="65"/>
      <c r="KMO48" s="65"/>
      <c r="KMP48" s="65"/>
      <c r="KMQ48" s="65"/>
      <c r="KMR48" s="65"/>
      <c r="KMS48" s="65"/>
      <c r="KMT48" s="65"/>
      <c r="KMU48" s="65"/>
      <c r="KMV48" s="65"/>
      <c r="KMW48" s="65"/>
      <c r="KMX48" s="65"/>
      <c r="KMY48" s="65"/>
      <c r="KMZ48" s="65"/>
      <c r="KNA48" s="65"/>
      <c r="KNB48" s="65"/>
      <c r="KNC48" s="65"/>
      <c r="KND48" s="65"/>
      <c r="KNE48" s="65"/>
      <c r="KNF48" s="65"/>
      <c r="KNG48" s="65"/>
      <c r="KNH48" s="65"/>
      <c r="KNI48" s="65"/>
      <c r="KNJ48" s="65"/>
      <c r="KNK48" s="65"/>
      <c r="KNL48" s="65"/>
      <c r="KNM48" s="65"/>
      <c r="KNN48" s="65"/>
      <c r="KNO48" s="65"/>
      <c r="KNP48" s="65"/>
      <c r="KNQ48" s="65"/>
      <c r="KNR48" s="65"/>
      <c r="KNS48" s="65"/>
      <c r="KNT48" s="65"/>
      <c r="KNU48" s="65"/>
      <c r="KNV48" s="65"/>
      <c r="KNW48" s="65"/>
      <c r="KNX48" s="65"/>
      <c r="KNY48" s="65"/>
      <c r="KNZ48" s="65"/>
      <c r="KOA48" s="65"/>
      <c r="KOB48" s="65"/>
      <c r="KOC48" s="65"/>
      <c r="KOD48" s="65"/>
      <c r="KOE48" s="65"/>
      <c r="KOF48" s="65"/>
      <c r="KOG48" s="65"/>
      <c r="KOH48" s="65"/>
      <c r="KOI48" s="65"/>
      <c r="KOJ48" s="65"/>
      <c r="KOK48" s="65"/>
      <c r="KOL48" s="65"/>
      <c r="KOM48" s="65"/>
      <c r="KON48" s="65"/>
      <c r="KOO48" s="65"/>
      <c r="KOP48" s="65"/>
      <c r="KOQ48" s="65"/>
      <c r="KOR48" s="65"/>
      <c r="KOS48" s="65"/>
      <c r="KOT48" s="65"/>
      <c r="KOU48" s="65"/>
      <c r="KOV48" s="65"/>
      <c r="KOW48" s="65"/>
      <c r="KOX48" s="65"/>
      <c r="KOY48" s="65"/>
      <c r="KOZ48" s="65"/>
      <c r="KPA48" s="65"/>
      <c r="KPB48" s="65"/>
      <c r="KPC48" s="65"/>
      <c r="KPD48" s="65"/>
      <c r="KPE48" s="65"/>
      <c r="KPF48" s="65"/>
      <c r="KPG48" s="65"/>
      <c r="KPH48" s="65"/>
      <c r="KPI48" s="65"/>
      <c r="KPJ48" s="65"/>
      <c r="KPK48" s="65"/>
      <c r="KPL48" s="65"/>
      <c r="KPM48" s="65"/>
      <c r="KPN48" s="65"/>
      <c r="KPO48" s="65"/>
      <c r="KPP48" s="65"/>
      <c r="KPQ48" s="65"/>
      <c r="KPR48" s="65"/>
      <c r="KPS48" s="65"/>
      <c r="KPT48" s="65"/>
      <c r="KPU48" s="65"/>
      <c r="KPV48" s="65"/>
      <c r="KPW48" s="65"/>
      <c r="KPX48" s="65"/>
      <c r="KPY48" s="65"/>
      <c r="KPZ48" s="65"/>
      <c r="KQA48" s="65"/>
      <c r="KQB48" s="65"/>
      <c r="KQC48" s="65"/>
      <c r="KQD48" s="65"/>
      <c r="KQE48" s="65"/>
      <c r="KQF48" s="65"/>
      <c r="KQG48" s="65"/>
      <c r="KQH48" s="65"/>
      <c r="KQI48" s="65"/>
      <c r="KQJ48" s="65"/>
      <c r="KQK48" s="65"/>
      <c r="KQL48" s="65"/>
      <c r="KQM48" s="65"/>
      <c r="KQN48" s="65"/>
      <c r="KQO48" s="65"/>
      <c r="KQP48" s="65"/>
      <c r="KQQ48" s="65"/>
      <c r="KQR48" s="65"/>
      <c r="KQS48" s="65"/>
      <c r="KQT48" s="65"/>
      <c r="KQU48" s="65"/>
      <c r="KQV48" s="65"/>
      <c r="KQW48" s="65"/>
      <c r="KQX48" s="65"/>
      <c r="KQY48" s="65"/>
      <c r="KQZ48" s="65"/>
      <c r="KRA48" s="65"/>
      <c r="KRB48" s="65"/>
      <c r="KRC48" s="65"/>
      <c r="KRD48" s="65"/>
      <c r="KRE48" s="65"/>
      <c r="KRF48" s="65"/>
      <c r="KRG48" s="65"/>
      <c r="KRH48" s="65"/>
      <c r="KRI48" s="65"/>
      <c r="KRJ48" s="65"/>
      <c r="KRK48" s="65"/>
      <c r="KRL48" s="65"/>
      <c r="KRM48" s="65"/>
      <c r="KRN48" s="65"/>
      <c r="KRO48" s="65"/>
      <c r="KRP48" s="65"/>
      <c r="KRQ48" s="65"/>
      <c r="KRR48" s="65"/>
      <c r="KRS48" s="65"/>
      <c r="KRT48" s="65"/>
      <c r="KRU48" s="65"/>
      <c r="KRV48" s="65"/>
      <c r="KRW48" s="65"/>
      <c r="KRX48" s="65"/>
      <c r="KRY48" s="65"/>
      <c r="KRZ48" s="65"/>
      <c r="KSA48" s="65"/>
      <c r="KSB48" s="65"/>
      <c r="KSC48" s="65"/>
      <c r="KSD48" s="65"/>
      <c r="KSE48" s="65"/>
      <c r="KSF48" s="65"/>
      <c r="KSG48" s="65"/>
      <c r="KSH48" s="65"/>
      <c r="KSI48" s="65"/>
      <c r="KSJ48" s="65"/>
      <c r="KSK48" s="65"/>
      <c r="KSL48" s="65"/>
      <c r="KSM48" s="65"/>
      <c r="KSN48" s="65"/>
      <c r="KSO48" s="65"/>
      <c r="KSP48" s="65"/>
      <c r="KSQ48" s="65"/>
      <c r="KSR48" s="65"/>
      <c r="KSS48" s="65"/>
      <c r="KST48" s="65"/>
      <c r="KSU48" s="65"/>
      <c r="KSV48" s="65"/>
      <c r="KSW48" s="65"/>
      <c r="KSX48" s="65"/>
      <c r="KSY48" s="65"/>
      <c r="KSZ48" s="65"/>
      <c r="KTA48" s="65"/>
      <c r="KTB48" s="65"/>
      <c r="KTC48" s="65"/>
      <c r="KTD48" s="65"/>
      <c r="KTE48" s="65"/>
      <c r="KTF48" s="65"/>
      <c r="KTG48" s="65"/>
      <c r="KTH48" s="65"/>
      <c r="KTI48" s="65"/>
      <c r="KTJ48" s="65"/>
      <c r="KTK48" s="65"/>
      <c r="KTL48" s="65"/>
      <c r="KTM48" s="65"/>
      <c r="KTN48" s="65"/>
      <c r="KTO48" s="65"/>
      <c r="KTP48" s="65"/>
      <c r="KTQ48" s="65"/>
      <c r="KTR48" s="65"/>
      <c r="KTS48" s="65"/>
      <c r="KTT48" s="65"/>
      <c r="KTU48" s="65"/>
      <c r="KTV48" s="65"/>
      <c r="KTW48" s="65"/>
      <c r="KTX48" s="65"/>
      <c r="KTY48" s="65"/>
      <c r="KTZ48" s="65"/>
      <c r="KUA48" s="65"/>
      <c r="KUB48" s="65"/>
      <c r="KUC48" s="65"/>
      <c r="KUD48" s="65"/>
      <c r="KUE48" s="65"/>
      <c r="KUF48" s="65"/>
      <c r="KUG48" s="65"/>
      <c r="KUH48" s="65"/>
      <c r="KUI48" s="65"/>
      <c r="KUJ48" s="65"/>
      <c r="KUK48" s="65"/>
      <c r="KUL48" s="65"/>
      <c r="KUM48" s="65"/>
      <c r="KUN48" s="65"/>
      <c r="KUO48" s="65"/>
      <c r="KUP48" s="65"/>
      <c r="KUQ48" s="65"/>
      <c r="KUR48" s="65"/>
      <c r="KUS48" s="65"/>
      <c r="KUT48" s="65"/>
      <c r="KUU48" s="65"/>
      <c r="KUV48" s="65"/>
      <c r="KUW48" s="65"/>
      <c r="KUX48" s="65"/>
      <c r="KUY48" s="65"/>
      <c r="KUZ48" s="65"/>
      <c r="KVA48" s="65"/>
      <c r="KVB48" s="65"/>
      <c r="KVC48" s="65"/>
      <c r="KVD48" s="65"/>
      <c r="KVE48" s="65"/>
      <c r="KVF48" s="65"/>
      <c r="KVG48" s="65"/>
      <c r="KVH48" s="65"/>
      <c r="KVI48" s="65"/>
      <c r="KVJ48" s="65"/>
      <c r="KVK48" s="65"/>
      <c r="KVL48" s="65"/>
      <c r="KVM48" s="65"/>
      <c r="KVN48" s="65"/>
      <c r="KVO48" s="65"/>
      <c r="KVP48" s="65"/>
      <c r="KVQ48" s="65"/>
      <c r="KVR48" s="65"/>
      <c r="KVS48" s="65"/>
      <c r="KVT48" s="65"/>
      <c r="KVU48" s="65"/>
      <c r="KVV48" s="65"/>
      <c r="KVW48" s="65"/>
      <c r="KVX48" s="65"/>
      <c r="KVY48" s="65"/>
      <c r="KVZ48" s="65"/>
      <c r="KWA48" s="65"/>
      <c r="KWB48" s="65"/>
      <c r="KWC48" s="65"/>
      <c r="KWD48" s="65"/>
      <c r="KWE48" s="65"/>
      <c r="KWF48" s="65"/>
      <c r="KWG48" s="65"/>
      <c r="KWH48" s="65"/>
      <c r="KWI48" s="65"/>
      <c r="KWJ48" s="65"/>
      <c r="KWK48" s="65"/>
      <c r="KWL48" s="65"/>
      <c r="KWM48" s="65"/>
      <c r="KWN48" s="65"/>
      <c r="KWO48" s="65"/>
      <c r="KWP48" s="65"/>
      <c r="KWQ48" s="65"/>
      <c r="KWR48" s="65"/>
      <c r="KWS48" s="65"/>
      <c r="KWT48" s="65"/>
      <c r="KWU48" s="65"/>
      <c r="KWV48" s="65"/>
      <c r="KWW48" s="65"/>
      <c r="KWX48" s="65"/>
      <c r="KWY48" s="65"/>
      <c r="KWZ48" s="65"/>
      <c r="KXA48" s="65"/>
      <c r="KXB48" s="65"/>
      <c r="KXC48" s="65"/>
      <c r="KXD48" s="65"/>
      <c r="KXE48" s="65"/>
      <c r="KXF48" s="65"/>
      <c r="KXG48" s="65"/>
      <c r="KXH48" s="65"/>
      <c r="KXI48" s="65"/>
      <c r="KXJ48" s="65"/>
      <c r="KXK48" s="65"/>
      <c r="KXL48" s="65"/>
      <c r="KXM48" s="65"/>
      <c r="KXN48" s="65"/>
      <c r="KXO48" s="65"/>
      <c r="KXP48" s="65"/>
      <c r="KXQ48" s="65"/>
      <c r="KXR48" s="65"/>
      <c r="KXS48" s="65"/>
      <c r="KXT48" s="65"/>
      <c r="KXU48" s="65"/>
      <c r="KXV48" s="65"/>
      <c r="KXW48" s="65"/>
      <c r="KXX48" s="65"/>
      <c r="KXY48" s="65"/>
      <c r="KXZ48" s="65"/>
      <c r="KYA48" s="65"/>
      <c r="KYB48" s="65"/>
      <c r="KYC48" s="65"/>
      <c r="KYD48" s="65"/>
      <c r="KYE48" s="65"/>
      <c r="KYF48" s="65"/>
      <c r="KYG48" s="65"/>
      <c r="KYH48" s="65"/>
      <c r="KYI48" s="65"/>
      <c r="KYJ48" s="65"/>
      <c r="KYK48" s="65"/>
      <c r="KYL48" s="65"/>
      <c r="KYM48" s="65"/>
      <c r="KYN48" s="65"/>
      <c r="KYO48" s="65"/>
      <c r="KYP48" s="65"/>
      <c r="KYQ48" s="65"/>
      <c r="KYR48" s="65"/>
      <c r="KYS48" s="65"/>
      <c r="KYT48" s="65"/>
      <c r="KYU48" s="65"/>
      <c r="KYV48" s="65"/>
      <c r="KYW48" s="65"/>
      <c r="KYX48" s="65"/>
      <c r="KYY48" s="65"/>
      <c r="KYZ48" s="65"/>
      <c r="KZA48" s="65"/>
      <c r="KZB48" s="65"/>
      <c r="KZC48" s="65"/>
      <c r="KZD48" s="65"/>
      <c r="KZE48" s="65"/>
      <c r="KZF48" s="65"/>
      <c r="KZG48" s="65"/>
      <c r="KZH48" s="65"/>
      <c r="KZI48" s="65"/>
      <c r="KZJ48" s="65"/>
      <c r="KZK48" s="65"/>
      <c r="KZL48" s="65"/>
      <c r="KZM48" s="65"/>
      <c r="KZN48" s="65"/>
      <c r="KZO48" s="65"/>
      <c r="KZP48" s="65"/>
      <c r="KZQ48" s="65"/>
      <c r="KZR48" s="65"/>
      <c r="KZS48" s="65"/>
      <c r="KZT48" s="65"/>
      <c r="KZU48" s="65"/>
      <c r="KZV48" s="65"/>
      <c r="KZW48" s="65"/>
      <c r="KZX48" s="65"/>
      <c r="KZY48" s="65"/>
      <c r="KZZ48" s="65"/>
      <c r="LAA48" s="65"/>
      <c r="LAB48" s="65"/>
      <c r="LAC48" s="65"/>
      <c r="LAD48" s="65"/>
      <c r="LAE48" s="65"/>
      <c r="LAF48" s="65"/>
      <c r="LAG48" s="65"/>
      <c r="LAH48" s="65"/>
      <c r="LAI48" s="65"/>
      <c r="LAJ48" s="65"/>
      <c r="LAK48" s="65"/>
      <c r="LAL48" s="65"/>
      <c r="LAM48" s="65"/>
      <c r="LAN48" s="65"/>
      <c r="LAO48" s="65"/>
      <c r="LAP48" s="65"/>
      <c r="LAQ48" s="65"/>
      <c r="LAR48" s="65"/>
      <c r="LAS48" s="65"/>
      <c r="LAT48" s="65"/>
      <c r="LAU48" s="65"/>
      <c r="LAV48" s="65"/>
      <c r="LAW48" s="65"/>
      <c r="LAX48" s="65"/>
      <c r="LAY48" s="65"/>
      <c r="LAZ48" s="65"/>
      <c r="LBA48" s="65"/>
      <c r="LBB48" s="65"/>
      <c r="LBC48" s="65"/>
      <c r="LBD48" s="65"/>
      <c r="LBE48" s="65"/>
      <c r="LBF48" s="65"/>
      <c r="LBG48" s="65"/>
      <c r="LBH48" s="65"/>
      <c r="LBI48" s="65"/>
      <c r="LBJ48" s="65"/>
      <c r="LBK48" s="65"/>
      <c r="LBL48" s="65"/>
      <c r="LBM48" s="65"/>
      <c r="LBN48" s="65"/>
      <c r="LBO48" s="65"/>
      <c r="LBP48" s="65"/>
      <c r="LBQ48" s="65"/>
      <c r="LBR48" s="65"/>
      <c r="LBS48" s="65"/>
      <c r="LBT48" s="65"/>
      <c r="LBU48" s="65"/>
      <c r="LBV48" s="65"/>
      <c r="LBW48" s="65"/>
      <c r="LBX48" s="65"/>
      <c r="LBY48" s="65"/>
      <c r="LBZ48" s="65"/>
      <c r="LCA48" s="65"/>
      <c r="LCB48" s="65"/>
      <c r="LCC48" s="65"/>
      <c r="LCD48" s="65"/>
      <c r="LCE48" s="65"/>
      <c r="LCF48" s="65"/>
      <c r="LCG48" s="65"/>
      <c r="LCH48" s="65"/>
      <c r="LCI48" s="65"/>
      <c r="LCJ48" s="65"/>
      <c r="LCK48" s="65"/>
      <c r="LCL48" s="65"/>
      <c r="LCM48" s="65"/>
      <c r="LCN48" s="65"/>
      <c r="LCO48" s="65"/>
      <c r="LCP48" s="65"/>
      <c r="LCQ48" s="65"/>
      <c r="LCR48" s="65"/>
      <c r="LCS48" s="65"/>
      <c r="LCT48" s="65"/>
      <c r="LCU48" s="65"/>
      <c r="LCV48" s="65"/>
      <c r="LCW48" s="65"/>
      <c r="LCX48" s="65"/>
      <c r="LCY48" s="65"/>
      <c r="LCZ48" s="65"/>
      <c r="LDA48" s="65"/>
      <c r="LDB48" s="65"/>
      <c r="LDC48" s="65"/>
      <c r="LDD48" s="65"/>
      <c r="LDE48" s="65"/>
      <c r="LDF48" s="65"/>
      <c r="LDG48" s="65"/>
      <c r="LDH48" s="65"/>
      <c r="LDI48" s="65"/>
      <c r="LDJ48" s="65"/>
      <c r="LDK48" s="65"/>
      <c r="LDL48" s="65"/>
      <c r="LDM48" s="65"/>
      <c r="LDN48" s="65"/>
      <c r="LDO48" s="65"/>
      <c r="LDP48" s="65"/>
      <c r="LDQ48" s="65"/>
      <c r="LDR48" s="65"/>
      <c r="LDS48" s="65"/>
      <c r="LDT48" s="65"/>
      <c r="LDU48" s="65"/>
      <c r="LDV48" s="65"/>
      <c r="LDW48" s="65"/>
      <c r="LDX48" s="65"/>
      <c r="LDY48" s="65"/>
      <c r="LDZ48" s="65"/>
      <c r="LEA48" s="65"/>
      <c r="LEB48" s="65"/>
      <c r="LEC48" s="65"/>
      <c r="LED48" s="65"/>
      <c r="LEE48" s="65"/>
      <c r="LEF48" s="65"/>
      <c r="LEG48" s="65"/>
      <c r="LEH48" s="65"/>
      <c r="LEI48" s="65"/>
      <c r="LEJ48" s="65"/>
      <c r="LEK48" s="65"/>
      <c r="LEL48" s="65"/>
      <c r="LEM48" s="65"/>
      <c r="LEN48" s="65"/>
      <c r="LEO48" s="65"/>
      <c r="LEP48" s="65"/>
      <c r="LEQ48" s="65"/>
      <c r="LER48" s="65"/>
      <c r="LES48" s="65"/>
      <c r="LET48" s="65"/>
      <c r="LEU48" s="65"/>
      <c r="LEV48" s="65"/>
      <c r="LEW48" s="65"/>
      <c r="LEX48" s="65"/>
      <c r="LEY48" s="65"/>
      <c r="LEZ48" s="65"/>
      <c r="LFA48" s="65"/>
      <c r="LFB48" s="65"/>
      <c r="LFC48" s="65"/>
      <c r="LFD48" s="65"/>
      <c r="LFE48" s="65"/>
      <c r="LFF48" s="65"/>
      <c r="LFG48" s="65"/>
      <c r="LFH48" s="65"/>
      <c r="LFI48" s="65"/>
      <c r="LFJ48" s="65"/>
      <c r="LFK48" s="65"/>
      <c r="LFL48" s="65"/>
      <c r="LFM48" s="65"/>
      <c r="LFN48" s="65"/>
      <c r="LFO48" s="65"/>
      <c r="LFP48" s="65"/>
      <c r="LFQ48" s="65"/>
      <c r="LFR48" s="65"/>
      <c r="LFS48" s="65"/>
      <c r="LFT48" s="65"/>
      <c r="LFU48" s="65"/>
      <c r="LFV48" s="65"/>
      <c r="LFW48" s="65"/>
      <c r="LFX48" s="65"/>
      <c r="LFY48" s="65"/>
      <c r="LFZ48" s="65"/>
      <c r="LGA48" s="65"/>
      <c r="LGB48" s="65"/>
      <c r="LGC48" s="65"/>
      <c r="LGD48" s="65"/>
      <c r="LGE48" s="65"/>
      <c r="LGF48" s="65"/>
      <c r="LGG48" s="65"/>
      <c r="LGH48" s="65"/>
      <c r="LGI48" s="65"/>
      <c r="LGJ48" s="65"/>
      <c r="LGK48" s="65"/>
      <c r="LGL48" s="65"/>
      <c r="LGM48" s="65"/>
      <c r="LGN48" s="65"/>
      <c r="LGO48" s="65"/>
      <c r="LGP48" s="65"/>
      <c r="LGQ48" s="65"/>
      <c r="LGR48" s="65"/>
      <c r="LGS48" s="65"/>
      <c r="LGT48" s="65"/>
      <c r="LGU48" s="65"/>
      <c r="LGV48" s="65"/>
      <c r="LGW48" s="65"/>
      <c r="LGX48" s="65"/>
      <c r="LGY48" s="65"/>
      <c r="LGZ48" s="65"/>
      <c r="LHA48" s="65"/>
      <c r="LHB48" s="65"/>
      <c r="LHC48" s="65"/>
      <c r="LHD48" s="65"/>
      <c r="LHE48" s="65"/>
      <c r="LHF48" s="65"/>
      <c r="LHG48" s="65"/>
      <c r="LHH48" s="65"/>
      <c r="LHI48" s="65"/>
      <c r="LHJ48" s="65"/>
      <c r="LHK48" s="65"/>
      <c r="LHL48" s="65"/>
      <c r="LHM48" s="65"/>
      <c r="LHN48" s="65"/>
      <c r="LHO48" s="65"/>
      <c r="LHP48" s="65"/>
      <c r="LHQ48" s="65"/>
      <c r="LHR48" s="65"/>
      <c r="LHS48" s="65"/>
      <c r="LHT48" s="65"/>
      <c r="LHU48" s="65"/>
      <c r="LHV48" s="65"/>
      <c r="LHW48" s="65"/>
      <c r="LHX48" s="65"/>
      <c r="LHY48" s="65"/>
      <c r="LHZ48" s="65"/>
      <c r="LIA48" s="65"/>
      <c r="LIB48" s="65"/>
      <c r="LIC48" s="65"/>
      <c r="LID48" s="65"/>
      <c r="LIE48" s="65"/>
      <c r="LIF48" s="65"/>
      <c r="LIG48" s="65"/>
      <c r="LIH48" s="65"/>
      <c r="LII48" s="65"/>
      <c r="LIJ48" s="65"/>
      <c r="LIK48" s="65"/>
      <c r="LIL48" s="65"/>
      <c r="LIM48" s="65"/>
      <c r="LIN48" s="65"/>
      <c r="LIO48" s="65"/>
      <c r="LIP48" s="65"/>
      <c r="LIQ48" s="65"/>
      <c r="LIR48" s="65"/>
      <c r="LIS48" s="65"/>
      <c r="LIT48" s="65"/>
      <c r="LIU48" s="65"/>
      <c r="LIV48" s="65"/>
      <c r="LIW48" s="65"/>
      <c r="LIX48" s="65"/>
      <c r="LIY48" s="65"/>
      <c r="LIZ48" s="65"/>
      <c r="LJA48" s="65"/>
      <c r="LJB48" s="65"/>
      <c r="LJC48" s="65"/>
      <c r="LJD48" s="65"/>
      <c r="LJE48" s="65"/>
      <c r="LJF48" s="65"/>
      <c r="LJG48" s="65"/>
      <c r="LJH48" s="65"/>
      <c r="LJI48" s="65"/>
      <c r="LJJ48" s="65"/>
      <c r="LJK48" s="65"/>
      <c r="LJL48" s="65"/>
      <c r="LJM48" s="65"/>
      <c r="LJN48" s="65"/>
      <c r="LJO48" s="65"/>
      <c r="LJP48" s="65"/>
      <c r="LJQ48" s="65"/>
      <c r="LJR48" s="65"/>
      <c r="LJS48" s="65"/>
      <c r="LJT48" s="65"/>
      <c r="LJU48" s="65"/>
      <c r="LJV48" s="65"/>
      <c r="LJW48" s="65"/>
      <c r="LJX48" s="65"/>
      <c r="LJY48" s="65"/>
      <c r="LJZ48" s="65"/>
      <c r="LKA48" s="65"/>
      <c r="LKB48" s="65"/>
      <c r="LKC48" s="65"/>
      <c r="LKD48" s="65"/>
      <c r="LKE48" s="65"/>
      <c r="LKF48" s="65"/>
      <c r="LKG48" s="65"/>
      <c r="LKH48" s="65"/>
      <c r="LKI48" s="65"/>
      <c r="LKJ48" s="65"/>
      <c r="LKK48" s="65"/>
      <c r="LKL48" s="65"/>
      <c r="LKM48" s="65"/>
      <c r="LKN48" s="65"/>
      <c r="LKO48" s="65"/>
      <c r="LKP48" s="65"/>
      <c r="LKQ48" s="65"/>
      <c r="LKR48" s="65"/>
      <c r="LKS48" s="65"/>
      <c r="LKT48" s="65"/>
      <c r="LKU48" s="65"/>
      <c r="LKV48" s="65"/>
      <c r="LKW48" s="65"/>
      <c r="LKX48" s="65"/>
      <c r="LKY48" s="65"/>
      <c r="LKZ48" s="65"/>
      <c r="LLA48" s="65"/>
      <c r="LLB48" s="65"/>
      <c r="LLC48" s="65"/>
      <c r="LLD48" s="65"/>
      <c r="LLE48" s="65"/>
      <c r="LLF48" s="65"/>
      <c r="LLG48" s="65"/>
      <c r="LLH48" s="65"/>
      <c r="LLI48" s="65"/>
      <c r="LLJ48" s="65"/>
      <c r="LLK48" s="65"/>
      <c r="LLL48" s="65"/>
      <c r="LLM48" s="65"/>
      <c r="LLN48" s="65"/>
      <c r="LLO48" s="65"/>
      <c r="LLP48" s="65"/>
      <c r="LLQ48" s="65"/>
      <c r="LLR48" s="65"/>
      <c r="LLS48" s="65"/>
      <c r="LLT48" s="65"/>
      <c r="LLU48" s="65"/>
      <c r="LLV48" s="65"/>
      <c r="LLW48" s="65"/>
      <c r="LLX48" s="65"/>
      <c r="LLY48" s="65"/>
      <c r="LLZ48" s="65"/>
      <c r="LMA48" s="65"/>
      <c r="LMB48" s="65"/>
      <c r="LMC48" s="65"/>
      <c r="LMD48" s="65"/>
      <c r="LME48" s="65"/>
      <c r="LMF48" s="65"/>
      <c r="LMG48" s="65"/>
      <c r="LMH48" s="65"/>
      <c r="LMI48" s="65"/>
      <c r="LMJ48" s="65"/>
      <c r="LMK48" s="65"/>
      <c r="LML48" s="65"/>
      <c r="LMM48" s="65"/>
      <c r="LMN48" s="65"/>
      <c r="LMO48" s="65"/>
      <c r="LMP48" s="65"/>
      <c r="LMQ48" s="65"/>
      <c r="LMR48" s="65"/>
      <c r="LMS48" s="65"/>
      <c r="LMT48" s="65"/>
      <c r="LMU48" s="65"/>
      <c r="LMV48" s="65"/>
      <c r="LMW48" s="65"/>
      <c r="LMX48" s="65"/>
      <c r="LMY48" s="65"/>
      <c r="LMZ48" s="65"/>
      <c r="LNA48" s="65"/>
      <c r="LNB48" s="65"/>
      <c r="LNC48" s="65"/>
      <c r="LND48" s="65"/>
      <c r="LNE48" s="65"/>
      <c r="LNF48" s="65"/>
      <c r="LNG48" s="65"/>
      <c r="LNH48" s="65"/>
      <c r="LNI48" s="65"/>
      <c r="LNJ48" s="65"/>
      <c r="LNK48" s="65"/>
      <c r="LNL48" s="65"/>
      <c r="LNM48" s="65"/>
      <c r="LNN48" s="65"/>
      <c r="LNO48" s="65"/>
      <c r="LNP48" s="65"/>
      <c r="LNQ48" s="65"/>
      <c r="LNR48" s="65"/>
      <c r="LNS48" s="65"/>
      <c r="LNT48" s="65"/>
      <c r="LNU48" s="65"/>
      <c r="LNV48" s="65"/>
      <c r="LNW48" s="65"/>
      <c r="LNX48" s="65"/>
      <c r="LNY48" s="65"/>
      <c r="LNZ48" s="65"/>
      <c r="LOA48" s="65"/>
      <c r="LOB48" s="65"/>
      <c r="LOC48" s="65"/>
      <c r="LOD48" s="65"/>
      <c r="LOE48" s="65"/>
      <c r="LOF48" s="65"/>
      <c r="LOG48" s="65"/>
      <c r="LOH48" s="65"/>
      <c r="LOI48" s="65"/>
      <c r="LOJ48" s="65"/>
      <c r="LOK48" s="65"/>
      <c r="LOL48" s="65"/>
      <c r="LOM48" s="65"/>
      <c r="LON48" s="65"/>
      <c r="LOO48" s="65"/>
      <c r="LOP48" s="65"/>
      <c r="LOQ48" s="65"/>
      <c r="LOR48" s="65"/>
      <c r="LOS48" s="65"/>
      <c r="LOT48" s="65"/>
      <c r="LOU48" s="65"/>
      <c r="LOV48" s="65"/>
      <c r="LOW48" s="65"/>
      <c r="LOX48" s="65"/>
      <c r="LOY48" s="65"/>
      <c r="LOZ48" s="65"/>
      <c r="LPA48" s="65"/>
      <c r="LPB48" s="65"/>
      <c r="LPC48" s="65"/>
      <c r="LPD48" s="65"/>
      <c r="LPE48" s="65"/>
      <c r="LPF48" s="65"/>
      <c r="LPG48" s="65"/>
      <c r="LPH48" s="65"/>
      <c r="LPI48" s="65"/>
      <c r="LPJ48" s="65"/>
      <c r="LPK48" s="65"/>
      <c r="LPL48" s="65"/>
      <c r="LPM48" s="65"/>
      <c r="LPN48" s="65"/>
      <c r="LPO48" s="65"/>
      <c r="LPP48" s="65"/>
      <c r="LPQ48" s="65"/>
      <c r="LPR48" s="65"/>
      <c r="LPS48" s="65"/>
      <c r="LPT48" s="65"/>
      <c r="LPU48" s="65"/>
      <c r="LPV48" s="65"/>
      <c r="LPW48" s="65"/>
      <c r="LPX48" s="65"/>
      <c r="LPY48" s="65"/>
      <c r="LPZ48" s="65"/>
      <c r="LQA48" s="65"/>
      <c r="LQB48" s="65"/>
      <c r="LQC48" s="65"/>
      <c r="LQD48" s="65"/>
      <c r="LQE48" s="65"/>
      <c r="LQF48" s="65"/>
      <c r="LQG48" s="65"/>
      <c r="LQH48" s="65"/>
      <c r="LQI48" s="65"/>
      <c r="LQJ48" s="65"/>
      <c r="LQK48" s="65"/>
      <c r="LQL48" s="65"/>
      <c r="LQM48" s="65"/>
      <c r="LQN48" s="65"/>
      <c r="LQO48" s="65"/>
      <c r="LQP48" s="65"/>
      <c r="LQQ48" s="65"/>
      <c r="LQR48" s="65"/>
      <c r="LQS48" s="65"/>
      <c r="LQT48" s="65"/>
      <c r="LQU48" s="65"/>
      <c r="LQV48" s="65"/>
      <c r="LQW48" s="65"/>
      <c r="LQX48" s="65"/>
      <c r="LQY48" s="65"/>
      <c r="LQZ48" s="65"/>
      <c r="LRA48" s="65"/>
      <c r="LRB48" s="65"/>
      <c r="LRC48" s="65"/>
      <c r="LRD48" s="65"/>
      <c r="LRE48" s="65"/>
      <c r="LRF48" s="65"/>
      <c r="LRG48" s="65"/>
      <c r="LRH48" s="65"/>
      <c r="LRI48" s="65"/>
      <c r="LRJ48" s="65"/>
      <c r="LRK48" s="65"/>
      <c r="LRL48" s="65"/>
      <c r="LRM48" s="65"/>
      <c r="LRN48" s="65"/>
      <c r="LRO48" s="65"/>
      <c r="LRP48" s="65"/>
      <c r="LRQ48" s="65"/>
      <c r="LRR48" s="65"/>
      <c r="LRS48" s="65"/>
      <c r="LRT48" s="65"/>
      <c r="LRU48" s="65"/>
      <c r="LRV48" s="65"/>
      <c r="LRW48" s="65"/>
      <c r="LRX48" s="65"/>
      <c r="LRY48" s="65"/>
      <c r="LRZ48" s="65"/>
      <c r="LSA48" s="65"/>
      <c r="LSB48" s="65"/>
      <c r="LSC48" s="65"/>
      <c r="LSD48" s="65"/>
      <c r="LSE48" s="65"/>
      <c r="LSF48" s="65"/>
      <c r="LSG48" s="65"/>
      <c r="LSH48" s="65"/>
      <c r="LSI48" s="65"/>
      <c r="LSJ48" s="65"/>
      <c r="LSK48" s="65"/>
      <c r="LSL48" s="65"/>
      <c r="LSM48" s="65"/>
      <c r="LSN48" s="65"/>
      <c r="LSO48" s="65"/>
      <c r="LSP48" s="65"/>
      <c r="LSQ48" s="65"/>
      <c r="LSR48" s="65"/>
      <c r="LSS48" s="65"/>
      <c r="LST48" s="65"/>
      <c r="LSU48" s="65"/>
      <c r="LSV48" s="65"/>
      <c r="LSW48" s="65"/>
      <c r="LSX48" s="65"/>
      <c r="LSY48" s="65"/>
      <c r="LSZ48" s="65"/>
      <c r="LTA48" s="65"/>
      <c r="LTB48" s="65"/>
      <c r="LTC48" s="65"/>
      <c r="LTD48" s="65"/>
      <c r="LTE48" s="65"/>
      <c r="LTF48" s="65"/>
      <c r="LTG48" s="65"/>
      <c r="LTH48" s="65"/>
      <c r="LTI48" s="65"/>
      <c r="LTJ48" s="65"/>
      <c r="LTK48" s="65"/>
      <c r="LTL48" s="65"/>
      <c r="LTM48" s="65"/>
      <c r="LTN48" s="65"/>
      <c r="LTO48" s="65"/>
      <c r="LTP48" s="65"/>
      <c r="LTQ48" s="65"/>
      <c r="LTR48" s="65"/>
      <c r="LTS48" s="65"/>
      <c r="LTT48" s="65"/>
      <c r="LTU48" s="65"/>
      <c r="LTV48" s="65"/>
      <c r="LTW48" s="65"/>
      <c r="LTX48" s="65"/>
      <c r="LTY48" s="65"/>
      <c r="LTZ48" s="65"/>
      <c r="LUA48" s="65"/>
      <c r="LUB48" s="65"/>
      <c r="LUC48" s="65"/>
      <c r="LUD48" s="65"/>
      <c r="LUE48" s="65"/>
      <c r="LUF48" s="65"/>
      <c r="LUG48" s="65"/>
      <c r="LUH48" s="65"/>
      <c r="LUI48" s="65"/>
      <c r="LUJ48" s="65"/>
      <c r="LUK48" s="65"/>
      <c r="LUL48" s="65"/>
      <c r="LUM48" s="65"/>
      <c r="LUN48" s="65"/>
      <c r="LUO48" s="65"/>
      <c r="LUP48" s="65"/>
      <c r="LUQ48" s="65"/>
      <c r="LUR48" s="65"/>
      <c r="LUS48" s="65"/>
      <c r="LUT48" s="65"/>
      <c r="LUU48" s="65"/>
      <c r="LUV48" s="65"/>
      <c r="LUW48" s="65"/>
      <c r="LUX48" s="65"/>
      <c r="LUY48" s="65"/>
      <c r="LUZ48" s="65"/>
      <c r="LVA48" s="65"/>
      <c r="LVB48" s="65"/>
      <c r="LVC48" s="65"/>
      <c r="LVD48" s="65"/>
      <c r="LVE48" s="65"/>
      <c r="LVF48" s="65"/>
      <c r="LVG48" s="65"/>
      <c r="LVH48" s="65"/>
      <c r="LVI48" s="65"/>
      <c r="LVJ48" s="65"/>
      <c r="LVK48" s="65"/>
      <c r="LVL48" s="65"/>
      <c r="LVM48" s="65"/>
      <c r="LVN48" s="65"/>
      <c r="LVO48" s="65"/>
      <c r="LVP48" s="65"/>
      <c r="LVQ48" s="65"/>
      <c r="LVR48" s="65"/>
      <c r="LVS48" s="65"/>
      <c r="LVT48" s="65"/>
      <c r="LVU48" s="65"/>
      <c r="LVV48" s="65"/>
      <c r="LVW48" s="65"/>
      <c r="LVX48" s="65"/>
      <c r="LVY48" s="65"/>
      <c r="LVZ48" s="65"/>
      <c r="LWA48" s="65"/>
      <c r="LWB48" s="65"/>
      <c r="LWC48" s="65"/>
      <c r="LWD48" s="65"/>
      <c r="LWE48" s="65"/>
      <c r="LWF48" s="65"/>
      <c r="LWG48" s="65"/>
      <c r="LWH48" s="65"/>
      <c r="LWI48" s="65"/>
      <c r="LWJ48" s="65"/>
      <c r="LWK48" s="65"/>
      <c r="LWL48" s="65"/>
      <c r="LWM48" s="65"/>
      <c r="LWN48" s="65"/>
      <c r="LWO48" s="65"/>
      <c r="LWP48" s="65"/>
      <c r="LWQ48" s="65"/>
      <c r="LWR48" s="65"/>
      <c r="LWS48" s="65"/>
      <c r="LWT48" s="65"/>
      <c r="LWU48" s="65"/>
      <c r="LWV48" s="65"/>
      <c r="LWW48" s="65"/>
      <c r="LWX48" s="65"/>
      <c r="LWY48" s="65"/>
      <c r="LWZ48" s="65"/>
      <c r="LXA48" s="65"/>
      <c r="LXB48" s="65"/>
      <c r="LXC48" s="65"/>
      <c r="LXD48" s="65"/>
      <c r="LXE48" s="65"/>
      <c r="LXF48" s="65"/>
      <c r="LXG48" s="65"/>
      <c r="LXH48" s="65"/>
      <c r="LXI48" s="65"/>
      <c r="LXJ48" s="65"/>
      <c r="LXK48" s="65"/>
      <c r="LXL48" s="65"/>
      <c r="LXM48" s="65"/>
      <c r="LXN48" s="65"/>
      <c r="LXO48" s="65"/>
      <c r="LXP48" s="65"/>
      <c r="LXQ48" s="65"/>
      <c r="LXR48" s="65"/>
      <c r="LXS48" s="65"/>
      <c r="LXT48" s="65"/>
      <c r="LXU48" s="65"/>
      <c r="LXV48" s="65"/>
      <c r="LXW48" s="65"/>
      <c r="LXX48" s="65"/>
      <c r="LXY48" s="65"/>
      <c r="LXZ48" s="65"/>
      <c r="LYA48" s="65"/>
      <c r="LYB48" s="65"/>
      <c r="LYC48" s="65"/>
      <c r="LYD48" s="65"/>
      <c r="LYE48" s="65"/>
      <c r="LYF48" s="65"/>
      <c r="LYG48" s="65"/>
      <c r="LYH48" s="65"/>
      <c r="LYI48" s="65"/>
      <c r="LYJ48" s="65"/>
      <c r="LYK48" s="65"/>
      <c r="LYL48" s="65"/>
      <c r="LYM48" s="65"/>
      <c r="LYN48" s="65"/>
      <c r="LYO48" s="65"/>
      <c r="LYP48" s="65"/>
      <c r="LYQ48" s="65"/>
      <c r="LYR48" s="65"/>
      <c r="LYS48" s="65"/>
      <c r="LYT48" s="65"/>
      <c r="LYU48" s="65"/>
      <c r="LYV48" s="65"/>
      <c r="LYW48" s="65"/>
      <c r="LYX48" s="65"/>
      <c r="LYY48" s="65"/>
      <c r="LYZ48" s="65"/>
      <c r="LZA48" s="65"/>
      <c r="LZB48" s="65"/>
      <c r="LZC48" s="65"/>
      <c r="LZD48" s="65"/>
      <c r="LZE48" s="65"/>
      <c r="LZF48" s="65"/>
      <c r="LZG48" s="65"/>
      <c r="LZH48" s="65"/>
      <c r="LZI48" s="65"/>
      <c r="LZJ48" s="65"/>
      <c r="LZK48" s="65"/>
      <c r="LZL48" s="65"/>
      <c r="LZM48" s="65"/>
      <c r="LZN48" s="65"/>
      <c r="LZO48" s="65"/>
      <c r="LZP48" s="65"/>
      <c r="LZQ48" s="65"/>
      <c r="LZR48" s="65"/>
      <c r="LZS48" s="65"/>
      <c r="LZT48" s="65"/>
      <c r="LZU48" s="65"/>
      <c r="LZV48" s="65"/>
      <c r="LZW48" s="65"/>
      <c r="LZX48" s="65"/>
      <c r="LZY48" s="65"/>
      <c r="LZZ48" s="65"/>
      <c r="MAA48" s="65"/>
      <c r="MAB48" s="65"/>
      <c r="MAC48" s="65"/>
      <c r="MAD48" s="65"/>
      <c r="MAE48" s="65"/>
      <c r="MAF48" s="65"/>
      <c r="MAG48" s="65"/>
      <c r="MAH48" s="65"/>
      <c r="MAI48" s="65"/>
      <c r="MAJ48" s="65"/>
      <c r="MAK48" s="65"/>
      <c r="MAL48" s="65"/>
      <c r="MAM48" s="65"/>
      <c r="MAN48" s="65"/>
      <c r="MAO48" s="65"/>
      <c r="MAP48" s="65"/>
      <c r="MAQ48" s="65"/>
      <c r="MAR48" s="65"/>
      <c r="MAS48" s="65"/>
      <c r="MAT48" s="65"/>
      <c r="MAU48" s="65"/>
      <c r="MAV48" s="65"/>
      <c r="MAW48" s="65"/>
      <c r="MAX48" s="65"/>
      <c r="MAY48" s="65"/>
      <c r="MAZ48" s="65"/>
      <c r="MBA48" s="65"/>
      <c r="MBB48" s="65"/>
      <c r="MBC48" s="65"/>
      <c r="MBD48" s="65"/>
      <c r="MBE48" s="65"/>
      <c r="MBF48" s="65"/>
      <c r="MBG48" s="65"/>
      <c r="MBH48" s="65"/>
      <c r="MBI48" s="65"/>
      <c r="MBJ48" s="65"/>
      <c r="MBK48" s="65"/>
      <c r="MBL48" s="65"/>
      <c r="MBM48" s="65"/>
      <c r="MBN48" s="65"/>
      <c r="MBO48" s="65"/>
      <c r="MBP48" s="65"/>
      <c r="MBQ48" s="65"/>
      <c r="MBR48" s="65"/>
      <c r="MBS48" s="65"/>
      <c r="MBT48" s="65"/>
      <c r="MBU48" s="65"/>
      <c r="MBV48" s="65"/>
      <c r="MBW48" s="65"/>
      <c r="MBX48" s="65"/>
      <c r="MBY48" s="65"/>
      <c r="MBZ48" s="65"/>
      <c r="MCA48" s="65"/>
      <c r="MCB48" s="65"/>
      <c r="MCC48" s="65"/>
      <c r="MCD48" s="65"/>
      <c r="MCE48" s="65"/>
      <c r="MCF48" s="65"/>
      <c r="MCG48" s="65"/>
      <c r="MCH48" s="65"/>
      <c r="MCI48" s="65"/>
      <c r="MCJ48" s="65"/>
      <c r="MCK48" s="65"/>
      <c r="MCL48" s="65"/>
      <c r="MCM48" s="65"/>
      <c r="MCN48" s="65"/>
      <c r="MCO48" s="65"/>
      <c r="MCP48" s="65"/>
      <c r="MCQ48" s="65"/>
      <c r="MCR48" s="65"/>
      <c r="MCS48" s="65"/>
      <c r="MCT48" s="65"/>
      <c r="MCU48" s="65"/>
      <c r="MCV48" s="65"/>
      <c r="MCW48" s="65"/>
      <c r="MCX48" s="65"/>
      <c r="MCY48" s="65"/>
      <c r="MCZ48" s="65"/>
      <c r="MDA48" s="65"/>
      <c r="MDB48" s="65"/>
      <c r="MDC48" s="65"/>
      <c r="MDD48" s="65"/>
      <c r="MDE48" s="65"/>
      <c r="MDF48" s="65"/>
      <c r="MDG48" s="65"/>
      <c r="MDH48" s="65"/>
      <c r="MDI48" s="65"/>
      <c r="MDJ48" s="65"/>
      <c r="MDK48" s="65"/>
      <c r="MDL48" s="65"/>
      <c r="MDM48" s="65"/>
      <c r="MDN48" s="65"/>
      <c r="MDO48" s="65"/>
      <c r="MDP48" s="65"/>
      <c r="MDQ48" s="65"/>
      <c r="MDR48" s="65"/>
      <c r="MDS48" s="65"/>
      <c r="MDT48" s="65"/>
      <c r="MDU48" s="65"/>
      <c r="MDV48" s="65"/>
      <c r="MDW48" s="65"/>
      <c r="MDX48" s="65"/>
      <c r="MDY48" s="65"/>
      <c r="MDZ48" s="65"/>
      <c r="MEA48" s="65"/>
      <c r="MEB48" s="65"/>
      <c r="MEC48" s="65"/>
      <c r="MED48" s="65"/>
      <c r="MEE48" s="65"/>
      <c r="MEF48" s="65"/>
      <c r="MEG48" s="65"/>
      <c r="MEH48" s="65"/>
      <c r="MEI48" s="65"/>
      <c r="MEJ48" s="65"/>
      <c r="MEK48" s="65"/>
      <c r="MEL48" s="65"/>
      <c r="MEM48" s="65"/>
      <c r="MEN48" s="65"/>
      <c r="MEO48" s="65"/>
      <c r="MEP48" s="65"/>
      <c r="MEQ48" s="65"/>
      <c r="MER48" s="65"/>
      <c r="MES48" s="65"/>
      <c r="MET48" s="65"/>
      <c r="MEU48" s="65"/>
      <c r="MEV48" s="65"/>
      <c r="MEW48" s="65"/>
      <c r="MEX48" s="65"/>
      <c r="MEY48" s="65"/>
      <c r="MEZ48" s="65"/>
      <c r="MFA48" s="65"/>
      <c r="MFB48" s="65"/>
      <c r="MFC48" s="65"/>
      <c r="MFD48" s="65"/>
      <c r="MFE48" s="65"/>
      <c r="MFF48" s="65"/>
      <c r="MFG48" s="65"/>
      <c r="MFH48" s="65"/>
      <c r="MFI48" s="65"/>
      <c r="MFJ48" s="65"/>
      <c r="MFK48" s="65"/>
      <c r="MFL48" s="65"/>
      <c r="MFM48" s="65"/>
      <c r="MFN48" s="65"/>
      <c r="MFO48" s="65"/>
      <c r="MFP48" s="65"/>
      <c r="MFQ48" s="65"/>
      <c r="MFR48" s="65"/>
      <c r="MFS48" s="65"/>
      <c r="MFT48" s="65"/>
      <c r="MFU48" s="65"/>
      <c r="MFV48" s="65"/>
      <c r="MFW48" s="65"/>
      <c r="MFX48" s="65"/>
      <c r="MFY48" s="65"/>
      <c r="MFZ48" s="65"/>
      <c r="MGA48" s="65"/>
      <c r="MGB48" s="65"/>
      <c r="MGC48" s="65"/>
      <c r="MGD48" s="65"/>
      <c r="MGE48" s="65"/>
      <c r="MGF48" s="65"/>
      <c r="MGG48" s="65"/>
      <c r="MGH48" s="65"/>
      <c r="MGI48" s="65"/>
      <c r="MGJ48" s="65"/>
      <c r="MGK48" s="65"/>
      <c r="MGL48" s="65"/>
      <c r="MGM48" s="65"/>
      <c r="MGN48" s="65"/>
      <c r="MGO48" s="65"/>
      <c r="MGP48" s="65"/>
      <c r="MGQ48" s="65"/>
      <c r="MGR48" s="65"/>
      <c r="MGS48" s="65"/>
      <c r="MGT48" s="65"/>
      <c r="MGU48" s="65"/>
      <c r="MGV48" s="65"/>
      <c r="MGW48" s="65"/>
      <c r="MGX48" s="65"/>
      <c r="MGY48" s="65"/>
      <c r="MGZ48" s="65"/>
      <c r="MHA48" s="65"/>
      <c r="MHB48" s="65"/>
      <c r="MHC48" s="65"/>
      <c r="MHD48" s="65"/>
      <c r="MHE48" s="65"/>
      <c r="MHF48" s="65"/>
      <c r="MHG48" s="65"/>
      <c r="MHH48" s="65"/>
      <c r="MHI48" s="65"/>
      <c r="MHJ48" s="65"/>
      <c r="MHK48" s="65"/>
      <c r="MHL48" s="65"/>
      <c r="MHM48" s="65"/>
      <c r="MHN48" s="65"/>
      <c r="MHO48" s="65"/>
      <c r="MHP48" s="65"/>
      <c r="MHQ48" s="65"/>
      <c r="MHR48" s="65"/>
      <c r="MHS48" s="65"/>
      <c r="MHT48" s="65"/>
      <c r="MHU48" s="65"/>
      <c r="MHV48" s="65"/>
      <c r="MHW48" s="65"/>
      <c r="MHX48" s="65"/>
      <c r="MHY48" s="65"/>
      <c r="MHZ48" s="65"/>
      <c r="MIA48" s="65"/>
      <c r="MIB48" s="65"/>
      <c r="MIC48" s="65"/>
      <c r="MID48" s="65"/>
      <c r="MIE48" s="65"/>
      <c r="MIF48" s="65"/>
      <c r="MIG48" s="65"/>
      <c r="MIH48" s="65"/>
      <c r="MII48" s="65"/>
      <c r="MIJ48" s="65"/>
      <c r="MIK48" s="65"/>
      <c r="MIL48" s="65"/>
      <c r="MIM48" s="65"/>
      <c r="MIN48" s="65"/>
      <c r="MIO48" s="65"/>
      <c r="MIP48" s="65"/>
      <c r="MIQ48" s="65"/>
      <c r="MIR48" s="65"/>
      <c r="MIS48" s="65"/>
      <c r="MIT48" s="65"/>
      <c r="MIU48" s="65"/>
      <c r="MIV48" s="65"/>
      <c r="MIW48" s="65"/>
      <c r="MIX48" s="65"/>
      <c r="MIY48" s="65"/>
      <c r="MIZ48" s="65"/>
      <c r="MJA48" s="65"/>
      <c r="MJB48" s="65"/>
      <c r="MJC48" s="65"/>
      <c r="MJD48" s="65"/>
      <c r="MJE48" s="65"/>
      <c r="MJF48" s="65"/>
      <c r="MJG48" s="65"/>
      <c r="MJH48" s="65"/>
      <c r="MJI48" s="65"/>
      <c r="MJJ48" s="65"/>
      <c r="MJK48" s="65"/>
      <c r="MJL48" s="65"/>
      <c r="MJM48" s="65"/>
      <c r="MJN48" s="65"/>
      <c r="MJO48" s="65"/>
      <c r="MJP48" s="65"/>
      <c r="MJQ48" s="65"/>
      <c r="MJR48" s="65"/>
      <c r="MJS48" s="65"/>
      <c r="MJT48" s="65"/>
      <c r="MJU48" s="65"/>
      <c r="MJV48" s="65"/>
      <c r="MJW48" s="65"/>
      <c r="MJX48" s="65"/>
      <c r="MJY48" s="65"/>
      <c r="MJZ48" s="65"/>
      <c r="MKA48" s="65"/>
      <c r="MKB48" s="65"/>
      <c r="MKC48" s="65"/>
      <c r="MKD48" s="65"/>
      <c r="MKE48" s="65"/>
      <c r="MKF48" s="65"/>
      <c r="MKG48" s="65"/>
      <c r="MKH48" s="65"/>
      <c r="MKI48" s="65"/>
      <c r="MKJ48" s="65"/>
      <c r="MKK48" s="65"/>
      <c r="MKL48" s="65"/>
      <c r="MKM48" s="65"/>
      <c r="MKN48" s="65"/>
      <c r="MKO48" s="65"/>
      <c r="MKP48" s="65"/>
      <c r="MKQ48" s="65"/>
      <c r="MKR48" s="65"/>
      <c r="MKS48" s="65"/>
      <c r="MKT48" s="65"/>
      <c r="MKU48" s="65"/>
      <c r="MKV48" s="65"/>
      <c r="MKW48" s="65"/>
      <c r="MKX48" s="65"/>
      <c r="MKY48" s="65"/>
      <c r="MKZ48" s="65"/>
      <c r="MLA48" s="65"/>
      <c r="MLB48" s="65"/>
      <c r="MLC48" s="65"/>
      <c r="MLD48" s="65"/>
      <c r="MLE48" s="65"/>
      <c r="MLF48" s="65"/>
      <c r="MLG48" s="65"/>
      <c r="MLH48" s="65"/>
      <c r="MLI48" s="65"/>
      <c r="MLJ48" s="65"/>
      <c r="MLK48" s="65"/>
      <c r="MLL48" s="65"/>
      <c r="MLM48" s="65"/>
      <c r="MLN48" s="65"/>
      <c r="MLO48" s="65"/>
      <c r="MLP48" s="65"/>
      <c r="MLQ48" s="65"/>
      <c r="MLR48" s="65"/>
      <c r="MLS48" s="65"/>
      <c r="MLT48" s="65"/>
      <c r="MLU48" s="65"/>
      <c r="MLV48" s="65"/>
      <c r="MLW48" s="65"/>
      <c r="MLX48" s="65"/>
      <c r="MLY48" s="65"/>
      <c r="MLZ48" s="65"/>
      <c r="MMA48" s="65"/>
      <c r="MMB48" s="65"/>
      <c r="MMC48" s="65"/>
      <c r="MMD48" s="65"/>
      <c r="MME48" s="65"/>
      <c r="MMF48" s="65"/>
      <c r="MMG48" s="65"/>
      <c r="MMH48" s="65"/>
      <c r="MMI48" s="65"/>
      <c r="MMJ48" s="65"/>
      <c r="MMK48" s="65"/>
      <c r="MML48" s="65"/>
      <c r="MMM48" s="65"/>
      <c r="MMN48" s="65"/>
      <c r="MMO48" s="65"/>
      <c r="MMP48" s="65"/>
      <c r="MMQ48" s="65"/>
      <c r="MMR48" s="65"/>
      <c r="MMS48" s="65"/>
      <c r="MMT48" s="65"/>
      <c r="MMU48" s="65"/>
      <c r="MMV48" s="65"/>
      <c r="MMW48" s="65"/>
      <c r="MMX48" s="65"/>
      <c r="MMY48" s="65"/>
      <c r="MMZ48" s="65"/>
      <c r="MNA48" s="65"/>
      <c r="MNB48" s="65"/>
      <c r="MNC48" s="65"/>
      <c r="MND48" s="65"/>
      <c r="MNE48" s="65"/>
      <c r="MNF48" s="65"/>
      <c r="MNG48" s="65"/>
      <c r="MNH48" s="65"/>
      <c r="MNI48" s="65"/>
      <c r="MNJ48" s="65"/>
      <c r="MNK48" s="65"/>
      <c r="MNL48" s="65"/>
      <c r="MNM48" s="65"/>
      <c r="MNN48" s="65"/>
      <c r="MNO48" s="65"/>
      <c r="MNP48" s="65"/>
      <c r="MNQ48" s="65"/>
      <c r="MNR48" s="65"/>
      <c r="MNS48" s="65"/>
      <c r="MNT48" s="65"/>
      <c r="MNU48" s="65"/>
      <c r="MNV48" s="65"/>
      <c r="MNW48" s="65"/>
      <c r="MNX48" s="65"/>
      <c r="MNY48" s="65"/>
      <c r="MNZ48" s="65"/>
      <c r="MOA48" s="65"/>
      <c r="MOB48" s="65"/>
      <c r="MOC48" s="65"/>
      <c r="MOD48" s="65"/>
      <c r="MOE48" s="65"/>
      <c r="MOF48" s="65"/>
      <c r="MOG48" s="65"/>
      <c r="MOH48" s="65"/>
      <c r="MOI48" s="65"/>
      <c r="MOJ48" s="65"/>
      <c r="MOK48" s="65"/>
      <c r="MOL48" s="65"/>
      <c r="MOM48" s="65"/>
      <c r="MON48" s="65"/>
      <c r="MOO48" s="65"/>
      <c r="MOP48" s="65"/>
      <c r="MOQ48" s="65"/>
      <c r="MOR48" s="65"/>
      <c r="MOS48" s="65"/>
      <c r="MOT48" s="65"/>
      <c r="MOU48" s="65"/>
      <c r="MOV48" s="65"/>
      <c r="MOW48" s="65"/>
      <c r="MOX48" s="65"/>
      <c r="MOY48" s="65"/>
      <c r="MOZ48" s="65"/>
      <c r="MPA48" s="65"/>
      <c r="MPB48" s="65"/>
      <c r="MPC48" s="65"/>
      <c r="MPD48" s="65"/>
      <c r="MPE48" s="65"/>
      <c r="MPF48" s="65"/>
      <c r="MPG48" s="65"/>
      <c r="MPH48" s="65"/>
      <c r="MPI48" s="65"/>
      <c r="MPJ48" s="65"/>
      <c r="MPK48" s="65"/>
      <c r="MPL48" s="65"/>
      <c r="MPM48" s="65"/>
      <c r="MPN48" s="65"/>
      <c r="MPO48" s="65"/>
      <c r="MPP48" s="65"/>
      <c r="MPQ48" s="65"/>
      <c r="MPR48" s="65"/>
      <c r="MPS48" s="65"/>
      <c r="MPT48" s="65"/>
      <c r="MPU48" s="65"/>
      <c r="MPV48" s="65"/>
      <c r="MPW48" s="65"/>
      <c r="MPX48" s="65"/>
      <c r="MPY48" s="65"/>
      <c r="MPZ48" s="65"/>
      <c r="MQA48" s="65"/>
      <c r="MQB48" s="65"/>
      <c r="MQC48" s="65"/>
      <c r="MQD48" s="65"/>
      <c r="MQE48" s="65"/>
      <c r="MQF48" s="65"/>
      <c r="MQG48" s="65"/>
      <c r="MQH48" s="65"/>
      <c r="MQI48" s="65"/>
      <c r="MQJ48" s="65"/>
      <c r="MQK48" s="65"/>
      <c r="MQL48" s="65"/>
      <c r="MQM48" s="65"/>
      <c r="MQN48" s="65"/>
      <c r="MQO48" s="65"/>
      <c r="MQP48" s="65"/>
      <c r="MQQ48" s="65"/>
      <c r="MQR48" s="65"/>
      <c r="MQS48" s="65"/>
      <c r="MQT48" s="65"/>
      <c r="MQU48" s="65"/>
      <c r="MQV48" s="65"/>
      <c r="MQW48" s="65"/>
      <c r="MQX48" s="65"/>
      <c r="MQY48" s="65"/>
      <c r="MQZ48" s="65"/>
      <c r="MRA48" s="65"/>
      <c r="MRB48" s="65"/>
      <c r="MRC48" s="65"/>
      <c r="MRD48" s="65"/>
      <c r="MRE48" s="65"/>
      <c r="MRF48" s="65"/>
      <c r="MRG48" s="65"/>
      <c r="MRH48" s="65"/>
      <c r="MRI48" s="65"/>
      <c r="MRJ48" s="65"/>
      <c r="MRK48" s="65"/>
      <c r="MRL48" s="65"/>
      <c r="MRM48" s="65"/>
      <c r="MRN48" s="65"/>
      <c r="MRO48" s="65"/>
      <c r="MRP48" s="65"/>
      <c r="MRQ48" s="65"/>
      <c r="MRR48" s="65"/>
      <c r="MRS48" s="65"/>
      <c r="MRT48" s="65"/>
      <c r="MRU48" s="65"/>
      <c r="MRV48" s="65"/>
      <c r="MRW48" s="65"/>
      <c r="MRX48" s="65"/>
      <c r="MRY48" s="65"/>
      <c r="MRZ48" s="65"/>
      <c r="MSA48" s="65"/>
      <c r="MSB48" s="65"/>
      <c r="MSC48" s="65"/>
      <c r="MSD48" s="65"/>
      <c r="MSE48" s="65"/>
      <c r="MSF48" s="65"/>
      <c r="MSG48" s="65"/>
      <c r="MSH48" s="65"/>
      <c r="MSI48" s="65"/>
      <c r="MSJ48" s="65"/>
      <c r="MSK48" s="65"/>
      <c r="MSL48" s="65"/>
      <c r="MSM48" s="65"/>
      <c r="MSN48" s="65"/>
      <c r="MSO48" s="65"/>
      <c r="MSP48" s="65"/>
      <c r="MSQ48" s="65"/>
      <c r="MSR48" s="65"/>
      <c r="MSS48" s="65"/>
      <c r="MST48" s="65"/>
      <c r="MSU48" s="65"/>
      <c r="MSV48" s="65"/>
      <c r="MSW48" s="65"/>
      <c r="MSX48" s="65"/>
      <c r="MSY48" s="65"/>
      <c r="MSZ48" s="65"/>
      <c r="MTA48" s="65"/>
      <c r="MTB48" s="65"/>
      <c r="MTC48" s="65"/>
      <c r="MTD48" s="65"/>
      <c r="MTE48" s="65"/>
      <c r="MTF48" s="65"/>
      <c r="MTG48" s="65"/>
      <c r="MTH48" s="65"/>
      <c r="MTI48" s="65"/>
      <c r="MTJ48" s="65"/>
      <c r="MTK48" s="65"/>
      <c r="MTL48" s="65"/>
      <c r="MTM48" s="65"/>
      <c r="MTN48" s="65"/>
      <c r="MTO48" s="65"/>
      <c r="MTP48" s="65"/>
      <c r="MTQ48" s="65"/>
      <c r="MTR48" s="65"/>
      <c r="MTS48" s="65"/>
      <c r="MTT48" s="65"/>
      <c r="MTU48" s="65"/>
      <c r="MTV48" s="65"/>
      <c r="MTW48" s="65"/>
      <c r="MTX48" s="65"/>
      <c r="MTY48" s="65"/>
      <c r="MTZ48" s="65"/>
      <c r="MUA48" s="65"/>
      <c r="MUB48" s="65"/>
      <c r="MUC48" s="65"/>
      <c r="MUD48" s="65"/>
      <c r="MUE48" s="65"/>
      <c r="MUF48" s="65"/>
      <c r="MUG48" s="65"/>
      <c r="MUH48" s="65"/>
      <c r="MUI48" s="65"/>
      <c r="MUJ48" s="65"/>
      <c r="MUK48" s="65"/>
      <c r="MUL48" s="65"/>
      <c r="MUM48" s="65"/>
      <c r="MUN48" s="65"/>
      <c r="MUO48" s="65"/>
      <c r="MUP48" s="65"/>
      <c r="MUQ48" s="65"/>
      <c r="MUR48" s="65"/>
      <c r="MUS48" s="65"/>
      <c r="MUT48" s="65"/>
      <c r="MUU48" s="65"/>
      <c r="MUV48" s="65"/>
      <c r="MUW48" s="65"/>
      <c r="MUX48" s="65"/>
      <c r="MUY48" s="65"/>
      <c r="MUZ48" s="65"/>
      <c r="MVA48" s="65"/>
      <c r="MVB48" s="65"/>
      <c r="MVC48" s="65"/>
      <c r="MVD48" s="65"/>
      <c r="MVE48" s="65"/>
      <c r="MVF48" s="65"/>
      <c r="MVG48" s="65"/>
      <c r="MVH48" s="65"/>
      <c r="MVI48" s="65"/>
      <c r="MVJ48" s="65"/>
      <c r="MVK48" s="65"/>
      <c r="MVL48" s="65"/>
      <c r="MVM48" s="65"/>
      <c r="MVN48" s="65"/>
      <c r="MVO48" s="65"/>
      <c r="MVP48" s="65"/>
      <c r="MVQ48" s="65"/>
      <c r="MVR48" s="65"/>
      <c r="MVS48" s="65"/>
      <c r="MVT48" s="65"/>
      <c r="MVU48" s="65"/>
      <c r="MVV48" s="65"/>
      <c r="MVW48" s="65"/>
      <c r="MVX48" s="65"/>
      <c r="MVY48" s="65"/>
      <c r="MVZ48" s="65"/>
      <c r="MWA48" s="65"/>
      <c r="MWB48" s="65"/>
      <c r="MWC48" s="65"/>
      <c r="MWD48" s="65"/>
      <c r="MWE48" s="65"/>
      <c r="MWF48" s="65"/>
      <c r="MWG48" s="65"/>
      <c r="MWH48" s="65"/>
      <c r="MWI48" s="65"/>
      <c r="MWJ48" s="65"/>
      <c r="MWK48" s="65"/>
      <c r="MWL48" s="65"/>
      <c r="MWM48" s="65"/>
      <c r="MWN48" s="65"/>
      <c r="MWO48" s="65"/>
      <c r="MWP48" s="65"/>
      <c r="MWQ48" s="65"/>
      <c r="MWR48" s="65"/>
      <c r="MWS48" s="65"/>
      <c r="MWT48" s="65"/>
      <c r="MWU48" s="65"/>
      <c r="MWV48" s="65"/>
      <c r="MWW48" s="65"/>
      <c r="MWX48" s="65"/>
      <c r="MWY48" s="65"/>
      <c r="MWZ48" s="65"/>
      <c r="MXA48" s="65"/>
      <c r="MXB48" s="65"/>
      <c r="MXC48" s="65"/>
      <c r="MXD48" s="65"/>
      <c r="MXE48" s="65"/>
      <c r="MXF48" s="65"/>
      <c r="MXG48" s="65"/>
      <c r="MXH48" s="65"/>
      <c r="MXI48" s="65"/>
      <c r="MXJ48" s="65"/>
      <c r="MXK48" s="65"/>
      <c r="MXL48" s="65"/>
      <c r="MXM48" s="65"/>
      <c r="MXN48" s="65"/>
      <c r="MXO48" s="65"/>
      <c r="MXP48" s="65"/>
      <c r="MXQ48" s="65"/>
      <c r="MXR48" s="65"/>
      <c r="MXS48" s="65"/>
      <c r="MXT48" s="65"/>
      <c r="MXU48" s="65"/>
      <c r="MXV48" s="65"/>
      <c r="MXW48" s="65"/>
      <c r="MXX48" s="65"/>
      <c r="MXY48" s="65"/>
      <c r="MXZ48" s="65"/>
      <c r="MYA48" s="65"/>
      <c r="MYB48" s="65"/>
      <c r="MYC48" s="65"/>
      <c r="MYD48" s="65"/>
      <c r="MYE48" s="65"/>
      <c r="MYF48" s="65"/>
      <c r="MYG48" s="65"/>
      <c r="MYH48" s="65"/>
      <c r="MYI48" s="65"/>
      <c r="MYJ48" s="65"/>
      <c r="MYK48" s="65"/>
      <c r="MYL48" s="65"/>
      <c r="MYM48" s="65"/>
      <c r="MYN48" s="65"/>
      <c r="MYO48" s="65"/>
      <c r="MYP48" s="65"/>
      <c r="MYQ48" s="65"/>
      <c r="MYR48" s="65"/>
      <c r="MYS48" s="65"/>
      <c r="MYT48" s="65"/>
      <c r="MYU48" s="65"/>
      <c r="MYV48" s="65"/>
      <c r="MYW48" s="65"/>
      <c r="MYX48" s="65"/>
      <c r="MYY48" s="65"/>
      <c r="MYZ48" s="65"/>
      <c r="MZA48" s="65"/>
      <c r="MZB48" s="65"/>
      <c r="MZC48" s="65"/>
      <c r="MZD48" s="65"/>
      <c r="MZE48" s="65"/>
      <c r="MZF48" s="65"/>
      <c r="MZG48" s="65"/>
      <c r="MZH48" s="65"/>
      <c r="MZI48" s="65"/>
      <c r="MZJ48" s="65"/>
      <c r="MZK48" s="65"/>
      <c r="MZL48" s="65"/>
      <c r="MZM48" s="65"/>
      <c r="MZN48" s="65"/>
      <c r="MZO48" s="65"/>
      <c r="MZP48" s="65"/>
      <c r="MZQ48" s="65"/>
      <c r="MZR48" s="65"/>
      <c r="MZS48" s="65"/>
      <c r="MZT48" s="65"/>
      <c r="MZU48" s="65"/>
      <c r="MZV48" s="65"/>
      <c r="MZW48" s="65"/>
      <c r="MZX48" s="65"/>
      <c r="MZY48" s="65"/>
      <c r="MZZ48" s="65"/>
      <c r="NAA48" s="65"/>
      <c r="NAB48" s="65"/>
      <c r="NAC48" s="65"/>
      <c r="NAD48" s="65"/>
      <c r="NAE48" s="65"/>
      <c r="NAF48" s="65"/>
      <c r="NAG48" s="65"/>
      <c r="NAH48" s="65"/>
      <c r="NAI48" s="65"/>
      <c r="NAJ48" s="65"/>
      <c r="NAK48" s="65"/>
      <c r="NAL48" s="65"/>
      <c r="NAM48" s="65"/>
      <c r="NAN48" s="65"/>
      <c r="NAO48" s="65"/>
      <c r="NAP48" s="65"/>
      <c r="NAQ48" s="65"/>
      <c r="NAR48" s="65"/>
      <c r="NAS48" s="65"/>
      <c r="NAT48" s="65"/>
      <c r="NAU48" s="65"/>
      <c r="NAV48" s="65"/>
      <c r="NAW48" s="65"/>
      <c r="NAX48" s="65"/>
      <c r="NAY48" s="65"/>
      <c r="NAZ48" s="65"/>
      <c r="NBA48" s="65"/>
      <c r="NBB48" s="65"/>
      <c r="NBC48" s="65"/>
      <c r="NBD48" s="65"/>
      <c r="NBE48" s="65"/>
      <c r="NBF48" s="65"/>
      <c r="NBG48" s="65"/>
      <c r="NBH48" s="65"/>
      <c r="NBI48" s="65"/>
      <c r="NBJ48" s="65"/>
      <c r="NBK48" s="65"/>
      <c r="NBL48" s="65"/>
      <c r="NBM48" s="65"/>
      <c r="NBN48" s="65"/>
      <c r="NBO48" s="65"/>
      <c r="NBP48" s="65"/>
      <c r="NBQ48" s="65"/>
      <c r="NBR48" s="65"/>
      <c r="NBS48" s="65"/>
      <c r="NBT48" s="65"/>
      <c r="NBU48" s="65"/>
      <c r="NBV48" s="65"/>
      <c r="NBW48" s="65"/>
      <c r="NBX48" s="65"/>
      <c r="NBY48" s="65"/>
      <c r="NBZ48" s="65"/>
      <c r="NCA48" s="65"/>
      <c r="NCB48" s="65"/>
      <c r="NCC48" s="65"/>
      <c r="NCD48" s="65"/>
      <c r="NCE48" s="65"/>
      <c r="NCF48" s="65"/>
      <c r="NCG48" s="65"/>
      <c r="NCH48" s="65"/>
      <c r="NCI48" s="65"/>
      <c r="NCJ48" s="65"/>
      <c r="NCK48" s="65"/>
      <c r="NCL48" s="65"/>
      <c r="NCM48" s="65"/>
      <c r="NCN48" s="65"/>
      <c r="NCO48" s="65"/>
      <c r="NCP48" s="65"/>
      <c r="NCQ48" s="65"/>
      <c r="NCR48" s="65"/>
      <c r="NCS48" s="65"/>
      <c r="NCT48" s="65"/>
      <c r="NCU48" s="65"/>
      <c r="NCV48" s="65"/>
      <c r="NCW48" s="65"/>
      <c r="NCX48" s="65"/>
      <c r="NCY48" s="65"/>
      <c r="NCZ48" s="65"/>
      <c r="NDA48" s="65"/>
      <c r="NDB48" s="65"/>
      <c r="NDC48" s="65"/>
      <c r="NDD48" s="65"/>
      <c r="NDE48" s="65"/>
      <c r="NDF48" s="65"/>
      <c r="NDG48" s="65"/>
      <c r="NDH48" s="65"/>
      <c r="NDI48" s="65"/>
      <c r="NDJ48" s="65"/>
      <c r="NDK48" s="65"/>
      <c r="NDL48" s="65"/>
      <c r="NDM48" s="65"/>
      <c r="NDN48" s="65"/>
      <c r="NDO48" s="65"/>
      <c r="NDP48" s="65"/>
      <c r="NDQ48" s="65"/>
      <c r="NDR48" s="65"/>
      <c r="NDS48" s="65"/>
      <c r="NDT48" s="65"/>
      <c r="NDU48" s="65"/>
      <c r="NDV48" s="65"/>
      <c r="NDW48" s="65"/>
      <c r="NDX48" s="65"/>
      <c r="NDY48" s="65"/>
      <c r="NDZ48" s="65"/>
      <c r="NEA48" s="65"/>
      <c r="NEB48" s="65"/>
      <c r="NEC48" s="65"/>
      <c r="NED48" s="65"/>
      <c r="NEE48" s="65"/>
      <c r="NEF48" s="65"/>
      <c r="NEG48" s="65"/>
      <c r="NEH48" s="65"/>
      <c r="NEI48" s="65"/>
      <c r="NEJ48" s="65"/>
      <c r="NEK48" s="65"/>
      <c r="NEL48" s="65"/>
      <c r="NEM48" s="65"/>
      <c r="NEN48" s="65"/>
      <c r="NEO48" s="65"/>
      <c r="NEP48" s="65"/>
      <c r="NEQ48" s="65"/>
      <c r="NER48" s="65"/>
      <c r="NES48" s="65"/>
      <c r="NET48" s="65"/>
      <c r="NEU48" s="65"/>
      <c r="NEV48" s="65"/>
      <c r="NEW48" s="65"/>
      <c r="NEX48" s="65"/>
      <c r="NEY48" s="65"/>
      <c r="NEZ48" s="65"/>
      <c r="NFA48" s="65"/>
      <c r="NFB48" s="65"/>
      <c r="NFC48" s="65"/>
      <c r="NFD48" s="65"/>
      <c r="NFE48" s="65"/>
      <c r="NFF48" s="65"/>
      <c r="NFG48" s="65"/>
      <c r="NFH48" s="65"/>
      <c r="NFI48" s="65"/>
      <c r="NFJ48" s="65"/>
      <c r="NFK48" s="65"/>
      <c r="NFL48" s="65"/>
      <c r="NFM48" s="65"/>
      <c r="NFN48" s="65"/>
      <c r="NFO48" s="65"/>
      <c r="NFP48" s="65"/>
      <c r="NFQ48" s="65"/>
      <c r="NFR48" s="65"/>
      <c r="NFS48" s="65"/>
      <c r="NFT48" s="65"/>
      <c r="NFU48" s="65"/>
      <c r="NFV48" s="65"/>
      <c r="NFW48" s="65"/>
      <c r="NFX48" s="65"/>
      <c r="NFY48" s="65"/>
      <c r="NFZ48" s="65"/>
      <c r="NGA48" s="65"/>
      <c r="NGB48" s="65"/>
      <c r="NGC48" s="65"/>
      <c r="NGD48" s="65"/>
      <c r="NGE48" s="65"/>
      <c r="NGF48" s="65"/>
      <c r="NGG48" s="65"/>
      <c r="NGH48" s="65"/>
      <c r="NGI48" s="65"/>
      <c r="NGJ48" s="65"/>
      <c r="NGK48" s="65"/>
      <c r="NGL48" s="65"/>
      <c r="NGM48" s="65"/>
      <c r="NGN48" s="65"/>
      <c r="NGO48" s="65"/>
      <c r="NGP48" s="65"/>
      <c r="NGQ48" s="65"/>
      <c r="NGR48" s="65"/>
      <c r="NGS48" s="65"/>
      <c r="NGT48" s="65"/>
      <c r="NGU48" s="65"/>
      <c r="NGV48" s="65"/>
      <c r="NGW48" s="65"/>
      <c r="NGX48" s="65"/>
      <c r="NGY48" s="65"/>
      <c r="NGZ48" s="65"/>
      <c r="NHA48" s="65"/>
      <c r="NHB48" s="65"/>
      <c r="NHC48" s="65"/>
      <c r="NHD48" s="65"/>
      <c r="NHE48" s="65"/>
      <c r="NHF48" s="65"/>
      <c r="NHG48" s="65"/>
      <c r="NHH48" s="65"/>
      <c r="NHI48" s="65"/>
      <c r="NHJ48" s="65"/>
      <c r="NHK48" s="65"/>
      <c r="NHL48" s="65"/>
      <c r="NHM48" s="65"/>
      <c r="NHN48" s="65"/>
      <c r="NHO48" s="65"/>
      <c r="NHP48" s="65"/>
      <c r="NHQ48" s="65"/>
      <c r="NHR48" s="65"/>
      <c r="NHS48" s="65"/>
      <c r="NHT48" s="65"/>
      <c r="NHU48" s="65"/>
      <c r="NHV48" s="65"/>
      <c r="NHW48" s="65"/>
      <c r="NHX48" s="65"/>
      <c r="NHY48" s="65"/>
      <c r="NHZ48" s="65"/>
      <c r="NIA48" s="65"/>
      <c r="NIB48" s="65"/>
      <c r="NIC48" s="65"/>
      <c r="NID48" s="65"/>
      <c r="NIE48" s="65"/>
      <c r="NIF48" s="65"/>
      <c r="NIG48" s="65"/>
      <c r="NIH48" s="65"/>
      <c r="NII48" s="65"/>
      <c r="NIJ48" s="65"/>
      <c r="NIK48" s="65"/>
      <c r="NIL48" s="65"/>
      <c r="NIM48" s="65"/>
      <c r="NIN48" s="65"/>
      <c r="NIO48" s="65"/>
      <c r="NIP48" s="65"/>
      <c r="NIQ48" s="65"/>
      <c r="NIR48" s="65"/>
      <c r="NIS48" s="65"/>
      <c r="NIT48" s="65"/>
      <c r="NIU48" s="65"/>
      <c r="NIV48" s="65"/>
      <c r="NIW48" s="65"/>
      <c r="NIX48" s="65"/>
      <c r="NIY48" s="65"/>
      <c r="NIZ48" s="65"/>
      <c r="NJA48" s="65"/>
      <c r="NJB48" s="65"/>
      <c r="NJC48" s="65"/>
      <c r="NJD48" s="65"/>
      <c r="NJE48" s="65"/>
      <c r="NJF48" s="65"/>
      <c r="NJG48" s="65"/>
      <c r="NJH48" s="65"/>
      <c r="NJI48" s="65"/>
      <c r="NJJ48" s="65"/>
      <c r="NJK48" s="65"/>
      <c r="NJL48" s="65"/>
      <c r="NJM48" s="65"/>
      <c r="NJN48" s="65"/>
      <c r="NJO48" s="65"/>
      <c r="NJP48" s="65"/>
      <c r="NJQ48" s="65"/>
      <c r="NJR48" s="65"/>
      <c r="NJS48" s="65"/>
      <c r="NJT48" s="65"/>
      <c r="NJU48" s="65"/>
      <c r="NJV48" s="65"/>
      <c r="NJW48" s="65"/>
      <c r="NJX48" s="65"/>
      <c r="NJY48" s="65"/>
      <c r="NJZ48" s="65"/>
      <c r="NKA48" s="65"/>
      <c r="NKB48" s="65"/>
      <c r="NKC48" s="65"/>
      <c r="NKD48" s="65"/>
      <c r="NKE48" s="65"/>
      <c r="NKF48" s="65"/>
      <c r="NKG48" s="65"/>
      <c r="NKH48" s="65"/>
      <c r="NKI48" s="65"/>
      <c r="NKJ48" s="65"/>
      <c r="NKK48" s="65"/>
      <c r="NKL48" s="65"/>
      <c r="NKM48" s="65"/>
      <c r="NKN48" s="65"/>
      <c r="NKO48" s="65"/>
      <c r="NKP48" s="65"/>
      <c r="NKQ48" s="65"/>
      <c r="NKR48" s="65"/>
      <c r="NKS48" s="65"/>
      <c r="NKT48" s="65"/>
      <c r="NKU48" s="65"/>
      <c r="NKV48" s="65"/>
      <c r="NKW48" s="65"/>
      <c r="NKX48" s="65"/>
      <c r="NKY48" s="65"/>
      <c r="NKZ48" s="65"/>
      <c r="NLA48" s="65"/>
      <c r="NLB48" s="65"/>
      <c r="NLC48" s="65"/>
      <c r="NLD48" s="65"/>
      <c r="NLE48" s="65"/>
      <c r="NLF48" s="65"/>
      <c r="NLG48" s="65"/>
      <c r="NLH48" s="65"/>
      <c r="NLI48" s="65"/>
      <c r="NLJ48" s="65"/>
      <c r="NLK48" s="65"/>
      <c r="NLL48" s="65"/>
      <c r="NLM48" s="65"/>
      <c r="NLN48" s="65"/>
      <c r="NLO48" s="65"/>
      <c r="NLP48" s="65"/>
      <c r="NLQ48" s="65"/>
      <c r="NLR48" s="65"/>
      <c r="NLS48" s="65"/>
      <c r="NLT48" s="65"/>
      <c r="NLU48" s="65"/>
      <c r="NLV48" s="65"/>
      <c r="NLW48" s="65"/>
      <c r="NLX48" s="65"/>
      <c r="NLY48" s="65"/>
      <c r="NLZ48" s="65"/>
      <c r="NMA48" s="65"/>
      <c r="NMB48" s="65"/>
      <c r="NMC48" s="65"/>
      <c r="NMD48" s="65"/>
      <c r="NME48" s="65"/>
      <c r="NMF48" s="65"/>
      <c r="NMG48" s="65"/>
      <c r="NMH48" s="65"/>
      <c r="NMI48" s="65"/>
      <c r="NMJ48" s="65"/>
      <c r="NMK48" s="65"/>
      <c r="NML48" s="65"/>
      <c r="NMM48" s="65"/>
      <c r="NMN48" s="65"/>
      <c r="NMO48" s="65"/>
      <c r="NMP48" s="65"/>
      <c r="NMQ48" s="65"/>
      <c r="NMR48" s="65"/>
      <c r="NMS48" s="65"/>
      <c r="NMT48" s="65"/>
      <c r="NMU48" s="65"/>
      <c r="NMV48" s="65"/>
      <c r="NMW48" s="65"/>
      <c r="NMX48" s="65"/>
      <c r="NMY48" s="65"/>
      <c r="NMZ48" s="65"/>
      <c r="NNA48" s="65"/>
      <c r="NNB48" s="65"/>
      <c r="NNC48" s="65"/>
      <c r="NND48" s="65"/>
      <c r="NNE48" s="65"/>
      <c r="NNF48" s="65"/>
      <c r="NNG48" s="65"/>
      <c r="NNH48" s="65"/>
      <c r="NNI48" s="65"/>
      <c r="NNJ48" s="65"/>
      <c r="NNK48" s="65"/>
      <c r="NNL48" s="65"/>
      <c r="NNM48" s="65"/>
      <c r="NNN48" s="65"/>
      <c r="NNO48" s="65"/>
      <c r="NNP48" s="65"/>
      <c r="NNQ48" s="65"/>
      <c r="NNR48" s="65"/>
      <c r="NNS48" s="65"/>
      <c r="NNT48" s="65"/>
      <c r="NNU48" s="65"/>
      <c r="NNV48" s="65"/>
      <c r="NNW48" s="65"/>
      <c r="NNX48" s="65"/>
      <c r="NNY48" s="65"/>
      <c r="NNZ48" s="65"/>
      <c r="NOA48" s="65"/>
      <c r="NOB48" s="65"/>
      <c r="NOC48" s="65"/>
      <c r="NOD48" s="65"/>
      <c r="NOE48" s="65"/>
      <c r="NOF48" s="65"/>
      <c r="NOG48" s="65"/>
      <c r="NOH48" s="65"/>
      <c r="NOI48" s="65"/>
      <c r="NOJ48" s="65"/>
      <c r="NOK48" s="65"/>
      <c r="NOL48" s="65"/>
      <c r="NOM48" s="65"/>
      <c r="NON48" s="65"/>
      <c r="NOO48" s="65"/>
      <c r="NOP48" s="65"/>
      <c r="NOQ48" s="65"/>
      <c r="NOR48" s="65"/>
      <c r="NOS48" s="65"/>
      <c r="NOT48" s="65"/>
      <c r="NOU48" s="65"/>
      <c r="NOV48" s="65"/>
      <c r="NOW48" s="65"/>
      <c r="NOX48" s="65"/>
      <c r="NOY48" s="65"/>
      <c r="NOZ48" s="65"/>
      <c r="NPA48" s="65"/>
      <c r="NPB48" s="65"/>
      <c r="NPC48" s="65"/>
      <c r="NPD48" s="65"/>
      <c r="NPE48" s="65"/>
      <c r="NPF48" s="65"/>
      <c r="NPG48" s="65"/>
      <c r="NPH48" s="65"/>
      <c r="NPI48" s="65"/>
      <c r="NPJ48" s="65"/>
      <c r="NPK48" s="65"/>
      <c r="NPL48" s="65"/>
      <c r="NPM48" s="65"/>
      <c r="NPN48" s="65"/>
      <c r="NPO48" s="65"/>
      <c r="NPP48" s="65"/>
      <c r="NPQ48" s="65"/>
      <c r="NPR48" s="65"/>
      <c r="NPS48" s="65"/>
      <c r="NPT48" s="65"/>
      <c r="NPU48" s="65"/>
      <c r="NPV48" s="65"/>
      <c r="NPW48" s="65"/>
      <c r="NPX48" s="65"/>
      <c r="NPY48" s="65"/>
      <c r="NPZ48" s="65"/>
      <c r="NQA48" s="65"/>
      <c r="NQB48" s="65"/>
      <c r="NQC48" s="65"/>
      <c r="NQD48" s="65"/>
      <c r="NQE48" s="65"/>
      <c r="NQF48" s="65"/>
      <c r="NQG48" s="65"/>
      <c r="NQH48" s="65"/>
      <c r="NQI48" s="65"/>
      <c r="NQJ48" s="65"/>
      <c r="NQK48" s="65"/>
      <c r="NQL48" s="65"/>
      <c r="NQM48" s="65"/>
      <c r="NQN48" s="65"/>
      <c r="NQO48" s="65"/>
      <c r="NQP48" s="65"/>
      <c r="NQQ48" s="65"/>
      <c r="NQR48" s="65"/>
      <c r="NQS48" s="65"/>
      <c r="NQT48" s="65"/>
      <c r="NQU48" s="65"/>
      <c r="NQV48" s="65"/>
      <c r="NQW48" s="65"/>
      <c r="NQX48" s="65"/>
      <c r="NQY48" s="65"/>
      <c r="NQZ48" s="65"/>
      <c r="NRA48" s="65"/>
      <c r="NRB48" s="65"/>
      <c r="NRC48" s="65"/>
      <c r="NRD48" s="65"/>
      <c r="NRE48" s="65"/>
      <c r="NRF48" s="65"/>
      <c r="NRG48" s="65"/>
      <c r="NRH48" s="65"/>
      <c r="NRI48" s="65"/>
      <c r="NRJ48" s="65"/>
      <c r="NRK48" s="65"/>
      <c r="NRL48" s="65"/>
      <c r="NRM48" s="65"/>
      <c r="NRN48" s="65"/>
      <c r="NRO48" s="65"/>
      <c r="NRP48" s="65"/>
      <c r="NRQ48" s="65"/>
      <c r="NRR48" s="65"/>
      <c r="NRS48" s="65"/>
      <c r="NRT48" s="65"/>
      <c r="NRU48" s="65"/>
      <c r="NRV48" s="65"/>
      <c r="NRW48" s="65"/>
      <c r="NRX48" s="65"/>
      <c r="NRY48" s="65"/>
      <c r="NRZ48" s="65"/>
      <c r="NSA48" s="65"/>
      <c r="NSB48" s="65"/>
      <c r="NSC48" s="65"/>
      <c r="NSD48" s="65"/>
      <c r="NSE48" s="65"/>
      <c r="NSF48" s="65"/>
      <c r="NSG48" s="65"/>
      <c r="NSH48" s="65"/>
      <c r="NSI48" s="65"/>
      <c r="NSJ48" s="65"/>
      <c r="NSK48" s="65"/>
      <c r="NSL48" s="65"/>
      <c r="NSM48" s="65"/>
      <c r="NSN48" s="65"/>
      <c r="NSO48" s="65"/>
      <c r="NSP48" s="65"/>
      <c r="NSQ48" s="65"/>
      <c r="NSR48" s="65"/>
      <c r="NSS48" s="65"/>
      <c r="NST48" s="65"/>
      <c r="NSU48" s="65"/>
      <c r="NSV48" s="65"/>
      <c r="NSW48" s="65"/>
      <c r="NSX48" s="65"/>
      <c r="NSY48" s="65"/>
      <c r="NSZ48" s="65"/>
      <c r="NTA48" s="65"/>
      <c r="NTB48" s="65"/>
      <c r="NTC48" s="65"/>
      <c r="NTD48" s="65"/>
      <c r="NTE48" s="65"/>
      <c r="NTF48" s="65"/>
      <c r="NTG48" s="65"/>
      <c r="NTH48" s="65"/>
      <c r="NTI48" s="65"/>
      <c r="NTJ48" s="65"/>
      <c r="NTK48" s="65"/>
      <c r="NTL48" s="65"/>
      <c r="NTM48" s="65"/>
      <c r="NTN48" s="65"/>
      <c r="NTO48" s="65"/>
      <c r="NTP48" s="65"/>
      <c r="NTQ48" s="65"/>
      <c r="NTR48" s="65"/>
      <c r="NTS48" s="65"/>
      <c r="NTT48" s="65"/>
      <c r="NTU48" s="65"/>
      <c r="NTV48" s="65"/>
      <c r="NTW48" s="65"/>
      <c r="NTX48" s="65"/>
      <c r="NTY48" s="65"/>
      <c r="NTZ48" s="65"/>
      <c r="NUA48" s="65"/>
      <c r="NUB48" s="65"/>
      <c r="NUC48" s="65"/>
      <c r="NUD48" s="65"/>
      <c r="NUE48" s="65"/>
      <c r="NUF48" s="65"/>
      <c r="NUG48" s="65"/>
      <c r="NUH48" s="65"/>
      <c r="NUI48" s="65"/>
      <c r="NUJ48" s="65"/>
      <c r="NUK48" s="65"/>
      <c r="NUL48" s="65"/>
      <c r="NUM48" s="65"/>
      <c r="NUN48" s="65"/>
      <c r="NUO48" s="65"/>
      <c r="NUP48" s="65"/>
      <c r="NUQ48" s="65"/>
      <c r="NUR48" s="65"/>
      <c r="NUS48" s="65"/>
      <c r="NUT48" s="65"/>
      <c r="NUU48" s="65"/>
      <c r="NUV48" s="65"/>
      <c r="NUW48" s="65"/>
      <c r="NUX48" s="65"/>
      <c r="NUY48" s="65"/>
      <c r="NUZ48" s="65"/>
      <c r="NVA48" s="65"/>
      <c r="NVB48" s="65"/>
      <c r="NVC48" s="65"/>
      <c r="NVD48" s="65"/>
      <c r="NVE48" s="65"/>
      <c r="NVF48" s="65"/>
      <c r="NVG48" s="65"/>
      <c r="NVH48" s="65"/>
      <c r="NVI48" s="65"/>
      <c r="NVJ48" s="65"/>
      <c r="NVK48" s="65"/>
      <c r="NVL48" s="65"/>
      <c r="NVM48" s="65"/>
      <c r="NVN48" s="65"/>
      <c r="NVO48" s="65"/>
      <c r="NVP48" s="65"/>
      <c r="NVQ48" s="65"/>
      <c r="NVR48" s="65"/>
      <c r="NVS48" s="65"/>
      <c r="NVT48" s="65"/>
      <c r="NVU48" s="65"/>
      <c r="NVV48" s="65"/>
      <c r="NVW48" s="65"/>
      <c r="NVX48" s="65"/>
      <c r="NVY48" s="65"/>
      <c r="NVZ48" s="65"/>
      <c r="NWA48" s="65"/>
      <c r="NWB48" s="65"/>
      <c r="NWC48" s="65"/>
      <c r="NWD48" s="65"/>
      <c r="NWE48" s="65"/>
      <c r="NWF48" s="65"/>
      <c r="NWG48" s="65"/>
      <c r="NWH48" s="65"/>
      <c r="NWI48" s="65"/>
      <c r="NWJ48" s="65"/>
      <c r="NWK48" s="65"/>
      <c r="NWL48" s="65"/>
      <c r="NWM48" s="65"/>
      <c r="NWN48" s="65"/>
      <c r="NWO48" s="65"/>
      <c r="NWP48" s="65"/>
      <c r="NWQ48" s="65"/>
      <c r="NWR48" s="65"/>
      <c r="NWS48" s="65"/>
      <c r="NWT48" s="65"/>
      <c r="NWU48" s="65"/>
      <c r="NWV48" s="65"/>
      <c r="NWW48" s="65"/>
      <c r="NWX48" s="65"/>
      <c r="NWY48" s="65"/>
      <c r="NWZ48" s="65"/>
      <c r="NXA48" s="65"/>
      <c r="NXB48" s="65"/>
      <c r="NXC48" s="65"/>
      <c r="NXD48" s="65"/>
      <c r="NXE48" s="65"/>
      <c r="NXF48" s="65"/>
      <c r="NXG48" s="65"/>
      <c r="NXH48" s="65"/>
      <c r="NXI48" s="65"/>
      <c r="NXJ48" s="65"/>
      <c r="NXK48" s="65"/>
      <c r="NXL48" s="65"/>
      <c r="NXM48" s="65"/>
      <c r="NXN48" s="65"/>
      <c r="NXO48" s="65"/>
      <c r="NXP48" s="65"/>
      <c r="NXQ48" s="65"/>
      <c r="NXR48" s="65"/>
      <c r="NXS48" s="65"/>
      <c r="NXT48" s="65"/>
      <c r="NXU48" s="65"/>
      <c r="NXV48" s="65"/>
      <c r="NXW48" s="65"/>
      <c r="NXX48" s="65"/>
      <c r="NXY48" s="65"/>
      <c r="NXZ48" s="65"/>
      <c r="NYA48" s="65"/>
      <c r="NYB48" s="65"/>
      <c r="NYC48" s="65"/>
      <c r="NYD48" s="65"/>
      <c r="NYE48" s="65"/>
      <c r="NYF48" s="65"/>
      <c r="NYG48" s="65"/>
      <c r="NYH48" s="65"/>
      <c r="NYI48" s="65"/>
      <c r="NYJ48" s="65"/>
      <c r="NYK48" s="65"/>
      <c r="NYL48" s="65"/>
      <c r="NYM48" s="65"/>
      <c r="NYN48" s="65"/>
      <c r="NYO48" s="65"/>
      <c r="NYP48" s="65"/>
      <c r="NYQ48" s="65"/>
      <c r="NYR48" s="65"/>
      <c r="NYS48" s="65"/>
      <c r="NYT48" s="65"/>
      <c r="NYU48" s="65"/>
      <c r="NYV48" s="65"/>
      <c r="NYW48" s="65"/>
      <c r="NYX48" s="65"/>
      <c r="NYY48" s="65"/>
      <c r="NYZ48" s="65"/>
      <c r="NZA48" s="65"/>
      <c r="NZB48" s="65"/>
      <c r="NZC48" s="65"/>
      <c r="NZD48" s="65"/>
      <c r="NZE48" s="65"/>
      <c r="NZF48" s="65"/>
      <c r="NZG48" s="65"/>
      <c r="NZH48" s="65"/>
      <c r="NZI48" s="65"/>
      <c r="NZJ48" s="65"/>
      <c r="NZK48" s="65"/>
      <c r="NZL48" s="65"/>
      <c r="NZM48" s="65"/>
      <c r="NZN48" s="65"/>
      <c r="NZO48" s="65"/>
      <c r="NZP48" s="65"/>
      <c r="NZQ48" s="65"/>
      <c r="NZR48" s="65"/>
      <c r="NZS48" s="65"/>
      <c r="NZT48" s="65"/>
      <c r="NZU48" s="65"/>
      <c r="NZV48" s="65"/>
      <c r="NZW48" s="65"/>
      <c r="NZX48" s="65"/>
      <c r="NZY48" s="65"/>
      <c r="NZZ48" s="65"/>
      <c r="OAA48" s="65"/>
      <c r="OAB48" s="65"/>
      <c r="OAC48" s="65"/>
      <c r="OAD48" s="65"/>
      <c r="OAE48" s="65"/>
      <c r="OAF48" s="65"/>
      <c r="OAG48" s="65"/>
      <c r="OAH48" s="65"/>
      <c r="OAI48" s="65"/>
      <c r="OAJ48" s="65"/>
      <c r="OAK48" s="65"/>
      <c r="OAL48" s="65"/>
      <c r="OAM48" s="65"/>
      <c r="OAN48" s="65"/>
      <c r="OAO48" s="65"/>
      <c r="OAP48" s="65"/>
      <c r="OAQ48" s="65"/>
      <c r="OAR48" s="65"/>
      <c r="OAS48" s="65"/>
      <c r="OAT48" s="65"/>
      <c r="OAU48" s="65"/>
      <c r="OAV48" s="65"/>
      <c r="OAW48" s="65"/>
      <c r="OAX48" s="65"/>
      <c r="OAY48" s="65"/>
      <c r="OAZ48" s="65"/>
      <c r="OBA48" s="65"/>
      <c r="OBB48" s="65"/>
      <c r="OBC48" s="65"/>
      <c r="OBD48" s="65"/>
      <c r="OBE48" s="65"/>
      <c r="OBF48" s="65"/>
      <c r="OBG48" s="65"/>
      <c r="OBH48" s="65"/>
      <c r="OBI48" s="65"/>
      <c r="OBJ48" s="65"/>
      <c r="OBK48" s="65"/>
      <c r="OBL48" s="65"/>
      <c r="OBM48" s="65"/>
      <c r="OBN48" s="65"/>
      <c r="OBO48" s="65"/>
      <c r="OBP48" s="65"/>
      <c r="OBQ48" s="65"/>
      <c r="OBR48" s="65"/>
      <c r="OBS48" s="65"/>
      <c r="OBT48" s="65"/>
      <c r="OBU48" s="65"/>
      <c r="OBV48" s="65"/>
      <c r="OBW48" s="65"/>
      <c r="OBX48" s="65"/>
      <c r="OBY48" s="65"/>
      <c r="OBZ48" s="65"/>
      <c r="OCA48" s="65"/>
      <c r="OCB48" s="65"/>
      <c r="OCC48" s="65"/>
      <c r="OCD48" s="65"/>
      <c r="OCE48" s="65"/>
      <c r="OCF48" s="65"/>
      <c r="OCG48" s="65"/>
      <c r="OCH48" s="65"/>
      <c r="OCI48" s="65"/>
      <c r="OCJ48" s="65"/>
      <c r="OCK48" s="65"/>
      <c r="OCL48" s="65"/>
      <c r="OCM48" s="65"/>
      <c r="OCN48" s="65"/>
      <c r="OCO48" s="65"/>
      <c r="OCP48" s="65"/>
      <c r="OCQ48" s="65"/>
      <c r="OCR48" s="65"/>
      <c r="OCS48" s="65"/>
      <c r="OCT48" s="65"/>
      <c r="OCU48" s="65"/>
      <c r="OCV48" s="65"/>
      <c r="OCW48" s="65"/>
      <c r="OCX48" s="65"/>
      <c r="OCY48" s="65"/>
      <c r="OCZ48" s="65"/>
      <c r="ODA48" s="65"/>
      <c r="ODB48" s="65"/>
      <c r="ODC48" s="65"/>
      <c r="ODD48" s="65"/>
      <c r="ODE48" s="65"/>
      <c r="ODF48" s="65"/>
      <c r="ODG48" s="65"/>
      <c r="ODH48" s="65"/>
      <c r="ODI48" s="65"/>
      <c r="ODJ48" s="65"/>
      <c r="ODK48" s="65"/>
      <c r="ODL48" s="65"/>
      <c r="ODM48" s="65"/>
      <c r="ODN48" s="65"/>
      <c r="ODO48" s="65"/>
      <c r="ODP48" s="65"/>
      <c r="ODQ48" s="65"/>
      <c r="ODR48" s="65"/>
      <c r="ODS48" s="65"/>
      <c r="ODT48" s="65"/>
      <c r="ODU48" s="65"/>
      <c r="ODV48" s="65"/>
      <c r="ODW48" s="65"/>
      <c r="ODX48" s="65"/>
      <c r="ODY48" s="65"/>
      <c r="ODZ48" s="65"/>
      <c r="OEA48" s="65"/>
      <c r="OEB48" s="65"/>
      <c r="OEC48" s="65"/>
      <c r="OED48" s="65"/>
      <c r="OEE48" s="65"/>
      <c r="OEF48" s="65"/>
      <c r="OEG48" s="65"/>
      <c r="OEH48" s="65"/>
      <c r="OEI48" s="65"/>
      <c r="OEJ48" s="65"/>
      <c r="OEK48" s="65"/>
      <c r="OEL48" s="65"/>
      <c r="OEM48" s="65"/>
      <c r="OEN48" s="65"/>
      <c r="OEO48" s="65"/>
      <c r="OEP48" s="65"/>
      <c r="OEQ48" s="65"/>
      <c r="OER48" s="65"/>
      <c r="OES48" s="65"/>
      <c r="OET48" s="65"/>
      <c r="OEU48" s="65"/>
      <c r="OEV48" s="65"/>
      <c r="OEW48" s="65"/>
      <c r="OEX48" s="65"/>
      <c r="OEY48" s="65"/>
      <c r="OEZ48" s="65"/>
      <c r="OFA48" s="65"/>
      <c r="OFB48" s="65"/>
      <c r="OFC48" s="65"/>
      <c r="OFD48" s="65"/>
      <c r="OFE48" s="65"/>
      <c r="OFF48" s="65"/>
      <c r="OFG48" s="65"/>
      <c r="OFH48" s="65"/>
      <c r="OFI48" s="65"/>
      <c r="OFJ48" s="65"/>
      <c r="OFK48" s="65"/>
      <c r="OFL48" s="65"/>
      <c r="OFM48" s="65"/>
      <c r="OFN48" s="65"/>
      <c r="OFO48" s="65"/>
      <c r="OFP48" s="65"/>
      <c r="OFQ48" s="65"/>
      <c r="OFR48" s="65"/>
      <c r="OFS48" s="65"/>
      <c r="OFT48" s="65"/>
      <c r="OFU48" s="65"/>
      <c r="OFV48" s="65"/>
      <c r="OFW48" s="65"/>
      <c r="OFX48" s="65"/>
      <c r="OFY48" s="65"/>
      <c r="OFZ48" s="65"/>
      <c r="OGA48" s="65"/>
      <c r="OGB48" s="65"/>
      <c r="OGC48" s="65"/>
      <c r="OGD48" s="65"/>
      <c r="OGE48" s="65"/>
      <c r="OGF48" s="65"/>
      <c r="OGG48" s="65"/>
      <c r="OGH48" s="65"/>
      <c r="OGI48" s="65"/>
      <c r="OGJ48" s="65"/>
      <c r="OGK48" s="65"/>
      <c r="OGL48" s="65"/>
      <c r="OGM48" s="65"/>
      <c r="OGN48" s="65"/>
      <c r="OGO48" s="65"/>
      <c r="OGP48" s="65"/>
      <c r="OGQ48" s="65"/>
      <c r="OGR48" s="65"/>
      <c r="OGS48" s="65"/>
      <c r="OGT48" s="65"/>
      <c r="OGU48" s="65"/>
      <c r="OGV48" s="65"/>
      <c r="OGW48" s="65"/>
      <c r="OGX48" s="65"/>
      <c r="OGY48" s="65"/>
      <c r="OGZ48" s="65"/>
      <c r="OHA48" s="65"/>
      <c r="OHB48" s="65"/>
      <c r="OHC48" s="65"/>
      <c r="OHD48" s="65"/>
      <c r="OHE48" s="65"/>
      <c r="OHF48" s="65"/>
      <c r="OHG48" s="65"/>
      <c r="OHH48" s="65"/>
      <c r="OHI48" s="65"/>
      <c r="OHJ48" s="65"/>
      <c r="OHK48" s="65"/>
      <c r="OHL48" s="65"/>
      <c r="OHM48" s="65"/>
      <c r="OHN48" s="65"/>
      <c r="OHO48" s="65"/>
      <c r="OHP48" s="65"/>
      <c r="OHQ48" s="65"/>
      <c r="OHR48" s="65"/>
      <c r="OHS48" s="65"/>
      <c r="OHT48" s="65"/>
      <c r="OHU48" s="65"/>
      <c r="OHV48" s="65"/>
      <c r="OHW48" s="65"/>
      <c r="OHX48" s="65"/>
      <c r="OHY48" s="65"/>
      <c r="OHZ48" s="65"/>
      <c r="OIA48" s="65"/>
      <c r="OIB48" s="65"/>
      <c r="OIC48" s="65"/>
      <c r="OID48" s="65"/>
      <c r="OIE48" s="65"/>
      <c r="OIF48" s="65"/>
      <c r="OIG48" s="65"/>
      <c r="OIH48" s="65"/>
      <c r="OII48" s="65"/>
      <c r="OIJ48" s="65"/>
      <c r="OIK48" s="65"/>
      <c r="OIL48" s="65"/>
      <c r="OIM48" s="65"/>
      <c r="OIN48" s="65"/>
      <c r="OIO48" s="65"/>
      <c r="OIP48" s="65"/>
      <c r="OIQ48" s="65"/>
      <c r="OIR48" s="65"/>
      <c r="OIS48" s="65"/>
      <c r="OIT48" s="65"/>
      <c r="OIU48" s="65"/>
      <c r="OIV48" s="65"/>
      <c r="OIW48" s="65"/>
      <c r="OIX48" s="65"/>
      <c r="OIY48" s="65"/>
      <c r="OIZ48" s="65"/>
      <c r="OJA48" s="65"/>
      <c r="OJB48" s="65"/>
      <c r="OJC48" s="65"/>
      <c r="OJD48" s="65"/>
      <c r="OJE48" s="65"/>
      <c r="OJF48" s="65"/>
      <c r="OJG48" s="65"/>
      <c r="OJH48" s="65"/>
      <c r="OJI48" s="65"/>
      <c r="OJJ48" s="65"/>
      <c r="OJK48" s="65"/>
      <c r="OJL48" s="65"/>
      <c r="OJM48" s="65"/>
      <c r="OJN48" s="65"/>
      <c r="OJO48" s="65"/>
      <c r="OJP48" s="65"/>
      <c r="OJQ48" s="65"/>
      <c r="OJR48" s="65"/>
      <c r="OJS48" s="65"/>
      <c r="OJT48" s="65"/>
      <c r="OJU48" s="65"/>
      <c r="OJV48" s="65"/>
      <c r="OJW48" s="65"/>
      <c r="OJX48" s="65"/>
      <c r="OJY48" s="65"/>
      <c r="OJZ48" s="65"/>
      <c r="OKA48" s="65"/>
      <c r="OKB48" s="65"/>
      <c r="OKC48" s="65"/>
      <c r="OKD48" s="65"/>
      <c r="OKE48" s="65"/>
      <c r="OKF48" s="65"/>
      <c r="OKG48" s="65"/>
      <c r="OKH48" s="65"/>
      <c r="OKI48" s="65"/>
      <c r="OKJ48" s="65"/>
      <c r="OKK48" s="65"/>
      <c r="OKL48" s="65"/>
      <c r="OKM48" s="65"/>
      <c r="OKN48" s="65"/>
      <c r="OKO48" s="65"/>
      <c r="OKP48" s="65"/>
      <c r="OKQ48" s="65"/>
      <c r="OKR48" s="65"/>
      <c r="OKS48" s="65"/>
      <c r="OKT48" s="65"/>
      <c r="OKU48" s="65"/>
      <c r="OKV48" s="65"/>
      <c r="OKW48" s="65"/>
      <c r="OKX48" s="65"/>
      <c r="OKY48" s="65"/>
      <c r="OKZ48" s="65"/>
      <c r="OLA48" s="65"/>
      <c r="OLB48" s="65"/>
      <c r="OLC48" s="65"/>
      <c r="OLD48" s="65"/>
      <c r="OLE48" s="65"/>
      <c r="OLF48" s="65"/>
      <c r="OLG48" s="65"/>
      <c r="OLH48" s="65"/>
      <c r="OLI48" s="65"/>
      <c r="OLJ48" s="65"/>
      <c r="OLK48" s="65"/>
      <c r="OLL48" s="65"/>
      <c r="OLM48" s="65"/>
      <c r="OLN48" s="65"/>
      <c r="OLO48" s="65"/>
      <c r="OLP48" s="65"/>
      <c r="OLQ48" s="65"/>
      <c r="OLR48" s="65"/>
      <c r="OLS48" s="65"/>
      <c r="OLT48" s="65"/>
      <c r="OLU48" s="65"/>
      <c r="OLV48" s="65"/>
      <c r="OLW48" s="65"/>
      <c r="OLX48" s="65"/>
      <c r="OLY48" s="65"/>
      <c r="OLZ48" s="65"/>
      <c r="OMA48" s="65"/>
      <c r="OMB48" s="65"/>
      <c r="OMC48" s="65"/>
      <c r="OMD48" s="65"/>
      <c r="OME48" s="65"/>
      <c r="OMF48" s="65"/>
      <c r="OMG48" s="65"/>
      <c r="OMH48" s="65"/>
      <c r="OMI48" s="65"/>
      <c r="OMJ48" s="65"/>
      <c r="OMK48" s="65"/>
      <c r="OML48" s="65"/>
      <c r="OMM48" s="65"/>
      <c r="OMN48" s="65"/>
      <c r="OMO48" s="65"/>
      <c r="OMP48" s="65"/>
      <c r="OMQ48" s="65"/>
      <c r="OMR48" s="65"/>
      <c r="OMS48" s="65"/>
      <c r="OMT48" s="65"/>
      <c r="OMU48" s="65"/>
      <c r="OMV48" s="65"/>
      <c r="OMW48" s="65"/>
      <c r="OMX48" s="65"/>
      <c r="OMY48" s="65"/>
      <c r="OMZ48" s="65"/>
      <c r="ONA48" s="65"/>
      <c r="ONB48" s="65"/>
      <c r="ONC48" s="65"/>
      <c r="OND48" s="65"/>
      <c r="ONE48" s="65"/>
      <c r="ONF48" s="65"/>
      <c r="ONG48" s="65"/>
      <c r="ONH48" s="65"/>
      <c r="ONI48" s="65"/>
      <c r="ONJ48" s="65"/>
      <c r="ONK48" s="65"/>
      <c r="ONL48" s="65"/>
      <c r="ONM48" s="65"/>
      <c r="ONN48" s="65"/>
      <c r="ONO48" s="65"/>
      <c r="ONP48" s="65"/>
      <c r="ONQ48" s="65"/>
      <c r="ONR48" s="65"/>
      <c r="ONS48" s="65"/>
      <c r="ONT48" s="65"/>
      <c r="ONU48" s="65"/>
      <c r="ONV48" s="65"/>
      <c r="ONW48" s="65"/>
      <c r="ONX48" s="65"/>
      <c r="ONY48" s="65"/>
      <c r="ONZ48" s="65"/>
      <c r="OOA48" s="65"/>
      <c r="OOB48" s="65"/>
      <c r="OOC48" s="65"/>
      <c r="OOD48" s="65"/>
      <c r="OOE48" s="65"/>
      <c r="OOF48" s="65"/>
      <c r="OOG48" s="65"/>
      <c r="OOH48" s="65"/>
      <c r="OOI48" s="65"/>
      <c r="OOJ48" s="65"/>
      <c r="OOK48" s="65"/>
      <c r="OOL48" s="65"/>
      <c r="OOM48" s="65"/>
      <c r="OON48" s="65"/>
      <c r="OOO48" s="65"/>
      <c r="OOP48" s="65"/>
      <c r="OOQ48" s="65"/>
      <c r="OOR48" s="65"/>
      <c r="OOS48" s="65"/>
      <c r="OOT48" s="65"/>
      <c r="OOU48" s="65"/>
      <c r="OOV48" s="65"/>
      <c r="OOW48" s="65"/>
      <c r="OOX48" s="65"/>
      <c r="OOY48" s="65"/>
      <c r="OOZ48" s="65"/>
      <c r="OPA48" s="65"/>
      <c r="OPB48" s="65"/>
      <c r="OPC48" s="65"/>
      <c r="OPD48" s="65"/>
      <c r="OPE48" s="65"/>
      <c r="OPF48" s="65"/>
      <c r="OPG48" s="65"/>
      <c r="OPH48" s="65"/>
      <c r="OPI48" s="65"/>
      <c r="OPJ48" s="65"/>
      <c r="OPK48" s="65"/>
      <c r="OPL48" s="65"/>
      <c r="OPM48" s="65"/>
      <c r="OPN48" s="65"/>
      <c r="OPO48" s="65"/>
      <c r="OPP48" s="65"/>
      <c r="OPQ48" s="65"/>
      <c r="OPR48" s="65"/>
      <c r="OPS48" s="65"/>
      <c r="OPT48" s="65"/>
      <c r="OPU48" s="65"/>
      <c r="OPV48" s="65"/>
      <c r="OPW48" s="65"/>
      <c r="OPX48" s="65"/>
      <c r="OPY48" s="65"/>
      <c r="OPZ48" s="65"/>
      <c r="OQA48" s="65"/>
      <c r="OQB48" s="65"/>
      <c r="OQC48" s="65"/>
      <c r="OQD48" s="65"/>
      <c r="OQE48" s="65"/>
      <c r="OQF48" s="65"/>
      <c r="OQG48" s="65"/>
      <c r="OQH48" s="65"/>
      <c r="OQI48" s="65"/>
      <c r="OQJ48" s="65"/>
      <c r="OQK48" s="65"/>
      <c r="OQL48" s="65"/>
      <c r="OQM48" s="65"/>
      <c r="OQN48" s="65"/>
      <c r="OQO48" s="65"/>
      <c r="OQP48" s="65"/>
      <c r="OQQ48" s="65"/>
      <c r="OQR48" s="65"/>
      <c r="OQS48" s="65"/>
      <c r="OQT48" s="65"/>
      <c r="OQU48" s="65"/>
      <c r="OQV48" s="65"/>
      <c r="OQW48" s="65"/>
      <c r="OQX48" s="65"/>
      <c r="OQY48" s="65"/>
      <c r="OQZ48" s="65"/>
      <c r="ORA48" s="65"/>
      <c r="ORB48" s="65"/>
      <c r="ORC48" s="65"/>
      <c r="ORD48" s="65"/>
      <c r="ORE48" s="65"/>
      <c r="ORF48" s="65"/>
      <c r="ORG48" s="65"/>
      <c r="ORH48" s="65"/>
      <c r="ORI48" s="65"/>
      <c r="ORJ48" s="65"/>
      <c r="ORK48" s="65"/>
      <c r="ORL48" s="65"/>
      <c r="ORM48" s="65"/>
      <c r="ORN48" s="65"/>
      <c r="ORO48" s="65"/>
      <c r="ORP48" s="65"/>
      <c r="ORQ48" s="65"/>
      <c r="ORR48" s="65"/>
      <c r="ORS48" s="65"/>
      <c r="ORT48" s="65"/>
      <c r="ORU48" s="65"/>
      <c r="ORV48" s="65"/>
      <c r="ORW48" s="65"/>
      <c r="ORX48" s="65"/>
      <c r="ORY48" s="65"/>
      <c r="ORZ48" s="65"/>
      <c r="OSA48" s="65"/>
      <c r="OSB48" s="65"/>
      <c r="OSC48" s="65"/>
      <c r="OSD48" s="65"/>
      <c r="OSE48" s="65"/>
      <c r="OSF48" s="65"/>
      <c r="OSG48" s="65"/>
      <c r="OSH48" s="65"/>
      <c r="OSI48" s="65"/>
      <c r="OSJ48" s="65"/>
      <c r="OSK48" s="65"/>
      <c r="OSL48" s="65"/>
      <c r="OSM48" s="65"/>
      <c r="OSN48" s="65"/>
      <c r="OSO48" s="65"/>
      <c r="OSP48" s="65"/>
      <c r="OSQ48" s="65"/>
      <c r="OSR48" s="65"/>
      <c r="OSS48" s="65"/>
      <c r="OST48" s="65"/>
      <c r="OSU48" s="65"/>
      <c r="OSV48" s="65"/>
      <c r="OSW48" s="65"/>
      <c r="OSX48" s="65"/>
      <c r="OSY48" s="65"/>
      <c r="OSZ48" s="65"/>
      <c r="OTA48" s="65"/>
      <c r="OTB48" s="65"/>
      <c r="OTC48" s="65"/>
      <c r="OTD48" s="65"/>
      <c r="OTE48" s="65"/>
      <c r="OTF48" s="65"/>
      <c r="OTG48" s="65"/>
      <c r="OTH48" s="65"/>
      <c r="OTI48" s="65"/>
      <c r="OTJ48" s="65"/>
      <c r="OTK48" s="65"/>
      <c r="OTL48" s="65"/>
      <c r="OTM48" s="65"/>
      <c r="OTN48" s="65"/>
      <c r="OTO48" s="65"/>
      <c r="OTP48" s="65"/>
      <c r="OTQ48" s="65"/>
      <c r="OTR48" s="65"/>
      <c r="OTS48" s="65"/>
      <c r="OTT48" s="65"/>
      <c r="OTU48" s="65"/>
      <c r="OTV48" s="65"/>
      <c r="OTW48" s="65"/>
      <c r="OTX48" s="65"/>
      <c r="OTY48" s="65"/>
      <c r="OTZ48" s="65"/>
      <c r="OUA48" s="65"/>
      <c r="OUB48" s="65"/>
      <c r="OUC48" s="65"/>
      <c r="OUD48" s="65"/>
      <c r="OUE48" s="65"/>
      <c r="OUF48" s="65"/>
      <c r="OUG48" s="65"/>
      <c r="OUH48" s="65"/>
      <c r="OUI48" s="65"/>
      <c r="OUJ48" s="65"/>
      <c r="OUK48" s="65"/>
      <c r="OUL48" s="65"/>
      <c r="OUM48" s="65"/>
      <c r="OUN48" s="65"/>
      <c r="OUO48" s="65"/>
      <c r="OUP48" s="65"/>
      <c r="OUQ48" s="65"/>
      <c r="OUR48" s="65"/>
      <c r="OUS48" s="65"/>
      <c r="OUT48" s="65"/>
      <c r="OUU48" s="65"/>
      <c r="OUV48" s="65"/>
      <c r="OUW48" s="65"/>
      <c r="OUX48" s="65"/>
      <c r="OUY48" s="65"/>
      <c r="OUZ48" s="65"/>
      <c r="OVA48" s="65"/>
      <c r="OVB48" s="65"/>
      <c r="OVC48" s="65"/>
      <c r="OVD48" s="65"/>
      <c r="OVE48" s="65"/>
      <c r="OVF48" s="65"/>
      <c r="OVG48" s="65"/>
      <c r="OVH48" s="65"/>
      <c r="OVI48" s="65"/>
      <c r="OVJ48" s="65"/>
      <c r="OVK48" s="65"/>
      <c r="OVL48" s="65"/>
      <c r="OVM48" s="65"/>
      <c r="OVN48" s="65"/>
      <c r="OVO48" s="65"/>
      <c r="OVP48" s="65"/>
      <c r="OVQ48" s="65"/>
      <c r="OVR48" s="65"/>
      <c r="OVS48" s="65"/>
      <c r="OVT48" s="65"/>
      <c r="OVU48" s="65"/>
      <c r="OVV48" s="65"/>
      <c r="OVW48" s="65"/>
      <c r="OVX48" s="65"/>
      <c r="OVY48" s="65"/>
      <c r="OVZ48" s="65"/>
      <c r="OWA48" s="65"/>
      <c r="OWB48" s="65"/>
      <c r="OWC48" s="65"/>
      <c r="OWD48" s="65"/>
      <c r="OWE48" s="65"/>
      <c r="OWF48" s="65"/>
      <c r="OWG48" s="65"/>
      <c r="OWH48" s="65"/>
      <c r="OWI48" s="65"/>
      <c r="OWJ48" s="65"/>
      <c r="OWK48" s="65"/>
      <c r="OWL48" s="65"/>
      <c r="OWM48" s="65"/>
      <c r="OWN48" s="65"/>
      <c r="OWO48" s="65"/>
      <c r="OWP48" s="65"/>
      <c r="OWQ48" s="65"/>
      <c r="OWR48" s="65"/>
      <c r="OWS48" s="65"/>
      <c r="OWT48" s="65"/>
      <c r="OWU48" s="65"/>
      <c r="OWV48" s="65"/>
      <c r="OWW48" s="65"/>
      <c r="OWX48" s="65"/>
      <c r="OWY48" s="65"/>
      <c r="OWZ48" s="65"/>
      <c r="OXA48" s="65"/>
      <c r="OXB48" s="65"/>
      <c r="OXC48" s="65"/>
      <c r="OXD48" s="65"/>
      <c r="OXE48" s="65"/>
      <c r="OXF48" s="65"/>
      <c r="OXG48" s="65"/>
      <c r="OXH48" s="65"/>
      <c r="OXI48" s="65"/>
      <c r="OXJ48" s="65"/>
      <c r="OXK48" s="65"/>
      <c r="OXL48" s="65"/>
      <c r="OXM48" s="65"/>
      <c r="OXN48" s="65"/>
      <c r="OXO48" s="65"/>
      <c r="OXP48" s="65"/>
      <c r="OXQ48" s="65"/>
      <c r="OXR48" s="65"/>
      <c r="OXS48" s="65"/>
      <c r="OXT48" s="65"/>
      <c r="OXU48" s="65"/>
      <c r="OXV48" s="65"/>
      <c r="OXW48" s="65"/>
      <c r="OXX48" s="65"/>
      <c r="OXY48" s="65"/>
      <c r="OXZ48" s="65"/>
      <c r="OYA48" s="65"/>
      <c r="OYB48" s="65"/>
      <c r="OYC48" s="65"/>
      <c r="OYD48" s="65"/>
      <c r="OYE48" s="65"/>
      <c r="OYF48" s="65"/>
      <c r="OYG48" s="65"/>
      <c r="OYH48" s="65"/>
      <c r="OYI48" s="65"/>
      <c r="OYJ48" s="65"/>
      <c r="OYK48" s="65"/>
      <c r="OYL48" s="65"/>
      <c r="OYM48" s="65"/>
      <c r="OYN48" s="65"/>
      <c r="OYO48" s="65"/>
      <c r="OYP48" s="65"/>
      <c r="OYQ48" s="65"/>
      <c r="OYR48" s="65"/>
      <c r="OYS48" s="65"/>
      <c r="OYT48" s="65"/>
      <c r="OYU48" s="65"/>
      <c r="OYV48" s="65"/>
      <c r="OYW48" s="65"/>
      <c r="OYX48" s="65"/>
      <c r="OYY48" s="65"/>
      <c r="OYZ48" s="65"/>
      <c r="OZA48" s="65"/>
      <c r="OZB48" s="65"/>
      <c r="OZC48" s="65"/>
      <c r="OZD48" s="65"/>
      <c r="OZE48" s="65"/>
      <c r="OZF48" s="65"/>
      <c r="OZG48" s="65"/>
      <c r="OZH48" s="65"/>
      <c r="OZI48" s="65"/>
      <c r="OZJ48" s="65"/>
      <c r="OZK48" s="65"/>
      <c r="OZL48" s="65"/>
      <c r="OZM48" s="65"/>
      <c r="OZN48" s="65"/>
      <c r="OZO48" s="65"/>
      <c r="OZP48" s="65"/>
      <c r="OZQ48" s="65"/>
      <c r="OZR48" s="65"/>
      <c r="OZS48" s="65"/>
      <c r="OZT48" s="65"/>
      <c r="OZU48" s="65"/>
      <c r="OZV48" s="65"/>
      <c r="OZW48" s="65"/>
      <c r="OZX48" s="65"/>
      <c r="OZY48" s="65"/>
      <c r="OZZ48" s="65"/>
      <c r="PAA48" s="65"/>
      <c r="PAB48" s="65"/>
      <c r="PAC48" s="65"/>
      <c r="PAD48" s="65"/>
      <c r="PAE48" s="65"/>
      <c r="PAF48" s="65"/>
      <c r="PAG48" s="65"/>
      <c r="PAH48" s="65"/>
      <c r="PAI48" s="65"/>
      <c r="PAJ48" s="65"/>
      <c r="PAK48" s="65"/>
      <c r="PAL48" s="65"/>
      <c r="PAM48" s="65"/>
      <c r="PAN48" s="65"/>
      <c r="PAO48" s="65"/>
      <c r="PAP48" s="65"/>
      <c r="PAQ48" s="65"/>
      <c r="PAR48" s="65"/>
      <c r="PAS48" s="65"/>
      <c r="PAT48" s="65"/>
      <c r="PAU48" s="65"/>
      <c r="PAV48" s="65"/>
      <c r="PAW48" s="65"/>
      <c r="PAX48" s="65"/>
      <c r="PAY48" s="65"/>
      <c r="PAZ48" s="65"/>
      <c r="PBA48" s="65"/>
      <c r="PBB48" s="65"/>
      <c r="PBC48" s="65"/>
      <c r="PBD48" s="65"/>
      <c r="PBE48" s="65"/>
      <c r="PBF48" s="65"/>
      <c r="PBG48" s="65"/>
      <c r="PBH48" s="65"/>
      <c r="PBI48" s="65"/>
      <c r="PBJ48" s="65"/>
      <c r="PBK48" s="65"/>
      <c r="PBL48" s="65"/>
      <c r="PBM48" s="65"/>
      <c r="PBN48" s="65"/>
      <c r="PBO48" s="65"/>
      <c r="PBP48" s="65"/>
      <c r="PBQ48" s="65"/>
      <c r="PBR48" s="65"/>
      <c r="PBS48" s="65"/>
      <c r="PBT48" s="65"/>
      <c r="PBU48" s="65"/>
      <c r="PBV48" s="65"/>
      <c r="PBW48" s="65"/>
      <c r="PBX48" s="65"/>
      <c r="PBY48" s="65"/>
      <c r="PBZ48" s="65"/>
      <c r="PCA48" s="65"/>
      <c r="PCB48" s="65"/>
      <c r="PCC48" s="65"/>
      <c r="PCD48" s="65"/>
      <c r="PCE48" s="65"/>
      <c r="PCF48" s="65"/>
      <c r="PCG48" s="65"/>
      <c r="PCH48" s="65"/>
      <c r="PCI48" s="65"/>
      <c r="PCJ48" s="65"/>
      <c r="PCK48" s="65"/>
      <c r="PCL48" s="65"/>
      <c r="PCM48" s="65"/>
      <c r="PCN48" s="65"/>
      <c r="PCO48" s="65"/>
      <c r="PCP48" s="65"/>
      <c r="PCQ48" s="65"/>
      <c r="PCR48" s="65"/>
      <c r="PCS48" s="65"/>
      <c r="PCT48" s="65"/>
      <c r="PCU48" s="65"/>
      <c r="PCV48" s="65"/>
      <c r="PCW48" s="65"/>
      <c r="PCX48" s="65"/>
      <c r="PCY48" s="65"/>
      <c r="PCZ48" s="65"/>
      <c r="PDA48" s="65"/>
      <c r="PDB48" s="65"/>
      <c r="PDC48" s="65"/>
      <c r="PDD48" s="65"/>
      <c r="PDE48" s="65"/>
      <c r="PDF48" s="65"/>
      <c r="PDG48" s="65"/>
      <c r="PDH48" s="65"/>
      <c r="PDI48" s="65"/>
      <c r="PDJ48" s="65"/>
      <c r="PDK48" s="65"/>
      <c r="PDL48" s="65"/>
      <c r="PDM48" s="65"/>
      <c r="PDN48" s="65"/>
      <c r="PDO48" s="65"/>
      <c r="PDP48" s="65"/>
      <c r="PDQ48" s="65"/>
      <c r="PDR48" s="65"/>
      <c r="PDS48" s="65"/>
      <c r="PDT48" s="65"/>
      <c r="PDU48" s="65"/>
      <c r="PDV48" s="65"/>
      <c r="PDW48" s="65"/>
      <c r="PDX48" s="65"/>
      <c r="PDY48" s="65"/>
      <c r="PDZ48" s="65"/>
      <c r="PEA48" s="65"/>
      <c r="PEB48" s="65"/>
      <c r="PEC48" s="65"/>
      <c r="PED48" s="65"/>
      <c r="PEE48" s="65"/>
      <c r="PEF48" s="65"/>
      <c r="PEG48" s="65"/>
      <c r="PEH48" s="65"/>
      <c r="PEI48" s="65"/>
      <c r="PEJ48" s="65"/>
      <c r="PEK48" s="65"/>
      <c r="PEL48" s="65"/>
      <c r="PEM48" s="65"/>
      <c r="PEN48" s="65"/>
      <c r="PEO48" s="65"/>
      <c r="PEP48" s="65"/>
      <c r="PEQ48" s="65"/>
      <c r="PER48" s="65"/>
      <c r="PES48" s="65"/>
      <c r="PET48" s="65"/>
      <c r="PEU48" s="65"/>
      <c r="PEV48" s="65"/>
      <c r="PEW48" s="65"/>
      <c r="PEX48" s="65"/>
      <c r="PEY48" s="65"/>
      <c r="PEZ48" s="65"/>
      <c r="PFA48" s="65"/>
      <c r="PFB48" s="65"/>
      <c r="PFC48" s="65"/>
      <c r="PFD48" s="65"/>
      <c r="PFE48" s="65"/>
      <c r="PFF48" s="65"/>
      <c r="PFG48" s="65"/>
      <c r="PFH48" s="65"/>
      <c r="PFI48" s="65"/>
      <c r="PFJ48" s="65"/>
      <c r="PFK48" s="65"/>
      <c r="PFL48" s="65"/>
      <c r="PFM48" s="65"/>
      <c r="PFN48" s="65"/>
      <c r="PFO48" s="65"/>
      <c r="PFP48" s="65"/>
      <c r="PFQ48" s="65"/>
      <c r="PFR48" s="65"/>
      <c r="PFS48" s="65"/>
      <c r="PFT48" s="65"/>
      <c r="PFU48" s="65"/>
      <c r="PFV48" s="65"/>
      <c r="PFW48" s="65"/>
      <c r="PFX48" s="65"/>
      <c r="PFY48" s="65"/>
      <c r="PFZ48" s="65"/>
      <c r="PGA48" s="65"/>
      <c r="PGB48" s="65"/>
      <c r="PGC48" s="65"/>
      <c r="PGD48" s="65"/>
      <c r="PGE48" s="65"/>
      <c r="PGF48" s="65"/>
      <c r="PGG48" s="65"/>
      <c r="PGH48" s="65"/>
      <c r="PGI48" s="65"/>
      <c r="PGJ48" s="65"/>
      <c r="PGK48" s="65"/>
      <c r="PGL48" s="65"/>
      <c r="PGM48" s="65"/>
      <c r="PGN48" s="65"/>
      <c r="PGO48" s="65"/>
      <c r="PGP48" s="65"/>
      <c r="PGQ48" s="65"/>
      <c r="PGR48" s="65"/>
      <c r="PGS48" s="65"/>
      <c r="PGT48" s="65"/>
      <c r="PGU48" s="65"/>
      <c r="PGV48" s="65"/>
      <c r="PGW48" s="65"/>
      <c r="PGX48" s="65"/>
      <c r="PGY48" s="65"/>
      <c r="PGZ48" s="65"/>
      <c r="PHA48" s="65"/>
      <c r="PHB48" s="65"/>
      <c r="PHC48" s="65"/>
      <c r="PHD48" s="65"/>
      <c r="PHE48" s="65"/>
      <c r="PHF48" s="65"/>
      <c r="PHG48" s="65"/>
      <c r="PHH48" s="65"/>
      <c r="PHI48" s="65"/>
      <c r="PHJ48" s="65"/>
      <c r="PHK48" s="65"/>
      <c r="PHL48" s="65"/>
      <c r="PHM48" s="65"/>
      <c r="PHN48" s="65"/>
      <c r="PHO48" s="65"/>
      <c r="PHP48" s="65"/>
      <c r="PHQ48" s="65"/>
      <c r="PHR48" s="65"/>
      <c r="PHS48" s="65"/>
      <c r="PHT48" s="65"/>
      <c r="PHU48" s="65"/>
      <c r="PHV48" s="65"/>
      <c r="PHW48" s="65"/>
      <c r="PHX48" s="65"/>
      <c r="PHY48" s="65"/>
      <c r="PHZ48" s="65"/>
      <c r="PIA48" s="65"/>
      <c r="PIB48" s="65"/>
      <c r="PIC48" s="65"/>
      <c r="PID48" s="65"/>
      <c r="PIE48" s="65"/>
      <c r="PIF48" s="65"/>
      <c r="PIG48" s="65"/>
      <c r="PIH48" s="65"/>
      <c r="PII48" s="65"/>
      <c r="PIJ48" s="65"/>
      <c r="PIK48" s="65"/>
      <c r="PIL48" s="65"/>
      <c r="PIM48" s="65"/>
      <c r="PIN48" s="65"/>
      <c r="PIO48" s="65"/>
      <c r="PIP48" s="65"/>
      <c r="PIQ48" s="65"/>
      <c r="PIR48" s="65"/>
      <c r="PIS48" s="65"/>
      <c r="PIT48" s="65"/>
      <c r="PIU48" s="65"/>
      <c r="PIV48" s="65"/>
      <c r="PIW48" s="65"/>
      <c r="PIX48" s="65"/>
      <c r="PIY48" s="65"/>
      <c r="PIZ48" s="65"/>
      <c r="PJA48" s="65"/>
      <c r="PJB48" s="65"/>
      <c r="PJC48" s="65"/>
      <c r="PJD48" s="65"/>
      <c r="PJE48" s="65"/>
      <c r="PJF48" s="65"/>
      <c r="PJG48" s="65"/>
      <c r="PJH48" s="65"/>
      <c r="PJI48" s="65"/>
      <c r="PJJ48" s="65"/>
      <c r="PJK48" s="65"/>
      <c r="PJL48" s="65"/>
      <c r="PJM48" s="65"/>
      <c r="PJN48" s="65"/>
      <c r="PJO48" s="65"/>
      <c r="PJP48" s="65"/>
      <c r="PJQ48" s="65"/>
      <c r="PJR48" s="65"/>
      <c r="PJS48" s="65"/>
      <c r="PJT48" s="65"/>
      <c r="PJU48" s="65"/>
      <c r="PJV48" s="65"/>
      <c r="PJW48" s="65"/>
      <c r="PJX48" s="65"/>
      <c r="PJY48" s="65"/>
      <c r="PJZ48" s="65"/>
      <c r="PKA48" s="65"/>
      <c r="PKB48" s="65"/>
      <c r="PKC48" s="65"/>
      <c r="PKD48" s="65"/>
      <c r="PKE48" s="65"/>
      <c r="PKF48" s="65"/>
      <c r="PKG48" s="65"/>
      <c r="PKH48" s="65"/>
      <c r="PKI48" s="65"/>
      <c r="PKJ48" s="65"/>
      <c r="PKK48" s="65"/>
      <c r="PKL48" s="65"/>
      <c r="PKM48" s="65"/>
      <c r="PKN48" s="65"/>
      <c r="PKO48" s="65"/>
      <c r="PKP48" s="65"/>
      <c r="PKQ48" s="65"/>
      <c r="PKR48" s="65"/>
      <c r="PKS48" s="65"/>
      <c r="PKT48" s="65"/>
      <c r="PKU48" s="65"/>
      <c r="PKV48" s="65"/>
      <c r="PKW48" s="65"/>
      <c r="PKX48" s="65"/>
      <c r="PKY48" s="65"/>
      <c r="PKZ48" s="65"/>
      <c r="PLA48" s="65"/>
      <c r="PLB48" s="65"/>
      <c r="PLC48" s="65"/>
      <c r="PLD48" s="65"/>
      <c r="PLE48" s="65"/>
      <c r="PLF48" s="65"/>
      <c r="PLG48" s="65"/>
      <c r="PLH48" s="65"/>
      <c r="PLI48" s="65"/>
      <c r="PLJ48" s="65"/>
      <c r="PLK48" s="65"/>
      <c r="PLL48" s="65"/>
      <c r="PLM48" s="65"/>
      <c r="PLN48" s="65"/>
      <c r="PLO48" s="65"/>
      <c r="PLP48" s="65"/>
      <c r="PLQ48" s="65"/>
      <c r="PLR48" s="65"/>
      <c r="PLS48" s="65"/>
      <c r="PLT48" s="65"/>
      <c r="PLU48" s="65"/>
      <c r="PLV48" s="65"/>
      <c r="PLW48" s="65"/>
      <c r="PLX48" s="65"/>
      <c r="PLY48" s="65"/>
      <c r="PLZ48" s="65"/>
      <c r="PMA48" s="65"/>
      <c r="PMB48" s="65"/>
      <c r="PMC48" s="65"/>
      <c r="PMD48" s="65"/>
      <c r="PME48" s="65"/>
      <c r="PMF48" s="65"/>
      <c r="PMG48" s="65"/>
      <c r="PMH48" s="65"/>
      <c r="PMI48" s="65"/>
      <c r="PMJ48" s="65"/>
      <c r="PMK48" s="65"/>
      <c r="PML48" s="65"/>
      <c r="PMM48" s="65"/>
      <c r="PMN48" s="65"/>
      <c r="PMO48" s="65"/>
      <c r="PMP48" s="65"/>
      <c r="PMQ48" s="65"/>
      <c r="PMR48" s="65"/>
      <c r="PMS48" s="65"/>
      <c r="PMT48" s="65"/>
      <c r="PMU48" s="65"/>
      <c r="PMV48" s="65"/>
      <c r="PMW48" s="65"/>
      <c r="PMX48" s="65"/>
      <c r="PMY48" s="65"/>
      <c r="PMZ48" s="65"/>
      <c r="PNA48" s="65"/>
      <c r="PNB48" s="65"/>
      <c r="PNC48" s="65"/>
      <c r="PND48" s="65"/>
      <c r="PNE48" s="65"/>
      <c r="PNF48" s="65"/>
      <c r="PNG48" s="65"/>
      <c r="PNH48" s="65"/>
      <c r="PNI48" s="65"/>
      <c r="PNJ48" s="65"/>
      <c r="PNK48" s="65"/>
      <c r="PNL48" s="65"/>
      <c r="PNM48" s="65"/>
      <c r="PNN48" s="65"/>
      <c r="PNO48" s="65"/>
      <c r="PNP48" s="65"/>
      <c r="PNQ48" s="65"/>
      <c r="PNR48" s="65"/>
      <c r="PNS48" s="65"/>
      <c r="PNT48" s="65"/>
      <c r="PNU48" s="65"/>
      <c r="PNV48" s="65"/>
      <c r="PNW48" s="65"/>
      <c r="PNX48" s="65"/>
      <c r="PNY48" s="65"/>
      <c r="PNZ48" s="65"/>
      <c r="POA48" s="65"/>
      <c r="POB48" s="65"/>
      <c r="POC48" s="65"/>
      <c r="POD48" s="65"/>
      <c r="POE48" s="65"/>
      <c r="POF48" s="65"/>
      <c r="POG48" s="65"/>
      <c r="POH48" s="65"/>
      <c r="POI48" s="65"/>
      <c r="POJ48" s="65"/>
      <c r="POK48" s="65"/>
      <c r="POL48" s="65"/>
      <c r="POM48" s="65"/>
      <c r="PON48" s="65"/>
      <c r="POO48" s="65"/>
      <c r="POP48" s="65"/>
      <c r="POQ48" s="65"/>
      <c r="POR48" s="65"/>
      <c r="POS48" s="65"/>
      <c r="POT48" s="65"/>
      <c r="POU48" s="65"/>
      <c r="POV48" s="65"/>
      <c r="POW48" s="65"/>
      <c r="POX48" s="65"/>
      <c r="POY48" s="65"/>
      <c r="POZ48" s="65"/>
      <c r="PPA48" s="65"/>
      <c r="PPB48" s="65"/>
      <c r="PPC48" s="65"/>
      <c r="PPD48" s="65"/>
      <c r="PPE48" s="65"/>
      <c r="PPF48" s="65"/>
      <c r="PPG48" s="65"/>
      <c r="PPH48" s="65"/>
      <c r="PPI48" s="65"/>
      <c r="PPJ48" s="65"/>
      <c r="PPK48" s="65"/>
      <c r="PPL48" s="65"/>
      <c r="PPM48" s="65"/>
      <c r="PPN48" s="65"/>
      <c r="PPO48" s="65"/>
      <c r="PPP48" s="65"/>
      <c r="PPQ48" s="65"/>
      <c r="PPR48" s="65"/>
      <c r="PPS48" s="65"/>
      <c r="PPT48" s="65"/>
      <c r="PPU48" s="65"/>
      <c r="PPV48" s="65"/>
      <c r="PPW48" s="65"/>
      <c r="PPX48" s="65"/>
      <c r="PPY48" s="65"/>
      <c r="PPZ48" s="65"/>
      <c r="PQA48" s="65"/>
      <c r="PQB48" s="65"/>
      <c r="PQC48" s="65"/>
      <c r="PQD48" s="65"/>
      <c r="PQE48" s="65"/>
      <c r="PQF48" s="65"/>
      <c r="PQG48" s="65"/>
      <c r="PQH48" s="65"/>
      <c r="PQI48" s="65"/>
      <c r="PQJ48" s="65"/>
      <c r="PQK48" s="65"/>
      <c r="PQL48" s="65"/>
      <c r="PQM48" s="65"/>
      <c r="PQN48" s="65"/>
      <c r="PQO48" s="65"/>
      <c r="PQP48" s="65"/>
      <c r="PQQ48" s="65"/>
      <c r="PQR48" s="65"/>
      <c r="PQS48" s="65"/>
      <c r="PQT48" s="65"/>
      <c r="PQU48" s="65"/>
      <c r="PQV48" s="65"/>
      <c r="PQW48" s="65"/>
      <c r="PQX48" s="65"/>
      <c r="PQY48" s="65"/>
      <c r="PQZ48" s="65"/>
      <c r="PRA48" s="65"/>
      <c r="PRB48" s="65"/>
      <c r="PRC48" s="65"/>
      <c r="PRD48" s="65"/>
      <c r="PRE48" s="65"/>
      <c r="PRF48" s="65"/>
      <c r="PRG48" s="65"/>
      <c r="PRH48" s="65"/>
      <c r="PRI48" s="65"/>
      <c r="PRJ48" s="65"/>
      <c r="PRK48" s="65"/>
      <c r="PRL48" s="65"/>
      <c r="PRM48" s="65"/>
      <c r="PRN48" s="65"/>
      <c r="PRO48" s="65"/>
      <c r="PRP48" s="65"/>
      <c r="PRQ48" s="65"/>
      <c r="PRR48" s="65"/>
      <c r="PRS48" s="65"/>
      <c r="PRT48" s="65"/>
      <c r="PRU48" s="65"/>
      <c r="PRV48" s="65"/>
      <c r="PRW48" s="65"/>
      <c r="PRX48" s="65"/>
      <c r="PRY48" s="65"/>
      <c r="PRZ48" s="65"/>
      <c r="PSA48" s="65"/>
      <c r="PSB48" s="65"/>
      <c r="PSC48" s="65"/>
      <c r="PSD48" s="65"/>
      <c r="PSE48" s="65"/>
      <c r="PSF48" s="65"/>
      <c r="PSG48" s="65"/>
      <c r="PSH48" s="65"/>
      <c r="PSI48" s="65"/>
      <c r="PSJ48" s="65"/>
      <c r="PSK48" s="65"/>
      <c r="PSL48" s="65"/>
      <c r="PSM48" s="65"/>
      <c r="PSN48" s="65"/>
      <c r="PSO48" s="65"/>
      <c r="PSP48" s="65"/>
      <c r="PSQ48" s="65"/>
      <c r="PSR48" s="65"/>
      <c r="PSS48" s="65"/>
      <c r="PST48" s="65"/>
      <c r="PSU48" s="65"/>
      <c r="PSV48" s="65"/>
      <c r="PSW48" s="65"/>
      <c r="PSX48" s="65"/>
      <c r="PSY48" s="65"/>
      <c r="PSZ48" s="65"/>
      <c r="PTA48" s="65"/>
      <c r="PTB48" s="65"/>
      <c r="PTC48" s="65"/>
      <c r="PTD48" s="65"/>
      <c r="PTE48" s="65"/>
      <c r="PTF48" s="65"/>
      <c r="PTG48" s="65"/>
      <c r="PTH48" s="65"/>
      <c r="PTI48" s="65"/>
      <c r="PTJ48" s="65"/>
      <c r="PTK48" s="65"/>
      <c r="PTL48" s="65"/>
      <c r="PTM48" s="65"/>
      <c r="PTN48" s="65"/>
      <c r="PTO48" s="65"/>
      <c r="PTP48" s="65"/>
      <c r="PTQ48" s="65"/>
      <c r="PTR48" s="65"/>
      <c r="PTS48" s="65"/>
      <c r="PTT48" s="65"/>
      <c r="PTU48" s="65"/>
      <c r="PTV48" s="65"/>
      <c r="PTW48" s="65"/>
      <c r="PTX48" s="65"/>
      <c r="PTY48" s="65"/>
      <c r="PTZ48" s="65"/>
      <c r="PUA48" s="65"/>
      <c r="PUB48" s="65"/>
      <c r="PUC48" s="65"/>
      <c r="PUD48" s="65"/>
      <c r="PUE48" s="65"/>
      <c r="PUF48" s="65"/>
      <c r="PUG48" s="65"/>
      <c r="PUH48" s="65"/>
      <c r="PUI48" s="65"/>
      <c r="PUJ48" s="65"/>
      <c r="PUK48" s="65"/>
      <c r="PUL48" s="65"/>
      <c r="PUM48" s="65"/>
      <c r="PUN48" s="65"/>
      <c r="PUO48" s="65"/>
      <c r="PUP48" s="65"/>
      <c r="PUQ48" s="65"/>
      <c r="PUR48" s="65"/>
      <c r="PUS48" s="65"/>
      <c r="PUT48" s="65"/>
      <c r="PUU48" s="65"/>
      <c r="PUV48" s="65"/>
      <c r="PUW48" s="65"/>
      <c r="PUX48" s="65"/>
      <c r="PUY48" s="65"/>
      <c r="PUZ48" s="65"/>
      <c r="PVA48" s="65"/>
      <c r="PVB48" s="65"/>
      <c r="PVC48" s="65"/>
      <c r="PVD48" s="65"/>
      <c r="PVE48" s="65"/>
      <c r="PVF48" s="65"/>
      <c r="PVG48" s="65"/>
      <c r="PVH48" s="65"/>
      <c r="PVI48" s="65"/>
      <c r="PVJ48" s="65"/>
      <c r="PVK48" s="65"/>
      <c r="PVL48" s="65"/>
      <c r="PVM48" s="65"/>
      <c r="PVN48" s="65"/>
      <c r="PVO48" s="65"/>
      <c r="PVP48" s="65"/>
      <c r="PVQ48" s="65"/>
      <c r="PVR48" s="65"/>
      <c r="PVS48" s="65"/>
      <c r="PVT48" s="65"/>
      <c r="PVU48" s="65"/>
      <c r="PVV48" s="65"/>
      <c r="PVW48" s="65"/>
      <c r="PVX48" s="65"/>
      <c r="PVY48" s="65"/>
      <c r="PVZ48" s="65"/>
      <c r="PWA48" s="65"/>
      <c r="PWB48" s="65"/>
      <c r="PWC48" s="65"/>
      <c r="PWD48" s="65"/>
      <c r="PWE48" s="65"/>
      <c r="PWF48" s="65"/>
      <c r="PWG48" s="65"/>
      <c r="PWH48" s="65"/>
      <c r="PWI48" s="65"/>
      <c r="PWJ48" s="65"/>
      <c r="PWK48" s="65"/>
      <c r="PWL48" s="65"/>
      <c r="PWM48" s="65"/>
      <c r="PWN48" s="65"/>
      <c r="PWO48" s="65"/>
      <c r="PWP48" s="65"/>
      <c r="PWQ48" s="65"/>
      <c r="PWR48" s="65"/>
      <c r="PWS48" s="65"/>
      <c r="PWT48" s="65"/>
      <c r="PWU48" s="65"/>
      <c r="PWV48" s="65"/>
      <c r="PWW48" s="65"/>
      <c r="PWX48" s="65"/>
      <c r="PWY48" s="65"/>
      <c r="PWZ48" s="65"/>
      <c r="PXA48" s="65"/>
      <c r="PXB48" s="65"/>
      <c r="PXC48" s="65"/>
      <c r="PXD48" s="65"/>
      <c r="PXE48" s="65"/>
      <c r="PXF48" s="65"/>
      <c r="PXG48" s="65"/>
      <c r="PXH48" s="65"/>
      <c r="PXI48" s="65"/>
      <c r="PXJ48" s="65"/>
      <c r="PXK48" s="65"/>
      <c r="PXL48" s="65"/>
      <c r="PXM48" s="65"/>
      <c r="PXN48" s="65"/>
      <c r="PXO48" s="65"/>
      <c r="PXP48" s="65"/>
      <c r="PXQ48" s="65"/>
      <c r="PXR48" s="65"/>
      <c r="PXS48" s="65"/>
      <c r="PXT48" s="65"/>
      <c r="PXU48" s="65"/>
      <c r="PXV48" s="65"/>
      <c r="PXW48" s="65"/>
      <c r="PXX48" s="65"/>
      <c r="PXY48" s="65"/>
      <c r="PXZ48" s="65"/>
      <c r="PYA48" s="65"/>
      <c r="PYB48" s="65"/>
      <c r="PYC48" s="65"/>
      <c r="PYD48" s="65"/>
      <c r="PYE48" s="65"/>
      <c r="PYF48" s="65"/>
      <c r="PYG48" s="65"/>
      <c r="PYH48" s="65"/>
      <c r="PYI48" s="65"/>
      <c r="PYJ48" s="65"/>
      <c r="PYK48" s="65"/>
      <c r="PYL48" s="65"/>
      <c r="PYM48" s="65"/>
      <c r="PYN48" s="65"/>
      <c r="PYO48" s="65"/>
      <c r="PYP48" s="65"/>
      <c r="PYQ48" s="65"/>
      <c r="PYR48" s="65"/>
      <c r="PYS48" s="65"/>
      <c r="PYT48" s="65"/>
      <c r="PYU48" s="65"/>
      <c r="PYV48" s="65"/>
      <c r="PYW48" s="65"/>
      <c r="PYX48" s="65"/>
      <c r="PYY48" s="65"/>
      <c r="PYZ48" s="65"/>
      <c r="PZA48" s="65"/>
      <c r="PZB48" s="65"/>
      <c r="PZC48" s="65"/>
      <c r="PZD48" s="65"/>
      <c r="PZE48" s="65"/>
      <c r="PZF48" s="65"/>
      <c r="PZG48" s="65"/>
      <c r="PZH48" s="65"/>
      <c r="PZI48" s="65"/>
      <c r="PZJ48" s="65"/>
      <c r="PZK48" s="65"/>
      <c r="PZL48" s="65"/>
      <c r="PZM48" s="65"/>
      <c r="PZN48" s="65"/>
      <c r="PZO48" s="65"/>
      <c r="PZP48" s="65"/>
      <c r="PZQ48" s="65"/>
      <c r="PZR48" s="65"/>
      <c r="PZS48" s="65"/>
      <c r="PZT48" s="65"/>
      <c r="PZU48" s="65"/>
      <c r="PZV48" s="65"/>
      <c r="PZW48" s="65"/>
      <c r="PZX48" s="65"/>
      <c r="PZY48" s="65"/>
      <c r="PZZ48" s="65"/>
      <c r="QAA48" s="65"/>
      <c r="QAB48" s="65"/>
      <c r="QAC48" s="65"/>
      <c r="QAD48" s="65"/>
      <c r="QAE48" s="65"/>
      <c r="QAF48" s="65"/>
      <c r="QAG48" s="65"/>
      <c r="QAH48" s="65"/>
      <c r="QAI48" s="65"/>
      <c r="QAJ48" s="65"/>
      <c r="QAK48" s="65"/>
      <c r="QAL48" s="65"/>
      <c r="QAM48" s="65"/>
      <c r="QAN48" s="65"/>
      <c r="QAO48" s="65"/>
      <c r="QAP48" s="65"/>
      <c r="QAQ48" s="65"/>
      <c r="QAR48" s="65"/>
      <c r="QAS48" s="65"/>
      <c r="QAT48" s="65"/>
      <c r="QAU48" s="65"/>
      <c r="QAV48" s="65"/>
      <c r="QAW48" s="65"/>
      <c r="QAX48" s="65"/>
      <c r="QAY48" s="65"/>
      <c r="QAZ48" s="65"/>
      <c r="QBA48" s="65"/>
      <c r="QBB48" s="65"/>
      <c r="QBC48" s="65"/>
      <c r="QBD48" s="65"/>
      <c r="QBE48" s="65"/>
      <c r="QBF48" s="65"/>
      <c r="QBG48" s="65"/>
      <c r="QBH48" s="65"/>
      <c r="QBI48" s="65"/>
      <c r="QBJ48" s="65"/>
      <c r="QBK48" s="65"/>
      <c r="QBL48" s="65"/>
      <c r="QBM48" s="65"/>
      <c r="QBN48" s="65"/>
      <c r="QBO48" s="65"/>
      <c r="QBP48" s="65"/>
      <c r="QBQ48" s="65"/>
      <c r="QBR48" s="65"/>
      <c r="QBS48" s="65"/>
      <c r="QBT48" s="65"/>
      <c r="QBU48" s="65"/>
      <c r="QBV48" s="65"/>
      <c r="QBW48" s="65"/>
      <c r="QBX48" s="65"/>
      <c r="QBY48" s="65"/>
      <c r="QBZ48" s="65"/>
      <c r="QCA48" s="65"/>
      <c r="QCB48" s="65"/>
      <c r="QCC48" s="65"/>
      <c r="QCD48" s="65"/>
      <c r="QCE48" s="65"/>
      <c r="QCF48" s="65"/>
      <c r="QCG48" s="65"/>
      <c r="QCH48" s="65"/>
      <c r="QCI48" s="65"/>
      <c r="QCJ48" s="65"/>
      <c r="QCK48" s="65"/>
      <c r="QCL48" s="65"/>
      <c r="QCM48" s="65"/>
      <c r="QCN48" s="65"/>
      <c r="QCO48" s="65"/>
      <c r="QCP48" s="65"/>
      <c r="QCQ48" s="65"/>
      <c r="QCR48" s="65"/>
      <c r="QCS48" s="65"/>
      <c r="QCT48" s="65"/>
      <c r="QCU48" s="65"/>
      <c r="QCV48" s="65"/>
      <c r="QCW48" s="65"/>
      <c r="QCX48" s="65"/>
      <c r="QCY48" s="65"/>
      <c r="QCZ48" s="65"/>
      <c r="QDA48" s="65"/>
      <c r="QDB48" s="65"/>
      <c r="QDC48" s="65"/>
      <c r="QDD48" s="65"/>
      <c r="QDE48" s="65"/>
      <c r="QDF48" s="65"/>
      <c r="QDG48" s="65"/>
      <c r="QDH48" s="65"/>
      <c r="QDI48" s="65"/>
      <c r="QDJ48" s="65"/>
      <c r="QDK48" s="65"/>
      <c r="QDL48" s="65"/>
      <c r="QDM48" s="65"/>
      <c r="QDN48" s="65"/>
      <c r="QDO48" s="65"/>
      <c r="QDP48" s="65"/>
      <c r="QDQ48" s="65"/>
      <c r="QDR48" s="65"/>
      <c r="QDS48" s="65"/>
      <c r="QDT48" s="65"/>
      <c r="QDU48" s="65"/>
      <c r="QDV48" s="65"/>
      <c r="QDW48" s="65"/>
      <c r="QDX48" s="65"/>
      <c r="QDY48" s="65"/>
      <c r="QDZ48" s="65"/>
      <c r="QEA48" s="65"/>
      <c r="QEB48" s="65"/>
      <c r="QEC48" s="65"/>
      <c r="QED48" s="65"/>
      <c r="QEE48" s="65"/>
      <c r="QEF48" s="65"/>
      <c r="QEG48" s="65"/>
      <c r="QEH48" s="65"/>
      <c r="QEI48" s="65"/>
      <c r="QEJ48" s="65"/>
      <c r="QEK48" s="65"/>
      <c r="QEL48" s="65"/>
      <c r="QEM48" s="65"/>
      <c r="QEN48" s="65"/>
      <c r="QEO48" s="65"/>
      <c r="QEP48" s="65"/>
      <c r="QEQ48" s="65"/>
      <c r="QER48" s="65"/>
      <c r="QES48" s="65"/>
      <c r="QET48" s="65"/>
      <c r="QEU48" s="65"/>
      <c r="QEV48" s="65"/>
      <c r="QEW48" s="65"/>
      <c r="QEX48" s="65"/>
      <c r="QEY48" s="65"/>
      <c r="QEZ48" s="65"/>
      <c r="QFA48" s="65"/>
      <c r="QFB48" s="65"/>
      <c r="QFC48" s="65"/>
      <c r="QFD48" s="65"/>
      <c r="QFE48" s="65"/>
      <c r="QFF48" s="65"/>
      <c r="QFG48" s="65"/>
      <c r="QFH48" s="65"/>
      <c r="QFI48" s="65"/>
      <c r="QFJ48" s="65"/>
      <c r="QFK48" s="65"/>
      <c r="QFL48" s="65"/>
      <c r="QFM48" s="65"/>
      <c r="QFN48" s="65"/>
      <c r="QFO48" s="65"/>
      <c r="QFP48" s="65"/>
      <c r="QFQ48" s="65"/>
      <c r="QFR48" s="65"/>
      <c r="QFS48" s="65"/>
      <c r="QFT48" s="65"/>
      <c r="QFU48" s="65"/>
      <c r="QFV48" s="65"/>
      <c r="QFW48" s="65"/>
      <c r="QFX48" s="65"/>
      <c r="QFY48" s="65"/>
      <c r="QFZ48" s="65"/>
      <c r="QGA48" s="65"/>
      <c r="QGB48" s="65"/>
      <c r="QGC48" s="65"/>
      <c r="QGD48" s="65"/>
      <c r="QGE48" s="65"/>
      <c r="QGF48" s="65"/>
      <c r="QGG48" s="65"/>
      <c r="QGH48" s="65"/>
      <c r="QGI48" s="65"/>
      <c r="QGJ48" s="65"/>
      <c r="QGK48" s="65"/>
      <c r="QGL48" s="65"/>
      <c r="QGM48" s="65"/>
      <c r="QGN48" s="65"/>
      <c r="QGO48" s="65"/>
      <c r="QGP48" s="65"/>
      <c r="QGQ48" s="65"/>
      <c r="QGR48" s="65"/>
      <c r="QGS48" s="65"/>
      <c r="QGT48" s="65"/>
      <c r="QGU48" s="65"/>
      <c r="QGV48" s="65"/>
      <c r="QGW48" s="65"/>
      <c r="QGX48" s="65"/>
      <c r="QGY48" s="65"/>
      <c r="QGZ48" s="65"/>
      <c r="QHA48" s="65"/>
      <c r="QHB48" s="65"/>
      <c r="QHC48" s="65"/>
      <c r="QHD48" s="65"/>
      <c r="QHE48" s="65"/>
      <c r="QHF48" s="65"/>
      <c r="QHG48" s="65"/>
      <c r="QHH48" s="65"/>
      <c r="QHI48" s="65"/>
      <c r="QHJ48" s="65"/>
      <c r="QHK48" s="65"/>
      <c r="QHL48" s="65"/>
      <c r="QHM48" s="65"/>
      <c r="QHN48" s="65"/>
      <c r="QHO48" s="65"/>
      <c r="QHP48" s="65"/>
      <c r="QHQ48" s="65"/>
      <c r="QHR48" s="65"/>
      <c r="QHS48" s="65"/>
      <c r="QHT48" s="65"/>
      <c r="QHU48" s="65"/>
      <c r="QHV48" s="65"/>
      <c r="QHW48" s="65"/>
      <c r="QHX48" s="65"/>
      <c r="QHY48" s="65"/>
      <c r="QHZ48" s="65"/>
      <c r="QIA48" s="65"/>
      <c r="QIB48" s="65"/>
      <c r="QIC48" s="65"/>
      <c r="QID48" s="65"/>
      <c r="QIE48" s="65"/>
      <c r="QIF48" s="65"/>
      <c r="QIG48" s="65"/>
      <c r="QIH48" s="65"/>
      <c r="QII48" s="65"/>
      <c r="QIJ48" s="65"/>
      <c r="QIK48" s="65"/>
      <c r="QIL48" s="65"/>
      <c r="QIM48" s="65"/>
      <c r="QIN48" s="65"/>
      <c r="QIO48" s="65"/>
      <c r="QIP48" s="65"/>
      <c r="QIQ48" s="65"/>
      <c r="QIR48" s="65"/>
      <c r="QIS48" s="65"/>
      <c r="QIT48" s="65"/>
      <c r="QIU48" s="65"/>
      <c r="QIV48" s="65"/>
      <c r="QIW48" s="65"/>
      <c r="QIX48" s="65"/>
      <c r="QIY48" s="65"/>
      <c r="QIZ48" s="65"/>
      <c r="QJA48" s="65"/>
      <c r="QJB48" s="65"/>
      <c r="QJC48" s="65"/>
      <c r="QJD48" s="65"/>
      <c r="QJE48" s="65"/>
      <c r="QJF48" s="65"/>
      <c r="QJG48" s="65"/>
      <c r="QJH48" s="65"/>
      <c r="QJI48" s="65"/>
      <c r="QJJ48" s="65"/>
      <c r="QJK48" s="65"/>
      <c r="QJL48" s="65"/>
      <c r="QJM48" s="65"/>
      <c r="QJN48" s="65"/>
      <c r="QJO48" s="65"/>
      <c r="QJP48" s="65"/>
      <c r="QJQ48" s="65"/>
      <c r="QJR48" s="65"/>
      <c r="QJS48" s="65"/>
      <c r="QJT48" s="65"/>
      <c r="QJU48" s="65"/>
      <c r="QJV48" s="65"/>
      <c r="QJW48" s="65"/>
      <c r="QJX48" s="65"/>
      <c r="QJY48" s="65"/>
      <c r="QJZ48" s="65"/>
      <c r="QKA48" s="65"/>
      <c r="QKB48" s="65"/>
      <c r="QKC48" s="65"/>
      <c r="QKD48" s="65"/>
      <c r="QKE48" s="65"/>
      <c r="QKF48" s="65"/>
      <c r="QKG48" s="65"/>
      <c r="QKH48" s="65"/>
      <c r="QKI48" s="65"/>
      <c r="QKJ48" s="65"/>
      <c r="QKK48" s="65"/>
      <c r="QKL48" s="65"/>
      <c r="QKM48" s="65"/>
      <c r="QKN48" s="65"/>
      <c r="QKO48" s="65"/>
      <c r="QKP48" s="65"/>
      <c r="QKQ48" s="65"/>
      <c r="QKR48" s="65"/>
      <c r="QKS48" s="65"/>
      <c r="QKT48" s="65"/>
      <c r="QKU48" s="65"/>
      <c r="QKV48" s="65"/>
      <c r="QKW48" s="65"/>
      <c r="QKX48" s="65"/>
      <c r="QKY48" s="65"/>
      <c r="QKZ48" s="65"/>
      <c r="QLA48" s="65"/>
      <c r="QLB48" s="65"/>
      <c r="QLC48" s="65"/>
      <c r="QLD48" s="65"/>
      <c r="QLE48" s="65"/>
      <c r="QLF48" s="65"/>
      <c r="QLG48" s="65"/>
      <c r="QLH48" s="65"/>
      <c r="QLI48" s="65"/>
      <c r="QLJ48" s="65"/>
      <c r="QLK48" s="65"/>
      <c r="QLL48" s="65"/>
      <c r="QLM48" s="65"/>
      <c r="QLN48" s="65"/>
      <c r="QLO48" s="65"/>
      <c r="QLP48" s="65"/>
      <c r="QLQ48" s="65"/>
      <c r="QLR48" s="65"/>
      <c r="QLS48" s="65"/>
      <c r="QLT48" s="65"/>
      <c r="QLU48" s="65"/>
      <c r="QLV48" s="65"/>
      <c r="QLW48" s="65"/>
      <c r="QLX48" s="65"/>
      <c r="QLY48" s="65"/>
      <c r="QLZ48" s="65"/>
      <c r="QMA48" s="65"/>
      <c r="QMB48" s="65"/>
      <c r="QMC48" s="65"/>
      <c r="QMD48" s="65"/>
      <c r="QME48" s="65"/>
      <c r="QMF48" s="65"/>
      <c r="QMG48" s="65"/>
      <c r="QMH48" s="65"/>
      <c r="QMI48" s="65"/>
      <c r="QMJ48" s="65"/>
      <c r="QMK48" s="65"/>
      <c r="QML48" s="65"/>
      <c r="QMM48" s="65"/>
      <c r="QMN48" s="65"/>
      <c r="QMO48" s="65"/>
      <c r="QMP48" s="65"/>
      <c r="QMQ48" s="65"/>
      <c r="QMR48" s="65"/>
      <c r="QMS48" s="65"/>
      <c r="QMT48" s="65"/>
      <c r="QMU48" s="65"/>
      <c r="QMV48" s="65"/>
      <c r="QMW48" s="65"/>
      <c r="QMX48" s="65"/>
      <c r="QMY48" s="65"/>
      <c r="QMZ48" s="65"/>
      <c r="QNA48" s="65"/>
      <c r="QNB48" s="65"/>
      <c r="QNC48" s="65"/>
      <c r="QND48" s="65"/>
      <c r="QNE48" s="65"/>
      <c r="QNF48" s="65"/>
      <c r="QNG48" s="65"/>
      <c r="QNH48" s="65"/>
      <c r="QNI48" s="65"/>
      <c r="QNJ48" s="65"/>
      <c r="QNK48" s="65"/>
      <c r="QNL48" s="65"/>
      <c r="QNM48" s="65"/>
      <c r="QNN48" s="65"/>
      <c r="QNO48" s="65"/>
      <c r="QNP48" s="65"/>
      <c r="QNQ48" s="65"/>
      <c r="QNR48" s="65"/>
      <c r="QNS48" s="65"/>
      <c r="QNT48" s="65"/>
      <c r="QNU48" s="65"/>
      <c r="QNV48" s="65"/>
      <c r="QNW48" s="65"/>
      <c r="QNX48" s="65"/>
      <c r="QNY48" s="65"/>
      <c r="QNZ48" s="65"/>
      <c r="QOA48" s="65"/>
      <c r="QOB48" s="65"/>
      <c r="QOC48" s="65"/>
      <c r="QOD48" s="65"/>
      <c r="QOE48" s="65"/>
      <c r="QOF48" s="65"/>
      <c r="QOG48" s="65"/>
      <c r="QOH48" s="65"/>
      <c r="QOI48" s="65"/>
      <c r="QOJ48" s="65"/>
      <c r="QOK48" s="65"/>
      <c r="QOL48" s="65"/>
      <c r="QOM48" s="65"/>
      <c r="QON48" s="65"/>
      <c r="QOO48" s="65"/>
      <c r="QOP48" s="65"/>
      <c r="QOQ48" s="65"/>
      <c r="QOR48" s="65"/>
      <c r="QOS48" s="65"/>
      <c r="QOT48" s="65"/>
      <c r="QOU48" s="65"/>
      <c r="QOV48" s="65"/>
      <c r="QOW48" s="65"/>
      <c r="QOX48" s="65"/>
      <c r="QOY48" s="65"/>
      <c r="QOZ48" s="65"/>
      <c r="QPA48" s="65"/>
      <c r="QPB48" s="65"/>
      <c r="QPC48" s="65"/>
      <c r="QPD48" s="65"/>
      <c r="QPE48" s="65"/>
      <c r="QPF48" s="65"/>
      <c r="QPG48" s="65"/>
      <c r="QPH48" s="65"/>
      <c r="QPI48" s="65"/>
      <c r="QPJ48" s="65"/>
      <c r="QPK48" s="65"/>
      <c r="QPL48" s="65"/>
      <c r="QPM48" s="65"/>
      <c r="QPN48" s="65"/>
      <c r="QPO48" s="65"/>
      <c r="QPP48" s="65"/>
      <c r="QPQ48" s="65"/>
      <c r="QPR48" s="65"/>
      <c r="QPS48" s="65"/>
      <c r="QPT48" s="65"/>
      <c r="QPU48" s="65"/>
      <c r="QPV48" s="65"/>
      <c r="QPW48" s="65"/>
      <c r="QPX48" s="65"/>
      <c r="QPY48" s="65"/>
      <c r="QPZ48" s="65"/>
      <c r="QQA48" s="65"/>
      <c r="QQB48" s="65"/>
      <c r="QQC48" s="65"/>
      <c r="QQD48" s="65"/>
      <c r="QQE48" s="65"/>
      <c r="QQF48" s="65"/>
      <c r="QQG48" s="65"/>
      <c r="QQH48" s="65"/>
      <c r="QQI48" s="65"/>
      <c r="QQJ48" s="65"/>
      <c r="QQK48" s="65"/>
      <c r="QQL48" s="65"/>
      <c r="QQM48" s="65"/>
      <c r="QQN48" s="65"/>
      <c r="QQO48" s="65"/>
      <c r="QQP48" s="65"/>
      <c r="QQQ48" s="65"/>
      <c r="QQR48" s="65"/>
      <c r="QQS48" s="65"/>
      <c r="QQT48" s="65"/>
      <c r="QQU48" s="65"/>
      <c r="QQV48" s="65"/>
      <c r="QQW48" s="65"/>
      <c r="QQX48" s="65"/>
      <c r="QQY48" s="65"/>
      <c r="QQZ48" s="65"/>
      <c r="QRA48" s="65"/>
      <c r="QRB48" s="65"/>
      <c r="QRC48" s="65"/>
      <c r="QRD48" s="65"/>
      <c r="QRE48" s="65"/>
      <c r="QRF48" s="65"/>
      <c r="QRG48" s="65"/>
      <c r="QRH48" s="65"/>
      <c r="QRI48" s="65"/>
      <c r="QRJ48" s="65"/>
      <c r="QRK48" s="65"/>
      <c r="QRL48" s="65"/>
      <c r="QRM48" s="65"/>
      <c r="QRN48" s="65"/>
      <c r="QRO48" s="65"/>
      <c r="QRP48" s="65"/>
      <c r="QRQ48" s="65"/>
      <c r="QRR48" s="65"/>
      <c r="QRS48" s="65"/>
      <c r="QRT48" s="65"/>
      <c r="QRU48" s="65"/>
      <c r="QRV48" s="65"/>
      <c r="QRW48" s="65"/>
      <c r="QRX48" s="65"/>
      <c r="QRY48" s="65"/>
      <c r="QRZ48" s="65"/>
      <c r="QSA48" s="65"/>
      <c r="QSB48" s="65"/>
      <c r="QSC48" s="65"/>
      <c r="QSD48" s="65"/>
      <c r="QSE48" s="65"/>
      <c r="QSF48" s="65"/>
      <c r="QSG48" s="65"/>
      <c r="QSH48" s="65"/>
      <c r="QSI48" s="65"/>
      <c r="QSJ48" s="65"/>
      <c r="QSK48" s="65"/>
      <c r="QSL48" s="65"/>
      <c r="QSM48" s="65"/>
      <c r="QSN48" s="65"/>
      <c r="QSO48" s="65"/>
      <c r="QSP48" s="65"/>
      <c r="QSQ48" s="65"/>
      <c r="QSR48" s="65"/>
      <c r="QSS48" s="65"/>
      <c r="QST48" s="65"/>
      <c r="QSU48" s="65"/>
      <c r="QSV48" s="65"/>
      <c r="QSW48" s="65"/>
      <c r="QSX48" s="65"/>
      <c r="QSY48" s="65"/>
      <c r="QSZ48" s="65"/>
      <c r="QTA48" s="65"/>
      <c r="QTB48" s="65"/>
      <c r="QTC48" s="65"/>
      <c r="QTD48" s="65"/>
      <c r="QTE48" s="65"/>
      <c r="QTF48" s="65"/>
      <c r="QTG48" s="65"/>
      <c r="QTH48" s="65"/>
      <c r="QTI48" s="65"/>
      <c r="QTJ48" s="65"/>
      <c r="QTK48" s="65"/>
      <c r="QTL48" s="65"/>
      <c r="QTM48" s="65"/>
      <c r="QTN48" s="65"/>
      <c r="QTO48" s="65"/>
      <c r="QTP48" s="65"/>
      <c r="QTQ48" s="65"/>
      <c r="QTR48" s="65"/>
      <c r="QTS48" s="65"/>
      <c r="QTT48" s="65"/>
      <c r="QTU48" s="65"/>
      <c r="QTV48" s="65"/>
      <c r="QTW48" s="65"/>
      <c r="QTX48" s="65"/>
      <c r="QTY48" s="65"/>
      <c r="QTZ48" s="65"/>
      <c r="QUA48" s="65"/>
      <c r="QUB48" s="65"/>
      <c r="QUC48" s="65"/>
      <c r="QUD48" s="65"/>
      <c r="QUE48" s="65"/>
      <c r="QUF48" s="65"/>
      <c r="QUG48" s="65"/>
      <c r="QUH48" s="65"/>
      <c r="QUI48" s="65"/>
      <c r="QUJ48" s="65"/>
      <c r="QUK48" s="65"/>
      <c r="QUL48" s="65"/>
      <c r="QUM48" s="65"/>
      <c r="QUN48" s="65"/>
      <c r="QUO48" s="65"/>
      <c r="QUP48" s="65"/>
      <c r="QUQ48" s="65"/>
      <c r="QUR48" s="65"/>
      <c r="QUS48" s="65"/>
      <c r="QUT48" s="65"/>
      <c r="QUU48" s="65"/>
      <c r="QUV48" s="65"/>
      <c r="QUW48" s="65"/>
      <c r="QUX48" s="65"/>
      <c r="QUY48" s="65"/>
      <c r="QUZ48" s="65"/>
      <c r="QVA48" s="65"/>
      <c r="QVB48" s="65"/>
      <c r="QVC48" s="65"/>
      <c r="QVD48" s="65"/>
      <c r="QVE48" s="65"/>
      <c r="QVF48" s="65"/>
      <c r="QVG48" s="65"/>
      <c r="QVH48" s="65"/>
      <c r="QVI48" s="65"/>
      <c r="QVJ48" s="65"/>
      <c r="QVK48" s="65"/>
      <c r="QVL48" s="65"/>
      <c r="QVM48" s="65"/>
      <c r="QVN48" s="65"/>
      <c r="QVO48" s="65"/>
      <c r="QVP48" s="65"/>
      <c r="QVQ48" s="65"/>
      <c r="QVR48" s="65"/>
      <c r="QVS48" s="65"/>
      <c r="QVT48" s="65"/>
      <c r="QVU48" s="65"/>
      <c r="QVV48" s="65"/>
      <c r="QVW48" s="65"/>
      <c r="QVX48" s="65"/>
      <c r="QVY48" s="65"/>
      <c r="QVZ48" s="65"/>
      <c r="QWA48" s="65"/>
      <c r="QWB48" s="65"/>
      <c r="QWC48" s="65"/>
      <c r="QWD48" s="65"/>
      <c r="QWE48" s="65"/>
      <c r="QWF48" s="65"/>
      <c r="QWG48" s="65"/>
      <c r="QWH48" s="65"/>
      <c r="QWI48" s="65"/>
      <c r="QWJ48" s="65"/>
      <c r="QWK48" s="65"/>
      <c r="QWL48" s="65"/>
      <c r="QWM48" s="65"/>
      <c r="QWN48" s="65"/>
      <c r="QWO48" s="65"/>
      <c r="QWP48" s="65"/>
      <c r="QWQ48" s="65"/>
      <c r="QWR48" s="65"/>
      <c r="QWS48" s="65"/>
      <c r="QWT48" s="65"/>
      <c r="QWU48" s="65"/>
      <c r="QWV48" s="65"/>
      <c r="QWW48" s="65"/>
      <c r="QWX48" s="65"/>
      <c r="QWY48" s="65"/>
      <c r="QWZ48" s="65"/>
      <c r="QXA48" s="65"/>
      <c r="QXB48" s="65"/>
      <c r="QXC48" s="65"/>
      <c r="QXD48" s="65"/>
      <c r="QXE48" s="65"/>
      <c r="QXF48" s="65"/>
      <c r="QXG48" s="65"/>
      <c r="QXH48" s="65"/>
      <c r="QXI48" s="65"/>
      <c r="QXJ48" s="65"/>
      <c r="QXK48" s="65"/>
      <c r="QXL48" s="65"/>
      <c r="QXM48" s="65"/>
      <c r="QXN48" s="65"/>
      <c r="QXO48" s="65"/>
      <c r="QXP48" s="65"/>
      <c r="QXQ48" s="65"/>
      <c r="QXR48" s="65"/>
      <c r="QXS48" s="65"/>
      <c r="QXT48" s="65"/>
      <c r="QXU48" s="65"/>
      <c r="QXV48" s="65"/>
      <c r="QXW48" s="65"/>
      <c r="QXX48" s="65"/>
      <c r="QXY48" s="65"/>
      <c r="QXZ48" s="65"/>
      <c r="QYA48" s="65"/>
      <c r="QYB48" s="65"/>
      <c r="QYC48" s="65"/>
      <c r="QYD48" s="65"/>
      <c r="QYE48" s="65"/>
      <c r="QYF48" s="65"/>
      <c r="QYG48" s="65"/>
      <c r="QYH48" s="65"/>
      <c r="QYI48" s="65"/>
      <c r="QYJ48" s="65"/>
      <c r="QYK48" s="65"/>
      <c r="QYL48" s="65"/>
      <c r="QYM48" s="65"/>
      <c r="QYN48" s="65"/>
      <c r="QYO48" s="65"/>
      <c r="QYP48" s="65"/>
      <c r="QYQ48" s="65"/>
      <c r="QYR48" s="65"/>
      <c r="QYS48" s="65"/>
      <c r="QYT48" s="65"/>
      <c r="QYU48" s="65"/>
      <c r="QYV48" s="65"/>
      <c r="QYW48" s="65"/>
      <c r="QYX48" s="65"/>
      <c r="QYY48" s="65"/>
      <c r="QYZ48" s="65"/>
      <c r="QZA48" s="65"/>
      <c r="QZB48" s="65"/>
      <c r="QZC48" s="65"/>
      <c r="QZD48" s="65"/>
      <c r="QZE48" s="65"/>
      <c r="QZF48" s="65"/>
      <c r="QZG48" s="65"/>
      <c r="QZH48" s="65"/>
      <c r="QZI48" s="65"/>
      <c r="QZJ48" s="65"/>
      <c r="QZK48" s="65"/>
      <c r="QZL48" s="65"/>
      <c r="QZM48" s="65"/>
      <c r="QZN48" s="65"/>
      <c r="QZO48" s="65"/>
      <c r="QZP48" s="65"/>
      <c r="QZQ48" s="65"/>
      <c r="QZR48" s="65"/>
      <c r="QZS48" s="65"/>
      <c r="QZT48" s="65"/>
      <c r="QZU48" s="65"/>
      <c r="QZV48" s="65"/>
      <c r="QZW48" s="65"/>
      <c r="QZX48" s="65"/>
      <c r="QZY48" s="65"/>
      <c r="QZZ48" s="65"/>
      <c r="RAA48" s="65"/>
      <c r="RAB48" s="65"/>
      <c r="RAC48" s="65"/>
      <c r="RAD48" s="65"/>
      <c r="RAE48" s="65"/>
      <c r="RAF48" s="65"/>
      <c r="RAG48" s="65"/>
      <c r="RAH48" s="65"/>
      <c r="RAI48" s="65"/>
      <c r="RAJ48" s="65"/>
      <c r="RAK48" s="65"/>
      <c r="RAL48" s="65"/>
      <c r="RAM48" s="65"/>
      <c r="RAN48" s="65"/>
      <c r="RAO48" s="65"/>
      <c r="RAP48" s="65"/>
      <c r="RAQ48" s="65"/>
      <c r="RAR48" s="65"/>
      <c r="RAS48" s="65"/>
      <c r="RAT48" s="65"/>
      <c r="RAU48" s="65"/>
      <c r="RAV48" s="65"/>
      <c r="RAW48" s="65"/>
      <c r="RAX48" s="65"/>
      <c r="RAY48" s="65"/>
      <c r="RAZ48" s="65"/>
      <c r="RBA48" s="65"/>
      <c r="RBB48" s="65"/>
      <c r="RBC48" s="65"/>
      <c r="RBD48" s="65"/>
      <c r="RBE48" s="65"/>
      <c r="RBF48" s="65"/>
      <c r="RBG48" s="65"/>
      <c r="RBH48" s="65"/>
      <c r="RBI48" s="65"/>
      <c r="RBJ48" s="65"/>
      <c r="RBK48" s="65"/>
      <c r="RBL48" s="65"/>
      <c r="RBM48" s="65"/>
      <c r="RBN48" s="65"/>
      <c r="RBO48" s="65"/>
      <c r="RBP48" s="65"/>
      <c r="RBQ48" s="65"/>
      <c r="RBR48" s="65"/>
      <c r="RBS48" s="65"/>
      <c r="RBT48" s="65"/>
      <c r="RBU48" s="65"/>
      <c r="RBV48" s="65"/>
      <c r="RBW48" s="65"/>
      <c r="RBX48" s="65"/>
      <c r="RBY48" s="65"/>
      <c r="RBZ48" s="65"/>
      <c r="RCA48" s="65"/>
      <c r="RCB48" s="65"/>
      <c r="RCC48" s="65"/>
      <c r="RCD48" s="65"/>
      <c r="RCE48" s="65"/>
      <c r="RCF48" s="65"/>
      <c r="RCG48" s="65"/>
      <c r="RCH48" s="65"/>
      <c r="RCI48" s="65"/>
      <c r="RCJ48" s="65"/>
      <c r="RCK48" s="65"/>
      <c r="RCL48" s="65"/>
      <c r="RCM48" s="65"/>
      <c r="RCN48" s="65"/>
      <c r="RCO48" s="65"/>
      <c r="RCP48" s="65"/>
      <c r="RCQ48" s="65"/>
      <c r="RCR48" s="65"/>
      <c r="RCS48" s="65"/>
      <c r="RCT48" s="65"/>
      <c r="RCU48" s="65"/>
      <c r="RCV48" s="65"/>
      <c r="RCW48" s="65"/>
      <c r="RCX48" s="65"/>
      <c r="RCY48" s="65"/>
      <c r="RCZ48" s="65"/>
      <c r="RDA48" s="65"/>
      <c r="RDB48" s="65"/>
      <c r="RDC48" s="65"/>
      <c r="RDD48" s="65"/>
      <c r="RDE48" s="65"/>
      <c r="RDF48" s="65"/>
      <c r="RDG48" s="65"/>
      <c r="RDH48" s="65"/>
      <c r="RDI48" s="65"/>
      <c r="RDJ48" s="65"/>
      <c r="RDK48" s="65"/>
      <c r="RDL48" s="65"/>
      <c r="RDM48" s="65"/>
      <c r="RDN48" s="65"/>
      <c r="RDO48" s="65"/>
      <c r="RDP48" s="65"/>
      <c r="RDQ48" s="65"/>
      <c r="RDR48" s="65"/>
      <c r="RDS48" s="65"/>
      <c r="RDT48" s="65"/>
      <c r="RDU48" s="65"/>
      <c r="RDV48" s="65"/>
      <c r="RDW48" s="65"/>
      <c r="RDX48" s="65"/>
      <c r="RDY48" s="65"/>
      <c r="RDZ48" s="65"/>
      <c r="REA48" s="65"/>
      <c r="REB48" s="65"/>
      <c r="REC48" s="65"/>
      <c r="RED48" s="65"/>
      <c r="REE48" s="65"/>
      <c r="REF48" s="65"/>
      <c r="REG48" s="65"/>
      <c r="REH48" s="65"/>
      <c r="REI48" s="65"/>
      <c r="REJ48" s="65"/>
      <c r="REK48" s="65"/>
      <c r="REL48" s="65"/>
      <c r="REM48" s="65"/>
      <c r="REN48" s="65"/>
      <c r="REO48" s="65"/>
      <c r="REP48" s="65"/>
      <c r="REQ48" s="65"/>
      <c r="RER48" s="65"/>
      <c r="RES48" s="65"/>
      <c r="RET48" s="65"/>
      <c r="REU48" s="65"/>
      <c r="REV48" s="65"/>
      <c r="REW48" s="65"/>
      <c r="REX48" s="65"/>
      <c r="REY48" s="65"/>
      <c r="REZ48" s="65"/>
      <c r="RFA48" s="65"/>
      <c r="RFB48" s="65"/>
      <c r="RFC48" s="65"/>
      <c r="RFD48" s="65"/>
      <c r="RFE48" s="65"/>
      <c r="RFF48" s="65"/>
      <c r="RFG48" s="65"/>
      <c r="RFH48" s="65"/>
      <c r="RFI48" s="65"/>
      <c r="RFJ48" s="65"/>
      <c r="RFK48" s="65"/>
      <c r="RFL48" s="65"/>
      <c r="RFM48" s="65"/>
      <c r="RFN48" s="65"/>
      <c r="RFO48" s="65"/>
      <c r="RFP48" s="65"/>
      <c r="RFQ48" s="65"/>
      <c r="RFR48" s="65"/>
      <c r="RFS48" s="65"/>
      <c r="RFT48" s="65"/>
      <c r="RFU48" s="65"/>
      <c r="RFV48" s="65"/>
      <c r="RFW48" s="65"/>
      <c r="RFX48" s="65"/>
      <c r="RFY48" s="65"/>
      <c r="RFZ48" s="65"/>
      <c r="RGA48" s="65"/>
      <c r="RGB48" s="65"/>
      <c r="RGC48" s="65"/>
      <c r="RGD48" s="65"/>
      <c r="RGE48" s="65"/>
      <c r="RGF48" s="65"/>
      <c r="RGG48" s="65"/>
      <c r="RGH48" s="65"/>
      <c r="RGI48" s="65"/>
      <c r="RGJ48" s="65"/>
      <c r="RGK48" s="65"/>
      <c r="RGL48" s="65"/>
      <c r="RGM48" s="65"/>
      <c r="RGN48" s="65"/>
      <c r="RGO48" s="65"/>
      <c r="RGP48" s="65"/>
      <c r="RGQ48" s="65"/>
      <c r="RGR48" s="65"/>
      <c r="RGS48" s="65"/>
      <c r="RGT48" s="65"/>
      <c r="RGU48" s="65"/>
      <c r="RGV48" s="65"/>
      <c r="RGW48" s="65"/>
      <c r="RGX48" s="65"/>
      <c r="RGY48" s="65"/>
      <c r="RGZ48" s="65"/>
      <c r="RHA48" s="65"/>
      <c r="RHB48" s="65"/>
      <c r="RHC48" s="65"/>
      <c r="RHD48" s="65"/>
      <c r="RHE48" s="65"/>
      <c r="RHF48" s="65"/>
      <c r="RHG48" s="65"/>
      <c r="RHH48" s="65"/>
      <c r="RHI48" s="65"/>
      <c r="RHJ48" s="65"/>
      <c r="RHK48" s="65"/>
      <c r="RHL48" s="65"/>
      <c r="RHM48" s="65"/>
      <c r="RHN48" s="65"/>
      <c r="RHO48" s="65"/>
      <c r="RHP48" s="65"/>
      <c r="RHQ48" s="65"/>
      <c r="RHR48" s="65"/>
      <c r="RHS48" s="65"/>
      <c r="RHT48" s="65"/>
      <c r="RHU48" s="65"/>
      <c r="RHV48" s="65"/>
      <c r="RHW48" s="65"/>
      <c r="RHX48" s="65"/>
      <c r="RHY48" s="65"/>
      <c r="RHZ48" s="65"/>
      <c r="RIA48" s="65"/>
      <c r="RIB48" s="65"/>
      <c r="RIC48" s="65"/>
      <c r="RID48" s="65"/>
      <c r="RIE48" s="65"/>
      <c r="RIF48" s="65"/>
      <c r="RIG48" s="65"/>
      <c r="RIH48" s="65"/>
      <c r="RII48" s="65"/>
      <c r="RIJ48" s="65"/>
      <c r="RIK48" s="65"/>
      <c r="RIL48" s="65"/>
      <c r="RIM48" s="65"/>
      <c r="RIN48" s="65"/>
      <c r="RIO48" s="65"/>
      <c r="RIP48" s="65"/>
      <c r="RIQ48" s="65"/>
      <c r="RIR48" s="65"/>
      <c r="RIS48" s="65"/>
      <c r="RIT48" s="65"/>
      <c r="RIU48" s="65"/>
      <c r="RIV48" s="65"/>
      <c r="RIW48" s="65"/>
      <c r="RIX48" s="65"/>
      <c r="RIY48" s="65"/>
      <c r="RIZ48" s="65"/>
      <c r="RJA48" s="65"/>
      <c r="RJB48" s="65"/>
      <c r="RJC48" s="65"/>
      <c r="RJD48" s="65"/>
      <c r="RJE48" s="65"/>
      <c r="RJF48" s="65"/>
      <c r="RJG48" s="65"/>
      <c r="RJH48" s="65"/>
      <c r="RJI48" s="65"/>
      <c r="RJJ48" s="65"/>
      <c r="RJK48" s="65"/>
      <c r="RJL48" s="65"/>
      <c r="RJM48" s="65"/>
      <c r="RJN48" s="65"/>
      <c r="RJO48" s="65"/>
      <c r="RJP48" s="65"/>
      <c r="RJQ48" s="65"/>
      <c r="RJR48" s="65"/>
      <c r="RJS48" s="65"/>
      <c r="RJT48" s="65"/>
      <c r="RJU48" s="65"/>
      <c r="RJV48" s="65"/>
      <c r="RJW48" s="65"/>
      <c r="RJX48" s="65"/>
      <c r="RJY48" s="65"/>
      <c r="RJZ48" s="65"/>
      <c r="RKA48" s="65"/>
      <c r="RKB48" s="65"/>
      <c r="RKC48" s="65"/>
      <c r="RKD48" s="65"/>
      <c r="RKE48" s="65"/>
      <c r="RKF48" s="65"/>
      <c r="RKG48" s="65"/>
      <c r="RKH48" s="65"/>
      <c r="RKI48" s="65"/>
      <c r="RKJ48" s="65"/>
      <c r="RKK48" s="65"/>
      <c r="RKL48" s="65"/>
      <c r="RKM48" s="65"/>
      <c r="RKN48" s="65"/>
      <c r="RKO48" s="65"/>
      <c r="RKP48" s="65"/>
      <c r="RKQ48" s="65"/>
      <c r="RKR48" s="65"/>
      <c r="RKS48" s="65"/>
      <c r="RKT48" s="65"/>
      <c r="RKU48" s="65"/>
      <c r="RKV48" s="65"/>
      <c r="RKW48" s="65"/>
      <c r="RKX48" s="65"/>
      <c r="RKY48" s="65"/>
      <c r="RKZ48" s="65"/>
      <c r="RLA48" s="65"/>
      <c r="RLB48" s="65"/>
      <c r="RLC48" s="65"/>
      <c r="RLD48" s="65"/>
      <c r="RLE48" s="65"/>
      <c r="RLF48" s="65"/>
      <c r="RLG48" s="65"/>
      <c r="RLH48" s="65"/>
      <c r="RLI48" s="65"/>
      <c r="RLJ48" s="65"/>
      <c r="RLK48" s="65"/>
      <c r="RLL48" s="65"/>
      <c r="RLM48" s="65"/>
      <c r="RLN48" s="65"/>
      <c r="RLO48" s="65"/>
      <c r="RLP48" s="65"/>
      <c r="RLQ48" s="65"/>
      <c r="RLR48" s="65"/>
      <c r="RLS48" s="65"/>
      <c r="RLT48" s="65"/>
      <c r="RLU48" s="65"/>
      <c r="RLV48" s="65"/>
      <c r="RLW48" s="65"/>
      <c r="RLX48" s="65"/>
      <c r="RLY48" s="65"/>
      <c r="RLZ48" s="65"/>
      <c r="RMA48" s="65"/>
      <c r="RMB48" s="65"/>
      <c r="RMC48" s="65"/>
      <c r="RMD48" s="65"/>
      <c r="RME48" s="65"/>
      <c r="RMF48" s="65"/>
      <c r="RMG48" s="65"/>
      <c r="RMH48" s="65"/>
      <c r="RMI48" s="65"/>
      <c r="RMJ48" s="65"/>
      <c r="RMK48" s="65"/>
      <c r="RML48" s="65"/>
      <c r="RMM48" s="65"/>
      <c r="RMN48" s="65"/>
      <c r="RMO48" s="65"/>
      <c r="RMP48" s="65"/>
      <c r="RMQ48" s="65"/>
      <c r="RMR48" s="65"/>
      <c r="RMS48" s="65"/>
      <c r="RMT48" s="65"/>
      <c r="RMU48" s="65"/>
      <c r="RMV48" s="65"/>
      <c r="RMW48" s="65"/>
      <c r="RMX48" s="65"/>
      <c r="RMY48" s="65"/>
      <c r="RMZ48" s="65"/>
      <c r="RNA48" s="65"/>
      <c r="RNB48" s="65"/>
      <c r="RNC48" s="65"/>
      <c r="RND48" s="65"/>
      <c r="RNE48" s="65"/>
      <c r="RNF48" s="65"/>
      <c r="RNG48" s="65"/>
      <c r="RNH48" s="65"/>
      <c r="RNI48" s="65"/>
      <c r="RNJ48" s="65"/>
      <c r="RNK48" s="65"/>
      <c r="RNL48" s="65"/>
      <c r="RNM48" s="65"/>
      <c r="RNN48" s="65"/>
      <c r="RNO48" s="65"/>
      <c r="RNP48" s="65"/>
      <c r="RNQ48" s="65"/>
      <c r="RNR48" s="65"/>
      <c r="RNS48" s="65"/>
      <c r="RNT48" s="65"/>
      <c r="RNU48" s="65"/>
      <c r="RNV48" s="65"/>
      <c r="RNW48" s="65"/>
      <c r="RNX48" s="65"/>
      <c r="RNY48" s="65"/>
      <c r="RNZ48" s="65"/>
      <c r="ROA48" s="65"/>
      <c r="ROB48" s="65"/>
      <c r="ROC48" s="65"/>
      <c r="ROD48" s="65"/>
      <c r="ROE48" s="65"/>
      <c r="ROF48" s="65"/>
      <c r="ROG48" s="65"/>
      <c r="ROH48" s="65"/>
      <c r="ROI48" s="65"/>
      <c r="ROJ48" s="65"/>
      <c r="ROK48" s="65"/>
      <c r="ROL48" s="65"/>
      <c r="ROM48" s="65"/>
      <c r="RON48" s="65"/>
      <c r="ROO48" s="65"/>
      <c r="ROP48" s="65"/>
      <c r="ROQ48" s="65"/>
      <c r="ROR48" s="65"/>
      <c r="ROS48" s="65"/>
      <c r="ROT48" s="65"/>
      <c r="ROU48" s="65"/>
      <c r="ROV48" s="65"/>
      <c r="ROW48" s="65"/>
      <c r="ROX48" s="65"/>
      <c r="ROY48" s="65"/>
      <c r="ROZ48" s="65"/>
      <c r="RPA48" s="65"/>
      <c r="RPB48" s="65"/>
      <c r="RPC48" s="65"/>
      <c r="RPD48" s="65"/>
      <c r="RPE48" s="65"/>
      <c r="RPF48" s="65"/>
      <c r="RPG48" s="65"/>
      <c r="RPH48" s="65"/>
      <c r="RPI48" s="65"/>
      <c r="RPJ48" s="65"/>
      <c r="RPK48" s="65"/>
      <c r="RPL48" s="65"/>
      <c r="RPM48" s="65"/>
      <c r="RPN48" s="65"/>
      <c r="RPO48" s="65"/>
      <c r="RPP48" s="65"/>
      <c r="RPQ48" s="65"/>
      <c r="RPR48" s="65"/>
      <c r="RPS48" s="65"/>
      <c r="RPT48" s="65"/>
      <c r="RPU48" s="65"/>
      <c r="RPV48" s="65"/>
      <c r="RPW48" s="65"/>
      <c r="RPX48" s="65"/>
      <c r="RPY48" s="65"/>
      <c r="RPZ48" s="65"/>
      <c r="RQA48" s="65"/>
      <c r="RQB48" s="65"/>
      <c r="RQC48" s="65"/>
      <c r="RQD48" s="65"/>
      <c r="RQE48" s="65"/>
      <c r="RQF48" s="65"/>
      <c r="RQG48" s="65"/>
      <c r="RQH48" s="65"/>
      <c r="RQI48" s="65"/>
      <c r="RQJ48" s="65"/>
      <c r="RQK48" s="65"/>
      <c r="RQL48" s="65"/>
      <c r="RQM48" s="65"/>
      <c r="RQN48" s="65"/>
      <c r="RQO48" s="65"/>
      <c r="RQP48" s="65"/>
      <c r="RQQ48" s="65"/>
      <c r="RQR48" s="65"/>
      <c r="RQS48" s="65"/>
      <c r="RQT48" s="65"/>
      <c r="RQU48" s="65"/>
      <c r="RQV48" s="65"/>
      <c r="RQW48" s="65"/>
      <c r="RQX48" s="65"/>
      <c r="RQY48" s="65"/>
      <c r="RQZ48" s="65"/>
      <c r="RRA48" s="65"/>
      <c r="RRB48" s="65"/>
      <c r="RRC48" s="65"/>
      <c r="RRD48" s="65"/>
      <c r="RRE48" s="65"/>
      <c r="RRF48" s="65"/>
      <c r="RRG48" s="65"/>
      <c r="RRH48" s="65"/>
      <c r="RRI48" s="65"/>
      <c r="RRJ48" s="65"/>
      <c r="RRK48" s="65"/>
      <c r="RRL48" s="65"/>
      <c r="RRM48" s="65"/>
      <c r="RRN48" s="65"/>
      <c r="RRO48" s="65"/>
      <c r="RRP48" s="65"/>
      <c r="RRQ48" s="65"/>
      <c r="RRR48" s="65"/>
      <c r="RRS48" s="65"/>
      <c r="RRT48" s="65"/>
      <c r="RRU48" s="65"/>
      <c r="RRV48" s="65"/>
      <c r="RRW48" s="65"/>
      <c r="RRX48" s="65"/>
      <c r="RRY48" s="65"/>
      <c r="RRZ48" s="65"/>
      <c r="RSA48" s="65"/>
      <c r="RSB48" s="65"/>
      <c r="RSC48" s="65"/>
      <c r="RSD48" s="65"/>
      <c r="RSE48" s="65"/>
      <c r="RSF48" s="65"/>
      <c r="RSG48" s="65"/>
      <c r="RSH48" s="65"/>
      <c r="RSI48" s="65"/>
      <c r="RSJ48" s="65"/>
      <c r="RSK48" s="65"/>
      <c r="RSL48" s="65"/>
      <c r="RSM48" s="65"/>
      <c r="RSN48" s="65"/>
      <c r="RSO48" s="65"/>
      <c r="RSP48" s="65"/>
      <c r="RSQ48" s="65"/>
      <c r="RSR48" s="65"/>
      <c r="RSS48" s="65"/>
      <c r="RST48" s="65"/>
      <c r="RSU48" s="65"/>
      <c r="RSV48" s="65"/>
      <c r="RSW48" s="65"/>
      <c r="RSX48" s="65"/>
      <c r="RSY48" s="65"/>
      <c r="RSZ48" s="65"/>
      <c r="RTA48" s="65"/>
      <c r="RTB48" s="65"/>
      <c r="RTC48" s="65"/>
      <c r="RTD48" s="65"/>
      <c r="RTE48" s="65"/>
      <c r="RTF48" s="65"/>
      <c r="RTG48" s="65"/>
      <c r="RTH48" s="65"/>
      <c r="RTI48" s="65"/>
      <c r="RTJ48" s="65"/>
      <c r="RTK48" s="65"/>
      <c r="RTL48" s="65"/>
      <c r="RTM48" s="65"/>
      <c r="RTN48" s="65"/>
      <c r="RTO48" s="65"/>
      <c r="RTP48" s="65"/>
      <c r="RTQ48" s="65"/>
      <c r="RTR48" s="65"/>
      <c r="RTS48" s="65"/>
      <c r="RTT48" s="65"/>
      <c r="RTU48" s="65"/>
      <c r="RTV48" s="65"/>
      <c r="RTW48" s="65"/>
      <c r="RTX48" s="65"/>
      <c r="RTY48" s="65"/>
      <c r="RTZ48" s="65"/>
      <c r="RUA48" s="65"/>
      <c r="RUB48" s="65"/>
      <c r="RUC48" s="65"/>
      <c r="RUD48" s="65"/>
      <c r="RUE48" s="65"/>
      <c r="RUF48" s="65"/>
      <c r="RUG48" s="65"/>
      <c r="RUH48" s="65"/>
      <c r="RUI48" s="65"/>
      <c r="RUJ48" s="65"/>
      <c r="RUK48" s="65"/>
      <c r="RUL48" s="65"/>
      <c r="RUM48" s="65"/>
      <c r="RUN48" s="65"/>
      <c r="RUO48" s="65"/>
      <c r="RUP48" s="65"/>
      <c r="RUQ48" s="65"/>
      <c r="RUR48" s="65"/>
      <c r="RUS48" s="65"/>
      <c r="RUT48" s="65"/>
      <c r="RUU48" s="65"/>
      <c r="RUV48" s="65"/>
      <c r="RUW48" s="65"/>
      <c r="RUX48" s="65"/>
      <c r="RUY48" s="65"/>
      <c r="RUZ48" s="65"/>
      <c r="RVA48" s="65"/>
      <c r="RVB48" s="65"/>
      <c r="RVC48" s="65"/>
      <c r="RVD48" s="65"/>
      <c r="RVE48" s="65"/>
      <c r="RVF48" s="65"/>
      <c r="RVG48" s="65"/>
      <c r="RVH48" s="65"/>
      <c r="RVI48" s="65"/>
      <c r="RVJ48" s="65"/>
      <c r="RVK48" s="65"/>
      <c r="RVL48" s="65"/>
      <c r="RVM48" s="65"/>
      <c r="RVN48" s="65"/>
      <c r="RVO48" s="65"/>
      <c r="RVP48" s="65"/>
      <c r="RVQ48" s="65"/>
      <c r="RVR48" s="65"/>
      <c r="RVS48" s="65"/>
      <c r="RVT48" s="65"/>
      <c r="RVU48" s="65"/>
      <c r="RVV48" s="65"/>
      <c r="RVW48" s="65"/>
      <c r="RVX48" s="65"/>
      <c r="RVY48" s="65"/>
      <c r="RVZ48" s="65"/>
      <c r="RWA48" s="65"/>
      <c r="RWB48" s="65"/>
      <c r="RWC48" s="65"/>
      <c r="RWD48" s="65"/>
      <c r="RWE48" s="65"/>
      <c r="RWF48" s="65"/>
      <c r="RWG48" s="65"/>
      <c r="RWH48" s="65"/>
      <c r="RWI48" s="65"/>
      <c r="RWJ48" s="65"/>
      <c r="RWK48" s="65"/>
      <c r="RWL48" s="65"/>
      <c r="RWM48" s="65"/>
      <c r="RWN48" s="65"/>
      <c r="RWO48" s="65"/>
      <c r="RWP48" s="65"/>
      <c r="RWQ48" s="65"/>
      <c r="RWR48" s="65"/>
      <c r="RWS48" s="65"/>
      <c r="RWT48" s="65"/>
      <c r="RWU48" s="65"/>
      <c r="RWV48" s="65"/>
      <c r="RWW48" s="65"/>
      <c r="RWX48" s="65"/>
      <c r="RWY48" s="65"/>
      <c r="RWZ48" s="65"/>
      <c r="RXA48" s="65"/>
      <c r="RXB48" s="65"/>
      <c r="RXC48" s="65"/>
      <c r="RXD48" s="65"/>
      <c r="RXE48" s="65"/>
      <c r="RXF48" s="65"/>
      <c r="RXG48" s="65"/>
      <c r="RXH48" s="65"/>
      <c r="RXI48" s="65"/>
      <c r="RXJ48" s="65"/>
      <c r="RXK48" s="65"/>
      <c r="RXL48" s="65"/>
      <c r="RXM48" s="65"/>
      <c r="RXN48" s="65"/>
      <c r="RXO48" s="65"/>
      <c r="RXP48" s="65"/>
      <c r="RXQ48" s="65"/>
      <c r="RXR48" s="65"/>
      <c r="RXS48" s="65"/>
      <c r="RXT48" s="65"/>
      <c r="RXU48" s="65"/>
      <c r="RXV48" s="65"/>
      <c r="RXW48" s="65"/>
      <c r="RXX48" s="65"/>
      <c r="RXY48" s="65"/>
      <c r="RXZ48" s="65"/>
      <c r="RYA48" s="65"/>
      <c r="RYB48" s="65"/>
      <c r="RYC48" s="65"/>
      <c r="RYD48" s="65"/>
      <c r="RYE48" s="65"/>
      <c r="RYF48" s="65"/>
      <c r="RYG48" s="65"/>
      <c r="RYH48" s="65"/>
      <c r="RYI48" s="65"/>
      <c r="RYJ48" s="65"/>
      <c r="RYK48" s="65"/>
      <c r="RYL48" s="65"/>
      <c r="RYM48" s="65"/>
      <c r="RYN48" s="65"/>
      <c r="RYO48" s="65"/>
      <c r="RYP48" s="65"/>
      <c r="RYQ48" s="65"/>
      <c r="RYR48" s="65"/>
      <c r="RYS48" s="65"/>
      <c r="RYT48" s="65"/>
      <c r="RYU48" s="65"/>
      <c r="RYV48" s="65"/>
      <c r="RYW48" s="65"/>
      <c r="RYX48" s="65"/>
      <c r="RYY48" s="65"/>
      <c r="RYZ48" s="65"/>
      <c r="RZA48" s="65"/>
      <c r="RZB48" s="65"/>
      <c r="RZC48" s="65"/>
      <c r="RZD48" s="65"/>
      <c r="RZE48" s="65"/>
      <c r="RZF48" s="65"/>
      <c r="RZG48" s="65"/>
      <c r="RZH48" s="65"/>
      <c r="RZI48" s="65"/>
      <c r="RZJ48" s="65"/>
      <c r="RZK48" s="65"/>
      <c r="RZL48" s="65"/>
      <c r="RZM48" s="65"/>
      <c r="RZN48" s="65"/>
      <c r="RZO48" s="65"/>
      <c r="RZP48" s="65"/>
      <c r="RZQ48" s="65"/>
      <c r="RZR48" s="65"/>
      <c r="RZS48" s="65"/>
      <c r="RZT48" s="65"/>
      <c r="RZU48" s="65"/>
      <c r="RZV48" s="65"/>
      <c r="RZW48" s="65"/>
      <c r="RZX48" s="65"/>
      <c r="RZY48" s="65"/>
      <c r="RZZ48" s="65"/>
      <c r="SAA48" s="65"/>
      <c r="SAB48" s="65"/>
      <c r="SAC48" s="65"/>
      <c r="SAD48" s="65"/>
      <c r="SAE48" s="65"/>
      <c r="SAF48" s="65"/>
      <c r="SAG48" s="65"/>
      <c r="SAH48" s="65"/>
      <c r="SAI48" s="65"/>
      <c r="SAJ48" s="65"/>
      <c r="SAK48" s="65"/>
      <c r="SAL48" s="65"/>
      <c r="SAM48" s="65"/>
      <c r="SAN48" s="65"/>
      <c r="SAO48" s="65"/>
      <c r="SAP48" s="65"/>
      <c r="SAQ48" s="65"/>
      <c r="SAR48" s="65"/>
      <c r="SAS48" s="65"/>
      <c r="SAT48" s="65"/>
      <c r="SAU48" s="65"/>
      <c r="SAV48" s="65"/>
      <c r="SAW48" s="65"/>
      <c r="SAX48" s="65"/>
      <c r="SAY48" s="65"/>
      <c r="SAZ48" s="65"/>
      <c r="SBA48" s="65"/>
      <c r="SBB48" s="65"/>
      <c r="SBC48" s="65"/>
      <c r="SBD48" s="65"/>
      <c r="SBE48" s="65"/>
      <c r="SBF48" s="65"/>
      <c r="SBG48" s="65"/>
      <c r="SBH48" s="65"/>
      <c r="SBI48" s="65"/>
      <c r="SBJ48" s="65"/>
      <c r="SBK48" s="65"/>
      <c r="SBL48" s="65"/>
      <c r="SBM48" s="65"/>
      <c r="SBN48" s="65"/>
      <c r="SBO48" s="65"/>
      <c r="SBP48" s="65"/>
      <c r="SBQ48" s="65"/>
      <c r="SBR48" s="65"/>
      <c r="SBS48" s="65"/>
      <c r="SBT48" s="65"/>
      <c r="SBU48" s="65"/>
      <c r="SBV48" s="65"/>
      <c r="SBW48" s="65"/>
      <c r="SBX48" s="65"/>
      <c r="SBY48" s="65"/>
      <c r="SBZ48" s="65"/>
      <c r="SCA48" s="65"/>
      <c r="SCB48" s="65"/>
      <c r="SCC48" s="65"/>
      <c r="SCD48" s="65"/>
      <c r="SCE48" s="65"/>
      <c r="SCF48" s="65"/>
      <c r="SCG48" s="65"/>
      <c r="SCH48" s="65"/>
      <c r="SCI48" s="65"/>
      <c r="SCJ48" s="65"/>
      <c r="SCK48" s="65"/>
      <c r="SCL48" s="65"/>
      <c r="SCM48" s="65"/>
      <c r="SCN48" s="65"/>
      <c r="SCO48" s="65"/>
      <c r="SCP48" s="65"/>
      <c r="SCQ48" s="65"/>
      <c r="SCR48" s="65"/>
      <c r="SCS48" s="65"/>
      <c r="SCT48" s="65"/>
      <c r="SCU48" s="65"/>
      <c r="SCV48" s="65"/>
      <c r="SCW48" s="65"/>
      <c r="SCX48" s="65"/>
      <c r="SCY48" s="65"/>
      <c r="SCZ48" s="65"/>
      <c r="SDA48" s="65"/>
      <c r="SDB48" s="65"/>
      <c r="SDC48" s="65"/>
      <c r="SDD48" s="65"/>
      <c r="SDE48" s="65"/>
      <c r="SDF48" s="65"/>
      <c r="SDG48" s="65"/>
      <c r="SDH48" s="65"/>
      <c r="SDI48" s="65"/>
      <c r="SDJ48" s="65"/>
      <c r="SDK48" s="65"/>
      <c r="SDL48" s="65"/>
      <c r="SDM48" s="65"/>
      <c r="SDN48" s="65"/>
      <c r="SDO48" s="65"/>
      <c r="SDP48" s="65"/>
      <c r="SDQ48" s="65"/>
      <c r="SDR48" s="65"/>
      <c r="SDS48" s="65"/>
      <c r="SDT48" s="65"/>
      <c r="SDU48" s="65"/>
      <c r="SDV48" s="65"/>
      <c r="SDW48" s="65"/>
      <c r="SDX48" s="65"/>
      <c r="SDY48" s="65"/>
      <c r="SDZ48" s="65"/>
      <c r="SEA48" s="65"/>
      <c r="SEB48" s="65"/>
      <c r="SEC48" s="65"/>
      <c r="SED48" s="65"/>
      <c r="SEE48" s="65"/>
      <c r="SEF48" s="65"/>
      <c r="SEG48" s="65"/>
      <c r="SEH48" s="65"/>
      <c r="SEI48" s="65"/>
      <c r="SEJ48" s="65"/>
      <c r="SEK48" s="65"/>
      <c r="SEL48" s="65"/>
      <c r="SEM48" s="65"/>
      <c r="SEN48" s="65"/>
      <c r="SEO48" s="65"/>
      <c r="SEP48" s="65"/>
      <c r="SEQ48" s="65"/>
      <c r="SER48" s="65"/>
      <c r="SES48" s="65"/>
      <c r="SET48" s="65"/>
      <c r="SEU48" s="65"/>
      <c r="SEV48" s="65"/>
      <c r="SEW48" s="65"/>
      <c r="SEX48" s="65"/>
      <c r="SEY48" s="65"/>
      <c r="SEZ48" s="65"/>
      <c r="SFA48" s="65"/>
      <c r="SFB48" s="65"/>
      <c r="SFC48" s="65"/>
      <c r="SFD48" s="65"/>
      <c r="SFE48" s="65"/>
      <c r="SFF48" s="65"/>
      <c r="SFG48" s="65"/>
      <c r="SFH48" s="65"/>
      <c r="SFI48" s="65"/>
      <c r="SFJ48" s="65"/>
      <c r="SFK48" s="65"/>
      <c r="SFL48" s="65"/>
      <c r="SFM48" s="65"/>
      <c r="SFN48" s="65"/>
      <c r="SFO48" s="65"/>
      <c r="SFP48" s="65"/>
      <c r="SFQ48" s="65"/>
      <c r="SFR48" s="65"/>
      <c r="SFS48" s="65"/>
      <c r="SFT48" s="65"/>
      <c r="SFU48" s="65"/>
      <c r="SFV48" s="65"/>
      <c r="SFW48" s="65"/>
      <c r="SFX48" s="65"/>
      <c r="SFY48" s="65"/>
      <c r="SFZ48" s="65"/>
      <c r="SGA48" s="65"/>
      <c r="SGB48" s="65"/>
      <c r="SGC48" s="65"/>
      <c r="SGD48" s="65"/>
      <c r="SGE48" s="65"/>
      <c r="SGF48" s="65"/>
      <c r="SGG48" s="65"/>
      <c r="SGH48" s="65"/>
      <c r="SGI48" s="65"/>
      <c r="SGJ48" s="65"/>
      <c r="SGK48" s="65"/>
      <c r="SGL48" s="65"/>
      <c r="SGM48" s="65"/>
      <c r="SGN48" s="65"/>
      <c r="SGO48" s="65"/>
      <c r="SGP48" s="65"/>
      <c r="SGQ48" s="65"/>
      <c r="SGR48" s="65"/>
      <c r="SGS48" s="65"/>
      <c r="SGT48" s="65"/>
      <c r="SGU48" s="65"/>
      <c r="SGV48" s="65"/>
      <c r="SGW48" s="65"/>
      <c r="SGX48" s="65"/>
      <c r="SGY48" s="65"/>
      <c r="SGZ48" s="65"/>
      <c r="SHA48" s="65"/>
      <c r="SHB48" s="65"/>
      <c r="SHC48" s="65"/>
      <c r="SHD48" s="65"/>
      <c r="SHE48" s="65"/>
      <c r="SHF48" s="65"/>
      <c r="SHG48" s="65"/>
      <c r="SHH48" s="65"/>
      <c r="SHI48" s="65"/>
      <c r="SHJ48" s="65"/>
      <c r="SHK48" s="65"/>
      <c r="SHL48" s="65"/>
      <c r="SHM48" s="65"/>
      <c r="SHN48" s="65"/>
      <c r="SHO48" s="65"/>
      <c r="SHP48" s="65"/>
      <c r="SHQ48" s="65"/>
      <c r="SHR48" s="65"/>
      <c r="SHS48" s="65"/>
      <c r="SHT48" s="65"/>
      <c r="SHU48" s="65"/>
      <c r="SHV48" s="65"/>
      <c r="SHW48" s="65"/>
      <c r="SHX48" s="65"/>
      <c r="SHY48" s="65"/>
      <c r="SHZ48" s="65"/>
      <c r="SIA48" s="65"/>
      <c r="SIB48" s="65"/>
      <c r="SIC48" s="65"/>
      <c r="SID48" s="65"/>
      <c r="SIE48" s="65"/>
      <c r="SIF48" s="65"/>
      <c r="SIG48" s="65"/>
      <c r="SIH48" s="65"/>
      <c r="SII48" s="65"/>
      <c r="SIJ48" s="65"/>
      <c r="SIK48" s="65"/>
      <c r="SIL48" s="65"/>
      <c r="SIM48" s="65"/>
      <c r="SIN48" s="65"/>
      <c r="SIO48" s="65"/>
      <c r="SIP48" s="65"/>
      <c r="SIQ48" s="65"/>
      <c r="SIR48" s="65"/>
      <c r="SIS48" s="65"/>
      <c r="SIT48" s="65"/>
      <c r="SIU48" s="65"/>
      <c r="SIV48" s="65"/>
      <c r="SIW48" s="65"/>
      <c r="SIX48" s="65"/>
      <c r="SIY48" s="65"/>
      <c r="SIZ48" s="65"/>
      <c r="SJA48" s="65"/>
      <c r="SJB48" s="65"/>
      <c r="SJC48" s="65"/>
      <c r="SJD48" s="65"/>
      <c r="SJE48" s="65"/>
      <c r="SJF48" s="65"/>
      <c r="SJG48" s="65"/>
      <c r="SJH48" s="65"/>
      <c r="SJI48" s="65"/>
      <c r="SJJ48" s="65"/>
      <c r="SJK48" s="65"/>
      <c r="SJL48" s="65"/>
      <c r="SJM48" s="65"/>
      <c r="SJN48" s="65"/>
      <c r="SJO48" s="65"/>
      <c r="SJP48" s="65"/>
      <c r="SJQ48" s="65"/>
      <c r="SJR48" s="65"/>
      <c r="SJS48" s="65"/>
      <c r="SJT48" s="65"/>
      <c r="SJU48" s="65"/>
      <c r="SJV48" s="65"/>
      <c r="SJW48" s="65"/>
      <c r="SJX48" s="65"/>
      <c r="SJY48" s="65"/>
      <c r="SJZ48" s="65"/>
      <c r="SKA48" s="65"/>
      <c r="SKB48" s="65"/>
      <c r="SKC48" s="65"/>
      <c r="SKD48" s="65"/>
      <c r="SKE48" s="65"/>
      <c r="SKF48" s="65"/>
      <c r="SKG48" s="65"/>
      <c r="SKH48" s="65"/>
      <c r="SKI48" s="65"/>
      <c r="SKJ48" s="65"/>
      <c r="SKK48" s="65"/>
      <c r="SKL48" s="65"/>
      <c r="SKM48" s="65"/>
      <c r="SKN48" s="65"/>
      <c r="SKO48" s="65"/>
      <c r="SKP48" s="65"/>
      <c r="SKQ48" s="65"/>
      <c r="SKR48" s="65"/>
      <c r="SKS48" s="65"/>
      <c r="SKT48" s="65"/>
      <c r="SKU48" s="65"/>
      <c r="SKV48" s="65"/>
      <c r="SKW48" s="65"/>
      <c r="SKX48" s="65"/>
      <c r="SKY48" s="65"/>
      <c r="SKZ48" s="65"/>
      <c r="SLA48" s="65"/>
      <c r="SLB48" s="65"/>
      <c r="SLC48" s="65"/>
      <c r="SLD48" s="65"/>
      <c r="SLE48" s="65"/>
      <c r="SLF48" s="65"/>
      <c r="SLG48" s="65"/>
      <c r="SLH48" s="65"/>
      <c r="SLI48" s="65"/>
      <c r="SLJ48" s="65"/>
      <c r="SLK48" s="65"/>
      <c r="SLL48" s="65"/>
      <c r="SLM48" s="65"/>
      <c r="SLN48" s="65"/>
      <c r="SLO48" s="65"/>
      <c r="SLP48" s="65"/>
      <c r="SLQ48" s="65"/>
      <c r="SLR48" s="65"/>
      <c r="SLS48" s="65"/>
      <c r="SLT48" s="65"/>
      <c r="SLU48" s="65"/>
      <c r="SLV48" s="65"/>
      <c r="SLW48" s="65"/>
      <c r="SLX48" s="65"/>
      <c r="SLY48" s="65"/>
      <c r="SLZ48" s="65"/>
      <c r="SMA48" s="65"/>
      <c r="SMB48" s="65"/>
      <c r="SMC48" s="65"/>
      <c r="SMD48" s="65"/>
      <c r="SME48" s="65"/>
      <c r="SMF48" s="65"/>
      <c r="SMG48" s="65"/>
      <c r="SMH48" s="65"/>
      <c r="SMI48" s="65"/>
      <c r="SMJ48" s="65"/>
      <c r="SMK48" s="65"/>
      <c r="SML48" s="65"/>
      <c r="SMM48" s="65"/>
      <c r="SMN48" s="65"/>
      <c r="SMO48" s="65"/>
      <c r="SMP48" s="65"/>
      <c r="SMQ48" s="65"/>
      <c r="SMR48" s="65"/>
      <c r="SMS48" s="65"/>
      <c r="SMT48" s="65"/>
      <c r="SMU48" s="65"/>
      <c r="SMV48" s="65"/>
      <c r="SMW48" s="65"/>
      <c r="SMX48" s="65"/>
      <c r="SMY48" s="65"/>
      <c r="SMZ48" s="65"/>
      <c r="SNA48" s="65"/>
      <c r="SNB48" s="65"/>
      <c r="SNC48" s="65"/>
      <c r="SND48" s="65"/>
      <c r="SNE48" s="65"/>
      <c r="SNF48" s="65"/>
      <c r="SNG48" s="65"/>
      <c r="SNH48" s="65"/>
      <c r="SNI48" s="65"/>
      <c r="SNJ48" s="65"/>
      <c r="SNK48" s="65"/>
      <c r="SNL48" s="65"/>
      <c r="SNM48" s="65"/>
      <c r="SNN48" s="65"/>
      <c r="SNO48" s="65"/>
      <c r="SNP48" s="65"/>
      <c r="SNQ48" s="65"/>
      <c r="SNR48" s="65"/>
      <c r="SNS48" s="65"/>
      <c r="SNT48" s="65"/>
      <c r="SNU48" s="65"/>
      <c r="SNV48" s="65"/>
      <c r="SNW48" s="65"/>
      <c r="SNX48" s="65"/>
      <c r="SNY48" s="65"/>
      <c r="SNZ48" s="65"/>
      <c r="SOA48" s="65"/>
      <c r="SOB48" s="65"/>
      <c r="SOC48" s="65"/>
      <c r="SOD48" s="65"/>
      <c r="SOE48" s="65"/>
      <c r="SOF48" s="65"/>
      <c r="SOG48" s="65"/>
      <c r="SOH48" s="65"/>
      <c r="SOI48" s="65"/>
      <c r="SOJ48" s="65"/>
      <c r="SOK48" s="65"/>
      <c r="SOL48" s="65"/>
      <c r="SOM48" s="65"/>
      <c r="SON48" s="65"/>
      <c r="SOO48" s="65"/>
      <c r="SOP48" s="65"/>
      <c r="SOQ48" s="65"/>
      <c r="SOR48" s="65"/>
      <c r="SOS48" s="65"/>
      <c r="SOT48" s="65"/>
      <c r="SOU48" s="65"/>
      <c r="SOV48" s="65"/>
      <c r="SOW48" s="65"/>
      <c r="SOX48" s="65"/>
      <c r="SOY48" s="65"/>
      <c r="SOZ48" s="65"/>
      <c r="SPA48" s="65"/>
      <c r="SPB48" s="65"/>
      <c r="SPC48" s="65"/>
      <c r="SPD48" s="65"/>
      <c r="SPE48" s="65"/>
      <c r="SPF48" s="65"/>
      <c r="SPG48" s="65"/>
      <c r="SPH48" s="65"/>
      <c r="SPI48" s="65"/>
      <c r="SPJ48" s="65"/>
      <c r="SPK48" s="65"/>
      <c r="SPL48" s="65"/>
      <c r="SPM48" s="65"/>
      <c r="SPN48" s="65"/>
      <c r="SPO48" s="65"/>
      <c r="SPP48" s="65"/>
      <c r="SPQ48" s="65"/>
      <c r="SPR48" s="65"/>
      <c r="SPS48" s="65"/>
      <c r="SPT48" s="65"/>
      <c r="SPU48" s="65"/>
      <c r="SPV48" s="65"/>
      <c r="SPW48" s="65"/>
      <c r="SPX48" s="65"/>
      <c r="SPY48" s="65"/>
      <c r="SPZ48" s="65"/>
      <c r="SQA48" s="65"/>
      <c r="SQB48" s="65"/>
      <c r="SQC48" s="65"/>
      <c r="SQD48" s="65"/>
      <c r="SQE48" s="65"/>
      <c r="SQF48" s="65"/>
      <c r="SQG48" s="65"/>
      <c r="SQH48" s="65"/>
      <c r="SQI48" s="65"/>
      <c r="SQJ48" s="65"/>
      <c r="SQK48" s="65"/>
      <c r="SQL48" s="65"/>
      <c r="SQM48" s="65"/>
      <c r="SQN48" s="65"/>
      <c r="SQO48" s="65"/>
      <c r="SQP48" s="65"/>
      <c r="SQQ48" s="65"/>
      <c r="SQR48" s="65"/>
      <c r="SQS48" s="65"/>
      <c r="SQT48" s="65"/>
      <c r="SQU48" s="65"/>
      <c r="SQV48" s="65"/>
      <c r="SQW48" s="65"/>
      <c r="SQX48" s="65"/>
      <c r="SQY48" s="65"/>
      <c r="SQZ48" s="65"/>
      <c r="SRA48" s="65"/>
      <c r="SRB48" s="65"/>
      <c r="SRC48" s="65"/>
      <c r="SRD48" s="65"/>
      <c r="SRE48" s="65"/>
      <c r="SRF48" s="65"/>
      <c r="SRG48" s="65"/>
      <c r="SRH48" s="65"/>
      <c r="SRI48" s="65"/>
      <c r="SRJ48" s="65"/>
      <c r="SRK48" s="65"/>
      <c r="SRL48" s="65"/>
      <c r="SRM48" s="65"/>
      <c r="SRN48" s="65"/>
      <c r="SRO48" s="65"/>
      <c r="SRP48" s="65"/>
      <c r="SRQ48" s="65"/>
      <c r="SRR48" s="65"/>
      <c r="SRS48" s="65"/>
      <c r="SRT48" s="65"/>
      <c r="SRU48" s="65"/>
      <c r="SRV48" s="65"/>
      <c r="SRW48" s="65"/>
      <c r="SRX48" s="65"/>
      <c r="SRY48" s="65"/>
      <c r="SRZ48" s="65"/>
      <c r="SSA48" s="65"/>
      <c r="SSB48" s="65"/>
      <c r="SSC48" s="65"/>
      <c r="SSD48" s="65"/>
      <c r="SSE48" s="65"/>
      <c r="SSF48" s="65"/>
      <c r="SSG48" s="65"/>
      <c r="SSH48" s="65"/>
      <c r="SSI48" s="65"/>
      <c r="SSJ48" s="65"/>
      <c r="SSK48" s="65"/>
      <c r="SSL48" s="65"/>
      <c r="SSM48" s="65"/>
      <c r="SSN48" s="65"/>
      <c r="SSO48" s="65"/>
      <c r="SSP48" s="65"/>
      <c r="SSQ48" s="65"/>
      <c r="SSR48" s="65"/>
      <c r="SSS48" s="65"/>
      <c r="SST48" s="65"/>
      <c r="SSU48" s="65"/>
      <c r="SSV48" s="65"/>
      <c r="SSW48" s="65"/>
      <c r="SSX48" s="65"/>
      <c r="SSY48" s="65"/>
      <c r="SSZ48" s="65"/>
      <c r="STA48" s="65"/>
      <c r="STB48" s="65"/>
      <c r="STC48" s="65"/>
      <c r="STD48" s="65"/>
      <c r="STE48" s="65"/>
      <c r="STF48" s="65"/>
      <c r="STG48" s="65"/>
      <c r="STH48" s="65"/>
      <c r="STI48" s="65"/>
      <c r="STJ48" s="65"/>
      <c r="STK48" s="65"/>
      <c r="STL48" s="65"/>
      <c r="STM48" s="65"/>
      <c r="STN48" s="65"/>
      <c r="STO48" s="65"/>
      <c r="STP48" s="65"/>
      <c r="STQ48" s="65"/>
      <c r="STR48" s="65"/>
      <c r="STS48" s="65"/>
      <c r="STT48" s="65"/>
      <c r="STU48" s="65"/>
      <c r="STV48" s="65"/>
      <c r="STW48" s="65"/>
      <c r="STX48" s="65"/>
      <c r="STY48" s="65"/>
      <c r="STZ48" s="65"/>
      <c r="SUA48" s="65"/>
      <c r="SUB48" s="65"/>
      <c r="SUC48" s="65"/>
      <c r="SUD48" s="65"/>
      <c r="SUE48" s="65"/>
      <c r="SUF48" s="65"/>
      <c r="SUG48" s="65"/>
      <c r="SUH48" s="65"/>
      <c r="SUI48" s="65"/>
      <c r="SUJ48" s="65"/>
      <c r="SUK48" s="65"/>
      <c r="SUL48" s="65"/>
      <c r="SUM48" s="65"/>
      <c r="SUN48" s="65"/>
      <c r="SUO48" s="65"/>
      <c r="SUP48" s="65"/>
      <c r="SUQ48" s="65"/>
      <c r="SUR48" s="65"/>
      <c r="SUS48" s="65"/>
      <c r="SUT48" s="65"/>
      <c r="SUU48" s="65"/>
      <c r="SUV48" s="65"/>
      <c r="SUW48" s="65"/>
      <c r="SUX48" s="65"/>
      <c r="SUY48" s="65"/>
      <c r="SUZ48" s="65"/>
      <c r="SVA48" s="65"/>
      <c r="SVB48" s="65"/>
      <c r="SVC48" s="65"/>
      <c r="SVD48" s="65"/>
      <c r="SVE48" s="65"/>
      <c r="SVF48" s="65"/>
      <c r="SVG48" s="65"/>
      <c r="SVH48" s="65"/>
      <c r="SVI48" s="65"/>
      <c r="SVJ48" s="65"/>
      <c r="SVK48" s="65"/>
      <c r="SVL48" s="65"/>
      <c r="SVM48" s="65"/>
      <c r="SVN48" s="65"/>
      <c r="SVO48" s="65"/>
      <c r="SVP48" s="65"/>
      <c r="SVQ48" s="65"/>
      <c r="SVR48" s="65"/>
      <c r="SVS48" s="65"/>
      <c r="SVT48" s="65"/>
      <c r="SVU48" s="65"/>
      <c r="SVV48" s="65"/>
      <c r="SVW48" s="65"/>
      <c r="SVX48" s="65"/>
      <c r="SVY48" s="65"/>
      <c r="SVZ48" s="65"/>
      <c r="SWA48" s="65"/>
      <c r="SWB48" s="65"/>
      <c r="SWC48" s="65"/>
      <c r="SWD48" s="65"/>
      <c r="SWE48" s="65"/>
      <c r="SWF48" s="65"/>
      <c r="SWG48" s="65"/>
      <c r="SWH48" s="65"/>
      <c r="SWI48" s="65"/>
      <c r="SWJ48" s="65"/>
      <c r="SWK48" s="65"/>
      <c r="SWL48" s="65"/>
      <c r="SWM48" s="65"/>
      <c r="SWN48" s="65"/>
      <c r="SWO48" s="65"/>
      <c r="SWP48" s="65"/>
      <c r="SWQ48" s="65"/>
      <c r="SWR48" s="65"/>
      <c r="SWS48" s="65"/>
      <c r="SWT48" s="65"/>
      <c r="SWU48" s="65"/>
      <c r="SWV48" s="65"/>
      <c r="SWW48" s="65"/>
      <c r="SWX48" s="65"/>
      <c r="SWY48" s="65"/>
      <c r="SWZ48" s="65"/>
      <c r="SXA48" s="65"/>
      <c r="SXB48" s="65"/>
      <c r="SXC48" s="65"/>
      <c r="SXD48" s="65"/>
      <c r="SXE48" s="65"/>
      <c r="SXF48" s="65"/>
      <c r="SXG48" s="65"/>
      <c r="SXH48" s="65"/>
      <c r="SXI48" s="65"/>
      <c r="SXJ48" s="65"/>
      <c r="SXK48" s="65"/>
      <c r="SXL48" s="65"/>
      <c r="SXM48" s="65"/>
      <c r="SXN48" s="65"/>
      <c r="SXO48" s="65"/>
      <c r="SXP48" s="65"/>
      <c r="SXQ48" s="65"/>
      <c r="SXR48" s="65"/>
      <c r="SXS48" s="65"/>
      <c r="SXT48" s="65"/>
      <c r="SXU48" s="65"/>
      <c r="SXV48" s="65"/>
      <c r="SXW48" s="65"/>
      <c r="SXX48" s="65"/>
      <c r="SXY48" s="65"/>
      <c r="SXZ48" s="65"/>
      <c r="SYA48" s="65"/>
      <c r="SYB48" s="65"/>
      <c r="SYC48" s="65"/>
      <c r="SYD48" s="65"/>
      <c r="SYE48" s="65"/>
      <c r="SYF48" s="65"/>
      <c r="SYG48" s="65"/>
      <c r="SYH48" s="65"/>
      <c r="SYI48" s="65"/>
      <c r="SYJ48" s="65"/>
      <c r="SYK48" s="65"/>
      <c r="SYL48" s="65"/>
      <c r="SYM48" s="65"/>
      <c r="SYN48" s="65"/>
      <c r="SYO48" s="65"/>
      <c r="SYP48" s="65"/>
      <c r="SYQ48" s="65"/>
      <c r="SYR48" s="65"/>
      <c r="SYS48" s="65"/>
      <c r="SYT48" s="65"/>
      <c r="SYU48" s="65"/>
      <c r="SYV48" s="65"/>
      <c r="SYW48" s="65"/>
      <c r="SYX48" s="65"/>
      <c r="SYY48" s="65"/>
      <c r="SYZ48" s="65"/>
      <c r="SZA48" s="65"/>
      <c r="SZB48" s="65"/>
      <c r="SZC48" s="65"/>
      <c r="SZD48" s="65"/>
      <c r="SZE48" s="65"/>
      <c r="SZF48" s="65"/>
      <c r="SZG48" s="65"/>
      <c r="SZH48" s="65"/>
      <c r="SZI48" s="65"/>
      <c r="SZJ48" s="65"/>
      <c r="SZK48" s="65"/>
      <c r="SZL48" s="65"/>
      <c r="SZM48" s="65"/>
      <c r="SZN48" s="65"/>
      <c r="SZO48" s="65"/>
      <c r="SZP48" s="65"/>
      <c r="SZQ48" s="65"/>
      <c r="SZR48" s="65"/>
      <c r="SZS48" s="65"/>
      <c r="SZT48" s="65"/>
      <c r="SZU48" s="65"/>
      <c r="SZV48" s="65"/>
      <c r="SZW48" s="65"/>
      <c r="SZX48" s="65"/>
      <c r="SZY48" s="65"/>
      <c r="SZZ48" s="65"/>
      <c r="TAA48" s="65"/>
      <c r="TAB48" s="65"/>
      <c r="TAC48" s="65"/>
      <c r="TAD48" s="65"/>
      <c r="TAE48" s="65"/>
      <c r="TAF48" s="65"/>
      <c r="TAG48" s="65"/>
      <c r="TAH48" s="65"/>
      <c r="TAI48" s="65"/>
      <c r="TAJ48" s="65"/>
      <c r="TAK48" s="65"/>
      <c r="TAL48" s="65"/>
      <c r="TAM48" s="65"/>
      <c r="TAN48" s="65"/>
      <c r="TAO48" s="65"/>
      <c r="TAP48" s="65"/>
      <c r="TAQ48" s="65"/>
      <c r="TAR48" s="65"/>
      <c r="TAS48" s="65"/>
      <c r="TAT48" s="65"/>
      <c r="TAU48" s="65"/>
      <c r="TAV48" s="65"/>
      <c r="TAW48" s="65"/>
      <c r="TAX48" s="65"/>
      <c r="TAY48" s="65"/>
      <c r="TAZ48" s="65"/>
      <c r="TBA48" s="65"/>
      <c r="TBB48" s="65"/>
      <c r="TBC48" s="65"/>
      <c r="TBD48" s="65"/>
      <c r="TBE48" s="65"/>
      <c r="TBF48" s="65"/>
      <c r="TBG48" s="65"/>
      <c r="TBH48" s="65"/>
      <c r="TBI48" s="65"/>
      <c r="TBJ48" s="65"/>
      <c r="TBK48" s="65"/>
      <c r="TBL48" s="65"/>
      <c r="TBM48" s="65"/>
      <c r="TBN48" s="65"/>
      <c r="TBO48" s="65"/>
      <c r="TBP48" s="65"/>
      <c r="TBQ48" s="65"/>
      <c r="TBR48" s="65"/>
      <c r="TBS48" s="65"/>
      <c r="TBT48" s="65"/>
      <c r="TBU48" s="65"/>
      <c r="TBV48" s="65"/>
      <c r="TBW48" s="65"/>
      <c r="TBX48" s="65"/>
      <c r="TBY48" s="65"/>
      <c r="TBZ48" s="65"/>
      <c r="TCA48" s="65"/>
      <c r="TCB48" s="65"/>
      <c r="TCC48" s="65"/>
      <c r="TCD48" s="65"/>
      <c r="TCE48" s="65"/>
      <c r="TCF48" s="65"/>
      <c r="TCG48" s="65"/>
      <c r="TCH48" s="65"/>
      <c r="TCI48" s="65"/>
      <c r="TCJ48" s="65"/>
      <c r="TCK48" s="65"/>
      <c r="TCL48" s="65"/>
      <c r="TCM48" s="65"/>
      <c r="TCN48" s="65"/>
      <c r="TCO48" s="65"/>
      <c r="TCP48" s="65"/>
      <c r="TCQ48" s="65"/>
      <c r="TCR48" s="65"/>
      <c r="TCS48" s="65"/>
      <c r="TCT48" s="65"/>
      <c r="TCU48" s="65"/>
      <c r="TCV48" s="65"/>
      <c r="TCW48" s="65"/>
      <c r="TCX48" s="65"/>
      <c r="TCY48" s="65"/>
      <c r="TCZ48" s="65"/>
      <c r="TDA48" s="65"/>
      <c r="TDB48" s="65"/>
      <c r="TDC48" s="65"/>
      <c r="TDD48" s="65"/>
      <c r="TDE48" s="65"/>
      <c r="TDF48" s="65"/>
      <c r="TDG48" s="65"/>
      <c r="TDH48" s="65"/>
      <c r="TDI48" s="65"/>
      <c r="TDJ48" s="65"/>
      <c r="TDK48" s="65"/>
      <c r="TDL48" s="65"/>
      <c r="TDM48" s="65"/>
      <c r="TDN48" s="65"/>
      <c r="TDO48" s="65"/>
      <c r="TDP48" s="65"/>
      <c r="TDQ48" s="65"/>
      <c r="TDR48" s="65"/>
      <c r="TDS48" s="65"/>
      <c r="TDT48" s="65"/>
      <c r="TDU48" s="65"/>
      <c r="TDV48" s="65"/>
      <c r="TDW48" s="65"/>
      <c r="TDX48" s="65"/>
      <c r="TDY48" s="65"/>
      <c r="TDZ48" s="65"/>
      <c r="TEA48" s="65"/>
      <c r="TEB48" s="65"/>
      <c r="TEC48" s="65"/>
      <c r="TED48" s="65"/>
      <c r="TEE48" s="65"/>
      <c r="TEF48" s="65"/>
      <c r="TEG48" s="65"/>
      <c r="TEH48" s="65"/>
      <c r="TEI48" s="65"/>
      <c r="TEJ48" s="65"/>
      <c r="TEK48" s="65"/>
      <c r="TEL48" s="65"/>
      <c r="TEM48" s="65"/>
      <c r="TEN48" s="65"/>
      <c r="TEO48" s="65"/>
      <c r="TEP48" s="65"/>
      <c r="TEQ48" s="65"/>
      <c r="TER48" s="65"/>
      <c r="TES48" s="65"/>
      <c r="TET48" s="65"/>
      <c r="TEU48" s="65"/>
      <c r="TEV48" s="65"/>
      <c r="TEW48" s="65"/>
      <c r="TEX48" s="65"/>
      <c r="TEY48" s="65"/>
      <c r="TEZ48" s="65"/>
      <c r="TFA48" s="65"/>
      <c r="TFB48" s="65"/>
      <c r="TFC48" s="65"/>
      <c r="TFD48" s="65"/>
      <c r="TFE48" s="65"/>
      <c r="TFF48" s="65"/>
      <c r="TFG48" s="65"/>
      <c r="TFH48" s="65"/>
      <c r="TFI48" s="65"/>
      <c r="TFJ48" s="65"/>
      <c r="TFK48" s="65"/>
      <c r="TFL48" s="65"/>
      <c r="TFM48" s="65"/>
      <c r="TFN48" s="65"/>
      <c r="TFO48" s="65"/>
      <c r="TFP48" s="65"/>
      <c r="TFQ48" s="65"/>
      <c r="TFR48" s="65"/>
      <c r="TFS48" s="65"/>
      <c r="TFT48" s="65"/>
      <c r="TFU48" s="65"/>
      <c r="TFV48" s="65"/>
      <c r="TFW48" s="65"/>
      <c r="TFX48" s="65"/>
      <c r="TFY48" s="65"/>
      <c r="TFZ48" s="65"/>
      <c r="TGA48" s="65"/>
      <c r="TGB48" s="65"/>
      <c r="TGC48" s="65"/>
      <c r="TGD48" s="65"/>
      <c r="TGE48" s="65"/>
      <c r="TGF48" s="65"/>
      <c r="TGG48" s="65"/>
      <c r="TGH48" s="65"/>
      <c r="TGI48" s="65"/>
      <c r="TGJ48" s="65"/>
      <c r="TGK48" s="65"/>
      <c r="TGL48" s="65"/>
      <c r="TGM48" s="65"/>
      <c r="TGN48" s="65"/>
      <c r="TGO48" s="65"/>
      <c r="TGP48" s="65"/>
      <c r="TGQ48" s="65"/>
      <c r="TGR48" s="65"/>
      <c r="TGS48" s="65"/>
      <c r="TGT48" s="65"/>
      <c r="TGU48" s="65"/>
      <c r="TGV48" s="65"/>
      <c r="TGW48" s="65"/>
      <c r="TGX48" s="65"/>
      <c r="TGY48" s="65"/>
      <c r="TGZ48" s="65"/>
      <c r="THA48" s="65"/>
      <c r="THB48" s="65"/>
      <c r="THC48" s="65"/>
      <c r="THD48" s="65"/>
      <c r="THE48" s="65"/>
      <c r="THF48" s="65"/>
      <c r="THG48" s="65"/>
      <c r="THH48" s="65"/>
      <c r="THI48" s="65"/>
      <c r="THJ48" s="65"/>
      <c r="THK48" s="65"/>
      <c r="THL48" s="65"/>
      <c r="THM48" s="65"/>
      <c r="THN48" s="65"/>
      <c r="THO48" s="65"/>
      <c r="THP48" s="65"/>
      <c r="THQ48" s="65"/>
      <c r="THR48" s="65"/>
      <c r="THS48" s="65"/>
      <c r="THT48" s="65"/>
      <c r="THU48" s="65"/>
      <c r="THV48" s="65"/>
      <c r="THW48" s="65"/>
      <c r="THX48" s="65"/>
      <c r="THY48" s="65"/>
      <c r="THZ48" s="65"/>
      <c r="TIA48" s="65"/>
      <c r="TIB48" s="65"/>
      <c r="TIC48" s="65"/>
      <c r="TID48" s="65"/>
      <c r="TIE48" s="65"/>
      <c r="TIF48" s="65"/>
      <c r="TIG48" s="65"/>
      <c r="TIH48" s="65"/>
      <c r="TII48" s="65"/>
      <c r="TIJ48" s="65"/>
      <c r="TIK48" s="65"/>
      <c r="TIL48" s="65"/>
      <c r="TIM48" s="65"/>
      <c r="TIN48" s="65"/>
      <c r="TIO48" s="65"/>
      <c r="TIP48" s="65"/>
      <c r="TIQ48" s="65"/>
      <c r="TIR48" s="65"/>
      <c r="TIS48" s="65"/>
      <c r="TIT48" s="65"/>
      <c r="TIU48" s="65"/>
      <c r="TIV48" s="65"/>
      <c r="TIW48" s="65"/>
      <c r="TIX48" s="65"/>
      <c r="TIY48" s="65"/>
      <c r="TIZ48" s="65"/>
      <c r="TJA48" s="65"/>
      <c r="TJB48" s="65"/>
      <c r="TJC48" s="65"/>
      <c r="TJD48" s="65"/>
      <c r="TJE48" s="65"/>
      <c r="TJF48" s="65"/>
      <c r="TJG48" s="65"/>
      <c r="TJH48" s="65"/>
      <c r="TJI48" s="65"/>
      <c r="TJJ48" s="65"/>
      <c r="TJK48" s="65"/>
      <c r="TJL48" s="65"/>
      <c r="TJM48" s="65"/>
      <c r="TJN48" s="65"/>
      <c r="TJO48" s="65"/>
      <c r="TJP48" s="65"/>
      <c r="TJQ48" s="65"/>
      <c r="TJR48" s="65"/>
      <c r="TJS48" s="65"/>
      <c r="TJT48" s="65"/>
      <c r="TJU48" s="65"/>
      <c r="TJV48" s="65"/>
      <c r="TJW48" s="65"/>
      <c r="TJX48" s="65"/>
      <c r="TJY48" s="65"/>
      <c r="TJZ48" s="65"/>
      <c r="TKA48" s="65"/>
      <c r="TKB48" s="65"/>
      <c r="TKC48" s="65"/>
      <c r="TKD48" s="65"/>
      <c r="TKE48" s="65"/>
      <c r="TKF48" s="65"/>
      <c r="TKG48" s="65"/>
      <c r="TKH48" s="65"/>
      <c r="TKI48" s="65"/>
      <c r="TKJ48" s="65"/>
      <c r="TKK48" s="65"/>
      <c r="TKL48" s="65"/>
      <c r="TKM48" s="65"/>
      <c r="TKN48" s="65"/>
      <c r="TKO48" s="65"/>
      <c r="TKP48" s="65"/>
      <c r="TKQ48" s="65"/>
      <c r="TKR48" s="65"/>
      <c r="TKS48" s="65"/>
      <c r="TKT48" s="65"/>
      <c r="TKU48" s="65"/>
      <c r="TKV48" s="65"/>
      <c r="TKW48" s="65"/>
      <c r="TKX48" s="65"/>
      <c r="TKY48" s="65"/>
      <c r="TKZ48" s="65"/>
      <c r="TLA48" s="65"/>
      <c r="TLB48" s="65"/>
      <c r="TLC48" s="65"/>
      <c r="TLD48" s="65"/>
      <c r="TLE48" s="65"/>
      <c r="TLF48" s="65"/>
      <c r="TLG48" s="65"/>
      <c r="TLH48" s="65"/>
      <c r="TLI48" s="65"/>
      <c r="TLJ48" s="65"/>
      <c r="TLK48" s="65"/>
      <c r="TLL48" s="65"/>
      <c r="TLM48" s="65"/>
      <c r="TLN48" s="65"/>
      <c r="TLO48" s="65"/>
      <c r="TLP48" s="65"/>
      <c r="TLQ48" s="65"/>
      <c r="TLR48" s="65"/>
      <c r="TLS48" s="65"/>
      <c r="TLT48" s="65"/>
      <c r="TLU48" s="65"/>
      <c r="TLV48" s="65"/>
      <c r="TLW48" s="65"/>
      <c r="TLX48" s="65"/>
      <c r="TLY48" s="65"/>
      <c r="TLZ48" s="65"/>
      <c r="TMA48" s="65"/>
      <c r="TMB48" s="65"/>
      <c r="TMC48" s="65"/>
      <c r="TMD48" s="65"/>
      <c r="TME48" s="65"/>
      <c r="TMF48" s="65"/>
      <c r="TMG48" s="65"/>
      <c r="TMH48" s="65"/>
      <c r="TMI48" s="65"/>
      <c r="TMJ48" s="65"/>
      <c r="TMK48" s="65"/>
      <c r="TML48" s="65"/>
      <c r="TMM48" s="65"/>
      <c r="TMN48" s="65"/>
      <c r="TMO48" s="65"/>
      <c r="TMP48" s="65"/>
      <c r="TMQ48" s="65"/>
      <c r="TMR48" s="65"/>
      <c r="TMS48" s="65"/>
      <c r="TMT48" s="65"/>
      <c r="TMU48" s="65"/>
      <c r="TMV48" s="65"/>
      <c r="TMW48" s="65"/>
      <c r="TMX48" s="65"/>
      <c r="TMY48" s="65"/>
      <c r="TMZ48" s="65"/>
      <c r="TNA48" s="65"/>
      <c r="TNB48" s="65"/>
      <c r="TNC48" s="65"/>
      <c r="TND48" s="65"/>
      <c r="TNE48" s="65"/>
      <c r="TNF48" s="65"/>
      <c r="TNG48" s="65"/>
      <c r="TNH48" s="65"/>
      <c r="TNI48" s="65"/>
      <c r="TNJ48" s="65"/>
      <c r="TNK48" s="65"/>
      <c r="TNL48" s="65"/>
      <c r="TNM48" s="65"/>
      <c r="TNN48" s="65"/>
      <c r="TNO48" s="65"/>
      <c r="TNP48" s="65"/>
      <c r="TNQ48" s="65"/>
      <c r="TNR48" s="65"/>
      <c r="TNS48" s="65"/>
      <c r="TNT48" s="65"/>
      <c r="TNU48" s="65"/>
      <c r="TNV48" s="65"/>
      <c r="TNW48" s="65"/>
      <c r="TNX48" s="65"/>
      <c r="TNY48" s="65"/>
      <c r="TNZ48" s="65"/>
      <c r="TOA48" s="65"/>
      <c r="TOB48" s="65"/>
      <c r="TOC48" s="65"/>
      <c r="TOD48" s="65"/>
      <c r="TOE48" s="65"/>
      <c r="TOF48" s="65"/>
      <c r="TOG48" s="65"/>
      <c r="TOH48" s="65"/>
      <c r="TOI48" s="65"/>
      <c r="TOJ48" s="65"/>
      <c r="TOK48" s="65"/>
      <c r="TOL48" s="65"/>
      <c r="TOM48" s="65"/>
      <c r="TON48" s="65"/>
      <c r="TOO48" s="65"/>
      <c r="TOP48" s="65"/>
      <c r="TOQ48" s="65"/>
      <c r="TOR48" s="65"/>
      <c r="TOS48" s="65"/>
      <c r="TOT48" s="65"/>
      <c r="TOU48" s="65"/>
      <c r="TOV48" s="65"/>
      <c r="TOW48" s="65"/>
      <c r="TOX48" s="65"/>
      <c r="TOY48" s="65"/>
      <c r="TOZ48" s="65"/>
      <c r="TPA48" s="65"/>
      <c r="TPB48" s="65"/>
      <c r="TPC48" s="65"/>
      <c r="TPD48" s="65"/>
      <c r="TPE48" s="65"/>
      <c r="TPF48" s="65"/>
      <c r="TPG48" s="65"/>
      <c r="TPH48" s="65"/>
      <c r="TPI48" s="65"/>
      <c r="TPJ48" s="65"/>
      <c r="TPK48" s="65"/>
      <c r="TPL48" s="65"/>
      <c r="TPM48" s="65"/>
      <c r="TPN48" s="65"/>
      <c r="TPO48" s="65"/>
      <c r="TPP48" s="65"/>
      <c r="TPQ48" s="65"/>
      <c r="TPR48" s="65"/>
      <c r="TPS48" s="65"/>
      <c r="TPT48" s="65"/>
      <c r="TPU48" s="65"/>
      <c r="TPV48" s="65"/>
      <c r="TPW48" s="65"/>
      <c r="TPX48" s="65"/>
      <c r="TPY48" s="65"/>
      <c r="TPZ48" s="65"/>
      <c r="TQA48" s="65"/>
      <c r="TQB48" s="65"/>
      <c r="TQC48" s="65"/>
      <c r="TQD48" s="65"/>
      <c r="TQE48" s="65"/>
      <c r="TQF48" s="65"/>
      <c r="TQG48" s="65"/>
      <c r="TQH48" s="65"/>
      <c r="TQI48" s="65"/>
      <c r="TQJ48" s="65"/>
      <c r="TQK48" s="65"/>
      <c r="TQL48" s="65"/>
      <c r="TQM48" s="65"/>
      <c r="TQN48" s="65"/>
      <c r="TQO48" s="65"/>
      <c r="TQP48" s="65"/>
      <c r="TQQ48" s="65"/>
      <c r="TQR48" s="65"/>
      <c r="TQS48" s="65"/>
      <c r="TQT48" s="65"/>
      <c r="TQU48" s="65"/>
      <c r="TQV48" s="65"/>
      <c r="TQW48" s="65"/>
      <c r="TQX48" s="65"/>
      <c r="TQY48" s="65"/>
      <c r="TQZ48" s="65"/>
      <c r="TRA48" s="65"/>
      <c r="TRB48" s="65"/>
      <c r="TRC48" s="65"/>
      <c r="TRD48" s="65"/>
      <c r="TRE48" s="65"/>
      <c r="TRF48" s="65"/>
      <c r="TRG48" s="65"/>
      <c r="TRH48" s="65"/>
      <c r="TRI48" s="65"/>
      <c r="TRJ48" s="65"/>
      <c r="TRK48" s="65"/>
      <c r="TRL48" s="65"/>
      <c r="TRM48" s="65"/>
      <c r="TRN48" s="65"/>
      <c r="TRO48" s="65"/>
      <c r="TRP48" s="65"/>
      <c r="TRQ48" s="65"/>
      <c r="TRR48" s="65"/>
      <c r="TRS48" s="65"/>
      <c r="TRT48" s="65"/>
      <c r="TRU48" s="65"/>
      <c r="TRV48" s="65"/>
      <c r="TRW48" s="65"/>
      <c r="TRX48" s="65"/>
      <c r="TRY48" s="65"/>
      <c r="TRZ48" s="65"/>
      <c r="TSA48" s="65"/>
      <c r="TSB48" s="65"/>
      <c r="TSC48" s="65"/>
      <c r="TSD48" s="65"/>
      <c r="TSE48" s="65"/>
      <c r="TSF48" s="65"/>
      <c r="TSG48" s="65"/>
      <c r="TSH48" s="65"/>
      <c r="TSI48" s="65"/>
      <c r="TSJ48" s="65"/>
      <c r="TSK48" s="65"/>
      <c r="TSL48" s="65"/>
      <c r="TSM48" s="65"/>
      <c r="TSN48" s="65"/>
      <c r="TSO48" s="65"/>
      <c r="TSP48" s="65"/>
      <c r="TSQ48" s="65"/>
      <c r="TSR48" s="65"/>
      <c r="TSS48" s="65"/>
      <c r="TST48" s="65"/>
      <c r="TSU48" s="65"/>
      <c r="TSV48" s="65"/>
      <c r="TSW48" s="65"/>
      <c r="TSX48" s="65"/>
      <c r="TSY48" s="65"/>
      <c r="TSZ48" s="65"/>
      <c r="TTA48" s="65"/>
      <c r="TTB48" s="65"/>
      <c r="TTC48" s="65"/>
      <c r="TTD48" s="65"/>
      <c r="TTE48" s="65"/>
      <c r="TTF48" s="65"/>
      <c r="TTG48" s="65"/>
      <c r="TTH48" s="65"/>
      <c r="TTI48" s="65"/>
      <c r="TTJ48" s="65"/>
      <c r="TTK48" s="65"/>
      <c r="TTL48" s="65"/>
      <c r="TTM48" s="65"/>
      <c r="TTN48" s="65"/>
      <c r="TTO48" s="65"/>
      <c r="TTP48" s="65"/>
      <c r="TTQ48" s="65"/>
      <c r="TTR48" s="65"/>
      <c r="TTS48" s="65"/>
      <c r="TTT48" s="65"/>
      <c r="TTU48" s="65"/>
      <c r="TTV48" s="65"/>
      <c r="TTW48" s="65"/>
      <c r="TTX48" s="65"/>
      <c r="TTY48" s="65"/>
      <c r="TTZ48" s="65"/>
      <c r="TUA48" s="65"/>
      <c r="TUB48" s="65"/>
      <c r="TUC48" s="65"/>
      <c r="TUD48" s="65"/>
      <c r="TUE48" s="65"/>
      <c r="TUF48" s="65"/>
      <c r="TUG48" s="65"/>
      <c r="TUH48" s="65"/>
      <c r="TUI48" s="65"/>
      <c r="TUJ48" s="65"/>
      <c r="TUK48" s="65"/>
      <c r="TUL48" s="65"/>
      <c r="TUM48" s="65"/>
      <c r="TUN48" s="65"/>
      <c r="TUO48" s="65"/>
      <c r="TUP48" s="65"/>
      <c r="TUQ48" s="65"/>
      <c r="TUR48" s="65"/>
      <c r="TUS48" s="65"/>
      <c r="TUT48" s="65"/>
      <c r="TUU48" s="65"/>
      <c r="TUV48" s="65"/>
      <c r="TUW48" s="65"/>
      <c r="TUX48" s="65"/>
      <c r="TUY48" s="65"/>
      <c r="TUZ48" s="65"/>
      <c r="TVA48" s="65"/>
      <c r="TVB48" s="65"/>
      <c r="TVC48" s="65"/>
      <c r="TVD48" s="65"/>
      <c r="TVE48" s="65"/>
      <c r="TVF48" s="65"/>
      <c r="TVG48" s="65"/>
      <c r="TVH48" s="65"/>
      <c r="TVI48" s="65"/>
      <c r="TVJ48" s="65"/>
      <c r="TVK48" s="65"/>
      <c r="TVL48" s="65"/>
      <c r="TVM48" s="65"/>
      <c r="TVN48" s="65"/>
      <c r="TVO48" s="65"/>
      <c r="TVP48" s="65"/>
      <c r="TVQ48" s="65"/>
      <c r="TVR48" s="65"/>
      <c r="TVS48" s="65"/>
      <c r="TVT48" s="65"/>
      <c r="TVU48" s="65"/>
      <c r="TVV48" s="65"/>
      <c r="TVW48" s="65"/>
      <c r="TVX48" s="65"/>
      <c r="TVY48" s="65"/>
      <c r="TVZ48" s="65"/>
      <c r="TWA48" s="65"/>
      <c r="TWB48" s="65"/>
      <c r="TWC48" s="65"/>
      <c r="TWD48" s="65"/>
      <c r="TWE48" s="65"/>
      <c r="TWF48" s="65"/>
      <c r="TWG48" s="65"/>
      <c r="TWH48" s="65"/>
      <c r="TWI48" s="65"/>
      <c r="TWJ48" s="65"/>
      <c r="TWK48" s="65"/>
      <c r="TWL48" s="65"/>
      <c r="TWM48" s="65"/>
      <c r="TWN48" s="65"/>
      <c r="TWO48" s="65"/>
      <c r="TWP48" s="65"/>
      <c r="TWQ48" s="65"/>
      <c r="TWR48" s="65"/>
      <c r="TWS48" s="65"/>
      <c r="TWT48" s="65"/>
      <c r="TWU48" s="65"/>
      <c r="TWV48" s="65"/>
      <c r="TWW48" s="65"/>
      <c r="TWX48" s="65"/>
      <c r="TWY48" s="65"/>
      <c r="TWZ48" s="65"/>
      <c r="TXA48" s="65"/>
      <c r="TXB48" s="65"/>
      <c r="TXC48" s="65"/>
      <c r="TXD48" s="65"/>
      <c r="TXE48" s="65"/>
      <c r="TXF48" s="65"/>
      <c r="TXG48" s="65"/>
      <c r="TXH48" s="65"/>
      <c r="TXI48" s="65"/>
      <c r="TXJ48" s="65"/>
      <c r="TXK48" s="65"/>
      <c r="TXL48" s="65"/>
      <c r="TXM48" s="65"/>
      <c r="TXN48" s="65"/>
      <c r="TXO48" s="65"/>
      <c r="TXP48" s="65"/>
      <c r="TXQ48" s="65"/>
      <c r="TXR48" s="65"/>
      <c r="TXS48" s="65"/>
      <c r="TXT48" s="65"/>
      <c r="TXU48" s="65"/>
      <c r="TXV48" s="65"/>
      <c r="TXW48" s="65"/>
      <c r="TXX48" s="65"/>
      <c r="TXY48" s="65"/>
      <c r="TXZ48" s="65"/>
      <c r="TYA48" s="65"/>
      <c r="TYB48" s="65"/>
      <c r="TYC48" s="65"/>
      <c r="TYD48" s="65"/>
      <c r="TYE48" s="65"/>
      <c r="TYF48" s="65"/>
      <c r="TYG48" s="65"/>
      <c r="TYH48" s="65"/>
      <c r="TYI48" s="65"/>
      <c r="TYJ48" s="65"/>
      <c r="TYK48" s="65"/>
      <c r="TYL48" s="65"/>
      <c r="TYM48" s="65"/>
      <c r="TYN48" s="65"/>
      <c r="TYO48" s="65"/>
      <c r="TYP48" s="65"/>
      <c r="TYQ48" s="65"/>
      <c r="TYR48" s="65"/>
      <c r="TYS48" s="65"/>
      <c r="TYT48" s="65"/>
      <c r="TYU48" s="65"/>
      <c r="TYV48" s="65"/>
      <c r="TYW48" s="65"/>
      <c r="TYX48" s="65"/>
      <c r="TYY48" s="65"/>
      <c r="TYZ48" s="65"/>
      <c r="TZA48" s="65"/>
      <c r="TZB48" s="65"/>
      <c r="TZC48" s="65"/>
      <c r="TZD48" s="65"/>
      <c r="TZE48" s="65"/>
      <c r="TZF48" s="65"/>
      <c r="TZG48" s="65"/>
      <c r="TZH48" s="65"/>
      <c r="TZI48" s="65"/>
      <c r="TZJ48" s="65"/>
      <c r="TZK48" s="65"/>
      <c r="TZL48" s="65"/>
      <c r="TZM48" s="65"/>
      <c r="TZN48" s="65"/>
      <c r="TZO48" s="65"/>
      <c r="TZP48" s="65"/>
      <c r="TZQ48" s="65"/>
      <c r="TZR48" s="65"/>
      <c r="TZS48" s="65"/>
      <c r="TZT48" s="65"/>
      <c r="TZU48" s="65"/>
      <c r="TZV48" s="65"/>
      <c r="TZW48" s="65"/>
      <c r="TZX48" s="65"/>
      <c r="TZY48" s="65"/>
      <c r="TZZ48" s="65"/>
      <c r="UAA48" s="65"/>
      <c r="UAB48" s="65"/>
      <c r="UAC48" s="65"/>
      <c r="UAD48" s="65"/>
      <c r="UAE48" s="65"/>
      <c r="UAF48" s="65"/>
      <c r="UAG48" s="65"/>
      <c r="UAH48" s="65"/>
      <c r="UAI48" s="65"/>
      <c r="UAJ48" s="65"/>
      <c r="UAK48" s="65"/>
      <c r="UAL48" s="65"/>
      <c r="UAM48" s="65"/>
      <c r="UAN48" s="65"/>
      <c r="UAO48" s="65"/>
      <c r="UAP48" s="65"/>
      <c r="UAQ48" s="65"/>
      <c r="UAR48" s="65"/>
      <c r="UAS48" s="65"/>
      <c r="UAT48" s="65"/>
      <c r="UAU48" s="65"/>
      <c r="UAV48" s="65"/>
      <c r="UAW48" s="65"/>
      <c r="UAX48" s="65"/>
      <c r="UAY48" s="65"/>
      <c r="UAZ48" s="65"/>
      <c r="UBA48" s="65"/>
      <c r="UBB48" s="65"/>
      <c r="UBC48" s="65"/>
      <c r="UBD48" s="65"/>
      <c r="UBE48" s="65"/>
      <c r="UBF48" s="65"/>
      <c r="UBG48" s="65"/>
      <c r="UBH48" s="65"/>
      <c r="UBI48" s="65"/>
      <c r="UBJ48" s="65"/>
      <c r="UBK48" s="65"/>
      <c r="UBL48" s="65"/>
      <c r="UBM48" s="65"/>
      <c r="UBN48" s="65"/>
      <c r="UBO48" s="65"/>
      <c r="UBP48" s="65"/>
      <c r="UBQ48" s="65"/>
      <c r="UBR48" s="65"/>
      <c r="UBS48" s="65"/>
      <c r="UBT48" s="65"/>
      <c r="UBU48" s="65"/>
      <c r="UBV48" s="65"/>
      <c r="UBW48" s="65"/>
      <c r="UBX48" s="65"/>
      <c r="UBY48" s="65"/>
      <c r="UBZ48" s="65"/>
      <c r="UCA48" s="65"/>
      <c r="UCB48" s="65"/>
      <c r="UCC48" s="65"/>
      <c r="UCD48" s="65"/>
      <c r="UCE48" s="65"/>
      <c r="UCF48" s="65"/>
      <c r="UCG48" s="65"/>
      <c r="UCH48" s="65"/>
      <c r="UCI48" s="65"/>
      <c r="UCJ48" s="65"/>
      <c r="UCK48" s="65"/>
      <c r="UCL48" s="65"/>
      <c r="UCM48" s="65"/>
      <c r="UCN48" s="65"/>
      <c r="UCO48" s="65"/>
      <c r="UCP48" s="65"/>
      <c r="UCQ48" s="65"/>
      <c r="UCR48" s="65"/>
      <c r="UCS48" s="65"/>
      <c r="UCT48" s="65"/>
      <c r="UCU48" s="65"/>
      <c r="UCV48" s="65"/>
      <c r="UCW48" s="65"/>
      <c r="UCX48" s="65"/>
      <c r="UCY48" s="65"/>
      <c r="UCZ48" s="65"/>
      <c r="UDA48" s="65"/>
      <c r="UDB48" s="65"/>
      <c r="UDC48" s="65"/>
      <c r="UDD48" s="65"/>
      <c r="UDE48" s="65"/>
      <c r="UDF48" s="65"/>
      <c r="UDG48" s="65"/>
      <c r="UDH48" s="65"/>
      <c r="UDI48" s="65"/>
      <c r="UDJ48" s="65"/>
      <c r="UDK48" s="65"/>
      <c r="UDL48" s="65"/>
      <c r="UDM48" s="65"/>
      <c r="UDN48" s="65"/>
      <c r="UDO48" s="65"/>
      <c r="UDP48" s="65"/>
      <c r="UDQ48" s="65"/>
      <c r="UDR48" s="65"/>
      <c r="UDS48" s="65"/>
      <c r="UDT48" s="65"/>
      <c r="UDU48" s="65"/>
      <c r="UDV48" s="65"/>
      <c r="UDW48" s="65"/>
      <c r="UDX48" s="65"/>
      <c r="UDY48" s="65"/>
      <c r="UDZ48" s="65"/>
      <c r="UEA48" s="65"/>
      <c r="UEB48" s="65"/>
      <c r="UEC48" s="65"/>
      <c r="UED48" s="65"/>
      <c r="UEE48" s="65"/>
      <c r="UEF48" s="65"/>
      <c r="UEG48" s="65"/>
      <c r="UEH48" s="65"/>
      <c r="UEI48" s="65"/>
      <c r="UEJ48" s="65"/>
      <c r="UEK48" s="65"/>
      <c r="UEL48" s="65"/>
      <c r="UEM48" s="65"/>
      <c r="UEN48" s="65"/>
      <c r="UEO48" s="65"/>
      <c r="UEP48" s="65"/>
      <c r="UEQ48" s="65"/>
      <c r="UER48" s="65"/>
      <c r="UES48" s="65"/>
      <c r="UET48" s="65"/>
      <c r="UEU48" s="65"/>
      <c r="UEV48" s="65"/>
      <c r="UEW48" s="65"/>
      <c r="UEX48" s="65"/>
      <c r="UEY48" s="65"/>
      <c r="UEZ48" s="65"/>
      <c r="UFA48" s="65"/>
      <c r="UFB48" s="65"/>
      <c r="UFC48" s="65"/>
      <c r="UFD48" s="65"/>
      <c r="UFE48" s="65"/>
      <c r="UFF48" s="65"/>
      <c r="UFG48" s="65"/>
      <c r="UFH48" s="65"/>
      <c r="UFI48" s="65"/>
      <c r="UFJ48" s="65"/>
      <c r="UFK48" s="65"/>
      <c r="UFL48" s="65"/>
      <c r="UFM48" s="65"/>
      <c r="UFN48" s="65"/>
      <c r="UFO48" s="65"/>
      <c r="UFP48" s="65"/>
      <c r="UFQ48" s="65"/>
      <c r="UFR48" s="65"/>
      <c r="UFS48" s="65"/>
      <c r="UFT48" s="65"/>
      <c r="UFU48" s="65"/>
      <c r="UFV48" s="65"/>
      <c r="UFW48" s="65"/>
      <c r="UFX48" s="65"/>
      <c r="UFY48" s="65"/>
      <c r="UFZ48" s="65"/>
      <c r="UGA48" s="65"/>
      <c r="UGB48" s="65"/>
      <c r="UGC48" s="65"/>
      <c r="UGD48" s="65"/>
      <c r="UGE48" s="65"/>
      <c r="UGF48" s="65"/>
      <c r="UGG48" s="65"/>
      <c r="UGH48" s="65"/>
      <c r="UGI48" s="65"/>
      <c r="UGJ48" s="65"/>
      <c r="UGK48" s="65"/>
      <c r="UGL48" s="65"/>
      <c r="UGM48" s="65"/>
      <c r="UGN48" s="65"/>
      <c r="UGO48" s="65"/>
      <c r="UGP48" s="65"/>
      <c r="UGQ48" s="65"/>
      <c r="UGR48" s="65"/>
      <c r="UGS48" s="65"/>
      <c r="UGT48" s="65"/>
      <c r="UGU48" s="65"/>
      <c r="UGV48" s="65"/>
      <c r="UGW48" s="65"/>
      <c r="UGX48" s="65"/>
      <c r="UGY48" s="65"/>
      <c r="UGZ48" s="65"/>
      <c r="UHA48" s="65"/>
      <c r="UHB48" s="65"/>
      <c r="UHC48" s="65"/>
      <c r="UHD48" s="65"/>
      <c r="UHE48" s="65"/>
      <c r="UHF48" s="65"/>
      <c r="UHG48" s="65"/>
      <c r="UHH48" s="65"/>
      <c r="UHI48" s="65"/>
      <c r="UHJ48" s="65"/>
      <c r="UHK48" s="65"/>
      <c r="UHL48" s="65"/>
      <c r="UHM48" s="65"/>
      <c r="UHN48" s="65"/>
      <c r="UHO48" s="65"/>
      <c r="UHP48" s="65"/>
      <c r="UHQ48" s="65"/>
      <c r="UHR48" s="65"/>
      <c r="UHS48" s="65"/>
      <c r="UHT48" s="65"/>
      <c r="UHU48" s="65"/>
      <c r="UHV48" s="65"/>
      <c r="UHW48" s="65"/>
      <c r="UHX48" s="65"/>
      <c r="UHY48" s="65"/>
      <c r="UHZ48" s="65"/>
      <c r="UIA48" s="65"/>
      <c r="UIB48" s="65"/>
      <c r="UIC48" s="65"/>
      <c r="UID48" s="65"/>
      <c r="UIE48" s="65"/>
      <c r="UIF48" s="65"/>
      <c r="UIG48" s="65"/>
      <c r="UIH48" s="65"/>
      <c r="UII48" s="65"/>
      <c r="UIJ48" s="65"/>
      <c r="UIK48" s="65"/>
      <c r="UIL48" s="65"/>
      <c r="UIM48" s="65"/>
      <c r="UIN48" s="65"/>
      <c r="UIO48" s="65"/>
      <c r="UIP48" s="65"/>
      <c r="UIQ48" s="65"/>
      <c r="UIR48" s="65"/>
      <c r="UIS48" s="65"/>
      <c r="UIT48" s="65"/>
      <c r="UIU48" s="65"/>
      <c r="UIV48" s="65"/>
      <c r="UIW48" s="65"/>
      <c r="UIX48" s="65"/>
      <c r="UIY48" s="65"/>
      <c r="UIZ48" s="65"/>
      <c r="UJA48" s="65"/>
      <c r="UJB48" s="65"/>
      <c r="UJC48" s="65"/>
      <c r="UJD48" s="65"/>
      <c r="UJE48" s="65"/>
      <c r="UJF48" s="65"/>
      <c r="UJG48" s="65"/>
      <c r="UJH48" s="65"/>
      <c r="UJI48" s="65"/>
      <c r="UJJ48" s="65"/>
      <c r="UJK48" s="65"/>
      <c r="UJL48" s="65"/>
      <c r="UJM48" s="65"/>
      <c r="UJN48" s="65"/>
      <c r="UJO48" s="65"/>
      <c r="UJP48" s="65"/>
      <c r="UJQ48" s="65"/>
      <c r="UJR48" s="65"/>
      <c r="UJS48" s="65"/>
      <c r="UJT48" s="65"/>
      <c r="UJU48" s="65"/>
      <c r="UJV48" s="65"/>
      <c r="UJW48" s="65"/>
      <c r="UJX48" s="65"/>
      <c r="UJY48" s="65"/>
      <c r="UJZ48" s="65"/>
      <c r="UKA48" s="65"/>
      <c r="UKB48" s="65"/>
      <c r="UKC48" s="65"/>
      <c r="UKD48" s="65"/>
      <c r="UKE48" s="65"/>
      <c r="UKF48" s="65"/>
      <c r="UKG48" s="65"/>
      <c r="UKH48" s="65"/>
      <c r="UKI48" s="65"/>
      <c r="UKJ48" s="65"/>
      <c r="UKK48" s="65"/>
      <c r="UKL48" s="65"/>
      <c r="UKM48" s="65"/>
      <c r="UKN48" s="65"/>
      <c r="UKO48" s="65"/>
      <c r="UKP48" s="65"/>
      <c r="UKQ48" s="65"/>
      <c r="UKR48" s="65"/>
      <c r="UKS48" s="65"/>
      <c r="UKT48" s="65"/>
      <c r="UKU48" s="65"/>
      <c r="UKV48" s="65"/>
      <c r="UKW48" s="65"/>
      <c r="UKX48" s="65"/>
      <c r="UKY48" s="65"/>
      <c r="UKZ48" s="65"/>
      <c r="ULA48" s="65"/>
      <c r="ULB48" s="65"/>
      <c r="ULC48" s="65"/>
      <c r="ULD48" s="65"/>
      <c r="ULE48" s="65"/>
      <c r="ULF48" s="65"/>
      <c r="ULG48" s="65"/>
      <c r="ULH48" s="65"/>
      <c r="ULI48" s="65"/>
      <c r="ULJ48" s="65"/>
      <c r="ULK48" s="65"/>
      <c r="ULL48" s="65"/>
      <c r="ULM48" s="65"/>
      <c r="ULN48" s="65"/>
      <c r="ULO48" s="65"/>
      <c r="ULP48" s="65"/>
      <c r="ULQ48" s="65"/>
      <c r="ULR48" s="65"/>
      <c r="ULS48" s="65"/>
      <c r="ULT48" s="65"/>
      <c r="ULU48" s="65"/>
      <c r="ULV48" s="65"/>
      <c r="ULW48" s="65"/>
      <c r="ULX48" s="65"/>
      <c r="ULY48" s="65"/>
      <c r="ULZ48" s="65"/>
      <c r="UMA48" s="65"/>
      <c r="UMB48" s="65"/>
      <c r="UMC48" s="65"/>
      <c r="UMD48" s="65"/>
      <c r="UME48" s="65"/>
      <c r="UMF48" s="65"/>
      <c r="UMG48" s="65"/>
      <c r="UMH48" s="65"/>
      <c r="UMI48" s="65"/>
      <c r="UMJ48" s="65"/>
      <c r="UMK48" s="65"/>
      <c r="UML48" s="65"/>
      <c r="UMM48" s="65"/>
      <c r="UMN48" s="65"/>
      <c r="UMO48" s="65"/>
      <c r="UMP48" s="65"/>
      <c r="UMQ48" s="65"/>
      <c r="UMR48" s="65"/>
      <c r="UMS48" s="65"/>
      <c r="UMT48" s="65"/>
      <c r="UMU48" s="65"/>
      <c r="UMV48" s="65"/>
      <c r="UMW48" s="65"/>
      <c r="UMX48" s="65"/>
      <c r="UMY48" s="65"/>
      <c r="UMZ48" s="65"/>
      <c r="UNA48" s="65"/>
      <c r="UNB48" s="65"/>
      <c r="UNC48" s="65"/>
      <c r="UND48" s="65"/>
      <c r="UNE48" s="65"/>
      <c r="UNF48" s="65"/>
      <c r="UNG48" s="65"/>
      <c r="UNH48" s="65"/>
      <c r="UNI48" s="65"/>
      <c r="UNJ48" s="65"/>
      <c r="UNK48" s="65"/>
      <c r="UNL48" s="65"/>
      <c r="UNM48" s="65"/>
      <c r="UNN48" s="65"/>
      <c r="UNO48" s="65"/>
      <c r="UNP48" s="65"/>
      <c r="UNQ48" s="65"/>
      <c r="UNR48" s="65"/>
      <c r="UNS48" s="65"/>
      <c r="UNT48" s="65"/>
      <c r="UNU48" s="65"/>
      <c r="UNV48" s="65"/>
      <c r="UNW48" s="65"/>
      <c r="UNX48" s="65"/>
      <c r="UNY48" s="65"/>
      <c r="UNZ48" s="65"/>
      <c r="UOA48" s="65"/>
      <c r="UOB48" s="65"/>
      <c r="UOC48" s="65"/>
      <c r="UOD48" s="65"/>
      <c r="UOE48" s="65"/>
      <c r="UOF48" s="65"/>
      <c r="UOG48" s="65"/>
      <c r="UOH48" s="65"/>
      <c r="UOI48" s="65"/>
      <c r="UOJ48" s="65"/>
      <c r="UOK48" s="65"/>
      <c r="UOL48" s="65"/>
      <c r="UOM48" s="65"/>
      <c r="UON48" s="65"/>
      <c r="UOO48" s="65"/>
      <c r="UOP48" s="65"/>
      <c r="UOQ48" s="65"/>
      <c r="UOR48" s="65"/>
      <c r="UOS48" s="65"/>
      <c r="UOT48" s="65"/>
      <c r="UOU48" s="65"/>
      <c r="UOV48" s="65"/>
      <c r="UOW48" s="65"/>
      <c r="UOX48" s="65"/>
      <c r="UOY48" s="65"/>
      <c r="UOZ48" s="65"/>
      <c r="UPA48" s="65"/>
      <c r="UPB48" s="65"/>
      <c r="UPC48" s="65"/>
      <c r="UPD48" s="65"/>
      <c r="UPE48" s="65"/>
      <c r="UPF48" s="65"/>
      <c r="UPG48" s="65"/>
      <c r="UPH48" s="65"/>
      <c r="UPI48" s="65"/>
      <c r="UPJ48" s="65"/>
      <c r="UPK48" s="65"/>
      <c r="UPL48" s="65"/>
      <c r="UPM48" s="65"/>
      <c r="UPN48" s="65"/>
      <c r="UPO48" s="65"/>
      <c r="UPP48" s="65"/>
      <c r="UPQ48" s="65"/>
      <c r="UPR48" s="65"/>
      <c r="UPS48" s="65"/>
      <c r="UPT48" s="65"/>
      <c r="UPU48" s="65"/>
      <c r="UPV48" s="65"/>
      <c r="UPW48" s="65"/>
      <c r="UPX48" s="65"/>
      <c r="UPY48" s="65"/>
      <c r="UPZ48" s="65"/>
      <c r="UQA48" s="65"/>
      <c r="UQB48" s="65"/>
      <c r="UQC48" s="65"/>
      <c r="UQD48" s="65"/>
      <c r="UQE48" s="65"/>
      <c r="UQF48" s="65"/>
      <c r="UQG48" s="65"/>
      <c r="UQH48" s="65"/>
      <c r="UQI48" s="65"/>
      <c r="UQJ48" s="65"/>
      <c r="UQK48" s="65"/>
      <c r="UQL48" s="65"/>
      <c r="UQM48" s="65"/>
      <c r="UQN48" s="65"/>
      <c r="UQO48" s="65"/>
      <c r="UQP48" s="65"/>
      <c r="UQQ48" s="65"/>
      <c r="UQR48" s="65"/>
      <c r="UQS48" s="65"/>
      <c r="UQT48" s="65"/>
      <c r="UQU48" s="65"/>
      <c r="UQV48" s="65"/>
      <c r="UQW48" s="65"/>
      <c r="UQX48" s="65"/>
      <c r="UQY48" s="65"/>
      <c r="UQZ48" s="65"/>
      <c r="URA48" s="65"/>
      <c r="URB48" s="65"/>
      <c r="URC48" s="65"/>
      <c r="URD48" s="65"/>
      <c r="URE48" s="65"/>
      <c r="URF48" s="65"/>
      <c r="URG48" s="65"/>
      <c r="URH48" s="65"/>
      <c r="URI48" s="65"/>
      <c r="URJ48" s="65"/>
      <c r="URK48" s="65"/>
      <c r="URL48" s="65"/>
      <c r="URM48" s="65"/>
      <c r="URN48" s="65"/>
      <c r="URO48" s="65"/>
      <c r="URP48" s="65"/>
      <c r="URQ48" s="65"/>
      <c r="URR48" s="65"/>
      <c r="URS48" s="65"/>
      <c r="URT48" s="65"/>
      <c r="URU48" s="65"/>
      <c r="URV48" s="65"/>
      <c r="URW48" s="65"/>
      <c r="URX48" s="65"/>
      <c r="URY48" s="65"/>
      <c r="URZ48" s="65"/>
      <c r="USA48" s="65"/>
      <c r="USB48" s="65"/>
      <c r="USC48" s="65"/>
      <c r="USD48" s="65"/>
      <c r="USE48" s="65"/>
      <c r="USF48" s="65"/>
      <c r="USG48" s="65"/>
      <c r="USH48" s="65"/>
      <c r="USI48" s="65"/>
      <c r="USJ48" s="65"/>
      <c r="USK48" s="65"/>
      <c r="USL48" s="65"/>
      <c r="USM48" s="65"/>
      <c r="USN48" s="65"/>
      <c r="USO48" s="65"/>
      <c r="USP48" s="65"/>
      <c r="USQ48" s="65"/>
      <c r="USR48" s="65"/>
      <c r="USS48" s="65"/>
      <c r="UST48" s="65"/>
      <c r="USU48" s="65"/>
      <c r="USV48" s="65"/>
      <c r="USW48" s="65"/>
      <c r="USX48" s="65"/>
      <c r="USY48" s="65"/>
      <c r="USZ48" s="65"/>
      <c r="UTA48" s="65"/>
      <c r="UTB48" s="65"/>
      <c r="UTC48" s="65"/>
      <c r="UTD48" s="65"/>
      <c r="UTE48" s="65"/>
      <c r="UTF48" s="65"/>
      <c r="UTG48" s="65"/>
      <c r="UTH48" s="65"/>
      <c r="UTI48" s="65"/>
      <c r="UTJ48" s="65"/>
      <c r="UTK48" s="65"/>
      <c r="UTL48" s="65"/>
      <c r="UTM48" s="65"/>
      <c r="UTN48" s="65"/>
      <c r="UTO48" s="65"/>
      <c r="UTP48" s="65"/>
      <c r="UTQ48" s="65"/>
      <c r="UTR48" s="65"/>
      <c r="UTS48" s="65"/>
      <c r="UTT48" s="65"/>
      <c r="UTU48" s="65"/>
      <c r="UTV48" s="65"/>
      <c r="UTW48" s="65"/>
      <c r="UTX48" s="65"/>
      <c r="UTY48" s="65"/>
      <c r="UTZ48" s="65"/>
      <c r="UUA48" s="65"/>
      <c r="UUB48" s="65"/>
      <c r="UUC48" s="65"/>
      <c r="UUD48" s="65"/>
      <c r="UUE48" s="65"/>
      <c r="UUF48" s="65"/>
      <c r="UUG48" s="65"/>
      <c r="UUH48" s="65"/>
      <c r="UUI48" s="65"/>
      <c r="UUJ48" s="65"/>
      <c r="UUK48" s="65"/>
      <c r="UUL48" s="65"/>
      <c r="UUM48" s="65"/>
      <c r="UUN48" s="65"/>
      <c r="UUO48" s="65"/>
      <c r="UUP48" s="65"/>
      <c r="UUQ48" s="65"/>
      <c r="UUR48" s="65"/>
      <c r="UUS48" s="65"/>
      <c r="UUT48" s="65"/>
      <c r="UUU48" s="65"/>
      <c r="UUV48" s="65"/>
      <c r="UUW48" s="65"/>
      <c r="UUX48" s="65"/>
      <c r="UUY48" s="65"/>
      <c r="UUZ48" s="65"/>
      <c r="UVA48" s="65"/>
      <c r="UVB48" s="65"/>
      <c r="UVC48" s="65"/>
      <c r="UVD48" s="65"/>
      <c r="UVE48" s="65"/>
      <c r="UVF48" s="65"/>
      <c r="UVG48" s="65"/>
      <c r="UVH48" s="65"/>
      <c r="UVI48" s="65"/>
      <c r="UVJ48" s="65"/>
      <c r="UVK48" s="65"/>
      <c r="UVL48" s="65"/>
      <c r="UVM48" s="65"/>
      <c r="UVN48" s="65"/>
      <c r="UVO48" s="65"/>
      <c r="UVP48" s="65"/>
      <c r="UVQ48" s="65"/>
      <c r="UVR48" s="65"/>
      <c r="UVS48" s="65"/>
      <c r="UVT48" s="65"/>
      <c r="UVU48" s="65"/>
      <c r="UVV48" s="65"/>
      <c r="UVW48" s="65"/>
      <c r="UVX48" s="65"/>
      <c r="UVY48" s="65"/>
      <c r="UVZ48" s="65"/>
      <c r="UWA48" s="65"/>
      <c r="UWB48" s="65"/>
      <c r="UWC48" s="65"/>
      <c r="UWD48" s="65"/>
      <c r="UWE48" s="65"/>
      <c r="UWF48" s="65"/>
      <c r="UWG48" s="65"/>
      <c r="UWH48" s="65"/>
      <c r="UWI48" s="65"/>
      <c r="UWJ48" s="65"/>
      <c r="UWK48" s="65"/>
      <c r="UWL48" s="65"/>
      <c r="UWM48" s="65"/>
      <c r="UWN48" s="65"/>
      <c r="UWO48" s="65"/>
      <c r="UWP48" s="65"/>
      <c r="UWQ48" s="65"/>
      <c r="UWR48" s="65"/>
      <c r="UWS48" s="65"/>
      <c r="UWT48" s="65"/>
      <c r="UWU48" s="65"/>
      <c r="UWV48" s="65"/>
      <c r="UWW48" s="65"/>
      <c r="UWX48" s="65"/>
      <c r="UWY48" s="65"/>
      <c r="UWZ48" s="65"/>
      <c r="UXA48" s="65"/>
      <c r="UXB48" s="65"/>
      <c r="UXC48" s="65"/>
      <c r="UXD48" s="65"/>
      <c r="UXE48" s="65"/>
      <c r="UXF48" s="65"/>
      <c r="UXG48" s="65"/>
      <c r="UXH48" s="65"/>
      <c r="UXI48" s="65"/>
      <c r="UXJ48" s="65"/>
      <c r="UXK48" s="65"/>
      <c r="UXL48" s="65"/>
      <c r="UXM48" s="65"/>
      <c r="UXN48" s="65"/>
      <c r="UXO48" s="65"/>
      <c r="UXP48" s="65"/>
      <c r="UXQ48" s="65"/>
      <c r="UXR48" s="65"/>
      <c r="UXS48" s="65"/>
      <c r="UXT48" s="65"/>
      <c r="UXU48" s="65"/>
      <c r="UXV48" s="65"/>
      <c r="UXW48" s="65"/>
      <c r="UXX48" s="65"/>
      <c r="UXY48" s="65"/>
      <c r="UXZ48" s="65"/>
      <c r="UYA48" s="65"/>
      <c r="UYB48" s="65"/>
      <c r="UYC48" s="65"/>
      <c r="UYD48" s="65"/>
      <c r="UYE48" s="65"/>
      <c r="UYF48" s="65"/>
      <c r="UYG48" s="65"/>
      <c r="UYH48" s="65"/>
      <c r="UYI48" s="65"/>
      <c r="UYJ48" s="65"/>
      <c r="UYK48" s="65"/>
      <c r="UYL48" s="65"/>
      <c r="UYM48" s="65"/>
      <c r="UYN48" s="65"/>
      <c r="UYO48" s="65"/>
      <c r="UYP48" s="65"/>
      <c r="UYQ48" s="65"/>
      <c r="UYR48" s="65"/>
      <c r="UYS48" s="65"/>
      <c r="UYT48" s="65"/>
      <c r="UYU48" s="65"/>
      <c r="UYV48" s="65"/>
      <c r="UYW48" s="65"/>
      <c r="UYX48" s="65"/>
      <c r="UYY48" s="65"/>
      <c r="UYZ48" s="65"/>
      <c r="UZA48" s="65"/>
      <c r="UZB48" s="65"/>
      <c r="UZC48" s="65"/>
      <c r="UZD48" s="65"/>
      <c r="UZE48" s="65"/>
      <c r="UZF48" s="65"/>
      <c r="UZG48" s="65"/>
      <c r="UZH48" s="65"/>
      <c r="UZI48" s="65"/>
      <c r="UZJ48" s="65"/>
      <c r="UZK48" s="65"/>
      <c r="UZL48" s="65"/>
      <c r="UZM48" s="65"/>
      <c r="UZN48" s="65"/>
      <c r="UZO48" s="65"/>
      <c r="UZP48" s="65"/>
      <c r="UZQ48" s="65"/>
      <c r="UZR48" s="65"/>
      <c r="UZS48" s="65"/>
      <c r="UZT48" s="65"/>
      <c r="UZU48" s="65"/>
      <c r="UZV48" s="65"/>
      <c r="UZW48" s="65"/>
      <c r="UZX48" s="65"/>
      <c r="UZY48" s="65"/>
      <c r="UZZ48" s="65"/>
      <c r="VAA48" s="65"/>
      <c r="VAB48" s="65"/>
      <c r="VAC48" s="65"/>
      <c r="VAD48" s="65"/>
      <c r="VAE48" s="65"/>
      <c r="VAF48" s="65"/>
      <c r="VAG48" s="65"/>
      <c r="VAH48" s="65"/>
      <c r="VAI48" s="65"/>
      <c r="VAJ48" s="65"/>
      <c r="VAK48" s="65"/>
      <c r="VAL48" s="65"/>
      <c r="VAM48" s="65"/>
      <c r="VAN48" s="65"/>
      <c r="VAO48" s="65"/>
      <c r="VAP48" s="65"/>
      <c r="VAQ48" s="65"/>
      <c r="VAR48" s="65"/>
      <c r="VAS48" s="65"/>
      <c r="VAT48" s="65"/>
      <c r="VAU48" s="65"/>
      <c r="VAV48" s="65"/>
      <c r="VAW48" s="65"/>
      <c r="VAX48" s="65"/>
      <c r="VAY48" s="65"/>
      <c r="VAZ48" s="65"/>
      <c r="VBA48" s="65"/>
      <c r="VBB48" s="65"/>
      <c r="VBC48" s="65"/>
      <c r="VBD48" s="65"/>
      <c r="VBE48" s="65"/>
      <c r="VBF48" s="65"/>
      <c r="VBG48" s="65"/>
      <c r="VBH48" s="65"/>
      <c r="VBI48" s="65"/>
      <c r="VBJ48" s="65"/>
      <c r="VBK48" s="65"/>
      <c r="VBL48" s="65"/>
      <c r="VBM48" s="65"/>
      <c r="VBN48" s="65"/>
      <c r="VBO48" s="65"/>
      <c r="VBP48" s="65"/>
      <c r="VBQ48" s="65"/>
      <c r="VBR48" s="65"/>
      <c r="VBS48" s="65"/>
      <c r="VBT48" s="65"/>
      <c r="VBU48" s="65"/>
      <c r="VBV48" s="65"/>
      <c r="VBW48" s="65"/>
      <c r="VBX48" s="65"/>
      <c r="VBY48" s="65"/>
      <c r="VBZ48" s="65"/>
      <c r="VCA48" s="65"/>
      <c r="VCB48" s="65"/>
      <c r="VCC48" s="65"/>
      <c r="VCD48" s="65"/>
      <c r="VCE48" s="65"/>
      <c r="VCF48" s="65"/>
      <c r="VCG48" s="65"/>
      <c r="VCH48" s="65"/>
      <c r="VCI48" s="65"/>
      <c r="VCJ48" s="65"/>
      <c r="VCK48" s="65"/>
      <c r="VCL48" s="65"/>
      <c r="VCM48" s="65"/>
      <c r="VCN48" s="65"/>
      <c r="VCO48" s="65"/>
      <c r="VCP48" s="65"/>
      <c r="VCQ48" s="65"/>
      <c r="VCR48" s="65"/>
      <c r="VCS48" s="65"/>
      <c r="VCT48" s="65"/>
      <c r="VCU48" s="65"/>
      <c r="VCV48" s="65"/>
      <c r="VCW48" s="65"/>
      <c r="VCX48" s="65"/>
      <c r="VCY48" s="65"/>
      <c r="VCZ48" s="65"/>
      <c r="VDA48" s="65"/>
      <c r="VDB48" s="65"/>
      <c r="VDC48" s="65"/>
      <c r="VDD48" s="65"/>
      <c r="VDE48" s="65"/>
      <c r="VDF48" s="65"/>
      <c r="VDG48" s="65"/>
      <c r="VDH48" s="65"/>
      <c r="VDI48" s="65"/>
      <c r="VDJ48" s="65"/>
      <c r="VDK48" s="65"/>
      <c r="VDL48" s="65"/>
      <c r="VDM48" s="65"/>
      <c r="VDN48" s="65"/>
      <c r="VDO48" s="65"/>
      <c r="VDP48" s="65"/>
      <c r="VDQ48" s="65"/>
      <c r="VDR48" s="65"/>
      <c r="VDS48" s="65"/>
      <c r="VDT48" s="65"/>
      <c r="VDU48" s="65"/>
      <c r="VDV48" s="65"/>
      <c r="VDW48" s="65"/>
      <c r="VDX48" s="65"/>
      <c r="VDY48" s="65"/>
      <c r="VDZ48" s="65"/>
      <c r="VEA48" s="65"/>
      <c r="VEB48" s="65"/>
      <c r="VEC48" s="65"/>
      <c r="VED48" s="65"/>
      <c r="VEE48" s="65"/>
      <c r="VEF48" s="65"/>
      <c r="VEG48" s="65"/>
      <c r="VEH48" s="65"/>
      <c r="VEI48" s="65"/>
      <c r="VEJ48" s="65"/>
      <c r="VEK48" s="65"/>
      <c r="VEL48" s="65"/>
      <c r="VEM48" s="65"/>
      <c r="VEN48" s="65"/>
      <c r="VEO48" s="65"/>
      <c r="VEP48" s="65"/>
      <c r="VEQ48" s="65"/>
      <c r="VER48" s="65"/>
      <c r="VES48" s="65"/>
      <c r="VET48" s="65"/>
      <c r="VEU48" s="65"/>
      <c r="VEV48" s="65"/>
      <c r="VEW48" s="65"/>
      <c r="VEX48" s="65"/>
      <c r="VEY48" s="65"/>
      <c r="VEZ48" s="65"/>
      <c r="VFA48" s="65"/>
      <c r="VFB48" s="65"/>
      <c r="VFC48" s="65"/>
      <c r="VFD48" s="65"/>
      <c r="VFE48" s="65"/>
      <c r="VFF48" s="65"/>
      <c r="VFG48" s="65"/>
      <c r="VFH48" s="65"/>
      <c r="VFI48" s="65"/>
      <c r="VFJ48" s="65"/>
      <c r="VFK48" s="65"/>
      <c r="VFL48" s="65"/>
      <c r="VFM48" s="65"/>
      <c r="VFN48" s="65"/>
      <c r="VFO48" s="65"/>
      <c r="VFP48" s="65"/>
      <c r="VFQ48" s="65"/>
      <c r="VFR48" s="65"/>
      <c r="VFS48" s="65"/>
      <c r="VFT48" s="65"/>
      <c r="VFU48" s="65"/>
      <c r="VFV48" s="65"/>
      <c r="VFW48" s="65"/>
      <c r="VFX48" s="65"/>
      <c r="VFY48" s="65"/>
      <c r="VFZ48" s="65"/>
      <c r="VGA48" s="65"/>
      <c r="VGB48" s="65"/>
      <c r="VGC48" s="65"/>
      <c r="VGD48" s="65"/>
      <c r="VGE48" s="65"/>
      <c r="VGF48" s="65"/>
      <c r="VGG48" s="65"/>
      <c r="VGH48" s="65"/>
      <c r="VGI48" s="65"/>
      <c r="VGJ48" s="65"/>
      <c r="VGK48" s="65"/>
      <c r="VGL48" s="65"/>
      <c r="VGM48" s="65"/>
      <c r="VGN48" s="65"/>
      <c r="VGO48" s="65"/>
      <c r="VGP48" s="65"/>
      <c r="VGQ48" s="65"/>
      <c r="VGR48" s="65"/>
      <c r="VGS48" s="65"/>
      <c r="VGT48" s="65"/>
      <c r="VGU48" s="65"/>
      <c r="VGV48" s="65"/>
      <c r="VGW48" s="65"/>
      <c r="VGX48" s="65"/>
      <c r="VGY48" s="65"/>
      <c r="VGZ48" s="65"/>
      <c r="VHA48" s="65"/>
      <c r="VHB48" s="65"/>
      <c r="VHC48" s="65"/>
      <c r="VHD48" s="65"/>
      <c r="VHE48" s="65"/>
      <c r="VHF48" s="65"/>
      <c r="VHG48" s="65"/>
      <c r="VHH48" s="65"/>
      <c r="VHI48" s="65"/>
      <c r="VHJ48" s="65"/>
      <c r="VHK48" s="65"/>
      <c r="VHL48" s="65"/>
      <c r="VHM48" s="65"/>
      <c r="VHN48" s="65"/>
      <c r="VHO48" s="65"/>
      <c r="VHP48" s="65"/>
      <c r="VHQ48" s="65"/>
      <c r="VHR48" s="65"/>
      <c r="VHS48" s="65"/>
      <c r="VHT48" s="65"/>
      <c r="VHU48" s="65"/>
      <c r="VHV48" s="65"/>
      <c r="VHW48" s="65"/>
      <c r="VHX48" s="65"/>
      <c r="VHY48" s="65"/>
      <c r="VHZ48" s="65"/>
      <c r="VIA48" s="65"/>
      <c r="VIB48" s="65"/>
      <c r="VIC48" s="65"/>
      <c r="VID48" s="65"/>
      <c r="VIE48" s="65"/>
      <c r="VIF48" s="65"/>
      <c r="VIG48" s="65"/>
      <c r="VIH48" s="65"/>
      <c r="VII48" s="65"/>
      <c r="VIJ48" s="65"/>
      <c r="VIK48" s="65"/>
      <c r="VIL48" s="65"/>
      <c r="VIM48" s="65"/>
      <c r="VIN48" s="65"/>
      <c r="VIO48" s="65"/>
      <c r="VIP48" s="65"/>
      <c r="VIQ48" s="65"/>
      <c r="VIR48" s="65"/>
      <c r="VIS48" s="65"/>
      <c r="VIT48" s="65"/>
      <c r="VIU48" s="65"/>
      <c r="VIV48" s="65"/>
      <c r="VIW48" s="65"/>
      <c r="VIX48" s="65"/>
      <c r="VIY48" s="65"/>
      <c r="VIZ48" s="65"/>
      <c r="VJA48" s="65"/>
      <c r="VJB48" s="65"/>
      <c r="VJC48" s="65"/>
      <c r="VJD48" s="65"/>
      <c r="VJE48" s="65"/>
      <c r="VJF48" s="65"/>
      <c r="VJG48" s="65"/>
      <c r="VJH48" s="65"/>
      <c r="VJI48" s="65"/>
      <c r="VJJ48" s="65"/>
      <c r="VJK48" s="65"/>
      <c r="VJL48" s="65"/>
      <c r="VJM48" s="65"/>
      <c r="VJN48" s="65"/>
      <c r="VJO48" s="65"/>
      <c r="VJP48" s="65"/>
      <c r="VJQ48" s="65"/>
      <c r="VJR48" s="65"/>
      <c r="VJS48" s="65"/>
      <c r="VJT48" s="65"/>
      <c r="VJU48" s="65"/>
      <c r="VJV48" s="65"/>
      <c r="VJW48" s="65"/>
      <c r="VJX48" s="65"/>
      <c r="VJY48" s="65"/>
      <c r="VJZ48" s="65"/>
      <c r="VKA48" s="65"/>
      <c r="VKB48" s="65"/>
      <c r="VKC48" s="65"/>
      <c r="VKD48" s="65"/>
      <c r="VKE48" s="65"/>
      <c r="VKF48" s="65"/>
      <c r="VKG48" s="65"/>
      <c r="VKH48" s="65"/>
      <c r="VKI48" s="65"/>
      <c r="VKJ48" s="65"/>
      <c r="VKK48" s="65"/>
      <c r="VKL48" s="65"/>
      <c r="VKM48" s="65"/>
      <c r="VKN48" s="65"/>
      <c r="VKO48" s="65"/>
      <c r="VKP48" s="65"/>
      <c r="VKQ48" s="65"/>
      <c r="VKR48" s="65"/>
      <c r="VKS48" s="65"/>
      <c r="VKT48" s="65"/>
      <c r="VKU48" s="65"/>
      <c r="VKV48" s="65"/>
      <c r="VKW48" s="65"/>
      <c r="VKX48" s="65"/>
      <c r="VKY48" s="65"/>
      <c r="VKZ48" s="65"/>
      <c r="VLA48" s="65"/>
      <c r="VLB48" s="65"/>
      <c r="VLC48" s="65"/>
      <c r="VLD48" s="65"/>
      <c r="VLE48" s="65"/>
      <c r="VLF48" s="65"/>
      <c r="VLG48" s="65"/>
      <c r="VLH48" s="65"/>
      <c r="VLI48" s="65"/>
      <c r="VLJ48" s="65"/>
      <c r="VLK48" s="65"/>
      <c r="VLL48" s="65"/>
      <c r="VLM48" s="65"/>
      <c r="VLN48" s="65"/>
      <c r="VLO48" s="65"/>
      <c r="VLP48" s="65"/>
      <c r="VLQ48" s="65"/>
      <c r="VLR48" s="65"/>
      <c r="VLS48" s="65"/>
      <c r="VLT48" s="65"/>
      <c r="VLU48" s="65"/>
      <c r="VLV48" s="65"/>
      <c r="VLW48" s="65"/>
      <c r="VLX48" s="65"/>
      <c r="VLY48" s="65"/>
      <c r="VLZ48" s="65"/>
      <c r="VMA48" s="65"/>
      <c r="VMB48" s="65"/>
      <c r="VMC48" s="65"/>
      <c r="VMD48" s="65"/>
      <c r="VME48" s="65"/>
      <c r="VMF48" s="65"/>
      <c r="VMG48" s="65"/>
      <c r="VMH48" s="65"/>
      <c r="VMI48" s="65"/>
      <c r="VMJ48" s="65"/>
      <c r="VMK48" s="65"/>
      <c r="VML48" s="65"/>
      <c r="VMM48" s="65"/>
      <c r="VMN48" s="65"/>
      <c r="VMO48" s="65"/>
      <c r="VMP48" s="65"/>
      <c r="VMQ48" s="65"/>
      <c r="VMR48" s="65"/>
      <c r="VMS48" s="65"/>
      <c r="VMT48" s="65"/>
      <c r="VMU48" s="65"/>
      <c r="VMV48" s="65"/>
      <c r="VMW48" s="65"/>
      <c r="VMX48" s="65"/>
      <c r="VMY48" s="65"/>
      <c r="VMZ48" s="65"/>
      <c r="VNA48" s="65"/>
      <c r="VNB48" s="65"/>
      <c r="VNC48" s="65"/>
      <c r="VND48" s="65"/>
      <c r="VNE48" s="65"/>
      <c r="VNF48" s="65"/>
      <c r="VNG48" s="65"/>
      <c r="VNH48" s="65"/>
      <c r="VNI48" s="65"/>
      <c r="VNJ48" s="65"/>
      <c r="VNK48" s="65"/>
      <c r="VNL48" s="65"/>
      <c r="VNM48" s="65"/>
      <c r="VNN48" s="65"/>
      <c r="VNO48" s="65"/>
      <c r="VNP48" s="65"/>
      <c r="VNQ48" s="65"/>
      <c r="VNR48" s="65"/>
      <c r="VNS48" s="65"/>
      <c r="VNT48" s="65"/>
      <c r="VNU48" s="65"/>
      <c r="VNV48" s="65"/>
      <c r="VNW48" s="65"/>
      <c r="VNX48" s="65"/>
      <c r="VNY48" s="65"/>
      <c r="VNZ48" s="65"/>
      <c r="VOA48" s="65"/>
      <c r="VOB48" s="65"/>
      <c r="VOC48" s="65"/>
      <c r="VOD48" s="65"/>
      <c r="VOE48" s="65"/>
      <c r="VOF48" s="65"/>
      <c r="VOG48" s="65"/>
      <c r="VOH48" s="65"/>
      <c r="VOI48" s="65"/>
      <c r="VOJ48" s="65"/>
      <c r="VOK48" s="65"/>
      <c r="VOL48" s="65"/>
      <c r="VOM48" s="65"/>
      <c r="VON48" s="65"/>
      <c r="VOO48" s="65"/>
      <c r="VOP48" s="65"/>
      <c r="VOQ48" s="65"/>
      <c r="VOR48" s="65"/>
      <c r="VOS48" s="65"/>
      <c r="VOT48" s="65"/>
      <c r="VOU48" s="65"/>
      <c r="VOV48" s="65"/>
      <c r="VOW48" s="65"/>
      <c r="VOX48" s="65"/>
      <c r="VOY48" s="65"/>
      <c r="VOZ48" s="65"/>
      <c r="VPA48" s="65"/>
      <c r="VPB48" s="65"/>
      <c r="VPC48" s="65"/>
      <c r="VPD48" s="65"/>
      <c r="VPE48" s="65"/>
      <c r="VPF48" s="65"/>
      <c r="VPG48" s="65"/>
      <c r="VPH48" s="65"/>
      <c r="VPI48" s="65"/>
      <c r="VPJ48" s="65"/>
      <c r="VPK48" s="65"/>
      <c r="VPL48" s="65"/>
      <c r="VPM48" s="65"/>
      <c r="VPN48" s="65"/>
      <c r="VPO48" s="65"/>
      <c r="VPP48" s="65"/>
      <c r="VPQ48" s="65"/>
      <c r="VPR48" s="65"/>
      <c r="VPS48" s="65"/>
      <c r="VPT48" s="65"/>
      <c r="VPU48" s="65"/>
      <c r="VPV48" s="65"/>
      <c r="VPW48" s="65"/>
      <c r="VPX48" s="65"/>
      <c r="VPY48" s="65"/>
      <c r="VPZ48" s="65"/>
      <c r="VQA48" s="65"/>
      <c r="VQB48" s="65"/>
      <c r="VQC48" s="65"/>
      <c r="VQD48" s="65"/>
      <c r="VQE48" s="65"/>
      <c r="VQF48" s="65"/>
      <c r="VQG48" s="65"/>
      <c r="VQH48" s="65"/>
      <c r="VQI48" s="65"/>
      <c r="VQJ48" s="65"/>
      <c r="VQK48" s="65"/>
      <c r="VQL48" s="65"/>
      <c r="VQM48" s="65"/>
      <c r="VQN48" s="65"/>
      <c r="VQO48" s="65"/>
      <c r="VQP48" s="65"/>
      <c r="VQQ48" s="65"/>
      <c r="VQR48" s="65"/>
      <c r="VQS48" s="65"/>
      <c r="VQT48" s="65"/>
      <c r="VQU48" s="65"/>
      <c r="VQV48" s="65"/>
      <c r="VQW48" s="65"/>
      <c r="VQX48" s="65"/>
      <c r="VQY48" s="65"/>
      <c r="VQZ48" s="65"/>
      <c r="VRA48" s="65"/>
      <c r="VRB48" s="65"/>
      <c r="VRC48" s="65"/>
      <c r="VRD48" s="65"/>
      <c r="VRE48" s="65"/>
      <c r="VRF48" s="65"/>
      <c r="VRG48" s="65"/>
      <c r="VRH48" s="65"/>
      <c r="VRI48" s="65"/>
      <c r="VRJ48" s="65"/>
      <c r="VRK48" s="65"/>
      <c r="VRL48" s="65"/>
      <c r="VRM48" s="65"/>
      <c r="VRN48" s="65"/>
      <c r="VRO48" s="65"/>
      <c r="VRP48" s="65"/>
      <c r="VRQ48" s="65"/>
      <c r="VRR48" s="65"/>
      <c r="VRS48" s="65"/>
      <c r="VRT48" s="65"/>
      <c r="VRU48" s="65"/>
      <c r="VRV48" s="65"/>
      <c r="VRW48" s="65"/>
      <c r="VRX48" s="65"/>
      <c r="VRY48" s="65"/>
      <c r="VRZ48" s="65"/>
      <c r="VSA48" s="65"/>
      <c r="VSB48" s="65"/>
      <c r="VSC48" s="65"/>
      <c r="VSD48" s="65"/>
      <c r="VSE48" s="65"/>
      <c r="VSF48" s="65"/>
      <c r="VSG48" s="65"/>
      <c r="VSH48" s="65"/>
      <c r="VSI48" s="65"/>
      <c r="VSJ48" s="65"/>
      <c r="VSK48" s="65"/>
      <c r="VSL48" s="65"/>
      <c r="VSM48" s="65"/>
      <c r="VSN48" s="65"/>
      <c r="VSO48" s="65"/>
      <c r="VSP48" s="65"/>
      <c r="VSQ48" s="65"/>
      <c r="VSR48" s="65"/>
      <c r="VSS48" s="65"/>
      <c r="VST48" s="65"/>
      <c r="VSU48" s="65"/>
      <c r="VSV48" s="65"/>
      <c r="VSW48" s="65"/>
      <c r="VSX48" s="65"/>
      <c r="VSY48" s="65"/>
      <c r="VSZ48" s="65"/>
      <c r="VTA48" s="65"/>
      <c r="VTB48" s="65"/>
      <c r="VTC48" s="65"/>
      <c r="VTD48" s="65"/>
      <c r="VTE48" s="65"/>
      <c r="VTF48" s="65"/>
      <c r="VTG48" s="65"/>
      <c r="VTH48" s="65"/>
      <c r="VTI48" s="65"/>
      <c r="VTJ48" s="65"/>
      <c r="VTK48" s="65"/>
      <c r="VTL48" s="65"/>
      <c r="VTM48" s="65"/>
      <c r="VTN48" s="65"/>
      <c r="VTO48" s="65"/>
      <c r="VTP48" s="65"/>
      <c r="VTQ48" s="65"/>
      <c r="VTR48" s="65"/>
      <c r="VTS48" s="65"/>
      <c r="VTT48" s="65"/>
      <c r="VTU48" s="65"/>
      <c r="VTV48" s="65"/>
      <c r="VTW48" s="65"/>
      <c r="VTX48" s="65"/>
      <c r="VTY48" s="65"/>
      <c r="VTZ48" s="65"/>
      <c r="VUA48" s="65"/>
      <c r="VUB48" s="65"/>
      <c r="VUC48" s="65"/>
      <c r="VUD48" s="65"/>
      <c r="VUE48" s="65"/>
      <c r="VUF48" s="65"/>
      <c r="VUG48" s="65"/>
      <c r="VUH48" s="65"/>
      <c r="VUI48" s="65"/>
      <c r="VUJ48" s="65"/>
      <c r="VUK48" s="65"/>
      <c r="VUL48" s="65"/>
      <c r="VUM48" s="65"/>
      <c r="VUN48" s="65"/>
      <c r="VUO48" s="65"/>
      <c r="VUP48" s="65"/>
      <c r="VUQ48" s="65"/>
      <c r="VUR48" s="65"/>
      <c r="VUS48" s="65"/>
      <c r="VUT48" s="65"/>
      <c r="VUU48" s="65"/>
      <c r="VUV48" s="65"/>
      <c r="VUW48" s="65"/>
      <c r="VUX48" s="65"/>
      <c r="VUY48" s="65"/>
      <c r="VUZ48" s="65"/>
      <c r="VVA48" s="65"/>
      <c r="VVB48" s="65"/>
      <c r="VVC48" s="65"/>
      <c r="VVD48" s="65"/>
      <c r="VVE48" s="65"/>
      <c r="VVF48" s="65"/>
      <c r="VVG48" s="65"/>
      <c r="VVH48" s="65"/>
      <c r="VVI48" s="65"/>
      <c r="VVJ48" s="65"/>
      <c r="VVK48" s="65"/>
      <c r="VVL48" s="65"/>
      <c r="VVM48" s="65"/>
      <c r="VVN48" s="65"/>
      <c r="VVO48" s="65"/>
      <c r="VVP48" s="65"/>
      <c r="VVQ48" s="65"/>
      <c r="VVR48" s="65"/>
      <c r="VVS48" s="65"/>
      <c r="VVT48" s="65"/>
      <c r="VVU48" s="65"/>
      <c r="VVV48" s="65"/>
      <c r="VVW48" s="65"/>
      <c r="VVX48" s="65"/>
      <c r="VVY48" s="65"/>
      <c r="VVZ48" s="65"/>
      <c r="VWA48" s="65"/>
      <c r="VWB48" s="65"/>
      <c r="VWC48" s="65"/>
      <c r="VWD48" s="65"/>
      <c r="VWE48" s="65"/>
      <c r="VWF48" s="65"/>
      <c r="VWG48" s="65"/>
      <c r="VWH48" s="65"/>
      <c r="VWI48" s="65"/>
      <c r="VWJ48" s="65"/>
      <c r="VWK48" s="65"/>
      <c r="VWL48" s="65"/>
      <c r="VWM48" s="65"/>
      <c r="VWN48" s="65"/>
      <c r="VWO48" s="65"/>
      <c r="VWP48" s="65"/>
      <c r="VWQ48" s="65"/>
      <c r="VWR48" s="65"/>
      <c r="VWS48" s="65"/>
      <c r="VWT48" s="65"/>
      <c r="VWU48" s="65"/>
      <c r="VWV48" s="65"/>
      <c r="VWW48" s="65"/>
      <c r="VWX48" s="65"/>
      <c r="VWY48" s="65"/>
      <c r="VWZ48" s="65"/>
      <c r="VXA48" s="65"/>
      <c r="VXB48" s="65"/>
      <c r="VXC48" s="65"/>
      <c r="VXD48" s="65"/>
      <c r="VXE48" s="65"/>
      <c r="VXF48" s="65"/>
      <c r="VXG48" s="65"/>
      <c r="VXH48" s="65"/>
      <c r="VXI48" s="65"/>
      <c r="VXJ48" s="65"/>
      <c r="VXK48" s="65"/>
      <c r="VXL48" s="65"/>
      <c r="VXM48" s="65"/>
      <c r="VXN48" s="65"/>
      <c r="VXO48" s="65"/>
      <c r="VXP48" s="65"/>
      <c r="VXQ48" s="65"/>
      <c r="VXR48" s="65"/>
      <c r="VXS48" s="65"/>
      <c r="VXT48" s="65"/>
      <c r="VXU48" s="65"/>
      <c r="VXV48" s="65"/>
      <c r="VXW48" s="65"/>
      <c r="VXX48" s="65"/>
      <c r="VXY48" s="65"/>
      <c r="VXZ48" s="65"/>
      <c r="VYA48" s="65"/>
      <c r="VYB48" s="65"/>
      <c r="VYC48" s="65"/>
      <c r="VYD48" s="65"/>
      <c r="VYE48" s="65"/>
      <c r="VYF48" s="65"/>
      <c r="VYG48" s="65"/>
      <c r="VYH48" s="65"/>
      <c r="VYI48" s="65"/>
      <c r="VYJ48" s="65"/>
      <c r="VYK48" s="65"/>
      <c r="VYL48" s="65"/>
      <c r="VYM48" s="65"/>
      <c r="VYN48" s="65"/>
      <c r="VYO48" s="65"/>
      <c r="VYP48" s="65"/>
      <c r="VYQ48" s="65"/>
      <c r="VYR48" s="65"/>
      <c r="VYS48" s="65"/>
      <c r="VYT48" s="65"/>
      <c r="VYU48" s="65"/>
      <c r="VYV48" s="65"/>
      <c r="VYW48" s="65"/>
      <c r="VYX48" s="65"/>
      <c r="VYY48" s="65"/>
      <c r="VYZ48" s="65"/>
      <c r="VZA48" s="65"/>
      <c r="VZB48" s="65"/>
      <c r="VZC48" s="65"/>
      <c r="VZD48" s="65"/>
      <c r="VZE48" s="65"/>
      <c r="VZF48" s="65"/>
      <c r="VZG48" s="65"/>
      <c r="VZH48" s="65"/>
      <c r="VZI48" s="65"/>
      <c r="VZJ48" s="65"/>
      <c r="VZK48" s="65"/>
      <c r="VZL48" s="65"/>
      <c r="VZM48" s="65"/>
      <c r="VZN48" s="65"/>
      <c r="VZO48" s="65"/>
      <c r="VZP48" s="65"/>
      <c r="VZQ48" s="65"/>
      <c r="VZR48" s="65"/>
      <c r="VZS48" s="65"/>
      <c r="VZT48" s="65"/>
      <c r="VZU48" s="65"/>
      <c r="VZV48" s="65"/>
      <c r="VZW48" s="65"/>
      <c r="VZX48" s="65"/>
      <c r="VZY48" s="65"/>
      <c r="VZZ48" s="65"/>
      <c r="WAA48" s="65"/>
      <c r="WAB48" s="65"/>
      <c r="WAC48" s="65"/>
      <c r="WAD48" s="65"/>
      <c r="WAE48" s="65"/>
      <c r="WAF48" s="65"/>
      <c r="WAG48" s="65"/>
      <c r="WAH48" s="65"/>
      <c r="WAI48" s="65"/>
      <c r="WAJ48" s="65"/>
      <c r="WAK48" s="65"/>
      <c r="WAL48" s="65"/>
      <c r="WAM48" s="65"/>
      <c r="WAN48" s="65"/>
      <c r="WAO48" s="65"/>
      <c r="WAP48" s="65"/>
      <c r="WAQ48" s="65"/>
      <c r="WAR48" s="65"/>
      <c r="WAS48" s="65"/>
      <c r="WAT48" s="65"/>
      <c r="WAU48" s="65"/>
      <c r="WAV48" s="65"/>
      <c r="WAW48" s="65"/>
      <c r="WAX48" s="65"/>
      <c r="WAY48" s="65"/>
      <c r="WAZ48" s="65"/>
      <c r="WBA48" s="65"/>
      <c r="WBB48" s="65"/>
      <c r="WBC48" s="65"/>
      <c r="WBD48" s="65"/>
      <c r="WBE48" s="65"/>
      <c r="WBF48" s="65"/>
      <c r="WBG48" s="65"/>
      <c r="WBH48" s="65"/>
      <c r="WBI48" s="65"/>
      <c r="WBJ48" s="65"/>
      <c r="WBK48" s="65"/>
      <c r="WBL48" s="65"/>
      <c r="WBM48" s="65"/>
      <c r="WBN48" s="65"/>
      <c r="WBO48" s="65"/>
      <c r="WBP48" s="65"/>
      <c r="WBQ48" s="65"/>
      <c r="WBR48" s="65"/>
      <c r="WBS48" s="65"/>
      <c r="WBT48" s="65"/>
      <c r="WBU48" s="65"/>
      <c r="WBV48" s="65"/>
      <c r="WBW48" s="65"/>
      <c r="WBX48" s="65"/>
      <c r="WBY48" s="65"/>
      <c r="WBZ48" s="65"/>
      <c r="WCA48" s="65"/>
      <c r="WCB48" s="65"/>
      <c r="WCC48" s="65"/>
      <c r="WCD48" s="65"/>
      <c r="WCE48" s="65"/>
      <c r="WCF48" s="65"/>
      <c r="WCG48" s="65"/>
      <c r="WCH48" s="65"/>
      <c r="WCI48" s="65"/>
      <c r="WCJ48" s="65"/>
      <c r="WCK48" s="65"/>
      <c r="WCL48" s="65"/>
      <c r="WCM48" s="65"/>
      <c r="WCN48" s="65"/>
      <c r="WCO48" s="65"/>
      <c r="WCP48" s="65"/>
      <c r="WCQ48" s="65"/>
      <c r="WCR48" s="65"/>
      <c r="WCS48" s="65"/>
      <c r="WCT48" s="65"/>
      <c r="WCU48" s="65"/>
      <c r="WCV48" s="65"/>
      <c r="WCW48" s="65"/>
      <c r="WCX48" s="65"/>
      <c r="WCY48" s="65"/>
      <c r="WCZ48" s="65"/>
      <c r="WDA48" s="65"/>
      <c r="WDB48" s="65"/>
      <c r="WDC48" s="65"/>
      <c r="WDD48" s="65"/>
      <c r="WDE48" s="65"/>
      <c r="WDF48" s="65"/>
      <c r="WDG48" s="65"/>
      <c r="WDH48" s="65"/>
      <c r="WDI48" s="65"/>
      <c r="WDJ48" s="65"/>
      <c r="WDK48" s="65"/>
      <c r="WDL48" s="65"/>
      <c r="WDM48" s="65"/>
      <c r="WDN48" s="65"/>
      <c r="WDO48" s="65"/>
      <c r="WDP48" s="65"/>
      <c r="WDQ48" s="65"/>
      <c r="WDR48" s="65"/>
      <c r="WDS48" s="65"/>
      <c r="WDT48" s="65"/>
      <c r="WDU48" s="65"/>
      <c r="WDV48" s="65"/>
      <c r="WDW48" s="65"/>
      <c r="WDX48" s="65"/>
      <c r="WDY48" s="65"/>
      <c r="WDZ48" s="65"/>
      <c r="WEA48" s="65"/>
      <c r="WEB48" s="65"/>
      <c r="WEC48" s="65"/>
      <c r="WED48" s="65"/>
      <c r="WEE48" s="65"/>
      <c r="WEF48" s="65"/>
      <c r="WEG48" s="65"/>
      <c r="WEH48" s="65"/>
      <c r="WEI48" s="65"/>
      <c r="WEJ48" s="65"/>
      <c r="WEK48" s="65"/>
      <c r="WEL48" s="65"/>
      <c r="WEM48" s="65"/>
      <c r="WEN48" s="65"/>
      <c r="WEO48" s="65"/>
      <c r="WEP48" s="65"/>
      <c r="WEQ48" s="65"/>
      <c r="WER48" s="65"/>
      <c r="WES48" s="65"/>
      <c r="WET48" s="65"/>
      <c r="WEU48" s="65"/>
      <c r="WEV48" s="65"/>
      <c r="WEW48" s="65"/>
      <c r="WEX48" s="65"/>
      <c r="WEY48" s="65"/>
      <c r="WEZ48" s="65"/>
      <c r="WFA48" s="65"/>
      <c r="WFB48" s="65"/>
      <c r="WFC48" s="65"/>
      <c r="WFD48" s="65"/>
      <c r="WFE48" s="65"/>
      <c r="WFF48" s="65"/>
      <c r="WFG48" s="65"/>
      <c r="WFH48" s="65"/>
      <c r="WFI48" s="65"/>
      <c r="WFJ48" s="65"/>
      <c r="WFK48" s="65"/>
      <c r="WFL48" s="65"/>
      <c r="WFM48" s="65"/>
      <c r="WFN48" s="65"/>
      <c r="WFO48" s="65"/>
      <c r="WFP48" s="65"/>
      <c r="WFQ48" s="65"/>
      <c r="WFR48" s="65"/>
      <c r="WFS48" s="65"/>
      <c r="WFT48" s="65"/>
      <c r="WFU48" s="65"/>
      <c r="WFV48" s="65"/>
      <c r="WFW48" s="65"/>
      <c r="WFX48" s="65"/>
      <c r="WFY48" s="65"/>
      <c r="WFZ48" s="65"/>
      <c r="WGA48" s="65"/>
      <c r="WGB48" s="65"/>
      <c r="WGC48" s="65"/>
      <c r="WGD48" s="65"/>
      <c r="WGE48" s="65"/>
      <c r="WGF48" s="65"/>
      <c r="WGG48" s="65"/>
      <c r="WGH48" s="65"/>
      <c r="WGI48" s="65"/>
      <c r="WGJ48" s="65"/>
      <c r="WGK48" s="65"/>
      <c r="WGL48" s="65"/>
      <c r="WGM48" s="65"/>
      <c r="WGN48" s="65"/>
      <c r="WGO48" s="65"/>
      <c r="WGP48" s="65"/>
      <c r="WGQ48" s="65"/>
      <c r="WGR48" s="65"/>
      <c r="WGS48" s="65"/>
      <c r="WGT48" s="65"/>
      <c r="WGU48" s="65"/>
      <c r="WGV48" s="65"/>
      <c r="WGW48" s="65"/>
      <c r="WGX48" s="65"/>
      <c r="WGY48" s="65"/>
      <c r="WGZ48" s="65"/>
      <c r="WHA48" s="65"/>
      <c r="WHB48" s="65"/>
      <c r="WHC48" s="65"/>
      <c r="WHD48" s="65"/>
      <c r="WHE48" s="65"/>
      <c r="WHF48" s="65"/>
      <c r="WHG48" s="65"/>
      <c r="WHH48" s="65"/>
      <c r="WHI48" s="65"/>
      <c r="WHJ48" s="65"/>
      <c r="WHK48" s="65"/>
      <c r="WHL48" s="65"/>
      <c r="WHM48" s="65"/>
      <c r="WHN48" s="65"/>
      <c r="WHO48" s="65"/>
      <c r="WHP48" s="65"/>
      <c r="WHQ48" s="65"/>
      <c r="WHR48" s="65"/>
      <c r="WHS48" s="65"/>
      <c r="WHT48" s="65"/>
      <c r="WHU48" s="65"/>
      <c r="WHV48" s="65"/>
      <c r="WHW48" s="65"/>
      <c r="WHX48" s="65"/>
      <c r="WHY48" s="65"/>
      <c r="WHZ48" s="65"/>
      <c r="WIA48" s="65"/>
      <c r="WIB48" s="65"/>
      <c r="WIC48" s="65"/>
      <c r="WID48" s="65"/>
      <c r="WIE48" s="65"/>
      <c r="WIF48" s="65"/>
      <c r="WIG48" s="65"/>
      <c r="WIH48" s="65"/>
      <c r="WII48" s="65"/>
      <c r="WIJ48" s="65"/>
      <c r="WIK48" s="65"/>
      <c r="WIL48" s="65"/>
      <c r="WIM48" s="65"/>
      <c r="WIN48" s="65"/>
      <c r="WIO48" s="65"/>
      <c r="WIP48" s="65"/>
      <c r="WIQ48" s="65"/>
      <c r="WIR48" s="65"/>
      <c r="WIS48" s="65"/>
      <c r="WIT48" s="65"/>
      <c r="WIU48" s="65"/>
      <c r="WIV48" s="65"/>
      <c r="WIW48" s="65"/>
      <c r="WIX48" s="65"/>
      <c r="WIY48" s="65"/>
      <c r="WIZ48" s="65"/>
      <c r="WJA48" s="65"/>
      <c r="WJB48" s="65"/>
      <c r="WJC48" s="65"/>
      <c r="WJD48" s="65"/>
      <c r="WJE48" s="65"/>
      <c r="WJF48" s="65"/>
      <c r="WJG48" s="65"/>
      <c r="WJH48" s="65"/>
      <c r="WJI48" s="65"/>
      <c r="WJJ48" s="65"/>
      <c r="WJK48" s="65"/>
      <c r="WJL48" s="65"/>
      <c r="WJM48" s="65"/>
      <c r="WJN48" s="65"/>
      <c r="WJO48" s="65"/>
      <c r="WJP48" s="65"/>
      <c r="WJQ48" s="65"/>
      <c r="WJR48" s="65"/>
      <c r="WJS48" s="65"/>
      <c r="WJT48" s="65"/>
      <c r="WJU48" s="65"/>
      <c r="WJV48" s="65"/>
      <c r="WJW48" s="65"/>
      <c r="WJX48" s="65"/>
      <c r="WJY48" s="65"/>
      <c r="WJZ48" s="65"/>
      <c r="WKA48" s="65"/>
      <c r="WKB48" s="65"/>
      <c r="WKC48" s="65"/>
      <c r="WKD48" s="65"/>
      <c r="WKE48" s="65"/>
      <c r="WKF48" s="65"/>
      <c r="WKG48" s="65"/>
      <c r="WKH48" s="65"/>
      <c r="WKI48" s="65"/>
      <c r="WKJ48" s="65"/>
      <c r="WKK48" s="65"/>
      <c r="WKL48" s="65"/>
      <c r="WKM48" s="65"/>
      <c r="WKN48" s="65"/>
      <c r="WKO48" s="65"/>
      <c r="WKP48" s="65"/>
      <c r="WKQ48" s="65"/>
      <c r="WKR48" s="65"/>
      <c r="WKS48" s="65"/>
      <c r="WKT48" s="65"/>
      <c r="WKU48" s="65"/>
      <c r="WKV48" s="65"/>
      <c r="WKW48" s="65"/>
      <c r="WKX48" s="65"/>
      <c r="WKY48" s="65"/>
      <c r="WKZ48" s="65"/>
      <c r="WLA48" s="65"/>
      <c r="WLB48" s="65"/>
      <c r="WLC48" s="65"/>
      <c r="WLD48" s="65"/>
      <c r="WLE48" s="65"/>
      <c r="WLF48" s="65"/>
      <c r="WLG48" s="65"/>
      <c r="WLH48" s="65"/>
      <c r="WLI48" s="65"/>
      <c r="WLJ48" s="65"/>
      <c r="WLK48" s="65"/>
      <c r="WLL48" s="65"/>
      <c r="WLM48" s="65"/>
      <c r="WLN48" s="65"/>
      <c r="WLO48" s="65"/>
      <c r="WLP48" s="65"/>
      <c r="WLQ48" s="65"/>
      <c r="WLR48" s="65"/>
      <c r="WLS48" s="65"/>
      <c r="WLT48" s="65"/>
      <c r="WLU48" s="65"/>
      <c r="WLV48" s="65"/>
      <c r="WLW48" s="65"/>
      <c r="WLX48" s="65"/>
      <c r="WLY48" s="65"/>
      <c r="WLZ48" s="65"/>
      <c r="WMA48" s="65"/>
      <c r="WMB48" s="65"/>
      <c r="WMC48" s="65"/>
      <c r="WMD48" s="65"/>
      <c r="WME48" s="65"/>
      <c r="WMF48" s="65"/>
      <c r="WMG48" s="65"/>
      <c r="WMH48" s="65"/>
      <c r="WMI48" s="65"/>
      <c r="WMJ48" s="65"/>
      <c r="WMK48" s="65"/>
      <c r="WML48" s="65"/>
      <c r="WMM48" s="65"/>
      <c r="WMN48" s="65"/>
      <c r="WMO48" s="65"/>
      <c r="WMP48" s="65"/>
      <c r="WMQ48" s="65"/>
      <c r="WMR48" s="65"/>
      <c r="WMS48" s="65"/>
      <c r="WMT48" s="65"/>
      <c r="WMU48" s="65"/>
      <c r="WMV48" s="65"/>
      <c r="WMW48" s="65"/>
      <c r="WMX48" s="65"/>
      <c r="WMY48" s="65"/>
      <c r="WMZ48" s="65"/>
      <c r="WNA48" s="65"/>
      <c r="WNB48" s="65"/>
      <c r="WNC48" s="65"/>
      <c r="WND48" s="65"/>
      <c r="WNE48" s="65"/>
      <c r="WNF48" s="65"/>
      <c r="WNG48" s="65"/>
      <c r="WNH48" s="65"/>
      <c r="WNI48" s="65"/>
      <c r="WNJ48" s="65"/>
      <c r="WNK48" s="65"/>
      <c r="WNL48" s="65"/>
      <c r="WNM48" s="65"/>
      <c r="WNN48" s="65"/>
      <c r="WNO48" s="65"/>
      <c r="WNP48" s="65"/>
      <c r="WNQ48" s="65"/>
      <c r="WNR48" s="65"/>
      <c r="WNS48" s="65"/>
      <c r="WNT48" s="65"/>
      <c r="WNU48" s="65"/>
      <c r="WNV48" s="65"/>
      <c r="WNW48" s="65"/>
      <c r="WNX48" s="65"/>
      <c r="WNY48" s="65"/>
      <c r="WNZ48" s="65"/>
      <c r="WOA48" s="65"/>
      <c r="WOB48" s="65"/>
      <c r="WOC48" s="65"/>
      <c r="WOD48" s="65"/>
      <c r="WOE48" s="65"/>
      <c r="WOF48" s="65"/>
      <c r="WOG48" s="65"/>
      <c r="WOH48" s="65"/>
      <c r="WOI48" s="65"/>
      <c r="WOJ48" s="65"/>
      <c r="WOK48" s="65"/>
      <c r="WOL48" s="65"/>
      <c r="WOM48" s="65"/>
      <c r="WON48" s="65"/>
      <c r="WOO48" s="65"/>
      <c r="WOP48" s="65"/>
      <c r="WOQ48" s="65"/>
      <c r="WOR48" s="65"/>
      <c r="WOS48" s="65"/>
      <c r="WOT48" s="65"/>
      <c r="WOU48" s="65"/>
      <c r="WOV48" s="65"/>
      <c r="WOW48" s="65"/>
      <c r="WOX48" s="65"/>
      <c r="WOY48" s="65"/>
      <c r="WOZ48" s="65"/>
      <c r="WPA48" s="65"/>
      <c r="WPB48" s="65"/>
      <c r="WPC48" s="65"/>
      <c r="WPD48" s="65"/>
      <c r="WPE48" s="65"/>
      <c r="WPF48" s="65"/>
      <c r="WPG48" s="65"/>
      <c r="WPH48" s="65"/>
      <c r="WPI48" s="65"/>
      <c r="WPJ48" s="65"/>
      <c r="WPK48" s="65"/>
      <c r="WPL48" s="65"/>
      <c r="WPM48" s="65"/>
      <c r="WPN48" s="65"/>
      <c r="WPO48" s="65"/>
      <c r="WPP48" s="65"/>
      <c r="WPQ48" s="65"/>
      <c r="WPR48" s="65"/>
      <c r="WPS48" s="65"/>
      <c r="WPT48" s="65"/>
      <c r="WPU48" s="65"/>
      <c r="WPV48" s="65"/>
      <c r="WPW48" s="65"/>
      <c r="WPX48" s="65"/>
      <c r="WPY48" s="65"/>
      <c r="WPZ48" s="65"/>
      <c r="WQA48" s="65"/>
      <c r="WQB48" s="65"/>
      <c r="WQC48" s="65"/>
      <c r="WQD48" s="65"/>
      <c r="WQE48" s="65"/>
      <c r="WQF48" s="65"/>
      <c r="WQG48" s="65"/>
      <c r="WQH48" s="65"/>
      <c r="WQI48" s="65"/>
      <c r="WQJ48" s="65"/>
      <c r="WQK48" s="65"/>
      <c r="WQL48" s="65"/>
      <c r="WQM48" s="65"/>
      <c r="WQN48" s="65"/>
      <c r="WQO48" s="65"/>
      <c r="WQP48" s="65"/>
      <c r="WQQ48" s="65"/>
      <c r="WQR48" s="65"/>
      <c r="WQS48" s="65"/>
      <c r="WQT48" s="65"/>
      <c r="WQU48" s="65"/>
      <c r="WQV48" s="65"/>
      <c r="WQW48" s="65"/>
      <c r="WQX48" s="65"/>
      <c r="WQY48" s="65"/>
      <c r="WQZ48" s="65"/>
      <c r="WRA48" s="65"/>
      <c r="WRB48" s="65"/>
      <c r="WRC48" s="65"/>
      <c r="WRD48" s="65"/>
      <c r="WRE48" s="65"/>
      <c r="WRF48" s="65"/>
      <c r="WRG48" s="65"/>
      <c r="WRH48" s="65"/>
      <c r="WRI48" s="65"/>
      <c r="WRJ48" s="65"/>
      <c r="WRK48" s="65"/>
      <c r="WRL48" s="65"/>
      <c r="WRM48" s="65"/>
      <c r="WRN48" s="65"/>
      <c r="WRO48" s="65"/>
      <c r="WRP48" s="65"/>
      <c r="WRQ48" s="65"/>
      <c r="WRR48" s="65"/>
      <c r="WRS48" s="65"/>
      <c r="WRT48" s="65"/>
      <c r="WRU48" s="65"/>
      <c r="WRV48" s="65"/>
      <c r="WRW48" s="65"/>
      <c r="WRX48" s="65"/>
      <c r="WRY48" s="65"/>
      <c r="WRZ48" s="65"/>
      <c r="WSA48" s="65"/>
      <c r="WSB48" s="65"/>
      <c r="WSC48" s="65"/>
      <c r="WSD48" s="65"/>
      <c r="WSE48" s="65"/>
      <c r="WSF48" s="65"/>
      <c r="WSG48" s="65"/>
      <c r="WSH48" s="65"/>
      <c r="WSI48" s="65"/>
      <c r="WSJ48" s="65"/>
      <c r="WSK48" s="65"/>
      <c r="WSL48" s="65"/>
      <c r="WSM48" s="65"/>
      <c r="WSN48" s="65"/>
      <c r="WSO48" s="65"/>
      <c r="WSP48" s="65"/>
      <c r="WSQ48" s="65"/>
      <c r="WSR48" s="65"/>
      <c r="WSS48" s="65"/>
      <c r="WST48" s="65"/>
      <c r="WSU48" s="65"/>
      <c r="WSV48" s="65"/>
      <c r="WSW48" s="65"/>
      <c r="WSX48" s="65"/>
      <c r="WSY48" s="65"/>
      <c r="WSZ48" s="65"/>
      <c r="WTA48" s="65"/>
      <c r="WTB48" s="65"/>
      <c r="WTC48" s="65"/>
      <c r="WTD48" s="65"/>
      <c r="WTE48" s="65"/>
      <c r="WTF48" s="65"/>
      <c r="WTG48" s="65"/>
      <c r="WTH48" s="65"/>
      <c r="WTI48" s="65"/>
      <c r="WTJ48" s="65"/>
      <c r="WTK48" s="65"/>
      <c r="WTL48" s="65"/>
      <c r="WTM48" s="65"/>
      <c r="WTN48" s="65"/>
      <c r="WTO48" s="65"/>
      <c r="WTP48" s="65"/>
      <c r="WTQ48" s="65"/>
      <c r="WTR48" s="65"/>
      <c r="WTS48" s="65"/>
      <c r="WTT48" s="65"/>
      <c r="WTU48" s="65"/>
      <c r="WTV48" s="65"/>
      <c r="WTW48" s="65"/>
      <c r="WTX48" s="65"/>
      <c r="WTY48" s="65"/>
      <c r="WTZ48" s="65"/>
      <c r="WUA48" s="65"/>
      <c r="WUB48" s="65"/>
      <c r="WUC48" s="65"/>
      <c r="WUD48" s="65"/>
      <c r="WUE48" s="65"/>
      <c r="WUF48" s="65"/>
      <c r="WUG48" s="65"/>
      <c r="WUH48" s="65"/>
      <c r="WUI48" s="65"/>
      <c r="WUJ48" s="65"/>
      <c r="WUK48" s="65"/>
      <c r="WUL48" s="65"/>
      <c r="WUM48" s="65"/>
      <c r="WUN48" s="65"/>
      <c r="WUO48" s="65"/>
      <c r="WUP48" s="65"/>
      <c r="WUQ48" s="65"/>
      <c r="WUR48" s="65"/>
      <c r="WUS48" s="65"/>
      <c r="WUT48" s="65"/>
      <c r="WUU48" s="65"/>
      <c r="WUV48" s="65"/>
      <c r="WUW48" s="65"/>
      <c r="WUX48" s="65"/>
      <c r="WUY48" s="65"/>
      <c r="WUZ48" s="65"/>
      <c r="WVA48" s="65"/>
      <c r="WVB48" s="65"/>
      <c r="WVC48" s="65"/>
      <c r="WVD48" s="65"/>
      <c r="WVE48" s="65"/>
      <c r="WVF48" s="65"/>
      <c r="WVG48" s="65"/>
      <c r="WVH48" s="65"/>
      <c r="WVI48" s="65"/>
      <c r="WVJ48" s="65"/>
      <c r="WVK48" s="65"/>
      <c r="WVL48" s="65"/>
      <c r="WVM48" s="65"/>
      <c r="WVN48" s="65"/>
      <c r="WVO48" s="65"/>
      <c r="WVP48" s="65"/>
      <c r="WVQ48" s="65"/>
      <c r="WVR48" s="65"/>
      <c r="WVS48" s="65"/>
      <c r="WVT48" s="65"/>
      <c r="WVU48" s="65"/>
      <c r="WVV48" s="65"/>
      <c r="WVW48" s="65"/>
      <c r="WVX48" s="65"/>
      <c r="WVY48" s="65"/>
      <c r="WVZ48" s="65"/>
      <c r="WWA48" s="65"/>
      <c r="WWB48" s="65"/>
      <c r="WWC48" s="65"/>
      <c r="WWD48" s="65"/>
      <c r="WWE48" s="65"/>
      <c r="WWF48" s="65"/>
      <c r="WWG48" s="65"/>
      <c r="WWH48" s="65"/>
      <c r="WWI48" s="65"/>
    </row>
  </sheetData>
  <mergeCells count="12">
    <mergeCell ref="M12:Q12"/>
    <mergeCell ref="R12:V12"/>
    <mergeCell ref="W12:Z12"/>
    <mergeCell ref="E3:U3"/>
    <mergeCell ref="B4:D9"/>
    <mergeCell ref="E4:V5"/>
    <mergeCell ref="W4:Z5"/>
    <mergeCell ref="E6:V9"/>
    <mergeCell ref="W6:Z9"/>
    <mergeCell ref="B12:B13"/>
    <mergeCell ref="C12:F12"/>
    <mergeCell ref="G12:L12"/>
  </mergeCells>
  <printOptions horizontalCentered="1"/>
  <pageMargins left="0.11811023622047245" right="0.11811023622047245" top="0.23622047244094491" bottom="0.23622047244094491" header="0.23622047244094491" footer="0.11811023622047245"/>
  <pageSetup paperSize="9" scale="41" orientation="landscape" horizontalDpi="360" verticalDpi="360" r:id="rId1"/>
  <headerFooter alignWithMargins="0"/>
  <rowBreaks count="1" manualBreakCount="1">
    <brk id="41" min="1" max="24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92230-F4B7-E349-9F95-DE5F8D4CB0C8}">
  <sheetPr>
    <tabColor rgb="FF92D050"/>
    <pageSetUpPr fitToPage="1"/>
  </sheetPr>
  <dimension ref="A1:Y966"/>
  <sheetViews>
    <sheetView showGridLines="0" tabSelected="1" view="pageBreakPreview" zoomScale="91" zoomScaleNormal="76" zoomScaleSheetLayoutView="76" workbookViewId="0">
      <selection activeCell="K26" sqref="K26"/>
    </sheetView>
  </sheetViews>
  <sheetFormatPr baseColWidth="10" defaultColWidth="9.1640625" defaultRowHeight="16" x14ac:dyDescent="0.2"/>
  <cols>
    <col min="1" max="1" width="3.5" style="115" customWidth="1"/>
    <col min="2" max="2" width="11" style="121" customWidth="1"/>
    <col min="3" max="3" width="12" style="121" customWidth="1"/>
    <col min="4" max="4" width="12.5" style="121" customWidth="1"/>
    <col min="5" max="6" width="12.33203125" style="121" customWidth="1"/>
    <col min="7" max="7" width="10.5" style="258" customWidth="1"/>
    <col min="8" max="8" width="13.33203125" style="258" customWidth="1"/>
    <col min="9" max="9" width="0.6640625" style="257" customWidth="1"/>
    <col min="10" max="10" width="34.6640625" style="258" customWidth="1"/>
    <col min="11" max="11" width="17.83203125" style="258" customWidth="1"/>
    <col min="12" max="12" width="14" style="121" bestFit="1" customWidth="1"/>
    <col min="13" max="13" width="16.1640625" style="258" bestFit="1" customWidth="1"/>
    <col min="14" max="14" width="15.5" style="258" customWidth="1"/>
    <col min="15" max="15" width="11.1640625" style="258" customWidth="1"/>
    <col min="16" max="16" width="12.33203125" style="258" customWidth="1"/>
    <col min="17" max="17" width="12.1640625" style="323" customWidth="1"/>
    <col min="18" max="18" width="12.5" style="231" customWidth="1"/>
    <col min="19" max="19" width="17.6640625" style="160" bestFit="1" customWidth="1"/>
    <col min="20" max="20" width="10.6640625" style="121" customWidth="1"/>
    <col min="21" max="21" width="12.83203125" style="121" customWidth="1"/>
    <col min="22" max="22" width="9.1640625" style="121"/>
    <col min="23" max="23" width="19.5" style="121" customWidth="1"/>
    <col min="24" max="24" width="9.1640625" style="121"/>
    <col min="25" max="25" width="10.5" style="121" bestFit="1" customWidth="1"/>
    <col min="26" max="16384" width="9.1640625" style="121"/>
  </cols>
  <sheetData>
    <row r="1" spans="2:25" ht="17.25" customHeight="1" x14ac:dyDescent="0.2">
      <c r="B1" s="439" t="s">
        <v>118</v>
      </c>
      <c r="C1" s="440"/>
      <c r="D1" s="440"/>
      <c r="E1" s="440"/>
      <c r="F1" s="440"/>
      <c r="G1" s="440"/>
      <c r="H1" s="441"/>
      <c r="I1" s="119"/>
      <c r="J1" s="439" t="s">
        <v>119</v>
      </c>
      <c r="K1" s="440"/>
      <c r="L1" s="440"/>
      <c r="M1" s="440"/>
      <c r="N1" s="441"/>
      <c r="O1" s="439" t="s">
        <v>120</v>
      </c>
      <c r="P1" s="441"/>
      <c r="Q1" s="120" t="s">
        <v>121</v>
      </c>
      <c r="R1" s="120" t="s">
        <v>122</v>
      </c>
      <c r="S1" s="121"/>
      <c r="T1" s="121" t="s">
        <v>80</v>
      </c>
      <c r="U1" s="121">
        <v>5221054</v>
      </c>
    </row>
    <row r="2" spans="2:25" ht="28.5" customHeight="1" x14ac:dyDescent="0.2">
      <c r="B2" s="122" t="s">
        <v>123</v>
      </c>
      <c r="C2" s="122" t="s">
        <v>124</v>
      </c>
      <c r="D2" s="122" t="s">
        <v>125</v>
      </c>
      <c r="E2" s="122" t="s">
        <v>126</v>
      </c>
      <c r="F2" s="122" t="s">
        <v>127</v>
      </c>
      <c r="G2" s="122" t="s">
        <v>128</v>
      </c>
      <c r="H2" s="123" t="s">
        <v>129</v>
      </c>
      <c r="I2" s="124"/>
      <c r="J2" s="125" t="s">
        <v>130</v>
      </c>
      <c r="K2" s="126" t="s">
        <v>131</v>
      </c>
      <c r="L2" s="126" t="s">
        <v>132</v>
      </c>
      <c r="M2" s="126" t="s">
        <v>133</v>
      </c>
      <c r="N2" s="126" t="s">
        <v>134</v>
      </c>
      <c r="O2" s="126" t="s">
        <v>135</v>
      </c>
      <c r="P2" s="126" t="s">
        <v>136</v>
      </c>
      <c r="Q2" s="127" t="s">
        <v>135</v>
      </c>
      <c r="R2" s="127" t="s">
        <v>135</v>
      </c>
      <c r="S2" s="121"/>
      <c r="T2" s="128" t="s">
        <v>95</v>
      </c>
      <c r="U2" s="129">
        <f>H6-U1</f>
        <v>406807</v>
      </c>
    </row>
    <row r="3" spans="2:25" ht="17.25" customHeight="1" x14ac:dyDescent="0.2">
      <c r="B3" s="130" t="s">
        <v>137</v>
      </c>
      <c r="C3" s="131" t="s">
        <v>74</v>
      </c>
      <c r="D3" s="132">
        <v>2500</v>
      </c>
      <c r="E3" s="36">
        <f>'[203]03 Juni'!H11</f>
        <v>541254</v>
      </c>
      <c r="F3" s="133"/>
      <c r="G3" s="36">
        <v>0</v>
      </c>
      <c r="H3" s="36">
        <f>E3+F3-G3</f>
        <v>541254</v>
      </c>
      <c r="I3" s="134"/>
      <c r="J3" s="135" t="s">
        <v>138</v>
      </c>
      <c r="K3" s="136"/>
      <c r="L3" s="137"/>
      <c r="M3" s="137"/>
      <c r="N3" s="136"/>
      <c r="O3" s="136"/>
      <c r="P3" s="136"/>
      <c r="Q3" s="136"/>
      <c r="R3" s="138"/>
      <c r="S3" s="139">
        <f>H6</f>
        <v>5627861</v>
      </c>
    </row>
    <row r="4" spans="2:25" ht="17.25" customHeight="1" x14ac:dyDescent="0.2">
      <c r="B4" s="130" t="s">
        <v>139</v>
      </c>
      <c r="C4" s="131" t="s">
        <v>74</v>
      </c>
      <c r="D4" s="132">
        <v>2500</v>
      </c>
      <c r="E4" s="36">
        <f>'[203]03 Juni'!H12</f>
        <v>2593880</v>
      </c>
      <c r="F4" s="36">
        <v>0</v>
      </c>
      <c r="G4" s="36">
        <v>0</v>
      </c>
      <c r="H4" s="36">
        <f>E4+F4-G4</f>
        <v>2593880</v>
      </c>
      <c r="I4" s="134"/>
      <c r="J4" s="130" t="s">
        <v>140</v>
      </c>
      <c r="K4" s="36">
        <f>G6</f>
        <v>0</v>
      </c>
      <c r="L4" s="140">
        <f>K4</f>
        <v>0</v>
      </c>
      <c r="M4" s="141"/>
      <c r="N4" s="141"/>
      <c r="O4" s="142"/>
      <c r="P4" s="143"/>
      <c r="Q4" s="36"/>
      <c r="R4" s="144">
        <f>E6+O60-K4+Q4</f>
        <v>5627861</v>
      </c>
      <c r="S4" s="145">
        <v>5612646</v>
      </c>
      <c r="Y4" s="146"/>
    </row>
    <row r="5" spans="2:25" ht="17.25" customHeight="1" x14ac:dyDescent="0.2">
      <c r="B5" s="130" t="s">
        <v>141</v>
      </c>
      <c r="C5" s="131" t="s">
        <v>74</v>
      </c>
      <c r="D5" s="132">
        <v>2500</v>
      </c>
      <c r="E5" s="36">
        <f>'[203]03 Juni'!H13</f>
        <v>2351707</v>
      </c>
      <c r="F5" s="36">
        <f>O60</f>
        <v>141020</v>
      </c>
      <c r="G5" s="36">
        <v>0</v>
      </c>
      <c r="H5" s="36">
        <f>E5+F5-G5</f>
        <v>2492727</v>
      </c>
      <c r="I5" s="134"/>
      <c r="J5" s="130" t="s">
        <v>142</v>
      </c>
      <c r="K5" s="147">
        <f>F27</f>
        <v>0</v>
      </c>
      <c r="L5" s="140">
        <f t="shared" ref="L5:L7" si="0">K5</f>
        <v>0</v>
      </c>
      <c r="M5" s="148">
        <f>IFERROR(K5/K4,0)</f>
        <v>0</v>
      </c>
      <c r="N5" s="149">
        <f>IFERROR(L5/L4,0)</f>
        <v>0</v>
      </c>
      <c r="O5" s="142"/>
      <c r="P5" s="143"/>
      <c r="Q5" s="36"/>
      <c r="R5" s="144">
        <f>E27+K5-K9-O5</f>
        <v>43247</v>
      </c>
      <c r="S5" s="150">
        <f>S3-S4</f>
        <v>15215</v>
      </c>
      <c r="W5" s="146">
        <v>498748</v>
      </c>
      <c r="Y5" s="146"/>
    </row>
    <row r="6" spans="2:25" ht="22.5" customHeight="1" x14ac:dyDescent="0.2">
      <c r="B6" s="151" t="s">
        <v>89</v>
      </c>
      <c r="C6" s="432">
        <f>SUM(D3:D5)</f>
        <v>7500</v>
      </c>
      <c r="D6" s="433"/>
      <c r="E6" s="36">
        <f>SUM(E3:E5)</f>
        <v>5486841</v>
      </c>
      <c r="F6" s="36">
        <f>SUM(F3:F5)</f>
        <v>141020</v>
      </c>
      <c r="G6" s="36">
        <f>SUM(G3:G5)</f>
        <v>0</v>
      </c>
      <c r="H6" s="36">
        <f>SUM(H3:H5)</f>
        <v>5627861</v>
      </c>
      <c r="I6" s="134"/>
      <c r="J6" s="130" t="s">
        <v>143</v>
      </c>
      <c r="K6" s="147">
        <f>F15</f>
        <v>0</v>
      </c>
      <c r="L6" s="140">
        <f t="shared" si="0"/>
        <v>0</v>
      </c>
      <c r="M6" s="148">
        <f>IFERROR(K6/K4,0)</f>
        <v>0</v>
      </c>
      <c r="N6" s="149">
        <f t="shared" ref="N6" si="1">IFERROR(L6/L5,0)</f>
        <v>0</v>
      </c>
      <c r="O6" s="142"/>
      <c r="P6" s="143"/>
      <c r="Q6" s="36"/>
      <c r="R6" s="144">
        <f>E15+E9+K6-O6</f>
        <v>695973</v>
      </c>
      <c r="S6" s="145">
        <f>L5+L6</f>
        <v>0</v>
      </c>
      <c r="Y6" s="146"/>
    </row>
    <row r="7" spans="2:25" ht="22.5" customHeight="1" x14ac:dyDescent="0.2">
      <c r="B7" s="153"/>
      <c r="C7" s="152"/>
      <c r="D7" s="152"/>
      <c r="E7" s="154"/>
      <c r="F7" s="154"/>
      <c r="G7" s="154"/>
      <c r="H7" s="154"/>
      <c r="I7" s="134"/>
      <c r="J7" s="155" t="s">
        <v>144</v>
      </c>
      <c r="K7" s="156">
        <f>K4-K5-K6</f>
        <v>0</v>
      </c>
      <c r="L7" s="140">
        <f t="shared" si="0"/>
        <v>0</v>
      </c>
      <c r="M7" s="157">
        <f>IFERROR(K7/K4,0)</f>
        <v>0</v>
      </c>
      <c r="N7" s="149">
        <f>IFERROR(L7/L6,0)</f>
        <v>0</v>
      </c>
      <c r="O7" s="142"/>
      <c r="P7" s="143"/>
      <c r="Q7" s="36"/>
      <c r="R7" s="144"/>
      <c r="S7" s="145"/>
      <c r="W7" s="146">
        <v>26924</v>
      </c>
    </row>
    <row r="8" spans="2:25" ht="17.25" customHeight="1" x14ac:dyDescent="0.2">
      <c r="B8" s="130" t="s">
        <v>145</v>
      </c>
      <c r="C8" s="131" t="s">
        <v>76</v>
      </c>
      <c r="D8" s="140">
        <v>500</v>
      </c>
      <c r="E8" s="36">
        <f>'[203]03 Juni'!H16</f>
        <v>476862</v>
      </c>
      <c r="F8" s="36">
        <v>0</v>
      </c>
      <c r="G8" s="140">
        <v>0</v>
      </c>
      <c r="H8" s="36">
        <f>E8+F8-G8</f>
        <v>476862</v>
      </c>
      <c r="I8" s="134"/>
      <c r="J8" s="158" t="s">
        <v>146</v>
      </c>
      <c r="K8" s="136"/>
      <c r="L8" s="159"/>
      <c r="M8" s="136"/>
      <c r="N8" s="136"/>
      <c r="O8" s="136"/>
      <c r="P8" s="136"/>
      <c r="Q8" s="136"/>
      <c r="R8" s="138"/>
      <c r="S8" s="160">
        <f>L4-S6</f>
        <v>0</v>
      </c>
      <c r="U8" s="121">
        <f>7208127/1000</f>
        <v>7208.1270000000004</v>
      </c>
      <c r="W8" s="146">
        <v>2547143</v>
      </c>
      <c r="X8" s="121">
        <v>27440</v>
      </c>
      <c r="Y8" s="146"/>
    </row>
    <row r="9" spans="2:25" ht="17.25" customHeight="1" x14ac:dyDescent="0.2">
      <c r="B9" s="151" t="s">
        <v>89</v>
      </c>
      <c r="C9" s="432">
        <f>SUM(D6:D8)</f>
        <v>500</v>
      </c>
      <c r="D9" s="433"/>
      <c r="E9" s="36">
        <f>SUM(E8)</f>
        <v>476862</v>
      </c>
      <c r="F9" s="36">
        <f>SUM(F8)</f>
        <v>0</v>
      </c>
      <c r="G9" s="36">
        <f>SUM(G8)</f>
        <v>0</v>
      </c>
      <c r="H9" s="36">
        <f>SUM(H8)+H15</f>
        <v>695973</v>
      </c>
      <c r="I9" s="134"/>
      <c r="J9" s="130" t="s">
        <v>147</v>
      </c>
      <c r="K9" s="161">
        <f>G27</f>
        <v>0</v>
      </c>
      <c r="L9" s="140">
        <f>K9</f>
        <v>0</v>
      </c>
      <c r="M9" s="141"/>
      <c r="N9" s="141"/>
      <c r="O9" s="162"/>
      <c r="P9" s="132"/>
      <c r="Q9" s="163"/>
      <c r="R9" s="149"/>
      <c r="S9" s="164">
        <f>300*N5</f>
        <v>0</v>
      </c>
      <c r="W9" s="146">
        <v>2241639</v>
      </c>
      <c r="Y9" s="146"/>
    </row>
    <row r="10" spans="2:25" ht="17.25" customHeight="1" x14ac:dyDescent="0.2">
      <c r="B10" s="153"/>
      <c r="C10" s="432"/>
      <c r="D10" s="432"/>
      <c r="E10" s="165"/>
      <c r="F10" s="165"/>
      <c r="G10" s="165"/>
      <c r="H10" s="165"/>
      <c r="I10" s="134"/>
      <c r="J10" s="130" t="s">
        <v>148</v>
      </c>
      <c r="K10" s="161">
        <f>F25</f>
        <v>0</v>
      </c>
      <c r="L10" s="140">
        <f t="shared" ref="L10:L11" si="2">K10</f>
        <v>0</v>
      </c>
      <c r="M10" s="149">
        <f>IFERROR(K10/K9,0)</f>
        <v>0</v>
      </c>
      <c r="N10" s="149">
        <f>IFERROR(L10/L9,0)</f>
        <v>0</v>
      </c>
      <c r="O10" s="162">
        <f>G25</f>
        <v>27800</v>
      </c>
      <c r="P10" s="132">
        <f>O10+'[203]03 Juni'!P18</f>
        <v>239460</v>
      </c>
      <c r="Q10" s="149"/>
      <c r="R10" s="163">
        <f>E25+K10-O10</f>
        <v>663661</v>
      </c>
      <c r="S10" s="166">
        <f>300000</f>
        <v>300000</v>
      </c>
      <c r="U10" s="121">
        <v>-500.23000000000229</v>
      </c>
      <c r="W10" s="167"/>
    </row>
    <row r="11" spans="2:25" ht="17.25" customHeight="1" x14ac:dyDescent="0.2">
      <c r="B11" s="130" t="s">
        <v>149</v>
      </c>
      <c r="C11" s="131" t="s">
        <v>36</v>
      </c>
      <c r="D11" s="132">
        <v>500</v>
      </c>
      <c r="E11" s="36">
        <f>'[203]03 Juni'!H19</f>
        <v>504204</v>
      </c>
      <c r="F11" s="36">
        <v>0</v>
      </c>
      <c r="G11" s="36">
        <v>0</v>
      </c>
      <c r="H11" s="36">
        <f>E11+F11-G11</f>
        <v>504204</v>
      </c>
      <c r="I11" s="134"/>
      <c r="J11" s="130" t="s">
        <v>150</v>
      </c>
      <c r="K11" s="161">
        <f>F28+F11</f>
        <v>0</v>
      </c>
      <c r="L11" s="140">
        <f t="shared" si="2"/>
        <v>0</v>
      </c>
      <c r="M11" s="149">
        <f>IFERROR(K11/K9,0)</f>
        <v>0</v>
      </c>
      <c r="N11" s="149">
        <f>IFERROR(L11/L9,0)</f>
        <v>0</v>
      </c>
      <c r="O11" s="162">
        <f>G11</f>
        <v>0</v>
      </c>
      <c r="P11" s="132">
        <f>O11</f>
        <v>0</v>
      </c>
      <c r="Q11" s="149"/>
      <c r="R11" s="163">
        <f>E13+K11-O11</f>
        <v>2143517</v>
      </c>
      <c r="S11" s="168">
        <f>S8/S10</f>
        <v>0</v>
      </c>
      <c r="W11" s="146">
        <f>4815706+X8</f>
        <v>4843146</v>
      </c>
    </row>
    <row r="12" spans="2:25" ht="17.25" customHeight="1" x14ac:dyDescent="0.2">
      <c r="B12" s="130" t="s">
        <v>151</v>
      </c>
      <c r="C12" s="131" t="s">
        <v>36</v>
      </c>
      <c r="D12" s="140">
        <v>500</v>
      </c>
      <c r="E12" s="36">
        <f>'[203]03 Juni'!H20</f>
        <v>554452</v>
      </c>
      <c r="F12" s="36">
        <v>0</v>
      </c>
      <c r="G12" s="36">
        <v>0</v>
      </c>
      <c r="H12" s="36">
        <f>E12+F12-G12</f>
        <v>554452</v>
      </c>
      <c r="I12" s="134"/>
      <c r="J12" s="158" t="s">
        <v>152</v>
      </c>
      <c r="K12" s="169"/>
      <c r="L12" s="169"/>
      <c r="M12" s="169"/>
      <c r="N12" s="169"/>
      <c r="O12" s="169"/>
      <c r="P12" s="169"/>
      <c r="Q12" s="169"/>
      <c r="R12" s="170"/>
      <c r="S12" s="171" t="e">
        <f>S8/L4</f>
        <v>#DIV/0!</v>
      </c>
      <c r="T12" s="167">
        <f>H29-R5</f>
        <v>0</v>
      </c>
      <c r="W12" s="167">
        <f>H6</f>
        <v>5627861</v>
      </c>
    </row>
    <row r="13" spans="2:25" ht="17.25" customHeight="1" x14ac:dyDescent="0.2">
      <c r="B13" s="151" t="s">
        <v>89</v>
      </c>
      <c r="C13" s="432">
        <f>SUM(D11:D12)</f>
        <v>1000</v>
      </c>
      <c r="D13" s="433"/>
      <c r="E13" s="36">
        <f>SUM(E11:E12)+E28</f>
        <v>2143517</v>
      </c>
      <c r="F13" s="36">
        <f>SUM(F11:F12)</f>
        <v>0</v>
      </c>
      <c r="G13" s="36">
        <f t="shared" ref="G13" si="3">SUM(G11:G12)</f>
        <v>0</v>
      </c>
      <c r="H13" s="36">
        <f>SUM(H11:H12)+H28</f>
        <v>2143517</v>
      </c>
      <c r="I13" s="134"/>
      <c r="J13" s="126" t="s">
        <v>130</v>
      </c>
      <c r="K13" s="172" t="s">
        <v>131</v>
      </c>
      <c r="L13" s="172" t="s">
        <v>153</v>
      </c>
      <c r="M13" s="436" t="s">
        <v>132</v>
      </c>
      <c r="N13" s="437"/>
      <c r="O13" s="438" t="s">
        <v>154</v>
      </c>
      <c r="P13" s="438"/>
      <c r="Q13" s="172" t="s">
        <v>155</v>
      </c>
      <c r="R13" s="172" t="s">
        <v>156</v>
      </c>
      <c r="S13" s="168"/>
      <c r="W13" s="173">
        <f>W12-W11</f>
        <v>784715</v>
      </c>
      <c r="Y13" s="173">
        <f>W12/W11/100%</f>
        <v>1.1620258815241167</v>
      </c>
    </row>
    <row r="14" spans="2:25" ht="17.25" customHeight="1" x14ac:dyDescent="0.2">
      <c r="B14" s="174"/>
      <c r="C14" s="432"/>
      <c r="D14" s="432"/>
      <c r="E14" s="36"/>
      <c r="F14" s="165" t="s">
        <v>117</v>
      </c>
      <c r="G14" s="165"/>
      <c r="H14" s="165"/>
      <c r="I14" s="134"/>
      <c r="J14" s="175" t="s">
        <v>157</v>
      </c>
      <c r="K14" s="161"/>
      <c r="L14" s="161"/>
      <c r="M14" s="430"/>
      <c r="N14" s="431"/>
      <c r="O14" s="430"/>
      <c r="P14" s="431"/>
      <c r="Q14" s="149"/>
      <c r="R14" s="163"/>
      <c r="S14" s="176">
        <v>10962</v>
      </c>
      <c r="U14" s="121">
        <v>22000</v>
      </c>
      <c r="W14" s="146"/>
    </row>
    <row r="15" spans="2:25" ht="17.25" customHeight="1" x14ac:dyDescent="0.2">
      <c r="B15" s="130" t="s">
        <v>158</v>
      </c>
      <c r="C15" s="131" t="s">
        <v>76</v>
      </c>
      <c r="D15" s="140">
        <v>500</v>
      </c>
      <c r="E15" s="36">
        <f>'[203]03 Juni'!H23</f>
        <v>219111</v>
      </c>
      <c r="F15" s="36">
        <v>0</v>
      </c>
      <c r="G15" s="36">
        <v>0</v>
      </c>
      <c r="H15" s="36">
        <f>E15+F15-G15</f>
        <v>219111</v>
      </c>
      <c r="I15" s="134"/>
      <c r="J15" s="175" t="s">
        <v>159</v>
      </c>
      <c r="K15" s="161"/>
      <c r="L15" s="161"/>
      <c r="M15" s="430"/>
      <c r="N15" s="431"/>
      <c r="O15" s="430"/>
      <c r="P15" s="431"/>
      <c r="Q15" s="149"/>
      <c r="R15" s="163"/>
      <c r="S15" s="176"/>
      <c r="U15" s="121">
        <f>U14/311800</f>
        <v>7.0558050032071842E-2</v>
      </c>
    </row>
    <row r="16" spans="2:25" ht="17.25" customHeight="1" x14ac:dyDescent="0.2">
      <c r="B16" s="130" t="s">
        <v>160</v>
      </c>
      <c r="C16" s="131" t="s">
        <v>101</v>
      </c>
      <c r="D16" s="140">
        <v>500</v>
      </c>
      <c r="E16" s="36">
        <f>'[203]03 Juni'!H24</f>
        <v>0</v>
      </c>
      <c r="F16" s="36">
        <v>0</v>
      </c>
      <c r="G16" s="36">
        <v>0</v>
      </c>
      <c r="H16" s="36">
        <f>E16+F16-G16</f>
        <v>0</v>
      </c>
      <c r="I16" s="134"/>
      <c r="J16" s="175" t="s">
        <v>161</v>
      </c>
      <c r="K16" s="161"/>
      <c r="L16" s="161"/>
      <c r="M16" s="430"/>
      <c r="N16" s="431"/>
      <c r="O16" s="430"/>
      <c r="P16" s="431"/>
      <c r="Q16" s="149"/>
      <c r="R16" s="163"/>
      <c r="W16" s="167">
        <f>H25-W13</f>
        <v>-121054</v>
      </c>
    </row>
    <row r="17" spans="1:23" ht="17.25" customHeight="1" x14ac:dyDescent="0.2">
      <c r="B17" s="130" t="s">
        <v>162</v>
      </c>
      <c r="C17" s="131" t="s">
        <v>101</v>
      </c>
      <c r="D17" s="140">
        <v>500</v>
      </c>
      <c r="E17" s="36">
        <f>'[203]03 Juni'!H25</f>
        <v>0</v>
      </c>
      <c r="F17" s="36">
        <v>0</v>
      </c>
      <c r="G17" s="36">
        <v>0</v>
      </c>
      <c r="H17" s="36">
        <f>E17+F17-G17</f>
        <v>0</v>
      </c>
      <c r="I17" s="134"/>
      <c r="J17" s="175" t="s">
        <v>163</v>
      </c>
      <c r="K17" s="161"/>
      <c r="L17" s="161" t="s">
        <v>117</v>
      </c>
      <c r="M17" s="430"/>
      <c r="N17" s="431"/>
      <c r="O17" s="430"/>
      <c r="P17" s="431"/>
      <c r="Q17" s="149"/>
      <c r="R17" s="163"/>
      <c r="S17" s="177">
        <f>R10-H25</f>
        <v>0</v>
      </c>
    </row>
    <row r="18" spans="1:23" ht="17.25" customHeight="1" x14ac:dyDescent="0.2">
      <c r="B18" s="130" t="s">
        <v>164</v>
      </c>
      <c r="C18" s="131" t="s">
        <v>101</v>
      </c>
      <c r="D18" s="140">
        <v>500</v>
      </c>
      <c r="E18" s="36">
        <f>'[203]03 Juni'!H26</f>
        <v>164508</v>
      </c>
      <c r="F18" s="36">
        <v>0</v>
      </c>
      <c r="G18" s="36">
        <v>27800</v>
      </c>
      <c r="H18" s="36">
        <f t="shared" ref="H18:H24" si="4">E18+F18-G18</f>
        <v>136708</v>
      </c>
      <c r="I18" s="134"/>
      <c r="J18" s="175" t="s">
        <v>165</v>
      </c>
      <c r="K18" s="161"/>
      <c r="L18" s="161"/>
      <c r="M18" s="430"/>
      <c r="N18" s="431"/>
      <c r="O18" s="430"/>
      <c r="P18" s="431"/>
      <c r="Q18" s="149"/>
      <c r="R18" s="163"/>
      <c r="S18" s="178"/>
      <c r="W18" s="167"/>
    </row>
    <row r="19" spans="1:23" ht="17.25" customHeight="1" x14ac:dyDescent="0.2">
      <c r="B19" s="130" t="s">
        <v>166</v>
      </c>
      <c r="C19" s="131" t="s">
        <v>101</v>
      </c>
      <c r="D19" s="140">
        <v>500</v>
      </c>
      <c r="E19" s="36">
        <f>'[203]03 Juni'!H27</f>
        <v>0</v>
      </c>
      <c r="F19" s="36">
        <v>0</v>
      </c>
      <c r="G19" s="179">
        <v>0</v>
      </c>
      <c r="H19" s="36">
        <f>E19+F19-G19</f>
        <v>0</v>
      </c>
      <c r="I19" s="180"/>
      <c r="J19" s="181"/>
      <c r="K19" s="182"/>
      <c r="L19" s="182"/>
      <c r="M19" s="183"/>
      <c r="N19" s="183"/>
      <c r="O19" s="183"/>
      <c r="P19" s="183"/>
      <c r="Q19" s="184"/>
      <c r="R19" s="185"/>
      <c r="S19" s="186"/>
    </row>
    <row r="20" spans="1:23" ht="17.25" customHeight="1" x14ac:dyDescent="0.2">
      <c r="B20" s="187" t="s">
        <v>167</v>
      </c>
      <c r="C20" s="188" t="s">
        <v>101</v>
      </c>
      <c r="D20" s="189">
        <v>500</v>
      </c>
      <c r="E20" s="36">
        <f>'[203]03 Juni'!H28</f>
        <v>526953</v>
      </c>
      <c r="F20" s="36">
        <v>0</v>
      </c>
      <c r="G20" s="179">
        <v>0</v>
      </c>
      <c r="H20" s="36">
        <f>E20+F20-G20</f>
        <v>526953</v>
      </c>
      <c r="I20" s="180"/>
      <c r="J20" s="413" t="s">
        <v>168</v>
      </c>
      <c r="K20" s="414"/>
      <c r="L20" s="414"/>
      <c r="M20" s="414"/>
      <c r="N20" s="414"/>
      <c r="O20" s="414"/>
      <c r="P20" s="414"/>
      <c r="Q20" s="414"/>
      <c r="R20" s="415"/>
      <c r="S20" s="164"/>
      <c r="U20" s="167">
        <f>631356-568066</f>
        <v>63290</v>
      </c>
      <c r="W20" s="167"/>
    </row>
    <row r="21" spans="1:23" s="194" customFormat="1" ht="28" customHeight="1" x14ac:dyDescent="0.2">
      <c r="A21" s="190"/>
      <c r="B21" s="155" t="s">
        <v>169</v>
      </c>
      <c r="C21" s="131" t="s">
        <v>101</v>
      </c>
      <c r="D21" s="140">
        <v>100</v>
      </c>
      <c r="E21" s="36">
        <f>'[203]03 Juni'!H29</f>
        <v>0</v>
      </c>
      <c r="F21" s="36">
        <v>0</v>
      </c>
      <c r="G21" s="36">
        <v>0</v>
      </c>
      <c r="H21" s="36">
        <f t="shared" si="4"/>
        <v>0</v>
      </c>
      <c r="I21" s="191"/>
      <c r="J21" s="192" t="s">
        <v>130</v>
      </c>
      <c r="K21" s="122" t="s">
        <v>170</v>
      </c>
      <c r="L21" s="122" t="s">
        <v>171</v>
      </c>
      <c r="M21" s="122" t="s">
        <v>133</v>
      </c>
      <c r="N21" s="122" t="s">
        <v>134</v>
      </c>
      <c r="O21" s="122" t="s">
        <v>172</v>
      </c>
      <c r="P21" s="122" t="s">
        <v>173</v>
      </c>
      <c r="Q21" s="122" t="s">
        <v>174</v>
      </c>
      <c r="R21" s="122" t="s">
        <v>175</v>
      </c>
      <c r="S21" s="193"/>
      <c r="T21" s="194" t="s">
        <v>176</v>
      </c>
      <c r="U21" s="195">
        <f>791266-727976</f>
        <v>63290</v>
      </c>
    </row>
    <row r="22" spans="1:23" ht="17.25" customHeight="1" x14ac:dyDescent="0.2">
      <c r="B22" s="155" t="s">
        <v>177</v>
      </c>
      <c r="C22" s="131" t="s">
        <v>101</v>
      </c>
      <c r="D22" s="140">
        <v>100</v>
      </c>
      <c r="E22" s="36">
        <f>'[203]03 Juni'!H30</f>
        <v>0</v>
      </c>
      <c r="F22" s="36">
        <v>0</v>
      </c>
      <c r="G22" s="36">
        <v>0</v>
      </c>
      <c r="H22" s="36">
        <f t="shared" si="4"/>
        <v>0</v>
      </c>
      <c r="I22" s="180"/>
      <c r="J22" s="135" t="s">
        <v>178</v>
      </c>
      <c r="K22" s="136"/>
      <c r="L22" s="137"/>
      <c r="M22" s="137"/>
      <c r="N22" s="136"/>
      <c r="O22" s="136"/>
      <c r="P22" s="136"/>
      <c r="Q22" s="136"/>
      <c r="R22" s="138"/>
      <c r="S22" s="196"/>
      <c r="U22" s="167"/>
    </row>
    <row r="23" spans="1:23" ht="17.25" customHeight="1" x14ac:dyDescent="0.2">
      <c r="B23" s="155" t="s">
        <v>179</v>
      </c>
      <c r="C23" s="131" t="s">
        <v>101</v>
      </c>
      <c r="D23" s="140">
        <v>50</v>
      </c>
      <c r="E23" s="36">
        <f>'[203]03 Juni'!H31</f>
        <v>0</v>
      </c>
      <c r="F23" s="36">
        <v>0</v>
      </c>
      <c r="G23" s="36">
        <v>0</v>
      </c>
      <c r="H23" s="36">
        <f t="shared" si="4"/>
        <v>0</v>
      </c>
      <c r="I23" s="180"/>
      <c r="J23" s="197" t="s">
        <v>180</v>
      </c>
      <c r="K23" s="198"/>
      <c r="L23" s="198"/>
      <c r="M23" s="198"/>
      <c r="N23" s="198"/>
      <c r="O23" s="198"/>
      <c r="P23" s="198"/>
      <c r="Q23" s="198"/>
      <c r="R23" s="198"/>
      <c r="S23" s="196"/>
      <c r="U23" s="167"/>
    </row>
    <row r="24" spans="1:23" ht="17.25" customHeight="1" x14ac:dyDescent="0.2">
      <c r="B24" s="155" t="s">
        <v>181</v>
      </c>
      <c r="C24" s="131" t="s">
        <v>101</v>
      </c>
      <c r="D24" s="140">
        <v>50</v>
      </c>
      <c r="E24" s="36">
        <f>'[203]02 Juni'!H32</f>
        <v>0</v>
      </c>
      <c r="F24" s="36">
        <v>0</v>
      </c>
      <c r="G24" s="36">
        <v>0</v>
      </c>
      <c r="H24" s="36">
        <f t="shared" si="4"/>
        <v>0</v>
      </c>
      <c r="I24" s="180"/>
      <c r="J24" s="199" t="s">
        <v>182</v>
      </c>
      <c r="K24" s="200"/>
      <c r="L24" s="201">
        <f>K24</f>
        <v>0</v>
      </c>
      <c r="M24" s="149">
        <f>IFERROR(K24/K4,0)</f>
        <v>0</v>
      </c>
      <c r="N24" s="149">
        <f>IFERROR(L24/L4,0)</f>
        <v>0</v>
      </c>
      <c r="O24" s="161"/>
      <c r="P24" s="161"/>
      <c r="Q24" s="202">
        <f>'[201]31 Mei'!Q32-K24+T24</f>
        <v>19379.500000000004</v>
      </c>
      <c r="R24" s="142">
        <f>'[203]03 Juni'!R32+O24-T24</f>
        <v>71000</v>
      </c>
      <c r="S24" s="196" t="s">
        <v>183</v>
      </c>
    </row>
    <row r="25" spans="1:23" ht="17.25" customHeight="1" x14ac:dyDescent="0.2">
      <c r="B25" s="151" t="s">
        <v>89</v>
      </c>
      <c r="C25" s="432">
        <f>SUM(D15:D24)</f>
        <v>3300</v>
      </c>
      <c r="D25" s="433"/>
      <c r="E25" s="36">
        <f>SUM(E16:E24)</f>
        <v>691461</v>
      </c>
      <c r="F25" s="36">
        <f>SUM(F16:F24)</f>
        <v>0</v>
      </c>
      <c r="G25" s="36">
        <f>SUM(G15:G24)</f>
        <v>27800</v>
      </c>
      <c r="H25" s="36">
        <f>SUM(H16:H24)</f>
        <v>663661</v>
      </c>
      <c r="I25" s="180"/>
      <c r="J25" s="199" t="s">
        <v>184</v>
      </c>
      <c r="K25" s="200"/>
      <c r="L25" s="201">
        <f t="shared" ref="L25:L26" si="5">K25</f>
        <v>0</v>
      </c>
      <c r="M25" s="149">
        <f>IFERROR(K25/K4,0)</f>
        <v>0</v>
      </c>
      <c r="N25" s="149">
        <f>IFERROR(L25/L4,0)</f>
        <v>0</v>
      </c>
      <c r="O25" s="162"/>
      <c r="P25" s="161"/>
      <c r="Q25" s="202">
        <f>'[201]31 Mei'!Q33-K25+T25</f>
        <v>-68.986000000000018</v>
      </c>
      <c r="R25" s="142">
        <f>'[203]03 Juni'!R33+O25-T25</f>
        <v>2555</v>
      </c>
      <c r="S25" s="196" t="s">
        <v>185</v>
      </c>
      <c r="U25" s="167">
        <f>R25/35</f>
        <v>73</v>
      </c>
    </row>
    <row r="26" spans="1:23" ht="17.25" customHeight="1" x14ac:dyDescent="0.2">
      <c r="B26" s="203"/>
      <c r="C26" s="204"/>
      <c r="D26" s="205"/>
      <c r="E26" s="206"/>
      <c r="F26" s="206"/>
      <c r="G26" s="206"/>
      <c r="H26" s="154"/>
      <c r="I26" s="180"/>
      <c r="J26" s="199" t="s">
        <v>186</v>
      </c>
      <c r="K26" s="200"/>
      <c r="L26" s="201">
        <f t="shared" si="5"/>
        <v>0</v>
      </c>
      <c r="M26" s="149">
        <f>IFERROR(K26/K4,0)</f>
        <v>0</v>
      </c>
      <c r="N26" s="149">
        <f>IFERROR(L26/L4,0)</f>
        <v>0</v>
      </c>
      <c r="O26" s="162">
        <v>0</v>
      </c>
      <c r="P26" s="161">
        <f>O26</f>
        <v>0</v>
      </c>
      <c r="Q26" s="202">
        <f>'[201]31 Mei'!Q34-K26+T27</f>
        <v>1591.3799999999997</v>
      </c>
      <c r="R26" s="142">
        <f>'[203]03 Juni'!R34+O26-T26</f>
        <v>21835.910000000003</v>
      </c>
      <c r="S26" s="207" t="s">
        <v>187</v>
      </c>
      <c r="T26" s="128">
        <v>95</v>
      </c>
      <c r="U26" s="146"/>
      <c r="W26" s="167">
        <v>20000000</v>
      </c>
    </row>
    <row r="27" spans="1:23" ht="17.25" customHeight="1" x14ac:dyDescent="0.2">
      <c r="B27" s="130" t="s">
        <v>188</v>
      </c>
      <c r="C27" s="131" t="s">
        <v>75</v>
      </c>
      <c r="D27" s="140">
        <v>1000</v>
      </c>
      <c r="E27" s="36">
        <f>'[203]03 Juni'!H35</f>
        <v>43247</v>
      </c>
      <c r="F27" s="36">
        <v>0</v>
      </c>
      <c r="G27" s="36">
        <v>0</v>
      </c>
      <c r="H27" s="36">
        <f>E27+F27-G27</f>
        <v>43247</v>
      </c>
      <c r="I27" s="180"/>
      <c r="J27" s="197" t="s">
        <v>189</v>
      </c>
      <c r="K27" s="208"/>
      <c r="L27" s="208"/>
      <c r="M27" s="208"/>
      <c r="N27" s="198"/>
      <c r="O27" s="198"/>
      <c r="P27" s="198"/>
      <c r="Q27" s="198"/>
      <c r="R27" s="198" t="s">
        <v>117</v>
      </c>
      <c r="S27" s="196" t="s">
        <v>190</v>
      </c>
      <c r="W27" s="139">
        <v>20000000</v>
      </c>
    </row>
    <row r="28" spans="1:23" ht="17.25" customHeight="1" x14ac:dyDescent="0.2">
      <c r="B28" s="130" t="s">
        <v>191</v>
      </c>
      <c r="C28" s="131" t="s">
        <v>36</v>
      </c>
      <c r="D28" s="140">
        <v>1000</v>
      </c>
      <c r="E28" s="36">
        <f>'[203]03 Juni'!H36</f>
        <v>1084861</v>
      </c>
      <c r="F28" s="36">
        <v>0</v>
      </c>
      <c r="G28" s="36">
        <v>0</v>
      </c>
      <c r="H28" s="36">
        <f>E28+F28-G28</f>
        <v>1084861</v>
      </c>
      <c r="I28" s="180"/>
      <c r="J28" s="209" t="s">
        <v>192</v>
      </c>
      <c r="K28" s="142">
        <f>8890/1000</f>
        <v>8.89</v>
      </c>
      <c r="L28" s="201">
        <f>K28+'[203]03 Juni'!L36</f>
        <v>35.137999999999998</v>
      </c>
      <c r="M28" s="210">
        <f>IFERROR(K28/K4,0)</f>
        <v>0</v>
      </c>
      <c r="N28" s="149">
        <f>IFERROR(L28/L4,0)</f>
        <v>0</v>
      </c>
      <c r="O28" s="161"/>
      <c r="P28" s="161"/>
      <c r="Q28" s="211"/>
      <c r="R28" s="212"/>
      <c r="S28" s="164"/>
      <c r="T28" s="167"/>
      <c r="U28" s="167"/>
      <c r="W28" s="139">
        <v>5000000</v>
      </c>
    </row>
    <row r="29" spans="1:23" ht="17.25" customHeight="1" x14ac:dyDescent="0.2">
      <c r="B29" s="151" t="s">
        <v>89</v>
      </c>
      <c r="C29" s="432">
        <f>SUM(D27:D28)</f>
        <v>2000</v>
      </c>
      <c r="D29" s="433"/>
      <c r="E29" s="36"/>
      <c r="F29" s="36">
        <f>F27</f>
        <v>0</v>
      </c>
      <c r="G29" s="36">
        <f>SUM(G27:G28)</f>
        <v>0</v>
      </c>
      <c r="H29" s="36">
        <f>SUM(H27)</f>
        <v>43247</v>
      </c>
      <c r="I29" s="180"/>
      <c r="J29" s="209" t="s">
        <v>193</v>
      </c>
      <c r="K29" s="142">
        <v>0</v>
      </c>
      <c r="L29" s="201">
        <f t="shared" ref="L29:L30" si="6">K29</f>
        <v>0</v>
      </c>
      <c r="M29" s="149">
        <f>IFERROR(K29/K4,0)</f>
        <v>0</v>
      </c>
      <c r="N29" s="149">
        <f>IFERROR(L29/L4,0)</f>
        <v>0</v>
      </c>
      <c r="O29" s="162"/>
      <c r="P29" s="161"/>
      <c r="Q29" s="213"/>
      <c r="R29" s="212"/>
      <c r="S29" s="164"/>
      <c r="W29" s="139">
        <v>18000000</v>
      </c>
    </row>
    <row r="30" spans="1:23" ht="17.25" customHeight="1" x14ac:dyDescent="0.2">
      <c r="B30" s="434" t="s">
        <v>152</v>
      </c>
      <c r="C30" s="435"/>
      <c r="D30" s="435"/>
      <c r="E30" s="214"/>
      <c r="F30" s="214"/>
      <c r="G30" s="214"/>
      <c r="H30" s="214"/>
      <c r="I30" s="180"/>
      <c r="J30" s="209" t="s">
        <v>194</v>
      </c>
      <c r="K30" s="142"/>
      <c r="L30" s="201">
        <f t="shared" si="6"/>
        <v>0</v>
      </c>
      <c r="M30" s="149">
        <f>IFERROR(K30/K4,0)</f>
        <v>0</v>
      </c>
      <c r="N30" s="149">
        <f>IFERROR(L30/L4,0)</f>
        <v>0</v>
      </c>
      <c r="O30" s="162"/>
      <c r="P30" s="161"/>
      <c r="Q30" s="213"/>
      <c r="R30" s="212"/>
      <c r="S30" s="164"/>
      <c r="W30" s="139">
        <v>750000</v>
      </c>
    </row>
    <row r="31" spans="1:23" ht="32.25" customHeight="1" x14ac:dyDescent="0.2">
      <c r="B31" s="426" t="s">
        <v>130</v>
      </c>
      <c r="C31" s="427"/>
      <c r="D31" s="428"/>
      <c r="E31" s="215" t="s">
        <v>195</v>
      </c>
      <c r="F31" s="215"/>
      <c r="G31" s="215" t="s">
        <v>171</v>
      </c>
      <c r="H31" s="216" t="s">
        <v>196</v>
      </c>
      <c r="I31" s="217"/>
      <c r="J31" s="169"/>
      <c r="K31" s="136"/>
      <c r="L31" s="137"/>
      <c r="M31" s="137" t="s">
        <v>117</v>
      </c>
      <c r="N31" s="136"/>
      <c r="O31" s="136"/>
      <c r="P31" s="136"/>
      <c r="Q31" s="136"/>
      <c r="R31" s="138"/>
      <c r="S31" s="218"/>
      <c r="U31" s="167"/>
      <c r="W31" s="167">
        <v>100000</v>
      </c>
    </row>
    <row r="32" spans="1:23" s="194" customFormat="1" ht="29.25" customHeight="1" x14ac:dyDescent="0.2">
      <c r="A32" s="190"/>
      <c r="B32" s="422" t="s">
        <v>197</v>
      </c>
      <c r="C32" s="422"/>
      <c r="D32" s="422"/>
      <c r="E32" s="219"/>
      <c r="F32" s="213"/>
      <c r="G32" s="219"/>
      <c r="H32" s="220">
        <f>E32</f>
        <v>0</v>
      </c>
      <c r="I32" s="221"/>
      <c r="J32" s="215" t="s">
        <v>198</v>
      </c>
      <c r="K32" s="215" t="s">
        <v>199</v>
      </c>
      <c r="L32" s="215" t="s">
        <v>200</v>
      </c>
      <c r="M32" s="429" t="s">
        <v>172</v>
      </c>
      <c r="N32" s="429"/>
      <c r="O32" s="429" t="s">
        <v>173</v>
      </c>
      <c r="P32" s="429"/>
      <c r="Q32" s="215" t="s">
        <v>201</v>
      </c>
      <c r="R32" s="222" t="s">
        <v>202</v>
      </c>
      <c r="S32" s="193"/>
      <c r="W32" s="167">
        <v>545000</v>
      </c>
    </row>
    <row r="33" spans="2:23" ht="17.25" customHeight="1" x14ac:dyDescent="0.2">
      <c r="B33" s="422" t="s">
        <v>159</v>
      </c>
      <c r="C33" s="422"/>
      <c r="D33" s="422"/>
      <c r="E33" s="213"/>
      <c r="F33" s="213"/>
      <c r="G33" s="219"/>
      <c r="H33" s="223"/>
      <c r="I33" s="224"/>
      <c r="J33" s="225"/>
      <c r="K33" s="142"/>
      <c r="L33" s="143"/>
      <c r="M33" s="423"/>
      <c r="N33" s="424"/>
      <c r="O33" s="423"/>
      <c r="P33" s="424"/>
      <c r="Q33" s="213"/>
      <c r="R33" s="212"/>
      <c r="S33" s="164"/>
      <c r="W33" s="167">
        <v>450000</v>
      </c>
    </row>
    <row r="34" spans="2:23" ht="17.25" customHeight="1" x14ac:dyDescent="0.2">
      <c r="B34" s="422" t="s">
        <v>161</v>
      </c>
      <c r="C34" s="422"/>
      <c r="D34" s="422"/>
      <c r="E34" s="213"/>
      <c r="F34" s="213"/>
      <c r="G34" s="219"/>
      <c r="H34" s="223"/>
      <c r="I34" s="228"/>
      <c r="J34" s="229"/>
      <c r="K34" s="142"/>
      <c r="L34" s="143"/>
      <c r="M34" s="423"/>
      <c r="N34" s="424"/>
      <c r="O34" s="423"/>
      <c r="P34" s="424"/>
      <c r="Q34" s="213"/>
      <c r="R34" s="212"/>
      <c r="S34" s="121"/>
      <c r="W34" s="167">
        <v>646000</v>
      </c>
    </row>
    <row r="35" spans="2:23" ht="17.25" customHeight="1" x14ac:dyDescent="0.2">
      <c r="B35" s="422" t="s">
        <v>163</v>
      </c>
      <c r="C35" s="422"/>
      <c r="D35" s="422"/>
      <c r="E35" s="230"/>
      <c r="F35" s="230"/>
      <c r="G35" s="219"/>
      <c r="H35" s="223">
        <f>E35</f>
        <v>0</v>
      </c>
      <c r="I35" s="228"/>
      <c r="J35" s="229"/>
      <c r="K35" s="142"/>
      <c r="L35" s="143"/>
      <c r="M35" s="423"/>
      <c r="N35" s="424"/>
      <c r="O35" s="423"/>
      <c r="P35" s="424"/>
      <c r="Q35" s="213"/>
      <c r="R35" s="212"/>
      <c r="S35" s="121"/>
      <c r="W35" s="167"/>
    </row>
    <row r="36" spans="2:23" ht="17.25" customHeight="1" x14ac:dyDescent="0.2">
      <c r="B36" s="422" t="s">
        <v>203</v>
      </c>
      <c r="C36" s="422"/>
      <c r="D36" s="422"/>
      <c r="E36" s="230"/>
      <c r="F36" s="230"/>
      <c r="G36" s="219"/>
      <c r="H36" s="223"/>
      <c r="I36" s="228"/>
      <c r="J36" s="229"/>
      <c r="K36" s="142"/>
      <c r="L36" s="143"/>
      <c r="M36" s="423"/>
      <c r="N36" s="424"/>
      <c r="O36" s="423"/>
      <c r="P36" s="424"/>
      <c r="Q36" s="213"/>
      <c r="R36" s="212"/>
      <c r="S36" s="231"/>
      <c r="W36" s="150">
        <f>SUM(W26:W35)</f>
        <v>65491000</v>
      </c>
    </row>
    <row r="37" spans="2:23" ht="17.25" customHeight="1" x14ac:dyDescent="0.2">
      <c r="B37" s="422" t="s">
        <v>204</v>
      </c>
      <c r="C37" s="422"/>
      <c r="D37" s="422"/>
      <c r="E37" s="132"/>
      <c r="F37" s="132"/>
      <c r="G37" s="219"/>
      <c r="H37" s="223"/>
      <c r="I37" s="228"/>
      <c r="J37" s="229"/>
      <c r="K37" s="142"/>
      <c r="L37" s="143"/>
      <c r="M37" s="423"/>
      <c r="N37" s="424"/>
      <c r="O37" s="423"/>
      <c r="P37" s="424"/>
      <c r="Q37" s="213"/>
      <c r="R37" s="212"/>
      <c r="S37" s="231"/>
      <c r="W37" s="150">
        <f>100000000-500000</f>
        <v>99500000</v>
      </c>
    </row>
    <row r="38" spans="2:23" ht="17.25" customHeight="1" x14ac:dyDescent="0.2">
      <c r="B38" s="422" t="s">
        <v>205</v>
      </c>
      <c r="C38" s="422"/>
      <c r="D38" s="422"/>
      <c r="E38" s="230"/>
      <c r="F38" s="230"/>
      <c r="G38" s="219"/>
      <c r="H38" s="223"/>
      <c r="I38" s="228"/>
      <c r="J38" s="229"/>
      <c r="K38" s="142"/>
      <c r="L38" s="143"/>
      <c r="M38" s="423"/>
      <c r="N38" s="424"/>
      <c r="O38" s="423"/>
      <c r="P38" s="424"/>
      <c r="Q38" s="213"/>
      <c r="R38" s="212"/>
      <c r="S38" s="231"/>
      <c r="W38" s="150">
        <f>W37-W36</f>
        <v>34009000</v>
      </c>
    </row>
    <row r="39" spans="2:23" ht="17.25" customHeight="1" x14ac:dyDescent="0.2">
      <c r="B39" s="422" t="s">
        <v>206</v>
      </c>
      <c r="C39" s="422"/>
      <c r="D39" s="422"/>
      <c r="E39" s="230"/>
      <c r="F39" s="230"/>
      <c r="G39" s="219"/>
      <c r="H39" s="223"/>
      <c r="I39" s="228"/>
      <c r="J39" s="229"/>
      <c r="K39" s="142"/>
      <c r="L39" s="143"/>
      <c r="M39" s="423"/>
      <c r="N39" s="424"/>
      <c r="O39" s="423"/>
      <c r="P39" s="424"/>
      <c r="Q39" s="213"/>
      <c r="R39" s="212"/>
      <c r="S39" s="232"/>
    </row>
    <row r="40" spans="2:23" ht="17.25" customHeight="1" x14ac:dyDescent="0.2">
      <c r="B40" s="422" t="s">
        <v>207</v>
      </c>
      <c r="C40" s="422"/>
      <c r="D40" s="422"/>
      <c r="E40" s="132"/>
      <c r="F40" s="132"/>
      <c r="G40" s="219"/>
      <c r="H40" s="223"/>
      <c r="I40" s="228"/>
      <c r="J40" s="229"/>
      <c r="K40" s="142"/>
      <c r="L40" s="143"/>
      <c r="M40" s="226"/>
      <c r="N40" s="227"/>
      <c r="O40" s="226"/>
      <c r="P40" s="227"/>
      <c r="Q40" s="213"/>
      <c r="R40" s="212"/>
      <c r="S40" s="233"/>
    </row>
    <row r="41" spans="2:23" ht="17.25" customHeight="1" x14ac:dyDescent="0.2">
      <c r="B41" s="234"/>
      <c r="C41" s="235"/>
      <c r="D41" s="236"/>
      <c r="E41" s="236"/>
      <c r="F41" s="236"/>
      <c r="G41" s="236"/>
      <c r="H41" s="237"/>
      <c r="I41" s="228"/>
      <c r="J41" s="229"/>
      <c r="K41" s="142"/>
      <c r="L41" s="143"/>
      <c r="M41" s="423"/>
      <c r="N41" s="424"/>
      <c r="O41" s="423"/>
      <c r="P41" s="424"/>
      <c r="Q41" s="213"/>
      <c r="R41" s="212"/>
      <c r="S41" s="233"/>
      <c r="W41" s="139">
        <v>33688000</v>
      </c>
    </row>
    <row r="42" spans="2:23" ht="17.25" customHeight="1" x14ac:dyDescent="0.2">
      <c r="B42" s="116"/>
      <c r="C42" s="117" t="s">
        <v>208</v>
      </c>
      <c r="D42" s="117"/>
      <c r="E42" s="117"/>
      <c r="F42" s="117"/>
      <c r="G42" s="117"/>
      <c r="H42" s="117"/>
      <c r="I42" s="238"/>
      <c r="J42" s="239"/>
      <c r="K42" s="240"/>
      <c r="L42" s="241"/>
      <c r="M42" s="242"/>
      <c r="N42" s="242"/>
      <c r="O42" s="243"/>
      <c r="P42" s="244"/>
      <c r="Q42" s="245"/>
      <c r="R42" s="246"/>
      <c r="S42" s="233"/>
    </row>
    <row r="43" spans="2:23" ht="17.25" customHeight="1" x14ac:dyDescent="0.2">
      <c r="B43" s="421" t="s">
        <v>130</v>
      </c>
      <c r="C43" s="421"/>
      <c r="D43" s="421"/>
      <c r="E43" s="421" t="s">
        <v>209</v>
      </c>
      <c r="F43" s="247"/>
      <c r="G43" s="421" t="s">
        <v>210</v>
      </c>
      <c r="H43" s="425" t="s">
        <v>211</v>
      </c>
      <c r="I43" s="117"/>
      <c r="J43" s="117"/>
      <c r="K43" s="117"/>
      <c r="L43" s="117"/>
      <c r="M43" s="117"/>
      <c r="N43" s="117"/>
      <c r="O43" s="117"/>
      <c r="P43" s="117"/>
      <c r="Q43" s="117"/>
      <c r="R43" s="118"/>
      <c r="S43" s="233"/>
      <c r="W43" s="150">
        <f>W38-W41</f>
        <v>321000</v>
      </c>
    </row>
    <row r="44" spans="2:23" ht="17.25" customHeight="1" x14ac:dyDescent="0.2">
      <c r="B44" s="421"/>
      <c r="C44" s="421"/>
      <c r="D44" s="421"/>
      <c r="E44" s="421"/>
      <c r="F44" s="247"/>
      <c r="G44" s="421"/>
      <c r="H44" s="425"/>
      <c r="I44" s="412" t="s">
        <v>212</v>
      </c>
      <c r="J44" s="412"/>
      <c r="K44" s="412"/>
      <c r="L44" s="412"/>
      <c r="M44" s="421" t="s">
        <v>213</v>
      </c>
      <c r="N44" s="421" t="s">
        <v>214</v>
      </c>
      <c r="O44" s="419" t="s">
        <v>215</v>
      </c>
      <c r="P44" s="420"/>
      <c r="Q44" s="420"/>
      <c r="R44" s="420"/>
      <c r="W44" s="150"/>
    </row>
    <row r="45" spans="2:23" ht="58" customHeight="1" x14ac:dyDescent="0.2">
      <c r="B45" s="409" t="s">
        <v>159</v>
      </c>
      <c r="C45" s="409"/>
      <c r="D45" s="409"/>
      <c r="E45" s="132"/>
      <c r="F45" s="132"/>
      <c r="G45" s="36"/>
      <c r="H45" s="36"/>
      <c r="I45" s="421" t="s">
        <v>216</v>
      </c>
      <c r="J45" s="421"/>
      <c r="K45" s="247" t="s">
        <v>217</v>
      </c>
      <c r="L45" s="248" t="s">
        <v>218</v>
      </c>
      <c r="M45" s="421"/>
      <c r="N45" s="421"/>
      <c r="O45" s="215" t="s">
        <v>219</v>
      </c>
      <c r="P45" s="215" t="s">
        <v>220</v>
      </c>
      <c r="Q45" s="215" t="s">
        <v>221</v>
      </c>
      <c r="R45" s="215" t="s">
        <v>222</v>
      </c>
      <c r="W45" s="150">
        <f>W43-W44</f>
        <v>321000</v>
      </c>
    </row>
    <row r="46" spans="2:23" ht="17.25" customHeight="1" x14ac:dyDescent="0.2">
      <c r="B46" s="409" t="s">
        <v>161</v>
      </c>
      <c r="C46" s="409"/>
      <c r="D46" s="409"/>
      <c r="E46" s="140"/>
      <c r="F46" s="140"/>
      <c r="G46" s="140"/>
      <c r="H46" s="36"/>
      <c r="I46" s="410"/>
      <c r="J46" s="411"/>
      <c r="K46" s="249"/>
      <c r="L46" s="249"/>
      <c r="M46" s="250"/>
      <c r="N46" s="250"/>
      <c r="O46" s="250"/>
      <c r="P46" s="250"/>
      <c r="Q46" s="251"/>
      <c r="R46" s="252"/>
    </row>
    <row r="47" spans="2:23" ht="17.25" customHeight="1" x14ac:dyDescent="0.2">
      <c r="B47" s="409" t="s">
        <v>163</v>
      </c>
      <c r="C47" s="409"/>
      <c r="D47" s="409"/>
      <c r="E47" s="140"/>
      <c r="F47" s="140"/>
      <c r="G47" s="140"/>
      <c r="H47" s="36"/>
      <c r="I47" s="410"/>
      <c r="J47" s="411"/>
      <c r="K47" s="249"/>
      <c r="L47" s="249"/>
      <c r="M47" s="250"/>
      <c r="N47" s="250"/>
      <c r="O47" s="250"/>
      <c r="P47" s="250"/>
      <c r="Q47" s="250"/>
      <c r="R47" s="253"/>
    </row>
    <row r="48" spans="2:23" ht="17.25" customHeight="1" x14ac:dyDescent="0.2">
      <c r="B48" s="409" t="s">
        <v>206</v>
      </c>
      <c r="C48" s="409"/>
      <c r="D48" s="409"/>
      <c r="E48" s="230"/>
      <c r="F48" s="230"/>
      <c r="G48" s="230"/>
      <c r="H48" s="230"/>
      <c r="I48" s="410"/>
      <c r="J48" s="411"/>
      <c r="K48" s="249"/>
      <c r="L48" s="249"/>
      <c r="M48" s="250"/>
      <c r="N48" s="250"/>
      <c r="O48" s="250"/>
      <c r="P48" s="250"/>
      <c r="Q48" s="250"/>
      <c r="R48" s="252"/>
    </row>
    <row r="49" spans="1:23" ht="17.25" customHeight="1" x14ac:dyDescent="0.2">
      <c r="B49" s="234"/>
      <c r="C49" s="254"/>
      <c r="D49" s="255"/>
      <c r="E49" s="255"/>
      <c r="F49" s="255"/>
      <c r="G49" s="133"/>
      <c r="H49" s="133"/>
      <c r="I49" s="410"/>
      <c r="J49" s="411"/>
      <c r="K49" s="249"/>
      <c r="L49" s="249"/>
      <c r="M49" s="250"/>
      <c r="N49" s="250"/>
      <c r="O49" s="250"/>
      <c r="P49" s="250"/>
      <c r="Q49" s="250"/>
      <c r="R49" s="252"/>
    </row>
    <row r="50" spans="1:23" ht="17.25" customHeight="1" x14ac:dyDescent="0.2">
      <c r="B50" s="158" t="s">
        <v>223</v>
      </c>
      <c r="C50" s="169"/>
      <c r="D50" s="169"/>
      <c r="E50" s="169"/>
      <c r="F50" s="256"/>
      <c r="G50" s="256"/>
      <c r="H50" s="170"/>
      <c r="J50" s="121"/>
      <c r="L50" s="258"/>
      <c r="Q50" s="258"/>
      <c r="R50" s="258"/>
    </row>
    <row r="51" spans="1:23" ht="17.25" customHeight="1" x14ac:dyDescent="0.2">
      <c r="B51" s="249"/>
      <c r="C51" s="412" t="s">
        <v>170</v>
      </c>
      <c r="D51" s="412"/>
      <c r="E51" s="126" t="s">
        <v>171</v>
      </c>
      <c r="F51" s="259"/>
      <c r="G51" s="260"/>
      <c r="H51" s="257"/>
      <c r="J51" s="413" t="s">
        <v>224</v>
      </c>
      <c r="K51" s="414"/>
      <c r="L51" s="414"/>
      <c r="M51" s="414"/>
      <c r="N51" s="414"/>
      <c r="O51" s="414"/>
      <c r="P51" s="414"/>
      <c r="Q51" s="414"/>
      <c r="R51" s="415"/>
      <c r="T51" s="231"/>
      <c r="U51" s="231"/>
    </row>
    <row r="52" spans="1:23" ht="17.25" customHeight="1" x14ac:dyDescent="0.2">
      <c r="B52" s="249" t="s">
        <v>225</v>
      </c>
      <c r="C52" s="416">
        <v>0</v>
      </c>
      <c r="D52" s="417"/>
      <c r="E52" s="36">
        <f>C52+'[203]03 Juni'!H60</f>
        <v>0</v>
      </c>
      <c r="G52" s="121"/>
      <c r="H52" s="257"/>
      <c r="I52" s="410" t="s">
        <v>226</v>
      </c>
      <c r="J52" s="418"/>
      <c r="K52" s="418"/>
      <c r="L52" s="418"/>
      <c r="M52" s="418"/>
      <c r="N52" s="411"/>
      <c r="O52" s="126" t="s">
        <v>135</v>
      </c>
      <c r="P52" s="126" t="s">
        <v>136</v>
      </c>
      <c r="Q52" s="261" t="s">
        <v>227</v>
      </c>
      <c r="R52" s="261" t="s">
        <v>228</v>
      </c>
      <c r="S52" s="231"/>
      <c r="T52" s="231"/>
    </row>
    <row r="53" spans="1:23" ht="17.25" customHeight="1" x14ac:dyDescent="0.2">
      <c r="B53" s="398" t="s">
        <v>229</v>
      </c>
      <c r="C53" s="400">
        <v>714</v>
      </c>
      <c r="D53" s="400"/>
      <c r="E53" s="402">
        <f>C53+'[203]03 Juni'!E61+E54</f>
        <v>2701</v>
      </c>
      <c r="G53" s="121"/>
      <c r="H53" s="257"/>
      <c r="I53" s="155" t="s">
        <v>230</v>
      </c>
      <c r="J53" s="204"/>
      <c r="K53" s="262"/>
      <c r="L53" s="204"/>
      <c r="M53" s="404"/>
      <c r="N53" s="405"/>
      <c r="O53" s="263">
        <v>0</v>
      </c>
      <c r="P53" s="264">
        <f>O53+'[203]03 Juni'!P61</f>
        <v>0</v>
      </c>
      <c r="Q53" s="265"/>
      <c r="R53" s="266"/>
      <c r="S53" s="231"/>
      <c r="T53" s="267"/>
    </row>
    <row r="54" spans="1:23" ht="17.25" customHeight="1" x14ac:dyDescent="0.2">
      <c r="B54" s="399"/>
      <c r="C54" s="401"/>
      <c r="D54" s="401"/>
      <c r="E54" s="403"/>
      <c r="G54" s="146"/>
      <c r="H54" s="268"/>
      <c r="I54" s="269" t="s">
        <v>231</v>
      </c>
      <c r="J54" s="204"/>
      <c r="K54" s="262"/>
      <c r="L54" s="204"/>
      <c r="M54" s="404"/>
      <c r="N54" s="406"/>
      <c r="O54" s="263">
        <v>141020</v>
      </c>
      <c r="P54" s="264">
        <f>O54+'[203]03 Juni'!P62</f>
        <v>405350</v>
      </c>
      <c r="Q54" s="265"/>
      <c r="R54" s="266"/>
      <c r="S54" s="231"/>
      <c r="T54" s="267"/>
      <c r="U54" s="231"/>
      <c r="V54" s="231"/>
    </row>
    <row r="55" spans="1:23" ht="27" customHeight="1" x14ac:dyDescent="0.2">
      <c r="B55" s="271" t="s">
        <v>7</v>
      </c>
      <c r="C55" s="407">
        <v>0</v>
      </c>
      <c r="D55" s="408"/>
      <c r="E55" s="272">
        <f>C55+'[203]03 Juni'!H63</f>
        <v>0</v>
      </c>
      <c r="G55" s="146"/>
      <c r="H55" s="268"/>
      <c r="J55" s="269" t="s">
        <v>232</v>
      </c>
      <c r="K55" s="204"/>
      <c r="L55" s="262"/>
      <c r="M55" s="204"/>
      <c r="N55" s="270"/>
      <c r="O55" s="263">
        <v>0</v>
      </c>
      <c r="P55" s="264">
        <f>O55+'[203]03 Juni'!P63</f>
        <v>0</v>
      </c>
      <c r="Q55" s="265"/>
      <c r="R55" s="266"/>
      <c r="T55" s="231"/>
      <c r="U55" s="267"/>
      <c r="V55" s="231"/>
      <c r="W55" s="231"/>
    </row>
    <row r="56" spans="1:23" ht="17.25" customHeight="1" x14ac:dyDescent="0.2">
      <c r="B56" s="273"/>
      <c r="G56" s="121"/>
      <c r="H56" s="268"/>
      <c r="J56" s="269" t="s">
        <v>233</v>
      </c>
      <c r="K56" s="204"/>
      <c r="L56" s="262"/>
      <c r="M56" s="274" t="s">
        <v>117</v>
      </c>
      <c r="N56" s="275"/>
      <c r="O56" s="263">
        <v>0</v>
      </c>
      <c r="P56" s="264">
        <f>O56+'[203]03 Juni'!P64</f>
        <v>0</v>
      </c>
      <c r="Q56" s="265"/>
      <c r="R56" s="266"/>
      <c r="T56" s="267"/>
      <c r="U56" s="267"/>
      <c r="V56" s="231"/>
      <c r="W56" s="231"/>
    </row>
    <row r="57" spans="1:23" ht="17.25" customHeight="1" x14ac:dyDescent="0.2">
      <c r="B57" s="273"/>
      <c r="G57" s="121"/>
      <c r="H57" s="268"/>
      <c r="I57" s="276"/>
      <c r="J57" s="269"/>
      <c r="K57" s="277"/>
      <c r="L57" s="262"/>
      <c r="M57" s="204"/>
      <c r="N57" s="270"/>
      <c r="O57" s="278"/>
      <c r="P57" s="264"/>
      <c r="Q57" s="265"/>
      <c r="R57" s="266"/>
      <c r="T57" s="267"/>
      <c r="U57" s="267"/>
      <c r="V57" s="279"/>
      <c r="W57" s="231"/>
    </row>
    <row r="58" spans="1:23" ht="17.25" customHeight="1" x14ac:dyDescent="0.2">
      <c r="B58" s="273"/>
      <c r="G58" s="121"/>
      <c r="H58" s="268"/>
      <c r="J58" s="269"/>
      <c r="K58" s="204"/>
      <c r="L58" s="204"/>
      <c r="M58" s="262"/>
      <c r="N58" s="275"/>
      <c r="O58" s="278"/>
      <c r="P58" s="264"/>
      <c r="Q58" s="265"/>
      <c r="R58" s="266"/>
      <c r="T58" s="267"/>
      <c r="U58" s="267"/>
      <c r="V58" s="231"/>
      <c r="W58" s="231"/>
    </row>
    <row r="59" spans="1:23" ht="17.25" customHeight="1" x14ac:dyDescent="0.2">
      <c r="B59" s="280"/>
      <c r="C59" s="281"/>
      <c r="D59" s="281"/>
      <c r="E59" s="281"/>
      <c r="F59" s="281"/>
      <c r="G59" s="281"/>
      <c r="H59" s="282"/>
      <c r="J59" s="269"/>
      <c r="K59" s="204"/>
      <c r="L59" s="204"/>
      <c r="M59" s="204"/>
      <c r="N59" s="270"/>
      <c r="O59" s="278"/>
      <c r="P59" s="264"/>
      <c r="Q59" s="265"/>
      <c r="R59" s="266"/>
      <c r="T59" s="267"/>
      <c r="U59" s="267"/>
      <c r="V59" s="231"/>
      <c r="W59" s="231"/>
    </row>
    <row r="60" spans="1:23" ht="17.25" customHeight="1" x14ac:dyDescent="0.2">
      <c r="G60" s="121"/>
      <c r="H60" s="121"/>
      <c r="J60" s="283" t="s">
        <v>116</v>
      </c>
      <c r="K60" s="153"/>
      <c r="L60" s="153"/>
      <c r="M60" s="153"/>
      <c r="N60" s="284"/>
      <c r="O60" s="285">
        <f>SUM(O53:O59)</f>
        <v>141020</v>
      </c>
      <c r="P60" s="264">
        <f>SUM(P53:P57)</f>
        <v>405350</v>
      </c>
      <c r="Q60" s="286">
        <f>SUM(Q53:Q59)</f>
        <v>0</v>
      </c>
      <c r="R60" s="287">
        <f>IFERROR(Q60/P60,"")</f>
        <v>0</v>
      </c>
      <c r="T60" s="267"/>
      <c r="U60" s="267"/>
      <c r="V60" s="231"/>
      <c r="W60" s="231"/>
    </row>
    <row r="61" spans="1:23" s="231" customFormat="1" ht="17.25" customHeight="1" x14ac:dyDescent="0.2">
      <c r="A61" s="115"/>
      <c r="B61" s="234"/>
      <c r="C61" s="288"/>
      <c r="D61" s="288"/>
      <c r="E61" s="289"/>
      <c r="F61" s="289"/>
      <c r="G61" s="289"/>
      <c r="H61" s="289"/>
      <c r="I61" s="257"/>
      <c r="J61" s="234"/>
      <c r="K61" s="290"/>
      <c r="M61" s="254"/>
      <c r="N61" s="254"/>
      <c r="O61" s="232"/>
      <c r="P61" s="232" t="s">
        <v>117</v>
      </c>
      <c r="Q61" s="291"/>
      <c r="R61" s="292"/>
      <c r="S61" s="160"/>
      <c r="T61" s="267"/>
      <c r="U61" s="267"/>
    </row>
    <row r="62" spans="1:23" s="231" customFormat="1" ht="17.25" customHeight="1" x14ac:dyDescent="0.2">
      <c r="A62" s="115"/>
      <c r="B62" s="388" t="s">
        <v>234</v>
      </c>
      <c r="C62" s="389"/>
      <c r="D62" s="389"/>
      <c r="E62" s="389"/>
      <c r="F62" s="389"/>
      <c r="G62" s="389"/>
      <c r="H62" s="389"/>
      <c r="I62" s="389"/>
      <c r="J62" s="389"/>
      <c r="K62" s="389"/>
      <c r="L62" s="389"/>
      <c r="M62" s="389"/>
      <c r="N62" s="389"/>
      <c r="O62" s="389"/>
      <c r="P62" s="389"/>
      <c r="Q62" s="389"/>
      <c r="R62" s="390"/>
      <c r="S62" s="160"/>
      <c r="T62" s="267"/>
      <c r="U62" s="267"/>
    </row>
    <row r="63" spans="1:23" s="231" customFormat="1" ht="17.25" customHeight="1" x14ac:dyDescent="0.2">
      <c r="A63" s="115"/>
      <c r="B63" s="391" t="s">
        <v>235</v>
      </c>
      <c r="C63" s="392"/>
      <c r="D63" s="392"/>
      <c r="E63" s="392"/>
      <c r="F63" s="392"/>
      <c r="G63" s="392"/>
      <c r="H63" s="392"/>
      <c r="I63" s="392"/>
      <c r="J63" s="393"/>
      <c r="K63" s="394" t="s">
        <v>236</v>
      </c>
      <c r="L63" s="394"/>
      <c r="M63" s="394"/>
      <c r="N63" s="394"/>
      <c r="O63" s="394"/>
      <c r="P63" s="394"/>
      <c r="Q63" s="394"/>
      <c r="R63" s="394"/>
      <c r="S63" s="160"/>
      <c r="T63" s="267"/>
      <c r="U63" s="267"/>
      <c r="V63" s="267"/>
      <c r="W63" s="267"/>
    </row>
    <row r="64" spans="1:23" s="231" customFormat="1" ht="17.25" customHeight="1" x14ac:dyDescent="0.2">
      <c r="A64" s="115"/>
      <c r="B64" s="391"/>
      <c r="C64" s="392"/>
      <c r="D64" s="392"/>
      <c r="E64" s="392"/>
      <c r="F64" s="392"/>
      <c r="G64" s="392"/>
      <c r="H64" s="392"/>
      <c r="I64" s="392"/>
      <c r="J64" s="393"/>
      <c r="K64" s="394"/>
      <c r="L64" s="394"/>
      <c r="M64" s="394"/>
      <c r="N64" s="394"/>
      <c r="O64" s="394"/>
      <c r="P64" s="394"/>
      <c r="Q64" s="394"/>
      <c r="R64" s="394"/>
      <c r="S64" s="160"/>
      <c r="T64" s="267"/>
      <c r="U64" s="267"/>
      <c r="V64" s="267"/>
      <c r="W64" s="267"/>
    </row>
    <row r="65" spans="1:24" s="231" customFormat="1" ht="17.25" customHeight="1" x14ac:dyDescent="0.2">
      <c r="A65" s="115"/>
      <c r="B65" s="293"/>
      <c r="C65" s="293"/>
      <c r="D65" s="293"/>
      <c r="E65" s="293"/>
      <c r="F65" s="293"/>
      <c r="G65" s="294"/>
      <c r="H65" s="294"/>
      <c r="I65" s="293"/>
      <c r="J65" s="293"/>
      <c r="K65" s="294"/>
      <c r="L65" s="294"/>
      <c r="M65" s="294"/>
      <c r="N65" s="293"/>
      <c r="O65" s="293"/>
      <c r="P65" s="294"/>
      <c r="Q65" s="294"/>
      <c r="R65" s="294"/>
      <c r="S65" s="160"/>
      <c r="T65" s="267">
        <f>160+120+156+150+120</f>
        <v>706</v>
      </c>
      <c r="U65" s="267"/>
      <c r="V65" s="267"/>
      <c r="W65" s="267"/>
    </row>
    <row r="66" spans="1:24" s="231" customFormat="1" ht="17.25" customHeight="1" x14ac:dyDescent="0.2">
      <c r="A66" s="115"/>
      <c r="B66" s="395" t="s">
        <v>237</v>
      </c>
      <c r="C66" s="396"/>
      <c r="D66" s="396"/>
      <c r="E66" s="397"/>
      <c r="F66" s="295"/>
      <c r="K66" s="293"/>
      <c r="L66" s="293"/>
      <c r="M66" s="293"/>
      <c r="N66" s="293"/>
      <c r="O66" s="293"/>
      <c r="P66" s="293"/>
      <c r="Q66" s="293"/>
      <c r="R66" s="293"/>
      <c r="S66" s="160"/>
      <c r="T66" s="267"/>
      <c r="U66" s="267"/>
      <c r="V66" s="267"/>
      <c r="W66" s="267"/>
    </row>
    <row r="67" spans="1:24" s="231" customFormat="1" ht="39.75" customHeight="1" x14ac:dyDescent="0.2">
      <c r="A67" s="115"/>
      <c r="B67" s="384" t="s">
        <v>238</v>
      </c>
      <c r="C67" s="385"/>
      <c r="D67" s="385"/>
      <c r="E67" s="386"/>
      <c r="F67" s="296"/>
      <c r="H67" s="297"/>
      <c r="K67" s="293"/>
      <c r="L67" s="293"/>
      <c r="M67" s="293"/>
      <c r="N67" s="293"/>
      <c r="O67" s="293"/>
      <c r="P67" s="293"/>
      <c r="Q67" s="293"/>
      <c r="R67" s="293"/>
      <c r="S67" s="160"/>
      <c r="T67" s="267"/>
      <c r="U67" s="267"/>
      <c r="V67" s="267"/>
      <c r="W67" s="267"/>
    </row>
    <row r="68" spans="1:24" s="231" customFormat="1" ht="42" customHeight="1" x14ac:dyDescent="0.2">
      <c r="A68" s="115"/>
      <c r="B68" s="298" t="s">
        <v>239</v>
      </c>
      <c r="C68" s="299" t="s">
        <v>240</v>
      </c>
      <c r="D68" s="300" t="s">
        <v>241</v>
      </c>
      <c r="E68" s="300" t="s">
        <v>242</v>
      </c>
      <c r="F68" s="258"/>
      <c r="K68" s="293"/>
      <c r="L68" s="293"/>
      <c r="M68" s="293"/>
      <c r="N68" s="293"/>
      <c r="O68" s="293"/>
      <c r="P68" s="293"/>
      <c r="Q68" s="293"/>
      <c r="R68" s="293"/>
      <c r="S68" s="293"/>
      <c r="T68" s="160"/>
      <c r="U68" s="267"/>
      <c r="V68" s="267"/>
      <c r="W68" s="267"/>
      <c r="X68" s="267"/>
    </row>
    <row r="69" spans="1:24" s="231" customFormat="1" ht="17.25" customHeight="1" x14ac:dyDescent="0.2">
      <c r="A69" s="115"/>
      <c r="B69" s="301" t="s">
        <v>243</v>
      </c>
      <c r="C69" s="302">
        <v>5.99</v>
      </c>
      <c r="D69" s="303">
        <v>0.33788377031950301</v>
      </c>
      <c r="E69" s="304">
        <v>1.7392729256737001</v>
      </c>
      <c r="F69" s="305"/>
      <c r="K69" s="293"/>
      <c r="L69" s="293"/>
      <c r="M69" s="293"/>
      <c r="N69" s="293"/>
      <c r="O69" s="293"/>
      <c r="P69" s="293"/>
      <c r="Q69" s="293"/>
      <c r="R69" s="293"/>
      <c r="S69" s="293"/>
      <c r="T69" s="160"/>
      <c r="U69" s="267"/>
      <c r="V69" s="267"/>
      <c r="W69" s="267"/>
      <c r="X69" s="267"/>
    </row>
    <row r="70" spans="1:24" s="231" customFormat="1" ht="17.25" customHeight="1" x14ac:dyDescent="0.2">
      <c r="A70" s="115"/>
      <c r="B70" s="301" t="s">
        <v>244</v>
      </c>
      <c r="C70" s="302">
        <v>5.35</v>
      </c>
      <c r="D70" s="303">
        <v>0.24573296064563299</v>
      </c>
      <c r="E70" s="304">
        <v>1.4165194906326199</v>
      </c>
      <c r="F70" s="305"/>
      <c r="K70" s="293"/>
      <c r="L70" s="293"/>
      <c r="M70" s="293"/>
      <c r="N70" s="293"/>
      <c r="O70" s="293"/>
      <c r="P70" s="293"/>
      <c r="Q70" s="293"/>
      <c r="R70" s="293"/>
      <c r="S70" s="293"/>
      <c r="T70" s="160"/>
      <c r="U70" s="267"/>
      <c r="V70" s="267"/>
      <c r="W70" s="267"/>
      <c r="X70" s="267"/>
    </row>
    <row r="71" spans="1:24" s="231" customFormat="1" ht="17.25" customHeight="1" x14ac:dyDescent="0.2">
      <c r="A71" s="115"/>
      <c r="B71" s="301" t="s">
        <v>245</v>
      </c>
      <c r="C71" s="302">
        <v>5.68</v>
      </c>
      <c r="D71" s="303">
        <v>0.29428324076742035</v>
      </c>
      <c r="E71" s="304">
        <v>1.75</v>
      </c>
      <c r="F71" s="305"/>
      <c r="K71" s="293"/>
      <c r="L71" s="293"/>
      <c r="M71" s="293"/>
      <c r="N71" s="293"/>
      <c r="O71" s="293"/>
      <c r="P71" s="293"/>
      <c r="Q71" s="293"/>
      <c r="R71" s="293"/>
      <c r="S71" s="293"/>
      <c r="T71" s="160"/>
      <c r="U71" s="267"/>
      <c r="V71" s="267"/>
      <c r="W71" s="267"/>
      <c r="X71" s="267"/>
    </row>
    <row r="72" spans="1:24" s="231" customFormat="1" ht="17.25" customHeight="1" x14ac:dyDescent="0.2">
      <c r="A72" s="115"/>
      <c r="B72" s="301" t="s">
        <v>246</v>
      </c>
      <c r="C72" s="306">
        <v>85.87</v>
      </c>
      <c r="D72" s="303">
        <v>0.25</v>
      </c>
      <c r="E72" s="307"/>
      <c r="F72" s="305"/>
      <c r="K72" s="293"/>
      <c r="L72" s="293"/>
      <c r="M72" s="293"/>
      <c r="N72" s="293"/>
      <c r="O72" s="293"/>
      <c r="P72" s="293"/>
      <c r="Q72" s="293"/>
      <c r="R72" s="293"/>
      <c r="S72" s="293"/>
      <c r="T72" s="160"/>
      <c r="U72" s="267"/>
      <c r="V72" s="267"/>
      <c r="W72" s="267"/>
      <c r="X72" s="267"/>
    </row>
    <row r="73" spans="1:24" s="231" customFormat="1" ht="17.25" customHeight="1" x14ac:dyDescent="0.2">
      <c r="A73" s="115"/>
      <c r="B73" s="301" t="s">
        <v>247</v>
      </c>
      <c r="C73" s="308">
        <v>0.09</v>
      </c>
      <c r="D73" s="309">
        <v>3.2515864004710397E-2</v>
      </c>
      <c r="E73" s="307"/>
      <c r="F73" s="305"/>
      <c r="K73" s="293"/>
      <c r="L73" s="293"/>
      <c r="M73" s="293"/>
      <c r="N73" s="293"/>
      <c r="O73" s="293"/>
      <c r="P73" s="293"/>
      <c r="Q73" s="293"/>
      <c r="R73" s="293"/>
      <c r="S73" s="293"/>
      <c r="T73" s="160">
        <f>4942+3288</f>
        <v>8230</v>
      </c>
      <c r="U73" s="267"/>
      <c r="V73" s="267"/>
      <c r="W73" s="267"/>
      <c r="X73" s="267"/>
    </row>
    <row r="74" spans="1:24" s="231" customFormat="1" ht="17.25" customHeight="1" x14ac:dyDescent="0.2">
      <c r="A74" s="115"/>
      <c r="B74" s="301" t="s">
        <v>248</v>
      </c>
      <c r="C74" s="308">
        <v>0.108</v>
      </c>
      <c r="D74" s="309">
        <v>0.04</v>
      </c>
      <c r="E74" s="307"/>
      <c r="F74" s="305"/>
      <c r="K74" s="293"/>
      <c r="L74" s="293"/>
      <c r="M74" s="293"/>
      <c r="N74" s="293"/>
      <c r="O74" s="293"/>
      <c r="P74" s="293"/>
      <c r="Q74" s="293"/>
      <c r="R74" s="293"/>
      <c r="S74" s="293"/>
      <c r="T74" s="160"/>
      <c r="U74" s="267"/>
      <c r="V74" s="267"/>
      <c r="W74" s="267"/>
      <c r="X74" s="267"/>
    </row>
    <row r="75" spans="1:24" s="231" customFormat="1" ht="17.25" customHeight="1" x14ac:dyDescent="0.2">
      <c r="A75" s="115"/>
      <c r="B75" s="301" t="s">
        <v>249</v>
      </c>
      <c r="C75" s="310">
        <v>84.87</v>
      </c>
      <c r="D75" s="309">
        <v>0.25</v>
      </c>
      <c r="E75" s="307"/>
      <c r="F75" s="305"/>
      <c r="K75" s="293"/>
      <c r="L75" s="293"/>
      <c r="M75" s="293"/>
      <c r="N75" s="293"/>
      <c r="O75" s="293"/>
      <c r="P75" s="293"/>
      <c r="Q75" s="293"/>
      <c r="R75" s="293"/>
      <c r="S75" s="293"/>
      <c r="T75" s="160"/>
      <c r="U75" s="267"/>
      <c r="V75" s="267"/>
      <c r="W75" s="267"/>
      <c r="X75" s="267"/>
    </row>
    <row r="76" spans="1:24" s="231" customFormat="1" ht="17.25" customHeight="1" x14ac:dyDescent="0.2">
      <c r="A76" s="115"/>
      <c r="B76" s="301" t="s">
        <v>250</v>
      </c>
      <c r="C76" s="308">
        <v>0</v>
      </c>
      <c r="D76" s="311">
        <v>0</v>
      </c>
      <c r="E76" s="307"/>
      <c r="F76" s="305"/>
      <c r="K76" s="293"/>
      <c r="L76" s="293"/>
      <c r="M76" s="293"/>
      <c r="N76" s="293"/>
      <c r="O76" s="293"/>
      <c r="P76" s="293"/>
      <c r="Q76" s="293"/>
      <c r="R76" s="293"/>
      <c r="S76" s="293"/>
      <c r="T76" s="160"/>
      <c r="U76" s="267"/>
      <c r="V76" s="267"/>
      <c r="W76" s="267"/>
      <c r="X76" s="267"/>
    </row>
    <row r="77" spans="1:24" s="231" customFormat="1" ht="17.25" customHeight="1" x14ac:dyDescent="0.2">
      <c r="A77" s="115"/>
      <c r="B77" s="301" t="s">
        <v>251</v>
      </c>
      <c r="C77" s="312">
        <v>0</v>
      </c>
      <c r="D77" s="309">
        <v>0</v>
      </c>
      <c r="E77" s="307"/>
      <c r="F77" s="305"/>
      <c r="K77" s="293"/>
      <c r="L77" s="293"/>
      <c r="M77" s="293"/>
      <c r="N77" s="293"/>
      <c r="O77" s="293"/>
      <c r="P77" s="293"/>
      <c r="Q77" s="293"/>
      <c r="R77" s="293"/>
      <c r="S77" s="293"/>
      <c r="T77" s="160"/>
      <c r="U77" s="267"/>
      <c r="V77" s="267"/>
      <c r="W77" s="267"/>
      <c r="X77" s="267"/>
    </row>
    <row r="78" spans="1:24" s="231" customFormat="1" ht="17.25" customHeight="1" x14ac:dyDescent="0.2">
      <c r="A78" s="115"/>
      <c r="B78" s="301" t="s">
        <v>252</v>
      </c>
      <c r="C78" s="308">
        <v>7.2999999999999995E-2</v>
      </c>
      <c r="D78" s="309">
        <v>7.0000000000000007E-2</v>
      </c>
      <c r="E78" s="307"/>
      <c r="F78" s="305"/>
      <c r="K78" s="293"/>
      <c r="L78" s="293"/>
      <c r="M78" s="293"/>
      <c r="N78" s="293"/>
      <c r="O78" s="293"/>
      <c r="P78" s="293"/>
      <c r="Q78" s="293"/>
      <c r="R78" s="293"/>
      <c r="S78" s="293"/>
      <c r="T78" s="160"/>
      <c r="U78" s="267"/>
      <c r="V78" s="267"/>
      <c r="W78" s="267"/>
      <c r="X78" s="267"/>
    </row>
    <row r="79" spans="1:24" s="231" customFormat="1" ht="17.25" customHeight="1" x14ac:dyDescent="0.2">
      <c r="A79" s="115"/>
      <c r="B79" s="301" t="s">
        <v>253</v>
      </c>
      <c r="C79" s="308">
        <v>0</v>
      </c>
      <c r="D79" s="309">
        <v>0</v>
      </c>
      <c r="E79" s="307"/>
      <c r="F79" s="305"/>
      <c r="K79" s="293"/>
      <c r="L79" s="293"/>
      <c r="M79" s="293"/>
      <c r="N79" s="293"/>
      <c r="O79" s="293"/>
      <c r="P79" s="293"/>
      <c r="Q79" s="293"/>
      <c r="R79" s="293"/>
      <c r="S79" s="293"/>
      <c r="T79" s="160"/>
      <c r="U79" s="267"/>
      <c r="V79" s="267"/>
      <c r="W79" s="267"/>
      <c r="X79" s="267"/>
    </row>
    <row r="80" spans="1:24" s="231" customFormat="1" ht="17.25" customHeight="1" x14ac:dyDescent="0.2">
      <c r="A80" s="115"/>
      <c r="B80" s="301" t="s">
        <v>254</v>
      </c>
      <c r="C80" s="308">
        <v>6.8000000000000005E-2</v>
      </c>
      <c r="D80" s="309">
        <v>4.5912143967298799E-2</v>
      </c>
      <c r="E80" s="307"/>
      <c r="F80" s="305"/>
      <c r="K80" s="293"/>
      <c r="L80" s="293"/>
      <c r="M80" s="293"/>
      <c r="N80" s="293"/>
      <c r="O80" s="293"/>
      <c r="P80" s="293"/>
      <c r="Q80" s="293"/>
      <c r="R80" s="293"/>
      <c r="S80" s="293"/>
      <c r="T80" s="160"/>
      <c r="U80" s="267"/>
      <c r="V80" s="267"/>
      <c r="W80" s="267"/>
      <c r="X80" s="267"/>
    </row>
    <row r="81" spans="1:24" s="231" customFormat="1" ht="17.25" customHeight="1" x14ac:dyDescent="0.2">
      <c r="A81" s="115"/>
      <c r="B81" s="301" t="s">
        <v>255</v>
      </c>
      <c r="C81" s="313">
        <v>0.108</v>
      </c>
      <c r="D81" s="309">
        <v>0.05</v>
      </c>
      <c r="E81" s="307"/>
      <c r="F81" s="305"/>
      <c r="K81" s="293"/>
      <c r="L81" s="293"/>
      <c r="M81" s="293"/>
      <c r="N81" s="293"/>
      <c r="O81" s="293"/>
      <c r="P81" s="293"/>
      <c r="Q81" s="293"/>
      <c r="R81" s="293"/>
      <c r="S81" s="293"/>
      <c r="T81" s="160"/>
      <c r="U81" s="267"/>
      <c r="V81" s="267"/>
      <c r="W81" s="267"/>
      <c r="X81" s="267"/>
    </row>
    <row r="82" spans="1:24" s="231" customFormat="1" ht="17.25" customHeight="1" x14ac:dyDescent="0.2">
      <c r="A82" s="115"/>
      <c r="B82" s="301" t="s">
        <v>256</v>
      </c>
      <c r="C82" s="314">
        <v>8.5000000000000006E-2</v>
      </c>
      <c r="D82" s="303">
        <v>3.0410024878763299E-2</v>
      </c>
      <c r="E82" s="307"/>
      <c r="F82" s="258"/>
      <c r="K82" s="293"/>
      <c r="L82" s="293"/>
      <c r="M82" s="293"/>
      <c r="N82" s="293"/>
      <c r="O82" s="293"/>
      <c r="P82" s="293"/>
      <c r="Q82" s="293"/>
      <c r="R82" s="293"/>
      <c r="S82" s="293"/>
      <c r="T82" s="160"/>
      <c r="U82" s="267"/>
      <c r="V82" s="267"/>
      <c r="W82" s="267"/>
      <c r="X82" s="267"/>
    </row>
    <row r="83" spans="1:24" s="231" customFormat="1" ht="17.25" customHeight="1" x14ac:dyDescent="0.2">
      <c r="A83" s="115"/>
      <c r="B83" s="301" t="s">
        <v>177</v>
      </c>
      <c r="C83" s="315"/>
      <c r="D83" s="303"/>
      <c r="E83" s="307"/>
      <c r="F83" s="293"/>
      <c r="G83" s="293"/>
      <c r="H83" s="293"/>
      <c r="I83" s="293"/>
      <c r="J83" s="293"/>
      <c r="K83" s="293"/>
      <c r="L83" s="293"/>
      <c r="M83" s="293"/>
      <c r="N83" s="293"/>
      <c r="O83" s="293"/>
      <c r="P83" s="293"/>
      <c r="Q83" s="293"/>
      <c r="R83" s="293"/>
      <c r="S83" s="160"/>
      <c r="T83" s="267"/>
      <c r="U83" s="267"/>
      <c r="V83" s="267"/>
      <c r="W83" s="267"/>
    </row>
    <row r="84" spans="1:24" s="267" customFormat="1" ht="15" customHeight="1" x14ac:dyDescent="0.2">
      <c r="A84" s="115"/>
      <c r="B84" s="387"/>
      <c r="C84" s="387"/>
      <c r="D84" s="387"/>
      <c r="E84" s="387"/>
      <c r="F84" s="258"/>
      <c r="G84" s="121"/>
      <c r="H84" s="121"/>
      <c r="I84" s="234"/>
      <c r="J84" s="387"/>
      <c r="K84" s="387"/>
      <c r="L84" s="121"/>
      <c r="M84" s="121"/>
      <c r="N84" s="387"/>
      <c r="O84" s="387"/>
      <c r="P84" s="387"/>
      <c r="Q84" s="387"/>
      <c r="R84" s="387"/>
    </row>
    <row r="85" spans="1:24" s="267" customFormat="1" ht="15" customHeight="1" x14ac:dyDescent="0.2">
      <c r="A85" s="115"/>
      <c r="B85" s="121"/>
      <c r="C85" s="121"/>
      <c r="D85" s="121"/>
      <c r="E85" s="121"/>
      <c r="F85" s="121"/>
      <c r="G85" s="258"/>
      <c r="H85" s="160"/>
    </row>
    <row r="86" spans="1:24" s="267" customFormat="1" ht="15" customHeight="1" x14ac:dyDescent="0.2">
      <c r="A86" s="115"/>
      <c r="B86" s="121"/>
      <c r="C86" s="121"/>
      <c r="D86" s="121"/>
      <c r="E86" s="121"/>
      <c r="F86" s="121"/>
      <c r="G86" s="258"/>
      <c r="H86" s="160"/>
    </row>
    <row r="87" spans="1:24" s="267" customFormat="1" ht="15" customHeight="1" x14ac:dyDescent="0.2">
      <c r="A87" s="115"/>
      <c r="B87" s="121"/>
      <c r="C87" s="121"/>
      <c r="D87" s="121"/>
      <c r="E87" s="121"/>
      <c r="F87" s="121">
        <f>536860-514730</f>
        <v>22130</v>
      </c>
      <c r="G87" s="258"/>
      <c r="H87" s="160"/>
      <c r="K87" s="316"/>
    </row>
    <row r="88" spans="1:24" s="267" customFormat="1" ht="15" customHeight="1" x14ac:dyDescent="0.2">
      <c r="A88" s="115"/>
      <c r="B88" s="121"/>
      <c r="C88" s="121"/>
      <c r="D88" s="121"/>
      <c r="E88" s="121"/>
      <c r="F88" s="121">
        <f>107655+F87</f>
        <v>129785</v>
      </c>
      <c r="G88" s="121"/>
      <c r="H88" s="160"/>
    </row>
    <row r="89" spans="1:24" s="267" customFormat="1" ht="15" customHeight="1" x14ac:dyDescent="0.2">
      <c r="A89" s="115"/>
      <c r="B89" s="121"/>
      <c r="C89" s="121"/>
      <c r="D89" s="121"/>
      <c r="E89" s="121"/>
      <c r="F89" s="121"/>
      <c r="G89" s="258"/>
      <c r="H89" s="160"/>
    </row>
    <row r="90" spans="1:24" s="267" customFormat="1" ht="15" customHeight="1" x14ac:dyDescent="0.2">
      <c r="A90" s="115"/>
      <c r="B90" s="121"/>
      <c r="C90" s="121"/>
      <c r="D90" s="317">
        <v>46041</v>
      </c>
      <c r="E90" s="121"/>
      <c r="F90" s="121"/>
      <c r="G90" s="258"/>
      <c r="H90" s="160"/>
    </row>
    <row r="91" spans="1:24" s="267" customFormat="1" ht="15" customHeight="1" x14ac:dyDescent="0.2">
      <c r="A91" s="115"/>
      <c r="B91" s="121"/>
      <c r="C91" s="121"/>
      <c r="D91" s="121" t="s">
        <v>257</v>
      </c>
      <c r="E91" s="167">
        <v>316076</v>
      </c>
      <c r="F91" s="167">
        <f>E91-E92</f>
        <v>10258</v>
      </c>
      <c r="G91" s="258"/>
      <c r="H91" s="160"/>
    </row>
    <row r="92" spans="1:24" s="267" customFormat="1" ht="15" customHeight="1" x14ac:dyDescent="0.2">
      <c r="A92" s="115"/>
      <c r="B92" s="121"/>
      <c r="C92" s="121"/>
      <c r="D92" s="121"/>
      <c r="E92" s="121">
        <v>305818</v>
      </c>
      <c r="F92" s="121"/>
      <c r="G92" s="258"/>
      <c r="H92" s="160"/>
    </row>
    <row r="93" spans="1:24" s="267" customFormat="1" ht="15" customHeight="1" x14ac:dyDescent="0.2">
      <c r="A93" s="115"/>
      <c r="B93" s="121"/>
      <c r="C93" s="121"/>
      <c r="D93" s="121"/>
      <c r="E93" s="121"/>
      <c r="F93" s="121"/>
      <c r="G93" s="318">
        <f>F91+F94</f>
        <v>164203</v>
      </c>
      <c r="H93" s="160"/>
    </row>
    <row r="94" spans="1:24" s="267" customFormat="1" ht="15" customHeight="1" x14ac:dyDescent="0.2">
      <c r="A94" s="115"/>
      <c r="B94" s="121"/>
      <c r="C94" s="121"/>
      <c r="D94" s="121" t="s">
        <v>258</v>
      </c>
      <c r="E94" s="121">
        <v>927800</v>
      </c>
      <c r="F94" s="121">
        <f>E94-E95</f>
        <v>153945</v>
      </c>
      <c r="G94" s="258"/>
      <c r="H94" s="160"/>
    </row>
    <row r="95" spans="1:24" s="267" customFormat="1" ht="15" customHeight="1" x14ac:dyDescent="0.2">
      <c r="A95" s="115"/>
      <c r="B95" s="121"/>
      <c r="C95" s="121"/>
      <c r="D95" s="121"/>
      <c r="E95" s="121">
        <v>773855</v>
      </c>
      <c r="F95" s="121"/>
      <c r="G95" s="258"/>
      <c r="H95" s="160"/>
      <c r="L95" s="319"/>
    </row>
    <row r="96" spans="1:24" s="267" customFormat="1" ht="15" customHeight="1" x14ac:dyDescent="0.2">
      <c r="A96" s="115"/>
      <c r="B96" s="121"/>
      <c r="C96" s="121"/>
      <c r="D96" s="121"/>
      <c r="E96" s="121"/>
      <c r="F96" s="121"/>
      <c r="G96" s="258"/>
      <c r="H96" s="160"/>
    </row>
    <row r="97" spans="1:12" s="267" customFormat="1" ht="15" customHeight="1" x14ac:dyDescent="0.2">
      <c r="A97" s="115"/>
      <c r="B97" s="121"/>
      <c r="C97" s="121"/>
      <c r="D97" s="121"/>
      <c r="E97" s="121"/>
      <c r="F97" s="121"/>
      <c r="G97" s="258"/>
      <c r="H97" s="160"/>
      <c r="L97" s="267">
        <f>513844+577215</f>
        <v>1091059</v>
      </c>
    </row>
    <row r="98" spans="1:12" s="267" customFormat="1" ht="15" customHeight="1" x14ac:dyDescent="0.2">
      <c r="A98" s="115"/>
      <c r="B98" s="121"/>
      <c r="C98" s="121"/>
      <c r="D98" s="121"/>
      <c r="E98" s="121"/>
      <c r="F98" s="121">
        <f>86</f>
        <v>86</v>
      </c>
      <c r="G98" s="258"/>
      <c r="H98" s="160"/>
    </row>
    <row r="99" spans="1:12" s="267" customFormat="1" ht="15" customHeight="1" x14ac:dyDescent="0.2">
      <c r="A99" s="115"/>
      <c r="B99" s="121"/>
      <c r="C99" s="121"/>
      <c r="D99" s="121"/>
      <c r="E99" s="121"/>
      <c r="F99" s="121"/>
      <c r="G99" s="258"/>
      <c r="H99" s="160"/>
    </row>
    <row r="100" spans="1:12" s="267" customFormat="1" ht="15" customHeight="1" x14ac:dyDescent="0.2">
      <c r="A100" s="115"/>
      <c r="B100" s="121"/>
      <c r="C100" s="121"/>
      <c r="D100" s="121"/>
      <c r="E100" s="121"/>
      <c r="F100" s="121"/>
      <c r="G100" s="258"/>
      <c r="H100" s="160"/>
    </row>
    <row r="101" spans="1:12" s="267" customFormat="1" ht="15" customHeight="1" x14ac:dyDescent="0.2">
      <c r="A101" s="115"/>
      <c r="B101" s="121"/>
      <c r="C101" s="121"/>
      <c r="D101" s="121"/>
      <c r="E101" s="121"/>
      <c r="F101" s="121">
        <f>728830-664139</f>
        <v>64691</v>
      </c>
      <c r="G101" s="258"/>
      <c r="H101" s="160"/>
    </row>
    <row r="102" spans="1:12" s="267" customFormat="1" ht="15" customHeight="1" x14ac:dyDescent="0.2">
      <c r="A102" s="115"/>
      <c r="B102" s="121"/>
      <c r="C102" s="121"/>
      <c r="D102" s="121"/>
      <c r="E102" s="121"/>
      <c r="F102" s="121"/>
      <c r="G102" s="258"/>
      <c r="H102" s="160"/>
    </row>
    <row r="103" spans="1:12" s="267" customFormat="1" ht="15" customHeight="1" x14ac:dyDescent="0.2">
      <c r="A103" s="115"/>
      <c r="B103" s="121"/>
      <c r="C103" s="121"/>
      <c r="D103" s="121"/>
      <c r="E103" s="121"/>
      <c r="F103" s="121">
        <f>728830-664139</f>
        <v>64691</v>
      </c>
      <c r="G103" s="258"/>
      <c r="H103" s="160"/>
    </row>
    <row r="104" spans="1:12" s="267" customFormat="1" ht="15" customHeight="1" x14ac:dyDescent="0.2">
      <c r="A104" s="115"/>
      <c r="B104" s="121"/>
      <c r="C104" s="121"/>
      <c r="D104" s="121"/>
      <c r="E104" s="121"/>
      <c r="F104" s="121"/>
      <c r="G104" s="258"/>
      <c r="H104" s="160"/>
    </row>
    <row r="105" spans="1:12" s="267" customFormat="1" ht="15" customHeight="1" x14ac:dyDescent="0.2">
      <c r="A105" s="115"/>
      <c r="B105" s="121"/>
      <c r="C105" s="121"/>
      <c r="D105" s="121"/>
      <c r="E105" s="121"/>
      <c r="F105" s="121"/>
      <c r="G105" s="258"/>
      <c r="H105" s="160"/>
    </row>
    <row r="106" spans="1:12" s="267" customFormat="1" ht="15" customHeight="1" x14ac:dyDescent="0.2">
      <c r="A106" s="115"/>
      <c r="B106" s="121"/>
      <c r="C106" s="121"/>
      <c r="D106" s="121"/>
      <c r="E106" s="121"/>
      <c r="F106" s="121"/>
      <c r="G106" s="258"/>
      <c r="H106" s="160"/>
    </row>
    <row r="107" spans="1:12" s="267" customFormat="1" ht="15" customHeight="1" x14ac:dyDescent="0.2">
      <c r="A107" s="115"/>
      <c r="B107" s="121"/>
      <c r="C107" s="121"/>
      <c r="D107" s="121"/>
      <c r="E107" s="121"/>
      <c r="F107" s="121"/>
      <c r="G107" s="258"/>
      <c r="H107" s="160"/>
    </row>
    <row r="108" spans="1:12" s="267" customFormat="1" ht="15" customHeight="1" x14ac:dyDescent="0.2">
      <c r="A108" s="115"/>
      <c r="B108" s="121"/>
      <c r="C108" s="121"/>
      <c r="D108" s="121"/>
      <c r="E108" s="121"/>
      <c r="F108" s="121"/>
      <c r="G108" s="258"/>
      <c r="H108" s="160"/>
    </row>
    <row r="109" spans="1:12" s="267" customFormat="1" ht="15" customHeight="1" x14ac:dyDescent="0.2">
      <c r="A109" s="115"/>
      <c r="B109" s="121"/>
      <c r="C109" s="121"/>
      <c r="D109" s="121"/>
      <c r="E109" s="121"/>
      <c r="F109" s="121"/>
      <c r="G109" s="258"/>
      <c r="H109" s="160"/>
    </row>
    <row r="110" spans="1:12" s="267" customFormat="1" ht="15" customHeight="1" x14ac:dyDescent="0.2">
      <c r="A110" s="115"/>
      <c r="B110" s="121"/>
      <c r="C110" s="121"/>
      <c r="D110" s="121"/>
      <c r="E110" s="121"/>
      <c r="F110" s="121"/>
      <c r="G110" s="258"/>
      <c r="H110" s="160"/>
    </row>
    <row r="111" spans="1:12" s="267" customFormat="1" ht="15" customHeight="1" x14ac:dyDescent="0.2">
      <c r="A111" s="115"/>
      <c r="B111" s="121"/>
      <c r="C111" s="121"/>
      <c r="D111" s="121"/>
      <c r="E111" s="121"/>
      <c r="F111" s="121"/>
      <c r="G111" s="258"/>
      <c r="H111" s="160"/>
    </row>
    <row r="112" spans="1:12" s="267" customFormat="1" ht="15" customHeight="1" x14ac:dyDescent="0.2">
      <c r="A112" s="115"/>
      <c r="B112" s="121"/>
      <c r="C112" s="121"/>
      <c r="D112" s="121"/>
      <c r="E112" s="121"/>
      <c r="F112" s="121"/>
      <c r="G112" s="258"/>
      <c r="H112" s="160"/>
    </row>
    <row r="113" spans="1:18" s="267" customFormat="1" ht="15" customHeight="1" x14ac:dyDescent="0.2">
      <c r="A113" s="115"/>
      <c r="B113" s="121"/>
      <c r="C113" s="121"/>
      <c r="D113" s="121"/>
      <c r="E113" s="121"/>
      <c r="F113" s="121"/>
      <c r="G113" s="258"/>
      <c r="H113" s="160"/>
    </row>
    <row r="114" spans="1:18" s="267" customFormat="1" ht="15" customHeight="1" x14ac:dyDescent="0.2">
      <c r="A114" s="115"/>
      <c r="B114" s="121"/>
      <c r="C114" s="121"/>
      <c r="D114" s="121"/>
      <c r="E114" s="121"/>
      <c r="F114" s="121"/>
      <c r="G114" s="258"/>
      <c r="H114" s="160"/>
    </row>
    <row r="115" spans="1:18" s="267" customFormat="1" ht="15" customHeight="1" x14ac:dyDescent="0.2">
      <c r="A115" s="115"/>
      <c r="B115" s="121"/>
      <c r="C115" s="121"/>
      <c r="D115" s="121"/>
      <c r="E115" s="121"/>
      <c r="F115" s="121"/>
      <c r="G115" s="258"/>
      <c r="H115" s="160"/>
    </row>
    <row r="116" spans="1:18" s="267" customFormat="1" ht="15" customHeight="1" x14ac:dyDescent="0.2">
      <c r="A116" s="115"/>
      <c r="B116" s="121"/>
      <c r="C116" s="121"/>
      <c r="D116" s="121"/>
      <c r="E116" s="121"/>
      <c r="F116" s="121"/>
      <c r="G116" s="258"/>
      <c r="H116" s="160"/>
    </row>
    <row r="117" spans="1:18" s="267" customFormat="1" ht="15" customHeight="1" x14ac:dyDescent="0.2">
      <c r="A117" s="115"/>
      <c r="B117" s="121"/>
      <c r="C117" s="121"/>
      <c r="D117" s="121"/>
      <c r="E117" s="121"/>
      <c r="F117" s="121"/>
      <c r="G117" s="258"/>
      <c r="H117" s="160"/>
    </row>
    <row r="118" spans="1:18" s="267" customFormat="1" ht="15" customHeight="1" x14ac:dyDescent="0.2">
      <c r="A118" s="115"/>
      <c r="B118" s="121"/>
      <c r="C118" s="121"/>
      <c r="D118" s="121"/>
      <c r="E118" s="121"/>
      <c r="F118" s="121"/>
      <c r="G118" s="258"/>
      <c r="H118" s="160"/>
    </row>
    <row r="119" spans="1:18" s="267" customFormat="1" ht="15" customHeight="1" x14ac:dyDescent="0.2">
      <c r="A119" s="115"/>
      <c r="B119" s="121"/>
      <c r="C119" s="121"/>
      <c r="D119" s="121"/>
      <c r="E119" s="121"/>
      <c r="F119" s="121"/>
      <c r="G119" s="258"/>
      <c r="H119" s="160"/>
    </row>
    <row r="120" spans="1:18" s="267" customFormat="1" ht="15" customHeight="1" x14ac:dyDescent="0.2">
      <c r="A120" s="115"/>
      <c r="B120" s="121"/>
      <c r="C120" s="121"/>
      <c r="D120" s="121"/>
      <c r="E120" s="121"/>
      <c r="F120" s="121"/>
      <c r="G120" s="258"/>
      <c r="H120" s="160"/>
    </row>
    <row r="121" spans="1:18" s="267" customFormat="1" ht="15" customHeight="1" x14ac:dyDescent="0.2">
      <c r="A121" s="115"/>
      <c r="B121" s="121"/>
      <c r="C121" s="121"/>
      <c r="D121" s="121"/>
      <c r="E121" s="121"/>
      <c r="F121" s="121"/>
      <c r="G121" s="258"/>
      <c r="H121" s="160"/>
    </row>
    <row r="122" spans="1:18" s="267" customFormat="1" ht="15" customHeight="1" x14ac:dyDescent="0.2">
      <c r="A122" s="115"/>
      <c r="B122" s="121"/>
      <c r="C122" s="121"/>
      <c r="D122" s="121"/>
      <c r="E122" s="121"/>
      <c r="F122" s="121"/>
      <c r="G122" s="258"/>
      <c r="H122" s="160"/>
    </row>
    <row r="123" spans="1:18" s="267" customFormat="1" ht="15" customHeight="1" x14ac:dyDescent="0.2">
      <c r="A123" s="115"/>
      <c r="B123" s="121"/>
      <c r="C123" s="121"/>
      <c r="D123" s="121"/>
      <c r="E123" s="121"/>
      <c r="F123" s="121"/>
      <c r="G123" s="258"/>
      <c r="H123" s="160"/>
    </row>
    <row r="124" spans="1:18" s="267" customFormat="1" ht="15" customHeight="1" x14ac:dyDescent="0.2">
      <c r="A124" s="115"/>
      <c r="B124" s="121"/>
      <c r="C124" s="121"/>
      <c r="D124" s="121"/>
      <c r="E124" s="121"/>
      <c r="F124" s="121"/>
      <c r="G124" s="258"/>
      <c r="H124" s="160"/>
    </row>
    <row r="125" spans="1:18" s="267" customFormat="1" ht="15" customHeight="1" x14ac:dyDescent="0.2">
      <c r="A125" s="115"/>
      <c r="B125" s="121"/>
      <c r="C125" s="121"/>
      <c r="D125" s="121"/>
      <c r="E125" s="121"/>
      <c r="F125" s="121"/>
      <c r="G125" s="258"/>
      <c r="H125" s="160"/>
    </row>
    <row r="126" spans="1:18" s="267" customFormat="1" ht="15" customHeight="1" x14ac:dyDescent="0.2">
      <c r="A126" s="115"/>
      <c r="B126" s="121"/>
      <c r="C126" s="121"/>
      <c r="D126" s="121"/>
      <c r="E126" s="121"/>
      <c r="F126" s="121"/>
      <c r="G126" s="258"/>
      <c r="H126" s="160"/>
    </row>
    <row r="127" spans="1:18" s="267" customFormat="1" ht="15" customHeight="1" x14ac:dyDescent="0.2">
      <c r="A127" s="115"/>
      <c r="B127" s="121"/>
      <c r="C127" s="121"/>
      <c r="D127" s="121"/>
      <c r="E127" s="121"/>
      <c r="F127" s="121"/>
      <c r="G127" s="258"/>
      <c r="H127" s="160"/>
      <c r="J127" s="258"/>
      <c r="K127" s="258"/>
      <c r="L127" s="121"/>
      <c r="M127" s="258"/>
      <c r="N127" s="258"/>
      <c r="O127" s="258"/>
      <c r="P127" s="258"/>
      <c r="Q127" s="121"/>
      <c r="R127" s="320"/>
    </row>
    <row r="128" spans="1:18" s="267" customFormat="1" ht="15" customHeight="1" x14ac:dyDescent="0.2">
      <c r="A128" s="115"/>
      <c r="B128" s="121"/>
      <c r="C128" s="121"/>
      <c r="D128" s="121"/>
      <c r="E128" s="121"/>
      <c r="F128" s="121"/>
      <c r="G128" s="258"/>
      <c r="H128" s="160"/>
      <c r="J128" s="258"/>
      <c r="K128" s="258"/>
      <c r="L128" s="121"/>
      <c r="M128" s="258"/>
      <c r="N128" s="258"/>
      <c r="O128" s="258"/>
      <c r="P128" s="258"/>
      <c r="Q128" s="321"/>
      <c r="R128" s="320"/>
    </row>
    <row r="129" spans="1:19" s="267" customFormat="1" ht="15" customHeight="1" x14ac:dyDescent="0.2">
      <c r="A129" s="115"/>
      <c r="B129" s="121"/>
      <c r="C129" s="121"/>
      <c r="D129" s="121"/>
      <c r="E129" s="121"/>
      <c r="F129" s="121"/>
      <c r="G129" s="258"/>
      <c r="H129" s="258"/>
      <c r="I129" s="257"/>
      <c r="J129" s="258"/>
      <c r="K129" s="258"/>
      <c r="L129" s="121"/>
      <c r="M129" s="258"/>
      <c r="N129" s="258"/>
      <c r="O129" s="258"/>
      <c r="P129" s="258"/>
      <c r="Q129" s="121"/>
      <c r="R129" s="320"/>
      <c r="S129" s="160"/>
    </row>
    <row r="130" spans="1:19" s="267" customFormat="1" ht="15" customHeight="1" x14ac:dyDescent="0.2">
      <c r="A130" s="115"/>
      <c r="B130" s="121"/>
      <c r="C130" s="121"/>
      <c r="D130" s="121"/>
      <c r="E130" s="121"/>
      <c r="F130" s="121"/>
      <c r="G130" s="258"/>
      <c r="H130" s="258"/>
      <c r="I130" s="257"/>
      <c r="J130" s="258"/>
      <c r="K130" s="258"/>
      <c r="L130" s="121"/>
      <c r="M130" s="258"/>
      <c r="N130" s="258"/>
      <c r="O130" s="258"/>
      <c r="P130" s="258"/>
      <c r="Q130" s="121"/>
      <c r="R130" s="121"/>
      <c r="S130" s="160"/>
    </row>
    <row r="131" spans="1:19" s="267" customFormat="1" ht="15" customHeight="1" x14ac:dyDescent="0.2">
      <c r="A131" s="115"/>
      <c r="B131" s="121"/>
      <c r="C131" s="121"/>
      <c r="D131" s="121"/>
      <c r="E131" s="121"/>
      <c r="F131" s="121"/>
      <c r="G131" s="258"/>
      <c r="H131" s="258"/>
      <c r="I131" s="257"/>
      <c r="J131" s="258"/>
      <c r="K131" s="258"/>
      <c r="L131" s="121"/>
      <c r="M131" s="258"/>
      <c r="N131" s="258"/>
      <c r="O131" s="258"/>
      <c r="P131" s="258"/>
      <c r="Q131" s="321"/>
      <c r="R131" s="121"/>
      <c r="S131" s="160"/>
    </row>
    <row r="132" spans="1:19" s="267" customFormat="1" ht="15" customHeight="1" x14ac:dyDescent="0.2">
      <c r="A132" s="115"/>
      <c r="B132" s="121"/>
      <c r="C132" s="121"/>
      <c r="D132" s="121"/>
      <c r="E132" s="121"/>
      <c r="F132" s="121"/>
      <c r="G132" s="258"/>
      <c r="H132" s="258"/>
      <c r="I132" s="257"/>
      <c r="J132" s="258"/>
      <c r="K132" s="258"/>
      <c r="L132" s="121"/>
      <c r="M132" s="258"/>
      <c r="N132" s="258"/>
      <c r="O132" s="258"/>
      <c r="P132" s="258"/>
      <c r="Q132" s="320"/>
      <c r="R132" s="121"/>
      <c r="S132" s="160"/>
    </row>
    <row r="133" spans="1:19" s="267" customFormat="1" ht="15" customHeight="1" x14ac:dyDescent="0.2">
      <c r="A133" s="115"/>
      <c r="B133" s="121"/>
      <c r="C133" s="121"/>
      <c r="D133" s="121"/>
      <c r="E133" s="121"/>
      <c r="F133" s="121"/>
      <c r="G133" s="258"/>
      <c r="H133" s="258"/>
      <c r="I133" s="257"/>
      <c r="J133" s="258"/>
      <c r="K133" s="258"/>
      <c r="L133" s="121"/>
      <c r="M133" s="258"/>
      <c r="N133" s="258"/>
      <c r="O133" s="258"/>
      <c r="P133" s="258"/>
      <c r="Q133" s="121"/>
      <c r="R133" s="121"/>
      <c r="S133" s="160"/>
    </row>
    <row r="134" spans="1:19" s="267" customFormat="1" ht="15" customHeight="1" x14ac:dyDescent="0.2">
      <c r="A134" s="115"/>
      <c r="B134" s="121"/>
      <c r="C134" s="121"/>
      <c r="D134" s="121"/>
      <c r="E134" s="121"/>
      <c r="F134" s="121"/>
      <c r="G134" s="258"/>
      <c r="H134" s="258"/>
      <c r="I134" s="257"/>
      <c r="J134" s="258"/>
      <c r="K134" s="258"/>
      <c r="L134" s="121"/>
      <c r="M134" s="258"/>
      <c r="N134" s="258"/>
      <c r="O134" s="258"/>
      <c r="P134" s="258"/>
      <c r="Q134" s="121"/>
      <c r="R134" s="121"/>
      <c r="S134" s="160"/>
    </row>
    <row r="135" spans="1:19" s="267" customFormat="1" ht="15" customHeight="1" x14ac:dyDescent="0.2">
      <c r="A135" s="115"/>
      <c r="B135" s="121"/>
      <c r="C135" s="121"/>
      <c r="D135" s="121"/>
      <c r="E135" s="121"/>
      <c r="F135" s="121"/>
      <c r="G135" s="258"/>
      <c r="H135" s="258"/>
      <c r="I135" s="257"/>
      <c r="J135" s="258"/>
      <c r="K135" s="258"/>
      <c r="L135" s="121"/>
      <c r="M135" s="258"/>
      <c r="N135" s="258"/>
      <c r="O135" s="258"/>
      <c r="P135" s="258"/>
      <c r="Q135" s="121"/>
      <c r="R135" s="121"/>
      <c r="S135" s="160"/>
    </row>
    <row r="136" spans="1:19" s="267" customFormat="1" ht="15" customHeight="1" x14ac:dyDescent="0.2">
      <c r="A136" s="115"/>
      <c r="B136" s="121"/>
      <c r="C136" s="121"/>
      <c r="D136" s="121"/>
      <c r="E136" s="121"/>
      <c r="F136" s="121"/>
      <c r="G136" s="258"/>
      <c r="H136" s="258"/>
      <c r="I136" s="257"/>
      <c r="J136" s="258"/>
      <c r="K136" s="258"/>
      <c r="L136" s="121"/>
      <c r="M136" s="258"/>
      <c r="N136" s="258"/>
      <c r="O136" s="258"/>
      <c r="P136" s="258"/>
      <c r="Q136" s="121"/>
      <c r="R136" s="121"/>
      <c r="S136" s="160"/>
    </row>
    <row r="137" spans="1:19" s="267" customFormat="1" ht="15" customHeight="1" x14ac:dyDescent="0.2">
      <c r="A137" s="115"/>
      <c r="B137" s="121"/>
      <c r="C137" s="121"/>
      <c r="D137" s="121"/>
      <c r="E137" s="121"/>
      <c r="F137" s="121"/>
      <c r="G137" s="258"/>
      <c r="H137" s="258"/>
      <c r="I137" s="257"/>
      <c r="J137" s="258"/>
      <c r="K137" s="258"/>
      <c r="L137" s="121"/>
      <c r="M137" s="258"/>
      <c r="N137" s="258"/>
      <c r="O137" s="258"/>
      <c r="P137" s="258"/>
      <c r="Q137" s="121"/>
      <c r="R137" s="121"/>
      <c r="S137" s="160"/>
    </row>
    <row r="138" spans="1:19" s="267" customFormat="1" ht="15" customHeight="1" x14ac:dyDescent="0.2">
      <c r="A138" s="115"/>
      <c r="B138" s="121"/>
      <c r="C138" s="121"/>
      <c r="D138" s="121"/>
      <c r="E138" s="121"/>
      <c r="F138" s="121"/>
      <c r="G138" s="258"/>
      <c r="H138" s="258"/>
      <c r="I138" s="257"/>
      <c r="J138" s="258"/>
      <c r="K138" s="258"/>
      <c r="L138" s="121"/>
      <c r="M138" s="258"/>
      <c r="N138" s="258"/>
      <c r="O138" s="258"/>
      <c r="P138" s="258"/>
      <c r="Q138" s="121"/>
      <c r="R138" s="121"/>
      <c r="S138" s="160"/>
    </row>
    <row r="139" spans="1:19" s="267" customFormat="1" ht="15" customHeight="1" x14ac:dyDescent="0.2">
      <c r="A139" s="115"/>
      <c r="B139" s="121"/>
      <c r="C139" s="121"/>
      <c r="D139" s="121"/>
      <c r="E139" s="121"/>
      <c r="F139" s="121"/>
      <c r="G139" s="258"/>
      <c r="H139" s="258"/>
      <c r="I139" s="257"/>
      <c r="J139" s="258"/>
      <c r="K139" s="258"/>
      <c r="L139" s="121"/>
      <c r="M139" s="258"/>
      <c r="N139" s="258"/>
      <c r="O139" s="258"/>
      <c r="P139" s="258"/>
      <c r="Q139" s="121"/>
      <c r="R139" s="121"/>
      <c r="S139" s="160"/>
    </row>
    <row r="140" spans="1:19" s="267" customFormat="1" ht="15" customHeight="1" x14ac:dyDescent="0.2">
      <c r="A140" s="115"/>
      <c r="B140" s="121"/>
      <c r="C140" s="121"/>
      <c r="D140" s="121"/>
      <c r="E140" s="121"/>
      <c r="F140" s="121"/>
      <c r="G140" s="258"/>
      <c r="H140" s="258"/>
      <c r="I140" s="257"/>
      <c r="J140" s="258"/>
      <c r="K140" s="258"/>
      <c r="L140" s="121"/>
      <c r="M140" s="258"/>
      <c r="N140" s="258"/>
      <c r="O140" s="258"/>
      <c r="P140" s="258"/>
      <c r="Q140" s="121"/>
      <c r="R140" s="121"/>
      <c r="S140" s="160"/>
    </row>
    <row r="141" spans="1:19" s="267" customFormat="1" ht="15" customHeight="1" x14ac:dyDescent="0.2">
      <c r="A141" s="115"/>
      <c r="B141" s="121"/>
      <c r="C141" s="121"/>
      <c r="D141" s="121"/>
      <c r="E141" s="121"/>
      <c r="F141" s="121"/>
      <c r="G141" s="258"/>
      <c r="H141" s="258"/>
      <c r="I141" s="257"/>
      <c r="J141" s="258"/>
      <c r="K141" s="258"/>
      <c r="L141" s="121"/>
      <c r="M141" s="258"/>
      <c r="N141" s="258"/>
      <c r="O141" s="258"/>
      <c r="P141" s="258"/>
      <c r="Q141" s="121"/>
      <c r="R141" s="121"/>
      <c r="S141" s="160"/>
    </row>
    <row r="142" spans="1:19" s="267" customFormat="1" x14ac:dyDescent="0.2">
      <c r="A142" s="115"/>
      <c r="B142" s="121"/>
      <c r="C142" s="121"/>
      <c r="D142" s="121"/>
      <c r="E142" s="121"/>
      <c r="F142" s="121"/>
      <c r="G142" s="258"/>
      <c r="H142" s="258"/>
      <c r="I142" s="257"/>
      <c r="J142" s="258"/>
      <c r="K142" s="258"/>
      <c r="L142" s="121"/>
      <c r="M142" s="258"/>
      <c r="N142" s="258"/>
      <c r="O142" s="258"/>
      <c r="P142" s="258"/>
      <c r="Q142" s="121"/>
      <c r="R142" s="121"/>
      <c r="S142" s="160"/>
    </row>
    <row r="143" spans="1:19" s="267" customFormat="1" x14ac:dyDescent="0.2">
      <c r="A143" s="115"/>
      <c r="B143" s="121"/>
      <c r="C143" s="121"/>
      <c r="D143" s="121"/>
      <c r="E143" s="121"/>
      <c r="F143" s="121"/>
      <c r="G143" s="258"/>
      <c r="H143" s="258"/>
      <c r="I143" s="257"/>
      <c r="J143" s="258"/>
      <c r="K143" s="258"/>
      <c r="L143" s="121"/>
      <c r="M143" s="258"/>
      <c r="N143" s="258"/>
      <c r="O143" s="258"/>
      <c r="P143" s="258"/>
      <c r="Q143" s="121"/>
      <c r="R143" s="121"/>
      <c r="S143" s="160"/>
    </row>
    <row r="144" spans="1:19" s="267" customFormat="1" x14ac:dyDescent="0.2">
      <c r="A144" s="115"/>
      <c r="B144" s="121"/>
      <c r="C144" s="121"/>
      <c r="D144" s="121"/>
      <c r="E144" s="121"/>
      <c r="F144" s="121"/>
      <c r="G144" s="258"/>
      <c r="H144" s="258"/>
      <c r="I144" s="257"/>
      <c r="J144" s="258"/>
      <c r="K144" s="258"/>
      <c r="L144" s="121"/>
      <c r="M144" s="258"/>
      <c r="N144" s="258"/>
      <c r="O144" s="258"/>
      <c r="P144" s="258"/>
      <c r="Q144" s="121"/>
      <c r="R144" s="121"/>
      <c r="S144" s="160"/>
    </row>
    <row r="145" spans="1:19" s="267" customFormat="1" x14ac:dyDescent="0.2">
      <c r="A145" s="115"/>
      <c r="B145" s="121"/>
      <c r="C145" s="121"/>
      <c r="D145" s="121"/>
      <c r="E145" s="121"/>
      <c r="F145" s="121"/>
      <c r="G145" s="258"/>
      <c r="H145" s="258"/>
      <c r="I145" s="257"/>
      <c r="J145" s="258"/>
      <c r="K145" s="258"/>
      <c r="L145" s="121"/>
      <c r="M145" s="258"/>
      <c r="N145" s="258"/>
      <c r="O145" s="258"/>
      <c r="P145" s="258"/>
      <c r="Q145" s="121"/>
      <c r="R145" s="121"/>
      <c r="S145" s="160"/>
    </row>
    <row r="146" spans="1:19" s="267" customFormat="1" x14ac:dyDescent="0.2">
      <c r="A146" s="115"/>
      <c r="B146" s="121"/>
      <c r="C146" s="121"/>
      <c r="D146" s="121"/>
      <c r="E146" s="121"/>
      <c r="F146" s="121"/>
      <c r="G146" s="258"/>
      <c r="H146" s="258"/>
      <c r="I146" s="257"/>
      <c r="J146" s="258"/>
      <c r="K146" s="258"/>
      <c r="L146" s="121"/>
      <c r="M146" s="258"/>
      <c r="N146" s="258"/>
      <c r="O146" s="258"/>
      <c r="P146" s="258"/>
      <c r="Q146" s="121"/>
      <c r="R146" s="121"/>
      <c r="S146" s="160"/>
    </row>
    <row r="147" spans="1:19" s="267" customFormat="1" x14ac:dyDescent="0.2">
      <c r="A147" s="115"/>
      <c r="B147" s="121"/>
      <c r="C147" s="121"/>
      <c r="D147" s="121"/>
      <c r="E147" s="121"/>
      <c r="F147" s="121"/>
      <c r="G147" s="258"/>
      <c r="H147" s="258"/>
      <c r="I147" s="257"/>
      <c r="J147" s="258"/>
      <c r="K147" s="258"/>
      <c r="L147" s="121"/>
      <c r="M147" s="258"/>
      <c r="N147" s="258"/>
      <c r="O147" s="258"/>
      <c r="P147" s="258"/>
      <c r="Q147" s="121"/>
      <c r="R147" s="121"/>
      <c r="S147" s="160"/>
    </row>
    <row r="148" spans="1:19" s="267" customFormat="1" x14ac:dyDescent="0.2">
      <c r="A148" s="115"/>
      <c r="B148" s="121"/>
      <c r="C148" s="121"/>
      <c r="D148" s="121"/>
      <c r="E148" s="121"/>
      <c r="F148" s="121"/>
      <c r="G148" s="258"/>
      <c r="H148" s="258"/>
      <c r="I148" s="257"/>
      <c r="J148" s="258"/>
      <c r="K148" s="258"/>
      <c r="L148" s="121"/>
      <c r="M148" s="258"/>
      <c r="N148" s="258"/>
      <c r="O148" s="258"/>
      <c r="P148" s="258"/>
      <c r="Q148" s="121"/>
      <c r="R148" s="121"/>
      <c r="S148" s="160"/>
    </row>
    <row r="149" spans="1:19" s="267" customFormat="1" x14ac:dyDescent="0.2">
      <c r="A149" s="115"/>
      <c r="B149" s="121"/>
      <c r="C149" s="121"/>
      <c r="D149" s="121"/>
      <c r="E149" s="121"/>
      <c r="F149" s="121"/>
      <c r="G149" s="258"/>
      <c r="H149" s="258"/>
      <c r="I149" s="257"/>
      <c r="J149" s="258"/>
      <c r="K149" s="258"/>
      <c r="L149" s="121"/>
      <c r="M149" s="258"/>
      <c r="N149" s="258"/>
      <c r="O149" s="258"/>
      <c r="P149" s="258"/>
      <c r="Q149" s="121"/>
      <c r="R149" s="121"/>
      <c r="S149" s="160"/>
    </row>
    <row r="150" spans="1:19" s="267" customFormat="1" x14ac:dyDescent="0.2">
      <c r="A150" s="115"/>
      <c r="B150" s="121"/>
      <c r="C150" s="121"/>
      <c r="D150" s="121"/>
      <c r="E150" s="121"/>
      <c r="F150" s="121"/>
      <c r="G150" s="258"/>
      <c r="H150" s="258"/>
      <c r="I150" s="257"/>
      <c r="J150" s="258"/>
      <c r="K150" s="258"/>
      <c r="L150" s="121"/>
      <c r="M150" s="258"/>
      <c r="N150" s="258"/>
      <c r="O150" s="258"/>
      <c r="P150" s="258"/>
      <c r="Q150" s="121"/>
      <c r="R150" s="121"/>
      <c r="S150" s="160"/>
    </row>
    <row r="151" spans="1:19" s="267" customFormat="1" x14ac:dyDescent="0.2">
      <c r="A151" s="115"/>
      <c r="B151" s="121"/>
      <c r="C151" s="121"/>
      <c r="D151" s="121"/>
      <c r="E151" s="121"/>
      <c r="F151" s="121"/>
      <c r="G151" s="258"/>
      <c r="H151" s="258"/>
      <c r="I151" s="257"/>
      <c r="J151" s="258"/>
      <c r="K151" s="258"/>
      <c r="L151" s="121"/>
      <c r="M151" s="258"/>
      <c r="N151" s="258"/>
      <c r="O151" s="258"/>
      <c r="P151" s="258"/>
      <c r="Q151" s="121"/>
      <c r="R151" s="121"/>
      <c r="S151" s="160"/>
    </row>
    <row r="152" spans="1:19" s="267" customFormat="1" x14ac:dyDescent="0.2">
      <c r="A152" s="115"/>
      <c r="B152" s="121"/>
      <c r="C152" s="121"/>
      <c r="D152" s="121"/>
      <c r="E152" s="121"/>
      <c r="F152" s="121"/>
      <c r="G152" s="258"/>
      <c r="H152" s="258"/>
      <c r="I152" s="257"/>
      <c r="J152" s="258"/>
      <c r="K152" s="258"/>
      <c r="L152" s="121"/>
      <c r="M152" s="258"/>
      <c r="N152" s="258"/>
      <c r="O152" s="258"/>
      <c r="P152" s="258"/>
      <c r="Q152" s="121"/>
      <c r="R152" s="121"/>
      <c r="S152" s="160"/>
    </row>
    <row r="153" spans="1:19" s="267" customFormat="1" x14ac:dyDescent="0.2">
      <c r="A153" s="115"/>
      <c r="B153" s="121"/>
      <c r="C153" s="121"/>
      <c r="D153" s="121"/>
      <c r="E153" s="121"/>
      <c r="F153" s="121"/>
      <c r="G153" s="258"/>
      <c r="H153" s="258"/>
      <c r="I153" s="257"/>
      <c r="J153" s="258"/>
      <c r="K153" s="258"/>
      <c r="L153" s="121"/>
      <c r="M153" s="258"/>
      <c r="N153" s="258"/>
      <c r="O153" s="258"/>
      <c r="P153" s="258"/>
      <c r="Q153" s="121"/>
      <c r="R153" s="121"/>
      <c r="S153" s="160"/>
    </row>
    <row r="154" spans="1:19" s="267" customFormat="1" x14ac:dyDescent="0.2">
      <c r="A154" s="115"/>
      <c r="B154" s="121"/>
      <c r="C154" s="121"/>
      <c r="D154" s="121"/>
      <c r="E154" s="121"/>
      <c r="F154" s="121"/>
      <c r="G154" s="258"/>
      <c r="H154" s="258"/>
      <c r="I154" s="257"/>
      <c r="J154" s="258"/>
      <c r="K154" s="258"/>
      <c r="L154" s="121"/>
      <c r="M154" s="258"/>
      <c r="N154" s="258"/>
      <c r="O154" s="258"/>
      <c r="P154" s="258"/>
      <c r="Q154" s="121"/>
      <c r="R154" s="121"/>
      <c r="S154" s="160"/>
    </row>
    <row r="155" spans="1:19" s="267" customFormat="1" x14ac:dyDescent="0.2">
      <c r="A155" s="115"/>
      <c r="B155" s="121"/>
      <c r="C155" s="121"/>
      <c r="D155" s="121"/>
      <c r="E155" s="121"/>
      <c r="F155" s="121"/>
      <c r="G155" s="258"/>
      <c r="H155" s="258"/>
      <c r="I155" s="257"/>
      <c r="J155" s="258"/>
      <c r="K155" s="258"/>
      <c r="L155" s="121"/>
      <c r="M155" s="258"/>
      <c r="N155" s="258"/>
      <c r="O155" s="258"/>
      <c r="P155" s="258"/>
      <c r="Q155" s="121"/>
      <c r="R155" s="121"/>
      <c r="S155" s="160"/>
    </row>
    <row r="156" spans="1:19" s="267" customFormat="1" x14ac:dyDescent="0.2">
      <c r="A156" s="115"/>
      <c r="B156" s="121"/>
      <c r="C156" s="121"/>
      <c r="D156" s="121"/>
      <c r="E156" s="121"/>
      <c r="F156" s="121"/>
      <c r="G156" s="258"/>
      <c r="H156" s="258"/>
      <c r="I156" s="257"/>
      <c r="J156" s="258"/>
      <c r="K156" s="258"/>
      <c r="L156" s="121"/>
      <c r="M156" s="258"/>
      <c r="N156" s="258"/>
      <c r="O156" s="258"/>
      <c r="P156" s="258"/>
      <c r="Q156" s="121"/>
      <c r="R156" s="121"/>
      <c r="S156" s="160"/>
    </row>
    <row r="157" spans="1:19" s="267" customFormat="1" x14ac:dyDescent="0.2">
      <c r="A157" s="115"/>
      <c r="B157" s="121"/>
      <c r="C157" s="121"/>
      <c r="D157" s="121"/>
      <c r="E157" s="121"/>
      <c r="F157" s="121"/>
      <c r="G157" s="258"/>
      <c r="H157" s="258"/>
      <c r="I157" s="257"/>
      <c r="J157" s="258"/>
      <c r="K157" s="258"/>
      <c r="L157" s="121"/>
      <c r="M157" s="258"/>
      <c r="N157" s="258"/>
      <c r="O157" s="258"/>
      <c r="P157" s="258"/>
      <c r="Q157" s="121"/>
      <c r="R157" s="121"/>
      <c r="S157" s="160"/>
    </row>
    <row r="158" spans="1:19" s="267" customFormat="1" x14ac:dyDescent="0.2">
      <c r="A158" s="115"/>
      <c r="B158" s="121"/>
      <c r="C158" s="121"/>
      <c r="D158" s="121"/>
      <c r="E158" s="121"/>
      <c r="F158" s="121"/>
      <c r="G158" s="258"/>
      <c r="H158" s="258"/>
      <c r="I158" s="257"/>
      <c r="J158" s="258"/>
      <c r="K158" s="258"/>
      <c r="L158" s="121"/>
      <c r="M158" s="258"/>
      <c r="N158" s="258"/>
      <c r="O158" s="258"/>
      <c r="P158" s="258"/>
      <c r="Q158" s="121"/>
      <c r="R158" s="121"/>
      <c r="S158" s="160"/>
    </row>
    <row r="159" spans="1:19" s="267" customFormat="1" x14ac:dyDescent="0.2">
      <c r="A159" s="115"/>
      <c r="B159" s="121"/>
      <c r="C159" s="121"/>
      <c r="D159" s="121"/>
      <c r="E159" s="121"/>
      <c r="F159" s="121"/>
      <c r="G159" s="258"/>
      <c r="H159" s="258"/>
      <c r="I159" s="257"/>
      <c r="J159" s="258"/>
      <c r="K159" s="258"/>
      <c r="L159" s="121"/>
      <c r="M159" s="258"/>
      <c r="N159" s="258"/>
      <c r="O159" s="258"/>
      <c r="P159" s="258"/>
      <c r="Q159" s="121"/>
      <c r="R159" s="121"/>
      <c r="S159" s="160"/>
    </row>
    <row r="160" spans="1:19" s="267" customFormat="1" x14ac:dyDescent="0.2">
      <c r="A160" s="115"/>
      <c r="B160" s="121"/>
      <c r="C160" s="121"/>
      <c r="D160" s="121"/>
      <c r="E160" s="121"/>
      <c r="F160" s="121"/>
      <c r="G160" s="258"/>
      <c r="H160" s="258"/>
      <c r="I160" s="257"/>
      <c r="J160" s="258"/>
      <c r="K160" s="258"/>
      <c r="L160" s="121"/>
      <c r="M160" s="258"/>
      <c r="N160" s="258"/>
      <c r="O160" s="258"/>
      <c r="P160" s="258"/>
      <c r="Q160" s="121"/>
      <c r="R160" s="121"/>
      <c r="S160" s="160"/>
    </row>
    <row r="161" spans="1:19" s="267" customFormat="1" x14ac:dyDescent="0.2">
      <c r="A161" s="115"/>
      <c r="B161" s="121"/>
      <c r="C161" s="121"/>
      <c r="D161" s="121"/>
      <c r="E161" s="121"/>
      <c r="F161" s="121"/>
      <c r="G161" s="258"/>
      <c r="H161" s="258"/>
      <c r="I161" s="257"/>
      <c r="J161" s="258"/>
      <c r="K161" s="258"/>
      <c r="L161" s="121"/>
      <c r="M161" s="258"/>
      <c r="N161" s="258"/>
      <c r="O161" s="258"/>
      <c r="P161" s="258"/>
      <c r="Q161" s="121"/>
      <c r="R161" s="121"/>
      <c r="S161" s="160"/>
    </row>
    <row r="162" spans="1:19" s="267" customFormat="1" x14ac:dyDescent="0.2">
      <c r="A162" s="115"/>
      <c r="B162" s="121"/>
      <c r="C162" s="121"/>
      <c r="D162" s="121"/>
      <c r="E162" s="121"/>
      <c r="F162" s="121"/>
      <c r="G162" s="258"/>
      <c r="H162" s="258"/>
      <c r="I162" s="257"/>
      <c r="J162" s="258"/>
      <c r="K162" s="258"/>
      <c r="L162" s="121"/>
      <c r="M162" s="258"/>
      <c r="N162" s="258"/>
      <c r="O162" s="258"/>
      <c r="P162" s="258"/>
      <c r="Q162" s="121"/>
      <c r="R162" s="121"/>
      <c r="S162" s="160"/>
    </row>
    <row r="163" spans="1:19" s="267" customFormat="1" x14ac:dyDescent="0.2">
      <c r="A163" s="115"/>
      <c r="B163" s="121"/>
      <c r="C163" s="121"/>
      <c r="D163" s="121"/>
      <c r="E163" s="121"/>
      <c r="F163" s="121"/>
      <c r="G163" s="258"/>
      <c r="H163" s="258"/>
      <c r="I163" s="257"/>
      <c r="J163" s="258"/>
      <c r="K163" s="258"/>
      <c r="L163" s="121"/>
      <c r="M163" s="258"/>
      <c r="N163" s="258"/>
      <c r="O163" s="258"/>
      <c r="P163" s="258"/>
      <c r="Q163" s="121"/>
      <c r="R163" s="121"/>
      <c r="S163" s="160"/>
    </row>
    <row r="164" spans="1:19" s="267" customFormat="1" x14ac:dyDescent="0.2">
      <c r="A164" s="115"/>
      <c r="B164" s="121"/>
      <c r="C164" s="121"/>
      <c r="D164" s="121"/>
      <c r="E164" s="121"/>
      <c r="F164" s="121"/>
      <c r="G164" s="258"/>
      <c r="H164" s="258"/>
      <c r="I164" s="257"/>
      <c r="J164" s="258"/>
      <c r="K164" s="258"/>
      <c r="L164" s="121"/>
      <c r="M164" s="258"/>
      <c r="N164" s="258"/>
      <c r="O164" s="258"/>
      <c r="P164" s="258"/>
      <c r="Q164" s="121"/>
      <c r="R164" s="121"/>
      <c r="S164" s="160"/>
    </row>
    <row r="165" spans="1:19" s="267" customFormat="1" x14ac:dyDescent="0.2">
      <c r="A165" s="115"/>
      <c r="B165" s="121"/>
      <c r="C165" s="121"/>
      <c r="D165" s="121"/>
      <c r="E165" s="121"/>
      <c r="F165" s="121"/>
      <c r="G165" s="258"/>
      <c r="H165" s="258"/>
      <c r="I165" s="257"/>
      <c r="J165" s="258"/>
      <c r="K165" s="258"/>
      <c r="L165" s="121"/>
      <c r="M165" s="258"/>
      <c r="N165" s="258"/>
      <c r="O165" s="258"/>
      <c r="P165" s="258"/>
      <c r="Q165" s="121"/>
      <c r="R165" s="121"/>
      <c r="S165" s="160"/>
    </row>
    <row r="166" spans="1:19" s="267" customFormat="1" x14ac:dyDescent="0.2">
      <c r="A166" s="115"/>
      <c r="B166" s="121"/>
      <c r="C166" s="121"/>
      <c r="D166" s="121"/>
      <c r="E166" s="121"/>
      <c r="F166" s="121"/>
      <c r="G166" s="258"/>
      <c r="H166" s="258"/>
      <c r="I166" s="257"/>
      <c r="J166" s="258"/>
      <c r="K166" s="258"/>
      <c r="L166" s="121"/>
      <c r="M166" s="258"/>
      <c r="N166" s="258"/>
      <c r="O166" s="258"/>
      <c r="P166" s="258"/>
      <c r="Q166" s="121"/>
      <c r="R166" s="121"/>
      <c r="S166" s="160"/>
    </row>
    <row r="167" spans="1:19" s="267" customFormat="1" x14ac:dyDescent="0.2">
      <c r="A167" s="115"/>
      <c r="B167" s="121"/>
      <c r="C167" s="121"/>
      <c r="D167" s="121"/>
      <c r="E167" s="121"/>
      <c r="F167" s="121"/>
      <c r="G167" s="258"/>
      <c r="H167" s="258"/>
      <c r="I167" s="257"/>
      <c r="J167" s="258"/>
      <c r="K167" s="258"/>
      <c r="L167" s="121"/>
      <c r="M167" s="258"/>
      <c r="N167" s="258"/>
      <c r="O167" s="258"/>
      <c r="P167" s="258"/>
      <c r="Q167" s="121"/>
      <c r="R167" s="121"/>
      <c r="S167" s="160"/>
    </row>
    <row r="168" spans="1:19" s="267" customFormat="1" x14ac:dyDescent="0.2">
      <c r="A168" s="115"/>
      <c r="B168" s="121"/>
      <c r="C168" s="121"/>
      <c r="D168" s="121"/>
      <c r="E168" s="121"/>
      <c r="F168" s="121"/>
      <c r="G168" s="258"/>
      <c r="H168" s="258"/>
      <c r="I168" s="257"/>
      <c r="J168" s="258"/>
      <c r="K168" s="258"/>
      <c r="L168" s="121"/>
      <c r="M168" s="258"/>
      <c r="N168" s="258"/>
      <c r="O168" s="258"/>
      <c r="P168" s="258"/>
      <c r="Q168" s="322"/>
      <c r="R168" s="121"/>
      <c r="S168" s="160"/>
    </row>
    <row r="169" spans="1:19" s="267" customFormat="1" x14ac:dyDescent="0.2">
      <c r="A169" s="115"/>
      <c r="B169" s="121"/>
      <c r="C169" s="121"/>
      <c r="D169" s="121"/>
      <c r="E169" s="121"/>
      <c r="F169" s="121"/>
      <c r="G169" s="258"/>
      <c r="H169" s="258"/>
      <c r="I169" s="257"/>
      <c r="J169" s="258"/>
      <c r="K169" s="258"/>
      <c r="L169" s="121"/>
      <c r="M169" s="258"/>
      <c r="N169" s="258"/>
      <c r="O169" s="258"/>
      <c r="P169" s="258"/>
      <c r="Q169" s="121"/>
      <c r="R169" s="121"/>
      <c r="S169" s="160"/>
    </row>
    <row r="170" spans="1:19" s="267" customFormat="1" x14ac:dyDescent="0.2">
      <c r="A170" s="115"/>
      <c r="B170" s="121"/>
      <c r="C170" s="121"/>
      <c r="D170" s="121"/>
      <c r="E170" s="121"/>
      <c r="F170" s="121"/>
      <c r="G170" s="258"/>
      <c r="H170" s="258"/>
      <c r="I170" s="257"/>
      <c r="J170" s="258"/>
      <c r="K170" s="258"/>
      <c r="L170" s="121"/>
      <c r="M170" s="258"/>
      <c r="N170" s="258"/>
      <c r="O170" s="258"/>
      <c r="P170" s="258"/>
      <c r="Q170" s="121"/>
      <c r="R170" s="121"/>
      <c r="S170" s="160"/>
    </row>
    <row r="171" spans="1:19" s="267" customFormat="1" x14ac:dyDescent="0.2">
      <c r="A171" s="115"/>
      <c r="B171" s="121"/>
      <c r="C171" s="121"/>
      <c r="D171" s="121"/>
      <c r="E171" s="121"/>
      <c r="F171" s="121"/>
      <c r="G171" s="258"/>
      <c r="H171" s="258"/>
      <c r="I171" s="257"/>
      <c r="J171" s="258"/>
      <c r="K171" s="258"/>
      <c r="L171" s="121"/>
      <c r="M171" s="258"/>
      <c r="N171" s="258"/>
      <c r="O171" s="258"/>
      <c r="P171" s="258"/>
      <c r="Q171" s="121"/>
      <c r="R171" s="121"/>
      <c r="S171" s="160"/>
    </row>
    <row r="172" spans="1:19" s="267" customFormat="1" x14ac:dyDescent="0.2">
      <c r="A172" s="115"/>
      <c r="B172" s="121"/>
      <c r="C172" s="121"/>
      <c r="D172" s="121"/>
      <c r="E172" s="121"/>
      <c r="F172" s="121"/>
      <c r="G172" s="258"/>
      <c r="H172" s="258"/>
      <c r="I172" s="257"/>
      <c r="J172" s="258"/>
      <c r="K172" s="258"/>
      <c r="L172" s="121"/>
      <c r="M172" s="258"/>
      <c r="N172" s="258"/>
      <c r="O172" s="258"/>
      <c r="P172" s="258"/>
      <c r="Q172" s="121"/>
      <c r="R172" s="121"/>
      <c r="S172" s="160"/>
    </row>
    <row r="173" spans="1:19" s="267" customFormat="1" x14ac:dyDescent="0.2">
      <c r="A173" s="115"/>
      <c r="B173" s="121"/>
      <c r="C173" s="121"/>
      <c r="D173" s="121"/>
      <c r="E173" s="121"/>
      <c r="F173" s="121"/>
      <c r="G173" s="258"/>
      <c r="H173" s="258"/>
      <c r="I173" s="257"/>
      <c r="J173" s="258"/>
      <c r="K173" s="258"/>
      <c r="L173" s="121"/>
      <c r="M173" s="258"/>
      <c r="N173" s="258"/>
      <c r="O173" s="258"/>
      <c r="P173" s="258"/>
      <c r="Q173" s="121"/>
      <c r="R173" s="121"/>
      <c r="S173" s="160"/>
    </row>
    <row r="174" spans="1:19" s="267" customFormat="1" x14ac:dyDescent="0.2">
      <c r="A174" s="115"/>
      <c r="B174" s="121"/>
      <c r="C174" s="121"/>
      <c r="D174" s="121"/>
      <c r="E174" s="121"/>
      <c r="F174" s="121"/>
      <c r="G174" s="258"/>
      <c r="H174" s="258"/>
      <c r="I174" s="257"/>
      <c r="J174" s="258"/>
      <c r="K174" s="258"/>
      <c r="L174" s="121"/>
      <c r="M174" s="258"/>
      <c r="N174" s="258"/>
      <c r="O174" s="258"/>
      <c r="P174" s="258"/>
      <c r="Q174" s="121"/>
      <c r="R174" s="121"/>
      <c r="S174" s="160"/>
    </row>
    <row r="175" spans="1:19" s="267" customFormat="1" x14ac:dyDescent="0.2">
      <c r="A175" s="115"/>
      <c r="B175" s="121"/>
      <c r="C175" s="121"/>
      <c r="D175" s="121"/>
      <c r="E175" s="121"/>
      <c r="F175" s="121"/>
      <c r="G175" s="258"/>
      <c r="H175" s="258"/>
      <c r="I175" s="257"/>
      <c r="J175" s="258"/>
      <c r="K175" s="258"/>
      <c r="L175" s="121"/>
      <c r="M175" s="258"/>
      <c r="N175" s="258"/>
      <c r="O175" s="258"/>
      <c r="P175" s="258"/>
      <c r="Q175" s="121"/>
      <c r="R175" s="121"/>
      <c r="S175" s="160"/>
    </row>
    <row r="176" spans="1:19" s="267" customFormat="1" x14ac:dyDescent="0.2">
      <c r="A176" s="115"/>
      <c r="B176" s="121"/>
      <c r="C176" s="121"/>
      <c r="D176" s="121"/>
      <c r="E176" s="121"/>
      <c r="F176" s="121"/>
      <c r="G176" s="258"/>
      <c r="H176" s="258"/>
      <c r="I176" s="257"/>
      <c r="J176" s="258"/>
      <c r="K176" s="258"/>
      <c r="L176" s="121"/>
      <c r="M176" s="258"/>
      <c r="N176" s="258"/>
      <c r="O176" s="258"/>
      <c r="P176" s="258"/>
      <c r="Q176" s="121"/>
      <c r="R176" s="121"/>
      <c r="S176" s="160"/>
    </row>
    <row r="177" spans="1:19" s="267" customFormat="1" x14ac:dyDescent="0.2">
      <c r="A177" s="115"/>
      <c r="B177" s="121"/>
      <c r="C177" s="121"/>
      <c r="D177" s="121"/>
      <c r="E177" s="121"/>
      <c r="F177" s="121"/>
      <c r="G177" s="258"/>
      <c r="H177" s="258"/>
      <c r="I177" s="257"/>
      <c r="J177" s="258"/>
      <c r="K177" s="258"/>
      <c r="L177" s="121"/>
      <c r="M177" s="258"/>
      <c r="N177" s="258"/>
      <c r="O177" s="258"/>
      <c r="P177" s="258"/>
      <c r="Q177" s="121"/>
      <c r="R177" s="121"/>
      <c r="S177" s="160"/>
    </row>
    <row r="178" spans="1:19" s="267" customFormat="1" x14ac:dyDescent="0.2">
      <c r="A178" s="115"/>
      <c r="B178" s="121"/>
      <c r="C178" s="121"/>
      <c r="D178" s="121"/>
      <c r="E178" s="121"/>
      <c r="F178" s="121"/>
      <c r="G178" s="258"/>
      <c r="H178" s="258"/>
      <c r="I178" s="257"/>
      <c r="J178" s="258"/>
      <c r="K178" s="258"/>
      <c r="L178" s="121"/>
      <c r="M178" s="258"/>
      <c r="N178" s="258"/>
      <c r="O178" s="258"/>
      <c r="P178" s="258"/>
      <c r="Q178" s="121"/>
      <c r="R178" s="121"/>
      <c r="S178" s="160"/>
    </row>
    <row r="179" spans="1:19" s="267" customFormat="1" x14ac:dyDescent="0.2">
      <c r="A179" s="115"/>
      <c r="B179" s="121"/>
      <c r="C179" s="121"/>
      <c r="D179" s="121"/>
      <c r="E179" s="121"/>
      <c r="F179" s="121"/>
      <c r="G179" s="258"/>
      <c r="H179" s="258"/>
      <c r="I179" s="257"/>
      <c r="J179" s="258"/>
      <c r="K179" s="258"/>
      <c r="L179" s="121"/>
      <c r="M179" s="258"/>
      <c r="N179" s="258"/>
      <c r="O179" s="258"/>
      <c r="P179" s="258"/>
      <c r="Q179" s="121"/>
      <c r="R179" s="121"/>
      <c r="S179" s="160"/>
    </row>
    <row r="180" spans="1:19" s="267" customFormat="1" x14ac:dyDescent="0.2">
      <c r="A180" s="115"/>
      <c r="B180" s="121"/>
      <c r="C180" s="121"/>
      <c r="D180" s="121"/>
      <c r="E180" s="121"/>
      <c r="F180" s="121"/>
      <c r="G180" s="258"/>
      <c r="H180" s="258"/>
      <c r="I180" s="257"/>
      <c r="J180" s="258"/>
      <c r="K180" s="258"/>
      <c r="L180" s="121"/>
      <c r="M180" s="258"/>
      <c r="N180" s="258"/>
      <c r="O180" s="258"/>
      <c r="P180" s="258"/>
      <c r="Q180" s="121"/>
      <c r="R180" s="121"/>
      <c r="S180" s="160"/>
    </row>
    <row r="181" spans="1:19" s="267" customFormat="1" x14ac:dyDescent="0.2">
      <c r="A181" s="115"/>
      <c r="B181" s="121"/>
      <c r="C181" s="121"/>
      <c r="D181" s="121"/>
      <c r="E181" s="121"/>
      <c r="F181" s="121"/>
      <c r="G181" s="258"/>
      <c r="H181" s="258"/>
      <c r="I181" s="257"/>
      <c r="J181" s="258"/>
      <c r="K181" s="258"/>
      <c r="L181" s="121"/>
      <c r="M181" s="258"/>
      <c r="N181" s="258"/>
      <c r="O181" s="258"/>
      <c r="P181" s="258"/>
      <c r="Q181" s="121"/>
      <c r="R181" s="121"/>
      <c r="S181" s="160"/>
    </row>
    <row r="182" spans="1:19" s="267" customFormat="1" x14ac:dyDescent="0.2">
      <c r="A182" s="115"/>
      <c r="B182" s="121"/>
      <c r="C182" s="121"/>
      <c r="D182" s="121"/>
      <c r="E182" s="121"/>
      <c r="F182" s="121"/>
      <c r="G182" s="258"/>
      <c r="H182" s="258"/>
      <c r="I182" s="257"/>
      <c r="J182" s="258"/>
      <c r="K182" s="258"/>
      <c r="L182" s="121"/>
      <c r="M182" s="258"/>
      <c r="N182" s="258"/>
      <c r="O182" s="258"/>
      <c r="P182" s="258"/>
      <c r="Q182" s="121"/>
      <c r="R182" s="121"/>
      <c r="S182" s="160"/>
    </row>
    <row r="183" spans="1:19" s="267" customFormat="1" x14ac:dyDescent="0.2">
      <c r="A183" s="115"/>
      <c r="B183" s="121"/>
      <c r="C183" s="121"/>
      <c r="D183" s="121"/>
      <c r="E183" s="121"/>
      <c r="F183" s="121"/>
      <c r="G183" s="258"/>
      <c r="H183" s="258"/>
      <c r="I183" s="257"/>
      <c r="J183" s="258"/>
      <c r="K183" s="258"/>
      <c r="L183" s="121"/>
      <c r="M183" s="258"/>
      <c r="N183" s="258"/>
      <c r="O183" s="258"/>
      <c r="P183" s="258"/>
      <c r="Q183" s="121"/>
      <c r="R183" s="121"/>
      <c r="S183" s="160"/>
    </row>
    <row r="184" spans="1:19" s="267" customFormat="1" x14ac:dyDescent="0.2">
      <c r="A184" s="115"/>
      <c r="B184" s="121"/>
      <c r="C184" s="121"/>
      <c r="D184" s="121"/>
      <c r="E184" s="121"/>
      <c r="F184" s="121"/>
      <c r="G184" s="258"/>
      <c r="H184" s="258"/>
      <c r="I184" s="257"/>
      <c r="J184" s="258"/>
      <c r="K184" s="258"/>
      <c r="L184" s="121"/>
      <c r="M184" s="258"/>
      <c r="N184" s="258"/>
      <c r="O184" s="258"/>
      <c r="P184" s="258"/>
      <c r="Q184" s="121"/>
      <c r="R184" s="121"/>
      <c r="S184" s="160"/>
    </row>
    <row r="185" spans="1:19" s="267" customFormat="1" x14ac:dyDescent="0.2">
      <c r="A185" s="115"/>
      <c r="B185" s="121"/>
      <c r="C185" s="121"/>
      <c r="D185" s="121"/>
      <c r="E185" s="121"/>
      <c r="F185" s="121"/>
      <c r="G185" s="258"/>
      <c r="H185" s="258"/>
      <c r="I185" s="257"/>
      <c r="J185" s="258"/>
      <c r="K185" s="258"/>
      <c r="L185" s="121"/>
      <c r="M185" s="258"/>
      <c r="N185" s="258"/>
      <c r="O185" s="258"/>
      <c r="P185" s="258"/>
      <c r="Q185" s="121"/>
      <c r="R185" s="121"/>
      <c r="S185" s="160"/>
    </row>
    <row r="186" spans="1:19" s="267" customFormat="1" x14ac:dyDescent="0.2">
      <c r="A186" s="115"/>
      <c r="B186" s="121"/>
      <c r="C186" s="121"/>
      <c r="D186" s="121"/>
      <c r="E186" s="121"/>
      <c r="F186" s="121"/>
      <c r="G186" s="258"/>
      <c r="H186" s="258"/>
      <c r="I186" s="257"/>
      <c r="J186" s="258"/>
      <c r="K186" s="258"/>
      <c r="L186" s="121"/>
      <c r="M186" s="258"/>
      <c r="N186" s="258"/>
      <c r="O186" s="258"/>
      <c r="P186" s="258"/>
      <c r="Q186" s="121"/>
      <c r="R186" s="121"/>
      <c r="S186" s="160"/>
    </row>
    <row r="187" spans="1:19" s="267" customFormat="1" x14ac:dyDescent="0.2">
      <c r="A187" s="115"/>
      <c r="B187" s="121"/>
      <c r="C187" s="121"/>
      <c r="D187" s="121"/>
      <c r="E187" s="121"/>
      <c r="F187" s="121"/>
      <c r="G187" s="258"/>
      <c r="H187" s="258"/>
      <c r="I187" s="257"/>
      <c r="J187" s="258"/>
      <c r="K187" s="258"/>
      <c r="L187" s="121"/>
      <c r="M187" s="258"/>
      <c r="N187" s="258"/>
      <c r="O187" s="258"/>
      <c r="P187" s="258"/>
      <c r="Q187" s="121"/>
      <c r="R187" s="121"/>
      <c r="S187" s="160"/>
    </row>
    <row r="188" spans="1:19" s="267" customFormat="1" x14ac:dyDescent="0.2">
      <c r="A188" s="115"/>
      <c r="B188" s="121"/>
      <c r="C188" s="121"/>
      <c r="D188" s="121"/>
      <c r="E188" s="121"/>
      <c r="F188" s="121"/>
      <c r="G188" s="258"/>
      <c r="H188" s="258"/>
      <c r="I188" s="257"/>
      <c r="J188" s="258"/>
      <c r="K188" s="258"/>
      <c r="L188" s="121"/>
      <c r="M188" s="258"/>
      <c r="N188" s="258"/>
      <c r="O188" s="258"/>
      <c r="P188" s="258"/>
      <c r="Q188" s="121"/>
      <c r="R188" s="121"/>
      <c r="S188" s="160"/>
    </row>
    <row r="189" spans="1:19" s="267" customFormat="1" x14ac:dyDescent="0.2">
      <c r="A189" s="115"/>
      <c r="B189" s="121"/>
      <c r="C189" s="121"/>
      <c r="D189" s="121"/>
      <c r="E189" s="121"/>
      <c r="F189" s="121"/>
      <c r="G189" s="258"/>
      <c r="H189" s="258"/>
      <c r="I189" s="257"/>
      <c r="J189" s="258"/>
      <c r="K189" s="258"/>
      <c r="L189" s="121"/>
      <c r="M189" s="258"/>
      <c r="N189" s="258"/>
      <c r="O189" s="258"/>
      <c r="P189" s="258"/>
      <c r="Q189" s="121"/>
      <c r="R189" s="121"/>
      <c r="S189" s="160"/>
    </row>
    <row r="190" spans="1:19" s="267" customFormat="1" x14ac:dyDescent="0.2">
      <c r="A190" s="115"/>
      <c r="B190" s="121"/>
      <c r="C190" s="121"/>
      <c r="D190" s="121"/>
      <c r="E190" s="121"/>
      <c r="F190" s="121"/>
      <c r="G190" s="258"/>
      <c r="H190" s="258"/>
      <c r="I190" s="257"/>
      <c r="J190" s="258"/>
      <c r="K190" s="258"/>
      <c r="L190" s="121"/>
      <c r="M190" s="258"/>
      <c r="N190" s="258"/>
      <c r="O190" s="258"/>
      <c r="P190" s="258"/>
      <c r="Q190" s="121"/>
      <c r="R190" s="121"/>
      <c r="S190" s="160"/>
    </row>
    <row r="191" spans="1:19" s="267" customFormat="1" x14ac:dyDescent="0.2">
      <c r="A191" s="115"/>
      <c r="B191" s="121"/>
      <c r="C191" s="121"/>
      <c r="D191" s="121"/>
      <c r="E191" s="121"/>
      <c r="F191" s="121"/>
      <c r="G191" s="258"/>
      <c r="H191" s="258"/>
      <c r="I191" s="257"/>
      <c r="J191" s="258"/>
      <c r="K191" s="258"/>
      <c r="L191" s="121"/>
      <c r="M191" s="258"/>
      <c r="N191" s="258"/>
      <c r="O191" s="258"/>
      <c r="P191" s="258"/>
      <c r="Q191" s="121"/>
      <c r="R191" s="121"/>
      <c r="S191" s="160"/>
    </row>
    <row r="192" spans="1:19" s="267" customFormat="1" x14ac:dyDescent="0.2">
      <c r="A192" s="115"/>
      <c r="B192" s="121"/>
      <c r="C192" s="121"/>
      <c r="D192" s="121"/>
      <c r="E192" s="121"/>
      <c r="F192" s="121"/>
      <c r="G192" s="258"/>
      <c r="H192" s="258"/>
      <c r="I192" s="257"/>
      <c r="J192" s="258"/>
      <c r="K192" s="258"/>
      <c r="L192" s="121"/>
      <c r="M192" s="258"/>
      <c r="N192" s="258"/>
      <c r="O192" s="258"/>
      <c r="P192" s="258"/>
      <c r="Q192" s="121"/>
      <c r="R192" s="121"/>
      <c r="S192" s="160"/>
    </row>
    <row r="193" spans="1:19" s="267" customFormat="1" x14ac:dyDescent="0.2">
      <c r="A193" s="115"/>
      <c r="B193" s="121"/>
      <c r="C193" s="121"/>
      <c r="D193" s="121"/>
      <c r="E193" s="121"/>
      <c r="F193" s="121"/>
      <c r="G193" s="258"/>
      <c r="H193" s="258"/>
      <c r="I193" s="257"/>
      <c r="J193" s="258"/>
      <c r="K193" s="258"/>
      <c r="L193" s="121"/>
      <c r="M193" s="258"/>
      <c r="N193" s="258"/>
      <c r="O193" s="258"/>
      <c r="P193" s="258"/>
      <c r="Q193" s="121"/>
      <c r="R193" s="121"/>
      <c r="S193" s="160"/>
    </row>
    <row r="194" spans="1:19" s="267" customFormat="1" x14ac:dyDescent="0.2">
      <c r="A194" s="115"/>
      <c r="B194" s="121"/>
      <c r="C194" s="121"/>
      <c r="D194" s="121"/>
      <c r="E194" s="121"/>
      <c r="F194" s="121"/>
      <c r="G194" s="258"/>
      <c r="H194" s="258"/>
      <c r="I194" s="257"/>
      <c r="J194" s="258"/>
      <c r="K194" s="258"/>
      <c r="L194" s="121"/>
      <c r="M194" s="258"/>
      <c r="N194" s="258"/>
      <c r="O194" s="258"/>
      <c r="P194" s="258"/>
      <c r="Q194" s="121"/>
      <c r="R194" s="121"/>
      <c r="S194" s="160"/>
    </row>
    <row r="195" spans="1:19" s="267" customFormat="1" x14ac:dyDescent="0.2">
      <c r="A195" s="115"/>
      <c r="B195" s="121"/>
      <c r="C195" s="121"/>
      <c r="D195" s="121"/>
      <c r="E195" s="121"/>
      <c r="F195" s="121"/>
      <c r="G195" s="258"/>
      <c r="H195" s="258"/>
      <c r="I195" s="257"/>
      <c r="J195" s="258"/>
      <c r="K195" s="258"/>
      <c r="L195" s="121"/>
      <c r="M195" s="258"/>
      <c r="N195" s="258"/>
      <c r="O195" s="258"/>
      <c r="P195" s="258"/>
      <c r="Q195" s="121"/>
      <c r="R195" s="121"/>
      <c r="S195" s="160"/>
    </row>
    <row r="196" spans="1:19" s="267" customFormat="1" x14ac:dyDescent="0.2">
      <c r="A196" s="115"/>
      <c r="B196" s="121"/>
      <c r="C196" s="121"/>
      <c r="D196" s="121"/>
      <c r="E196" s="121"/>
      <c r="F196" s="121"/>
      <c r="G196" s="258"/>
      <c r="H196" s="258"/>
      <c r="I196" s="257"/>
      <c r="J196" s="258"/>
      <c r="K196" s="258"/>
      <c r="L196" s="121"/>
      <c r="M196" s="258"/>
      <c r="N196" s="258"/>
      <c r="O196" s="258"/>
      <c r="P196" s="258"/>
      <c r="Q196" s="121"/>
      <c r="R196" s="121"/>
      <c r="S196" s="160"/>
    </row>
    <row r="197" spans="1:19" s="267" customFormat="1" x14ac:dyDescent="0.2">
      <c r="A197" s="115"/>
      <c r="B197" s="121"/>
      <c r="C197" s="121"/>
      <c r="D197" s="121"/>
      <c r="E197" s="121"/>
      <c r="F197" s="121"/>
      <c r="G197" s="258"/>
      <c r="H197" s="258"/>
      <c r="I197" s="257"/>
      <c r="J197" s="258"/>
      <c r="K197" s="258"/>
      <c r="L197" s="121"/>
      <c r="M197" s="258"/>
      <c r="N197" s="258"/>
      <c r="O197" s="258"/>
      <c r="P197" s="258"/>
      <c r="Q197" s="121"/>
      <c r="R197" s="121"/>
      <c r="S197" s="160"/>
    </row>
    <row r="198" spans="1:19" s="267" customFormat="1" x14ac:dyDescent="0.2">
      <c r="A198" s="115"/>
      <c r="B198" s="121"/>
      <c r="C198" s="121"/>
      <c r="D198" s="121"/>
      <c r="E198" s="121"/>
      <c r="F198" s="121"/>
      <c r="G198" s="258"/>
      <c r="H198" s="258"/>
      <c r="I198" s="257"/>
      <c r="J198" s="258"/>
      <c r="K198" s="258"/>
      <c r="L198" s="121"/>
      <c r="M198" s="258"/>
      <c r="N198" s="258"/>
      <c r="O198" s="258"/>
      <c r="P198" s="258"/>
      <c r="Q198" s="121"/>
      <c r="R198" s="121"/>
      <c r="S198" s="160"/>
    </row>
    <row r="199" spans="1:19" s="267" customFormat="1" x14ac:dyDescent="0.2">
      <c r="A199" s="115"/>
      <c r="B199" s="121"/>
      <c r="C199" s="121"/>
      <c r="D199" s="121"/>
      <c r="E199" s="121"/>
      <c r="F199" s="121"/>
      <c r="G199" s="258"/>
      <c r="H199" s="258"/>
      <c r="I199" s="257"/>
      <c r="J199" s="258"/>
      <c r="K199" s="258"/>
      <c r="L199" s="121"/>
      <c r="M199" s="258"/>
      <c r="N199" s="258"/>
      <c r="O199" s="258"/>
      <c r="P199" s="258"/>
      <c r="Q199" s="121"/>
      <c r="R199" s="121"/>
      <c r="S199" s="160"/>
    </row>
    <row r="200" spans="1:19" s="267" customFormat="1" x14ac:dyDescent="0.2">
      <c r="A200" s="115"/>
      <c r="B200" s="121"/>
      <c r="C200" s="121"/>
      <c r="D200" s="121"/>
      <c r="E200" s="121"/>
      <c r="F200" s="121"/>
      <c r="G200" s="258"/>
      <c r="H200" s="258"/>
      <c r="I200" s="257"/>
      <c r="J200" s="258"/>
      <c r="K200" s="258"/>
      <c r="L200" s="121"/>
      <c r="M200" s="258"/>
      <c r="N200" s="258"/>
      <c r="O200" s="258"/>
      <c r="P200" s="258"/>
      <c r="Q200" s="121"/>
      <c r="R200" s="121"/>
      <c r="S200" s="160"/>
    </row>
    <row r="201" spans="1:19" s="267" customFormat="1" x14ac:dyDescent="0.2">
      <c r="A201" s="115"/>
      <c r="B201" s="121"/>
      <c r="C201" s="121"/>
      <c r="D201" s="121"/>
      <c r="E201" s="121"/>
      <c r="F201" s="121"/>
      <c r="G201" s="258"/>
      <c r="H201" s="258"/>
      <c r="I201" s="257"/>
      <c r="J201" s="258"/>
      <c r="K201" s="258"/>
      <c r="L201" s="121"/>
      <c r="M201" s="258"/>
      <c r="N201" s="258"/>
      <c r="O201" s="258"/>
      <c r="P201" s="258"/>
      <c r="Q201" s="121"/>
      <c r="R201" s="121"/>
      <c r="S201" s="160"/>
    </row>
    <row r="202" spans="1:19" s="267" customFormat="1" x14ac:dyDescent="0.2">
      <c r="A202" s="115"/>
      <c r="B202" s="121"/>
      <c r="C202" s="121"/>
      <c r="D202" s="121"/>
      <c r="E202" s="121"/>
      <c r="F202" s="121"/>
      <c r="G202" s="258"/>
      <c r="H202" s="258"/>
      <c r="I202" s="257"/>
      <c r="J202" s="258"/>
      <c r="K202" s="258"/>
      <c r="L202" s="121"/>
      <c r="M202" s="258"/>
      <c r="N202" s="258"/>
      <c r="O202" s="258"/>
      <c r="P202" s="258"/>
      <c r="Q202" s="121"/>
      <c r="R202" s="121"/>
      <c r="S202" s="160"/>
    </row>
    <row r="203" spans="1:19" s="267" customFormat="1" x14ac:dyDescent="0.2">
      <c r="A203" s="115"/>
      <c r="B203" s="121"/>
      <c r="C203" s="121"/>
      <c r="D203" s="121"/>
      <c r="E203" s="121"/>
      <c r="F203" s="121"/>
      <c r="G203" s="258"/>
      <c r="H203" s="258"/>
      <c r="I203" s="257"/>
      <c r="J203" s="258"/>
      <c r="K203" s="258"/>
      <c r="L203" s="121"/>
      <c r="M203" s="258"/>
      <c r="N203" s="258"/>
      <c r="O203" s="258"/>
      <c r="P203" s="258"/>
      <c r="Q203" s="121"/>
      <c r="R203" s="121"/>
      <c r="S203" s="160"/>
    </row>
    <row r="204" spans="1:19" s="267" customFormat="1" x14ac:dyDescent="0.2">
      <c r="A204" s="115"/>
      <c r="B204" s="121"/>
      <c r="C204" s="121"/>
      <c r="D204" s="121"/>
      <c r="E204" s="121"/>
      <c r="F204" s="121"/>
      <c r="G204" s="258"/>
      <c r="H204" s="258"/>
      <c r="I204" s="257"/>
      <c r="J204" s="258"/>
      <c r="K204" s="258"/>
      <c r="L204" s="121"/>
      <c r="M204" s="258"/>
      <c r="N204" s="258"/>
      <c r="O204" s="258"/>
      <c r="P204" s="258"/>
      <c r="Q204" s="121"/>
      <c r="R204" s="121"/>
      <c r="S204" s="160"/>
    </row>
    <row r="205" spans="1:19" s="267" customFormat="1" x14ac:dyDescent="0.2">
      <c r="A205" s="115"/>
      <c r="B205" s="121"/>
      <c r="C205" s="121"/>
      <c r="D205" s="121"/>
      <c r="E205" s="121"/>
      <c r="F205" s="121"/>
      <c r="G205" s="258"/>
      <c r="H205" s="258"/>
      <c r="I205" s="257"/>
      <c r="J205" s="258"/>
      <c r="K205" s="258"/>
      <c r="L205" s="121"/>
      <c r="M205" s="258"/>
      <c r="N205" s="258"/>
      <c r="O205" s="258"/>
      <c r="P205" s="258"/>
      <c r="Q205" s="121"/>
      <c r="R205" s="121"/>
      <c r="S205" s="160"/>
    </row>
    <row r="206" spans="1:19" s="267" customFormat="1" x14ac:dyDescent="0.2">
      <c r="A206" s="115"/>
      <c r="B206" s="121"/>
      <c r="C206" s="121"/>
      <c r="D206" s="121"/>
      <c r="E206" s="121"/>
      <c r="F206" s="121"/>
      <c r="G206" s="258"/>
      <c r="H206" s="258"/>
      <c r="I206" s="257"/>
      <c r="J206" s="258"/>
      <c r="K206" s="258"/>
      <c r="L206" s="121"/>
      <c r="M206" s="258"/>
      <c r="N206" s="258"/>
      <c r="O206" s="258"/>
      <c r="P206" s="258"/>
      <c r="Q206" s="121"/>
      <c r="R206" s="121"/>
      <c r="S206" s="160"/>
    </row>
    <row r="207" spans="1:19" s="267" customFormat="1" x14ac:dyDescent="0.2">
      <c r="A207" s="115"/>
      <c r="B207" s="121"/>
      <c r="C207" s="121"/>
      <c r="D207" s="121"/>
      <c r="E207" s="121"/>
      <c r="F207" s="121"/>
      <c r="G207" s="258"/>
      <c r="H207" s="258"/>
      <c r="I207" s="257"/>
      <c r="J207" s="258"/>
      <c r="K207" s="258"/>
      <c r="L207" s="121"/>
      <c r="M207" s="258"/>
      <c r="N207" s="258"/>
      <c r="O207" s="258"/>
      <c r="P207" s="258"/>
      <c r="Q207" s="121"/>
      <c r="R207" s="121"/>
      <c r="S207" s="160"/>
    </row>
    <row r="208" spans="1:19" s="267" customFormat="1" x14ac:dyDescent="0.2">
      <c r="A208" s="115"/>
      <c r="B208" s="121"/>
      <c r="C208" s="121"/>
      <c r="D208" s="121"/>
      <c r="E208" s="121"/>
      <c r="F208" s="121"/>
      <c r="G208" s="258"/>
      <c r="H208" s="258"/>
      <c r="I208" s="257"/>
      <c r="J208" s="258"/>
      <c r="K208" s="258"/>
      <c r="L208" s="121"/>
      <c r="M208" s="258"/>
      <c r="N208" s="258"/>
      <c r="O208" s="258"/>
      <c r="P208" s="258"/>
      <c r="Q208" s="121"/>
      <c r="R208" s="121"/>
      <c r="S208" s="160"/>
    </row>
    <row r="209" spans="1:19" s="267" customFormat="1" x14ac:dyDescent="0.2">
      <c r="A209" s="115"/>
      <c r="B209" s="121"/>
      <c r="C209" s="121"/>
      <c r="D209" s="121"/>
      <c r="E209" s="121"/>
      <c r="F209" s="121"/>
      <c r="G209" s="258"/>
      <c r="H209" s="258"/>
      <c r="I209" s="257"/>
      <c r="J209" s="258"/>
      <c r="K209" s="258"/>
      <c r="L209" s="121"/>
      <c r="M209" s="258"/>
      <c r="N209" s="258"/>
      <c r="O209" s="258"/>
      <c r="P209" s="258"/>
      <c r="Q209" s="121"/>
      <c r="R209" s="121"/>
      <c r="S209" s="160"/>
    </row>
    <row r="210" spans="1:19" s="267" customFormat="1" x14ac:dyDescent="0.2">
      <c r="A210" s="115"/>
      <c r="B210" s="121"/>
      <c r="C210" s="121"/>
      <c r="D210" s="121"/>
      <c r="E210" s="121"/>
      <c r="F210" s="121"/>
      <c r="G210" s="258"/>
      <c r="H210" s="258"/>
      <c r="I210" s="257"/>
      <c r="J210" s="258"/>
      <c r="K210" s="258"/>
      <c r="L210" s="121"/>
      <c r="M210" s="258"/>
      <c r="N210" s="258"/>
      <c r="O210" s="258"/>
      <c r="P210" s="258"/>
      <c r="Q210" s="121"/>
      <c r="R210" s="121"/>
      <c r="S210" s="160"/>
    </row>
    <row r="211" spans="1:19" s="267" customFormat="1" x14ac:dyDescent="0.2">
      <c r="A211" s="115"/>
      <c r="B211" s="121"/>
      <c r="C211" s="121"/>
      <c r="D211" s="121"/>
      <c r="E211" s="121"/>
      <c r="F211" s="121"/>
      <c r="G211" s="258"/>
      <c r="H211" s="258"/>
      <c r="I211" s="257"/>
      <c r="J211" s="258"/>
      <c r="K211" s="258"/>
      <c r="L211" s="121"/>
      <c r="M211" s="258"/>
      <c r="N211" s="258"/>
      <c r="O211" s="258"/>
      <c r="P211" s="258"/>
      <c r="Q211" s="121"/>
      <c r="R211" s="121"/>
      <c r="S211" s="160"/>
    </row>
    <row r="212" spans="1:19" s="267" customFormat="1" x14ac:dyDescent="0.2">
      <c r="A212" s="115"/>
      <c r="B212" s="121"/>
      <c r="C212" s="121"/>
      <c r="D212" s="121"/>
      <c r="E212" s="121"/>
      <c r="F212" s="121"/>
      <c r="G212" s="258"/>
      <c r="H212" s="258"/>
      <c r="I212" s="257"/>
      <c r="J212" s="258"/>
      <c r="K212" s="258"/>
      <c r="L212" s="121"/>
      <c r="M212" s="258"/>
      <c r="N212" s="258"/>
      <c r="O212" s="258"/>
      <c r="P212" s="258"/>
      <c r="Q212" s="121"/>
      <c r="R212" s="121"/>
      <c r="S212" s="160"/>
    </row>
    <row r="213" spans="1:19" s="267" customFormat="1" x14ac:dyDescent="0.2">
      <c r="A213" s="115"/>
      <c r="B213" s="121"/>
      <c r="C213" s="121"/>
      <c r="D213" s="121"/>
      <c r="E213" s="121"/>
      <c r="F213" s="121"/>
      <c r="G213" s="258"/>
      <c r="H213" s="258"/>
      <c r="I213" s="257"/>
      <c r="J213" s="258"/>
      <c r="K213" s="258"/>
      <c r="L213" s="121"/>
      <c r="M213" s="258"/>
      <c r="N213" s="258"/>
      <c r="O213" s="258"/>
      <c r="P213" s="258"/>
      <c r="Q213" s="121"/>
      <c r="R213" s="121"/>
      <c r="S213" s="160"/>
    </row>
    <row r="214" spans="1:19" s="267" customFormat="1" x14ac:dyDescent="0.2">
      <c r="A214" s="115"/>
      <c r="B214" s="121"/>
      <c r="C214" s="121"/>
      <c r="D214" s="121"/>
      <c r="E214" s="121"/>
      <c r="F214" s="121"/>
      <c r="G214" s="258"/>
      <c r="H214" s="258"/>
      <c r="I214" s="257"/>
      <c r="J214" s="258"/>
      <c r="K214" s="258"/>
      <c r="L214" s="121"/>
      <c r="M214" s="258"/>
      <c r="N214" s="258"/>
      <c r="O214" s="258"/>
      <c r="P214" s="258"/>
      <c r="Q214" s="121"/>
      <c r="R214" s="121"/>
      <c r="S214" s="160"/>
    </row>
    <row r="215" spans="1:19" s="267" customFormat="1" x14ac:dyDescent="0.2">
      <c r="A215" s="115"/>
      <c r="B215" s="121"/>
      <c r="C215" s="121"/>
      <c r="D215" s="121"/>
      <c r="E215" s="121"/>
      <c r="F215" s="121"/>
      <c r="G215" s="258"/>
      <c r="H215" s="258"/>
      <c r="I215" s="257"/>
      <c r="J215" s="258"/>
      <c r="K215" s="258"/>
      <c r="L215" s="121"/>
      <c r="M215" s="258"/>
      <c r="N215" s="258"/>
      <c r="O215" s="258"/>
      <c r="P215" s="258"/>
      <c r="Q215" s="121"/>
      <c r="R215" s="121"/>
      <c r="S215" s="160"/>
    </row>
    <row r="216" spans="1:19" s="267" customFormat="1" x14ac:dyDescent="0.2">
      <c r="A216" s="115"/>
      <c r="B216" s="121"/>
      <c r="C216" s="121"/>
      <c r="D216" s="121"/>
      <c r="E216" s="121"/>
      <c r="F216" s="121"/>
      <c r="G216" s="258"/>
      <c r="H216" s="258"/>
      <c r="I216" s="257"/>
      <c r="J216" s="258"/>
      <c r="K216" s="258"/>
      <c r="L216" s="121"/>
      <c r="M216" s="258"/>
      <c r="N216" s="258"/>
      <c r="O216" s="258"/>
      <c r="P216" s="258"/>
      <c r="Q216" s="121"/>
      <c r="R216" s="121"/>
      <c r="S216" s="160"/>
    </row>
    <row r="217" spans="1:19" s="267" customFormat="1" x14ac:dyDescent="0.2">
      <c r="A217" s="115"/>
      <c r="B217" s="121"/>
      <c r="C217" s="121"/>
      <c r="D217" s="121"/>
      <c r="E217" s="121"/>
      <c r="F217" s="121"/>
      <c r="G217" s="258"/>
      <c r="H217" s="258"/>
      <c r="I217" s="257"/>
      <c r="J217" s="258"/>
      <c r="K217" s="258"/>
      <c r="L217" s="121"/>
      <c r="M217" s="258"/>
      <c r="N217" s="258"/>
      <c r="O217" s="258"/>
      <c r="P217" s="258"/>
      <c r="Q217" s="121"/>
      <c r="R217" s="121"/>
      <c r="S217" s="160"/>
    </row>
    <row r="218" spans="1:19" s="267" customFormat="1" x14ac:dyDescent="0.2">
      <c r="A218" s="115"/>
      <c r="B218" s="121"/>
      <c r="C218" s="121"/>
      <c r="D218" s="121"/>
      <c r="E218" s="121"/>
      <c r="F218" s="121"/>
      <c r="G218" s="258"/>
      <c r="H218" s="258"/>
      <c r="I218" s="257"/>
      <c r="J218" s="258"/>
      <c r="K218" s="258"/>
      <c r="L218" s="121"/>
      <c r="M218" s="258"/>
      <c r="N218" s="258"/>
      <c r="O218" s="258"/>
      <c r="P218" s="258"/>
      <c r="Q218" s="121"/>
      <c r="R218" s="121"/>
      <c r="S218" s="160"/>
    </row>
    <row r="219" spans="1:19" s="267" customFormat="1" x14ac:dyDescent="0.2">
      <c r="A219" s="115"/>
      <c r="B219" s="121"/>
      <c r="C219" s="121"/>
      <c r="D219" s="121"/>
      <c r="E219" s="121"/>
      <c r="F219" s="121"/>
      <c r="G219" s="258"/>
      <c r="H219" s="258"/>
      <c r="I219" s="257"/>
      <c r="J219" s="258"/>
      <c r="K219" s="258"/>
      <c r="L219" s="121"/>
      <c r="M219" s="258"/>
      <c r="N219" s="258"/>
      <c r="O219" s="258"/>
      <c r="P219" s="258"/>
      <c r="Q219" s="121"/>
      <c r="R219" s="121"/>
      <c r="S219" s="160"/>
    </row>
    <row r="220" spans="1:19" s="267" customFormat="1" x14ac:dyDescent="0.2">
      <c r="A220" s="115"/>
      <c r="B220" s="121"/>
      <c r="C220" s="121"/>
      <c r="D220" s="121"/>
      <c r="E220" s="121"/>
      <c r="F220" s="121"/>
      <c r="G220" s="258"/>
      <c r="H220" s="258"/>
      <c r="I220" s="257"/>
      <c r="J220" s="258"/>
      <c r="K220" s="258"/>
      <c r="L220" s="121"/>
      <c r="M220" s="258"/>
      <c r="N220" s="258"/>
      <c r="O220" s="258"/>
      <c r="P220" s="258"/>
      <c r="Q220" s="121"/>
      <c r="R220" s="121"/>
      <c r="S220" s="160"/>
    </row>
    <row r="221" spans="1:19" s="267" customFormat="1" x14ac:dyDescent="0.2">
      <c r="A221" s="115"/>
      <c r="B221" s="121"/>
      <c r="C221" s="121"/>
      <c r="D221" s="121"/>
      <c r="E221" s="121"/>
      <c r="F221" s="121"/>
      <c r="G221" s="258"/>
      <c r="H221" s="258"/>
      <c r="I221" s="257"/>
      <c r="J221" s="258"/>
      <c r="K221" s="258"/>
      <c r="L221" s="121"/>
      <c r="M221" s="258"/>
      <c r="N221" s="258"/>
      <c r="O221" s="258"/>
      <c r="P221" s="258"/>
      <c r="Q221" s="121"/>
      <c r="R221" s="121"/>
      <c r="S221" s="160"/>
    </row>
    <row r="222" spans="1:19" s="267" customFormat="1" x14ac:dyDescent="0.2">
      <c r="A222" s="115"/>
      <c r="B222" s="121"/>
      <c r="C222" s="121"/>
      <c r="D222" s="121"/>
      <c r="E222" s="121"/>
      <c r="F222" s="121"/>
      <c r="G222" s="258"/>
      <c r="H222" s="258"/>
      <c r="I222" s="257"/>
      <c r="J222" s="258"/>
      <c r="K222" s="258"/>
      <c r="L222" s="121"/>
      <c r="M222" s="258"/>
      <c r="N222" s="258"/>
      <c r="O222" s="258"/>
      <c r="P222" s="258"/>
      <c r="Q222" s="121"/>
      <c r="R222" s="121"/>
      <c r="S222" s="160"/>
    </row>
    <row r="223" spans="1:19" s="267" customFormat="1" x14ac:dyDescent="0.2">
      <c r="A223" s="115"/>
      <c r="B223" s="121"/>
      <c r="C223" s="121"/>
      <c r="D223" s="121"/>
      <c r="E223" s="121"/>
      <c r="F223" s="121"/>
      <c r="G223" s="258"/>
      <c r="H223" s="258"/>
      <c r="I223" s="257"/>
      <c r="J223" s="258"/>
      <c r="K223" s="258"/>
      <c r="L223" s="121"/>
      <c r="M223" s="258"/>
      <c r="N223" s="258"/>
      <c r="O223" s="258"/>
      <c r="P223" s="258"/>
      <c r="Q223" s="121"/>
      <c r="R223" s="121"/>
      <c r="S223" s="160"/>
    </row>
    <row r="224" spans="1:19" s="267" customFormat="1" x14ac:dyDescent="0.2">
      <c r="A224" s="115"/>
      <c r="B224" s="121"/>
      <c r="C224" s="121"/>
      <c r="D224" s="121"/>
      <c r="E224" s="121"/>
      <c r="F224" s="121"/>
      <c r="G224" s="258"/>
      <c r="H224" s="258"/>
      <c r="I224" s="257"/>
      <c r="J224" s="258"/>
      <c r="K224" s="258"/>
      <c r="L224" s="121"/>
      <c r="M224" s="258"/>
      <c r="N224" s="258"/>
      <c r="O224" s="258"/>
      <c r="P224" s="258"/>
      <c r="Q224" s="121"/>
      <c r="R224" s="121"/>
      <c r="S224" s="160"/>
    </row>
    <row r="225" spans="1:19" s="267" customFormat="1" x14ac:dyDescent="0.2">
      <c r="A225" s="115"/>
      <c r="B225" s="121"/>
      <c r="C225" s="121"/>
      <c r="D225" s="121"/>
      <c r="E225" s="121"/>
      <c r="F225" s="121"/>
      <c r="G225" s="258"/>
      <c r="H225" s="258"/>
      <c r="I225" s="257"/>
      <c r="J225" s="258"/>
      <c r="K225" s="258"/>
      <c r="L225" s="121"/>
      <c r="M225" s="258"/>
      <c r="N225" s="258"/>
      <c r="O225" s="258"/>
      <c r="P225" s="258"/>
      <c r="Q225" s="121"/>
      <c r="R225" s="121"/>
      <c r="S225" s="160"/>
    </row>
    <row r="226" spans="1:19" s="267" customFormat="1" x14ac:dyDescent="0.2">
      <c r="A226" s="115"/>
      <c r="B226" s="121"/>
      <c r="C226" s="121"/>
      <c r="D226" s="121"/>
      <c r="E226" s="121"/>
      <c r="F226" s="121"/>
      <c r="G226" s="258"/>
      <c r="H226" s="258"/>
      <c r="I226" s="257"/>
      <c r="J226" s="258"/>
      <c r="K226" s="258"/>
      <c r="L226" s="121"/>
      <c r="M226" s="258"/>
      <c r="N226" s="258"/>
      <c r="O226" s="258"/>
      <c r="P226" s="258"/>
      <c r="Q226" s="121"/>
      <c r="R226" s="121"/>
      <c r="S226" s="160"/>
    </row>
    <row r="227" spans="1:19" s="267" customFormat="1" x14ac:dyDescent="0.2">
      <c r="A227" s="115"/>
      <c r="B227" s="121"/>
      <c r="C227" s="121"/>
      <c r="D227" s="121"/>
      <c r="E227" s="121"/>
      <c r="F227" s="121"/>
      <c r="G227" s="258"/>
      <c r="H227" s="258"/>
      <c r="I227" s="257"/>
      <c r="J227" s="258"/>
      <c r="K227" s="258"/>
      <c r="L227" s="121"/>
      <c r="M227" s="258"/>
      <c r="N227" s="258"/>
      <c r="O227" s="258"/>
      <c r="P227" s="258"/>
      <c r="Q227" s="121"/>
      <c r="R227" s="121"/>
      <c r="S227" s="160"/>
    </row>
    <row r="228" spans="1:19" s="267" customFormat="1" x14ac:dyDescent="0.2">
      <c r="A228" s="115"/>
      <c r="B228" s="121"/>
      <c r="C228" s="121"/>
      <c r="D228" s="121"/>
      <c r="E228" s="121"/>
      <c r="F228" s="121"/>
      <c r="G228" s="258"/>
      <c r="H228" s="258"/>
      <c r="I228" s="257"/>
      <c r="J228" s="258"/>
      <c r="K228" s="258"/>
      <c r="L228" s="121"/>
      <c r="M228" s="258"/>
      <c r="N228" s="258"/>
      <c r="O228" s="258"/>
      <c r="P228" s="258"/>
      <c r="Q228" s="121"/>
      <c r="R228" s="121"/>
      <c r="S228" s="160"/>
    </row>
    <row r="229" spans="1:19" s="267" customFormat="1" x14ac:dyDescent="0.2">
      <c r="A229" s="115"/>
      <c r="B229" s="121"/>
      <c r="C229" s="121"/>
      <c r="D229" s="121"/>
      <c r="E229" s="121"/>
      <c r="F229" s="121"/>
      <c r="G229" s="258"/>
      <c r="H229" s="258"/>
      <c r="I229" s="257"/>
      <c r="J229" s="258"/>
      <c r="K229" s="258"/>
      <c r="L229" s="121"/>
      <c r="M229" s="258"/>
      <c r="N229" s="258"/>
      <c r="O229" s="258"/>
      <c r="P229" s="258"/>
      <c r="Q229" s="121"/>
      <c r="R229" s="121"/>
      <c r="S229" s="160"/>
    </row>
    <row r="230" spans="1:19" s="267" customFormat="1" x14ac:dyDescent="0.2">
      <c r="A230" s="115"/>
      <c r="B230" s="121"/>
      <c r="C230" s="121"/>
      <c r="D230" s="121"/>
      <c r="E230" s="121"/>
      <c r="F230" s="121"/>
      <c r="G230" s="258"/>
      <c r="H230" s="258"/>
      <c r="I230" s="257"/>
      <c r="J230" s="258"/>
      <c r="K230" s="258"/>
      <c r="L230" s="121"/>
      <c r="M230" s="258"/>
      <c r="N230" s="258"/>
      <c r="O230" s="258"/>
      <c r="P230" s="258"/>
      <c r="Q230" s="121"/>
      <c r="R230" s="121"/>
      <c r="S230" s="160"/>
    </row>
    <row r="231" spans="1:19" s="267" customFormat="1" x14ac:dyDescent="0.2">
      <c r="A231" s="115"/>
      <c r="B231" s="121"/>
      <c r="C231" s="121"/>
      <c r="D231" s="121"/>
      <c r="E231" s="121"/>
      <c r="F231" s="121"/>
      <c r="G231" s="258"/>
      <c r="H231" s="258"/>
      <c r="I231" s="257"/>
      <c r="J231" s="258"/>
      <c r="K231" s="258"/>
      <c r="L231" s="121"/>
      <c r="M231" s="258"/>
      <c r="N231" s="258"/>
      <c r="O231" s="258"/>
      <c r="P231" s="258"/>
      <c r="Q231" s="121"/>
      <c r="R231" s="121"/>
      <c r="S231" s="160"/>
    </row>
    <row r="232" spans="1:19" s="267" customFormat="1" x14ac:dyDescent="0.2">
      <c r="A232" s="115"/>
      <c r="B232" s="121"/>
      <c r="C232" s="121"/>
      <c r="D232" s="121"/>
      <c r="E232" s="121"/>
      <c r="F232" s="121"/>
      <c r="G232" s="258"/>
      <c r="H232" s="258"/>
      <c r="I232" s="257"/>
      <c r="J232" s="258"/>
      <c r="K232" s="258"/>
      <c r="L232" s="121"/>
      <c r="M232" s="258"/>
      <c r="N232" s="258"/>
      <c r="O232" s="258"/>
      <c r="P232" s="258"/>
      <c r="Q232" s="121"/>
      <c r="R232" s="121"/>
      <c r="S232" s="160"/>
    </row>
    <row r="233" spans="1:19" s="267" customFormat="1" x14ac:dyDescent="0.2">
      <c r="A233" s="115"/>
      <c r="B233" s="121"/>
      <c r="C233" s="121"/>
      <c r="D233" s="121"/>
      <c r="E233" s="121"/>
      <c r="F233" s="121"/>
      <c r="G233" s="258"/>
      <c r="H233" s="258"/>
      <c r="I233" s="257"/>
      <c r="J233" s="258"/>
      <c r="K233" s="258"/>
      <c r="L233" s="121"/>
      <c r="M233" s="258"/>
      <c r="N233" s="258"/>
      <c r="O233" s="258"/>
      <c r="P233" s="258"/>
      <c r="Q233" s="121"/>
      <c r="R233" s="121"/>
      <c r="S233" s="160"/>
    </row>
    <row r="234" spans="1:19" s="267" customFormat="1" x14ac:dyDescent="0.2">
      <c r="A234" s="115"/>
      <c r="B234" s="121"/>
      <c r="C234" s="121"/>
      <c r="D234" s="121"/>
      <c r="E234" s="121"/>
      <c r="F234" s="121"/>
      <c r="G234" s="258"/>
      <c r="H234" s="258"/>
      <c r="I234" s="257"/>
      <c r="J234" s="258"/>
      <c r="K234" s="258"/>
      <c r="L234" s="121"/>
      <c r="M234" s="258"/>
      <c r="N234" s="258"/>
      <c r="O234" s="258"/>
      <c r="P234" s="258"/>
      <c r="Q234" s="121"/>
      <c r="R234" s="121"/>
      <c r="S234" s="160"/>
    </row>
    <row r="235" spans="1:19" s="267" customFormat="1" x14ac:dyDescent="0.2">
      <c r="A235" s="115"/>
      <c r="B235" s="121"/>
      <c r="C235" s="121"/>
      <c r="D235" s="121"/>
      <c r="E235" s="121"/>
      <c r="F235" s="121"/>
      <c r="G235" s="258"/>
      <c r="H235" s="258"/>
      <c r="I235" s="257"/>
      <c r="J235" s="258"/>
      <c r="K235" s="258"/>
      <c r="L235" s="121"/>
      <c r="M235" s="258"/>
      <c r="N235" s="258"/>
      <c r="O235" s="258"/>
      <c r="P235" s="258"/>
      <c r="Q235" s="121"/>
      <c r="R235" s="121"/>
      <c r="S235" s="160"/>
    </row>
    <row r="236" spans="1:19" s="267" customFormat="1" x14ac:dyDescent="0.2">
      <c r="A236" s="115"/>
      <c r="B236" s="121"/>
      <c r="C236" s="121"/>
      <c r="D236" s="121"/>
      <c r="E236" s="121"/>
      <c r="F236" s="121"/>
      <c r="G236" s="258"/>
      <c r="H236" s="258"/>
      <c r="I236" s="257"/>
      <c r="J236" s="258"/>
      <c r="K236" s="258"/>
      <c r="L236" s="121"/>
      <c r="M236" s="258"/>
      <c r="N236" s="258"/>
      <c r="O236" s="258"/>
      <c r="P236" s="258"/>
      <c r="Q236" s="121"/>
      <c r="R236" s="121"/>
      <c r="S236" s="160"/>
    </row>
    <row r="237" spans="1:19" s="267" customFormat="1" x14ac:dyDescent="0.2">
      <c r="A237" s="115"/>
      <c r="B237" s="121"/>
      <c r="C237" s="121"/>
      <c r="D237" s="121"/>
      <c r="E237" s="121"/>
      <c r="F237" s="121"/>
      <c r="G237" s="258"/>
      <c r="H237" s="258"/>
      <c r="I237" s="257"/>
      <c r="J237" s="258"/>
      <c r="K237" s="258"/>
      <c r="L237" s="121"/>
      <c r="M237" s="258"/>
      <c r="N237" s="258"/>
      <c r="O237" s="258"/>
      <c r="P237" s="258"/>
      <c r="Q237" s="121"/>
      <c r="R237" s="121"/>
      <c r="S237" s="160"/>
    </row>
    <row r="238" spans="1:19" s="267" customFormat="1" x14ac:dyDescent="0.2">
      <c r="A238" s="115"/>
      <c r="B238" s="121"/>
      <c r="C238" s="121"/>
      <c r="D238" s="121"/>
      <c r="E238" s="121"/>
      <c r="F238" s="121"/>
      <c r="G238" s="258"/>
      <c r="H238" s="258"/>
      <c r="I238" s="257"/>
      <c r="J238" s="258"/>
      <c r="K238" s="258"/>
      <c r="L238" s="121"/>
      <c r="M238" s="258"/>
      <c r="N238" s="258"/>
      <c r="O238" s="258"/>
      <c r="P238" s="258"/>
      <c r="Q238" s="121"/>
      <c r="R238" s="121"/>
      <c r="S238" s="160"/>
    </row>
    <row r="239" spans="1:19" s="267" customFormat="1" x14ac:dyDescent="0.2">
      <c r="A239" s="115"/>
      <c r="B239" s="121"/>
      <c r="C239" s="121"/>
      <c r="D239" s="121"/>
      <c r="E239" s="121"/>
      <c r="F239" s="121"/>
      <c r="G239" s="258"/>
      <c r="H239" s="258"/>
      <c r="I239" s="257"/>
      <c r="J239" s="258"/>
      <c r="K239" s="258"/>
      <c r="L239" s="121"/>
      <c r="M239" s="258"/>
      <c r="N239" s="258"/>
      <c r="O239" s="258"/>
      <c r="P239" s="258"/>
      <c r="Q239" s="121"/>
      <c r="R239" s="121"/>
      <c r="S239" s="160"/>
    </row>
    <row r="240" spans="1:19" s="267" customFormat="1" x14ac:dyDescent="0.2">
      <c r="A240" s="115"/>
      <c r="B240" s="121"/>
      <c r="C240" s="121"/>
      <c r="D240" s="121"/>
      <c r="E240" s="121"/>
      <c r="F240" s="121"/>
      <c r="G240" s="258"/>
      <c r="H240" s="258"/>
      <c r="I240" s="257"/>
      <c r="J240" s="258"/>
      <c r="K240" s="258"/>
      <c r="L240" s="121"/>
      <c r="M240" s="258"/>
      <c r="N240" s="258"/>
      <c r="O240" s="258"/>
      <c r="P240" s="258"/>
      <c r="Q240" s="121"/>
      <c r="R240" s="121"/>
      <c r="S240" s="160"/>
    </row>
    <row r="241" spans="1:19" s="267" customFormat="1" x14ac:dyDescent="0.2">
      <c r="A241" s="115"/>
      <c r="B241" s="121"/>
      <c r="C241" s="121"/>
      <c r="D241" s="121"/>
      <c r="E241" s="121"/>
      <c r="F241" s="121"/>
      <c r="G241" s="258"/>
      <c r="H241" s="258"/>
      <c r="I241" s="257"/>
      <c r="J241" s="258"/>
      <c r="K241" s="258"/>
      <c r="L241" s="121"/>
      <c r="M241" s="258"/>
      <c r="N241" s="258"/>
      <c r="O241" s="258"/>
      <c r="P241" s="258"/>
      <c r="Q241" s="121"/>
      <c r="R241" s="121"/>
      <c r="S241" s="160"/>
    </row>
    <row r="242" spans="1:19" s="267" customFormat="1" x14ac:dyDescent="0.2">
      <c r="A242" s="115"/>
      <c r="B242" s="121"/>
      <c r="C242" s="121"/>
      <c r="D242" s="121"/>
      <c r="E242" s="121"/>
      <c r="F242" s="121"/>
      <c r="G242" s="258"/>
      <c r="H242" s="258"/>
      <c r="I242" s="257"/>
      <c r="J242" s="258"/>
      <c r="K242" s="258"/>
      <c r="L242" s="121"/>
      <c r="M242" s="258"/>
      <c r="N242" s="258"/>
      <c r="O242" s="258"/>
      <c r="P242" s="258"/>
      <c r="Q242" s="121"/>
      <c r="R242" s="121"/>
      <c r="S242" s="160"/>
    </row>
    <row r="243" spans="1:19" s="267" customFormat="1" x14ac:dyDescent="0.2">
      <c r="A243" s="115"/>
      <c r="B243" s="121"/>
      <c r="C243" s="121"/>
      <c r="D243" s="121"/>
      <c r="E243" s="121"/>
      <c r="F243" s="121"/>
      <c r="G243" s="258"/>
      <c r="H243" s="258"/>
      <c r="I243" s="257"/>
      <c r="J243" s="258"/>
      <c r="K243" s="258"/>
      <c r="L243" s="121"/>
      <c r="M243" s="258"/>
      <c r="N243" s="258"/>
      <c r="O243" s="258"/>
      <c r="P243" s="258"/>
      <c r="Q243" s="121"/>
      <c r="R243" s="121"/>
      <c r="S243" s="160"/>
    </row>
    <row r="244" spans="1:19" s="267" customFormat="1" x14ac:dyDescent="0.2">
      <c r="A244" s="115"/>
      <c r="B244" s="121"/>
      <c r="C244" s="121"/>
      <c r="D244" s="121"/>
      <c r="E244" s="121"/>
      <c r="F244" s="121"/>
      <c r="G244" s="258"/>
      <c r="H244" s="258"/>
      <c r="I244" s="257"/>
      <c r="J244" s="258"/>
      <c r="K244" s="258"/>
      <c r="L244" s="121"/>
      <c r="M244" s="258"/>
      <c r="N244" s="258"/>
      <c r="O244" s="258"/>
      <c r="P244" s="258"/>
      <c r="Q244" s="121"/>
      <c r="R244" s="121"/>
      <c r="S244" s="160"/>
    </row>
    <row r="245" spans="1:19" s="267" customFormat="1" x14ac:dyDescent="0.2">
      <c r="A245" s="115"/>
      <c r="B245" s="121"/>
      <c r="C245" s="121"/>
      <c r="D245" s="121"/>
      <c r="E245" s="121"/>
      <c r="F245" s="121"/>
      <c r="G245" s="258"/>
      <c r="H245" s="258"/>
      <c r="I245" s="257"/>
      <c r="J245" s="258"/>
      <c r="K245" s="258"/>
      <c r="L245" s="121"/>
      <c r="M245" s="258"/>
      <c r="N245" s="258"/>
      <c r="O245" s="258"/>
      <c r="P245" s="258"/>
      <c r="Q245" s="121"/>
      <c r="R245" s="121"/>
      <c r="S245" s="160"/>
    </row>
    <row r="246" spans="1:19" s="267" customFormat="1" x14ac:dyDescent="0.2">
      <c r="A246" s="115"/>
      <c r="B246" s="121"/>
      <c r="C246" s="121"/>
      <c r="D246" s="121"/>
      <c r="E246" s="121"/>
      <c r="F246" s="121"/>
      <c r="G246" s="258"/>
      <c r="H246" s="258"/>
      <c r="I246" s="257"/>
      <c r="J246" s="258"/>
      <c r="K246" s="258"/>
      <c r="L246" s="121"/>
      <c r="M246" s="258"/>
      <c r="N246" s="258"/>
      <c r="O246" s="258"/>
      <c r="P246" s="258"/>
      <c r="Q246" s="121"/>
      <c r="R246" s="121"/>
      <c r="S246" s="160"/>
    </row>
    <row r="247" spans="1:19" s="267" customFormat="1" x14ac:dyDescent="0.2">
      <c r="A247" s="115"/>
      <c r="B247" s="121"/>
      <c r="C247" s="121"/>
      <c r="D247" s="121"/>
      <c r="E247" s="121"/>
      <c r="F247" s="121"/>
      <c r="G247" s="258"/>
      <c r="H247" s="258"/>
      <c r="I247" s="257"/>
      <c r="J247" s="258"/>
      <c r="K247" s="258"/>
      <c r="L247" s="121"/>
      <c r="M247" s="258"/>
      <c r="N247" s="258"/>
      <c r="O247" s="258"/>
      <c r="P247" s="258"/>
      <c r="Q247" s="121"/>
      <c r="R247" s="121"/>
      <c r="S247" s="160"/>
    </row>
    <row r="248" spans="1:19" s="267" customFormat="1" x14ac:dyDescent="0.2">
      <c r="A248" s="115"/>
      <c r="B248" s="121"/>
      <c r="C248" s="121"/>
      <c r="D248" s="121"/>
      <c r="E248" s="121"/>
      <c r="F248" s="121"/>
      <c r="G248" s="258"/>
      <c r="H248" s="258"/>
      <c r="I248" s="257"/>
      <c r="J248" s="258"/>
      <c r="K248" s="258"/>
      <c r="L248" s="121"/>
      <c r="M248" s="258"/>
      <c r="N248" s="258"/>
      <c r="O248" s="258"/>
      <c r="P248" s="258"/>
      <c r="Q248" s="121"/>
      <c r="R248" s="121"/>
      <c r="S248" s="160"/>
    </row>
    <row r="249" spans="1:19" s="267" customFormat="1" x14ac:dyDescent="0.2">
      <c r="A249" s="115"/>
      <c r="B249" s="121"/>
      <c r="C249" s="121"/>
      <c r="D249" s="121"/>
      <c r="E249" s="121"/>
      <c r="F249" s="121"/>
      <c r="G249" s="258"/>
      <c r="H249" s="258"/>
      <c r="I249" s="257"/>
      <c r="J249" s="258"/>
      <c r="K249" s="258"/>
      <c r="L249" s="121"/>
      <c r="M249" s="258"/>
      <c r="N249" s="258"/>
      <c r="O249" s="258"/>
      <c r="P249" s="258"/>
      <c r="Q249" s="121"/>
      <c r="R249" s="121"/>
      <c r="S249" s="160"/>
    </row>
    <row r="250" spans="1:19" s="267" customFormat="1" x14ac:dyDescent="0.2">
      <c r="A250" s="115"/>
      <c r="B250" s="121"/>
      <c r="C250" s="121"/>
      <c r="D250" s="121"/>
      <c r="E250" s="121"/>
      <c r="F250" s="121"/>
      <c r="G250" s="258"/>
      <c r="H250" s="258"/>
      <c r="I250" s="257"/>
      <c r="J250" s="258"/>
      <c r="K250" s="258"/>
      <c r="L250" s="121"/>
      <c r="M250" s="258"/>
      <c r="N250" s="258"/>
      <c r="O250" s="258"/>
      <c r="P250" s="258"/>
      <c r="Q250" s="121"/>
      <c r="R250" s="121"/>
      <c r="S250" s="160"/>
    </row>
    <row r="251" spans="1:19" s="267" customFormat="1" x14ac:dyDescent="0.2">
      <c r="A251" s="115"/>
      <c r="B251" s="121"/>
      <c r="C251" s="121"/>
      <c r="D251" s="121"/>
      <c r="E251" s="121"/>
      <c r="F251" s="121"/>
      <c r="G251" s="258"/>
      <c r="H251" s="258"/>
      <c r="I251" s="257"/>
      <c r="J251" s="258"/>
      <c r="K251" s="258"/>
      <c r="L251" s="121"/>
      <c r="M251" s="258"/>
      <c r="N251" s="258"/>
      <c r="O251" s="258"/>
      <c r="P251" s="258"/>
      <c r="Q251" s="121"/>
      <c r="R251" s="121"/>
      <c r="S251" s="160"/>
    </row>
    <row r="252" spans="1:19" s="267" customFormat="1" x14ac:dyDescent="0.2">
      <c r="A252" s="115"/>
      <c r="B252" s="121"/>
      <c r="C252" s="121"/>
      <c r="D252" s="121"/>
      <c r="E252" s="121"/>
      <c r="F252" s="121"/>
      <c r="G252" s="258"/>
      <c r="H252" s="258"/>
      <c r="I252" s="257"/>
      <c r="J252" s="258"/>
      <c r="K252" s="258"/>
      <c r="L252" s="121"/>
      <c r="M252" s="258"/>
      <c r="N252" s="258"/>
      <c r="O252" s="258"/>
      <c r="P252" s="258"/>
      <c r="Q252" s="121"/>
      <c r="R252" s="121"/>
      <c r="S252" s="160"/>
    </row>
    <row r="253" spans="1:19" s="267" customFormat="1" x14ac:dyDescent="0.2">
      <c r="A253" s="115"/>
      <c r="B253" s="121"/>
      <c r="C253" s="121"/>
      <c r="D253" s="121"/>
      <c r="E253" s="121"/>
      <c r="F253" s="121"/>
      <c r="G253" s="258"/>
      <c r="H253" s="258"/>
      <c r="I253" s="257"/>
      <c r="J253" s="258"/>
      <c r="K253" s="258"/>
      <c r="L253" s="121"/>
      <c r="M253" s="258"/>
      <c r="N253" s="258"/>
      <c r="O253" s="258"/>
      <c r="P253" s="258"/>
      <c r="Q253" s="121"/>
      <c r="R253" s="121"/>
      <c r="S253" s="160"/>
    </row>
    <row r="254" spans="1:19" s="267" customFormat="1" x14ac:dyDescent="0.2">
      <c r="A254" s="115"/>
      <c r="B254" s="121"/>
      <c r="C254" s="121"/>
      <c r="D254" s="121"/>
      <c r="E254" s="121"/>
      <c r="F254" s="121"/>
      <c r="G254" s="258"/>
      <c r="H254" s="258"/>
      <c r="I254" s="257"/>
      <c r="J254" s="258"/>
      <c r="K254" s="258"/>
      <c r="L254" s="121"/>
      <c r="M254" s="258"/>
      <c r="N254" s="258"/>
      <c r="O254" s="258"/>
      <c r="P254" s="258"/>
      <c r="Q254" s="121"/>
      <c r="R254" s="121"/>
      <c r="S254" s="160"/>
    </row>
    <row r="255" spans="1:19" s="267" customFormat="1" x14ac:dyDescent="0.2">
      <c r="A255" s="115"/>
      <c r="B255" s="121"/>
      <c r="C255" s="121"/>
      <c r="D255" s="121"/>
      <c r="E255" s="121"/>
      <c r="F255" s="121"/>
      <c r="G255" s="258"/>
      <c r="H255" s="258"/>
      <c r="I255" s="257"/>
      <c r="J255" s="258"/>
      <c r="K255" s="258"/>
      <c r="L255" s="121"/>
      <c r="M255" s="258"/>
      <c r="N255" s="258"/>
      <c r="O255" s="258"/>
      <c r="P255" s="258"/>
      <c r="Q255" s="121"/>
      <c r="R255" s="121"/>
      <c r="S255" s="160"/>
    </row>
    <row r="256" spans="1:19" s="267" customFormat="1" x14ac:dyDescent="0.2">
      <c r="A256" s="115"/>
      <c r="B256" s="121"/>
      <c r="C256" s="121"/>
      <c r="D256" s="121"/>
      <c r="E256" s="121"/>
      <c r="F256" s="121"/>
      <c r="G256" s="258"/>
      <c r="H256" s="258"/>
      <c r="I256" s="257"/>
      <c r="J256" s="258"/>
      <c r="K256" s="258"/>
      <c r="L256" s="121"/>
      <c r="M256" s="258"/>
      <c r="N256" s="258"/>
      <c r="O256" s="258"/>
      <c r="P256" s="258"/>
      <c r="Q256" s="121"/>
      <c r="R256" s="121"/>
      <c r="S256" s="160"/>
    </row>
    <row r="257" spans="1:19" s="267" customFormat="1" x14ac:dyDescent="0.2">
      <c r="A257" s="115"/>
      <c r="B257" s="121"/>
      <c r="C257" s="121"/>
      <c r="D257" s="121"/>
      <c r="E257" s="121"/>
      <c r="F257" s="121"/>
      <c r="G257" s="258"/>
      <c r="H257" s="258"/>
      <c r="I257" s="257"/>
      <c r="J257" s="258"/>
      <c r="K257" s="258"/>
      <c r="L257" s="121"/>
      <c r="M257" s="258"/>
      <c r="N257" s="258"/>
      <c r="O257" s="258"/>
      <c r="P257" s="258"/>
      <c r="Q257" s="121"/>
      <c r="R257" s="121"/>
      <c r="S257" s="160"/>
    </row>
    <row r="258" spans="1:19" s="267" customFormat="1" x14ac:dyDescent="0.2">
      <c r="A258" s="115"/>
      <c r="B258" s="121"/>
      <c r="C258" s="121"/>
      <c r="D258" s="121"/>
      <c r="E258" s="121"/>
      <c r="F258" s="121"/>
      <c r="G258" s="258"/>
      <c r="H258" s="258"/>
      <c r="I258" s="257"/>
      <c r="J258" s="258"/>
      <c r="K258" s="258"/>
      <c r="L258" s="121"/>
      <c r="M258" s="258"/>
      <c r="N258" s="258"/>
      <c r="O258" s="258"/>
      <c r="P258" s="258"/>
      <c r="Q258" s="121"/>
      <c r="R258" s="121"/>
      <c r="S258" s="160"/>
    </row>
    <row r="259" spans="1:19" s="267" customFormat="1" x14ac:dyDescent="0.2">
      <c r="A259" s="115"/>
      <c r="B259" s="121"/>
      <c r="C259" s="121"/>
      <c r="D259" s="121"/>
      <c r="E259" s="121"/>
      <c r="F259" s="121"/>
      <c r="G259" s="258"/>
      <c r="H259" s="258"/>
      <c r="I259" s="257"/>
      <c r="J259" s="258"/>
      <c r="K259" s="258"/>
      <c r="L259" s="121"/>
      <c r="M259" s="258"/>
      <c r="N259" s="258"/>
      <c r="O259" s="258"/>
      <c r="P259" s="258"/>
      <c r="Q259" s="121"/>
      <c r="R259" s="121"/>
      <c r="S259" s="160"/>
    </row>
    <row r="260" spans="1:19" s="267" customFormat="1" x14ac:dyDescent="0.2">
      <c r="A260" s="115"/>
      <c r="B260" s="121"/>
      <c r="C260" s="121"/>
      <c r="D260" s="121"/>
      <c r="E260" s="121"/>
      <c r="F260" s="121"/>
      <c r="G260" s="258"/>
      <c r="H260" s="258"/>
      <c r="I260" s="257"/>
      <c r="J260" s="258"/>
      <c r="K260" s="258"/>
      <c r="L260" s="121"/>
      <c r="M260" s="258"/>
      <c r="N260" s="258"/>
      <c r="O260" s="258"/>
      <c r="P260" s="258"/>
      <c r="Q260" s="121"/>
      <c r="R260" s="121"/>
      <c r="S260" s="160"/>
    </row>
    <row r="261" spans="1:19" s="267" customFormat="1" x14ac:dyDescent="0.2">
      <c r="A261" s="115"/>
      <c r="B261" s="121"/>
      <c r="C261" s="121"/>
      <c r="D261" s="121"/>
      <c r="E261" s="121"/>
      <c r="F261" s="121"/>
      <c r="G261" s="258"/>
      <c r="H261" s="258"/>
      <c r="I261" s="257"/>
      <c r="J261" s="258"/>
      <c r="K261" s="258"/>
      <c r="L261" s="121"/>
      <c r="M261" s="258"/>
      <c r="N261" s="258"/>
      <c r="O261" s="258"/>
      <c r="P261" s="258"/>
      <c r="Q261" s="121"/>
      <c r="R261" s="121"/>
      <c r="S261" s="160"/>
    </row>
    <row r="262" spans="1:19" s="267" customFormat="1" x14ac:dyDescent="0.2">
      <c r="A262" s="115"/>
      <c r="B262" s="121"/>
      <c r="C262" s="121"/>
      <c r="D262" s="121"/>
      <c r="E262" s="121"/>
      <c r="F262" s="121"/>
      <c r="G262" s="258"/>
      <c r="H262" s="258"/>
      <c r="I262" s="257"/>
      <c r="J262" s="258"/>
      <c r="K262" s="258"/>
      <c r="L262" s="121"/>
      <c r="M262" s="258"/>
      <c r="N262" s="258"/>
      <c r="O262" s="258"/>
      <c r="P262" s="258"/>
      <c r="Q262" s="121"/>
      <c r="R262" s="121"/>
      <c r="S262" s="160"/>
    </row>
    <row r="263" spans="1:19" s="267" customFormat="1" x14ac:dyDescent="0.2">
      <c r="A263" s="115"/>
      <c r="B263" s="121"/>
      <c r="C263" s="121"/>
      <c r="D263" s="121"/>
      <c r="E263" s="121"/>
      <c r="F263" s="121"/>
      <c r="G263" s="258"/>
      <c r="H263" s="258"/>
      <c r="I263" s="257"/>
      <c r="J263" s="258"/>
      <c r="K263" s="258"/>
      <c r="L263" s="121"/>
      <c r="M263" s="258"/>
      <c r="N263" s="258"/>
      <c r="O263" s="258"/>
      <c r="P263" s="258"/>
      <c r="Q263" s="121"/>
      <c r="R263" s="121"/>
      <c r="S263" s="160"/>
    </row>
    <row r="264" spans="1:19" s="267" customFormat="1" x14ac:dyDescent="0.2">
      <c r="A264" s="115"/>
      <c r="B264" s="121"/>
      <c r="C264" s="121"/>
      <c r="D264" s="121"/>
      <c r="E264" s="121"/>
      <c r="F264" s="121"/>
      <c r="G264" s="258"/>
      <c r="H264" s="258"/>
      <c r="I264" s="257"/>
      <c r="J264" s="258"/>
      <c r="K264" s="258"/>
      <c r="L264" s="121"/>
      <c r="M264" s="258"/>
      <c r="N264" s="258"/>
      <c r="O264" s="258"/>
      <c r="P264" s="258"/>
      <c r="Q264" s="121"/>
      <c r="R264" s="121"/>
      <c r="S264" s="160"/>
    </row>
    <row r="265" spans="1:19" s="267" customFormat="1" x14ac:dyDescent="0.2">
      <c r="A265" s="115"/>
      <c r="B265" s="121"/>
      <c r="C265" s="121"/>
      <c r="D265" s="121"/>
      <c r="E265" s="121"/>
      <c r="F265" s="121"/>
      <c r="G265" s="258"/>
      <c r="H265" s="258"/>
      <c r="I265" s="257"/>
      <c r="J265" s="258"/>
      <c r="K265" s="258"/>
      <c r="L265" s="121"/>
      <c r="M265" s="258"/>
      <c r="N265" s="258"/>
      <c r="O265" s="258"/>
      <c r="P265" s="258"/>
      <c r="Q265" s="121"/>
      <c r="R265" s="121"/>
      <c r="S265" s="160"/>
    </row>
    <row r="266" spans="1:19" s="267" customFormat="1" x14ac:dyDescent="0.2">
      <c r="A266" s="115"/>
      <c r="B266" s="121"/>
      <c r="C266" s="121"/>
      <c r="D266" s="121"/>
      <c r="E266" s="121"/>
      <c r="F266" s="121"/>
      <c r="G266" s="258"/>
      <c r="H266" s="258"/>
      <c r="I266" s="257"/>
      <c r="J266" s="258"/>
      <c r="K266" s="258"/>
      <c r="L266" s="121"/>
      <c r="M266" s="258"/>
      <c r="N266" s="258"/>
      <c r="O266" s="258"/>
      <c r="P266" s="258"/>
      <c r="Q266" s="121"/>
      <c r="R266" s="121"/>
      <c r="S266" s="160"/>
    </row>
    <row r="267" spans="1:19" s="267" customFormat="1" x14ac:dyDescent="0.2">
      <c r="A267" s="115"/>
      <c r="B267" s="121"/>
      <c r="C267" s="121"/>
      <c r="D267" s="121"/>
      <c r="E267" s="121"/>
      <c r="F267" s="121"/>
      <c r="G267" s="258"/>
      <c r="H267" s="258"/>
      <c r="I267" s="257"/>
      <c r="J267" s="258"/>
      <c r="K267" s="258"/>
      <c r="L267" s="121"/>
      <c r="M267" s="258"/>
      <c r="N267" s="258"/>
      <c r="O267" s="258"/>
      <c r="P267" s="258"/>
      <c r="Q267" s="121"/>
      <c r="R267" s="121"/>
      <c r="S267" s="160"/>
    </row>
    <row r="268" spans="1:19" s="267" customFormat="1" x14ac:dyDescent="0.2">
      <c r="A268" s="115"/>
      <c r="B268" s="121"/>
      <c r="C268" s="121"/>
      <c r="D268" s="121"/>
      <c r="E268" s="121"/>
      <c r="F268" s="121"/>
      <c r="G268" s="258"/>
      <c r="H268" s="258"/>
      <c r="I268" s="257"/>
      <c r="J268" s="258"/>
      <c r="K268" s="258"/>
      <c r="L268" s="121"/>
      <c r="M268" s="258"/>
      <c r="N268" s="258"/>
      <c r="O268" s="258"/>
      <c r="P268" s="258"/>
      <c r="Q268" s="121"/>
      <c r="R268" s="121"/>
      <c r="S268" s="160"/>
    </row>
    <row r="269" spans="1:19" s="267" customFormat="1" x14ac:dyDescent="0.2">
      <c r="A269" s="115"/>
      <c r="B269" s="121"/>
      <c r="C269" s="121"/>
      <c r="D269" s="121"/>
      <c r="E269" s="121"/>
      <c r="F269" s="121"/>
      <c r="G269" s="258"/>
      <c r="H269" s="258"/>
      <c r="I269" s="257"/>
      <c r="J269" s="258"/>
      <c r="K269" s="258"/>
      <c r="L269" s="121"/>
      <c r="M269" s="258"/>
      <c r="N269" s="258"/>
      <c r="O269" s="258"/>
      <c r="P269" s="258"/>
      <c r="Q269" s="121"/>
      <c r="R269" s="121"/>
      <c r="S269" s="160"/>
    </row>
    <row r="270" spans="1:19" s="267" customFormat="1" x14ac:dyDescent="0.2">
      <c r="A270" s="115"/>
      <c r="B270" s="121"/>
      <c r="C270" s="121"/>
      <c r="D270" s="121"/>
      <c r="E270" s="121"/>
      <c r="F270" s="121"/>
      <c r="G270" s="258"/>
      <c r="H270" s="258"/>
      <c r="I270" s="257"/>
      <c r="J270" s="258"/>
      <c r="K270" s="258"/>
      <c r="L270" s="121"/>
      <c r="M270" s="258"/>
      <c r="N270" s="258"/>
      <c r="O270" s="258"/>
      <c r="P270" s="258"/>
      <c r="Q270" s="121"/>
      <c r="R270" s="121"/>
      <c r="S270" s="160"/>
    </row>
    <row r="271" spans="1:19" s="267" customFormat="1" x14ac:dyDescent="0.2">
      <c r="A271" s="115"/>
      <c r="B271" s="121"/>
      <c r="C271" s="121"/>
      <c r="D271" s="121"/>
      <c r="E271" s="121"/>
      <c r="F271" s="121"/>
      <c r="G271" s="258"/>
      <c r="H271" s="258"/>
      <c r="I271" s="257"/>
      <c r="J271" s="258"/>
      <c r="K271" s="258"/>
      <c r="L271" s="121"/>
      <c r="M271" s="258"/>
      <c r="N271" s="258"/>
      <c r="O271" s="258"/>
      <c r="P271" s="258"/>
      <c r="Q271" s="121"/>
      <c r="R271" s="121"/>
      <c r="S271" s="160"/>
    </row>
    <row r="272" spans="1:19" s="267" customFormat="1" x14ac:dyDescent="0.2">
      <c r="A272" s="115"/>
      <c r="B272" s="121"/>
      <c r="C272" s="121"/>
      <c r="D272" s="121"/>
      <c r="E272" s="121"/>
      <c r="F272" s="121"/>
      <c r="G272" s="258"/>
      <c r="H272" s="258"/>
      <c r="I272" s="257"/>
      <c r="J272" s="258"/>
      <c r="K272" s="258"/>
      <c r="L272" s="121"/>
      <c r="M272" s="258"/>
      <c r="N272" s="258"/>
      <c r="O272" s="258"/>
      <c r="P272" s="258"/>
      <c r="Q272" s="121"/>
      <c r="R272" s="121"/>
      <c r="S272" s="160"/>
    </row>
    <row r="273" spans="1:23" s="267" customFormat="1" x14ac:dyDescent="0.2">
      <c r="A273" s="115"/>
      <c r="B273" s="121"/>
      <c r="C273" s="121"/>
      <c r="D273" s="121"/>
      <c r="E273" s="121"/>
      <c r="F273" s="121"/>
      <c r="G273" s="258"/>
      <c r="H273" s="258"/>
      <c r="I273" s="257"/>
      <c r="J273" s="258"/>
      <c r="K273" s="258"/>
      <c r="L273" s="121"/>
      <c r="M273" s="258"/>
      <c r="N273" s="258"/>
      <c r="O273" s="258"/>
      <c r="P273" s="258"/>
      <c r="Q273" s="121"/>
      <c r="R273" s="121"/>
      <c r="S273" s="160"/>
    </row>
    <row r="274" spans="1:23" s="267" customFormat="1" x14ac:dyDescent="0.2">
      <c r="A274" s="115"/>
      <c r="B274" s="121"/>
      <c r="C274" s="121"/>
      <c r="D274" s="121"/>
      <c r="E274" s="121"/>
      <c r="F274" s="121"/>
      <c r="G274" s="258"/>
      <c r="H274" s="258"/>
      <c r="I274" s="257"/>
      <c r="J274" s="258"/>
      <c r="K274" s="258"/>
      <c r="L274" s="121"/>
      <c r="M274" s="258"/>
      <c r="N274" s="258"/>
      <c r="O274" s="258"/>
      <c r="P274" s="258"/>
      <c r="Q274" s="121"/>
      <c r="R274" s="121"/>
      <c r="S274" s="160"/>
    </row>
    <row r="275" spans="1:23" s="267" customFormat="1" x14ac:dyDescent="0.2">
      <c r="A275" s="115"/>
      <c r="B275" s="121"/>
      <c r="C275" s="121"/>
      <c r="D275" s="121"/>
      <c r="E275" s="121"/>
      <c r="F275" s="121"/>
      <c r="G275" s="258"/>
      <c r="H275" s="258"/>
      <c r="I275" s="257"/>
      <c r="J275" s="258"/>
      <c r="K275" s="258"/>
      <c r="L275" s="121"/>
      <c r="M275" s="258"/>
      <c r="N275" s="258"/>
      <c r="O275" s="258"/>
      <c r="P275" s="258"/>
      <c r="Q275" s="121"/>
      <c r="R275" s="121"/>
      <c r="S275" s="160"/>
      <c r="U275" s="121"/>
    </row>
    <row r="276" spans="1:23" s="267" customFormat="1" x14ac:dyDescent="0.2">
      <c r="A276" s="115"/>
      <c r="B276" s="121"/>
      <c r="C276" s="121"/>
      <c r="D276" s="121"/>
      <c r="E276" s="121"/>
      <c r="F276" s="121"/>
      <c r="G276" s="258"/>
      <c r="H276" s="258"/>
      <c r="I276" s="257"/>
      <c r="J276" s="258"/>
      <c r="K276" s="258"/>
      <c r="L276" s="121"/>
      <c r="M276" s="258"/>
      <c r="N276" s="258"/>
      <c r="O276" s="258"/>
      <c r="P276" s="258"/>
      <c r="Q276" s="121"/>
      <c r="R276" s="121"/>
      <c r="S276" s="160"/>
      <c r="U276" s="121"/>
    </row>
    <row r="277" spans="1:23" s="267" customFormat="1" x14ac:dyDescent="0.2">
      <c r="A277" s="115"/>
      <c r="B277" s="121"/>
      <c r="C277" s="121"/>
      <c r="D277" s="121"/>
      <c r="E277" s="121"/>
      <c r="F277" s="121"/>
      <c r="G277" s="258"/>
      <c r="H277" s="258"/>
      <c r="I277" s="257"/>
      <c r="J277" s="258"/>
      <c r="K277" s="258"/>
      <c r="L277" s="121"/>
      <c r="M277" s="258"/>
      <c r="N277" s="258"/>
      <c r="O277" s="258"/>
      <c r="P277" s="258"/>
      <c r="Q277" s="121"/>
      <c r="R277" s="121"/>
      <c r="S277" s="160"/>
      <c r="U277" s="121"/>
    </row>
    <row r="278" spans="1:23" s="267" customFormat="1" x14ac:dyDescent="0.2">
      <c r="A278" s="115"/>
      <c r="B278" s="121"/>
      <c r="C278" s="121"/>
      <c r="D278" s="121"/>
      <c r="E278" s="121"/>
      <c r="F278" s="121"/>
      <c r="G278" s="258"/>
      <c r="H278" s="258"/>
      <c r="I278" s="257"/>
      <c r="J278" s="258"/>
      <c r="K278" s="258"/>
      <c r="L278" s="121"/>
      <c r="M278" s="258"/>
      <c r="N278" s="258"/>
      <c r="O278" s="258"/>
      <c r="P278" s="258"/>
      <c r="Q278" s="121"/>
      <c r="R278" s="121"/>
      <c r="S278" s="160"/>
      <c r="T278" s="121"/>
    </row>
    <row r="279" spans="1:23" s="267" customFormat="1" x14ac:dyDescent="0.2">
      <c r="A279" s="115"/>
      <c r="B279" s="121"/>
      <c r="C279" s="121"/>
      <c r="D279" s="121"/>
      <c r="E279" s="121"/>
      <c r="F279" s="121"/>
      <c r="G279" s="258"/>
      <c r="H279" s="258"/>
      <c r="I279" s="257"/>
      <c r="J279" s="258"/>
      <c r="K279" s="258"/>
      <c r="L279" s="121"/>
      <c r="M279" s="258"/>
      <c r="N279" s="258"/>
      <c r="O279" s="258"/>
      <c r="P279" s="258"/>
      <c r="Q279" s="121"/>
      <c r="R279" s="121"/>
      <c r="S279" s="160"/>
      <c r="T279" s="121"/>
    </row>
    <row r="280" spans="1:23" s="267" customFormat="1" x14ac:dyDescent="0.2">
      <c r="A280" s="115"/>
      <c r="B280" s="121"/>
      <c r="C280" s="121"/>
      <c r="D280" s="121"/>
      <c r="E280" s="121"/>
      <c r="F280" s="121"/>
      <c r="G280" s="258"/>
      <c r="H280" s="258"/>
      <c r="I280" s="257"/>
      <c r="J280" s="258"/>
      <c r="K280" s="258"/>
      <c r="L280" s="121"/>
      <c r="M280" s="258"/>
      <c r="N280" s="258"/>
      <c r="O280" s="258"/>
      <c r="P280" s="258"/>
      <c r="Q280" s="121"/>
      <c r="R280" s="121"/>
      <c r="S280" s="160"/>
      <c r="T280" s="121"/>
    </row>
    <row r="281" spans="1:23" s="267" customFormat="1" x14ac:dyDescent="0.2">
      <c r="A281" s="115"/>
      <c r="B281" s="121"/>
      <c r="C281" s="121"/>
      <c r="D281" s="121"/>
      <c r="E281" s="121"/>
      <c r="F281" s="121"/>
      <c r="G281" s="258"/>
      <c r="H281" s="258"/>
      <c r="I281" s="257"/>
      <c r="J281" s="258"/>
      <c r="K281" s="258"/>
      <c r="L281" s="121"/>
      <c r="M281" s="258"/>
      <c r="N281" s="258"/>
      <c r="O281" s="258"/>
      <c r="P281" s="258"/>
      <c r="Q281" s="121"/>
      <c r="R281" s="121"/>
      <c r="S281" s="160"/>
    </row>
    <row r="282" spans="1:23" s="267" customFormat="1" x14ac:dyDescent="0.2">
      <c r="A282" s="115"/>
      <c r="B282" s="121"/>
      <c r="C282" s="121"/>
      <c r="D282" s="121"/>
      <c r="E282" s="121"/>
      <c r="F282" s="121"/>
      <c r="G282" s="258"/>
      <c r="H282" s="258"/>
      <c r="I282" s="257"/>
      <c r="J282" s="258"/>
      <c r="K282" s="258"/>
      <c r="L282" s="121"/>
      <c r="M282" s="258"/>
      <c r="N282" s="258"/>
      <c r="O282" s="258"/>
      <c r="P282" s="258"/>
      <c r="Q282" s="121"/>
      <c r="R282" s="121"/>
      <c r="S282" s="160"/>
      <c r="U282" s="115"/>
    </row>
    <row r="283" spans="1:23" s="267" customFormat="1" x14ac:dyDescent="0.2">
      <c r="A283" s="115"/>
      <c r="B283" s="121"/>
      <c r="C283" s="121"/>
      <c r="D283" s="121"/>
      <c r="E283" s="121"/>
      <c r="F283" s="121"/>
      <c r="G283" s="258"/>
      <c r="H283" s="258"/>
      <c r="I283" s="257"/>
      <c r="J283" s="258"/>
      <c r="K283" s="258"/>
      <c r="L283" s="121"/>
      <c r="M283" s="258"/>
      <c r="N283" s="258"/>
      <c r="O283" s="258"/>
      <c r="P283" s="258"/>
      <c r="Q283" s="121"/>
      <c r="R283" s="121"/>
      <c r="S283" s="160"/>
      <c r="U283" s="115"/>
    </row>
    <row r="284" spans="1:23" s="267" customFormat="1" x14ac:dyDescent="0.2">
      <c r="A284" s="115"/>
      <c r="B284" s="121"/>
      <c r="C284" s="121"/>
      <c r="D284" s="121"/>
      <c r="E284" s="121"/>
      <c r="F284" s="121"/>
      <c r="G284" s="258"/>
      <c r="H284" s="258"/>
      <c r="I284" s="257"/>
      <c r="J284" s="258"/>
      <c r="K284" s="258"/>
      <c r="L284" s="121"/>
      <c r="M284" s="258"/>
      <c r="N284" s="258"/>
      <c r="O284" s="258"/>
      <c r="P284" s="258"/>
      <c r="Q284" s="121"/>
      <c r="R284" s="121"/>
      <c r="S284" s="160"/>
      <c r="U284" s="115"/>
    </row>
    <row r="285" spans="1:23" s="267" customFormat="1" x14ac:dyDescent="0.2">
      <c r="A285" s="115"/>
      <c r="B285" s="121"/>
      <c r="C285" s="121"/>
      <c r="D285" s="121"/>
      <c r="E285" s="121"/>
      <c r="F285" s="121"/>
      <c r="G285" s="258"/>
      <c r="H285" s="258"/>
      <c r="I285" s="257"/>
      <c r="J285" s="258"/>
      <c r="K285" s="258"/>
      <c r="L285" s="121"/>
      <c r="M285" s="258"/>
      <c r="N285" s="258"/>
      <c r="O285" s="258"/>
      <c r="P285" s="258"/>
      <c r="Q285" s="121"/>
      <c r="R285" s="121"/>
      <c r="S285" s="160"/>
      <c r="T285" s="115"/>
      <c r="U285" s="115"/>
      <c r="V285" s="121"/>
      <c r="W285" s="121"/>
    </row>
    <row r="286" spans="1:23" s="267" customFormat="1" x14ac:dyDescent="0.2">
      <c r="A286" s="115"/>
      <c r="B286" s="121"/>
      <c r="C286" s="121"/>
      <c r="D286" s="121"/>
      <c r="E286" s="121"/>
      <c r="F286" s="121"/>
      <c r="G286" s="258"/>
      <c r="H286" s="258"/>
      <c r="I286" s="257"/>
      <c r="J286" s="258"/>
      <c r="K286" s="258"/>
      <c r="L286" s="121"/>
      <c r="M286" s="258"/>
      <c r="N286" s="258"/>
      <c r="O286" s="258"/>
      <c r="P286" s="258"/>
      <c r="Q286" s="121"/>
      <c r="R286" s="121"/>
      <c r="S286" s="160"/>
      <c r="T286" s="115"/>
      <c r="U286" s="115"/>
      <c r="V286" s="121"/>
      <c r="W286" s="121"/>
    </row>
    <row r="287" spans="1:23" s="267" customFormat="1" x14ac:dyDescent="0.2">
      <c r="A287" s="115"/>
      <c r="B287" s="121"/>
      <c r="C287" s="121"/>
      <c r="D287" s="121"/>
      <c r="E287" s="121"/>
      <c r="F287" s="121"/>
      <c r="G287" s="258"/>
      <c r="H287" s="258"/>
      <c r="I287" s="257"/>
      <c r="J287" s="258"/>
      <c r="K287" s="258"/>
      <c r="L287" s="121"/>
      <c r="M287" s="258"/>
      <c r="N287" s="258"/>
      <c r="O287" s="258"/>
      <c r="P287" s="258"/>
      <c r="Q287" s="121"/>
      <c r="R287" s="121"/>
      <c r="S287" s="160"/>
      <c r="T287" s="115"/>
      <c r="U287" s="115"/>
      <c r="V287" s="121"/>
      <c r="W287" s="121"/>
    </row>
    <row r="288" spans="1:23" s="267" customFormat="1" x14ac:dyDescent="0.2">
      <c r="A288" s="115"/>
      <c r="B288" s="121"/>
      <c r="C288" s="121"/>
      <c r="D288" s="121"/>
      <c r="E288" s="121"/>
      <c r="F288" s="121"/>
      <c r="G288" s="258"/>
      <c r="H288" s="258"/>
      <c r="I288" s="257"/>
      <c r="J288" s="258"/>
      <c r="K288" s="258"/>
      <c r="L288" s="121"/>
      <c r="M288" s="258"/>
      <c r="N288" s="258"/>
      <c r="O288" s="258"/>
      <c r="P288" s="258"/>
      <c r="Q288" s="121"/>
      <c r="R288" s="121"/>
      <c r="S288" s="160"/>
      <c r="T288" s="115"/>
      <c r="U288" s="115"/>
    </row>
    <row r="289" spans="1:23" s="267" customFormat="1" x14ac:dyDescent="0.2">
      <c r="A289" s="115"/>
      <c r="B289" s="121"/>
      <c r="C289" s="121"/>
      <c r="D289" s="121"/>
      <c r="E289" s="121"/>
      <c r="F289" s="121"/>
      <c r="G289" s="258"/>
      <c r="H289" s="258"/>
      <c r="I289" s="257"/>
      <c r="J289" s="258"/>
      <c r="K289" s="258"/>
      <c r="L289" s="121"/>
      <c r="M289" s="258"/>
      <c r="N289" s="258"/>
      <c r="O289" s="258"/>
      <c r="P289" s="258"/>
      <c r="Q289" s="121"/>
      <c r="R289" s="121"/>
      <c r="S289" s="160"/>
      <c r="T289" s="115"/>
      <c r="U289" s="115"/>
    </row>
    <row r="290" spans="1:23" s="267" customFormat="1" x14ac:dyDescent="0.2">
      <c r="A290" s="115"/>
      <c r="B290" s="121"/>
      <c r="C290" s="121"/>
      <c r="D290" s="121"/>
      <c r="E290" s="121"/>
      <c r="F290" s="121"/>
      <c r="G290" s="258"/>
      <c r="H290" s="258"/>
      <c r="I290" s="257"/>
      <c r="J290" s="258"/>
      <c r="K290" s="258"/>
      <c r="L290" s="121"/>
      <c r="M290" s="258"/>
      <c r="N290" s="258"/>
      <c r="O290" s="258"/>
      <c r="P290" s="258"/>
      <c r="Q290" s="121"/>
      <c r="R290" s="121"/>
      <c r="S290" s="160"/>
      <c r="T290" s="115"/>
      <c r="U290" s="115"/>
    </row>
    <row r="291" spans="1:23" s="267" customFormat="1" x14ac:dyDescent="0.2">
      <c r="A291" s="115"/>
      <c r="B291" s="121"/>
      <c r="C291" s="121"/>
      <c r="D291" s="121"/>
      <c r="E291" s="121"/>
      <c r="F291" s="121"/>
      <c r="G291" s="258"/>
      <c r="H291" s="258"/>
      <c r="I291" s="257"/>
      <c r="J291" s="258"/>
      <c r="K291" s="258"/>
      <c r="L291" s="121"/>
      <c r="M291" s="258"/>
      <c r="N291" s="258"/>
      <c r="O291" s="258"/>
      <c r="P291" s="258"/>
      <c r="Q291" s="121"/>
      <c r="R291" s="121"/>
      <c r="S291" s="160"/>
      <c r="T291" s="115"/>
      <c r="U291" s="115"/>
    </row>
    <row r="292" spans="1:23" x14ac:dyDescent="0.2">
      <c r="Q292" s="121"/>
      <c r="R292" s="121"/>
      <c r="T292" s="115"/>
      <c r="U292" s="115"/>
      <c r="V292" s="115"/>
      <c r="W292" s="115"/>
    </row>
    <row r="293" spans="1:23" x14ac:dyDescent="0.2">
      <c r="Q293" s="121"/>
      <c r="R293" s="121"/>
      <c r="T293" s="115"/>
      <c r="U293" s="115"/>
      <c r="V293" s="115"/>
      <c r="W293" s="115"/>
    </row>
    <row r="294" spans="1:23" x14ac:dyDescent="0.2">
      <c r="Q294" s="121"/>
      <c r="R294" s="121"/>
      <c r="T294" s="115"/>
      <c r="U294" s="115"/>
      <c r="V294" s="115"/>
      <c r="W294" s="115"/>
    </row>
    <row r="295" spans="1:23" s="267" customFormat="1" x14ac:dyDescent="0.2">
      <c r="A295" s="115"/>
      <c r="B295" s="121"/>
      <c r="C295" s="121"/>
      <c r="D295" s="121"/>
      <c r="E295" s="121"/>
      <c r="F295" s="121"/>
      <c r="G295" s="258"/>
      <c r="H295" s="258"/>
      <c r="I295" s="257"/>
      <c r="J295" s="258"/>
      <c r="K295" s="258"/>
      <c r="L295" s="121"/>
      <c r="M295" s="258"/>
      <c r="N295" s="258"/>
      <c r="O295" s="258"/>
      <c r="P295" s="258"/>
      <c r="Q295" s="121"/>
      <c r="R295" s="121"/>
      <c r="S295" s="160"/>
      <c r="T295" s="115"/>
      <c r="U295" s="115"/>
      <c r="V295" s="115"/>
      <c r="W295" s="115"/>
    </row>
    <row r="296" spans="1:23" s="267" customFormat="1" x14ac:dyDescent="0.2">
      <c r="A296" s="115"/>
      <c r="B296" s="121"/>
      <c r="C296" s="121"/>
      <c r="D296" s="121"/>
      <c r="E296" s="121"/>
      <c r="F296" s="121"/>
      <c r="G296" s="258"/>
      <c r="H296" s="258"/>
      <c r="I296" s="257"/>
      <c r="J296" s="258"/>
      <c r="K296" s="258"/>
      <c r="L296" s="121"/>
      <c r="M296" s="258"/>
      <c r="N296" s="258"/>
      <c r="O296" s="258"/>
      <c r="P296" s="258"/>
      <c r="Q296" s="121"/>
      <c r="R296" s="121"/>
      <c r="S296" s="160"/>
      <c r="T296" s="115"/>
      <c r="U296" s="115"/>
      <c r="V296" s="115"/>
      <c r="W296" s="115"/>
    </row>
    <row r="297" spans="1:23" s="267" customFormat="1" x14ac:dyDescent="0.2">
      <c r="A297" s="115"/>
      <c r="B297" s="121"/>
      <c r="C297" s="121"/>
      <c r="D297" s="121"/>
      <c r="E297" s="121"/>
      <c r="F297" s="121"/>
      <c r="G297" s="258"/>
      <c r="H297" s="258"/>
      <c r="I297" s="257"/>
      <c r="J297" s="258"/>
      <c r="K297" s="258"/>
      <c r="L297" s="121"/>
      <c r="M297" s="258"/>
      <c r="N297" s="258"/>
      <c r="O297" s="258"/>
      <c r="P297" s="258"/>
      <c r="Q297" s="121"/>
      <c r="R297" s="121"/>
      <c r="S297" s="160"/>
      <c r="T297" s="115"/>
      <c r="U297" s="115"/>
      <c r="V297" s="115"/>
      <c r="W297" s="115"/>
    </row>
    <row r="298" spans="1:23" s="267" customFormat="1" x14ac:dyDescent="0.2">
      <c r="A298" s="115"/>
      <c r="B298" s="121"/>
      <c r="C298" s="121"/>
      <c r="D298" s="121"/>
      <c r="E298" s="121"/>
      <c r="F298" s="121"/>
      <c r="G298" s="258"/>
      <c r="H298" s="258"/>
      <c r="I298" s="257"/>
      <c r="J298" s="258"/>
      <c r="K298" s="258"/>
      <c r="L298" s="121"/>
      <c r="M298" s="258"/>
      <c r="N298" s="258"/>
      <c r="O298" s="258"/>
      <c r="P298" s="258"/>
      <c r="Q298" s="121"/>
      <c r="R298" s="121"/>
      <c r="S298" s="160"/>
      <c r="T298" s="115"/>
      <c r="U298" s="115"/>
      <c r="V298" s="115"/>
      <c r="W298" s="115"/>
    </row>
    <row r="299" spans="1:23" s="115" customFormat="1" x14ac:dyDescent="0.2">
      <c r="B299" s="121"/>
      <c r="C299" s="121"/>
      <c r="D299" s="121"/>
      <c r="E299" s="121"/>
      <c r="F299" s="121"/>
      <c r="G299" s="258"/>
      <c r="H299" s="258"/>
      <c r="I299" s="257"/>
      <c r="J299" s="258"/>
      <c r="K299" s="258"/>
      <c r="L299" s="121"/>
      <c r="M299" s="258"/>
      <c r="N299" s="258"/>
      <c r="O299" s="258"/>
      <c r="P299" s="258"/>
      <c r="Q299" s="121"/>
      <c r="R299" s="121"/>
      <c r="S299" s="160"/>
    </row>
    <row r="300" spans="1:23" s="115" customFormat="1" x14ac:dyDescent="0.2">
      <c r="B300" s="121"/>
      <c r="C300" s="121"/>
      <c r="D300" s="121"/>
      <c r="E300" s="121"/>
      <c r="F300" s="121"/>
      <c r="G300" s="258"/>
      <c r="H300" s="258"/>
      <c r="I300" s="257"/>
      <c r="J300" s="258"/>
      <c r="K300" s="258"/>
      <c r="L300" s="121"/>
      <c r="M300" s="258"/>
      <c r="N300" s="258"/>
      <c r="O300" s="258"/>
      <c r="P300" s="258"/>
      <c r="Q300" s="121"/>
      <c r="R300" s="121"/>
      <c r="S300" s="160"/>
    </row>
    <row r="301" spans="1:23" s="115" customFormat="1" x14ac:dyDescent="0.2">
      <c r="B301" s="121"/>
      <c r="C301" s="121"/>
      <c r="D301" s="121"/>
      <c r="E301" s="121"/>
      <c r="F301" s="121"/>
      <c r="G301" s="258"/>
      <c r="H301" s="258"/>
      <c r="I301" s="257"/>
      <c r="J301" s="258"/>
      <c r="K301" s="258"/>
      <c r="L301" s="121"/>
      <c r="M301" s="258"/>
      <c r="N301" s="258"/>
      <c r="O301" s="258"/>
      <c r="P301" s="258"/>
      <c r="Q301" s="121"/>
      <c r="R301" s="121"/>
      <c r="S301" s="160"/>
    </row>
    <row r="302" spans="1:23" s="115" customFormat="1" x14ac:dyDescent="0.2">
      <c r="B302" s="121"/>
      <c r="C302" s="121"/>
      <c r="D302" s="121"/>
      <c r="E302" s="121"/>
      <c r="F302" s="121"/>
      <c r="G302" s="258"/>
      <c r="H302" s="258"/>
      <c r="I302" s="257"/>
      <c r="J302" s="258"/>
      <c r="K302" s="258"/>
      <c r="L302" s="121"/>
      <c r="M302" s="258"/>
      <c r="N302" s="258"/>
      <c r="O302" s="258"/>
      <c r="P302" s="258"/>
      <c r="Q302" s="121"/>
      <c r="R302" s="121"/>
      <c r="S302" s="160"/>
    </row>
    <row r="303" spans="1:23" s="115" customFormat="1" x14ac:dyDescent="0.2">
      <c r="B303" s="121"/>
      <c r="C303" s="121"/>
      <c r="D303" s="121"/>
      <c r="E303" s="121"/>
      <c r="F303" s="121"/>
      <c r="G303" s="258"/>
      <c r="H303" s="258"/>
      <c r="I303" s="257"/>
      <c r="J303" s="258"/>
      <c r="K303" s="258"/>
      <c r="L303" s="121"/>
      <c r="M303" s="258"/>
      <c r="N303" s="258"/>
      <c r="O303" s="258"/>
      <c r="P303" s="258"/>
      <c r="Q303" s="121"/>
      <c r="R303" s="121"/>
      <c r="S303" s="160"/>
    </row>
    <row r="304" spans="1:23" s="115" customFormat="1" x14ac:dyDescent="0.2">
      <c r="B304" s="121"/>
      <c r="C304" s="121"/>
      <c r="D304" s="121"/>
      <c r="E304" s="121"/>
      <c r="F304" s="121"/>
      <c r="G304" s="258"/>
      <c r="H304" s="258"/>
      <c r="I304" s="257"/>
      <c r="J304" s="258"/>
      <c r="K304" s="258"/>
      <c r="L304" s="121"/>
      <c r="M304" s="258"/>
      <c r="N304" s="258"/>
      <c r="O304" s="258"/>
      <c r="P304" s="258"/>
      <c r="Q304" s="121"/>
      <c r="R304" s="121"/>
      <c r="S304" s="160"/>
    </row>
    <row r="305" spans="2:19" s="115" customFormat="1" x14ac:dyDescent="0.2">
      <c r="B305" s="121"/>
      <c r="C305" s="121"/>
      <c r="D305" s="121"/>
      <c r="E305" s="121"/>
      <c r="F305" s="121"/>
      <c r="G305" s="258"/>
      <c r="H305" s="258"/>
      <c r="I305" s="257"/>
      <c r="J305" s="258"/>
      <c r="K305" s="258"/>
      <c r="L305" s="121"/>
      <c r="M305" s="258"/>
      <c r="N305" s="258"/>
      <c r="O305" s="258"/>
      <c r="P305" s="258"/>
      <c r="Q305" s="323"/>
      <c r="R305" s="231"/>
      <c r="S305" s="160"/>
    </row>
    <row r="306" spans="2:19" s="115" customFormat="1" x14ac:dyDescent="0.2">
      <c r="B306" s="121"/>
      <c r="C306" s="121"/>
      <c r="D306" s="121"/>
      <c r="E306" s="121"/>
      <c r="F306" s="121"/>
      <c r="G306" s="258"/>
      <c r="H306" s="258"/>
      <c r="I306" s="257"/>
      <c r="J306" s="258"/>
      <c r="K306" s="258"/>
      <c r="L306" s="121"/>
      <c r="M306" s="258"/>
      <c r="N306" s="258"/>
      <c r="O306" s="258"/>
      <c r="P306" s="258"/>
      <c r="Q306" s="323"/>
      <c r="R306" s="231"/>
      <c r="S306" s="160"/>
    </row>
    <row r="307" spans="2:19" s="115" customFormat="1" x14ac:dyDescent="0.2">
      <c r="B307" s="121"/>
      <c r="C307" s="121"/>
      <c r="D307" s="121"/>
      <c r="E307" s="121"/>
      <c r="F307" s="121"/>
      <c r="G307" s="258"/>
      <c r="H307" s="258"/>
      <c r="I307" s="257"/>
      <c r="J307" s="258"/>
      <c r="K307" s="258"/>
      <c r="L307" s="121"/>
      <c r="M307" s="258"/>
      <c r="N307" s="258"/>
      <c r="O307" s="258"/>
      <c r="P307" s="258"/>
      <c r="Q307" s="323"/>
      <c r="R307" s="231"/>
      <c r="S307" s="160"/>
    </row>
    <row r="308" spans="2:19" s="115" customFormat="1" x14ac:dyDescent="0.2">
      <c r="B308" s="121"/>
      <c r="C308" s="121"/>
      <c r="D308" s="121"/>
      <c r="E308" s="121"/>
      <c r="F308" s="121"/>
      <c r="G308" s="258"/>
      <c r="H308" s="258"/>
      <c r="I308" s="257"/>
      <c r="J308" s="258"/>
      <c r="K308" s="258"/>
      <c r="L308" s="121"/>
      <c r="M308" s="258"/>
      <c r="N308" s="258"/>
      <c r="O308" s="258"/>
      <c r="P308" s="258"/>
      <c r="Q308" s="323"/>
      <c r="R308" s="231"/>
      <c r="S308" s="160"/>
    </row>
    <row r="309" spans="2:19" s="115" customFormat="1" x14ac:dyDescent="0.2">
      <c r="B309" s="121"/>
      <c r="C309" s="121"/>
      <c r="D309" s="121"/>
      <c r="E309" s="121"/>
      <c r="F309" s="121"/>
      <c r="G309" s="258"/>
      <c r="H309" s="258"/>
      <c r="I309" s="257"/>
      <c r="J309" s="258"/>
      <c r="K309" s="258"/>
      <c r="L309" s="121"/>
      <c r="M309" s="258"/>
      <c r="N309" s="258"/>
      <c r="O309" s="258"/>
      <c r="P309" s="258"/>
      <c r="Q309" s="323"/>
      <c r="R309" s="231"/>
      <c r="S309" s="160"/>
    </row>
    <row r="310" spans="2:19" s="115" customFormat="1" x14ac:dyDescent="0.2">
      <c r="B310" s="121"/>
      <c r="C310" s="121"/>
      <c r="D310" s="121"/>
      <c r="E310" s="121"/>
      <c r="F310" s="121"/>
      <c r="G310" s="258"/>
      <c r="H310" s="258"/>
      <c r="I310" s="257"/>
      <c r="J310" s="258"/>
      <c r="K310" s="258"/>
      <c r="L310" s="121"/>
      <c r="M310" s="258"/>
      <c r="N310" s="258"/>
      <c r="O310" s="258"/>
      <c r="P310" s="258"/>
      <c r="Q310" s="323"/>
      <c r="R310" s="231"/>
      <c r="S310" s="160"/>
    </row>
    <row r="311" spans="2:19" s="115" customFormat="1" x14ac:dyDescent="0.2">
      <c r="B311" s="121"/>
      <c r="C311" s="121"/>
      <c r="D311" s="121"/>
      <c r="E311" s="121"/>
      <c r="F311" s="121"/>
      <c r="G311" s="258"/>
      <c r="H311" s="258"/>
      <c r="I311" s="257"/>
      <c r="J311" s="258"/>
      <c r="K311" s="258"/>
      <c r="L311" s="121"/>
      <c r="M311" s="258"/>
      <c r="N311" s="258"/>
      <c r="O311" s="258"/>
      <c r="P311" s="258"/>
      <c r="Q311" s="323"/>
      <c r="R311" s="231"/>
      <c r="S311" s="160"/>
    </row>
    <row r="312" spans="2:19" s="115" customFormat="1" x14ac:dyDescent="0.2">
      <c r="B312" s="121"/>
      <c r="C312" s="121"/>
      <c r="D312" s="121"/>
      <c r="E312" s="121"/>
      <c r="F312" s="121"/>
      <c r="G312" s="258"/>
      <c r="H312" s="258"/>
      <c r="I312" s="257"/>
      <c r="J312" s="258"/>
      <c r="K312" s="258"/>
      <c r="L312" s="121"/>
      <c r="M312" s="258"/>
      <c r="N312" s="258"/>
      <c r="O312" s="258"/>
      <c r="P312" s="258"/>
      <c r="Q312" s="323"/>
      <c r="R312" s="231"/>
      <c r="S312" s="160"/>
    </row>
    <row r="313" spans="2:19" s="115" customFormat="1" x14ac:dyDescent="0.2">
      <c r="B313" s="121"/>
      <c r="C313" s="121"/>
      <c r="D313" s="121"/>
      <c r="E313" s="121"/>
      <c r="F313" s="121"/>
      <c r="G313" s="258"/>
      <c r="H313" s="258"/>
      <c r="I313" s="257"/>
      <c r="J313" s="258"/>
      <c r="K313" s="258"/>
      <c r="L313" s="121"/>
      <c r="M313" s="258"/>
      <c r="N313" s="258"/>
      <c r="O313" s="258"/>
      <c r="P313" s="258"/>
      <c r="Q313" s="323"/>
      <c r="R313" s="231"/>
      <c r="S313" s="160"/>
    </row>
    <row r="314" spans="2:19" s="115" customFormat="1" x14ac:dyDescent="0.2">
      <c r="B314" s="121"/>
      <c r="C314" s="121"/>
      <c r="D314" s="121"/>
      <c r="E314" s="121"/>
      <c r="F314" s="121"/>
      <c r="G314" s="258"/>
      <c r="H314" s="258"/>
      <c r="I314" s="257"/>
      <c r="J314" s="258"/>
      <c r="K314" s="258"/>
      <c r="L314" s="121"/>
      <c r="M314" s="258"/>
      <c r="N314" s="258"/>
      <c r="O314" s="258"/>
      <c r="P314" s="258"/>
      <c r="Q314" s="323"/>
      <c r="R314" s="231"/>
      <c r="S314" s="160"/>
    </row>
    <row r="315" spans="2:19" s="115" customFormat="1" x14ac:dyDescent="0.2">
      <c r="B315" s="121"/>
      <c r="C315" s="121"/>
      <c r="D315" s="121"/>
      <c r="E315" s="121"/>
      <c r="F315" s="121"/>
      <c r="G315" s="258"/>
      <c r="H315" s="258"/>
      <c r="I315" s="257"/>
      <c r="J315" s="258"/>
      <c r="K315" s="258"/>
      <c r="L315" s="121"/>
      <c r="M315" s="258"/>
      <c r="N315" s="258"/>
      <c r="O315" s="258"/>
      <c r="P315" s="258"/>
      <c r="Q315" s="323"/>
      <c r="R315" s="231"/>
      <c r="S315" s="160"/>
    </row>
    <row r="316" spans="2:19" s="115" customFormat="1" x14ac:dyDescent="0.2">
      <c r="B316" s="121"/>
      <c r="C316" s="121"/>
      <c r="D316" s="121"/>
      <c r="E316" s="121"/>
      <c r="F316" s="121"/>
      <c r="G316" s="258"/>
      <c r="H316" s="258"/>
      <c r="I316" s="257"/>
      <c r="J316" s="258"/>
      <c r="K316" s="258"/>
      <c r="L316" s="121"/>
      <c r="M316" s="258"/>
      <c r="N316" s="258"/>
      <c r="O316" s="258"/>
      <c r="P316" s="258"/>
      <c r="Q316" s="323"/>
      <c r="R316" s="231"/>
      <c r="S316" s="160"/>
    </row>
    <row r="317" spans="2:19" s="115" customFormat="1" x14ac:dyDescent="0.2">
      <c r="B317" s="121"/>
      <c r="C317" s="121"/>
      <c r="D317" s="121"/>
      <c r="E317" s="121"/>
      <c r="F317" s="121"/>
      <c r="G317" s="258"/>
      <c r="H317" s="258"/>
      <c r="I317" s="257"/>
      <c r="J317" s="258"/>
      <c r="K317" s="258"/>
      <c r="L317" s="121"/>
      <c r="M317" s="258"/>
      <c r="N317" s="258"/>
      <c r="O317" s="258"/>
      <c r="P317" s="258"/>
      <c r="Q317" s="323"/>
      <c r="R317" s="231"/>
      <c r="S317" s="160"/>
    </row>
    <row r="318" spans="2:19" s="115" customFormat="1" x14ac:dyDescent="0.2">
      <c r="B318" s="121"/>
      <c r="C318" s="121"/>
      <c r="D318" s="121"/>
      <c r="E318" s="121"/>
      <c r="F318" s="121"/>
      <c r="G318" s="258"/>
      <c r="H318" s="258"/>
      <c r="I318" s="257"/>
      <c r="J318" s="258"/>
      <c r="K318" s="258"/>
      <c r="L318" s="121"/>
      <c r="M318" s="258"/>
      <c r="N318" s="258"/>
      <c r="O318" s="258"/>
      <c r="P318" s="258"/>
      <c r="Q318" s="323"/>
      <c r="R318" s="231"/>
      <c r="S318" s="160"/>
    </row>
    <row r="319" spans="2:19" s="115" customFormat="1" x14ac:dyDescent="0.2">
      <c r="B319" s="121"/>
      <c r="C319" s="121"/>
      <c r="D319" s="121"/>
      <c r="E319" s="121"/>
      <c r="F319" s="121"/>
      <c r="G319" s="258"/>
      <c r="H319" s="258"/>
      <c r="I319" s="257"/>
      <c r="J319" s="258"/>
      <c r="K319" s="258"/>
      <c r="L319" s="121"/>
      <c r="M319" s="258"/>
      <c r="N319" s="258"/>
      <c r="O319" s="258"/>
      <c r="P319" s="258"/>
      <c r="Q319" s="323"/>
      <c r="R319" s="231"/>
      <c r="S319" s="160"/>
    </row>
    <row r="320" spans="2:19" s="115" customFormat="1" x14ac:dyDescent="0.2">
      <c r="B320" s="121"/>
      <c r="C320" s="121"/>
      <c r="D320" s="121"/>
      <c r="E320" s="121"/>
      <c r="F320" s="121"/>
      <c r="G320" s="258"/>
      <c r="H320" s="258"/>
      <c r="I320" s="257"/>
      <c r="J320" s="258"/>
      <c r="K320" s="258"/>
      <c r="L320" s="121"/>
      <c r="M320" s="258"/>
      <c r="N320" s="258"/>
      <c r="O320" s="258"/>
      <c r="P320" s="258"/>
      <c r="Q320" s="323"/>
      <c r="R320" s="231"/>
      <c r="S320" s="160"/>
    </row>
    <row r="321" spans="2:19" s="115" customFormat="1" x14ac:dyDescent="0.2">
      <c r="B321" s="121"/>
      <c r="C321" s="121"/>
      <c r="D321" s="121"/>
      <c r="E321" s="121"/>
      <c r="F321" s="121"/>
      <c r="G321" s="258"/>
      <c r="H321" s="258"/>
      <c r="I321" s="257"/>
      <c r="J321" s="258"/>
      <c r="K321" s="258"/>
      <c r="L321" s="121"/>
      <c r="M321" s="258"/>
      <c r="N321" s="258"/>
      <c r="O321" s="258"/>
      <c r="P321" s="258"/>
      <c r="Q321" s="323"/>
      <c r="R321" s="231"/>
      <c r="S321" s="160"/>
    </row>
    <row r="322" spans="2:19" s="115" customFormat="1" x14ac:dyDescent="0.2">
      <c r="B322" s="121"/>
      <c r="C322" s="121"/>
      <c r="D322" s="121"/>
      <c r="E322" s="121"/>
      <c r="F322" s="121"/>
      <c r="G322" s="258"/>
      <c r="H322" s="258"/>
      <c r="I322" s="257"/>
      <c r="J322" s="258"/>
      <c r="K322" s="258"/>
      <c r="L322" s="121"/>
      <c r="M322" s="258"/>
      <c r="N322" s="258"/>
      <c r="O322" s="258"/>
      <c r="P322" s="258"/>
      <c r="Q322" s="323"/>
      <c r="R322" s="231"/>
      <c r="S322" s="160"/>
    </row>
    <row r="323" spans="2:19" s="115" customFormat="1" x14ac:dyDescent="0.2">
      <c r="B323" s="121"/>
      <c r="C323" s="121"/>
      <c r="D323" s="121"/>
      <c r="E323" s="121"/>
      <c r="F323" s="121"/>
      <c r="G323" s="258"/>
      <c r="H323" s="258"/>
      <c r="I323" s="257"/>
      <c r="J323" s="258"/>
      <c r="K323" s="258"/>
      <c r="L323" s="121"/>
      <c r="M323" s="258"/>
      <c r="N323" s="258"/>
      <c r="O323" s="258"/>
      <c r="P323" s="258"/>
      <c r="Q323" s="323"/>
      <c r="R323" s="231"/>
      <c r="S323" s="160"/>
    </row>
    <row r="324" spans="2:19" s="115" customFormat="1" x14ac:dyDescent="0.2">
      <c r="B324" s="121"/>
      <c r="C324" s="121"/>
      <c r="D324" s="121"/>
      <c r="E324" s="121"/>
      <c r="F324" s="121"/>
      <c r="G324" s="258"/>
      <c r="H324" s="258"/>
      <c r="I324" s="257"/>
      <c r="J324" s="258"/>
      <c r="K324" s="258"/>
      <c r="L324" s="121"/>
      <c r="M324" s="258"/>
      <c r="N324" s="258"/>
      <c r="O324" s="258"/>
      <c r="P324" s="258"/>
      <c r="Q324" s="323"/>
      <c r="R324" s="231"/>
      <c r="S324" s="160"/>
    </row>
    <row r="325" spans="2:19" s="115" customFormat="1" x14ac:dyDescent="0.2">
      <c r="B325" s="121"/>
      <c r="C325" s="121"/>
      <c r="D325" s="121"/>
      <c r="E325" s="121"/>
      <c r="F325" s="121"/>
      <c r="G325" s="258"/>
      <c r="H325" s="258"/>
      <c r="I325" s="257"/>
      <c r="J325" s="258"/>
      <c r="K325" s="258"/>
      <c r="L325" s="121"/>
      <c r="M325" s="258"/>
      <c r="N325" s="258"/>
      <c r="O325" s="258"/>
      <c r="P325" s="258"/>
      <c r="Q325" s="323"/>
      <c r="R325" s="231"/>
      <c r="S325" s="160"/>
    </row>
    <row r="326" spans="2:19" s="115" customFormat="1" x14ac:dyDescent="0.2">
      <c r="B326" s="121"/>
      <c r="C326" s="121"/>
      <c r="D326" s="121"/>
      <c r="E326" s="121"/>
      <c r="F326" s="121"/>
      <c r="G326" s="258"/>
      <c r="H326" s="258"/>
      <c r="I326" s="257"/>
      <c r="J326" s="258"/>
      <c r="K326" s="258"/>
      <c r="L326" s="121"/>
      <c r="M326" s="258"/>
      <c r="N326" s="258"/>
      <c r="O326" s="258"/>
      <c r="P326" s="258"/>
      <c r="Q326" s="323"/>
      <c r="R326" s="231"/>
      <c r="S326" s="160"/>
    </row>
    <row r="327" spans="2:19" s="115" customFormat="1" x14ac:dyDescent="0.2">
      <c r="B327" s="121"/>
      <c r="C327" s="121"/>
      <c r="D327" s="121"/>
      <c r="E327" s="121"/>
      <c r="F327" s="121"/>
      <c r="G327" s="258"/>
      <c r="H327" s="258"/>
      <c r="I327" s="257"/>
      <c r="J327" s="258"/>
      <c r="K327" s="258"/>
      <c r="L327" s="121"/>
      <c r="M327" s="258"/>
      <c r="N327" s="258"/>
      <c r="O327" s="258"/>
      <c r="P327" s="258"/>
      <c r="Q327" s="323"/>
      <c r="R327" s="231"/>
      <c r="S327" s="160"/>
    </row>
    <row r="328" spans="2:19" s="115" customFormat="1" x14ac:dyDescent="0.2">
      <c r="B328" s="121"/>
      <c r="C328" s="121"/>
      <c r="D328" s="121"/>
      <c r="E328" s="121"/>
      <c r="F328" s="121"/>
      <c r="G328" s="258"/>
      <c r="H328" s="258"/>
      <c r="I328" s="257"/>
      <c r="J328" s="258"/>
      <c r="K328" s="258"/>
      <c r="L328" s="121"/>
      <c r="M328" s="258"/>
      <c r="N328" s="258"/>
      <c r="O328" s="258"/>
      <c r="P328" s="258"/>
      <c r="Q328" s="323"/>
      <c r="R328" s="231"/>
      <c r="S328" s="160"/>
    </row>
    <row r="329" spans="2:19" s="115" customFormat="1" x14ac:dyDescent="0.2">
      <c r="B329" s="121"/>
      <c r="C329" s="121"/>
      <c r="D329" s="121"/>
      <c r="E329" s="121"/>
      <c r="F329" s="121"/>
      <c r="G329" s="258"/>
      <c r="H329" s="258"/>
      <c r="I329" s="257"/>
      <c r="J329" s="258"/>
      <c r="K329" s="258"/>
      <c r="L329" s="121"/>
      <c r="M329" s="258"/>
      <c r="N329" s="258"/>
      <c r="O329" s="258"/>
      <c r="P329" s="258"/>
      <c r="Q329" s="323"/>
      <c r="R329" s="231"/>
      <c r="S329" s="160"/>
    </row>
    <row r="330" spans="2:19" s="115" customFormat="1" x14ac:dyDescent="0.2">
      <c r="B330" s="121"/>
      <c r="C330" s="121"/>
      <c r="D330" s="121"/>
      <c r="E330" s="121"/>
      <c r="F330" s="121"/>
      <c r="G330" s="258"/>
      <c r="H330" s="258"/>
      <c r="I330" s="257"/>
      <c r="J330" s="258"/>
      <c r="K330" s="258"/>
      <c r="L330" s="121"/>
      <c r="M330" s="258"/>
      <c r="N330" s="258"/>
      <c r="O330" s="258"/>
      <c r="P330" s="258"/>
      <c r="Q330" s="323"/>
      <c r="R330" s="231"/>
      <c r="S330" s="160"/>
    </row>
    <row r="331" spans="2:19" s="115" customFormat="1" x14ac:dyDescent="0.2">
      <c r="B331" s="121"/>
      <c r="C331" s="121"/>
      <c r="D331" s="121"/>
      <c r="E331" s="121"/>
      <c r="F331" s="121"/>
      <c r="G331" s="258"/>
      <c r="H331" s="258"/>
      <c r="I331" s="257"/>
      <c r="J331" s="258"/>
      <c r="K331" s="258"/>
      <c r="L331" s="121"/>
      <c r="M331" s="258"/>
      <c r="N331" s="258"/>
      <c r="O331" s="258"/>
      <c r="P331" s="258"/>
      <c r="Q331" s="323"/>
      <c r="R331" s="231"/>
      <c r="S331" s="160"/>
    </row>
    <row r="332" spans="2:19" s="115" customFormat="1" x14ac:dyDescent="0.2">
      <c r="B332" s="121"/>
      <c r="C332" s="121"/>
      <c r="D332" s="121"/>
      <c r="E332" s="121"/>
      <c r="F332" s="121"/>
      <c r="G332" s="258"/>
      <c r="H332" s="258"/>
      <c r="I332" s="257"/>
      <c r="J332" s="258"/>
      <c r="K332" s="258"/>
      <c r="L332" s="121"/>
      <c r="M332" s="258"/>
      <c r="N332" s="258"/>
      <c r="O332" s="258"/>
      <c r="P332" s="258"/>
      <c r="Q332" s="323"/>
      <c r="R332" s="231"/>
      <c r="S332" s="160"/>
    </row>
    <row r="333" spans="2:19" s="115" customFormat="1" x14ac:dyDescent="0.2">
      <c r="B333" s="121"/>
      <c r="C333" s="121"/>
      <c r="D333" s="121"/>
      <c r="E333" s="121"/>
      <c r="F333" s="121"/>
      <c r="G333" s="258"/>
      <c r="H333" s="258"/>
      <c r="I333" s="257"/>
      <c r="J333" s="258"/>
      <c r="K333" s="258"/>
      <c r="L333" s="121"/>
      <c r="M333" s="258"/>
      <c r="N333" s="258"/>
      <c r="O333" s="258"/>
      <c r="P333" s="258"/>
      <c r="Q333" s="323"/>
      <c r="R333" s="231"/>
      <c r="S333" s="160"/>
    </row>
    <row r="334" spans="2:19" s="115" customFormat="1" x14ac:dyDescent="0.2">
      <c r="B334" s="121"/>
      <c r="C334" s="121"/>
      <c r="D334" s="121"/>
      <c r="E334" s="121"/>
      <c r="F334" s="121"/>
      <c r="G334" s="258"/>
      <c r="H334" s="258"/>
      <c r="I334" s="257"/>
      <c r="J334" s="258"/>
      <c r="K334" s="258"/>
      <c r="L334" s="121"/>
      <c r="M334" s="258"/>
      <c r="N334" s="258"/>
      <c r="O334" s="258"/>
      <c r="P334" s="258"/>
      <c r="Q334" s="323"/>
      <c r="R334" s="231"/>
      <c r="S334" s="160"/>
    </row>
    <row r="335" spans="2:19" s="115" customFormat="1" x14ac:dyDescent="0.2">
      <c r="B335" s="121"/>
      <c r="C335" s="121"/>
      <c r="D335" s="121"/>
      <c r="E335" s="121"/>
      <c r="F335" s="121"/>
      <c r="G335" s="258"/>
      <c r="H335" s="258"/>
      <c r="I335" s="257"/>
      <c r="J335" s="258"/>
      <c r="K335" s="258"/>
      <c r="L335" s="121"/>
      <c r="M335" s="258"/>
      <c r="N335" s="258"/>
      <c r="O335" s="258"/>
      <c r="P335" s="258"/>
      <c r="Q335" s="323"/>
      <c r="R335" s="231"/>
      <c r="S335" s="160"/>
    </row>
    <row r="336" spans="2:19" s="115" customFormat="1" x14ac:dyDescent="0.2">
      <c r="B336" s="121"/>
      <c r="C336" s="121"/>
      <c r="D336" s="121"/>
      <c r="E336" s="121"/>
      <c r="F336" s="121"/>
      <c r="G336" s="258"/>
      <c r="H336" s="258"/>
      <c r="I336" s="257"/>
      <c r="J336" s="258"/>
      <c r="K336" s="258"/>
      <c r="L336" s="121"/>
      <c r="M336" s="258"/>
      <c r="N336" s="258"/>
      <c r="O336" s="258"/>
      <c r="P336" s="258"/>
      <c r="Q336" s="323"/>
      <c r="R336" s="231"/>
      <c r="S336" s="160"/>
    </row>
    <row r="337" spans="2:19" s="115" customFormat="1" x14ac:dyDescent="0.2">
      <c r="B337" s="121"/>
      <c r="C337" s="121"/>
      <c r="D337" s="121"/>
      <c r="E337" s="121"/>
      <c r="F337" s="121"/>
      <c r="G337" s="258"/>
      <c r="H337" s="258"/>
      <c r="I337" s="257"/>
      <c r="J337" s="258"/>
      <c r="K337" s="258"/>
      <c r="L337" s="121"/>
      <c r="M337" s="258"/>
      <c r="N337" s="258"/>
      <c r="O337" s="258"/>
      <c r="P337" s="258"/>
      <c r="Q337" s="323"/>
      <c r="R337" s="231"/>
      <c r="S337" s="160"/>
    </row>
    <row r="338" spans="2:19" s="115" customFormat="1" x14ac:dyDescent="0.2">
      <c r="B338" s="121"/>
      <c r="C338" s="121"/>
      <c r="D338" s="121"/>
      <c r="E338" s="121"/>
      <c r="F338" s="121"/>
      <c r="G338" s="258"/>
      <c r="H338" s="258"/>
      <c r="I338" s="257"/>
      <c r="J338" s="258"/>
      <c r="K338" s="258"/>
      <c r="L338" s="121"/>
      <c r="M338" s="258"/>
      <c r="N338" s="258"/>
      <c r="O338" s="258"/>
      <c r="P338" s="258"/>
      <c r="Q338" s="323"/>
      <c r="R338" s="231"/>
      <c r="S338" s="160"/>
    </row>
    <row r="339" spans="2:19" s="115" customFormat="1" x14ac:dyDescent="0.2">
      <c r="B339" s="121"/>
      <c r="C339" s="121"/>
      <c r="D339" s="121"/>
      <c r="E339" s="121"/>
      <c r="F339" s="121"/>
      <c r="G339" s="258"/>
      <c r="H339" s="258"/>
      <c r="I339" s="257"/>
      <c r="J339" s="258"/>
      <c r="K339" s="258"/>
      <c r="L339" s="121"/>
      <c r="M339" s="258"/>
      <c r="N339" s="258"/>
      <c r="O339" s="258"/>
      <c r="P339" s="258"/>
      <c r="Q339" s="323"/>
      <c r="R339" s="231"/>
      <c r="S339" s="160"/>
    </row>
    <row r="340" spans="2:19" s="115" customFormat="1" x14ac:dyDescent="0.2">
      <c r="B340" s="121"/>
      <c r="C340" s="121"/>
      <c r="D340" s="121"/>
      <c r="E340" s="121"/>
      <c r="F340" s="121"/>
      <c r="G340" s="258"/>
      <c r="H340" s="258"/>
      <c r="I340" s="257"/>
      <c r="J340" s="258"/>
      <c r="K340" s="258"/>
      <c r="L340" s="121"/>
      <c r="M340" s="258"/>
      <c r="N340" s="258"/>
      <c r="O340" s="258"/>
      <c r="P340" s="258"/>
      <c r="Q340" s="323"/>
      <c r="R340" s="231"/>
      <c r="S340" s="160"/>
    </row>
    <row r="341" spans="2:19" s="115" customFormat="1" x14ac:dyDescent="0.2">
      <c r="B341" s="121"/>
      <c r="C341" s="121"/>
      <c r="D341" s="121"/>
      <c r="E341" s="121"/>
      <c r="F341" s="121"/>
      <c r="G341" s="258"/>
      <c r="H341" s="258"/>
      <c r="I341" s="257"/>
      <c r="J341" s="258"/>
      <c r="K341" s="258"/>
      <c r="L341" s="121"/>
      <c r="M341" s="258"/>
      <c r="N341" s="258"/>
      <c r="O341" s="258"/>
      <c r="P341" s="258"/>
      <c r="Q341" s="323"/>
      <c r="R341" s="231"/>
      <c r="S341" s="160"/>
    </row>
    <row r="342" spans="2:19" s="115" customFormat="1" x14ac:dyDescent="0.2">
      <c r="B342" s="121"/>
      <c r="C342" s="121"/>
      <c r="D342" s="121"/>
      <c r="E342" s="121"/>
      <c r="F342" s="121"/>
      <c r="G342" s="258"/>
      <c r="H342" s="258"/>
      <c r="I342" s="257"/>
      <c r="J342" s="258"/>
      <c r="K342" s="258"/>
      <c r="L342" s="121"/>
      <c r="M342" s="258"/>
      <c r="N342" s="258"/>
      <c r="O342" s="258"/>
      <c r="P342" s="258"/>
      <c r="Q342" s="323"/>
      <c r="R342" s="231"/>
      <c r="S342" s="160"/>
    </row>
    <row r="343" spans="2:19" s="115" customFormat="1" x14ac:dyDescent="0.2">
      <c r="B343" s="121"/>
      <c r="C343" s="121"/>
      <c r="D343" s="121"/>
      <c r="E343" s="121"/>
      <c r="F343" s="121"/>
      <c r="G343" s="258"/>
      <c r="H343" s="258"/>
      <c r="I343" s="257"/>
      <c r="J343" s="258"/>
      <c r="K343" s="258"/>
      <c r="L343" s="121"/>
      <c r="M343" s="258"/>
      <c r="N343" s="258"/>
      <c r="O343" s="258"/>
      <c r="P343" s="258"/>
      <c r="Q343" s="323"/>
      <c r="R343" s="231"/>
      <c r="S343" s="160"/>
    </row>
    <row r="344" spans="2:19" s="115" customFormat="1" x14ac:dyDescent="0.2">
      <c r="B344" s="121"/>
      <c r="C344" s="121"/>
      <c r="D344" s="121"/>
      <c r="E344" s="121"/>
      <c r="F344" s="121"/>
      <c r="G344" s="258"/>
      <c r="H344" s="258"/>
      <c r="I344" s="257"/>
      <c r="J344" s="258"/>
      <c r="K344" s="258"/>
      <c r="L344" s="121"/>
      <c r="M344" s="258"/>
      <c r="N344" s="258"/>
      <c r="O344" s="258"/>
      <c r="P344" s="258"/>
      <c r="Q344" s="323"/>
      <c r="R344" s="231"/>
      <c r="S344" s="160"/>
    </row>
    <row r="345" spans="2:19" s="115" customFormat="1" x14ac:dyDescent="0.2">
      <c r="B345" s="121"/>
      <c r="C345" s="121"/>
      <c r="D345" s="121"/>
      <c r="E345" s="121"/>
      <c r="F345" s="121"/>
      <c r="G345" s="258"/>
      <c r="H345" s="258"/>
      <c r="I345" s="257"/>
      <c r="J345" s="258"/>
      <c r="K345" s="258"/>
      <c r="L345" s="121"/>
      <c r="M345" s="258"/>
      <c r="N345" s="258"/>
      <c r="O345" s="258"/>
      <c r="P345" s="258"/>
      <c r="Q345" s="323"/>
      <c r="R345" s="231"/>
      <c r="S345" s="160"/>
    </row>
    <row r="346" spans="2:19" s="115" customFormat="1" x14ac:dyDescent="0.2">
      <c r="B346" s="121"/>
      <c r="C346" s="121"/>
      <c r="D346" s="121"/>
      <c r="E346" s="121"/>
      <c r="F346" s="121"/>
      <c r="G346" s="258"/>
      <c r="H346" s="258"/>
      <c r="I346" s="257"/>
      <c r="J346" s="258"/>
      <c r="K346" s="258"/>
      <c r="L346" s="121"/>
      <c r="M346" s="258"/>
      <c r="N346" s="258"/>
      <c r="O346" s="258"/>
      <c r="P346" s="258"/>
      <c r="Q346" s="323"/>
      <c r="R346" s="231"/>
      <c r="S346" s="160"/>
    </row>
    <row r="347" spans="2:19" s="115" customFormat="1" x14ac:dyDescent="0.2">
      <c r="B347" s="121"/>
      <c r="C347" s="121"/>
      <c r="D347" s="121"/>
      <c r="E347" s="121"/>
      <c r="F347" s="121"/>
      <c r="G347" s="258"/>
      <c r="H347" s="258"/>
      <c r="I347" s="257"/>
      <c r="J347" s="258"/>
      <c r="K347" s="258"/>
      <c r="L347" s="121"/>
      <c r="M347" s="258"/>
      <c r="N347" s="258"/>
      <c r="O347" s="258"/>
      <c r="P347" s="258"/>
      <c r="Q347" s="323"/>
      <c r="R347" s="231"/>
      <c r="S347" s="160"/>
    </row>
    <row r="348" spans="2:19" s="115" customFormat="1" x14ac:dyDescent="0.2">
      <c r="B348" s="121"/>
      <c r="C348" s="121"/>
      <c r="D348" s="121"/>
      <c r="E348" s="121"/>
      <c r="F348" s="121"/>
      <c r="G348" s="258"/>
      <c r="H348" s="258"/>
      <c r="I348" s="257"/>
      <c r="J348" s="258"/>
      <c r="K348" s="258"/>
      <c r="L348" s="121"/>
      <c r="M348" s="258"/>
      <c r="N348" s="258"/>
      <c r="O348" s="258"/>
      <c r="P348" s="258"/>
      <c r="Q348" s="323"/>
      <c r="R348" s="231"/>
      <c r="S348" s="160"/>
    </row>
    <row r="349" spans="2:19" s="115" customFormat="1" x14ac:dyDescent="0.2">
      <c r="B349" s="121"/>
      <c r="C349" s="121"/>
      <c r="D349" s="121"/>
      <c r="E349" s="121"/>
      <c r="F349" s="121"/>
      <c r="G349" s="258"/>
      <c r="H349" s="258"/>
      <c r="I349" s="257"/>
      <c r="J349" s="258"/>
      <c r="K349" s="258"/>
      <c r="L349" s="121"/>
      <c r="M349" s="258"/>
      <c r="N349" s="258"/>
      <c r="O349" s="258"/>
      <c r="P349" s="258"/>
      <c r="Q349" s="323"/>
      <c r="R349" s="231"/>
      <c r="S349" s="160"/>
    </row>
    <row r="350" spans="2:19" s="115" customFormat="1" x14ac:dyDescent="0.2">
      <c r="B350" s="121"/>
      <c r="C350" s="121"/>
      <c r="D350" s="121"/>
      <c r="E350" s="121"/>
      <c r="F350" s="121"/>
      <c r="G350" s="258"/>
      <c r="H350" s="258"/>
      <c r="I350" s="257"/>
      <c r="J350" s="258"/>
      <c r="K350" s="258"/>
      <c r="L350" s="121"/>
      <c r="M350" s="258"/>
      <c r="N350" s="258"/>
      <c r="O350" s="258"/>
      <c r="P350" s="258"/>
      <c r="Q350" s="323"/>
      <c r="R350" s="231"/>
      <c r="S350" s="160"/>
    </row>
    <row r="351" spans="2:19" s="115" customFormat="1" x14ac:dyDescent="0.2">
      <c r="B351" s="121"/>
      <c r="C351" s="121"/>
      <c r="D351" s="121"/>
      <c r="E351" s="121"/>
      <c r="F351" s="121"/>
      <c r="G351" s="258"/>
      <c r="H351" s="258"/>
      <c r="I351" s="257"/>
      <c r="J351" s="258"/>
      <c r="K351" s="258"/>
      <c r="L351" s="121"/>
      <c r="M351" s="258"/>
      <c r="N351" s="258"/>
      <c r="O351" s="258"/>
      <c r="P351" s="258"/>
      <c r="Q351" s="323"/>
      <c r="R351" s="231"/>
      <c r="S351" s="160"/>
    </row>
    <row r="352" spans="2:19" s="115" customFormat="1" x14ac:dyDescent="0.2">
      <c r="B352" s="121"/>
      <c r="C352" s="121"/>
      <c r="D352" s="121"/>
      <c r="E352" s="121"/>
      <c r="F352" s="121"/>
      <c r="G352" s="258"/>
      <c r="H352" s="258"/>
      <c r="I352" s="257"/>
      <c r="J352" s="258"/>
      <c r="K352" s="258"/>
      <c r="L352" s="121"/>
      <c r="M352" s="258"/>
      <c r="N352" s="258"/>
      <c r="O352" s="258"/>
      <c r="P352" s="258"/>
      <c r="Q352" s="323"/>
      <c r="R352" s="231"/>
      <c r="S352" s="160"/>
    </row>
    <row r="353" spans="2:19" s="115" customFormat="1" x14ac:dyDescent="0.2">
      <c r="B353" s="121"/>
      <c r="C353" s="121"/>
      <c r="D353" s="121"/>
      <c r="E353" s="121"/>
      <c r="F353" s="121"/>
      <c r="G353" s="258"/>
      <c r="H353" s="258"/>
      <c r="I353" s="257"/>
      <c r="J353" s="258"/>
      <c r="K353" s="258"/>
      <c r="L353" s="121"/>
      <c r="M353" s="258"/>
      <c r="N353" s="258"/>
      <c r="O353" s="258"/>
      <c r="P353" s="258"/>
      <c r="Q353" s="323"/>
      <c r="R353" s="231"/>
      <c r="S353" s="160"/>
    </row>
    <row r="354" spans="2:19" s="115" customFormat="1" x14ac:dyDescent="0.2">
      <c r="B354" s="121"/>
      <c r="C354" s="121"/>
      <c r="D354" s="121"/>
      <c r="E354" s="121"/>
      <c r="F354" s="121"/>
      <c r="G354" s="258"/>
      <c r="H354" s="258"/>
      <c r="I354" s="257"/>
      <c r="J354" s="258"/>
      <c r="K354" s="258"/>
      <c r="L354" s="121"/>
      <c r="M354" s="258"/>
      <c r="N354" s="258"/>
      <c r="O354" s="258"/>
      <c r="P354" s="258"/>
      <c r="Q354" s="323"/>
      <c r="R354" s="231"/>
      <c r="S354" s="160"/>
    </row>
    <row r="355" spans="2:19" s="115" customFormat="1" x14ac:dyDescent="0.2">
      <c r="B355" s="121"/>
      <c r="C355" s="121"/>
      <c r="D355" s="121"/>
      <c r="E355" s="121"/>
      <c r="F355" s="121"/>
      <c r="G355" s="258"/>
      <c r="H355" s="258"/>
      <c r="I355" s="257"/>
      <c r="J355" s="258"/>
      <c r="K355" s="258"/>
      <c r="L355" s="121"/>
      <c r="M355" s="258"/>
      <c r="N355" s="258"/>
      <c r="O355" s="258"/>
      <c r="P355" s="258"/>
      <c r="Q355" s="323"/>
      <c r="R355" s="231"/>
      <c r="S355" s="160"/>
    </row>
    <row r="356" spans="2:19" s="115" customFormat="1" x14ac:dyDescent="0.2">
      <c r="B356" s="121"/>
      <c r="C356" s="121"/>
      <c r="D356" s="121"/>
      <c r="E356" s="121"/>
      <c r="F356" s="121"/>
      <c r="G356" s="258"/>
      <c r="H356" s="258"/>
      <c r="I356" s="257"/>
      <c r="J356" s="258"/>
      <c r="K356" s="258"/>
      <c r="L356" s="121"/>
      <c r="M356" s="258"/>
      <c r="N356" s="258"/>
      <c r="O356" s="258"/>
      <c r="P356" s="258"/>
      <c r="Q356" s="323"/>
      <c r="R356" s="231"/>
      <c r="S356" s="160"/>
    </row>
    <row r="357" spans="2:19" s="115" customFormat="1" x14ac:dyDescent="0.2">
      <c r="B357" s="121"/>
      <c r="C357" s="121"/>
      <c r="D357" s="121"/>
      <c r="E357" s="121"/>
      <c r="F357" s="121"/>
      <c r="G357" s="258"/>
      <c r="H357" s="258"/>
      <c r="I357" s="257"/>
      <c r="J357" s="258"/>
      <c r="K357" s="258"/>
      <c r="L357" s="121"/>
      <c r="M357" s="258"/>
      <c r="N357" s="258"/>
      <c r="O357" s="258"/>
      <c r="P357" s="258"/>
      <c r="Q357" s="323"/>
      <c r="R357" s="231"/>
      <c r="S357" s="160"/>
    </row>
    <row r="358" spans="2:19" s="115" customFormat="1" x14ac:dyDescent="0.2">
      <c r="B358" s="121"/>
      <c r="C358" s="121"/>
      <c r="D358" s="121"/>
      <c r="E358" s="121"/>
      <c r="F358" s="121"/>
      <c r="G358" s="258"/>
      <c r="H358" s="258"/>
      <c r="I358" s="257"/>
      <c r="J358" s="258"/>
      <c r="K358" s="258"/>
      <c r="L358" s="121"/>
      <c r="M358" s="258"/>
      <c r="N358" s="258"/>
      <c r="O358" s="258"/>
      <c r="P358" s="258"/>
      <c r="Q358" s="323"/>
      <c r="R358" s="231"/>
      <c r="S358" s="160"/>
    </row>
    <row r="359" spans="2:19" s="115" customFormat="1" x14ac:dyDescent="0.2">
      <c r="B359" s="121"/>
      <c r="C359" s="121"/>
      <c r="D359" s="121"/>
      <c r="E359" s="121"/>
      <c r="F359" s="121"/>
      <c r="G359" s="258"/>
      <c r="H359" s="258"/>
      <c r="I359" s="257"/>
      <c r="J359" s="258"/>
      <c r="K359" s="258"/>
      <c r="L359" s="121"/>
      <c r="M359" s="258"/>
      <c r="N359" s="258"/>
      <c r="O359" s="258"/>
      <c r="P359" s="258"/>
      <c r="Q359" s="323"/>
      <c r="R359" s="231"/>
      <c r="S359" s="160"/>
    </row>
    <row r="360" spans="2:19" s="115" customFormat="1" x14ac:dyDescent="0.2">
      <c r="B360" s="121"/>
      <c r="C360" s="121"/>
      <c r="D360" s="121"/>
      <c r="E360" s="121"/>
      <c r="F360" s="121"/>
      <c r="G360" s="258"/>
      <c r="H360" s="258"/>
      <c r="I360" s="257"/>
      <c r="J360" s="258"/>
      <c r="K360" s="258"/>
      <c r="L360" s="121"/>
      <c r="M360" s="258"/>
      <c r="N360" s="258"/>
      <c r="O360" s="258"/>
      <c r="P360" s="258"/>
      <c r="Q360" s="323"/>
      <c r="R360" s="231"/>
      <c r="S360" s="160"/>
    </row>
    <row r="361" spans="2:19" s="115" customFormat="1" x14ac:dyDescent="0.2">
      <c r="B361" s="121"/>
      <c r="C361" s="121"/>
      <c r="D361" s="121"/>
      <c r="E361" s="121"/>
      <c r="F361" s="121"/>
      <c r="G361" s="258"/>
      <c r="H361" s="258"/>
      <c r="I361" s="257"/>
      <c r="J361" s="258"/>
      <c r="K361" s="258"/>
      <c r="L361" s="121"/>
      <c r="M361" s="258"/>
      <c r="N361" s="258"/>
      <c r="O361" s="258"/>
      <c r="P361" s="258"/>
      <c r="Q361" s="323"/>
      <c r="R361" s="231"/>
      <c r="S361" s="160"/>
    </row>
    <row r="362" spans="2:19" s="115" customFormat="1" x14ac:dyDescent="0.2">
      <c r="B362" s="121"/>
      <c r="C362" s="121"/>
      <c r="D362" s="121"/>
      <c r="E362" s="121"/>
      <c r="F362" s="121"/>
      <c r="G362" s="258"/>
      <c r="H362" s="258"/>
      <c r="I362" s="257"/>
      <c r="J362" s="258"/>
      <c r="K362" s="258"/>
      <c r="L362" s="121"/>
      <c r="M362" s="258"/>
      <c r="N362" s="258"/>
      <c r="O362" s="258"/>
      <c r="P362" s="258"/>
      <c r="Q362" s="323"/>
      <c r="R362" s="231"/>
      <c r="S362" s="160"/>
    </row>
    <row r="363" spans="2:19" s="115" customFormat="1" x14ac:dyDescent="0.2">
      <c r="B363" s="121"/>
      <c r="C363" s="121"/>
      <c r="D363" s="121"/>
      <c r="E363" s="121"/>
      <c r="F363" s="121"/>
      <c r="G363" s="258"/>
      <c r="H363" s="258"/>
      <c r="I363" s="257"/>
      <c r="J363" s="258"/>
      <c r="K363" s="258"/>
      <c r="L363" s="121"/>
      <c r="M363" s="258"/>
      <c r="N363" s="258"/>
      <c r="O363" s="258"/>
      <c r="P363" s="258"/>
      <c r="Q363" s="323"/>
      <c r="R363" s="231"/>
      <c r="S363" s="160"/>
    </row>
    <row r="364" spans="2:19" s="115" customFormat="1" x14ac:dyDescent="0.2">
      <c r="B364" s="121"/>
      <c r="C364" s="121"/>
      <c r="D364" s="121"/>
      <c r="E364" s="121"/>
      <c r="F364" s="121"/>
      <c r="G364" s="258"/>
      <c r="H364" s="258"/>
      <c r="I364" s="257"/>
      <c r="J364" s="258"/>
      <c r="K364" s="258"/>
      <c r="L364" s="121"/>
      <c r="M364" s="258"/>
      <c r="N364" s="258"/>
      <c r="O364" s="258"/>
      <c r="P364" s="258"/>
      <c r="Q364" s="323"/>
      <c r="R364" s="231"/>
      <c r="S364" s="160"/>
    </row>
    <row r="365" spans="2:19" s="115" customFormat="1" x14ac:dyDescent="0.2">
      <c r="B365" s="121"/>
      <c r="C365" s="121"/>
      <c r="D365" s="121"/>
      <c r="E365" s="121"/>
      <c r="F365" s="121"/>
      <c r="G365" s="258"/>
      <c r="H365" s="258"/>
      <c r="I365" s="257"/>
      <c r="J365" s="258"/>
      <c r="K365" s="258"/>
      <c r="L365" s="121"/>
      <c r="M365" s="258"/>
      <c r="N365" s="258"/>
      <c r="O365" s="258"/>
      <c r="P365" s="258"/>
      <c r="Q365" s="323"/>
      <c r="R365" s="231"/>
      <c r="S365" s="160"/>
    </row>
    <row r="366" spans="2:19" s="115" customFormat="1" x14ac:dyDescent="0.2">
      <c r="B366" s="121"/>
      <c r="C366" s="121"/>
      <c r="D366" s="121"/>
      <c r="E366" s="121"/>
      <c r="F366" s="121"/>
      <c r="G366" s="258"/>
      <c r="H366" s="258"/>
      <c r="I366" s="257"/>
      <c r="J366" s="258"/>
      <c r="K366" s="258"/>
      <c r="L366" s="121"/>
      <c r="M366" s="258"/>
      <c r="N366" s="258"/>
      <c r="O366" s="258"/>
      <c r="P366" s="258"/>
      <c r="Q366" s="323"/>
      <c r="R366" s="231"/>
      <c r="S366" s="160"/>
    </row>
    <row r="367" spans="2:19" s="115" customFormat="1" x14ac:dyDescent="0.2">
      <c r="B367" s="121"/>
      <c r="C367" s="121"/>
      <c r="D367" s="121"/>
      <c r="E367" s="121"/>
      <c r="F367" s="121"/>
      <c r="G367" s="258"/>
      <c r="H367" s="258"/>
      <c r="I367" s="257"/>
      <c r="J367" s="258"/>
      <c r="K367" s="258"/>
      <c r="L367" s="121"/>
      <c r="M367" s="258"/>
      <c r="N367" s="258"/>
      <c r="O367" s="258"/>
      <c r="P367" s="258"/>
      <c r="Q367" s="323"/>
      <c r="R367" s="231"/>
      <c r="S367" s="160"/>
    </row>
    <row r="368" spans="2:19" s="115" customFormat="1" x14ac:dyDescent="0.2">
      <c r="B368" s="121"/>
      <c r="C368" s="121"/>
      <c r="D368" s="121"/>
      <c r="E368" s="121"/>
      <c r="F368" s="121"/>
      <c r="G368" s="258"/>
      <c r="H368" s="258"/>
      <c r="I368" s="257"/>
      <c r="J368" s="258"/>
      <c r="K368" s="258"/>
      <c r="L368" s="121"/>
      <c r="M368" s="258"/>
      <c r="N368" s="258"/>
      <c r="O368" s="258"/>
      <c r="P368" s="258"/>
      <c r="Q368" s="323"/>
      <c r="R368" s="231"/>
      <c r="S368" s="160"/>
    </row>
    <row r="369" spans="2:19" s="115" customFormat="1" x14ac:dyDescent="0.2">
      <c r="B369" s="121"/>
      <c r="C369" s="121"/>
      <c r="D369" s="121"/>
      <c r="E369" s="121"/>
      <c r="F369" s="121"/>
      <c r="G369" s="258"/>
      <c r="H369" s="258"/>
      <c r="I369" s="257"/>
      <c r="J369" s="258"/>
      <c r="K369" s="258"/>
      <c r="L369" s="121"/>
      <c r="M369" s="258"/>
      <c r="N369" s="258"/>
      <c r="O369" s="258"/>
      <c r="P369" s="258"/>
      <c r="Q369" s="323"/>
      <c r="R369" s="231"/>
      <c r="S369" s="160"/>
    </row>
    <row r="370" spans="2:19" s="115" customFormat="1" x14ac:dyDescent="0.2">
      <c r="B370" s="121"/>
      <c r="C370" s="121"/>
      <c r="D370" s="121"/>
      <c r="E370" s="121"/>
      <c r="F370" s="121"/>
      <c r="G370" s="258"/>
      <c r="H370" s="258"/>
      <c r="I370" s="257"/>
      <c r="J370" s="258"/>
      <c r="K370" s="258"/>
      <c r="L370" s="121"/>
      <c r="M370" s="258"/>
      <c r="N370" s="258"/>
      <c r="O370" s="258"/>
      <c r="P370" s="258"/>
      <c r="Q370" s="323"/>
      <c r="R370" s="231"/>
      <c r="S370" s="160"/>
    </row>
    <row r="371" spans="2:19" s="115" customFormat="1" x14ac:dyDescent="0.2">
      <c r="B371" s="121"/>
      <c r="C371" s="121"/>
      <c r="D371" s="121"/>
      <c r="E371" s="121"/>
      <c r="F371" s="121"/>
      <c r="G371" s="258"/>
      <c r="H371" s="258"/>
      <c r="I371" s="257"/>
      <c r="J371" s="258"/>
      <c r="K371" s="258"/>
      <c r="L371" s="121"/>
      <c r="M371" s="258"/>
      <c r="N371" s="258"/>
      <c r="O371" s="258"/>
      <c r="P371" s="258"/>
      <c r="Q371" s="323"/>
      <c r="R371" s="231"/>
      <c r="S371" s="160"/>
    </row>
    <row r="372" spans="2:19" s="115" customFormat="1" x14ac:dyDescent="0.2">
      <c r="B372" s="121"/>
      <c r="C372" s="121"/>
      <c r="D372" s="121"/>
      <c r="E372" s="121"/>
      <c r="F372" s="121"/>
      <c r="G372" s="258"/>
      <c r="H372" s="258"/>
      <c r="I372" s="257"/>
      <c r="J372" s="258"/>
      <c r="K372" s="258"/>
      <c r="L372" s="121"/>
      <c r="M372" s="258"/>
      <c r="N372" s="258"/>
      <c r="O372" s="258"/>
      <c r="P372" s="258"/>
      <c r="Q372" s="323"/>
      <c r="R372" s="231"/>
      <c r="S372" s="160"/>
    </row>
    <row r="373" spans="2:19" s="115" customFormat="1" x14ac:dyDescent="0.2">
      <c r="B373" s="121"/>
      <c r="C373" s="121"/>
      <c r="D373" s="121"/>
      <c r="E373" s="121"/>
      <c r="F373" s="121"/>
      <c r="G373" s="258"/>
      <c r="H373" s="258"/>
      <c r="I373" s="257"/>
      <c r="J373" s="258"/>
      <c r="K373" s="258"/>
      <c r="L373" s="121"/>
      <c r="M373" s="258"/>
      <c r="N373" s="258"/>
      <c r="O373" s="258"/>
      <c r="P373" s="258"/>
      <c r="Q373" s="323"/>
      <c r="R373" s="231"/>
      <c r="S373" s="160"/>
    </row>
    <row r="374" spans="2:19" s="115" customFormat="1" x14ac:dyDescent="0.2">
      <c r="B374" s="121"/>
      <c r="C374" s="121"/>
      <c r="D374" s="121"/>
      <c r="E374" s="121"/>
      <c r="F374" s="121"/>
      <c r="G374" s="258"/>
      <c r="H374" s="258"/>
      <c r="I374" s="257"/>
      <c r="J374" s="258"/>
      <c r="K374" s="258"/>
      <c r="L374" s="121"/>
      <c r="M374" s="258"/>
      <c r="N374" s="258"/>
      <c r="O374" s="258"/>
      <c r="P374" s="258"/>
      <c r="Q374" s="323"/>
      <c r="R374" s="231"/>
      <c r="S374" s="160"/>
    </row>
    <row r="375" spans="2:19" s="115" customFormat="1" x14ac:dyDescent="0.2">
      <c r="B375" s="121"/>
      <c r="C375" s="121"/>
      <c r="D375" s="121"/>
      <c r="E375" s="121"/>
      <c r="F375" s="121"/>
      <c r="G375" s="258"/>
      <c r="H375" s="258"/>
      <c r="I375" s="257"/>
      <c r="J375" s="258"/>
      <c r="K375" s="258"/>
      <c r="L375" s="121"/>
      <c r="M375" s="258"/>
      <c r="N375" s="258"/>
      <c r="O375" s="258"/>
      <c r="P375" s="258"/>
      <c r="Q375" s="323"/>
      <c r="R375" s="231"/>
      <c r="S375" s="160"/>
    </row>
    <row r="376" spans="2:19" s="115" customFormat="1" x14ac:dyDescent="0.2">
      <c r="B376" s="121"/>
      <c r="C376" s="121"/>
      <c r="D376" s="121"/>
      <c r="E376" s="121"/>
      <c r="F376" s="121"/>
      <c r="G376" s="258"/>
      <c r="H376" s="258"/>
      <c r="I376" s="257"/>
      <c r="J376" s="258"/>
      <c r="K376" s="258"/>
      <c r="L376" s="121"/>
      <c r="M376" s="258"/>
      <c r="N376" s="258"/>
      <c r="O376" s="258"/>
      <c r="P376" s="258"/>
      <c r="Q376" s="323"/>
      <c r="R376" s="231"/>
      <c r="S376" s="160"/>
    </row>
    <row r="377" spans="2:19" s="115" customFormat="1" x14ac:dyDescent="0.2">
      <c r="B377" s="121"/>
      <c r="C377" s="121"/>
      <c r="D377" s="121"/>
      <c r="E377" s="121"/>
      <c r="F377" s="121"/>
      <c r="G377" s="258"/>
      <c r="H377" s="258"/>
      <c r="I377" s="257"/>
      <c r="J377" s="258"/>
      <c r="K377" s="258"/>
      <c r="L377" s="121"/>
      <c r="M377" s="258"/>
      <c r="N377" s="258"/>
      <c r="O377" s="258"/>
      <c r="P377" s="258"/>
      <c r="Q377" s="323"/>
      <c r="R377" s="231"/>
      <c r="S377" s="160"/>
    </row>
    <row r="378" spans="2:19" s="115" customFormat="1" x14ac:dyDescent="0.2">
      <c r="B378" s="121"/>
      <c r="C378" s="121"/>
      <c r="D378" s="121"/>
      <c r="E378" s="121"/>
      <c r="F378" s="121"/>
      <c r="G378" s="258"/>
      <c r="H378" s="258"/>
      <c r="I378" s="257"/>
      <c r="J378" s="258"/>
      <c r="K378" s="258"/>
      <c r="L378" s="121"/>
      <c r="M378" s="258"/>
      <c r="N378" s="258"/>
      <c r="O378" s="258"/>
      <c r="P378" s="258"/>
      <c r="Q378" s="323"/>
      <c r="R378" s="231"/>
      <c r="S378" s="160"/>
    </row>
    <row r="379" spans="2:19" s="115" customFormat="1" x14ac:dyDescent="0.2">
      <c r="B379" s="121"/>
      <c r="C379" s="121"/>
      <c r="D379" s="121"/>
      <c r="E379" s="121"/>
      <c r="F379" s="121"/>
      <c r="G379" s="258"/>
      <c r="H379" s="258"/>
      <c r="I379" s="257"/>
      <c r="J379" s="258"/>
      <c r="K379" s="258"/>
      <c r="L379" s="121"/>
      <c r="M379" s="258"/>
      <c r="N379" s="258"/>
      <c r="O379" s="258"/>
      <c r="P379" s="258"/>
      <c r="Q379" s="323"/>
      <c r="R379" s="231"/>
      <c r="S379" s="160"/>
    </row>
    <row r="380" spans="2:19" s="115" customFormat="1" x14ac:dyDescent="0.2">
      <c r="B380" s="121"/>
      <c r="C380" s="121"/>
      <c r="D380" s="121"/>
      <c r="E380" s="121"/>
      <c r="F380" s="121"/>
      <c r="G380" s="258"/>
      <c r="H380" s="258"/>
      <c r="I380" s="257"/>
      <c r="J380" s="258"/>
      <c r="K380" s="258"/>
      <c r="L380" s="121"/>
      <c r="M380" s="258"/>
      <c r="N380" s="258"/>
      <c r="O380" s="258"/>
      <c r="P380" s="258"/>
      <c r="Q380" s="323"/>
      <c r="R380" s="231"/>
      <c r="S380" s="160"/>
    </row>
    <row r="381" spans="2:19" s="115" customFormat="1" x14ac:dyDescent="0.2">
      <c r="B381" s="121"/>
      <c r="C381" s="121"/>
      <c r="D381" s="121"/>
      <c r="E381" s="121"/>
      <c r="F381" s="121"/>
      <c r="G381" s="258"/>
      <c r="H381" s="258"/>
      <c r="I381" s="257"/>
      <c r="J381" s="258"/>
      <c r="K381" s="258"/>
      <c r="L381" s="121"/>
      <c r="M381" s="258"/>
      <c r="N381" s="258"/>
      <c r="O381" s="258"/>
      <c r="P381" s="258"/>
      <c r="Q381" s="323"/>
      <c r="R381" s="231"/>
      <c r="S381" s="160"/>
    </row>
    <row r="382" spans="2:19" s="115" customFormat="1" x14ac:dyDescent="0.2">
      <c r="B382" s="121"/>
      <c r="C382" s="121"/>
      <c r="D382" s="121"/>
      <c r="E382" s="121"/>
      <c r="F382" s="121"/>
      <c r="G382" s="258"/>
      <c r="H382" s="258"/>
      <c r="I382" s="257"/>
      <c r="J382" s="258"/>
      <c r="K382" s="258"/>
      <c r="L382" s="121"/>
      <c r="M382" s="258"/>
      <c r="N382" s="258"/>
      <c r="O382" s="258"/>
      <c r="P382" s="258"/>
      <c r="Q382" s="323"/>
      <c r="R382" s="231"/>
      <c r="S382" s="160"/>
    </row>
    <row r="383" spans="2:19" s="115" customFormat="1" x14ac:dyDescent="0.2">
      <c r="B383" s="121"/>
      <c r="C383" s="121"/>
      <c r="D383" s="121"/>
      <c r="E383" s="121"/>
      <c r="F383" s="121"/>
      <c r="G383" s="258"/>
      <c r="H383" s="258"/>
      <c r="I383" s="257"/>
      <c r="J383" s="258"/>
      <c r="K383" s="258"/>
      <c r="L383" s="121"/>
      <c r="M383" s="258"/>
      <c r="N383" s="258"/>
      <c r="O383" s="258"/>
      <c r="P383" s="258"/>
      <c r="Q383" s="323"/>
      <c r="R383" s="231"/>
      <c r="S383" s="160"/>
    </row>
    <row r="384" spans="2:19" s="115" customFormat="1" x14ac:dyDescent="0.2">
      <c r="B384" s="121"/>
      <c r="C384" s="121"/>
      <c r="D384" s="121"/>
      <c r="E384" s="121"/>
      <c r="F384" s="121"/>
      <c r="G384" s="258"/>
      <c r="H384" s="258"/>
      <c r="I384" s="257"/>
      <c r="J384" s="258"/>
      <c r="K384" s="258"/>
      <c r="L384" s="121"/>
      <c r="M384" s="258"/>
      <c r="N384" s="258"/>
      <c r="O384" s="258"/>
      <c r="P384" s="258"/>
      <c r="Q384" s="323"/>
      <c r="R384" s="231"/>
      <c r="S384" s="160"/>
    </row>
    <row r="385" spans="2:19" s="115" customFormat="1" x14ac:dyDescent="0.2">
      <c r="B385" s="121"/>
      <c r="C385" s="121"/>
      <c r="D385" s="121"/>
      <c r="E385" s="121"/>
      <c r="F385" s="121"/>
      <c r="G385" s="258"/>
      <c r="H385" s="258"/>
      <c r="I385" s="257"/>
      <c r="J385" s="258"/>
      <c r="K385" s="258"/>
      <c r="L385" s="121"/>
      <c r="M385" s="258"/>
      <c r="N385" s="258"/>
      <c r="O385" s="258"/>
      <c r="P385" s="258"/>
      <c r="Q385" s="323"/>
      <c r="R385" s="231"/>
      <c r="S385" s="160"/>
    </row>
    <row r="386" spans="2:19" s="115" customFormat="1" x14ac:dyDescent="0.2">
      <c r="B386" s="121"/>
      <c r="C386" s="121"/>
      <c r="D386" s="121"/>
      <c r="E386" s="121"/>
      <c r="F386" s="121"/>
      <c r="G386" s="258"/>
      <c r="H386" s="258"/>
      <c r="I386" s="257"/>
      <c r="J386" s="258"/>
      <c r="K386" s="258"/>
      <c r="L386" s="121"/>
      <c r="M386" s="258"/>
      <c r="N386" s="258"/>
      <c r="O386" s="258"/>
      <c r="P386" s="258"/>
      <c r="Q386" s="323"/>
      <c r="R386" s="231"/>
      <c r="S386" s="160"/>
    </row>
    <row r="387" spans="2:19" s="115" customFormat="1" x14ac:dyDescent="0.2">
      <c r="B387" s="121"/>
      <c r="C387" s="121"/>
      <c r="D387" s="121"/>
      <c r="E387" s="121"/>
      <c r="F387" s="121"/>
      <c r="G387" s="258"/>
      <c r="H387" s="258"/>
      <c r="I387" s="257"/>
      <c r="J387" s="258"/>
      <c r="K387" s="258"/>
      <c r="L387" s="121"/>
      <c r="M387" s="258"/>
      <c r="N387" s="258"/>
      <c r="O387" s="258"/>
      <c r="P387" s="258"/>
      <c r="Q387" s="323"/>
      <c r="R387" s="231"/>
      <c r="S387" s="160"/>
    </row>
    <row r="388" spans="2:19" s="115" customFormat="1" x14ac:dyDescent="0.2">
      <c r="B388" s="121"/>
      <c r="C388" s="121"/>
      <c r="D388" s="121"/>
      <c r="E388" s="121"/>
      <c r="F388" s="121"/>
      <c r="G388" s="258"/>
      <c r="H388" s="258"/>
      <c r="I388" s="257"/>
      <c r="J388" s="258"/>
      <c r="K388" s="258"/>
      <c r="L388" s="121"/>
      <c r="M388" s="258"/>
      <c r="N388" s="258"/>
      <c r="O388" s="258"/>
      <c r="P388" s="258"/>
      <c r="Q388" s="323"/>
      <c r="R388" s="231"/>
      <c r="S388" s="160"/>
    </row>
    <row r="389" spans="2:19" s="115" customFormat="1" x14ac:dyDescent="0.2">
      <c r="B389" s="121"/>
      <c r="C389" s="121"/>
      <c r="D389" s="121"/>
      <c r="E389" s="121"/>
      <c r="F389" s="121"/>
      <c r="G389" s="258"/>
      <c r="H389" s="258"/>
      <c r="I389" s="257"/>
      <c r="J389" s="258"/>
      <c r="K389" s="258"/>
      <c r="L389" s="121"/>
      <c r="M389" s="258"/>
      <c r="N389" s="258"/>
      <c r="O389" s="258"/>
      <c r="P389" s="258"/>
      <c r="Q389" s="323"/>
      <c r="R389" s="231"/>
      <c r="S389" s="160"/>
    </row>
    <row r="390" spans="2:19" s="115" customFormat="1" x14ac:dyDescent="0.2">
      <c r="B390" s="121"/>
      <c r="C390" s="121"/>
      <c r="D390" s="121"/>
      <c r="E390" s="121"/>
      <c r="F390" s="121"/>
      <c r="G390" s="258"/>
      <c r="H390" s="258"/>
      <c r="I390" s="257"/>
      <c r="J390" s="258"/>
      <c r="K390" s="258"/>
      <c r="L390" s="121"/>
      <c r="M390" s="258"/>
      <c r="N390" s="258"/>
      <c r="O390" s="258"/>
      <c r="P390" s="258"/>
      <c r="Q390" s="323"/>
      <c r="R390" s="231"/>
      <c r="S390" s="160"/>
    </row>
    <row r="391" spans="2:19" s="115" customFormat="1" x14ac:dyDescent="0.2">
      <c r="B391" s="121"/>
      <c r="C391" s="121"/>
      <c r="D391" s="121"/>
      <c r="E391" s="121"/>
      <c r="F391" s="121"/>
      <c r="G391" s="258"/>
      <c r="H391" s="258"/>
      <c r="I391" s="257"/>
      <c r="J391" s="258"/>
      <c r="K391" s="258"/>
      <c r="L391" s="121"/>
      <c r="M391" s="258"/>
      <c r="N391" s="258"/>
      <c r="O391" s="258"/>
      <c r="P391" s="258"/>
      <c r="Q391" s="323"/>
      <c r="R391" s="231"/>
      <c r="S391" s="160"/>
    </row>
    <row r="392" spans="2:19" s="115" customFormat="1" x14ac:dyDescent="0.2">
      <c r="B392" s="121"/>
      <c r="C392" s="121"/>
      <c r="D392" s="121"/>
      <c r="E392" s="121"/>
      <c r="F392" s="121"/>
      <c r="G392" s="258"/>
      <c r="H392" s="258"/>
      <c r="I392" s="257"/>
      <c r="J392" s="258"/>
      <c r="K392" s="258"/>
      <c r="L392" s="121"/>
      <c r="M392" s="258"/>
      <c r="N392" s="258"/>
      <c r="O392" s="258"/>
      <c r="P392" s="258"/>
      <c r="Q392" s="323"/>
      <c r="R392" s="231"/>
      <c r="S392" s="160"/>
    </row>
    <row r="393" spans="2:19" s="115" customFormat="1" x14ac:dyDescent="0.2">
      <c r="B393" s="121"/>
      <c r="C393" s="121"/>
      <c r="D393" s="121"/>
      <c r="E393" s="121"/>
      <c r="F393" s="121"/>
      <c r="G393" s="258"/>
      <c r="H393" s="258"/>
      <c r="I393" s="257"/>
      <c r="J393" s="258"/>
      <c r="K393" s="258"/>
      <c r="L393" s="121"/>
      <c r="M393" s="258"/>
      <c r="N393" s="258"/>
      <c r="O393" s="258"/>
      <c r="P393" s="258"/>
      <c r="Q393" s="323"/>
      <c r="R393" s="231"/>
      <c r="S393" s="160"/>
    </row>
    <row r="394" spans="2:19" s="115" customFormat="1" x14ac:dyDescent="0.2">
      <c r="B394" s="121"/>
      <c r="C394" s="121"/>
      <c r="D394" s="121"/>
      <c r="E394" s="121"/>
      <c r="F394" s="121"/>
      <c r="G394" s="258"/>
      <c r="H394" s="258"/>
      <c r="I394" s="257"/>
      <c r="J394" s="258"/>
      <c r="K394" s="258"/>
      <c r="L394" s="121"/>
      <c r="M394" s="258"/>
      <c r="N394" s="258"/>
      <c r="O394" s="258"/>
      <c r="P394" s="258"/>
      <c r="Q394" s="323"/>
      <c r="R394" s="231"/>
      <c r="S394" s="160"/>
    </row>
    <row r="395" spans="2:19" s="115" customFormat="1" x14ac:dyDescent="0.2">
      <c r="B395" s="121"/>
      <c r="C395" s="121"/>
      <c r="D395" s="121"/>
      <c r="E395" s="121"/>
      <c r="F395" s="121"/>
      <c r="G395" s="258"/>
      <c r="H395" s="258"/>
      <c r="I395" s="257"/>
      <c r="J395" s="258"/>
      <c r="K395" s="258"/>
      <c r="L395" s="121"/>
      <c r="M395" s="258"/>
      <c r="N395" s="258"/>
      <c r="O395" s="258"/>
      <c r="P395" s="258"/>
      <c r="Q395" s="323"/>
      <c r="R395" s="231"/>
      <c r="S395" s="160"/>
    </row>
    <row r="396" spans="2:19" s="115" customFormat="1" x14ac:dyDescent="0.2">
      <c r="B396" s="121"/>
      <c r="C396" s="121"/>
      <c r="D396" s="121"/>
      <c r="E396" s="121"/>
      <c r="F396" s="121"/>
      <c r="G396" s="258"/>
      <c r="H396" s="258"/>
      <c r="I396" s="257"/>
      <c r="J396" s="258"/>
      <c r="K396" s="258"/>
      <c r="L396" s="121"/>
      <c r="M396" s="258"/>
      <c r="N396" s="258"/>
      <c r="O396" s="258"/>
      <c r="P396" s="258"/>
      <c r="Q396" s="323"/>
      <c r="R396" s="231"/>
      <c r="S396" s="160"/>
    </row>
    <row r="397" spans="2:19" s="115" customFormat="1" x14ac:dyDescent="0.2">
      <c r="B397" s="121"/>
      <c r="C397" s="121"/>
      <c r="D397" s="121"/>
      <c r="E397" s="121"/>
      <c r="F397" s="121"/>
      <c r="G397" s="258"/>
      <c r="H397" s="258"/>
      <c r="I397" s="257"/>
      <c r="J397" s="258"/>
      <c r="K397" s="258"/>
      <c r="L397" s="121"/>
      <c r="M397" s="258"/>
      <c r="N397" s="258"/>
      <c r="O397" s="258"/>
      <c r="P397" s="258"/>
      <c r="Q397" s="323"/>
      <c r="R397" s="231"/>
      <c r="S397" s="160"/>
    </row>
    <row r="398" spans="2:19" s="115" customFormat="1" x14ac:dyDescent="0.2">
      <c r="B398" s="121"/>
      <c r="C398" s="121"/>
      <c r="D398" s="121"/>
      <c r="E398" s="121"/>
      <c r="F398" s="121"/>
      <c r="G398" s="258"/>
      <c r="H398" s="258"/>
      <c r="I398" s="257"/>
      <c r="J398" s="258"/>
      <c r="K398" s="258"/>
      <c r="L398" s="121"/>
      <c r="M398" s="258"/>
      <c r="N398" s="258"/>
      <c r="O398" s="258"/>
      <c r="P398" s="258"/>
      <c r="Q398" s="323"/>
      <c r="R398" s="231"/>
      <c r="S398" s="160"/>
    </row>
    <row r="399" spans="2:19" s="115" customFormat="1" x14ac:dyDescent="0.2">
      <c r="B399" s="121"/>
      <c r="C399" s="121"/>
      <c r="D399" s="121"/>
      <c r="E399" s="121"/>
      <c r="F399" s="121"/>
      <c r="G399" s="258"/>
      <c r="H399" s="258"/>
      <c r="I399" s="257"/>
      <c r="J399" s="258"/>
      <c r="K399" s="258"/>
      <c r="L399" s="121"/>
      <c r="M399" s="258"/>
      <c r="N399" s="258"/>
      <c r="O399" s="258"/>
      <c r="P399" s="258"/>
      <c r="Q399" s="323"/>
      <c r="R399" s="231"/>
      <c r="S399" s="160"/>
    </row>
    <row r="400" spans="2:19" s="115" customFormat="1" x14ac:dyDescent="0.2">
      <c r="B400" s="121"/>
      <c r="C400" s="121"/>
      <c r="D400" s="121"/>
      <c r="E400" s="121"/>
      <c r="F400" s="121"/>
      <c r="G400" s="258"/>
      <c r="H400" s="258"/>
      <c r="I400" s="257"/>
      <c r="J400" s="258"/>
      <c r="K400" s="258"/>
      <c r="L400" s="121"/>
      <c r="M400" s="258"/>
      <c r="N400" s="258"/>
      <c r="O400" s="258"/>
      <c r="P400" s="258"/>
      <c r="Q400" s="323"/>
      <c r="R400" s="231"/>
      <c r="S400" s="160"/>
    </row>
    <row r="401" spans="2:19" s="115" customFormat="1" x14ac:dyDescent="0.2">
      <c r="B401" s="121"/>
      <c r="C401" s="121"/>
      <c r="D401" s="121"/>
      <c r="E401" s="121"/>
      <c r="F401" s="121"/>
      <c r="G401" s="258"/>
      <c r="H401" s="258"/>
      <c r="I401" s="257"/>
      <c r="J401" s="258"/>
      <c r="K401" s="258"/>
      <c r="L401" s="121"/>
      <c r="M401" s="258"/>
      <c r="N401" s="258"/>
      <c r="O401" s="258"/>
      <c r="P401" s="258"/>
      <c r="Q401" s="323"/>
      <c r="R401" s="231"/>
      <c r="S401" s="160"/>
    </row>
    <row r="402" spans="2:19" s="115" customFormat="1" x14ac:dyDescent="0.2">
      <c r="B402" s="121"/>
      <c r="C402" s="121"/>
      <c r="D402" s="121"/>
      <c r="E402" s="121"/>
      <c r="F402" s="121"/>
      <c r="G402" s="258"/>
      <c r="H402" s="258"/>
      <c r="I402" s="257"/>
      <c r="J402" s="258"/>
      <c r="K402" s="258"/>
      <c r="L402" s="121"/>
      <c r="M402" s="258"/>
      <c r="N402" s="258"/>
      <c r="O402" s="258"/>
      <c r="P402" s="258"/>
      <c r="Q402" s="323"/>
      <c r="R402" s="231"/>
      <c r="S402" s="160"/>
    </row>
    <row r="403" spans="2:19" s="115" customFormat="1" x14ac:dyDescent="0.2">
      <c r="B403" s="121"/>
      <c r="C403" s="121"/>
      <c r="D403" s="121"/>
      <c r="E403" s="121"/>
      <c r="F403" s="121"/>
      <c r="G403" s="258"/>
      <c r="H403" s="258"/>
      <c r="I403" s="257"/>
      <c r="J403" s="258"/>
      <c r="K403" s="258"/>
      <c r="L403" s="121"/>
      <c r="M403" s="258"/>
      <c r="N403" s="258"/>
      <c r="O403" s="258"/>
      <c r="P403" s="258"/>
      <c r="Q403" s="323"/>
      <c r="R403" s="231"/>
      <c r="S403" s="160"/>
    </row>
    <row r="404" spans="2:19" s="115" customFormat="1" x14ac:dyDescent="0.2">
      <c r="B404" s="121"/>
      <c r="C404" s="121"/>
      <c r="D404" s="121"/>
      <c r="E404" s="121"/>
      <c r="F404" s="121"/>
      <c r="G404" s="258"/>
      <c r="H404" s="258"/>
      <c r="I404" s="257"/>
      <c r="J404" s="258"/>
      <c r="K404" s="258"/>
      <c r="L404" s="121"/>
      <c r="M404" s="258"/>
      <c r="N404" s="258"/>
      <c r="O404" s="258"/>
      <c r="P404" s="258"/>
      <c r="Q404" s="323"/>
      <c r="R404" s="231"/>
      <c r="S404" s="160"/>
    </row>
    <row r="405" spans="2:19" s="115" customFormat="1" x14ac:dyDescent="0.2">
      <c r="B405" s="121"/>
      <c r="C405" s="121"/>
      <c r="D405" s="121"/>
      <c r="E405" s="121"/>
      <c r="F405" s="121"/>
      <c r="G405" s="258"/>
      <c r="H405" s="258"/>
      <c r="I405" s="257"/>
      <c r="J405" s="258"/>
      <c r="K405" s="258"/>
      <c r="L405" s="121"/>
      <c r="M405" s="258"/>
      <c r="N405" s="258"/>
      <c r="O405" s="258"/>
      <c r="P405" s="258"/>
      <c r="Q405" s="323"/>
      <c r="R405" s="231"/>
      <c r="S405" s="160"/>
    </row>
    <row r="406" spans="2:19" s="115" customFormat="1" x14ac:dyDescent="0.2">
      <c r="B406" s="121"/>
      <c r="C406" s="121"/>
      <c r="D406" s="121"/>
      <c r="E406" s="121"/>
      <c r="F406" s="121"/>
      <c r="G406" s="258"/>
      <c r="H406" s="258"/>
      <c r="I406" s="257"/>
      <c r="J406" s="258"/>
      <c r="K406" s="258"/>
      <c r="L406" s="121"/>
      <c r="M406" s="258"/>
      <c r="N406" s="258"/>
      <c r="O406" s="258"/>
      <c r="P406" s="258"/>
      <c r="Q406" s="323"/>
      <c r="R406" s="231"/>
      <c r="S406" s="160"/>
    </row>
    <row r="407" spans="2:19" s="115" customFormat="1" x14ac:dyDescent="0.2">
      <c r="B407" s="121"/>
      <c r="C407" s="121"/>
      <c r="D407" s="121"/>
      <c r="E407" s="121"/>
      <c r="F407" s="121"/>
      <c r="G407" s="258"/>
      <c r="H407" s="258"/>
      <c r="I407" s="257"/>
      <c r="J407" s="258"/>
      <c r="K407" s="258"/>
      <c r="L407" s="121"/>
      <c r="M407" s="258"/>
      <c r="N407" s="258"/>
      <c r="O407" s="258"/>
      <c r="P407" s="258"/>
      <c r="Q407" s="323"/>
      <c r="R407" s="231"/>
      <c r="S407" s="160"/>
    </row>
    <row r="408" spans="2:19" s="115" customFormat="1" x14ac:dyDescent="0.2">
      <c r="B408" s="121"/>
      <c r="C408" s="121"/>
      <c r="D408" s="121"/>
      <c r="E408" s="121"/>
      <c r="F408" s="121"/>
      <c r="G408" s="258"/>
      <c r="H408" s="258"/>
      <c r="I408" s="257"/>
      <c r="J408" s="258"/>
      <c r="K408" s="258"/>
      <c r="L408" s="121"/>
      <c r="M408" s="258"/>
      <c r="N408" s="258"/>
      <c r="O408" s="258"/>
      <c r="P408" s="258"/>
      <c r="Q408" s="323"/>
      <c r="R408" s="231"/>
      <c r="S408" s="160"/>
    </row>
    <row r="409" spans="2:19" s="115" customFormat="1" x14ac:dyDescent="0.2">
      <c r="B409" s="121"/>
      <c r="C409" s="121"/>
      <c r="D409" s="121"/>
      <c r="E409" s="121"/>
      <c r="F409" s="121"/>
      <c r="G409" s="258"/>
      <c r="H409" s="258"/>
      <c r="I409" s="257"/>
      <c r="J409" s="258"/>
      <c r="K409" s="258"/>
      <c r="L409" s="121"/>
      <c r="M409" s="258"/>
      <c r="N409" s="258"/>
      <c r="O409" s="258"/>
      <c r="P409" s="258"/>
      <c r="Q409" s="323"/>
      <c r="R409" s="231"/>
      <c r="S409" s="160"/>
    </row>
    <row r="410" spans="2:19" s="115" customFormat="1" x14ac:dyDescent="0.2">
      <c r="B410" s="121"/>
      <c r="C410" s="121"/>
      <c r="D410" s="121"/>
      <c r="E410" s="121"/>
      <c r="F410" s="121"/>
      <c r="G410" s="258"/>
      <c r="H410" s="258"/>
      <c r="I410" s="257"/>
      <c r="J410" s="258"/>
      <c r="K410" s="258"/>
      <c r="L410" s="121"/>
      <c r="M410" s="258"/>
      <c r="N410" s="258"/>
      <c r="O410" s="258"/>
      <c r="P410" s="258"/>
      <c r="Q410" s="323"/>
      <c r="R410" s="231"/>
      <c r="S410" s="160"/>
    </row>
    <row r="411" spans="2:19" s="115" customFormat="1" x14ac:dyDescent="0.2">
      <c r="B411" s="121"/>
      <c r="C411" s="121"/>
      <c r="D411" s="121"/>
      <c r="E411" s="121"/>
      <c r="F411" s="121"/>
      <c r="G411" s="258"/>
      <c r="H411" s="258"/>
      <c r="I411" s="257"/>
      <c r="J411" s="258"/>
      <c r="K411" s="258"/>
      <c r="L411" s="121"/>
      <c r="M411" s="258"/>
      <c r="N411" s="258"/>
      <c r="O411" s="258"/>
      <c r="P411" s="258"/>
      <c r="Q411" s="323"/>
      <c r="R411" s="231"/>
      <c r="S411" s="160"/>
    </row>
    <row r="412" spans="2:19" s="115" customFormat="1" x14ac:dyDescent="0.2">
      <c r="B412" s="121"/>
      <c r="C412" s="121"/>
      <c r="D412" s="121"/>
      <c r="E412" s="121"/>
      <c r="F412" s="121"/>
      <c r="G412" s="258"/>
      <c r="H412" s="258"/>
      <c r="I412" s="257"/>
      <c r="J412" s="258"/>
      <c r="K412" s="258"/>
      <c r="L412" s="121"/>
      <c r="M412" s="258"/>
      <c r="N412" s="258"/>
      <c r="O412" s="258"/>
      <c r="P412" s="258"/>
      <c r="Q412" s="323"/>
      <c r="R412" s="231"/>
      <c r="S412" s="160"/>
    </row>
    <row r="413" spans="2:19" s="115" customFormat="1" x14ac:dyDescent="0.2">
      <c r="B413" s="121"/>
      <c r="C413" s="121"/>
      <c r="D413" s="121"/>
      <c r="E413" s="121"/>
      <c r="F413" s="121"/>
      <c r="G413" s="258"/>
      <c r="H413" s="258"/>
      <c r="I413" s="257"/>
      <c r="J413" s="258"/>
      <c r="K413" s="258"/>
      <c r="L413" s="121"/>
      <c r="M413" s="258"/>
      <c r="N413" s="258"/>
      <c r="O413" s="258"/>
      <c r="P413" s="258"/>
      <c r="Q413" s="323"/>
      <c r="R413" s="231"/>
      <c r="S413" s="160"/>
    </row>
    <row r="414" spans="2:19" s="115" customFormat="1" x14ac:dyDescent="0.2">
      <c r="B414" s="121"/>
      <c r="C414" s="121"/>
      <c r="D414" s="121"/>
      <c r="E414" s="121"/>
      <c r="F414" s="121"/>
      <c r="G414" s="258"/>
      <c r="H414" s="258"/>
      <c r="I414" s="257"/>
      <c r="J414" s="258"/>
      <c r="K414" s="258"/>
      <c r="L414" s="121"/>
      <c r="M414" s="258"/>
      <c r="N414" s="258"/>
      <c r="O414" s="258"/>
      <c r="P414" s="258"/>
      <c r="Q414" s="323"/>
      <c r="R414" s="231"/>
      <c r="S414" s="160"/>
    </row>
    <row r="415" spans="2:19" s="115" customFormat="1" x14ac:dyDescent="0.2">
      <c r="B415" s="121"/>
      <c r="C415" s="121"/>
      <c r="D415" s="121"/>
      <c r="E415" s="121"/>
      <c r="F415" s="121"/>
      <c r="G415" s="258"/>
      <c r="H415" s="258"/>
      <c r="I415" s="257"/>
      <c r="J415" s="258"/>
      <c r="K415" s="258"/>
      <c r="L415" s="121"/>
      <c r="M415" s="258"/>
      <c r="N415" s="258"/>
      <c r="O415" s="258"/>
      <c r="P415" s="258"/>
      <c r="Q415" s="323"/>
      <c r="R415" s="231"/>
      <c r="S415" s="160"/>
    </row>
    <row r="416" spans="2:19" s="115" customFormat="1" x14ac:dyDescent="0.2">
      <c r="B416" s="121"/>
      <c r="C416" s="121"/>
      <c r="D416" s="121"/>
      <c r="E416" s="121"/>
      <c r="F416" s="121"/>
      <c r="G416" s="258"/>
      <c r="H416" s="258"/>
      <c r="I416" s="257"/>
      <c r="J416" s="258"/>
      <c r="K416" s="258"/>
      <c r="L416" s="121"/>
      <c r="M416" s="258"/>
      <c r="N416" s="258"/>
      <c r="O416" s="258"/>
      <c r="P416" s="258"/>
      <c r="Q416" s="323"/>
      <c r="R416" s="231"/>
      <c r="S416" s="160"/>
    </row>
    <row r="417" spans="2:19" s="115" customFormat="1" x14ac:dyDescent="0.2">
      <c r="B417" s="121"/>
      <c r="C417" s="121"/>
      <c r="D417" s="121"/>
      <c r="E417" s="121"/>
      <c r="F417" s="121"/>
      <c r="G417" s="258"/>
      <c r="H417" s="258"/>
      <c r="I417" s="257"/>
      <c r="J417" s="258"/>
      <c r="K417" s="258"/>
      <c r="L417" s="121"/>
      <c r="M417" s="258"/>
      <c r="N417" s="258"/>
      <c r="O417" s="258"/>
      <c r="P417" s="258"/>
      <c r="Q417" s="323"/>
      <c r="R417" s="231"/>
      <c r="S417" s="160"/>
    </row>
    <row r="418" spans="2:19" s="115" customFormat="1" x14ac:dyDescent="0.2">
      <c r="B418" s="121"/>
      <c r="C418" s="121"/>
      <c r="D418" s="121"/>
      <c r="E418" s="121"/>
      <c r="F418" s="121"/>
      <c r="G418" s="258"/>
      <c r="H418" s="258"/>
      <c r="I418" s="257"/>
      <c r="J418" s="258"/>
      <c r="K418" s="258"/>
      <c r="L418" s="121"/>
      <c r="M418" s="258"/>
      <c r="N418" s="258"/>
      <c r="O418" s="258"/>
      <c r="P418" s="258"/>
      <c r="Q418" s="323"/>
      <c r="R418" s="231"/>
      <c r="S418" s="160"/>
    </row>
    <row r="419" spans="2:19" s="115" customFormat="1" x14ac:dyDescent="0.2">
      <c r="B419" s="121"/>
      <c r="C419" s="121"/>
      <c r="D419" s="121"/>
      <c r="E419" s="121"/>
      <c r="F419" s="121"/>
      <c r="G419" s="258"/>
      <c r="H419" s="258"/>
      <c r="I419" s="257"/>
      <c r="J419" s="258"/>
      <c r="K419" s="258"/>
      <c r="L419" s="121"/>
      <c r="M419" s="258"/>
      <c r="N419" s="258"/>
      <c r="O419" s="258"/>
      <c r="P419" s="258"/>
      <c r="Q419" s="323"/>
      <c r="R419" s="231"/>
      <c r="S419" s="160"/>
    </row>
    <row r="420" spans="2:19" s="115" customFormat="1" x14ac:dyDescent="0.2">
      <c r="B420" s="121"/>
      <c r="C420" s="121"/>
      <c r="D420" s="121"/>
      <c r="E420" s="121"/>
      <c r="F420" s="121"/>
      <c r="G420" s="258"/>
      <c r="H420" s="258"/>
      <c r="I420" s="257"/>
      <c r="J420" s="258"/>
      <c r="K420" s="258"/>
      <c r="L420" s="121"/>
      <c r="M420" s="258"/>
      <c r="N420" s="258"/>
      <c r="O420" s="258"/>
      <c r="P420" s="258"/>
      <c r="Q420" s="323"/>
      <c r="R420" s="231"/>
      <c r="S420" s="160"/>
    </row>
    <row r="421" spans="2:19" s="115" customFormat="1" x14ac:dyDescent="0.2">
      <c r="B421" s="121"/>
      <c r="C421" s="121"/>
      <c r="D421" s="121"/>
      <c r="E421" s="121"/>
      <c r="F421" s="121"/>
      <c r="G421" s="258"/>
      <c r="H421" s="258"/>
      <c r="I421" s="257"/>
      <c r="J421" s="258"/>
      <c r="K421" s="258"/>
      <c r="L421" s="121"/>
      <c r="M421" s="258"/>
      <c r="N421" s="258"/>
      <c r="O421" s="258"/>
      <c r="P421" s="258"/>
      <c r="Q421" s="323"/>
      <c r="R421" s="231"/>
      <c r="S421" s="160"/>
    </row>
    <row r="422" spans="2:19" s="115" customFormat="1" x14ac:dyDescent="0.2">
      <c r="B422" s="121"/>
      <c r="C422" s="121"/>
      <c r="D422" s="121"/>
      <c r="E422" s="121"/>
      <c r="F422" s="121"/>
      <c r="G422" s="258"/>
      <c r="H422" s="258"/>
      <c r="I422" s="257"/>
      <c r="J422" s="258"/>
      <c r="K422" s="258"/>
      <c r="L422" s="121"/>
      <c r="M422" s="258"/>
      <c r="N422" s="258"/>
      <c r="O422" s="258"/>
      <c r="P422" s="258"/>
      <c r="Q422" s="323"/>
      <c r="R422" s="231"/>
      <c r="S422" s="160"/>
    </row>
    <row r="423" spans="2:19" s="115" customFormat="1" x14ac:dyDescent="0.2">
      <c r="B423" s="121"/>
      <c r="C423" s="121"/>
      <c r="D423" s="121"/>
      <c r="E423" s="121"/>
      <c r="F423" s="121"/>
      <c r="G423" s="258"/>
      <c r="H423" s="258"/>
      <c r="I423" s="257"/>
      <c r="J423" s="258"/>
      <c r="K423" s="258"/>
      <c r="L423" s="121"/>
      <c r="M423" s="258"/>
      <c r="N423" s="258"/>
      <c r="O423" s="258"/>
      <c r="P423" s="258"/>
      <c r="Q423" s="323"/>
      <c r="R423" s="231"/>
      <c r="S423" s="160"/>
    </row>
    <row r="424" spans="2:19" s="115" customFormat="1" x14ac:dyDescent="0.2">
      <c r="B424" s="121"/>
      <c r="C424" s="121"/>
      <c r="D424" s="121"/>
      <c r="E424" s="121"/>
      <c r="F424" s="121"/>
      <c r="G424" s="258"/>
      <c r="H424" s="258"/>
      <c r="I424" s="257"/>
      <c r="J424" s="258"/>
      <c r="K424" s="258"/>
      <c r="L424" s="121"/>
      <c r="M424" s="258"/>
      <c r="N424" s="258"/>
      <c r="O424" s="258"/>
      <c r="P424" s="258"/>
      <c r="Q424" s="323"/>
      <c r="R424" s="231"/>
      <c r="S424" s="160"/>
    </row>
    <row r="425" spans="2:19" s="115" customFormat="1" x14ac:dyDescent="0.2">
      <c r="B425" s="121"/>
      <c r="C425" s="121"/>
      <c r="D425" s="121"/>
      <c r="E425" s="121"/>
      <c r="F425" s="121"/>
      <c r="G425" s="258"/>
      <c r="H425" s="258"/>
      <c r="I425" s="257"/>
      <c r="J425" s="258"/>
      <c r="K425" s="258"/>
      <c r="L425" s="121"/>
      <c r="M425" s="258"/>
      <c r="N425" s="258"/>
      <c r="O425" s="258"/>
      <c r="P425" s="258"/>
      <c r="Q425" s="323"/>
      <c r="R425" s="231"/>
      <c r="S425" s="160"/>
    </row>
    <row r="426" spans="2:19" s="115" customFormat="1" x14ac:dyDescent="0.2">
      <c r="B426" s="121"/>
      <c r="C426" s="121"/>
      <c r="D426" s="121"/>
      <c r="E426" s="121"/>
      <c r="F426" s="121"/>
      <c r="G426" s="258"/>
      <c r="H426" s="258"/>
      <c r="I426" s="257"/>
      <c r="J426" s="258"/>
      <c r="K426" s="258"/>
      <c r="L426" s="121"/>
      <c r="M426" s="258"/>
      <c r="N426" s="258"/>
      <c r="O426" s="258"/>
      <c r="P426" s="258"/>
      <c r="Q426" s="323"/>
      <c r="R426" s="231"/>
      <c r="S426" s="160"/>
    </row>
    <row r="427" spans="2:19" s="115" customFormat="1" x14ac:dyDescent="0.2">
      <c r="B427" s="121"/>
      <c r="C427" s="121"/>
      <c r="D427" s="121"/>
      <c r="E427" s="121"/>
      <c r="F427" s="121"/>
      <c r="G427" s="258"/>
      <c r="H427" s="258"/>
      <c r="I427" s="257"/>
      <c r="J427" s="258"/>
      <c r="K427" s="258"/>
      <c r="L427" s="121"/>
      <c r="M427" s="258"/>
      <c r="N427" s="258"/>
      <c r="O427" s="258"/>
      <c r="P427" s="258"/>
      <c r="Q427" s="323"/>
      <c r="R427" s="231"/>
      <c r="S427" s="160"/>
    </row>
    <row r="428" spans="2:19" s="115" customFormat="1" x14ac:dyDescent="0.2">
      <c r="B428" s="121"/>
      <c r="C428" s="121"/>
      <c r="D428" s="121"/>
      <c r="E428" s="121"/>
      <c r="F428" s="121"/>
      <c r="G428" s="258"/>
      <c r="H428" s="258"/>
      <c r="I428" s="257"/>
      <c r="J428" s="258"/>
      <c r="K428" s="258"/>
      <c r="L428" s="121"/>
      <c r="M428" s="258"/>
      <c r="N428" s="258"/>
      <c r="O428" s="258"/>
      <c r="P428" s="258"/>
      <c r="Q428" s="323"/>
      <c r="R428" s="231"/>
      <c r="S428" s="160"/>
    </row>
    <row r="429" spans="2:19" s="115" customFormat="1" x14ac:dyDescent="0.2">
      <c r="B429" s="121"/>
      <c r="C429" s="121"/>
      <c r="D429" s="121"/>
      <c r="E429" s="121"/>
      <c r="F429" s="121"/>
      <c r="G429" s="258"/>
      <c r="H429" s="258"/>
      <c r="I429" s="257"/>
      <c r="J429" s="258"/>
      <c r="K429" s="258"/>
      <c r="L429" s="121"/>
      <c r="M429" s="258"/>
      <c r="N429" s="258"/>
      <c r="O429" s="258"/>
      <c r="P429" s="258"/>
      <c r="Q429" s="323"/>
      <c r="R429" s="231"/>
      <c r="S429" s="160"/>
    </row>
    <row r="430" spans="2:19" s="115" customFormat="1" x14ac:dyDescent="0.2">
      <c r="B430" s="121"/>
      <c r="C430" s="121"/>
      <c r="D430" s="121"/>
      <c r="E430" s="121"/>
      <c r="F430" s="121"/>
      <c r="G430" s="258"/>
      <c r="H430" s="258"/>
      <c r="I430" s="257"/>
      <c r="J430" s="258"/>
      <c r="K430" s="258"/>
      <c r="L430" s="121"/>
      <c r="M430" s="258"/>
      <c r="N430" s="258"/>
      <c r="O430" s="258"/>
      <c r="P430" s="258"/>
      <c r="Q430" s="323"/>
      <c r="R430" s="231"/>
      <c r="S430" s="160"/>
    </row>
    <row r="431" spans="2:19" s="115" customFormat="1" x14ac:dyDescent="0.2">
      <c r="B431" s="121"/>
      <c r="C431" s="121"/>
      <c r="D431" s="121"/>
      <c r="E431" s="121"/>
      <c r="F431" s="121"/>
      <c r="G431" s="258"/>
      <c r="H431" s="258"/>
      <c r="I431" s="257"/>
      <c r="J431" s="258"/>
      <c r="K431" s="258"/>
      <c r="L431" s="121"/>
      <c r="M431" s="258"/>
      <c r="N431" s="258"/>
      <c r="O431" s="258"/>
      <c r="P431" s="258"/>
      <c r="Q431" s="323"/>
      <c r="R431" s="231"/>
      <c r="S431" s="160"/>
    </row>
    <row r="432" spans="2:19" s="115" customFormat="1" x14ac:dyDescent="0.2">
      <c r="B432" s="121"/>
      <c r="C432" s="121"/>
      <c r="D432" s="121"/>
      <c r="E432" s="121"/>
      <c r="F432" s="121"/>
      <c r="G432" s="258"/>
      <c r="H432" s="258"/>
      <c r="I432" s="257"/>
      <c r="J432" s="258"/>
      <c r="K432" s="258"/>
      <c r="L432" s="121"/>
      <c r="M432" s="258"/>
      <c r="N432" s="258"/>
      <c r="O432" s="258"/>
      <c r="P432" s="258"/>
      <c r="Q432" s="323"/>
      <c r="R432" s="231"/>
      <c r="S432" s="160"/>
    </row>
    <row r="433" spans="2:19" s="115" customFormat="1" x14ac:dyDescent="0.2">
      <c r="B433" s="121"/>
      <c r="C433" s="121"/>
      <c r="D433" s="121"/>
      <c r="E433" s="121"/>
      <c r="F433" s="121"/>
      <c r="G433" s="258"/>
      <c r="H433" s="258"/>
      <c r="I433" s="257"/>
      <c r="J433" s="258"/>
      <c r="K433" s="258"/>
      <c r="L433" s="121"/>
      <c r="M433" s="258"/>
      <c r="N433" s="258"/>
      <c r="O433" s="258"/>
      <c r="P433" s="258"/>
      <c r="Q433" s="323"/>
      <c r="R433" s="231"/>
      <c r="S433" s="160"/>
    </row>
    <row r="434" spans="2:19" s="115" customFormat="1" x14ac:dyDescent="0.2">
      <c r="B434" s="121"/>
      <c r="C434" s="121"/>
      <c r="D434" s="121"/>
      <c r="E434" s="121"/>
      <c r="F434" s="121"/>
      <c r="G434" s="258"/>
      <c r="H434" s="258"/>
      <c r="I434" s="257"/>
      <c r="J434" s="258"/>
      <c r="K434" s="258"/>
      <c r="L434" s="121"/>
      <c r="M434" s="258"/>
      <c r="N434" s="258"/>
      <c r="O434" s="258"/>
      <c r="P434" s="258"/>
      <c r="Q434" s="323"/>
      <c r="R434" s="231"/>
      <c r="S434" s="160"/>
    </row>
    <row r="435" spans="2:19" s="115" customFormat="1" x14ac:dyDescent="0.2">
      <c r="B435" s="121"/>
      <c r="C435" s="121"/>
      <c r="D435" s="121"/>
      <c r="E435" s="121"/>
      <c r="F435" s="121"/>
      <c r="G435" s="258"/>
      <c r="H435" s="258"/>
      <c r="I435" s="257"/>
      <c r="J435" s="258"/>
      <c r="K435" s="258"/>
      <c r="L435" s="121"/>
      <c r="M435" s="258"/>
      <c r="N435" s="258"/>
      <c r="O435" s="258"/>
      <c r="P435" s="258"/>
      <c r="Q435" s="323"/>
      <c r="R435" s="231"/>
      <c r="S435" s="160"/>
    </row>
    <row r="436" spans="2:19" s="115" customFormat="1" x14ac:dyDescent="0.2">
      <c r="B436" s="121"/>
      <c r="C436" s="121"/>
      <c r="D436" s="121"/>
      <c r="E436" s="121"/>
      <c r="F436" s="121"/>
      <c r="G436" s="258"/>
      <c r="H436" s="258"/>
      <c r="I436" s="257"/>
      <c r="J436" s="258"/>
      <c r="K436" s="258"/>
      <c r="L436" s="121"/>
      <c r="M436" s="258"/>
      <c r="N436" s="258"/>
      <c r="O436" s="258"/>
      <c r="P436" s="258"/>
      <c r="Q436" s="323"/>
      <c r="R436" s="231"/>
      <c r="S436" s="160"/>
    </row>
    <row r="437" spans="2:19" s="115" customFormat="1" x14ac:dyDescent="0.2">
      <c r="B437" s="121"/>
      <c r="C437" s="121"/>
      <c r="D437" s="121"/>
      <c r="E437" s="121"/>
      <c r="F437" s="121"/>
      <c r="G437" s="258"/>
      <c r="H437" s="258"/>
      <c r="I437" s="257"/>
      <c r="J437" s="258"/>
      <c r="K437" s="258"/>
      <c r="L437" s="121"/>
      <c r="M437" s="258"/>
      <c r="N437" s="258"/>
      <c r="O437" s="258"/>
      <c r="P437" s="258"/>
      <c r="Q437" s="323"/>
      <c r="R437" s="231"/>
      <c r="S437" s="160"/>
    </row>
    <row r="438" spans="2:19" s="115" customFormat="1" x14ac:dyDescent="0.2">
      <c r="B438" s="121"/>
      <c r="C438" s="121"/>
      <c r="D438" s="121"/>
      <c r="E438" s="121"/>
      <c r="F438" s="121"/>
      <c r="G438" s="258"/>
      <c r="H438" s="258"/>
      <c r="I438" s="257"/>
      <c r="J438" s="258"/>
      <c r="K438" s="258"/>
      <c r="L438" s="121"/>
      <c r="M438" s="258"/>
      <c r="N438" s="258"/>
      <c r="O438" s="258"/>
      <c r="P438" s="258"/>
      <c r="Q438" s="323"/>
      <c r="R438" s="231"/>
      <c r="S438" s="160"/>
    </row>
    <row r="439" spans="2:19" s="115" customFormat="1" x14ac:dyDescent="0.2">
      <c r="B439" s="121"/>
      <c r="C439" s="121"/>
      <c r="D439" s="121"/>
      <c r="E439" s="121"/>
      <c r="F439" s="121"/>
      <c r="G439" s="258"/>
      <c r="H439" s="258"/>
      <c r="I439" s="257"/>
      <c r="J439" s="258"/>
      <c r="K439" s="258"/>
      <c r="L439" s="121"/>
      <c r="M439" s="258"/>
      <c r="N439" s="258"/>
      <c r="O439" s="258"/>
      <c r="P439" s="258"/>
      <c r="Q439" s="323"/>
      <c r="R439" s="231"/>
      <c r="S439" s="160"/>
    </row>
    <row r="440" spans="2:19" s="115" customFormat="1" x14ac:dyDescent="0.2">
      <c r="B440" s="121"/>
      <c r="C440" s="121"/>
      <c r="D440" s="121"/>
      <c r="E440" s="121"/>
      <c r="F440" s="121"/>
      <c r="G440" s="258"/>
      <c r="H440" s="258"/>
      <c r="I440" s="257"/>
      <c r="J440" s="258"/>
      <c r="K440" s="258"/>
      <c r="L440" s="121"/>
      <c r="M440" s="258"/>
      <c r="N440" s="258"/>
      <c r="O440" s="258"/>
      <c r="P440" s="258"/>
      <c r="Q440" s="323"/>
      <c r="R440" s="231"/>
      <c r="S440" s="160"/>
    </row>
    <row r="441" spans="2:19" s="115" customFormat="1" x14ac:dyDescent="0.2">
      <c r="B441" s="121"/>
      <c r="C441" s="121"/>
      <c r="D441" s="121"/>
      <c r="E441" s="121"/>
      <c r="F441" s="121"/>
      <c r="G441" s="258"/>
      <c r="H441" s="258"/>
      <c r="I441" s="257"/>
      <c r="J441" s="258"/>
      <c r="K441" s="258"/>
      <c r="L441" s="121"/>
      <c r="M441" s="258"/>
      <c r="N441" s="258"/>
      <c r="O441" s="258"/>
      <c r="P441" s="258"/>
      <c r="Q441" s="323"/>
      <c r="R441" s="231"/>
      <c r="S441" s="160"/>
    </row>
    <row r="442" spans="2:19" s="115" customFormat="1" x14ac:dyDescent="0.2">
      <c r="B442" s="121"/>
      <c r="C442" s="121"/>
      <c r="D442" s="121"/>
      <c r="E442" s="121"/>
      <c r="F442" s="121"/>
      <c r="G442" s="258"/>
      <c r="H442" s="258"/>
      <c r="I442" s="257"/>
      <c r="J442" s="258"/>
      <c r="K442" s="258"/>
      <c r="L442" s="121"/>
      <c r="M442" s="258"/>
      <c r="N442" s="258"/>
      <c r="O442" s="258"/>
      <c r="P442" s="258"/>
      <c r="Q442" s="323"/>
      <c r="R442" s="231"/>
      <c r="S442" s="160"/>
    </row>
    <row r="443" spans="2:19" s="115" customFormat="1" x14ac:dyDescent="0.2">
      <c r="B443" s="121"/>
      <c r="C443" s="121"/>
      <c r="D443" s="121"/>
      <c r="E443" s="121"/>
      <c r="F443" s="121"/>
      <c r="G443" s="258"/>
      <c r="H443" s="258"/>
      <c r="I443" s="257"/>
      <c r="J443" s="258"/>
      <c r="K443" s="258"/>
      <c r="L443" s="121"/>
      <c r="M443" s="258"/>
      <c r="N443" s="258"/>
      <c r="O443" s="258"/>
      <c r="P443" s="258"/>
      <c r="Q443" s="323"/>
      <c r="R443" s="231"/>
      <c r="S443" s="160"/>
    </row>
    <row r="444" spans="2:19" s="115" customFormat="1" x14ac:dyDescent="0.2">
      <c r="B444" s="121"/>
      <c r="C444" s="121"/>
      <c r="D444" s="121"/>
      <c r="E444" s="121"/>
      <c r="F444" s="121"/>
      <c r="G444" s="258"/>
      <c r="H444" s="258"/>
      <c r="I444" s="257"/>
      <c r="J444" s="258"/>
      <c r="K444" s="258"/>
      <c r="L444" s="121"/>
      <c r="M444" s="258"/>
      <c r="N444" s="258"/>
      <c r="O444" s="258"/>
      <c r="P444" s="258"/>
      <c r="Q444" s="323"/>
      <c r="R444" s="231"/>
      <c r="S444" s="160"/>
    </row>
    <row r="445" spans="2:19" s="115" customFormat="1" x14ac:dyDescent="0.2">
      <c r="B445" s="121"/>
      <c r="C445" s="121"/>
      <c r="D445" s="121"/>
      <c r="E445" s="121"/>
      <c r="F445" s="121"/>
      <c r="G445" s="258"/>
      <c r="H445" s="258"/>
      <c r="I445" s="257"/>
      <c r="J445" s="258"/>
      <c r="K445" s="258"/>
      <c r="L445" s="121"/>
      <c r="M445" s="258"/>
      <c r="N445" s="258"/>
      <c r="O445" s="258"/>
      <c r="P445" s="258"/>
      <c r="Q445" s="323"/>
      <c r="R445" s="231"/>
      <c r="S445" s="160"/>
    </row>
    <row r="446" spans="2:19" s="115" customFormat="1" x14ac:dyDescent="0.2">
      <c r="B446" s="121"/>
      <c r="C446" s="121"/>
      <c r="D446" s="121"/>
      <c r="E446" s="121"/>
      <c r="F446" s="121"/>
      <c r="G446" s="258"/>
      <c r="H446" s="258"/>
      <c r="I446" s="257"/>
      <c r="J446" s="258"/>
      <c r="K446" s="258"/>
      <c r="L446" s="121"/>
      <c r="M446" s="258"/>
      <c r="N446" s="258"/>
      <c r="O446" s="258"/>
      <c r="P446" s="258"/>
      <c r="Q446" s="323"/>
      <c r="R446" s="231"/>
      <c r="S446" s="160"/>
    </row>
    <row r="447" spans="2:19" s="115" customFormat="1" x14ac:dyDescent="0.2">
      <c r="B447" s="121"/>
      <c r="C447" s="121"/>
      <c r="D447" s="121"/>
      <c r="E447" s="121"/>
      <c r="F447" s="121"/>
      <c r="G447" s="258"/>
      <c r="H447" s="258"/>
      <c r="I447" s="257"/>
      <c r="J447" s="258"/>
      <c r="K447" s="258"/>
      <c r="L447" s="121"/>
      <c r="M447" s="258"/>
      <c r="N447" s="258"/>
      <c r="O447" s="258"/>
      <c r="P447" s="258"/>
      <c r="Q447" s="323"/>
      <c r="R447" s="231"/>
      <c r="S447" s="160"/>
    </row>
    <row r="448" spans="2:19" s="115" customFormat="1" x14ac:dyDescent="0.2">
      <c r="B448" s="121"/>
      <c r="C448" s="121"/>
      <c r="D448" s="121"/>
      <c r="E448" s="121"/>
      <c r="F448" s="121"/>
      <c r="G448" s="258"/>
      <c r="H448" s="258"/>
      <c r="I448" s="257"/>
      <c r="J448" s="258"/>
      <c r="K448" s="258"/>
      <c r="L448" s="121"/>
      <c r="M448" s="258"/>
      <c r="N448" s="258"/>
      <c r="O448" s="258"/>
      <c r="P448" s="258"/>
      <c r="Q448" s="323"/>
      <c r="R448" s="231"/>
      <c r="S448" s="160"/>
    </row>
    <row r="449" spans="2:19" s="115" customFormat="1" x14ac:dyDescent="0.2">
      <c r="B449" s="121"/>
      <c r="C449" s="121"/>
      <c r="D449" s="121"/>
      <c r="E449" s="121"/>
      <c r="F449" s="121"/>
      <c r="G449" s="258"/>
      <c r="H449" s="258"/>
      <c r="I449" s="257"/>
      <c r="J449" s="258"/>
      <c r="K449" s="258"/>
      <c r="L449" s="121"/>
      <c r="M449" s="258"/>
      <c r="N449" s="258"/>
      <c r="O449" s="258"/>
      <c r="P449" s="258"/>
      <c r="Q449" s="323"/>
      <c r="R449" s="231"/>
      <c r="S449" s="160"/>
    </row>
    <row r="450" spans="2:19" s="115" customFormat="1" x14ac:dyDescent="0.2">
      <c r="B450" s="121"/>
      <c r="C450" s="121"/>
      <c r="D450" s="121"/>
      <c r="E450" s="121"/>
      <c r="F450" s="121"/>
      <c r="G450" s="258"/>
      <c r="H450" s="258"/>
      <c r="I450" s="257"/>
      <c r="J450" s="258"/>
      <c r="K450" s="258"/>
      <c r="L450" s="121"/>
      <c r="M450" s="258"/>
      <c r="N450" s="258"/>
      <c r="O450" s="258"/>
      <c r="P450" s="258"/>
      <c r="Q450" s="323"/>
      <c r="R450" s="231"/>
      <c r="S450" s="160"/>
    </row>
    <row r="451" spans="2:19" s="115" customFormat="1" x14ac:dyDescent="0.2">
      <c r="B451" s="121"/>
      <c r="C451" s="121"/>
      <c r="D451" s="121"/>
      <c r="E451" s="121"/>
      <c r="F451" s="121"/>
      <c r="G451" s="258"/>
      <c r="H451" s="258"/>
      <c r="I451" s="257"/>
      <c r="J451" s="258"/>
      <c r="K451" s="258"/>
      <c r="L451" s="121"/>
      <c r="M451" s="258"/>
      <c r="N451" s="258"/>
      <c r="O451" s="258"/>
      <c r="P451" s="258"/>
      <c r="Q451" s="323"/>
      <c r="R451" s="231"/>
      <c r="S451" s="160"/>
    </row>
    <row r="452" spans="2:19" s="115" customFormat="1" x14ac:dyDescent="0.2">
      <c r="B452" s="121"/>
      <c r="C452" s="121"/>
      <c r="D452" s="121"/>
      <c r="E452" s="121"/>
      <c r="F452" s="121"/>
      <c r="G452" s="258"/>
      <c r="H452" s="258"/>
      <c r="I452" s="257"/>
      <c r="J452" s="258"/>
      <c r="K452" s="258"/>
      <c r="L452" s="121"/>
      <c r="M452" s="258"/>
      <c r="N452" s="258"/>
      <c r="O452" s="258"/>
      <c r="P452" s="258"/>
      <c r="Q452" s="323"/>
      <c r="R452" s="231"/>
      <c r="S452" s="160"/>
    </row>
    <row r="453" spans="2:19" s="115" customFormat="1" x14ac:dyDescent="0.2">
      <c r="B453" s="121"/>
      <c r="C453" s="121"/>
      <c r="D453" s="121"/>
      <c r="E453" s="121"/>
      <c r="F453" s="121"/>
      <c r="G453" s="258"/>
      <c r="H453" s="258"/>
      <c r="I453" s="257"/>
      <c r="J453" s="258"/>
      <c r="K453" s="258"/>
      <c r="L453" s="121"/>
      <c r="M453" s="258"/>
      <c r="N453" s="258"/>
      <c r="O453" s="258"/>
      <c r="P453" s="258"/>
      <c r="Q453" s="323"/>
      <c r="R453" s="231"/>
      <c r="S453" s="160"/>
    </row>
    <row r="454" spans="2:19" s="115" customFormat="1" x14ac:dyDescent="0.2">
      <c r="B454" s="121"/>
      <c r="C454" s="121"/>
      <c r="D454" s="121"/>
      <c r="E454" s="121"/>
      <c r="F454" s="121"/>
      <c r="G454" s="258"/>
      <c r="H454" s="258"/>
      <c r="I454" s="257"/>
      <c r="J454" s="258"/>
      <c r="K454" s="258"/>
      <c r="L454" s="121"/>
      <c r="M454" s="258"/>
      <c r="N454" s="258"/>
      <c r="O454" s="258"/>
      <c r="P454" s="258"/>
      <c r="Q454" s="323"/>
      <c r="R454" s="231"/>
      <c r="S454" s="160"/>
    </row>
    <row r="455" spans="2:19" s="115" customFormat="1" x14ac:dyDescent="0.2">
      <c r="B455" s="121"/>
      <c r="C455" s="121"/>
      <c r="D455" s="121"/>
      <c r="E455" s="121"/>
      <c r="F455" s="121"/>
      <c r="G455" s="258"/>
      <c r="H455" s="258"/>
      <c r="I455" s="257"/>
      <c r="J455" s="258"/>
      <c r="K455" s="258"/>
      <c r="L455" s="121"/>
      <c r="M455" s="258"/>
      <c r="N455" s="258"/>
      <c r="O455" s="258"/>
      <c r="P455" s="258"/>
      <c r="Q455" s="323"/>
      <c r="R455" s="231"/>
      <c r="S455" s="160"/>
    </row>
    <row r="456" spans="2:19" s="115" customFormat="1" x14ac:dyDescent="0.2">
      <c r="B456" s="121"/>
      <c r="C456" s="121"/>
      <c r="D456" s="121"/>
      <c r="E456" s="121"/>
      <c r="F456" s="121"/>
      <c r="G456" s="258"/>
      <c r="H456" s="258"/>
      <c r="I456" s="257"/>
      <c r="J456" s="258"/>
      <c r="K456" s="258"/>
      <c r="L456" s="121"/>
      <c r="M456" s="258"/>
      <c r="N456" s="258"/>
      <c r="O456" s="258"/>
      <c r="P456" s="258"/>
      <c r="Q456" s="323"/>
      <c r="R456" s="231"/>
      <c r="S456" s="160"/>
    </row>
    <row r="457" spans="2:19" s="115" customFormat="1" x14ac:dyDescent="0.2">
      <c r="B457" s="121"/>
      <c r="C457" s="121"/>
      <c r="D457" s="121"/>
      <c r="E457" s="121"/>
      <c r="F457" s="121"/>
      <c r="G457" s="258"/>
      <c r="H457" s="258"/>
      <c r="I457" s="257"/>
      <c r="J457" s="258"/>
      <c r="K457" s="258"/>
      <c r="L457" s="121"/>
      <c r="M457" s="258"/>
      <c r="N457" s="258"/>
      <c r="O457" s="258"/>
      <c r="P457" s="258"/>
      <c r="Q457" s="323"/>
      <c r="R457" s="231"/>
      <c r="S457" s="160"/>
    </row>
    <row r="458" spans="2:19" s="115" customFormat="1" x14ac:dyDescent="0.2">
      <c r="B458" s="121"/>
      <c r="C458" s="121"/>
      <c r="D458" s="121"/>
      <c r="E458" s="121"/>
      <c r="F458" s="121"/>
      <c r="G458" s="258"/>
      <c r="H458" s="258"/>
      <c r="I458" s="257"/>
      <c r="J458" s="258"/>
      <c r="K458" s="258"/>
      <c r="L458" s="121"/>
      <c r="M458" s="258"/>
      <c r="N458" s="258"/>
      <c r="O458" s="258"/>
      <c r="P458" s="258"/>
      <c r="Q458" s="323"/>
      <c r="R458" s="231"/>
      <c r="S458" s="160"/>
    </row>
    <row r="459" spans="2:19" s="115" customFormat="1" x14ac:dyDescent="0.2">
      <c r="B459" s="121"/>
      <c r="C459" s="121"/>
      <c r="D459" s="121"/>
      <c r="E459" s="121"/>
      <c r="F459" s="121"/>
      <c r="G459" s="258"/>
      <c r="H459" s="258"/>
      <c r="I459" s="257"/>
      <c r="J459" s="258"/>
      <c r="K459" s="258"/>
      <c r="L459" s="121"/>
      <c r="M459" s="258"/>
      <c r="N459" s="258"/>
      <c r="O459" s="258"/>
      <c r="P459" s="258"/>
      <c r="Q459" s="323"/>
      <c r="R459" s="231"/>
      <c r="S459" s="160"/>
    </row>
    <row r="460" spans="2:19" s="115" customFormat="1" x14ac:dyDescent="0.2">
      <c r="B460" s="121"/>
      <c r="C460" s="121"/>
      <c r="D460" s="121"/>
      <c r="E460" s="121"/>
      <c r="F460" s="121"/>
      <c r="G460" s="258"/>
      <c r="H460" s="258"/>
      <c r="I460" s="257"/>
      <c r="J460" s="258"/>
      <c r="K460" s="258"/>
      <c r="L460" s="121"/>
      <c r="M460" s="258"/>
      <c r="N460" s="258"/>
      <c r="O460" s="258"/>
      <c r="P460" s="258"/>
      <c r="Q460" s="323"/>
      <c r="R460" s="231"/>
      <c r="S460" s="160"/>
    </row>
    <row r="461" spans="2:19" s="115" customFormat="1" x14ac:dyDescent="0.2">
      <c r="B461" s="121"/>
      <c r="C461" s="121"/>
      <c r="D461" s="121"/>
      <c r="E461" s="121"/>
      <c r="F461" s="121"/>
      <c r="G461" s="258"/>
      <c r="H461" s="258"/>
      <c r="I461" s="257"/>
      <c r="J461" s="258"/>
      <c r="K461" s="258"/>
      <c r="L461" s="121"/>
      <c r="M461" s="258"/>
      <c r="N461" s="258"/>
      <c r="O461" s="258"/>
      <c r="P461" s="258"/>
      <c r="Q461" s="323"/>
      <c r="R461" s="231"/>
      <c r="S461" s="160"/>
    </row>
    <row r="462" spans="2:19" s="115" customFormat="1" x14ac:dyDescent="0.2">
      <c r="B462" s="121"/>
      <c r="C462" s="121"/>
      <c r="D462" s="121"/>
      <c r="E462" s="121"/>
      <c r="F462" s="121"/>
      <c r="G462" s="258"/>
      <c r="H462" s="258"/>
      <c r="I462" s="257"/>
      <c r="J462" s="258"/>
      <c r="K462" s="258"/>
      <c r="L462" s="121"/>
      <c r="M462" s="258"/>
      <c r="N462" s="258"/>
      <c r="O462" s="258"/>
      <c r="P462" s="258"/>
      <c r="Q462" s="323"/>
      <c r="R462" s="231"/>
      <c r="S462" s="160"/>
    </row>
    <row r="463" spans="2:19" s="115" customFormat="1" x14ac:dyDescent="0.2">
      <c r="B463" s="121"/>
      <c r="C463" s="121"/>
      <c r="D463" s="121"/>
      <c r="E463" s="121"/>
      <c r="F463" s="121"/>
      <c r="G463" s="258"/>
      <c r="H463" s="258"/>
      <c r="I463" s="257"/>
      <c r="J463" s="258"/>
      <c r="K463" s="258"/>
      <c r="L463" s="121"/>
      <c r="M463" s="258"/>
      <c r="N463" s="258"/>
      <c r="O463" s="258"/>
      <c r="P463" s="258"/>
      <c r="Q463" s="323"/>
      <c r="R463" s="231"/>
      <c r="S463" s="160"/>
    </row>
    <row r="464" spans="2:19" s="115" customFormat="1" x14ac:dyDescent="0.2">
      <c r="B464" s="121"/>
      <c r="C464" s="121"/>
      <c r="D464" s="121"/>
      <c r="E464" s="121"/>
      <c r="F464" s="121"/>
      <c r="G464" s="258"/>
      <c r="H464" s="258"/>
      <c r="I464" s="257"/>
      <c r="J464" s="258"/>
      <c r="K464" s="258"/>
      <c r="L464" s="121"/>
      <c r="M464" s="258"/>
      <c r="N464" s="258"/>
      <c r="O464" s="258"/>
      <c r="P464" s="258"/>
      <c r="Q464" s="323"/>
      <c r="R464" s="231"/>
      <c r="S464" s="160"/>
    </row>
    <row r="465" spans="2:19" s="115" customFormat="1" x14ac:dyDescent="0.2">
      <c r="B465" s="121"/>
      <c r="C465" s="121"/>
      <c r="D465" s="121"/>
      <c r="E465" s="121"/>
      <c r="F465" s="121"/>
      <c r="G465" s="258"/>
      <c r="H465" s="258"/>
      <c r="I465" s="257"/>
      <c r="J465" s="258"/>
      <c r="K465" s="258"/>
      <c r="L465" s="121"/>
      <c r="M465" s="258"/>
      <c r="N465" s="258"/>
      <c r="O465" s="258"/>
      <c r="P465" s="258"/>
      <c r="Q465" s="323"/>
      <c r="R465" s="231"/>
      <c r="S465" s="160"/>
    </row>
    <row r="466" spans="2:19" s="115" customFormat="1" x14ac:dyDescent="0.2">
      <c r="B466" s="121"/>
      <c r="C466" s="121"/>
      <c r="D466" s="121"/>
      <c r="E466" s="121"/>
      <c r="F466" s="121"/>
      <c r="G466" s="258"/>
      <c r="H466" s="258"/>
      <c r="I466" s="257"/>
      <c r="J466" s="258"/>
      <c r="K466" s="258"/>
      <c r="L466" s="121"/>
      <c r="M466" s="258"/>
      <c r="N466" s="258"/>
      <c r="O466" s="258"/>
      <c r="P466" s="258"/>
      <c r="Q466" s="323"/>
      <c r="R466" s="231"/>
      <c r="S466" s="160"/>
    </row>
    <row r="467" spans="2:19" s="115" customFormat="1" x14ac:dyDescent="0.2">
      <c r="B467" s="121"/>
      <c r="C467" s="121"/>
      <c r="D467" s="121"/>
      <c r="E467" s="121"/>
      <c r="F467" s="121"/>
      <c r="G467" s="258"/>
      <c r="H467" s="258"/>
      <c r="I467" s="257"/>
      <c r="J467" s="258"/>
      <c r="K467" s="258"/>
      <c r="L467" s="121"/>
      <c r="M467" s="258"/>
      <c r="N467" s="258"/>
      <c r="O467" s="258"/>
      <c r="P467" s="258"/>
      <c r="Q467" s="323"/>
      <c r="R467" s="231"/>
      <c r="S467" s="160"/>
    </row>
    <row r="468" spans="2:19" s="115" customFormat="1" x14ac:dyDescent="0.2">
      <c r="B468" s="121"/>
      <c r="C468" s="121"/>
      <c r="D468" s="121"/>
      <c r="E468" s="121"/>
      <c r="F468" s="121"/>
      <c r="G468" s="258"/>
      <c r="H468" s="258"/>
      <c r="I468" s="257"/>
      <c r="J468" s="258"/>
      <c r="K468" s="258"/>
      <c r="L468" s="121"/>
      <c r="M468" s="258"/>
      <c r="N468" s="258"/>
      <c r="O468" s="258"/>
      <c r="P468" s="258"/>
      <c r="Q468" s="323"/>
      <c r="R468" s="231"/>
      <c r="S468" s="160"/>
    </row>
    <row r="469" spans="2:19" s="115" customFormat="1" x14ac:dyDescent="0.2">
      <c r="B469" s="121"/>
      <c r="C469" s="121"/>
      <c r="D469" s="121"/>
      <c r="E469" s="121"/>
      <c r="F469" s="121"/>
      <c r="G469" s="258"/>
      <c r="H469" s="258"/>
      <c r="I469" s="257"/>
      <c r="J469" s="258"/>
      <c r="K469" s="258"/>
      <c r="L469" s="121"/>
      <c r="M469" s="258"/>
      <c r="N469" s="258"/>
      <c r="O469" s="258"/>
      <c r="P469" s="258"/>
      <c r="Q469" s="323"/>
      <c r="R469" s="231"/>
      <c r="S469" s="160"/>
    </row>
    <row r="470" spans="2:19" s="115" customFormat="1" x14ac:dyDescent="0.2">
      <c r="B470" s="121"/>
      <c r="C470" s="121"/>
      <c r="D470" s="121"/>
      <c r="E470" s="121"/>
      <c r="F470" s="121"/>
      <c r="G470" s="258"/>
      <c r="H470" s="258"/>
      <c r="I470" s="257"/>
      <c r="J470" s="258"/>
      <c r="K470" s="258"/>
      <c r="L470" s="121"/>
      <c r="M470" s="258"/>
      <c r="N470" s="258"/>
      <c r="O470" s="258"/>
      <c r="P470" s="258"/>
      <c r="Q470" s="323"/>
      <c r="R470" s="231"/>
      <c r="S470" s="160"/>
    </row>
    <row r="471" spans="2:19" s="115" customFormat="1" x14ac:dyDescent="0.2">
      <c r="B471" s="121"/>
      <c r="C471" s="121"/>
      <c r="D471" s="121"/>
      <c r="E471" s="121"/>
      <c r="F471" s="121"/>
      <c r="G471" s="258"/>
      <c r="H471" s="258"/>
      <c r="I471" s="257"/>
      <c r="J471" s="258"/>
      <c r="K471" s="258"/>
      <c r="L471" s="121"/>
      <c r="M471" s="258"/>
      <c r="N471" s="258"/>
      <c r="O471" s="258"/>
      <c r="P471" s="258"/>
      <c r="Q471" s="323"/>
      <c r="R471" s="231"/>
      <c r="S471" s="160"/>
    </row>
    <row r="472" spans="2:19" s="115" customFormat="1" x14ac:dyDescent="0.2">
      <c r="B472" s="121"/>
      <c r="C472" s="121"/>
      <c r="D472" s="121"/>
      <c r="E472" s="121"/>
      <c r="F472" s="121"/>
      <c r="G472" s="258"/>
      <c r="H472" s="258"/>
      <c r="I472" s="257"/>
      <c r="J472" s="258"/>
      <c r="K472" s="258"/>
      <c r="L472" s="121"/>
      <c r="M472" s="258"/>
      <c r="N472" s="258"/>
      <c r="O472" s="258"/>
      <c r="P472" s="258"/>
      <c r="Q472" s="323"/>
      <c r="R472" s="231"/>
      <c r="S472" s="160"/>
    </row>
    <row r="473" spans="2:19" s="115" customFormat="1" x14ac:dyDescent="0.2">
      <c r="B473" s="121"/>
      <c r="C473" s="121"/>
      <c r="D473" s="121"/>
      <c r="E473" s="121"/>
      <c r="F473" s="121"/>
      <c r="G473" s="258"/>
      <c r="H473" s="258"/>
      <c r="I473" s="257"/>
      <c r="J473" s="258"/>
      <c r="K473" s="258"/>
      <c r="L473" s="121"/>
      <c r="M473" s="258"/>
      <c r="N473" s="258"/>
      <c r="O473" s="258"/>
      <c r="P473" s="258"/>
      <c r="Q473" s="323"/>
      <c r="R473" s="231"/>
      <c r="S473" s="160"/>
    </row>
    <row r="474" spans="2:19" s="115" customFormat="1" x14ac:dyDescent="0.2">
      <c r="B474" s="121"/>
      <c r="C474" s="121"/>
      <c r="D474" s="121"/>
      <c r="E474" s="121"/>
      <c r="F474" s="121"/>
      <c r="G474" s="258"/>
      <c r="H474" s="258"/>
      <c r="I474" s="257"/>
      <c r="J474" s="258"/>
      <c r="K474" s="258"/>
      <c r="L474" s="121"/>
      <c r="M474" s="258"/>
      <c r="N474" s="258"/>
      <c r="O474" s="258"/>
      <c r="P474" s="258"/>
      <c r="Q474" s="323"/>
      <c r="R474" s="231"/>
      <c r="S474" s="160"/>
    </row>
    <row r="475" spans="2:19" s="115" customFormat="1" x14ac:dyDescent="0.2">
      <c r="B475" s="121"/>
      <c r="C475" s="121"/>
      <c r="D475" s="121"/>
      <c r="E475" s="121"/>
      <c r="F475" s="121"/>
      <c r="G475" s="258"/>
      <c r="H475" s="258"/>
      <c r="I475" s="257"/>
      <c r="J475" s="258"/>
      <c r="K475" s="258"/>
      <c r="L475" s="121"/>
      <c r="M475" s="258"/>
      <c r="N475" s="258"/>
      <c r="O475" s="258"/>
      <c r="P475" s="258"/>
      <c r="Q475" s="323"/>
      <c r="R475" s="231"/>
      <c r="S475" s="160"/>
    </row>
    <row r="476" spans="2:19" s="115" customFormat="1" x14ac:dyDescent="0.2">
      <c r="B476" s="121"/>
      <c r="C476" s="121"/>
      <c r="D476" s="121"/>
      <c r="E476" s="121"/>
      <c r="F476" s="121"/>
      <c r="G476" s="258"/>
      <c r="H476" s="258"/>
      <c r="I476" s="257"/>
      <c r="J476" s="258"/>
      <c r="K476" s="258"/>
      <c r="L476" s="121"/>
      <c r="M476" s="258"/>
      <c r="N476" s="258"/>
      <c r="O476" s="258"/>
      <c r="P476" s="258"/>
      <c r="Q476" s="323"/>
      <c r="R476" s="231"/>
      <c r="S476" s="160"/>
    </row>
    <row r="477" spans="2:19" s="115" customFormat="1" x14ac:dyDescent="0.2">
      <c r="B477" s="121"/>
      <c r="C477" s="121"/>
      <c r="D477" s="121"/>
      <c r="E477" s="121"/>
      <c r="F477" s="121"/>
      <c r="G477" s="258"/>
      <c r="H477" s="258"/>
      <c r="I477" s="257"/>
      <c r="J477" s="258"/>
      <c r="K477" s="258"/>
      <c r="L477" s="121"/>
      <c r="M477" s="258"/>
      <c r="N477" s="258"/>
      <c r="O477" s="258"/>
      <c r="P477" s="258"/>
      <c r="Q477" s="323"/>
      <c r="R477" s="231"/>
      <c r="S477" s="160"/>
    </row>
    <row r="478" spans="2:19" s="115" customFormat="1" x14ac:dyDescent="0.2">
      <c r="B478" s="121"/>
      <c r="C478" s="121"/>
      <c r="D478" s="121"/>
      <c r="E478" s="121"/>
      <c r="F478" s="121"/>
      <c r="G478" s="258"/>
      <c r="H478" s="258"/>
      <c r="I478" s="257"/>
      <c r="J478" s="258"/>
      <c r="K478" s="258"/>
      <c r="L478" s="121"/>
      <c r="M478" s="258"/>
      <c r="N478" s="258"/>
      <c r="O478" s="258"/>
      <c r="P478" s="258"/>
      <c r="Q478" s="323"/>
      <c r="R478" s="231"/>
      <c r="S478" s="160"/>
    </row>
    <row r="479" spans="2:19" s="115" customFormat="1" x14ac:dyDescent="0.2">
      <c r="B479" s="121"/>
      <c r="C479" s="121"/>
      <c r="D479" s="121"/>
      <c r="E479" s="121"/>
      <c r="F479" s="121"/>
      <c r="G479" s="258"/>
      <c r="H479" s="258"/>
      <c r="I479" s="257"/>
      <c r="J479" s="258"/>
      <c r="K479" s="258"/>
      <c r="L479" s="121"/>
      <c r="M479" s="258"/>
      <c r="N479" s="258"/>
      <c r="O479" s="258"/>
      <c r="P479" s="258"/>
      <c r="Q479" s="323"/>
      <c r="R479" s="231"/>
      <c r="S479" s="160"/>
    </row>
    <row r="480" spans="2:19" s="115" customFormat="1" x14ac:dyDescent="0.2">
      <c r="B480" s="121"/>
      <c r="C480" s="121"/>
      <c r="D480" s="121"/>
      <c r="E480" s="121"/>
      <c r="F480" s="121"/>
      <c r="G480" s="258"/>
      <c r="H480" s="258"/>
      <c r="I480" s="257"/>
      <c r="J480" s="258"/>
      <c r="K480" s="258"/>
      <c r="L480" s="121"/>
      <c r="M480" s="258"/>
      <c r="N480" s="258"/>
      <c r="O480" s="258"/>
      <c r="P480" s="258"/>
      <c r="Q480" s="323"/>
      <c r="R480" s="231"/>
      <c r="S480" s="160"/>
    </row>
    <row r="481" spans="2:19" s="115" customFormat="1" x14ac:dyDescent="0.2">
      <c r="B481" s="121"/>
      <c r="C481" s="121"/>
      <c r="D481" s="121"/>
      <c r="E481" s="121"/>
      <c r="F481" s="121"/>
      <c r="G481" s="258"/>
      <c r="H481" s="258"/>
      <c r="I481" s="257"/>
      <c r="J481" s="258"/>
      <c r="K481" s="258"/>
      <c r="L481" s="121"/>
      <c r="M481" s="258"/>
      <c r="N481" s="258"/>
      <c r="O481" s="258"/>
      <c r="P481" s="258"/>
      <c r="Q481" s="323"/>
      <c r="R481" s="231"/>
      <c r="S481" s="160"/>
    </row>
    <row r="482" spans="2:19" s="115" customFormat="1" x14ac:dyDescent="0.2">
      <c r="B482" s="121"/>
      <c r="C482" s="121"/>
      <c r="D482" s="121"/>
      <c r="E482" s="121"/>
      <c r="F482" s="121"/>
      <c r="G482" s="258"/>
      <c r="H482" s="258"/>
      <c r="I482" s="257"/>
      <c r="J482" s="258"/>
      <c r="K482" s="258"/>
      <c r="L482" s="121"/>
      <c r="M482" s="258"/>
      <c r="N482" s="258"/>
      <c r="O482" s="258"/>
      <c r="P482" s="258"/>
      <c r="Q482" s="323"/>
      <c r="R482" s="231"/>
      <c r="S482" s="160"/>
    </row>
    <row r="483" spans="2:19" s="115" customFormat="1" x14ac:dyDescent="0.2">
      <c r="B483" s="121"/>
      <c r="C483" s="121"/>
      <c r="D483" s="121"/>
      <c r="E483" s="121"/>
      <c r="F483" s="121"/>
      <c r="G483" s="258"/>
      <c r="H483" s="258"/>
      <c r="I483" s="257"/>
      <c r="J483" s="258"/>
      <c r="K483" s="258"/>
      <c r="L483" s="121"/>
      <c r="M483" s="258"/>
      <c r="N483" s="258"/>
      <c r="O483" s="258"/>
      <c r="P483" s="258"/>
      <c r="Q483" s="323"/>
      <c r="R483" s="231"/>
      <c r="S483" s="160"/>
    </row>
    <row r="484" spans="2:19" s="115" customFormat="1" x14ac:dyDescent="0.2">
      <c r="B484" s="121"/>
      <c r="C484" s="121"/>
      <c r="D484" s="121"/>
      <c r="E484" s="121"/>
      <c r="F484" s="121"/>
      <c r="G484" s="258"/>
      <c r="H484" s="258"/>
      <c r="I484" s="257"/>
      <c r="J484" s="258"/>
      <c r="K484" s="258"/>
      <c r="L484" s="121"/>
      <c r="M484" s="258"/>
      <c r="N484" s="258"/>
      <c r="O484" s="258"/>
      <c r="P484" s="258"/>
      <c r="Q484" s="323"/>
      <c r="R484" s="231"/>
      <c r="S484" s="160"/>
    </row>
    <row r="485" spans="2:19" s="115" customFormat="1" x14ac:dyDescent="0.2">
      <c r="B485" s="121"/>
      <c r="C485" s="121"/>
      <c r="D485" s="121"/>
      <c r="E485" s="121"/>
      <c r="F485" s="121"/>
      <c r="G485" s="258"/>
      <c r="H485" s="258"/>
      <c r="I485" s="257"/>
      <c r="J485" s="258"/>
      <c r="K485" s="258"/>
      <c r="L485" s="121"/>
      <c r="M485" s="258"/>
      <c r="N485" s="258"/>
      <c r="O485" s="258"/>
      <c r="P485" s="258"/>
      <c r="Q485" s="323"/>
      <c r="R485" s="231"/>
      <c r="S485" s="160"/>
    </row>
    <row r="486" spans="2:19" s="115" customFormat="1" x14ac:dyDescent="0.2">
      <c r="B486" s="121"/>
      <c r="C486" s="121"/>
      <c r="D486" s="121"/>
      <c r="E486" s="121"/>
      <c r="F486" s="121"/>
      <c r="G486" s="258"/>
      <c r="H486" s="258"/>
      <c r="I486" s="257"/>
      <c r="J486" s="258"/>
      <c r="K486" s="258"/>
      <c r="L486" s="121"/>
      <c r="M486" s="258"/>
      <c r="N486" s="258"/>
      <c r="O486" s="258"/>
      <c r="P486" s="258"/>
      <c r="Q486" s="323"/>
      <c r="R486" s="231"/>
      <c r="S486" s="160"/>
    </row>
    <row r="487" spans="2:19" s="115" customFormat="1" x14ac:dyDescent="0.2">
      <c r="B487" s="121"/>
      <c r="C487" s="121"/>
      <c r="D487" s="121"/>
      <c r="E487" s="121"/>
      <c r="F487" s="121"/>
      <c r="G487" s="258"/>
      <c r="H487" s="258"/>
      <c r="I487" s="257"/>
      <c r="J487" s="258"/>
      <c r="K487" s="258"/>
      <c r="L487" s="121"/>
      <c r="M487" s="258"/>
      <c r="N487" s="258"/>
      <c r="O487" s="258"/>
      <c r="P487" s="258"/>
      <c r="Q487" s="323"/>
      <c r="R487" s="231"/>
      <c r="S487" s="160"/>
    </row>
    <row r="488" spans="2:19" s="115" customFormat="1" x14ac:dyDescent="0.2">
      <c r="B488" s="121"/>
      <c r="C488" s="121"/>
      <c r="D488" s="121"/>
      <c r="E488" s="121"/>
      <c r="F488" s="121"/>
      <c r="G488" s="258"/>
      <c r="H488" s="258"/>
      <c r="I488" s="257"/>
      <c r="J488" s="258"/>
      <c r="K488" s="258"/>
      <c r="L488" s="121"/>
      <c r="M488" s="258"/>
      <c r="N488" s="258"/>
      <c r="O488" s="258"/>
      <c r="P488" s="258"/>
      <c r="Q488" s="323"/>
      <c r="R488" s="231"/>
      <c r="S488" s="160"/>
    </row>
    <row r="489" spans="2:19" s="115" customFormat="1" x14ac:dyDescent="0.2">
      <c r="B489" s="121"/>
      <c r="C489" s="121"/>
      <c r="D489" s="121"/>
      <c r="E489" s="121"/>
      <c r="F489" s="121"/>
      <c r="G489" s="258"/>
      <c r="H489" s="258"/>
      <c r="I489" s="257"/>
      <c r="J489" s="258"/>
      <c r="K489" s="258"/>
      <c r="L489" s="121"/>
      <c r="M489" s="258"/>
      <c r="N489" s="258"/>
      <c r="O489" s="258"/>
      <c r="P489" s="258"/>
      <c r="Q489" s="323"/>
      <c r="R489" s="231"/>
      <c r="S489" s="160"/>
    </row>
    <row r="490" spans="2:19" s="115" customFormat="1" x14ac:dyDescent="0.2">
      <c r="B490" s="121"/>
      <c r="C490" s="121"/>
      <c r="D490" s="121"/>
      <c r="E490" s="121"/>
      <c r="F490" s="121"/>
      <c r="G490" s="258"/>
      <c r="H490" s="258"/>
      <c r="I490" s="257"/>
      <c r="J490" s="258"/>
      <c r="K490" s="258"/>
      <c r="L490" s="121"/>
      <c r="M490" s="258"/>
      <c r="N490" s="258"/>
      <c r="O490" s="258"/>
      <c r="P490" s="258"/>
      <c r="Q490" s="323"/>
      <c r="R490" s="231"/>
      <c r="S490" s="160"/>
    </row>
    <row r="491" spans="2:19" s="115" customFormat="1" x14ac:dyDescent="0.2">
      <c r="B491" s="121"/>
      <c r="C491" s="121"/>
      <c r="D491" s="121"/>
      <c r="E491" s="121"/>
      <c r="F491" s="121"/>
      <c r="G491" s="258"/>
      <c r="H491" s="258"/>
      <c r="I491" s="257"/>
      <c r="J491" s="258"/>
      <c r="K491" s="258"/>
      <c r="L491" s="121"/>
      <c r="M491" s="258"/>
      <c r="N491" s="258"/>
      <c r="O491" s="258"/>
      <c r="P491" s="258"/>
      <c r="Q491" s="323"/>
      <c r="R491" s="231"/>
      <c r="S491" s="160"/>
    </row>
    <row r="492" spans="2:19" s="115" customFormat="1" x14ac:dyDescent="0.2">
      <c r="B492" s="121"/>
      <c r="C492" s="121"/>
      <c r="D492" s="121"/>
      <c r="E492" s="121"/>
      <c r="F492" s="121"/>
      <c r="G492" s="258"/>
      <c r="H492" s="258"/>
      <c r="I492" s="257"/>
      <c r="J492" s="258"/>
      <c r="K492" s="258"/>
      <c r="L492" s="121"/>
      <c r="M492" s="258"/>
      <c r="N492" s="258"/>
      <c r="O492" s="258"/>
      <c r="P492" s="258"/>
      <c r="Q492" s="323"/>
      <c r="R492" s="231"/>
      <c r="S492" s="160"/>
    </row>
    <row r="493" spans="2:19" s="115" customFormat="1" x14ac:dyDescent="0.2">
      <c r="B493" s="121"/>
      <c r="C493" s="121"/>
      <c r="D493" s="121"/>
      <c r="E493" s="121"/>
      <c r="F493" s="121"/>
      <c r="G493" s="258"/>
      <c r="H493" s="258"/>
      <c r="I493" s="257"/>
      <c r="J493" s="258"/>
      <c r="K493" s="258"/>
      <c r="L493" s="121"/>
      <c r="M493" s="258"/>
      <c r="N493" s="258"/>
      <c r="O493" s="258"/>
      <c r="P493" s="258"/>
      <c r="Q493" s="323"/>
      <c r="R493" s="231"/>
      <c r="S493" s="160"/>
    </row>
    <row r="494" spans="2:19" s="115" customFormat="1" x14ac:dyDescent="0.2">
      <c r="B494" s="121"/>
      <c r="C494" s="121"/>
      <c r="D494" s="121"/>
      <c r="E494" s="121"/>
      <c r="F494" s="121"/>
      <c r="G494" s="258"/>
      <c r="H494" s="258"/>
      <c r="I494" s="257"/>
      <c r="J494" s="258"/>
      <c r="K494" s="258"/>
      <c r="L494" s="121"/>
      <c r="M494" s="258"/>
      <c r="N494" s="258"/>
      <c r="O494" s="258"/>
      <c r="P494" s="258"/>
      <c r="Q494" s="323"/>
      <c r="R494" s="231"/>
      <c r="S494" s="160"/>
    </row>
    <row r="495" spans="2:19" s="115" customFormat="1" x14ac:dyDescent="0.2">
      <c r="B495" s="121"/>
      <c r="C495" s="121"/>
      <c r="D495" s="121"/>
      <c r="E495" s="121"/>
      <c r="F495" s="121"/>
      <c r="G495" s="258"/>
      <c r="H495" s="258"/>
      <c r="I495" s="257"/>
      <c r="J495" s="258"/>
      <c r="K495" s="258"/>
      <c r="L495" s="121"/>
      <c r="M495" s="258"/>
      <c r="N495" s="258"/>
      <c r="O495" s="258"/>
      <c r="P495" s="258"/>
      <c r="Q495" s="323"/>
      <c r="R495" s="231"/>
      <c r="S495" s="160"/>
    </row>
    <row r="496" spans="2:19" s="115" customFormat="1" x14ac:dyDescent="0.2">
      <c r="B496" s="121"/>
      <c r="C496" s="121"/>
      <c r="D496" s="121"/>
      <c r="E496" s="121"/>
      <c r="F496" s="121"/>
      <c r="G496" s="258"/>
      <c r="H496" s="258"/>
      <c r="I496" s="257"/>
      <c r="J496" s="258"/>
      <c r="K496" s="258"/>
      <c r="L496" s="121"/>
      <c r="M496" s="258"/>
      <c r="N496" s="258"/>
      <c r="O496" s="258"/>
      <c r="P496" s="258"/>
      <c r="Q496" s="323"/>
      <c r="R496" s="231"/>
      <c r="S496" s="160"/>
    </row>
    <row r="497" spans="2:19" s="115" customFormat="1" x14ac:dyDescent="0.2">
      <c r="B497" s="121"/>
      <c r="C497" s="121"/>
      <c r="D497" s="121"/>
      <c r="E497" s="121"/>
      <c r="F497" s="121"/>
      <c r="G497" s="258"/>
      <c r="H497" s="258"/>
      <c r="I497" s="257"/>
      <c r="J497" s="258"/>
      <c r="K497" s="258"/>
      <c r="L497" s="121"/>
      <c r="M497" s="258"/>
      <c r="N497" s="258"/>
      <c r="O497" s="258"/>
      <c r="P497" s="258"/>
      <c r="Q497" s="323"/>
      <c r="R497" s="231"/>
      <c r="S497" s="160"/>
    </row>
    <row r="498" spans="2:19" s="115" customFormat="1" x14ac:dyDescent="0.2">
      <c r="B498" s="121"/>
      <c r="C498" s="121"/>
      <c r="D498" s="121"/>
      <c r="E498" s="121"/>
      <c r="F498" s="121"/>
      <c r="G498" s="258"/>
      <c r="H498" s="258"/>
      <c r="I498" s="257"/>
      <c r="J498" s="258"/>
      <c r="K498" s="258"/>
      <c r="L498" s="121"/>
      <c r="M498" s="258"/>
      <c r="N498" s="258"/>
      <c r="O498" s="258"/>
      <c r="P498" s="258"/>
      <c r="Q498" s="323"/>
      <c r="R498" s="231"/>
      <c r="S498" s="160"/>
    </row>
    <row r="499" spans="2:19" s="115" customFormat="1" x14ac:dyDescent="0.2">
      <c r="B499" s="121"/>
      <c r="C499" s="121"/>
      <c r="D499" s="121"/>
      <c r="E499" s="121"/>
      <c r="F499" s="121"/>
      <c r="G499" s="258"/>
      <c r="H499" s="258"/>
      <c r="I499" s="257"/>
      <c r="J499" s="258"/>
      <c r="K499" s="258"/>
      <c r="L499" s="121"/>
      <c r="M499" s="258"/>
      <c r="N499" s="258"/>
      <c r="O499" s="258"/>
      <c r="P499" s="258"/>
      <c r="Q499" s="323"/>
      <c r="R499" s="231"/>
      <c r="S499" s="160"/>
    </row>
    <row r="500" spans="2:19" s="115" customFormat="1" x14ac:dyDescent="0.2">
      <c r="B500" s="121"/>
      <c r="C500" s="121"/>
      <c r="D500" s="121"/>
      <c r="E500" s="121"/>
      <c r="F500" s="121"/>
      <c r="G500" s="258"/>
      <c r="H500" s="258"/>
      <c r="I500" s="257"/>
      <c r="J500" s="258"/>
      <c r="K500" s="258"/>
      <c r="L500" s="121"/>
      <c r="M500" s="258"/>
      <c r="N500" s="258"/>
      <c r="O500" s="258"/>
      <c r="P500" s="258"/>
      <c r="Q500" s="323"/>
      <c r="R500" s="231"/>
      <c r="S500" s="160"/>
    </row>
    <row r="501" spans="2:19" s="115" customFormat="1" x14ac:dyDescent="0.2">
      <c r="B501" s="121"/>
      <c r="C501" s="121"/>
      <c r="D501" s="121"/>
      <c r="E501" s="121"/>
      <c r="F501" s="121"/>
      <c r="G501" s="258"/>
      <c r="H501" s="258"/>
      <c r="I501" s="257"/>
      <c r="J501" s="258"/>
      <c r="K501" s="258"/>
      <c r="L501" s="121"/>
      <c r="M501" s="258"/>
      <c r="N501" s="258"/>
      <c r="O501" s="258"/>
      <c r="P501" s="258"/>
      <c r="Q501" s="323"/>
      <c r="R501" s="231"/>
      <c r="S501" s="160"/>
    </row>
    <row r="502" spans="2:19" s="115" customFormat="1" x14ac:dyDescent="0.2">
      <c r="B502" s="121"/>
      <c r="C502" s="121"/>
      <c r="D502" s="121"/>
      <c r="E502" s="121"/>
      <c r="F502" s="121"/>
      <c r="G502" s="258"/>
      <c r="H502" s="258"/>
      <c r="I502" s="257"/>
      <c r="J502" s="258"/>
      <c r="K502" s="258"/>
      <c r="L502" s="121"/>
      <c r="M502" s="258"/>
      <c r="N502" s="258"/>
      <c r="O502" s="258"/>
      <c r="P502" s="258"/>
      <c r="Q502" s="323"/>
      <c r="R502" s="231"/>
      <c r="S502" s="160"/>
    </row>
    <row r="503" spans="2:19" s="115" customFormat="1" x14ac:dyDescent="0.2">
      <c r="B503" s="121"/>
      <c r="C503" s="121"/>
      <c r="D503" s="121"/>
      <c r="E503" s="121"/>
      <c r="F503" s="121"/>
      <c r="G503" s="258"/>
      <c r="H503" s="258"/>
      <c r="I503" s="257"/>
      <c r="J503" s="258"/>
      <c r="K503" s="258"/>
      <c r="L503" s="121"/>
      <c r="M503" s="258"/>
      <c r="N503" s="258"/>
      <c r="O503" s="258"/>
      <c r="P503" s="258"/>
      <c r="Q503" s="323"/>
      <c r="R503" s="231"/>
      <c r="S503" s="160"/>
    </row>
    <row r="504" spans="2:19" s="115" customFormat="1" x14ac:dyDescent="0.2">
      <c r="B504" s="121"/>
      <c r="C504" s="121"/>
      <c r="D504" s="121"/>
      <c r="E504" s="121"/>
      <c r="F504" s="121"/>
      <c r="G504" s="258"/>
      <c r="H504" s="258"/>
      <c r="I504" s="257"/>
      <c r="J504" s="258"/>
      <c r="K504" s="258"/>
      <c r="L504" s="121"/>
      <c r="M504" s="258"/>
      <c r="N504" s="258"/>
      <c r="O504" s="258"/>
      <c r="P504" s="258"/>
      <c r="Q504" s="323"/>
      <c r="R504" s="231"/>
      <c r="S504" s="160"/>
    </row>
    <row r="505" spans="2:19" s="115" customFormat="1" x14ac:dyDescent="0.2">
      <c r="B505" s="121"/>
      <c r="C505" s="121"/>
      <c r="D505" s="121"/>
      <c r="E505" s="121"/>
      <c r="F505" s="121"/>
      <c r="G505" s="258"/>
      <c r="H505" s="258"/>
      <c r="I505" s="257"/>
      <c r="J505" s="258"/>
      <c r="K505" s="258"/>
      <c r="L505" s="121"/>
      <c r="M505" s="258"/>
      <c r="N505" s="258"/>
      <c r="O505" s="258"/>
      <c r="P505" s="258"/>
      <c r="Q505" s="323"/>
      <c r="R505" s="231"/>
      <c r="S505" s="160"/>
    </row>
    <row r="506" spans="2:19" s="115" customFormat="1" x14ac:dyDescent="0.2">
      <c r="B506" s="121"/>
      <c r="C506" s="121"/>
      <c r="D506" s="121"/>
      <c r="E506" s="121"/>
      <c r="F506" s="121"/>
      <c r="G506" s="258"/>
      <c r="H506" s="258"/>
      <c r="I506" s="257"/>
      <c r="J506" s="258"/>
      <c r="K506" s="258"/>
      <c r="L506" s="121"/>
      <c r="M506" s="258"/>
      <c r="N506" s="258"/>
      <c r="O506" s="258"/>
      <c r="P506" s="258"/>
      <c r="Q506" s="323"/>
      <c r="R506" s="231"/>
      <c r="S506" s="160"/>
    </row>
    <row r="507" spans="2:19" s="115" customFormat="1" x14ac:dyDescent="0.2">
      <c r="B507" s="121"/>
      <c r="C507" s="121"/>
      <c r="D507" s="121"/>
      <c r="E507" s="121"/>
      <c r="F507" s="121"/>
      <c r="G507" s="258"/>
      <c r="H507" s="258"/>
      <c r="I507" s="257"/>
      <c r="J507" s="258"/>
      <c r="K507" s="258"/>
      <c r="L507" s="121"/>
      <c r="M507" s="258"/>
      <c r="N507" s="258"/>
      <c r="O507" s="258"/>
      <c r="P507" s="258"/>
      <c r="Q507" s="323"/>
      <c r="R507" s="231"/>
      <c r="S507" s="160"/>
    </row>
    <row r="508" spans="2:19" s="115" customFormat="1" x14ac:dyDescent="0.2">
      <c r="B508" s="121"/>
      <c r="C508" s="121"/>
      <c r="D508" s="121"/>
      <c r="E508" s="121"/>
      <c r="F508" s="121"/>
      <c r="G508" s="258"/>
      <c r="H508" s="258"/>
      <c r="I508" s="257"/>
      <c r="J508" s="258"/>
      <c r="K508" s="258"/>
      <c r="L508" s="121"/>
      <c r="M508" s="258"/>
      <c r="N508" s="258"/>
      <c r="O508" s="258"/>
      <c r="P508" s="258"/>
      <c r="Q508" s="323"/>
      <c r="R508" s="231"/>
      <c r="S508" s="160"/>
    </row>
    <row r="509" spans="2:19" s="115" customFormat="1" x14ac:dyDescent="0.2">
      <c r="B509" s="121"/>
      <c r="C509" s="121"/>
      <c r="D509" s="121"/>
      <c r="E509" s="121"/>
      <c r="F509" s="121"/>
      <c r="G509" s="258"/>
      <c r="H509" s="258"/>
      <c r="I509" s="257"/>
      <c r="J509" s="258"/>
      <c r="K509" s="258"/>
      <c r="L509" s="121"/>
      <c r="M509" s="258"/>
      <c r="N509" s="258"/>
      <c r="O509" s="258"/>
      <c r="P509" s="258"/>
      <c r="Q509" s="323"/>
      <c r="R509" s="231"/>
      <c r="S509" s="160"/>
    </row>
    <row r="510" spans="2:19" s="115" customFormat="1" x14ac:dyDescent="0.2">
      <c r="B510" s="121"/>
      <c r="C510" s="121"/>
      <c r="D510" s="121"/>
      <c r="E510" s="121"/>
      <c r="F510" s="121"/>
      <c r="G510" s="258"/>
      <c r="H510" s="258"/>
      <c r="I510" s="257"/>
      <c r="J510" s="258"/>
      <c r="K510" s="258"/>
      <c r="L510" s="121"/>
      <c r="M510" s="258"/>
      <c r="N510" s="258"/>
      <c r="O510" s="258"/>
      <c r="P510" s="258"/>
      <c r="Q510" s="323"/>
      <c r="R510" s="231"/>
      <c r="S510" s="160"/>
    </row>
    <row r="511" spans="2:19" s="115" customFormat="1" x14ac:dyDescent="0.2">
      <c r="B511" s="121"/>
      <c r="C511" s="121"/>
      <c r="D511" s="121"/>
      <c r="E511" s="121"/>
      <c r="F511" s="121"/>
      <c r="G511" s="258"/>
      <c r="H511" s="258"/>
      <c r="I511" s="257"/>
      <c r="J511" s="258"/>
      <c r="K511" s="258"/>
      <c r="L511" s="121"/>
      <c r="M511" s="258"/>
      <c r="N511" s="258"/>
      <c r="O511" s="258"/>
      <c r="P511" s="258"/>
      <c r="Q511" s="323"/>
      <c r="R511" s="231"/>
      <c r="S511" s="160"/>
    </row>
    <row r="512" spans="2:19" s="115" customFormat="1" x14ac:dyDescent="0.2">
      <c r="B512" s="121"/>
      <c r="C512" s="121"/>
      <c r="D512" s="121"/>
      <c r="E512" s="121"/>
      <c r="F512" s="121"/>
      <c r="G512" s="258"/>
      <c r="H512" s="258"/>
      <c r="I512" s="257"/>
      <c r="J512" s="258"/>
      <c r="K512" s="258"/>
      <c r="L512" s="121"/>
      <c r="M512" s="258"/>
      <c r="N512" s="258"/>
      <c r="O512" s="258"/>
      <c r="P512" s="258"/>
      <c r="Q512" s="323"/>
      <c r="R512" s="231"/>
      <c r="S512" s="160"/>
    </row>
    <row r="513" spans="2:19" s="115" customFormat="1" x14ac:dyDescent="0.2">
      <c r="B513" s="121"/>
      <c r="C513" s="121"/>
      <c r="D513" s="121"/>
      <c r="E513" s="121"/>
      <c r="F513" s="121"/>
      <c r="G513" s="258"/>
      <c r="H513" s="258"/>
      <c r="I513" s="257"/>
      <c r="J513" s="258"/>
      <c r="K513" s="258"/>
      <c r="L513" s="121"/>
      <c r="M513" s="258"/>
      <c r="N513" s="258"/>
      <c r="O513" s="258"/>
      <c r="P513" s="258"/>
      <c r="Q513" s="323"/>
      <c r="R513" s="231"/>
      <c r="S513" s="160"/>
    </row>
    <row r="514" spans="2:19" s="115" customFormat="1" x14ac:dyDescent="0.2">
      <c r="B514" s="121"/>
      <c r="C514" s="121"/>
      <c r="D514" s="121"/>
      <c r="E514" s="121"/>
      <c r="F514" s="121"/>
      <c r="G514" s="258"/>
      <c r="H514" s="258"/>
      <c r="I514" s="257"/>
      <c r="J514" s="258"/>
      <c r="K514" s="258"/>
      <c r="L514" s="121"/>
      <c r="M514" s="258"/>
      <c r="N514" s="258"/>
      <c r="O514" s="258"/>
      <c r="P514" s="258"/>
      <c r="Q514" s="323"/>
      <c r="R514" s="231"/>
      <c r="S514" s="160"/>
    </row>
    <row r="515" spans="2:19" s="115" customFormat="1" x14ac:dyDescent="0.2">
      <c r="B515" s="121"/>
      <c r="C515" s="121"/>
      <c r="D515" s="121"/>
      <c r="E515" s="121"/>
      <c r="F515" s="121"/>
      <c r="G515" s="258"/>
      <c r="H515" s="258"/>
      <c r="I515" s="257"/>
      <c r="J515" s="258"/>
      <c r="K515" s="258"/>
      <c r="L515" s="121"/>
      <c r="M515" s="258"/>
      <c r="N515" s="258"/>
      <c r="O515" s="258"/>
      <c r="P515" s="258"/>
      <c r="Q515" s="323"/>
      <c r="R515" s="231"/>
      <c r="S515" s="160"/>
    </row>
    <row r="516" spans="2:19" s="115" customFormat="1" x14ac:dyDescent="0.2">
      <c r="B516" s="121"/>
      <c r="C516" s="121"/>
      <c r="D516" s="121"/>
      <c r="E516" s="121"/>
      <c r="F516" s="121"/>
      <c r="G516" s="258"/>
      <c r="H516" s="258"/>
      <c r="I516" s="257"/>
      <c r="J516" s="258"/>
      <c r="K516" s="258"/>
      <c r="L516" s="121"/>
      <c r="M516" s="258"/>
      <c r="N516" s="258"/>
      <c r="O516" s="258"/>
      <c r="P516" s="258"/>
      <c r="Q516" s="323"/>
      <c r="R516" s="231"/>
      <c r="S516" s="160"/>
    </row>
    <row r="517" spans="2:19" s="115" customFormat="1" x14ac:dyDescent="0.2">
      <c r="B517" s="121"/>
      <c r="C517" s="121"/>
      <c r="D517" s="121"/>
      <c r="E517" s="121"/>
      <c r="F517" s="121"/>
      <c r="G517" s="258"/>
      <c r="H517" s="258"/>
      <c r="I517" s="257"/>
      <c r="J517" s="258"/>
      <c r="K517" s="258"/>
      <c r="L517" s="121"/>
      <c r="M517" s="258"/>
      <c r="N517" s="258"/>
      <c r="O517" s="258"/>
      <c r="P517" s="258"/>
      <c r="Q517" s="323"/>
      <c r="R517" s="231"/>
      <c r="S517" s="160"/>
    </row>
    <row r="518" spans="2:19" s="115" customFormat="1" x14ac:dyDescent="0.2">
      <c r="B518" s="121"/>
      <c r="C518" s="121"/>
      <c r="D518" s="121"/>
      <c r="E518" s="121"/>
      <c r="F518" s="121"/>
      <c r="G518" s="258"/>
      <c r="H518" s="258"/>
      <c r="I518" s="257"/>
      <c r="J518" s="258"/>
      <c r="K518" s="258"/>
      <c r="L518" s="121"/>
      <c r="M518" s="258"/>
      <c r="N518" s="258"/>
      <c r="O518" s="258"/>
      <c r="P518" s="258"/>
      <c r="Q518" s="323"/>
      <c r="R518" s="231"/>
      <c r="S518" s="160"/>
    </row>
    <row r="519" spans="2:19" s="115" customFormat="1" x14ac:dyDescent="0.2">
      <c r="B519" s="121"/>
      <c r="C519" s="121"/>
      <c r="D519" s="121"/>
      <c r="E519" s="121"/>
      <c r="F519" s="121"/>
      <c r="G519" s="258"/>
      <c r="H519" s="258"/>
      <c r="I519" s="257"/>
      <c r="J519" s="258"/>
      <c r="K519" s="258"/>
      <c r="L519" s="121"/>
      <c r="M519" s="258"/>
      <c r="N519" s="258"/>
      <c r="O519" s="258"/>
      <c r="P519" s="258"/>
      <c r="Q519" s="323"/>
      <c r="R519" s="231"/>
      <c r="S519" s="160"/>
    </row>
    <row r="520" spans="2:19" s="115" customFormat="1" x14ac:dyDescent="0.2">
      <c r="B520" s="121"/>
      <c r="C520" s="121"/>
      <c r="D520" s="121"/>
      <c r="E520" s="121"/>
      <c r="F520" s="121"/>
      <c r="G520" s="258"/>
      <c r="H520" s="258"/>
      <c r="I520" s="257"/>
      <c r="J520" s="258"/>
      <c r="K520" s="258"/>
      <c r="L520" s="121"/>
      <c r="M520" s="258"/>
      <c r="N520" s="258"/>
      <c r="O520" s="258"/>
      <c r="P520" s="258"/>
      <c r="Q520" s="323"/>
      <c r="R520" s="231"/>
      <c r="S520" s="160"/>
    </row>
    <row r="521" spans="2:19" s="115" customFormat="1" x14ac:dyDescent="0.2">
      <c r="B521" s="121"/>
      <c r="C521" s="121"/>
      <c r="D521" s="121"/>
      <c r="E521" s="121"/>
      <c r="F521" s="121"/>
      <c r="G521" s="258"/>
      <c r="H521" s="258"/>
      <c r="I521" s="257"/>
      <c r="J521" s="258"/>
      <c r="K521" s="258"/>
      <c r="L521" s="121"/>
      <c r="M521" s="258"/>
      <c r="N521" s="258"/>
      <c r="O521" s="258"/>
      <c r="P521" s="258"/>
      <c r="Q521" s="323"/>
      <c r="R521" s="231"/>
      <c r="S521" s="160"/>
    </row>
    <row r="522" spans="2:19" s="115" customFormat="1" x14ac:dyDescent="0.2">
      <c r="B522" s="121"/>
      <c r="C522" s="121"/>
      <c r="D522" s="121"/>
      <c r="E522" s="121"/>
      <c r="F522" s="121"/>
      <c r="G522" s="258"/>
      <c r="H522" s="258"/>
      <c r="I522" s="257"/>
      <c r="J522" s="258"/>
      <c r="K522" s="258"/>
      <c r="L522" s="121"/>
      <c r="M522" s="258"/>
      <c r="N522" s="258"/>
      <c r="O522" s="258"/>
      <c r="P522" s="258"/>
      <c r="Q522" s="323"/>
      <c r="R522" s="231"/>
      <c r="S522" s="160"/>
    </row>
    <row r="523" spans="2:19" s="115" customFormat="1" x14ac:dyDescent="0.2">
      <c r="B523" s="121"/>
      <c r="C523" s="121"/>
      <c r="D523" s="121"/>
      <c r="E523" s="121"/>
      <c r="F523" s="121"/>
      <c r="G523" s="258"/>
      <c r="H523" s="258"/>
      <c r="I523" s="257"/>
      <c r="J523" s="258"/>
      <c r="K523" s="258"/>
      <c r="L523" s="121"/>
      <c r="M523" s="258"/>
      <c r="N523" s="258"/>
      <c r="O523" s="258"/>
      <c r="P523" s="258"/>
      <c r="Q523" s="323"/>
      <c r="R523" s="231"/>
      <c r="S523" s="160"/>
    </row>
    <row r="524" spans="2:19" s="115" customFormat="1" x14ac:dyDescent="0.2">
      <c r="B524" s="121"/>
      <c r="C524" s="121"/>
      <c r="D524" s="121"/>
      <c r="E524" s="121"/>
      <c r="F524" s="121"/>
      <c r="G524" s="258"/>
      <c r="H524" s="258"/>
      <c r="I524" s="257"/>
      <c r="J524" s="258"/>
      <c r="K524" s="258"/>
      <c r="L524" s="121"/>
      <c r="M524" s="258"/>
      <c r="N524" s="258"/>
      <c r="O524" s="258"/>
      <c r="P524" s="258"/>
      <c r="Q524" s="323"/>
      <c r="R524" s="231"/>
      <c r="S524" s="160"/>
    </row>
    <row r="525" spans="2:19" s="115" customFormat="1" x14ac:dyDescent="0.2">
      <c r="B525" s="121"/>
      <c r="C525" s="121"/>
      <c r="D525" s="121"/>
      <c r="E525" s="121"/>
      <c r="F525" s="121"/>
      <c r="G525" s="258"/>
      <c r="H525" s="258"/>
      <c r="I525" s="257"/>
      <c r="J525" s="258"/>
      <c r="K525" s="258"/>
      <c r="L525" s="121"/>
      <c r="M525" s="258"/>
      <c r="N525" s="258"/>
      <c r="O525" s="258"/>
      <c r="P525" s="258"/>
      <c r="Q525" s="323"/>
      <c r="R525" s="231"/>
      <c r="S525" s="160"/>
    </row>
    <row r="526" spans="2:19" s="115" customFormat="1" x14ac:dyDescent="0.2">
      <c r="B526" s="121"/>
      <c r="C526" s="121"/>
      <c r="D526" s="121"/>
      <c r="E526" s="121"/>
      <c r="F526" s="121"/>
      <c r="G526" s="258"/>
      <c r="H526" s="258"/>
      <c r="I526" s="257"/>
      <c r="J526" s="258"/>
      <c r="K526" s="258"/>
      <c r="L526" s="121"/>
      <c r="M526" s="258"/>
      <c r="N526" s="258"/>
      <c r="O526" s="258"/>
      <c r="P526" s="258"/>
      <c r="Q526" s="323"/>
      <c r="R526" s="231"/>
      <c r="S526" s="160"/>
    </row>
    <row r="527" spans="2:19" s="115" customFormat="1" x14ac:dyDescent="0.2">
      <c r="B527" s="121"/>
      <c r="C527" s="121"/>
      <c r="D527" s="121"/>
      <c r="E527" s="121"/>
      <c r="F527" s="121"/>
      <c r="G527" s="258"/>
      <c r="H527" s="258"/>
      <c r="I527" s="257"/>
      <c r="J527" s="258"/>
      <c r="K527" s="258"/>
      <c r="L527" s="121"/>
      <c r="M527" s="258"/>
      <c r="N527" s="258"/>
      <c r="O527" s="258"/>
      <c r="P527" s="258"/>
      <c r="Q527" s="323"/>
      <c r="R527" s="231"/>
      <c r="S527" s="160"/>
    </row>
    <row r="528" spans="2:19" s="115" customFormat="1" x14ac:dyDescent="0.2">
      <c r="B528" s="121"/>
      <c r="C528" s="121"/>
      <c r="D528" s="121"/>
      <c r="E528" s="121"/>
      <c r="F528" s="121"/>
      <c r="G528" s="258"/>
      <c r="H528" s="258"/>
      <c r="I528" s="257"/>
      <c r="J528" s="258"/>
      <c r="K528" s="258"/>
      <c r="L528" s="121"/>
      <c r="M528" s="258"/>
      <c r="N528" s="258"/>
      <c r="O528" s="258"/>
      <c r="P528" s="258"/>
      <c r="Q528" s="323"/>
      <c r="R528" s="231"/>
      <c r="S528" s="160"/>
    </row>
    <row r="529" spans="2:19" s="115" customFormat="1" x14ac:dyDescent="0.2">
      <c r="B529" s="121"/>
      <c r="C529" s="121"/>
      <c r="D529" s="121"/>
      <c r="E529" s="121"/>
      <c r="F529" s="121"/>
      <c r="G529" s="258"/>
      <c r="H529" s="258"/>
      <c r="I529" s="257"/>
      <c r="J529" s="258"/>
      <c r="K529" s="258"/>
      <c r="L529" s="121"/>
      <c r="M529" s="258"/>
      <c r="N529" s="258"/>
      <c r="O529" s="258"/>
      <c r="P529" s="258"/>
      <c r="Q529" s="323"/>
      <c r="R529" s="231"/>
      <c r="S529" s="160"/>
    </row>
    <row r="530" spans="2:19" s="115" customFormat="1" x14ac:dyDescent="0.2">
      <c r="B530" s="121"/>
      <c r="C530" s="121"/>
      <c r="D530" s="121"/>
      <c r="E530" s="121"/>
      <c r="F530" s="121"/>
      <c r="G530" s="258"/>
      <c r="H530" s="258"/>
      <c r="I530" s="257"/>
      <c r="J530" s="258"/>
      <c r="K530" s="258"/>
      <c r="L530" s="121"/>
      <c r="M530" s="258"/>
      <c r="N530" s="258"/>
      <c r="O530" s="258"/>
      <c r="P530" s="258"/>
      <c r="Q530" s="323"/>
      <c r="R530" s="231"/>
      <c r="S530" s="160"/>
    </row>
    <row r="531" spans="2:19" s="115" customFormat="1" x14ac:dyDescent="0.2">
      <c r="B531" s="121"/>
      <c r="C531" s="121"/>
      <c r="D531" s="121"/>
      <c r="E531" s="121"/>
      <c r="F531" s="121"/>
      <c r="G531" s="258"/>
      <c r="H531" s="258"/>
      <c r="I531" s="257"/>
      <c r="J531" s="258"/>
      <c r="K531" s="258"/>
      <c r="L531" s="121"/>
      <c r="M531" s="258"/>
      <c r="N531" s="258"/>
      <c r="O531" s="258"/>
      <c r="P531" s="258"/>
      <c r="Q531" s="323"/>
      <c r="R531" s="231"/>
      <c r="S531" s="160"/>
    </row>
    <row r="532" spans="2:19" s="115" customFormat="1" x14ac:dyDescent="0.2">
      <c r="B532" s="121"/>
      <c r="C532" s="121"/>
      <c r="D532" s="121"/>
      <c r="E532" s="121"/>
      <c r="F532" s="121"/>
      <c r="G532" s="258"/>
      <c r="H532" s="258"/>
      <c r="I532" s="257"/>
      <c r="J532" s="258"/>
      <c r="K532" s="258"/>
      <c r="L532" s="121"/>
      <c r="M532" s="258"/>
      <c r="N532" s="258"/>
      <c r="O532" s="258"/>
      <c r="P532" s="258"/>
      <c r="Q532" s="323"/>
      <c r="R532" s="231"/>
      <c r="S532" s="160"/>
    </row>
    <row r="533" spans="2:19" s="115" customFormat="1" x14ac:dyDescent="0.2">
      <c r="B533" s="121"/>
      <c r="C533" s="121"/>
      <c r="D533" s="121"/>
      <c r="E533" s="121"/>
      <c r="F533" s="121"/>
      <c r="G533" s="258"/>
      <c r="H533" s="258"/>
      <c r="I533" s="257"/>
      <c r="J533" s="258"/>
      <c r="K533" s="258"/>
      <c r="L533" s="121"/>
      <c r="M533" s="258"/>
      <c r="N533" s="258"/>
      <c r="O533" s="258"/>
      <c r="P533" s="258"/>
      <c r="Q533" s="323"/>
      <c r="R533" s="231"/>
      <c r="S533" s="160"/>
    </row>
    <row r="534" spans="2:19" s="115" customFormat="1" x14ac:dyDescent="0.2">
      <c r="B534" s="121"/>
      <c r="C534" s="121"/>
      <c r="D534" s="121"/>
      <c r="E534" s="121"/>
      <c r="F534" s="121"/>
      <c r="G534" s="258"/>
      <c r="H534" s="258"/>
      <c r="I534" s="257"/>
      <c r="J534" s="258"/>
      <c r="K534" s="258"/>
      <c r="L534" s="121"/>
      <c r="M534" s="258"/>
      <c r="N534" s="258"/>
      <c r="O534" s="258"/>
      <c r="P534" s="258"/>
      <c r="Q534" s="323"/>
      <c r="R534" s="231"/>
      <c r="S534" s="160"/>
    </row>
    <row r="535" spans="2:19" s="115" customFormat="1" x14ac:dyDescent="0.2">
      <c r="B535" s="121"/>
      <c r="C535" s="121"/>
      <c r="D535" s="121"/>
      <c r="E535" s="121"/>
      <c r="F535" s="121"/>
      <c r="G535" s="258"/>
      <c r="H535" s="258"/>
      <c r="I535" s="257"/>
      <c r="J535" s="258"/>
      <c r="K535" s="258"/>
      <c r="L535" s="121"/>
      <c r="M535" s="258"/>
      <c r="N535" s="258"/>
      <c r="O535" s="258"/>
      <c r="P535" s="258"/>
      <c r="Q535" s="323"/>
      <c r="R535" s="231"/>
      <c r="S535" s="160"/>
    </row>
    <row r="536" spans="2:19" s="115" customFormat="1" x14ac:dyDescent="0.2">
      <c r="B536" s="121"/>
      <c r="C536" s="121"/>
      <c r="D536" s="121"/>
      <c r="E536" s="121"/>
      <c r="F536" s="121"/>
      <c r="G536" s="258"/>
      <c r="H536" s="258"/>
      <c r="I536" s="257"/>
      <c r="J536" s="258"/>
      <c r="K536" s="258"/>
      <c r="L536" s="121"/>
      <c r="M536" s="258"/>
      <c r="N536" s="258"/>
      <c r="O536" s="258"/>
      <c r="P536" s="258"/>
      <c r="Q536" s="323"/>
      <c r="R536" s="231"/>
      <c r="S536" s="160"/>
    </row>
    <row r="537" spans="2:19" s="115" customFormat="1" x14ac:dyDescent="0.2">
      <c r="B537" s="121"/>
      <c r="C537" s="121"/>
      <c r="D537" s="121"/>
      <c r="E537" s="121"/>
      <c r="F537" s="121"/>
      <c r="G537" s="258"/>
      <c r="H537" s="258"/>
      <c r="I537" s="257"/>
      <c r="J537" s="258"/>
      <c r="K537" s="258"/>
      <c r="L537" s="121"/>
      <c r="M537" s="258"/>
      <c r="N537" s="258"/>
      <c r="O537" s="258"/>
      <c r="P537" s="258"/>
      <c r="Q537" s="323"/>
      <c r="R537" s="231"/>
      <c r="S537" s="160"/>
    </row>
    <row r="538" spans="2:19" s="115" customFormat="1" x14ac:dyDescent="0.2">
      <c r="B538" s="121"/>
      <c r="C538" s="121"/>
      <c r="D538" s="121"/>
      <c r="E538" s="121"/>
      <c r="F538" s="121"/>
      <c r="G538" s="258"/>
      <c r="H538" s="258"/>
      <c r="I538" s="257"/>
      <c r="J538" s="258"/>
      <c r="K538" s="258"/>
      <c r="L538" s="121"/>
      <c r="M538" s="258"/>
      <c r="N538" s="258"/>
      <c r="O538" s="258"/>
      <c r="P538" s="258"/>
      <c r="Q538" s="323"/>
      <c r="R538" s="231"/>
      <c r="S538" s="160"/>
    </row>
    <row r="539" spans="2:19" s="115" customFormat="1" x14ac:dyDescent="0.2">
      <c r="B539" s="121"/>
      <c r="C539" s="121"/>
      <c r="D539" s="121"/>
      <c r="E539" s="121"/>
      <c r="F539" s="121"/>
      <c r="G539" s="258"/>
      <c r="H539" s="258"/>
      <c r="I539" s="257"/>
      <c r="J539" s="258"/>
      <c r="K539" s="258"/>
      <c r="L539" s="121"/>
      <c r="M539" s="258"/>
      <c r="N539" s="258"/>
      <c r="O539" s="258"/>
      <c r="P539" s="258"/>
      <c r="Q539" s="323"/>
      <c r="R539" s="231"/>
      <c r="S539" s="160"/>
    </row>
    <row r="540" spans="2:19" s="115" customFormat="1" x14ac:dyDescent="0.2">
      <c r="B540" s="121"/>
      <c r="C540" s="121"/>
      <c r="D540" s="121"/>
      <c r="E540" s="121"/>
      <c r="F540" s="121"/>
      <c r="G540" s="258"/>
      <c r="H540" s="258"/>
      <c r="I540" s="257"/>
      <c r="J540" s="258"/>
      <c r="K540" s="258"/>
      <c r="L540" s="121"/>
      <c r="M540" s="258"/>
      <c r="N540" s="258"/>
      <c r="O540" s="258"/>
      <c r="P540" s="258"/>
      <c r="Q540" s="323"/>
      <c r="R540" s="231"/>
      <c r="S540" s="160"/>
    </row>
    <row r="541" spans="2:19" s="115" customFormat="1" x14ac:dyDescent="0.2">
      <c r="B541" s="121"/>
      <c r="C541" s="121"/>
      <c r="D541" s="121"/>
      <c r="E541" s="121"/>
      <c r="F541" s="121"/>
      <c r="G541" s="258"/>
      <c r="H541" s="258"/>
      <c r="I541" s="257"/>
      <c r="J541" s="258"/>
      <c r="K541" s="258"/>
      <c r="L541" s="121"/>
      <c r="M541" s="258"/>
      <c r="N541" s="258"/>
      <c r="O541" s="258"/>
      <c r="P541" s="258"/>
      <c r="Q541" s="323"/>
      <c r="R541" s="231"/>
      <c r="S541" s="160"/>
    </row>
    <row r="542" spans="2:19" s="115" customFormat="1" x14ac:dyDescent="0.2">
      <c r="B542" s="121"/>
      <c r="C542" s="121"/>
      <c r="D542" s="121"/>
      <c r="E542" s="121"/>
      <c r="F542" s="121"/>
      <c r="G542" s="258"/>
      <c r="H542" s="258"/>
      <c r="I542" s="257"/>
      <c r="J542" s="258"/>
      <c r="K542" s="258"/>
      <c r="L542" s="121"/>
      <c r="M542" s="258"/>
      <c r="N542" s="258"/>
      <c r="O542" s="258"/>
      <c r="P542" s="258"/>
      <c r="Q542" s="323"/>
      <c r="R542" s="231"/>
      <c r="S542" s="160"/>
    </row>
    <row r="543" spans="2:19" s="115" customFormat="1" x14ac:dyDescent="0.2">
      <c r="B543" s="121"/>
      <c r="C543" s="121"/>
      <c r="D543" s="121"/>
      <c r="E543" s="121"/>
      <c r="F543" s="121"/>
      <c r="G543" s="258"/>
      <c r="H543" s="258"/>
      <c r="I543" s="257"/>
      <c r="J543" s="258"/>
      <c r="K543" s="258"/>
      <c r="L543" s="121"/>
      <c r="M543" s="258"/>
      <c r="N543" s="258"/>
      <c r="O543" s="258"/>
      <c r="P543" s="258"/>
      <c r="Q543" s="323"/>
      <c r="R543" s="231"/>
      <c r="S543" s="160"/>
    </row>
    <row r="544" spans="2:19" s="115" customFormat="1" x14ac:dyDescent="0.2">
      <c r="B544" s="121"/>
      <c r="C544" s="121"/>
      <c r="D544" s="121"/>
      <c r="E544" s="121"/>
      <c r="F544" s="121"/>
      <c r="G544" s="258"/>
      <c r="H544" s="258"/>
      <c r="I544" s="257"/>
      <c r="J544" s="258"/>
      <c r="K544" s="258"/>
      <c r="L544" s="121"/>
      <c r="M544" s="258"/>
      <c r="N544" s="258"/>
      <c r="O544" s="258"/>
      <c r="P544" s="258"/>
      <c r="Q544" s="323"/>
      <c r="R544" s="231"/>
      <c r="S544" s="160"/>
    </row>
    <row r="545" spans="2:19" s="115" customFormat="1" x14ac:dyDescent="0.2">
      <c r="B545" s="121"/>
      <c r="C545" s="121"/>
      <c r="D545" s="121"/>
      <c r="E545" s="121"/>
      <c r="F545" s="121"/>
      <c r="G545" s="258"/>
      <c r="H545" s="258"/>
      <c r="I545" s="257"/>
      <c r="J545" s="258"/>
      <c r="K545" s="258"/>
      <c r="L545" s="121"/>
      <c r="M545" s="258"/>
      <c r="N545" s="258"/>
      <c r="O545" s="258"/>
      <c r="P545" s="258"/>
      <c r="Q545" s="323"/>
      <c r="R545" s="231"/>
      <c r="S545" s="160"/>
    </row>
    <row r="546" spans="2:19" s="115" customFormat="1" x14ac:dyDescent="0.2">
      <c r="B546" s="121"/>
      <c r="C546" s="121"/>
      <c r="D546" s="121"/>
      <c r="E546" s="121"/>
      <c r="F546" s="121"/>
      <c r="G546" s="258"/>
      <c r="H546" s="258"/>
      <c r="I546" s="257"/>
      <c r="J546" s="258"/>
      <c r="K546" s="258"/>
      <c r="L546" s="121"/>
      <c r="M546" s="258"/>
      <c r="N546" s="258"/>
      <c r="O546" s="258"/>
      <c r="P546" s="258"/>
      <c r="Q546" s="323"/>
      <c r="R546" s="231"/>
      <c r="S546" s="160"/>
    </row>
    <row r="547" spans="2:19" s="115" customFormat="1" x14ac:dyDescent="0.2">
      <c r="B547" s="121"/>
      <c r="C547" s="121"/>
      <c r="D547" s="121"/>
      <c r="E547" s="121"/>
      <c r="F547" s="121"/>
      <c r="G547" s="258"/>
      <c r="H547" s="258"/>
      <c r="I547" s="257"/>
      <c r="J547" s="258"/>
      <c r="K547" s="258"/>
      <c r="L547" s="121"/>
      <c r="M547" s="258"/>
      <c r="N547" s="258"/>
      <c r="O547" s="258"/>
      <c r="P547" s="258"/>
      <c r="Q547" s="323"/>
      <c r="R547" s="231"/>
      <c r="S547" s="160"/>
    </row>
    <row r="548" spans="2:19" s="115" customFormat="1" x14ac:dyDescent="0.2">
      <c r="B548" s="121"/>
      <c r="C548" s="121"/>
      <c r="D548" s="121"/>
      <c r="E548" s="121"/>
      <c r="F548" s="121"/>
      <c r="G548" s="258"/>
      <c r="H548" s="258"/>
      <c r="I548" s="257"/>
      <c r="J548" s="258"/>
      <c r="K548" s="258"/>
      <c r="L548" s="121"/>
      <c r="M548" s="258"/>
      <c r="N548" s="258"/>
      <c r="O548" s="258"/>
      <c r="P548" s="258"/>
      <c r="Q548" s="323"/>
      <c r="R548" s="231"/>
      <c r="S548" s="160"/>
    </row>
    <row r="549" spans="2:19" s="115" customFormat="1" x14ac:dyDescent="0.2">
      <c r="B549" s="121"/>
      <c r="C549" s="121"/>
      <c r="D549" s="121"/>
      <c r="E549" s="121"/>
      <c r="F549" s="121"/>
      <c r="G549" s="258"/>
      <c r="H549" s="258"/>
      <c r="I549" s="257"/>
      <c r="J549" s="258"/>
      <c r="K549" s="258"/>
      <c r="L549" s="121"/>
      <c r="M549" s="258"/>
      <c r="N549" s="258"/>
      <c r="O549" s="258"/>
      <c r="P549" s="258"/>
      <c r="Q549" s="323"/>
      <c r="R549" s="231"/>
      <c r="S549" s="160"/>
    </row>
    <row r="550" spans="2:19" s="115" customFormat="1" x14ac:dyDescent="0.2">
      <c r="B550" s="121"/>
      <c r="C550" s="121"/>
      <c r="D550" s="121"/>
      <c r="E550" s="121"/>
      <c r="F550" s="121"/>
      <c r="G550" s="258"/>
      <c r="H550" s="258"/>
      <c r="I550" s="257"/>
      <c r="J550" s="258"/>
      <c r="K550" s="258"/>
      <c r="L550" s="121"/>
      <c r="M550" s="258"/>
      <c r="N550" s="258"/>
      <c r="O550" s="258"/>
      <c r="P550" s="258"/>
      <c r="Q550" s="323"/>
      <c r="R550" s="231"/>
      <c r="S550" s="160"/>
    </row>
    <row r="551" spans="2:19" s="115" customFormat="1" x14ac:dyDescent="0.2">
      <c r="B551" s="121"/>
      <c r="C551" s="121"/>
      <c r="D551" s="121"/>
      <c r="E551" s="121"/>
      <c r="F551" s="121"/>
      <c r="G551" s="258"/>
      <c r="H551" s="258"/>
      <c r="I551" s="257"/>
      <c r="J551" s="258"/>
      <c r="K551" s="258"/>
      <c r="L551" s="121"/>
      <c r="M551" s="258"/>
      <c r="N551" s="258"/>
      <c r="O551" s="258"/>
      <c r="P551" s="258"/>
      <c r="Q551" s="323"/>
      <c r="R551" s="231"/>
      <c r="S551" s="160"/>
    </row>
    <row r="552" spans="2:19" s="115" customFormat="1" x14ac:dyDescent="0.2">
      <c r="B552" s="121"/>
      <c r="C552" s="121"/>
      <c r="D552" s="121"/>
      <c r="E552" s="121"/>
      <c r="F552" s="121"/>
      <c r="G552" s="258"/>
      <c r="H552" s="258"/>
      <c r="I552" s="257"/>
      <c r="J552" s="258"/>
      <c r="K552" s="258"/>
      <c r="L552" s="121"/>
      <c r="M552" s="258"/>
      <c r="N552" s="258"/>
      <c r="O552" s="258"/>
      <c r="P552" s="258"/>
      <c r="Q552" s="323"/>
      <c r="R552" s="231"/>
      <c r="S552" s="160"/>
    </row>
    <row r="553" spans="2:19" s="115" customFormat="1" x14ac:dyDescent="0.2">
      <c r="B553" s="121"/>
      <c r="C553" s="121"/>
      <c r="D553" s="121"/>
      <c r="E553" s="121"/>
      <c r="F553" s="121"/>
      <c r="G553" s="258"/>
      <c r="H553" s="258"/>
      <c r="I553" s="257"/>
      <c r="J553" s="258"/>
      <c r="K553" s="258"/>
      <c r="L553" s="121"/>
      <c r="M553" s="258"/>
      <c r="N553" s="258"/>
      <c r="O553" s="258"/>
      <c r="P553" s="258"/>
      <c r="Q553" s="323"/>
      <c r="R553" s="231"/>
      <c r="S553" s="160"/>
    </row>
    <row r="554" spans="2:19" s="115" customFormat="1" x14ac:dyDescent="0.2">
      <c r="B554" s="121"/>
      <c r="C554" s="121"/>
      <c r="D554" s="121"/>
      <c r="E554" s="121"/>
      <c r="F554" s="121"/>
      <c r="G554" s="258"/>
      <c r="H554" s="258"/>
      <c r="I554" s="257"/>
      <c r="J554" s="258"/>
      <c r="K554" s="258"/>
      <c r="L554" s="121"/>
      <c r="M554" s="258"/>
      <c r="N554" s="258"/>
      <c r="O554" s="258"/>
      <c r="P554" s="258"/>
      <c r="Q554" s="323"/>
      <c r="R554" s="231"/>
      <c r="S554" s="160"/>
    </row>
    <row r="555" spans="2:19" s="115" customFormat="1" x14ac:dyDescent="0.2">
      <c r="B555" s="121"/>
      <c r="C555" s="121"/>
      <c r="D555" s="121"/>
      <c r="E555" s="121"/>
      <c r="F555" s="121"/>
      <c r="G555" s="258"/>
      <c r="H555" s="258"/>
      <c r="I555" s="257"/>
      <c r="J555" s="258"/>
      <c r="K555" s="258"/>
      <c r="L555" s="121"/>
      <c r="M555" s="258"/>
      <c r="N555" s="258"/>
      <c r="O555" s="258"/>
      <c r="P555" s="258"/>
      <c r="Q555" s="323"/>
      <c r="R555" s="231"/>
      <c r="S555" s="160"/>
    </row>
    <row r="556" spans="2:19" s="115" customFormat="1" x14ac:dyDescent="0.2">
      <c r="B556" s="121"/>
      <c r="C556" s="121"/>
      <c r="D556" s="121"/>
      <c r="E556" s="121"/>
      <c r="F556" s="121"/>
      <c r="G556" s="258"/>
      <c r="H556" s="258"/>
      <c r="I556" s="257"/>
      <c r="J556" s="258"/>
      <c r="K556" s="258"/>
      <c r="L556" s="121"/>
      <c r="M556" s="258"/>
      <c r="N556" s="258"/>
      <c r="O556" s="258"/>
      <c r="P556" s="258"/>
      <c r="Q556" s="323"/>
      <c r="R556" s="231"/>
      <c r="S556" s="160"/>
    </row>
    <row r="557" spans="2:19" s="115" customFormat="1" x14ac:dyDescent="0.2">
      <c r="B557" s="121"/>
      <c r="C557" s="121"/>
      <c r="D557" s="121"/>
      <c r="E557" s="121"/>
      <c r="F557" s="121"/>
      <c r="G557" s="258"/>
      <c r="H557" s="258"/>
      <c r="I557" s="257"/>
      <c r="J557" s="258"/>
      <c r="K557" s="258"/>
      <c r="L557" s="121"/>
      <c r="M557" s="258"/>
      <c r="N557" s="258"/>
      <c r="O557" s="258"/>
      <c r="P557" s="258"/>
      <c r="Q557" s="323"/>
      <c r="R557" s="231"/>
      <c r="S557" s="160"/>
    </row>
    <row r="558" spans="2:19" s="115" customFormat="1" x14ac:dyDescent="0.2">
      <c r="B558" s="121"/>
      <c r="C558" s="121"/>
      <c r="D558" s="121"/>
      <c r="E558" s="121"/>
      <c r="F558" s="121"/>
      <c r="G558" s="258"/>
      <c r="H558" s="258"/>
      <c r="I558" s="257"/>
      <c r="J558" s="258"/>
      <c r="K558" s="258"/>
      <c r="L558" s="121"/>
      <c r="M558" s="258"/>
      <c r="N558" s="258"/>
      <c r="O558" s="258"/>
      <c r="P558" s="258"/>
      <c r="Q558" s="323"/>
      <c r="R558" s="231"/>
      <c r="S558" s="160"/>
    </row>
    <row r="559" spans="2:19" s="115" customFormat="1" x14ac:dyDescent="0.2">
      <c r="B559" s="121"/>
      <c r="C559" s="121"/>
      <c r="D559" s="121"/>
      <c r="E559" s="121"/>
      <c r="F559" s="121"/>
      <c r="G559" s="258"/>
      <c r="H559" s="258"/>
      <c r="I559" s="257"/>
      <c r="J559" s="258"/>
      <c r="K559" s="258"/>
      <c r="L559" s="121"/>
      <c r="M559" s="258"/>
      <c r="N559" s="258"/>
      <c r="O559" s="258"/>
      <c r="P559" s="258"/>
      <c r="Q559" s="323"/>
      <c r="R559" s="231"/>
      <c r="S559" s="160"/>
    </row>
    <row r="560" spans="2:19" s="115" customFormat="1" x14ac:dyDescent="0.2">
      <c r="B560" s="121"/>
      <c r="C560" s="121"/>
      <c r="D560" s="121"/>
      <c r="E560" s="121"/>
      <c r="F560" s="121"/>
      <c r="G560" s="258"/>
      <c r="H560" s="258"/>
      <c r="I560" s="257"/>
      <c r="J560" s="258"/>
      <c r="K560" s="258"/>
      <c r="L560" s="121"/>
      <c r="M560" s="258"/>
      <c r="N560" s="258"/>
      <c r="O560" s="258"/>
      <c r="P560" s="258"/>
      <c r="Q560" s="323"/>
      <c r="R560" s="231"/>
      <c r="S560" s="160"/>
    </row>
    <row r="561" spans="2:19" s="115" customFormat="1" x14ac:dyDescent="0.2">
      <c r="B561" s="121"/>
      <c r="C561" s="121"/>
      <c r="D561" s="121"/>
      <c r="E561" s="121"/>
      <c r="F561" s="121"/>
      <c r="G561" s="258"/>
      <c r="H561" s="258"/>
      <c r="I561" s="257"/>
      <c r="J561" s="258"/>
      <c r="K561" s="258"/>
      <c r="L561" s="121"/>
      <c r="M561" s="258"/>
      <c r="N561" s="258"/>
      <c r="O561" s="258"/>
      <c r="P561" s="258"/>
      <c r="Q561" s="323"/>
      <c r="R561" s="231"/>
      <c r="S561" s="160"/>
    </row>
    <row r="562" spans="2:19" s="115" customFormat="1" x14ac:dyDescent="0.2">
      <c r="B562" s="121"/>
      <c r="C562" s="121"/>
      <c r="D562" s="121"/>
      <c r="E562" s="121"/>
      <c r="F562" s="121"/>
      <c r="G562" s="258"/>
      <c r="H562" s="258"/>
      <c r="I562" s="257"/>
      <c r="J562" s="258"/>
      <c r="K562" s="258"/>
      <c r="L562" s="121"/>
      <c r="M562" s="258"/>
      <c r="N562" s="258"/>
      <c r="O562" s="258"/>
      <c r="P562" s="258"/>
      <c r="Q562" s="323"/>
      <c r="R562" s="231"/>
      <c r="S562" s="160"/>
    </row>
    <row r="563" spans="2:19" s="115" customFormat="1" x14ac:dyDescent="0.2">
      <c r="B563" s="121"/>
      <c r="C563" s="121"/>
      <c r="D563" s="121"/>
      <c r="E563" s="121"/>
      <c r="F563" s="121"/>
      <c r="G563" s="258"/>
      <c r="H563" s="258"/>
      <c r="I563" s="257"/>
      <c r="J563" s="258"/>
      <c r="K563" s="258"/>
      <c r="L563" s="121"/>
      <c r="M563" s="258"/>
      <c r="N563" s="258"/>
      <c r="O563" s="258"/>
      <c r="P563" s="258"/>
      <c r="Q563" s="323"/>
      <c r="R563" s="231"/>
      <c r="S563" s="160"/>
    </row>
    <row r="564" spans="2:19" s="115" customFormat="1" x14ac:dyDescent="0.2">
      <c r="B564" s="121"/>
      <c r="C564" s="121"/>
      <c r="D564" s="121"/>
      <c r="E564" s="121"/>
      <c r="F564" s="121"/>
      <c r="G564" s="258"/>
      <c r="H564" s="258"/>
      <c r="I564" s="257"/>
      <c r="J564" s="258"/>
      <c r="K564" s="258"/>
      <c r="L564" s="121"/>
      <c r="M564" s="258"/>
      <c r="N564" s="258"/>
      <c r="O564" s="258"/>
      <c r="P564" s="258"/>
      <c r="Q564" s="323"/>
      <c r="R564" s="231"/>
      <c r="S564" s="160"/>
    </row>
    <row r="565" spans="2:19" s="115" customFormat="1" x14ac:dyDescent="0.2">
      <c r="B565" s="121"/>
      <c r="C565" s="121"/>
      <c r="D565" s="121"/>
      <c r="E565" s="121"/>
      <c r="F565" s="121"/>
      <c r="G565" s="258"/>
      <c r="H565" s="258"/>
      <c r="I565" s="257"/>
      <c r="J565" s="258"/>
      <c r="K565" s="258"/>
      <c r="L565" s="121"/>
      <c r="M565" s="258"/>
      <c r="N565" s="258"/>
      <c r="O565" s="258"/>
      <c r="P565" s="258"/>
      <c r="Q565" s="323"/>
      <c r="R565" s="231"/>
      <c r="S565" s="160"/>
    </row>
    <row r="566" spans="2:19" s="115" customFormat="1" x14ac:dyDescent="0.2">
      <c r="B566" s="121"/>
      <c r="C566" s="121"/>
      <c r="D566" s="121"/>
      <c r="E566" s="121"/>
      <c r="F566" s="121"/>
      <c r="G566" s="258"/>
      <c r="H566" s="258"/>
      <c r="I566" s="257"/>
      <c r="J566" s="258"/>
      <c r="K566" s="258"/>
      <c r="L566" s="121"/>
      <c r="M566" s="258"/>
      <c r="N566" s="258"/>
      <c r="O566" s="258"/>
      <c r="P566" s="258"/>
      <c r="Q566" s="323"/>
      <c r="R566" s="231"/>
      <c r="S566" s="160"/>
    </row>
    <row r="567" spans="2:19" s="115" customFormat="1" x14ac:dyDescent="0.2">
      <c r="B567" s="121"/>
      <c r="C567" s="121"/>
      <c r="D567" s="121"/>
      <c r="E567" s="121"/>
      <c r="F567" s="121"/>
      <c r="G567" s="258"/>
      <c r="H567" s="258"/>
      <c r="I567" s="257"/>
      <c r="J567" s="258"/>
      <c r="K567" s="258"/>
      <c r="L567" s="121"/>
      <c r="M567" s="258"/>
      <c r="N567" s="258"/>
      <c r="O567" s="258"/>
      <c r="P567" s="258"/>
      <c r="Q567" s="323"/>
      <c r="R567" s="231"/>
      <c r="S567" s="160"/>
    </row>
    <row r="568" spans="2:19" s="115" customFormat="1" x14ac:dyDescent="0.2">
      <c r="B568" s="121"/>
      <c r="C568" s="121"/>
      <c r="D568" s="121"/>
      <c r="E568" s="121"/>
      <c r="F568" s="121"/>
      <c r="G568" s="258"/>
      <c r="H568" s="258"/>
      <c r="I568" s="257"/>
      <c r="J568" s="258"/>
      <c r="K568" s="258"/>
      <c r="L568" s="121"/>
      <c r="M568" s="258"/>
      <c r="N568" s="258"/>
      <c r="O568" s="258"/>
      <c r="P568" s="258"/>
      <c r="Q568" s="323"/>
      <c r="R568" s="231"/>
      <c r="S568" s="160"/>
    </row>
    <row r="569" spans="2:19" s="115" customFormat="1" x14ac:dyDescent="0.2">
      <c r="B569" s="121"/>
      <c r="C569" s="121"/>
      <c r="D569" s="121"/>
      <c r="E569" s="121"/>
      <c r="F569" s="121"/>
      <c r="G569" s="258"/>
      <c r="H569" s="258"/>
      <c r="I569" s="257"/>
      <c r="J569" s="258"/>
      <c r="K569" s="258"/>
      <c r="L569" s="121"/>
      <c r="M569" s="258"/>
      <c r="N569" s="258"/>
      <c r="O569" s="258"/>
      <c r="P569" s="258"/>
      <c r="Q569" s="323"/>
      <c r="R569" s="231"/>
      <c r="S569" s="160"/>
    </row>
    <row r="570" spans="2:19" s="115" customFormat="1" x14ac:dyDescent="0.2">
      <c r="B570" s="121"/>
      <c r="C570" s="121"/>
      <c r="D570" s="121"/>
      <c r="E570" s="121"/>
      <c r="F570" s="121"/>
      <c r="G570" s="258"/>
      <c r="H570" s="258"/>
      <c r="I570" s="257"/>
      <c r="J570" s="258"/>
      <c r="K570" s="258"/>
      <c r="L570" s="121"/>
      <c r="M570" s="258"/>
      <c r="N570" s="258"/>
      <c r="O570" s="258"/>
      <c r="P570" s="258"/>
      <c r="Q570" s="323"/>
      <c r="R570" s="231"/>
      <c r="S570" s="160"/>
    </row>
    <row r="571" spans="2:19" s="115" customFormat="1" x14ac:dyDescent="0.2">
      <c r="B571" s="121"/>
      <c r="C571" s="121"/>
      <c r="D571" s="121"/>
      <c r="E571" s="121"/>
      <c r="F571" s="121"/>
      <c r="G571" s="258"/>
      <c r="H571" s="258"/>
      <c r="I571" s="257"/>
      <c r="J571" s="258"/>
      <c r="K571" s="258"/>
      <c r="L571" s="121"/>
      <c r="M571" s="258"/>
      <c r="N571" s="258"/>
      <c r="O571" s="258"/>
      <c r="P571" s="258"/>
      <c r="Q571" s="323"/>
      <c r="R571" s="231"/>
      <c r="S571" s="160"/>
    </row>
    <row r="572" spans="2:19" s="115" customFormat="1" x14ac:dyDescent="0.2">
      <c r="B572" s="121"/>
      <c r="C572" s="121"/>
      <c r="D572" s="121"/>
      <c r="E572" s="121"/>
      <c r="F572" s="121"/>
      <c r="G572" s="258"/>
      <c r="H572" s="258"/>
      <c r="I572" s="257"/>
      <c r="J572" s="258"/>
      <c r="K572" s="258"/>
      <c r="L572" s="121"/>
      <c r="M572" s="258"/>
      <c r="N572" s="258"/>
      <c r="O572" s="258"/>
      <c r="P572" s="258"/>
      <c r="Q572" s="323"/>
      <c r="R572" s="231"/>
      <c r="S572" s="160"/>
    </row>
    <row r="573" spans="2:19" s="115" customFormat="1" x14ac:dyDescent="0.2">
      <c r="B573" s="121"/>
      <c r="C573" s="121"/>
      <c r="D573" s="121"/>
      <c r="E573" s="121"/>
      <c r="F573" s="121"/>
      <c r="G573" s="258"/>
      <c r="H573" s="258"/>
      <c r="I573" s="257"/>
      <c r="J573" s="258"/>
      <c r="K573" s="258"/>
      <c r="L573" s="121"/>
      <c r="M573" s="258"/>
      <c r="N573" s="258"/>
      <c r="O573" s="258"/>
      <c r="P573" s="258"/>
      <c r="Q573" s="323"/>
      <c r="R573" s="231"/>
      <c r="S573" s="160"/>
    </row>
    <row r="574" spans="2:19" s="115" customFormat="1" x14ac:dyDescent="0.2">
      <c r="B574" s="121"/>
      <c r="C574" s="121"/>
      <c r="D574" s="121"/>
      <c r="E574" s="121"/>
      <c r="F574" s="121"/>
      <c r="G574" s="258"/>
      <c r="H574" s="258"/>
      <c r="I574" s="257"/>
      <c r="J574" s="258"/>
      <c r="K574" s="258"/>
      <c r="L574" s="121"/>
      <c r="M574" s="258"/>
      <c r="N574" s="258"/>
      <c r="O574" s="258"/>
      <c r="P574" s="258"/>
      <c r="Q574" s="323"/>
      <c r="R574" s="231"/>
      <c r="S574" s="160"/>
    </row>
    <row r="575" spans="2:19" s="115" customFormat="1" x14ac:dyDescent="0.2">
      <c r="B575" s="121"/>
      <c r="C575" s="121"/>
      <c r="D575" s="121"/>
      <c r="E575" s="121"/>
      <c r="F575" s="121"/>
      <c r="G575" s="258"/>
      <c r="H575" s="258"/>
      <c r="I575" s="257"/>
      <c r="J575" s="258"/>
      <c r="K575" s="258"/>
      <c r="L575" s="121"/>
      <c r="M575" s="258"/>
      <c r="N575" s="258"/>
      <c r="O575" s="258"/>
      <c r="P575" s="258"/>
      <c r="Q575" s="323"/>
      <c r="R575" s="231"/>
      <c r="S575" s="160"/>
    </row>
    <row r="576" spans="2:19" s="115" customFormat="1" x14ac:dyDescent="0.2">
      <c r="B576" s="121"/>
      <c r="C576" s="121"/>
      <c r="D576" s="121"/>
      <c r="E576" s="121"/>
      <c r="F576" s="121"/>
      <c r="G576" s="258"/>
      <c r="H576" s="258"/>
      <c r="I576" s="257"/>
      <c r="J576" s="258"/>
      <c r="K576" s="258"/>
      <c r="L576" s="121"/>
      <c r="M576" s="258"/>
      <c r="N576" s="258"/>
      <c r="O576" s="258"/>
      <c r="P576" s="258"/>
      <c r="Q576" s="323"/>
      <c r="R576" s="231"/>
      <c r="S576" s="160"/>
    </row>
    <row r="577" spans="2:19" s="115" customFormat="1" x14ac:dyDescent="0.2">
      <c r="B577" s="121"/>
      <c r="C577" s="121"/>
      <c r="D577" s="121"/>
      <c r="E577" s="121"/>
      <c r="F577" s="121"/>
      <c r="G577" s="258"/>
      <c r="H577" s="258"/>
      <c r="I577" s="257"/>
      <c r="J577" s="258"/>
      <c r="K577" s="258"/>
      <c r="L577" s="121"/>
      <c r="M577" s="258"/>
      <c r="N577" s="258"/>
      <c r="O577" s="258"/>
      <c r="P577" s="258"/>
      <c r="Q577" s="323"/>
      <c r="R577" s="231"/>
      <c r="S577" s="160"/>
    </row>
    <row r="578" spans="2:19" s="115" customFormat="1" x14ac:dyDescent="0.2">
      <c r="B578" s="121"/>
      <c r="C578" s="121"/>
      <c r="D578" s="121"/>
      <c r="E578" s="121"/>
      <c r="F578" s="121"/>
      <c r="G578" s="258"/>
      <c r="H578" s="258"/>
      <c r="I578" s="257"/>
      <c r="J578" s="258"/>
      <c r="K578" s="258"/>
      <c r="L578" s="121"/>
      <c r="M578" s="258"/>
      <c r="N578" s="258"/>
      <c r="O578" s="258"/>
      <c r="P578" s="258"/>
      <c r="Q578" s="323"/>
      <c r="R578" s="231"/>
      <c r="S578" s="160"/>
    </row>
    <row r="579" spans="2:19" s="115" customFormat="1" x14ac:dyDescent="0.2">
      <c r="B579" s="121"/>
      <c r="C579" s="121"/>
      <c r="D579" s="121"/>
      <c r="E579" s="121"/>
      <c r="F579" s="121"/>
      <c r="G579" s="258"/>
      <c r="H579" s="258"/>
      <c r="I579" s="257"/>
      <c r="J579" s="258"/>
      <c r="K579" s="258"/>
      <c r="L579" s="121"/>
      <c r="M579" s="258"/>
      <c r="N579" s="258"/>
      <c r="O579" s="258"/>
      <c r="P579" s="258"/>
      <c r="Q579" s="323"/>
      <c r="R579" s="231"/>
      <c r="S579" s="160"/>
    </row>
    <row r="580" spans="2:19" s="115" customFormat="1" x14ac:dyDescent="0.2">
      <c r="B580" s="121"/>
      <c r="C580" s="121"/>
      <c r="D580" s="121"/>
      <c r="E580" s="121"/>
      <c r="F580" s="121"/>
      <c r="G580" s="258"/>
      <c r="H580" s="258"/>
      <c r="I580" s="257"/>
      <c r="J580" s="258"/>
      <c r="K580" s="258"/>
      <c r="L580" s="121"/>
      <c r="M580" s="258"/>
      <c r="N580" s="258"/>
      <c r="O580" s="258"/>
      <c r="P580" s="258"/>
      <c r="Q580" s="323"/>
      <c r="R580" s="231"/>
      <c r="S580" s="160"/>
    </row>
    <row r="581" spans="2:19" s="115" customFormat="1" x14ac:dyDescent="0.2">
      <c r="B581" s="121"/>
      <c r="C581" s="121"/>
      <c r="D581" s="121"/>
      <c r="E581" s="121"/>
      <c r="F581" s="121"/>
      <c r="G581" s="258"/>
      <c r="H581" s="258"/>
      <c r="I581" s="257"/>
      <c r="J581" s="258"/>
      <c r="K581" s="258"/>
      <c r="L581" s="121"/>
      <c r="M581" s="258"/>
      <c r="N581" s="258"/>
      <c r="O581" s="258"/>
      <c r="P581" s="258"/>
      <c r="Q581" s="323"/>
      <c r="R581" s="231"/>
      <c r="S581" s="160"/>
    </row>
    <row r="582" spans="2:19" s="115" customFormat="1" x14ac:dyDescent="0.2">
      <c r="B582" s="121"/>
      <c r="C582" s="121"/>
      <c r="D582" s="121"/>
      <c r="E582" s="121"/>
      <c r="F582" s="121"/>
      <c r="G582" s="258"/>
      <c r="H582" s="258"/>
      <c r="I582" s="257"/>
      <c r="J582" s="258"/>
      <c r="K582" s="258"/>
      <c r="L582" s="121"/>
      <c r="M582" s="258"/>
      <c r="N582" s="258"/>
      <c r="O582" s="258"/>
      <c r="P582" s="258"/>
      <c r="Q582" s="323"/>
      <c r="R582" s="231"/>
      <c r="S582" s="160"/>
    </row>
    <row r="583" spans="2:19" s="115" customFormat="1" x14ac:dyDescent="0.2">
      <c r="B583" s="121"/>
      <c r="C583" s="121"/>
      <c r="D583" s="121"/>
      <c r="E583" s="121"/>
      <c r="F583" s="121"/>
      <c r="G583" s="258"/>
      <c r="H583" s="258"/>
      <c r="I583" s="257"/>
      <c r="J583" s="258"/>
      <c r="K583" s="258"/>
      <c r="L583" s="121"/>
      <c r="M583" s="258"/>
      <c r="N583" s="258"/>
      <c r="O583" s="258"/>
      <c r="P583" s="258"/>
      <c r="Q583" s="323"/>
      <c r="R583" s="231"/>
      <c r="S583" s="160"/>
    </row>
    <row r="584" spans="2:19" s="115" customFormat="1" x14ac:dyDescent="0.2">
      <c r="B584" s="121"/>
      <c r="C584" s="121"/>
      <c r="D584" s="121"/>
      <c r="E584" s="121"/>
      <c r="F584" s="121"/>
      <c r="G584" s="258"/>
      <c r="H584" s="258"/>
      <c r="I584" s="257"/>
      <c r="J584" s="258"/>
      <c r="K584" s="258"/>
      <c r="L584" s="121"/>
      <c r="M584" s="258"/>
      <c r="N584" s="258"/>
      <c r="O584" s="258"/>
      <c r="P584" s="258"/>
      <c r="Q584" s="323"/>
      <c r="R584" s="231"/>
      <c r="S584" s="160"/>
    </row>
    <row r="585" spans="2:19" s="115" customFormat="1" x14ac:dyDescent="0.2">
      <c r="B585" s="121"/>
      <c r="C585" s="121"/>
      <c r="D585" s="121"/>
      <c r="E585" s="121"/>
      <c r="F585" s="121"/>
      <c r="G585" s="258"/>
      <c r="H585" s="258"/>
      <c r="I585" s="257"/>
      <c r="J585" s="258"/>
      <c r="K585" s="258"/>
      <c r="L585" s="121"/>
      <c r="M585" s="258"/>
      <c r="N585" s="258"/>
      <c r="O585" s="258"/>
      <c r="P585" s="258"/>
      <c r="Q585" s="323"/>
      <c r="R585" s="231"/>
      <c r="S585" s="160"/>
    </row>
    <row r="586" spans="2:19" s="115" customFormat="1" x14ac:dyDescent="0.2">
      <c r="B586" s="121"/>
      <c r="C586" s="121"/>
      <c r="D586" s="121"/>
      <c r="E586" s="121"/>
      <c r="F586" s="121"/>
      <c r="G586" s="258"/>
      <c r="H586" s="258"/>
      <c r="I586" s="257"/>
      <c r="J586" s="258"/>
      <c r="K586" s="258"/>
      <c r="L586" s="121"/>
      <c r="M586" s="258"/>
      <c r="N586" s="258"/>
      <c r="O586" s="258"/>
      <c r="P586" s="258"/>
      <c r="Q586" s="323"/>
      <c r="R586" s="231"/>
      <c r="S586" s="160"/>
    </row>
    <row r="587" spans="2:19" s="115" customFormat="1" x14ac:dyDescent="0.2">
      <c r="B587" s="121"/>
      <c r="C587" s="121"/>
      <c r="D587" s="121"/>
      <c r="E587" s="121"/>
      <c r="F587" s="121"/>
      <c r="G587" s="258"/>
      <c r="H587" s="258"/>
      <c r="I587" s="257"/>
      <c r="J587" s="258"/>
      <c r="K587" s="258"/>
      <c r="L587" s="121"/>
      <c r="M587" s="258"/>
      <c r="N587" s="258"/>
      <c r="O587" s="258"/>
      <c r="P587" s="258"/>
      <c r="Q587" s="323"/>
      <c r="R587" s="231"/>
      <c r="S587" s="160"/>
    </row>
    <row r="588" spans="2:19" s="115" customFormat="1" x14ac:dyDescent="0.2">
      <c r="B588" s="121"/>
      <c r="C588" s="121"/>
      <c r="D588" s="121"/>
      <c r="E588" s="121"/>
      <c r="F588" s="121"/>
      <c r="G588" s="258"/>
      <c r="H588" s="258"/>
      <c r="I588" s="257"/>
      <c r="J588" s="258"/>
      <c r="K588" s="258"/>
      <c r="L588" s="121"/>
      <c r="M588" s="258"/>
      <c r="N588" s="258"/>
      <c r="O588" s="258"/>
      <c r="P588" s="258"/>
      <c r="Q588" s="323"/>
      <c r="R588" s="231"/>
      <c r="S588" s="160"/>
    </row>
    <row r="589" spans="2:19" s="115" customFormat="1" x14ac:dyDescent="0.2">
      <c r="B589" s="121"/>
      <c r="C589" s="121"/>
      <c r="D589" s="121"/>
      <c r="E589" s="121"/>
      <c r="F589" s="121"/>
      <c r="G589" s="258"/>
      <c r="H589" s="258"/>
      <c r="I589" s="257"/>
      <c r="J589" s="258"/>
      <c r="K589" s="258"/>
      <c r="L589" s="121"/>
      <c r="M589" s="258"/>
      <c r="N589" s="258"/>
      <c r="O589" s="258"/>
      <c r="P589" s="258"/>
      <c r="Q589" s="323"/>
      <c r="R589" s="231"/>
      <c r="S589" s="160"/>
    </row>
    <row r="590" spans="2:19" s="115" customFormat="1" x14ac:dyDescent="0.2">
      <c r="B590" s="121"/>
      <c r="C590" s="121"/>
      <c r="D590" s="121"/>
      <c r="E590" s="121"/>
      <c r="F590" s="121"/>
      <c r="G590" s="258"/>
      <c r="H590" s="258"/>
      <c r="I590" s="257"/>
      <c r="J590" s="258"/>
      <c r="K590" s="258"/>
      <c r="L590" s="121"/>
      <c r="M590" s="258"/>
      <c r="N590" s="258"/>
      <c r="O590" s="258"/>
      <c r="P590" s="258"/>
      <c r="Q590" s="323"/>
      <c r="R590" s="231"/>
      <c r="S590" s="160"/>
    </row>
    <row r="591" spans="2:19" s="115" customFormat="1" x14ac:dyDescent="0.2">
      <c r="B591" s="121"/>
      <c r="C591" s="121"/>
      <c r="D591" s="121"/>
      <c r="E591" s="121"/>
      <c r="F591" s="121"/>
      <c r="G591" s="258"/>
      <c r="H591" s="258"/>
      <c r="I591" s="257"/>
      <c r="J591" s="258"/>
      <c r="K591" s="258"/>
      <c r="L591" s="121"/>
      <c r="M591" s="258"/>
      <c r="N591" s="258"/>
      <c r="O591" s="258"/>
      <c r="P591" s="258"/>
      <c r="Q591" s="323"/>
      <c r="R591" s="231"/>
      <c r="S591" s="160"/>
    </row>
    <row r="592" spans="2:19" s="115" customFormat="1" x14ac:dyDescent="0.2">
      <c r="B592" s="121"/>
      <c r="C592" s="121"/>
      <c r="D592" s="121"/>
      <c r="E592" s="121"/>
      <c r="F592" s="121"/>
      <c r="G592" s="258"/>
      <c r="H592" s="258"/>
      <c r="I592" s="257"/>
      <c r="J592" s="258"/>
      <c r="K592" s="258"/>
      <c r="L592" s="121"/>
      <c r="M592" s="258"/>
      <c r="N592" s="258"/>
      <c r="O592" s="258"/>
      <c r="P592" s="258"/>
      <c r="Q592" s="323"/>
      <c r="R592" s="231"/>
      <c r="S592" s="160"/>
    </row>
    <row r="593" spans="2:19" s="115" customFormat="1" x14ac:dyDescent="0.2">
      <c r="B593" s="121"/>
      <c r="C593" s="121"/>
      <c r="D593" s="121"/>
      <c r="E593" s="121"/>
      <c r="F593" s="121"/>
      <c r="G593" s="258"/>
      <c r="H593" s="258"/>
      <c r="I593" s="257"/>
      <c r="J593" s="258"/>
      <c r="K593" s="258"/>
      <c r="L593" s="121"/>
      <c r="M593" s="258"/>
      <c r="N593" s="258"/>
      <c r="O593" s="258"/>
      <c r="P593" s="258"/>
      <c r="Q593" s="323"/>
      <c r="R593" s="231"/>
      <c r="S593" s="160"/>
    </row>
    <row r="594" spans="2:19" s="115" customFormat="1" x14ac:dyDescent="0.2">
      <c r="B594" s="121"/>
      <c r="C594" s="121"/>
      <c r="D594" s="121"/>
      <c r="E594" s="121"/>
      <c r="F594" s="121"/>
      <c r="G594" s="258"/>
      <c r="H594" s="258"/>
      <c r="I594" s="257"/>
      <c r="J594" s="258"/>
      <c r="K594" s="258"/>
      <c r="L594" s="121"/>
      <c r="M594" s="258"/>
      <c r="N594" s="258"/>
      <c r="O594" s="258"/>
      <c r="P594" s="258"/>
      <c r="Q594" s="323"/>
      <c r="R594" s="231"/>
      <c r="S594" s="160"/>
    </row>
    <row r="595" spans="2:19" s="115" customFormat="1" x14ac:dyDescent="0.2">
      <c r="B595" s="121"/>
      <c r="C595" s="121"/>
      <c r="D595" s="121"/>
      <c r="E595" s="121"/>
      <c r="F595" s="121"/>
      <c r="G595" s="258"/>
      <c r="H595" s="258"/>
      <c r="I595" s="257"/>
      <c r="J595" s="258"/>
      <c r="K595" s="258"/>
      <c r="L595" s="121"/>
      <c r="M595" s="258"/>
      <c r="N595" s="258"/>
      <c r="O595" s="258"/>
      <c r="P595" s="258"/>
      <c r="Q595" s="323"/>
      <c r="R595" s="231"/>
      <c r="S595" s="160"/>
    </row>
    <row r="596" spans="2:19" s="115" customFormat="1" x14ac:dyDescent="0.2">
      <c r="B596" s="121"/>
      <c r="C596" s="121"/>
      <c r="D596" s="121"/>
      <c r="E596" s="121"/>
      <c r="F596" s="121"/>
      <c r="G596" s="258"/>
      <c r="H596" s="258"/>
      <c r="I596" s="257"/>
      <c r="J596" s="258"/>
      <c r="K596" s="258"/>
      <c r="L596" s="121"/>
      <c r="M596" s="258"/>
      <c r="N596" s="258"/>
      <c r="O596" s="258"/>
      <c r="P596" s="258"/>
      <c r="Q596" s="323"/>
      <c r="R596" s="231"/>
      <c r="S596" s="160"/>
    </row>
    <row r="597" spans="2:19" s="115" customFormat="1" x14ac:dyDescent="0.2">
      <c r="B597" s="121"/>
      <c r="C597" s="121"/>
      <c r="D597" s="121"/>
      <c r="E597" s="121"/>
      <c r="F597" s="121"/>
      <c r="G597" s="258"/>
      <c r="H597" s="258"/>
      <c r="I597" s="257"/>
      <c r="J597" s="258"/>
      <c r="K597" s="258"/>
      <c r="L597" s="121"/>
      <c r="M597" s="258"/>
      <c r="N597" s="258"/>
      <c r="O597" s="258"/>
      <c r="P597" s="258"/>
      <c r="Q597" s="323"/>
      <c r="R597" s="231"/>
      <c r="S597" s="160"/>
    </row>
    <row r="598" spans="2:19" s="115" customFormat="1" x14ac:dyDescent="0.2">
      <c r="B598" s="121"/>
      <c r="C598" s="121"/>
      <c r="D598" s="121"/>
      <c r="E598" s="121"/>
      <c r="F598" s="121"/>
      <c r="G598" s="258"/>
      <c r="H598" s="258"/>
      <c r="I598" s="257"/>
      <c r="J598" s="258"/>
      <c r="K598" s="258"/>
      <c r="L598" s="121"/>
      <c r="M598" s="258"/>
      <c r="N598" s="258"/>
      <c r="O598" s="258"/>
      <c r="P598" s="258"/>
      <c r="Q598" s="323"/>
      <c r="R598" s="231"/>
      <c r="S598" s="160"/>
    </row>
    <row r="599" spans="2:19" s="115" customFormat="1" x14ac:dyDescent="0.2">
      <c r="B599" s="121"/>
      <c r="C599" s="121"/>
      <c r="D599" s="121"/>
      <c r="E599" s="121"/>
      <c r="F599" s="121"/>
      <c r="G599" s="258"/>
      <c r="H599" s="258"/>
      <c r="I599" s="257"/>
      <c r="J599" s="258"/>
      <c r="K599" s="258"/>
      <c r="L599" s="121"/>
      <c r="M599" s="258"/>
      <c r="N599" s="258"/>
      <c r="O599" s="258"/>
      <c r="P599" s="258"/>
      <c r="Q599" s="323"/>
      <c r="R599" s="231"/>
      <c r="S599" s="160"/>
    </row>
    <row r="600" spans="2:19" s="115" customFormat="1" x14ac:dyDescent="0.2">
      <c r="B600" s="121"/>
      <c r="C600" s="121"/>
      <c r="D600" s="121"/>
      <c r="E600" s="121"/>
      <c r="F600" s="121"/>
      <c r="G600" s="258"/>
      <c r="H600" s="258"/>
      <c r="I600" s="257"/>
      <c r="J600" s="258"/>
      <c r="K600" s="258"/>
      <c r="L600" s="121"/>
      <c r="M600" s="258"/>
      <c r="N600" s="258"/>
      <c r="O600" s="258"/>
      <c r="P600" s="258"/>
      <c r="Q600" s="323"/>
      <c r="R600" s="231"/>
      <c r="S600" s="160"/>
    </row>
    <row r="601" spans="2:19" s="115" customFormat="1" x14ac:dyDescent="0.2">
      <c r="B601" s="121"/>
      <c r="C601" s="121"/>
      <c r="D601" s="121"/>
      <c r="E601" s="121"/>
      <c r="F601" s="121"/>
      <c r="G601" s="258"/>
      <c r="H601" s="258"/>
      <c r="I601" s="257"/>
      <c r="J601" s="258"/>
      <c r="K601" s="258"/>
      <c r="L601" s="121"/>
      <c r="M601" s="258"/>
      <c r="N601" s="258"/>
      <c r="O601" s="258"/>
      <c r="P601" s="258"/>
      <c r="Q601" s="323"/>
      <c r="R601" s="231"/>
      <c r="S601" s="160"/>
    </row>
    <row r="602" spans="2:19" s="115" customFormat="1" x14ac:dyDescent="0.2">
      <c r="B602" s="121"/>
      <c r="C602" s="121"/>
      <c r="D602" s="121"/>
      <c r="E602" s="121"/>
      <c r="F602" s="121"/>
      <c r="G602" s="258"/>
      <c r="H602" s="258"/>
      <c r="I602" s="257"/>
      <c r="J602" s="258"/>
      <c r="K602" s="258"/>
      <c r="L602" s="121"/>
      <c r="M602" s="258"/>
      <c r="N602" s="258"/>
      <c r="O602" s="258"/>
      <c r="P602" s="258"/>
      <c r="Q602" s="323"/>
      <c r="R602" s="231"/>
      <c r="S602" s="160"/>
    </row>
    <row r="603" spans="2:19" s="115" customFormat="1" x14ac:dyDescent="0.2">
      <c r="B603" s="121"/>
      <c r="C603" s="121"/>
      <c r="D603" s="121"/>
      <c r="E603" s="121"/>
      <c r="F603" s="121"/>
      <c r="G603" s="258"/>
      <c r="H603" s="258"/>
      <c r="I603" s="257"/>
      <c r="J603" s="258"/>
      <c r="K603" s="258"/>
      <c r="L603" s="121"/>
      <c r="M603" s="258"/>
      <c r="N603" s="258"/>
      <c r="O603" s="258"/>
      <c r="P603" s="258"/>
      <c r="Q603" s="323"/>
      <c r="R603" s="231"/>
      <c r="S603" s="160"/>
    </row>
    <row r="604" spans="2:19" s="115" customFormat="1" x14ac:dyDescent="0.2">
      <c r="B604" s="121"/>
      <c r="C604" s="121"/>
      <c r="D604" s="121"/>
      <c r="E604" s="121"/>
      <c r="F604" s="121"/>
      <c r="G604" s="258"/>
      <c r="H604" s="258"/>
      <c r="I604" s="257"/>
      <c r="J604" s="258"/>
      <c r="K604" s="258"/>
      <c r="L604" s="121"/>
      <c r="M604" s="258"/>
      <c r="N604" s="258"/>
      <c r="O604" s="258"/>
      <c r="P604" s="258"/>
      <c r="Q604" s="323"/>
      <c r="R604" s="231"/>
      <c r="S604" s="160"/>
    </row>
    <row r="605" spans="2:19" s="115" customFormat="1" x14ac:dyDescent="0.2">
      <c r="B605" s="121"/>
      <c r="C605" s="121"/>
      <c r="D605" s="121"/>
      <c r="E605" s="121"/>
      <c r="F605" s="121"/>
      <c r="G605" s="258"/>
      <c r="H605" s="258"/>
      <c r="I605" s="257"/>
      <c r="J605" s="258"/>
      <c r="K605" s="258"/>
      <c r="L605" s="121"/>
      <c r="M605" s="258"/>
      <c r="N605" s="258"/>
      <c r="O605" s="258"/>
      <c r="P605" s="258"/>
      <c r="Q605" s="323"/>
      <c r="R605" s="231"/>
      <c r="S605" s="160"/>
    </row>
    <row r="606" spans="2:19" s="115" customFormat="1" x14ac:dyDescent="0.2">
      <c r="B606" s="121"/>
      <c r="C606" s="121"/>
      <c r="D606" s="121"/>
      <c r="E606" s="121"/>
      <c r="F606" s="121"/>
      <c r="G606" s="258"/>
      <c r="H606" s="258"/>
      <c r="I606" s="257"/>
      <c r="J606" s="258"/>
      <c r="K606" s="258"/>
      <c r="L606" s="121"/>
      <c r="M606" s="258"/>
      <c r="N606" s="258"/>
      <c r="O606" s="258"/>
      <c r="P606" s="258"/>
      <c r="Q606" s="323"/>
      <c r="R606" s="231"/>
      <c r="S606" s="160"/>
    </row>
    <row r="607" spans="2:19" s="115" customFormat="1" x14ac:dyDescent="0.2">
      <c r="B607" s="121"/>
      <c r="C607" s="121"/>
      <c r="D607" s="121"/>
      <c r="E607" s="121"/>
      <c r="F607" s="121"/>
      <c r="G607" s="258"/>
      <c r="H607" s="258"/>
      <c r="I607" s="257"/>
      <c r="J607" s="258"/>
      <c r="K607" s="258"/>
      <c r="L607" s="121"/>
      <c r="M607" s="258"/>
      <c r="N607" s="258"/>
      <c r="O607" s="258"/>
      <c r="P607" s="258"/>
      <c r="Q607" s="323"/>
      <c r="R607" s="231"/>
      <c r="S607" s="160"/>
    </row>
    <row r="608" spans="2:19" s="115" customFormat="1" x14ac:dyDescent="0.2">
      <c r="B608" s="121"/>
      <c r="C608" s="121"/>
      <c r="D608" s="121"/>
      <c r="E608" s="121"/>
      <c r="F608" s="121"/>
      <c r="G608" s="258"/>
      <c r="H608" s="258"/>
      <c r="I608" s="257"/>
      <c r="J608" s="258"/>
      <c r="K608" s="258"/>
      <c r="L608" s="121"/>
      <c r="M608" s="258"/>
      <c r="N608" s="258"/>
      <c r="O608" s="258"/>
      <c r="P608" s="258"/>
      <c r="Q608" s="323"/>
      <c r="R608" s="231"/>
      <c r="S608" s="160"/>
    </row>
    <row r="609" spans="2:19" s="115" customFormat="1" x14ac:dyDescent="0.2">
      <c r="B609" s="121"/>
      <c r="C609" s="121"/>
      <c r="D609" s="121"/>
      <c r="E609" s="121"/>
      <c r="F609" s="121"/>
      <c r="G609" s="258"/>
      <c r="H609" s="258"/>
      <c r="I609" s="257"/>
      <c r="J609" s="258"/>
      <c r="K609" s="258"/>
      <c r="L609" s="121"/>
      <c r="M609" s="258"/>
      <c r="N609" s="258"/>
      <c r="O609" s="258"/>
      <c r="P609" s="258"/>
      <c r="Q609" s="323"/>
      <c r="R609" s="231"/>
      <c r="S609" s="160"/>
    </row>
    <row r="610" spans="2:19" s="115" customFormat="1" x14ac:dyDescent="0.2">
      <c r="B610" s="121"/>
      <c r="C610" s="121"/>
      <c r="D610" s="121"/>
      <c r="E610" s="121"/>
      <c r="F610" s="121"/>
      <c r="G610" s="258"/>
      <c r="H610" s="258"/>
      <c r="I610" s="257"/>
      <c r="J610" s="258"/>
      <c r="K610" s="258"/>
      <c r="L610" s="121"/>
      <c r="M610" s="258"/>
      <c r="N610" s="258"/>
      <c r="O610" s="258"/>
      <c r="P610" s="258"/>
      <c r="Q610" s="323"/>
      <c r="R610" s="231"/>
      <c r="S610" s="160"/>
    </row>
    <row r="611" spans="2:19" s="115" customFormat="1" x14ac:dyDescent="0.2">
      <c r="B611" s="121"/>
      <c r="C611" s="121"/>
      <c r="D611" s="121"/>
      <c r="E611" s="121"/>
      <c r="F611" s="121"/>
      <c r="G611" s="258"/>
      <c r="H611" s="258"/>
      <c r="I611" s="257"/>
      <c r="J611" s="258"/>
      <c r="K611" s="258"/>
      <c r="L611" s="121"/>
      <c r="M611" s="258"/>
      <c r="N611" s="258"/>
      <c r="O611" s="258"/>
      <c r="P611" s="258"/>
      <c r="Q611" s="323"/>
      <c r="R611" s="231"/>
      <c r="S611" s="160"/>
    </row>
    <row r="612" spans="2:19" s="115" customFormat="1" x14ac:dyDescent="0.2">
      <c r="B612" s="121"/>
      <c r="C612" s="121"/>
      <c r="D612" s="121"/>
      <c r="E612" s="121"/>
      <c r="F612" s="121"/>
      <c r="G612" s="258"/>
      <c r="H612" s="258"/>
      <c r="I612" s="257"/>
      <c r="J612" s="258"/>
      <c r="K612" s="258"/>
      <c r="L612" s="121"/>
      <c r="M612" s="258"/>
      <c r="N612" s="258"/>
      <c r="O612" s="258"/>
      <c r="P612" s="258"/>
      <c r="Q612" s="323"/>
      <c r="R612" s="231"/>
      <c r="S612" s="160"/>
    </row>
    <row r="613" spans="2:19" s="115" customFormat="1" x14ac:dyDescent="0.2">
      <c r="B613" s="121"/>
      <c r="C613" s="121"/>
      <c r="D613" s="121"/>
      <c r="E613" s="121"/>
      <c r="F613" s="121"/>
      <c r="G613" s="258"/>
      <c r="H613" s="258"/>
      <c r="I613" s="257"/>
      <c r="J613" s="258"/>
      <c r="K613" s="258"/>
      <c r="L613" s="121"/>
      <c r="M613" s="258"/>
      <c r="N613" s="258"/>
      <c r="O613" s="258"/>
      <c r="P613" s="258"/>
      <c r="Q613" s="323"/>
      <c r="R613" s="231"/>
      <c r="S613" s="160"/>
    </row>
    <row r="614" spans="2:19" s="115" customFormat="1" x14ac:dyDescent="0.2">
      <c r="B614" s="121"/>
      <c r="C614" s="121"/>
      <c r="D614" s="121"/>
      <c r="E614" s="121"/>
      <c r="F614" s="121"/>
      <c r="G614" s="258"/>
      <c r="H614" s="258"/>
      <c r="I614" s="257"/>
      <c r="J614" s="258"/>
      <c r="K614" s="258"/>
      <c r="L614" s="121"/>
      <c r="M614" s="258"/>
      <c r="N614" s="258"/>
      <c r="O614" s="258"/>
      <c r="P614" s="258"/>
      <c r="Q614" s="323"/>
      <c r="R614" s="231"/>
      <c r="S614" s="160"/>
    </row>
    <row r="615" spans="2:19" s="115" customFormat="1" x14ac:dyDescent="0.2">
      <c r="B615" s="121"/>
      <c r="C615" s="121"/>
      <c r="D615" s="121"/>
      <c r="E615" s="121"/>
      <c r="F615" s="121"/>
      <c r="G615" s="258"/>
      <c r="H615" s="258"/>
      <c r="I615" s="257"/>
      <c r="J615" s="258"/>
      <c r="K615" s="258"/>
      <c r="L615" s="121"/>
      <c r="M615" s="258"/>
      <c r="N615" s="258"/>
      <c r="O615" s="258"/>
      <c r="P615" s="258"/>
      <c r="Q615" s="323"/>
      <c r="R615" s="231"/>
      <c r="S615" s="160"/>
    </row>
    <row r="616" spans="2:19" s="115" customFormat="1" x14ac:dyDescent="0.2">
      <c r="B616" s="121"/>
      <c r="C616" s="121"/>
      <c r="D616" s="121"/>
      <c r="E616" s="121"/>
      <c r="F616" s="121"/>
      <c r="G616" s="258"/>
      <c r="H616" s="258"/>
      <c r="I616" s="257"/>
      <c r="J616" s="258"/>
      <c r="K616" s="258"/>
      <c r="L616" s="121"/>
      <c r="M616" s="258"/>
      <c r="N616" s="258"/>
      <c r="O616" s="258"/>
      <c r="P616" s="258"/>
      <c r="Q616" s="323"/>
      <c r="R616" s="231"/>
      <c r="S616" s="160"/>
    </row>
    <row r="617" spans="2:19" s="115" customFormat="1" x14ac:dyDescent="0.2">
      <c r="B617" s="121"/>
      <c r="C617" s="121"/>
      <c r="D617" s="121"/>
      <c r="E617" s="121"/>
      <c r="F617" s="121"/>
      <c r="G617" s="258"/>
      <c r="H617" s="258"/>
      <c r="I617" s="257"/>
      <c r="J617" s="258"/>
      <c r="K617" s="258"/>
      <c r="L617" s="121"/>
      <c r="M617" s="258"/>
      <c r="N617" s="258"/>
      <c r="O617" s="258"/>
      <c r="P617" s="258"/>
      <c r="Q617" s="323"/>
      <c r="R617" s="231"/>
      <c r="S617" s="160"/>
    </row>
    <row r="618" spans="2:19" s="115" customFormat="1" x14ac:dyDescent="0.2">
      <c r="B618" s="121"/>
      <c r="C618" s="121"/>
      <c r="D618" s="121"/>
      <c r="E618" s="121"/>
      <c r="F618" s="121"/>
      <c r="G618" s="258"/>
      <c r="H618" s="258"/>
      <c r="I618" s="257"/>
      <c r="J618" s="258"/>
      <c r="K618" s="258"/>
      <c r="L618" s="121"/>
      <c r="M618" s="258"/>
      <c r="N618" s="258"/>
      <c r="O618" s="258"/>
      <c r="P618" s="258"/>
      <c r="Q618" s="323"/>
      <c r="R618" s="231"/>
      <c r="S618" s="160"/>
    </row>
    <row r="619" spans="2:19" s="115" customFormat="1" x14ac:dyDescent="0.2">
      <c r="B619" s="121"/>
      <c r="C619" s="121"/>
      <c r="D619" s="121"/>
      <c r="E619" s="121"/>
      <c r="F619" s="121"/>
      <c r="G619" s="258"/>
      <c r="H619" s="258"/>
      <c r="I619" s="257"/>
      <c r="J619" s="258"/>
      <c r="K619" s="258"/>
      <c r="L619" s="121"/>
      <c r="M619" s="258"/>
      <c r="N619" s="258"/>
      <c r="O619" s="258"/>
      <c r="P619" s="258"/>
      <c r="Q619" s="323"/>
      <c r="R619" s="231"/>
      <c r="S619" s="160"/>
    </row>
    <row r="620" spans="2:19" s="115" customFormat="1" x14ac:dyDescent="0.2">
      <c r="B620" s="121"/>
      <c r="C620" s="121"/>
      <c r="D620" s="121"/>
      <c r="E620" s="121"/>
      <c r="F620" s="121"/>
      <c r="G620" s="258"/>
      <c r="H620" s="258"/>
      <c r="I620" s="257"/>
      <c r="J620" s="258"/>
      <c r="K620" s="258"/>
      <c r="L620" s="121"/>
      <c r="M620" s="258"/>
      <c r="N620" s="258"/>
      <c r="O620" s="258"/>
      <c r="P620" s="258"/>
      <c r="Q620" s="323"/>
      <c r="R620" s="231"/>
      <c r="S620" s="160"/>
    </row>
    <row r="621" spans="2:19" s="115" customFormat="1" x14ac:dyDescent="0.2">
      <c r="B621" s="121"/>
      <c r="C621" s="121"/>
      <c r="D621" s="121"/>
      <c r="E621" s="121"/>
      <c r="F621" s="121"/>
      <c r="G621" s="258"/>
      <c r="H621" s="258"/>
      <c r="I621" s="257"/>
      <c r="J621" s="258"/>
      <c r="K621" s="258"/>
      <c r="L621" s="121"/>
      <c r="M621" s="258"/>
      <c r="N621" s="258"/>
      <c r="O621" s="258"/>
      <c r="P621" s="258"/>
      <c r="Q621" s="323"/>
      <c r="R621" s="231"/>
      <c r="S621" s="160"/>
    </row>
    <row r="622" spans="2:19" s="115" customFormat="1" x14ac:dyDescent="0.2">
      <c r="B622" s="121"/>
      <c r="C622" s="121"/>
      <c r="D622" s="121"/>
      <c r="E622" s="121"/>
      <c r="F622" s="121"/>
      <c r="G622" s="258"/>
      <c r="H622" s="258"/>
      <c r="I622" s="257"/>
      <c r="J622" s="258"/>
      <c r="K622" s="258"/>
      <c r="L622" s="121"/>
      <c r="M622" s="258"/>
      <c r="N622" s="258"/>
      <c r="O622" s="258"/>
      <c r="P622" s="258"/>
      <c r="Q622" s="323"/>
      <c r="R622" s="231"/>
      <c r="S622" s="160"/>
    </row>
    <row r="623" spans="2:19" s="115" customFormat="1" x14ac:dyDescent="0.2">
      <c r="B623" s="121"/>
      <c r="C623" s="121"/>
      <c r="D623" s="121"/>
      <c r="E623" s="121"/>
      <c r="F623" s="121"/>
      <c r="G623" s="258"/>
      <c r="H623" s="258"/>
      <c r="I623" s="257"/>
      <c r="J623" s="258"/>
      <c r="K623" s="258"/>
      <c r="L623" s="121"/>
      <c r="M623" s="258"/>
      <c r="N623" s="258"/>
      <c r="O623" s="258"/>
      <c r="P623" s="258"/>
      <c r="Q623" s="323"/>
      <c r="R623" s="231"/>
      <c r="S623" s="160"/>
    </row>
    <row r="624" spans="2:19" s="115" customFormat="1" x14ac:dyDescent="0.2">
      <c r="B624" s="121"/>
      <c r="C624" s="121"/>
      <c r="D624" s="121"/>
      <c r="E624" s="121"/>
      <c r="F624" s="121"/>
      <c r="G624" s="258"/>
      <c r="H624" s="258"/>
      <c r="I624" s="257"/>
      <c r="J624" s="258"/>
      <c r="K624" s="258"/>
      <c r="L624" s="121"/>
      <c r="M624" s="258"/>
      <c r="N624" s="258"/>
      <c r="O624" s="258"/>
      <c r="P624" s="258"/>
      <c r="Q624" s="323"/>
      <c r="R624" s="231"/>
      <c r="S624" s="160"/>
    </row>
    <row r="625" spans="2:19" s="115" customFormat="1" x14ac:dyDescent="0.2">
      <c r="B625" s="121"/>
      <c r="C625" s="121"/>
      <c r="D625" s="121"/>
      <c r="E625" s="121"/>
      <c r="F625" s="121"/>
      <c r="G625" s="258"/>
      <c r="H625" s="258"/>
      <c r="I625" s="257"/>
      <c r="J625" s="258"/>
      <c r="K625" s="258"/>
      <c r="L625" s="121"/>
      <c r="M625" s="258"/>
      <c r="N625" s="258"/>
      <c r="O625" s="258"/>
      <c r="P625" s="258"/>
      <c r="Q625" s="323"/>
      <c r="R625" s="231"/>
      <c r="S625" s="160"/>
    </row>
    <row r="626" spans="2:19" s="115" customFormat="1" x14ac:dyDescent="0.2">
      <c r="B626" s="121"/>
      <c r="C626" s="121"/>
      <c r="D626" s="121"/>
      <c r="E626" s="121"/>
      <c r="F626" s="121"/>
      <c r="G626" s="258"/>
      <c r="H626" s="258"/>
      <c r="I626" s="257"/>
      <c r="J626" s="258"/>
      <c r="K626" s="258"/>
      <c r="L626" s="121"/>
      <c r="M626" s="258"/>
      <c r="N626" s="258"/>
      <c r="O626" s="258"/>
      <c r="P626" s="258"/>
      <c r="Q626" s="323"/>
      <c r="R626" s="231"/>
      <c r="S626" s="160"/>
    </row>
    <row r="627" spans="2:19" s="115" customFormat="1" x14ac:dyDescent="0.2">
      <c r="B627" s="121"/>
      <c r="C627" s="121"/>
      <c r="D627" s="121"/>
      <c r="E627" s="121"/>
      <c r="F627" s="121"/>
      <c r="G627" s="258"/>
      <c r="H627" s="258"/>
      <c r="I627" s="257"/>
      <c r="J627" s="258"/>
      <c r="K627" s="258"/>
      <c r="L627" s="121"/>
      <c r="M627" s="258"/>
      <c r="N627" s="258"/>
      <c r="O627" s="258"/>
      <c r="P627" s="258"/>
      <c r="Q627" s="323"/>
      <c r="R627" s="231"/>
      <c r="S627" s="160"/>
    </row>
    <row r="628" spans="2:19" s="115" customFormat="1" x14ac:dyDescent="0.2">
      <c r="B628" s="121"/>
      <c r="C628" s="121"/>
      <c r="D628" s="121"/>
      <c r="E628" s="121"/>
      <c r="F628" s="121"/>
      <c r="G628" s="258"/>
      <c r="H628" s="258"/>
      <c r="I628" s="257"/>
      <c r="J628" s="258"/>
      <c r="K628" s="258"/>
      <c r="L628" s="121"/>
      <c r="M628" s="258"/>
      <c r="N628" s="258"/>
      <c r="O628" s="258"/>
      <c r="P628" s="258"/>
      <c r="Q628" s="323"/>
      <c r="R628" s="231"/>
      <c r="S628" s="160"/>
    </row>
    <row r="629" spans="2:19" s="115" customFormat="1" x14ac:dyDescent="0.2">
      <c r="B629" s="121"/>
      <c r="C629" s="121"/>
      <c r="D629" s="121"/>
      <c r="E629" s="121"/>
      <c r="F629" s="121"/>
      <c r="G629" s="258"/>
      <c r="H629" s="258"/>
      <c r="I629" s="257"/>
      <c r="J629" s="258"/>
      <c r="K629" s="258"/>
      <c r="L629" s="121"/>
      <c r="M629" s="258"/>
      <c r="N629" s="258"/>
      <c r="O629" s="258"/>
      <c r="P629" s="258"/>
      <c r="Q629" s="323"/>
      <c r="R629" s="231"/>
      <c r="S629" s="160"/>
    </row>
    <row r="630" spans="2:19" s="115" customFormat="1" x14ac:dyDescent="0.2">
      <c r="B630" s="121"/>
      <c r="C630" s="121"/>
      <c r="D630" s="121"/>
      <c r="E630" s="121"/>
      <c r="F630" s="121"/>
      <c r="G630" s="258"/>
      <c r="H630" s="258"/>
      <c r="I630" s="257"/>
      <c r="J630" s="258"/>
      <c r="K630" s="258"/>
      <c r="L630" s="121"/>
      <c r="M630" s="258"/>
      <c r="N630" s="258"/>
      <c r="O630" s="258"/>
      <c r="P630" s="258"/>
      <c r="Q630" s="323"/>
      <c r="R630" s="231"/>
      <c r="S630" s="160"/>
    </row>
    <row r="631" spans="2:19" s="115" customFormat="1" x14ac:dyDescent="0.2">
      <c r="B631" s="121"/>
      <c r="C631" s="121"/>
      <c r="D631" s="121"/>
      <c r="E631" s="121"/>
      <c r="F631" s="121"/>
      <c r="G631" s="258"/>
      <c r="H631" s="258"/>
      <c r="I631" s="257"/>
      <c r="J631" s="258"/>
      <c r="K631" s="258"/>
      <c r="L631" s="121"/>
      <c r="M631" s="258"/>
      <c r="N631" s="258"/>
      <c r="O631" s="258"/>
      <c r="P631" s="258"/>
      <c r="Q631" s="323"/>
      <c r="R631" s="231"/>
      <c r="S631" s="160"/>
    </row>
    <row r="632" spans="2:19" s="115" customFormat="1" x14ac:dyDescent="0.2">
      <c r="B632" s="121"/>
      <c r="C632" s="121"/>
      <c r="D632" s="121"/>
      <c r="E632" s="121"/>
      <c r="F632" s="121"/>
      <c r="G632" s="258"/>
      <c r="H632" s="258"/>
      <c r="I632" s="257"/>
      <c r="J632" s="258"/>
      <c r="K632" s="258"/>
      <c r="L632" s="121"/>
      <c r="M632" s="258"/>
      <c r="N632" s="258"/>
      <c r="O632" s="258"/>
      <c r="P632" s="258"/>
      <c r="Q632" s="323"/>
      <c r="R632" s="231"/>
      <c r="S632" s="160"/>
    </row>
    <row r="633" spans="2:19" s="115" customFormat="1" x14ac:dyDescent="0.2">
      <c r="B633" s="121"/>
      <c r="C633" s="121"/>
      <c r="D633" s="121"/>
      <c r="E633" s="121"/>
      <c r="F633" s="121"/>
      <c r="G633" s="258"/>
      <c r="H633" s="258"/>
      <c r="I633" s="257"/>
      <c r="J633" s="258"/>
      <c r="K633" s="258"/>
      <c r="L633" s="121"/>
      <c r="M633" s="258"/>
      <c r="N633" s="258"/>
      <c r="O633" s="258"/>
      <c r="P633" s="258"/>
      <c r="Q633" s="323"/>
      <c r="R633" s="231"/>
      <c r="S633" s="160"/>
    </row>
    <row r="634" spans="2:19" s="115" customFormat="1" x14ac:dyDescent="0.2">
      <c r="B634" s="121"/>
      <c r="C634" s="121"/>
      <c r="D634" s="121"/>
      <c r="E634" s="121"/>
      <c r="F634" s="121"/>
      <c r="G634" s="258"/>
      <c r="H634" s="258"/>
      <c r="I634" s="257"/>
      <c r="J634" s="258"/>
      <c r="K634" s="258"/>
      <c r="L634" s="121"/>
      <c r="M634" s="258"/>
      <c r="N634" s="258"/>
      <c r="O634" s="258"/>
      <c r="P634" s="258"/>
      <c r="Q634" s="323"/>
      <c r="R634" s="231"/>
      <c r="S634" s="160"/>
    </row>
    <row r="635" spans="2:19" s="115" customFormat="1" x14ac:dyDescent="0.2">
      <c r="B635" s="121"/>
      <c r="C635" s="121"/>
      <c r="D635" s="121"/>
      <c r="E635" s="121"/>
      <c r="F635" s="121"/>
      <c r="G635" s="258"/>
      <c r="H635" s="258"/>
      <c r="I635" s="257"/>
      <c r="J635" s="258"/>
      <c r="K635" s="258"/>
      <c r="L635" s="121"/>
      <c r="M635" s="258"/>
      <c r="N635" s="258"/>
      <c r="O635" s="258"/>
      <c r="P635" s="258"/>
      <c r="Q635" s="323"/>
      <c r="R635" s="231"/>
      <c r="S635" s="160"/>
    </row>
    <row r="636" spans="2:19" s="115" customFormat="1" x14ac:dyDescent="0.2">
      <c r="B636" s="121"/>
      <c r="C636" s="121"/>
      <c r="D636" s="121"/>
      <c r="E636" s="121"/>
      <c r="F636" s="121"/>
      <c r="G636" s="258"/>
      <c r="H636" s="258"/>
      <c r="I636" s="257"/>
      <c r="J636" s="258"/>
      <c r="K636" s="258"/>
      <c r="L636" s="121"/>
      <c r="M636" s="258"/>
      <c r="N636" s="258"/>
      <c r="O636" s="258"/>
      <c r="P636" s="258"/>
      <c r="Q636" s="323"/>
      <c r="R636" s="231"/>
      <c r="S636" s="160"/>
    </row>
    <row r="637" spans="2:19" s="115" customFormat="1" x14ac:dyDescent="0.2">
      <c r="B637" s="121"/>
      <c r="C637" s="121"/>
      <c r="D637" s="121"/>
      <c r="E637" s="121"/>
      <c r="F637" s="121"/>
      <c r="G637" s="258"/>
      <c r="H637" s="258"/>
      <c r="I637" s="257"/>
      <c r="J637" s="258"/>
      <c r="K637" s="258"/>
      <c r="L637" s="121"/>
      <c r="M637" s="258"/>
      <c r="N637" s="258"/>
      <c r="O637" s="258"/>
      <c r="P637" s="258"/>
      <c r="Q637" s="323"/>
      <c r="R637" s="231"/>
      <c r="S637" s="160"/>
    </row>
    <row r="638" spans="2:19" s="115" customFormat="1" x14ac:dyDescent="0.2">
      <c r="B638" s="121"/>
      <c r="C638" s="121"/>
      <c r="D638" s="121"/>
      <c r="E638" s="121"/>
      <c r="F638" s="121"/>
      <c r="G638" s="258"/>
      <c r="H638" s="258"/>
      <c r="I638" s="257"/>
      <c r="J638" s="258"/>
      <c r="K638" s="258"/>
      <c r="L638" s="121"/>
      <c r="M638" s="258"/>
      <c r="N638" s="258"/>
      <c r="O638" s="258"/>
      <c r="P638" s="258"/>
      <c r="Q638" s="323"/>
      <c r="R638" s="231"/>
      <c r="S638" s="160"/>
    </row>
    <row r="639" spans="2:19" s="115" customFormat="1" x14ac:dyDescent="0.2">
      <c r="B639" s="121"/>
      <c r="C639" s="121"/>
      <c r="D639" s="121"/>
      <c r="E639" s="121"/>
      <c r="F639" s="121"/>
      <c r="G639" s="258"/>
      <c r="H639" s="258"/>
      <c r="I639" s="257"/>
      <c r="J639" s="258"/>
      <c r="K639" s="258"/>
      <c r="L639" s="121"/>
      <c r="M639" s="258"/>
      <c r="N639" s="258"/>
      <c r="O639" s="258"/>
      <c r="P639" s="258"/>
      <c r="Q639" s="323"/>
      <c r="R639" s="231"/>
      <c r="S639" s="160"/>
    </row>
    <row r="640" spans="2:19" s="115" customFormat="1" x14ac:dyDescent="0.2">
      <c r="B640" s="121"/>
      <c r="C640" s="121"/>
      <c r="D640" s="121"/>
      <c r="E640" s="121"/>
      <c r="F640" s="121"/>
      <c r="G640" s="258"/>
      <c r="H640" s="258"/>
      <c r="I640" s="257"/>
      <c r="J640" s="258"/>
      <c r="K640" s="258"/>
      <c r="L640" s="121"/>
      <c r="M640" s="258"/>
      <c r="N640" s="258"/>
      <c r="O640" s="258"/>
      <c r="P640" s="258"/>
      <c r="Q640" s="323"/>
      <c r="R640" s="231"/>
      <c r="S640" s="160"/>
    </row>
    <row r="641" spans="2:19" s="115" customFormat="1" x14ac:dyDescent="0.2">
      <c r="B641" s="121"/>
      <c r="C641" s="121"/>
      <c r="D641" s="121"/>
      <c r="E641" s="121"/>
      <c r="F641" s="121"/>
      <c r="G641" s="258"/>
      <c r="H641" s="258"/>
      <c r="I641" s="257"/>
      <c r="J641" s="258"/>
      <c r="K641" s="258"/>
      <c r="L641" s="121"/>
      <c r="M641" s="258"/>
      <c r="N641" s="258"/>
      <c r="O641" s="258"/>
      <c r="P641" s="258"/>
      <c r="Q641" s="323"/>
      <c r="R641" s="231"/>
      <c r="S641" s="160"/>
    </row>
    <row r="642" spans="2:19" s="115" customFormat="1" x14ac:dyDescent="0.2">
      <c r="B642" s="121"/>
      <c r="C642" s="121"/>
      <c r="D642" s="121"/>
      <c r="E642" s="121"/>
      <c r="F642" s="121"/>
      <c r="G642" s="258"/>
      <c r="H642" s="258"/>
      <c r="I642" s="257"/>
      <c r="J642" s="258"/>
      <c r="K642" s="258"/>
      <c r="L642" s="121"/>
      <c r="M642" s="258"/>
      <c r="N642" s="258"/>
      <c r="O642" s="258"/>
      <c r="P642" s="258"/>
      <c r="Q642" s="323"/>
      <c r="R642" s="231"/>
      <c r="S642" s="160"/>
    </row>
    <row r="643" spans="2:19" s="115" customFormat="1" x14ac:dyDescent="0.2">
      <c r="B643" s="121"/>
      <c r="C643" s="121"/>
      <c r="D643" s="121"/>
      <c r="E643" s="121"/>
      <c r="F643" s="121"/>
      <c r="G643" s="258"/>
      <c r="H643" s="258"/>
      <c r="I643" s="257"/>
      <c r="J643" s="258"/>
      <c r="K643" s="258"/>
      <c r="L643" s="121"/>
      <c r="M643" s="258"/>
      <c r="N643" s="258"/>
      <c r="O643" s="258"/>
      <c r="P643" s="258"/>
      <c r="Q643" s="323"/>
      <c r="R643" s="231"/>
      <c r="S643" s="160"/>
    </row>
    <row r="644" spans="2:19" s="115" customFormat="1" x14ac:dyDescent="0.2">
      <c r="B644" s="121"/>
      <c r="C644" s="121"/>
      <c r="D644" s="121"/>
      <c r="E644" s="121"/>
      <c r="F644" s="121"/>
      <c r="G644" s="258"/>
      <c r="H644" s="258"/>
      <c r="I644" s="257"/>
      <c r="J644" s="258"/>
      <c r="K644" s="258"/>
      <c r="L644" s="121"/>
      <c r="M644" s="258"/>
      <c r="N644" s="258"/>
      <c r="O644" s="258"/>
      <c r="P644" s="258"/>
      <c r="Q644" s="323"/>
      <c r="R644" s="231"/>
      <c r="S644" s="160"/>
    </row>
    <row r="645" spans="2:19" s="115" customFormat="1" x14ac:dyDescent="0.2">
      <c r="B645" s="121"/>
      <c r="C645" s="121"/>
      <c r="D645" s="121"/>
      <c r="E645" s="121"/>
      <c r="F645" s="121"/>
      <c r="G645" s="258"/>
      <c r="H645" s="258"/>
      <c r="I645" s="257"/>
      <c r="J645" s="258"/>
      <c r="K645" s="258"/>
      <c r="L645" s="121"/>
      <c r="M645" s="258"/>
      <c r="N645" s="258"/>
      <c r="O645" s="258"/>
      <c r="P645" s="258"/>
      <c r="Q645" s="323"/>
      <c r="R645" s="231"/>
      <c r="S645" s="160"/>
    </row>
    <row r="646" spans="2:19" s="115" customFormat="1" x14ac:dyDescent="0.2">
      <c r="B646" s="121"/>
      <c r="C646" s="121"/>
      <c r="D646" s="121"/>
      <c r="E646" s="121"/>
      <c r="F646" s="121"/>
      <c r="G646" s="258"/>
      <c r="H646" s="258"/>
      <c r="I646" s="257"/>
      <c r="J646" s="258"/>
      <c r="K646" s="258"/>
      <c r="L646" s="121"/>
      <c r="M646" s="258"/>
      <c r="N646" s="258"/>
      <c r="O646" s="258"/>
      <c r="P646" s="258"/>
      <c r="Q646" s="323"/>
      <c r="R646" s="231"/>
      <c r="S646" s="160"/>
    </row>
    <row r="647" spans="2:19" s="115" customFormat="1" x14ac:dyDescent="0.2">
      <c r="B647" s="121"/>
      <c r="C647" s="121"/>
      <c r="D647" s="121"/>
      <c r="E647" s="121"/>
      <c r="F647" s="121"/>
      <c r="G647" s="258"/>
      <c r="H647" s="258"/>
      <c r="I647" s="257"/>
      <c r="J647" s="258"/>
      <c r="K647" s="258"/>
      <c r="L647" s="121"/>
      <c r="M647" s="258"/>
      <c r="N647" s="258"/>
      <c r="O647" s="258"/>
      <c r="P647" s="258"/>
      <c r="Q647" s="323"/>
      <c r="R647" s="231"/>
      <c r="S647" s="160"/>
    </row>
    <row r="648" spans="2:19" s="115" customFormat="1" x14ac:dyDescent="0.2">
      <c r="B648" s="121"/>
      <c r="C648" s="121"/>
      <c r="D648" s="121"/>
      <c r="E648" s="121"/>
      <c r="F648" s="121"/>
      <c r="G648" s="258"/>
      <c r="H648" s="258"/>
      <c r="I648" s="257"/>
      <c r="J648" s="258"/>
      <c r="K648" s="258"/>
      <c r="L648" s="121"/>
      <c r="M648" s="258"/>
      <c r="N648" s="258"/>
      <c r="O648" s="258"/>
      <c r="P648" s="258"/>
      <c r="Q648" s="323"/>
      <c r="R648" s="231"/>
      <c r="S648" s="160"/>
    </row>
    <row r="649" spans="2:19" s="115" customFormat="1" x14ac:dyDescent="0.2">
      <c r="B649" s="121"/>
      <c r="C649" s="121"/>
      <c r="D649" s="121"/>
      <c r="E649" s="121"/>
      <c r="F649" s="121"/>
      <c r="G649" s="258"/>
      <c r="H649" s="258"/>
      <c r="I649" s="257"/>
      <c r="J649" s="258"/>
      <c r="K649" s="258"/>
      <c r="L649" s="121"/>
      <c r="M649" s="258"/>
      <c r="N649" s="258"/>
      <c r="O649" s="258"/>
      <c r="P649" s="258"/>
      <c r="Q649" s="323"/>
      <c r="R649" s="231"/>
      <c r="S649" s="160"/>
    </row>
    <row r="650" spans="2:19" s="115" customFormat="1" x14ac:dyDescent="0.2">
      <c r="B650" s="121"/>
      <c r="C650" s="121"/>
      <c r="D650" s="121"/>
      <c r="E650" s="121"/>
      <c r="F650" s="121"/>
      <c r="G650" s="258"/>
      <c r="H650" s="258"/>
      <c r="I650" s="257"/>
      <c r="J650" s="258"/>
      <c r="K650" s="258"/>
      <c r="L650" s="121"/>
      <c r="M650" s="258"/>
      <c r="N650" s="258"/>
      <c r="O650" s="258"/>
      <c r="P650" s="258"/>
      <c r="Q650" s="323"/>
      <c r="R650" s="231"/>
      <c r="S650" s="160"/>
    </row>
    <row r="651" spans="2:19" s="115" customFormat="1" x14ac:dyDescent="0.2">
      <c r="B651" s="121"/>
      <c r="C651" s="121"/>
      <c r="D651" s="121"/>
      <c r="E651" s="121"/>
      <c r="F651" s="121"/>
      <c r="G651" s="258"/>
      <c r="H651" s="258"/>
      <c r="I651" s="257"/>
      <c r="J651" s="258"/>
      <c r="K651" s="258"/>
      <c r="L651" s="121"/>
      <c r="M651" s="258"/>
      <c r="N651" s="258"/>
      <c r="O651" s="258"/>
      <c r="P651" s="258"/>
      <c r="Q651" s="323"/>
      <c r="R651" s="231"/>
      <c r="S651" s="160"/>
    </row>
    <row r="652" spans="2:19" s="115" customFormat="1" x14ac:dyDescent="0.2">
      <c r="B652" s="121"/>
      <c r="C652" s="121"/>
      <c r="D652" s="121"/>
      <c r="E652" s="121"/>
      <c r="F652" s="121"/>
      <c r="G652" s="258"/>
      <c r="H652" s="258"/>
      <c r="I652" s="257"/>
      <c r="J652" s="258"/>
      <c r="K652" s="258"/>
      <c r="L652" s="121"/>
      <c r="M652" s="258"/>
      <c r="N652" s="258"/>
      <c r="O652" s="258"/>
      <c r="P652" s="258"/>
      <c r="Q652" s="323"/>
      <c r="R652" s="231"/>
      <c r="S652" s="160"/>
    </row>
    <row r="653" spans="2:19" s="115" customFormat="1" x14ac:dyDescent="0.2">
      <c r="B653" s="121"/>
      <c r="C653" s="121"/>
      <c r="D653" s="121"/>
      <c r="E653" s="121"/>
      <c r="F653" s="121"/>
      <c r="G653" s="258"/>
      <c r="H653" s="258"/>
      <c r="I653" s="257"/>
      <c r="J653" s="258"/>
      <c r="K653" s="258"/>
      <c r="L653" s="121"/>
      <c r="M653" s="258"/>
      <c r="N653" s="258"/>
      <c r="O653" s="258"/>
      <c r="P653" s="258"/>
      <c r="Q653" s="323"/>
      <c r="R653" s="231"/>
      <c r="S653" s="160"/>
    </row>
    <row r="654" spans="2:19" s="115" customFormat="1" x14ac:dyDescent="0.2">
      <c r="B654" s="121"/>
      <c r="C654" s="121"/>
      <c r="D654" s="121"/>
      <c r="E654" s="121"/>
      <c r="F654" s="121"/>
      <c r="G654" s="258"/>
      <c r="H654" s="258"/>
      <c r="I654" s="257"/>
      <c r="J654" s="258"/>
      <c r="K654" s="258"/>
      <c r="L654" s="121"/>
      <c r="M654" s="258"/>
      <c r="N654" s="258"/>
      <c r="O654" s="258"/>
      <c r="P654" s="258"/>
      <c r="Q654" s="323"/>
      <c r="R654" s="231"/>
      <c r="S654" s="160"/>
    </row>
    <row r="655" spans="2:19" s="115" customFormat="1" x14ac:dyDescent="0.2">
      <c r="B655" s="121"/>
      <c r="C655" s="121"/>
      <c r="D655" s="121"/>
      <c r="E655" s="121"/>
      <c r="F655" s="121"/>
      <c r="G655" s="258"/>
      <c r="H655" s="258"/>
      <c r="I655" s="257"/>
      <c r="J655" s="258"/>
      <c r="K655" s="258"/>
      <c r="L655" s="121"/>
      <c r="M655" s="258"/>
      <c r="N655" s="258"/>
      <c r="O655" s="258"/>
      <c r="P655" s="258"/>
      <c r="Q655" s="323"/>
      <c r="R655" s="231"/>
      <c r="S655" s="160"/>
    </row>
    <row r="656" spans="2:19" s="115" customFormat="1" x14ac:dyDescent="0.2">
      <c r="B656" s="121"/>
      <c r="C656" s="121"/>
      <c r="D656" s="121"/>
      <c r="E656" s="121"/>
      <c r="F656" s="121"/>
      <c r="G656" s="258"/>
      <c r="H656" s="258"/>
      <c r="I656" s="257"/>
      <c r="J656" s="258"/>
      <c r="K656" s="258"/>
      <c r="L656" s="121"/>
      <c r="M656" s="258"/>
      <c r="N656" s="258"/>
      <c r="O656" s="258"/>
      <c r="P656" s="258"/>
      <c r="Q656" s="323"/>
      <c r="R656" s="231"/>
      <c r="S656" s="160"/>
    </row>
    <row r="657" spans="2:19" s="115" customFormat="1" x14ac:dyDescent="0.2">
      <c r="B657" s="121"/>
      <c r="C657" s="121"/>
      <c r="D657" s="121"/>
      <c r="E657" s="121"/>
      <c r="F657" s="121"/>
      <c r="G657" s="258"/>
      <c r="H657" s="258"/>
      <c r="I657" s="257"/>
      <c r="J657" s="258"/>
      <c r="K657" s="258"/>
      <c r="L657" s="121"/>
      <c r="M657" s="258"/>
      <c r="N657" s="258"/>
      <c r="O657" s="258"/>
      <c r="P657" s="258"/>
      <c r="Q657" s="323"/>
      <c r="R657" s="231"/>
      <c r="S657" s="160"/>
    </row>
    <row r="658" spans="2:19" s="115" customFormat="1" x14ac:dyDescent="0.2">
      <c r="B658" s="121"/>
      <c r="C658" s="121"/>
      <c r="D658" s="121"/>
      <c r="E658" s="121"/>
      <c r="F658" s="121"/>
      <c r="G658" s="258"/>
      <c r="H658" s="258"/>
      <c r="I658" s="257"/>
      <c r="J658" s="258"/>
      <c r="K658" s="258"/>
      <c r="L658" s="121"/>
      <c r="M658" s="258"/>
      <c r="N658" s="258"/>
      <c r="O658" s="258"/>
      <c r="P658" s="258"/>
      <c r="Q658" s="323"/>
      <c r="R658" s="231"/>
      <c r="S658" s="160"/>
    </row>
    <row r="659" spans="2:19" s="115" customFormat="1" x14ac:dyDescent="0.2">
      <c r="B659" s="121"/>
      <c r="C659" s="121"/>
      <c r="D659" s="121"/>
      <c r="E659" s="121"/>
      <c r="F659" s="121"/>
      <c r="G659" s="258"/>
      <c r="H659" s="258"/>
      <c r="I659" s="257"/>
      <c r="J659" s="258"/>
      <c r="K659" s="258"/>
      <c r="L659" s="121"/>
      <c r="M659" s="258"/>
      <c r="N659" s="258"/>
      <c r="O659" s="258"/>
      <c r="P659" s="258"/>
      <c r="Q659" s="323"/>
      <c r="R659" s="231"/>
      <c r="S659" s="160"/>
    </row>
    <row r="660" spans="2:19" s="115" customFormat="1" x14ac:dyDescent="0.2">
      <c r="B660" s="121"/>
      <c r="C660" s="121"/>
      <c r="D660" s="121"/>
      <c r="E660" s="121"/>
      <c r="F660" s="121"/>
      <c r="G660" s="258"/>
      <c r="H660" s="258"/>
      <c r="I660" s="257"/>
      <c r="J660" s="258"/>
      <c r="K660" s="258"/>
      <c r="L660" s="121"/>
      <c r="M660" s="258"/>
      <c r="N660" s="258"/>
      <c r="O660" s="258"/>
      <c r="P660" s="258"/>
      <c r="Q660" s="323"/>
      <c r="R660" s="231"/>
      <c r="S660" s="160"/>
    </row>
    <row r="661" spans="2:19" s="115" customFormat="1" x14ac:dyDescent="0.2">
      <c r="B661" s="121"/>
      <c r="C661" s="121"/>
      <c r="D661" s="121"/>
      <c r="E661" s="121"/>
      <c r="F661" s="121"/>
      <c r="G661" s="258"/>
      <c r="H661" s="258"/>
      <c r="I661" s="257"/>
      <c r="J661" s="258"/>
      <c r="K661" s="258"/>
      <c r="L661" s="121"/>
      <c r="M661" s="258"/>
      <c r="N661" s="258"/>
      <c r="O661" s="258"/>
      <c r="P661" s="258"/>
      <c r="Q661" s="323"/>
      <c r="R661" s="231"/>
      <c r="S661" s="160"/>
    </row>
    <row r="662" spans="2:19" s="115" customFormat="1" x14ac:dyDescent="0.2">
      <c r="B662" s="121"/>
      <c r="C662" s="121"/>
      <c r="D662" s="121"/>
      <c r="E662" s="121"/>
      <c r="F662" s="121"/>
      <c r="G662" s="258"/>
      <c r="H662" s="258"/>
      <c r="I662" s="257"/>
      <c r="J662" s="258"/>
      <c r="K662" s="258"/>
      <c r="L662" s="121"/>
      <c r="M662" s="258"/>
      <c r="N662" s="258"/>
      <c r="O662" s="258"/>
      <c r="P662" s="258"/>
      <c r="Q662" s="323"/>
      <c r="R662" s="231"/>
      <c r="S662" s="160"/>
    </row>
    <row r="663" spans="2:19" s="115" customFormat="1" x14ac:dyDescent="0.2">
      <c r="B663" s="121"/>
      <c r="C663" s="121"/>
      <c r="D663" s="121"/>
      <c r="E663" s="121"/>
      <c r="F663" s="121"/>
      <c r="G663" s="258"/>
      <c r="H663" s="258"/>
      <c r="I663" s="257"/>
      <c r="J663" s="258"/>
      <c r="K663" s="258"/>
      <c r="L663" s="121"/>
      <c r="M663" s="258"/>
      <c r="N663" s="258"/>
      <c r="O663" s="258"/>
      <c r="P663" s="258"/>
      <c r="Q663" s="323"/>
      <c r="R663" s="231"/>
      <c r="S663" s="160"/>
    </row>
    <row r="664" spans="2:19" s="115" customFormat="1" x14ac:dyDescent="0.2">
      <c r="B664" s="121"/>
      <c r="C664" s="121"/>
      <c r="D664" s="121"/>
      <c r="E664" s="121"/>
      <c r="F664" s="121"/>
      <c r="G664" s="258"/>
      <c r="H664" s="258"/>
      <c r="I664" s="257"/>
      <c r="J664" s="258"/>
      <c r="K664" s="258"/>
      <c r="L664" s="121"/>
      <c r="M664" s="258"/>
      <c r="N664" s="258"/>
      <c r="O664" s="258"/>
      <c r="P664" s="258"/>
      <c r="Q664" s="323"/>
      <c r="R664" s="231"/>
      <c r="S664" s="160"/>
    </row>
    <row r="665" spans="2:19" s="115" customFormat="1" x14ac:dyDescent="0.2">
      <c r="B665" s="121"/>
      <c r="C665" s="121"/>
      <c r="D665" s="121"/>
      <c r="E665" s="121"/>
      <c r="F665" s="121"/>
      <c r="G665" s="258"/>
      <c r="H665" s="258"/>
      <c r="I665" s="257"/>
      <c r="J665" s="258"/>
      <c r="K665" s="258"/>
      <c r="L665" s="121"/>
      <c r="M665" s="258"/>
      <c r="N665" s="258"/>
      <c r="O665" s="258"/>
      <c r="P665" s="258"/>
      <c r="Q665" s="323"/>
      <c r="R665" s="231"/>
      <c r="S665" s="160"/>
    </row>
    <row r="666" spans="2:19" s="115" customFormat="1" x14ac:dyDescent="0.2">
      <c r="B666" s="121"/>
      <c r="C666" s="121"/>
      <c r="D666" s="121"/>
      <c r="E666" s="121"/>
      <c r="F666" s="121"/>
      <c r="G666" s="258"/>
      <c r="H666" s="258"/>
      <c r="I666" s="257"/>
      <c r="J666" s="258"/>
      <c r="K666" s="258"/>
      <c r="L666" s="121"/>
      <c r="M666" s="258"/>
      <c r="N666" s="258"/>
      <c r="O666" s="258"/>
      <c r="P666" s="258"/>
      <c r="Q666" s="323"/>
      <c r="R666" s="231"/>
      <c r="S666" s="160"/>
    </row>
    <row r="667" spans="2:19" s="115" customFormat="1" x14ac:dyDescent="0.2">
      <c r="B667" s="121"/>
      <c r="C667" s="121"/>
      <c r="D667" s="121"/>
      <c r="E667" s="121"/>
      <c r="F667" s="121"/>
      <c r="G667" s="258"/>
      <c r="H667" s="258"/>
      <c r="I667" s="257"/>
      <c r="J667" s="258"/>
      <c r="K667" s="258"/>
      <c r="L667" s="121"/>
      <c r="M667" s="258"/>
      <c r="N667" s="258"/>
      <c r="O667" s="258"/>
      <c r="P667" s="258"/>
      <c r="Q667" s="323"/>
      <c r="R667" s="231"/>
      <c r="S667" s="160"/>
    </row>
    <row r="668" spans="2:19" s="115" customFormat="1" x14ac:dyDescent="0.2">
      <c r="B668" s="121"/>
      <c r="C668" s="121"/>
      <c r="D668" s="121"/>
      <c r="E668" s="121"/>
      <c r="F668" s="121"/>
      <c r="G668" s="258"/>
      <c r="H668" s="258"/>
      <c r="I668" s="257"/>
      <c r="J668" s="258"/>
      <c r="K668" s="258"/>
      <c r="L668" s="121"/>
      <c r="M668" s="258"/>
      <c r="N668" s="258"/>
      <c r="O668" s="258"/>
      <c r="P668" s="258"/>
      <c r="Q668" s="323"/>
      <c r="R668" s="231"/>
      <c r="S668" s="160"/>
    </row>
    <row r="669" spans="2:19" s="115" customFormat="1" x14ac:dyDescent="0.2">
      <c r="B669" s="121"/>
      <c r="C669" s="121"/>
      <c r="D669" s="121"/>
      <c r="E669" s="121"/>
      <c r="F669" s="121"/>
      <c r="G669" s="258"/>
      <c r="H669" s="258"/>
      <c r="I669" s="257"/>
      <c r="J669" s="258"/>
      <c r="K669" s="258"/>
      <c r="L669" s="121"/>
      <c r="M669" s="258"/>
      <c r="N669" s="258"/>
      <c r="O669" s="258"/>
      <c r="P669" s="258"/>
      <c r="Q669" s="323"/>
      <c r="R669" s="231"/>
      <c r="S669" s="160"/>
    </row>
    <row r="670" spans="2:19" s="115" customFormat="1" x14ac:dyDescent="0.2">
      <c r="B670" s="121"/>
      <c r="C670" s="121"/>
      <c r="D670" s="121"/>
      <c r="E670" s="121"/>
      <c r="F670" s="121"/>
      <c r="G670" s="258"/>
      <c r="H670" s="258"/>
      <c r="I670" s="257"/>
      <c r="J670" s="258"/>
      <c r="K670" s="258"/>
      <c r="L670" s="121"/>
      <c r="M670" s="258"/>
      <c r="N670" s="258"/>
      <c r="O670" s="258"/>
      <c r="P670" s="258"/>
      <c r="Q670" s="323"/>
      <c r="R670" s="231"/>
      <c r="S670" s="160"/>
    </row>
    <row r="671" spans="2:19" s="115" customFormat="1" x14ac:dyDescent="0.2">
      <c r="B671" s="121"/>
      <c r="C671" s="121"/>
      <c r="D671" s="121"/>
      <c r="E671" s="121"/>
      <c r="F671" s="121"/>
      <c r="G671" s="258"/>
      <c r="H671" s="258"/>
      <c r="I671" s="257"/>
      <c r="J671" s="258"/>
      <c r="K671" s="258"/>
      <c r="L671" s="121"/>
      <c r="M671" s="258"/>
      <c r="N671" s="258"/>
      <c r="O671" s="258"/>
      <c r="P671" s="258"/>
      <c r="Q671" s="323"/>
      <c r="R671" s="231"/>
      <c r="S671" s="160"/>
    </row>
    <row r="672" spans="2:19" s="115" customFormat="1" x14ac:dyDescent="0.2">
      <c r="B672" s="121"/>
      <c r="C672" s="121"/>
      <c r="D672" s="121"/>
      <c r="E672" s="121"/>
      <c r="F672" s="121"/>
      <c r="G672" s="258"/>
      <c r="H672" s="258"/>
      <c r="I672" s="257"/>
      <c r="J672" s="258"/>
      <c r="K672" s="258"/>
      <c r="L672" s="121"/>
      <c r="M672" s="258"/>
      <c r="N672" s="258"/>
      <c r="O672" s="258"/>
      <c r="P672" s="258"/>
      <c r="Q672" s="323"/>
      <c r="R672" s="231"/>
      <c r="S672" s="160"/>
    </row>
    <row r="673" spans="2:19" s="115" customFormat="1" x14ac:dyDescent="0.2">
      <c r="B673" s="121"/>
      <c r="C673" s="121"/>
      <c r="D673" s="121"/>
      <c r="E673" s="121"/>
      <c r="F673" s="121"/>
      <c r="G673" s="258"/>
      <c r="H673" s="258"/>
      <c r="I673" s="257"/>
      <c r="J673" s="258"/>
      <c r="K673" s="258"/>
      <c r="L673" s="121"/>
      <c r="M673" s="258"/>
      <c r="N673" s="258"/>
      <c r="O673" s="258"/>
      <c r="P673" s="258"/>
      <c r="Q673" s="323"/>
      <c r="R673" s="231"/>
      <c r="S673" s="160"/>
    </row>
    <row r="674" spans="2:19" s="115" customFormat="1" x14ac:dyDescent="0.2">
      <c r="B674" s="121"/>
      <c r="C674" s="121"/>
      <c r="D674" s="121"/>
      <c r="E674" s="121"/>
      <c r="F674" s="121"/>
      <c r="G674" s="258"/>
      <c r="H674" s="258"/>
      <c r="I674" s="257"/>
      <c r="J674" s="258"/>
      <c r="K674" s="258"/>
      <c r="L674" s="121"/>
      <c r="M674" s="258"/>
      <c r="N674" s="258"/>
      <c r="O674" s="258"/>
      <c r="P674" s="258"/>
      <c r="Q674" s="323"/>
      <c r="R674" s="231"/>
      <c r="S674" s="160"/>
    </row>
    <row r="675" spans="2:19" s="115" customFormat="1" x14ac:dyDescent="0.2">
      <c r="B675" s="121"/>
      <c r="C675" s="121"/>
      <c r="D675" s="121"/>
      <c r="E675" s="121"/>
      <c r="F675" s="121"/>
      <c r="G675" s="258"/>
      <c r="H675" s="258"/>
      <c r="I675" s="257"/>
      <c r="J675" s="258"/>
      <c r="K675" s="258"/>
      <c r="L675" s="121"/>
      <c r="M675" s="258"/>
      <c r="N675" s="258"/>
      <c r="O675" s="258"/>
      <c r="P675" s="258"/>
      <c r="Q675" s="323"/>
      <c r="R675" s="231"/>
      <c r="S675" s="160"/>
    </row>
    <row r="676" spans="2:19" s="115" customFormat="1" x14ac:dyDescent="0.2">
      <c r="B676" s="121"/>
      <c r="C676" s="121"/>
      <c r="D676" s="121"/>
      <c r="E676" s="121"/>
      <c r="F676" s="121"/>
      <c r="G676" s="258"/>
      <c r="H676" s="258"/>
      <c r="I676" s="257"/>
      <c r="J676" s="258"/>
      <c r="K676" s="258"/>
      <c r="L676" s="121"/>
      <c r="M676" s="258"/>
      <c r="N676" s="258"/>
      <c r="O676" s="258"/>
      <c r="P676" s="258"/>
      <c r="Q676" s="323"/>
      <c r="R676" s="231"/>
      <c r="S676" s="160"/>
    </row>
    <row r="677" spans="2:19" s="115" customFormat="1" x14ac:dyDescent="0.2">
      <c r="B677" s="121"/>
      <c r="C677" s="121"/>
      <c r="D677" s="121"/>
      <c r="E677" s="121"/>
      <c r="F677" s="121"/>
      <c r="G677" s="258"/>
      <c r="H677" s="258"/>
      <c r="I677" s="257"/>
      <c r="J677" s="258"/>
      <c r="K677" s="258"/>
      <c r="L677" s="121"/>
      <c r="M677" s="258"/>
      <c r="N677" s="258"/>
      <c r="O677" s="258"/>
      <c r="P677" s="258"/>
      <c r="Q677" s="323"/>
      <c r="R677" s="231"/>
      <c r="S677" s="160"/>
    </row>
    <row r="678" spans="2:19" s="115" customFormat="1" x14ac:dyDescent="0.2">
      <c r="B678" s="121"/>
      <c r="C678" s="121"/>
      <c r="D678" s="121"/>
      <c r="E678" s="121"/>
      <c r="F678" s="121"/>
      <c r="G678" s="258"/>
      <c r="H678" s="258"/>
      <c r="I678" s="257"/>
      <c r="J678" s="258"/>
      <c r="K678" s="258"/>
      <c r="L678" s="121"/>
      <c r="M678" s="258"/>
      <c r="N678" s="258"/>
      <c r="O678" s="258"/>
      <c r="P678" s="258"/>
      <c r="Q678" s="323"/>
      <c r="R678" s="231"/>
      <c r="S678" s="160"/>
    </row>
    <row r="679" spans="2:19" s="115" customFormat="1" x14ac:dyDescent="0.2">
      <c r="B679" s="121"/>
      <c r="C679" s="121"/>
      <c r="D679" s="121"/>
      <c r="E679" s="121"/>
      <c r="F679" s="121"/>
      <c r="G679" s="258"/>
      <c r="H679" s="258"/>
      <c r="I679" s="257"/>
      <c r="J679" s="258"/>
      <c r="K679" s="258"/>
      <c r="L679" s="121"/>
      <c r="M679" s="258"/>
      <c r="N679" s="258"/>
      <c r="O679" s="258"/>
      <c r="P679" s="258"/>
      <c r="Q679" s="323"/>
      <c r="R679" s="231"/>
      <c r="S679" s="160"/>
    </row>
    <row r="680" spans="2:19" s="115" customFormat="1" x14ac:dyDescent="0.2">
      <c r="B680" s="121"/>
      <c r="C680" s="121"/>
      <c r="D680" s="121"/>
      <c r="E680" s="121"/>
      <c r="F680" s="121"/>
      <c r="G680" s="258"/>
      <c r="H680" s="258"/>
      <c r="I680" s="257"/>
      <c r="J680" s="258"/>
      <c r="K680" s="258"/>
      <c r="L680" s="121"/>
      <c r="M680" s="258"/>
      <c r="N680" s="258"/>
      <c r="O680" s="258"/>
      <c r="P680" s="258"/>
      <c r="Q680" s="323"/>
      <c r="R680" s="231"/>
      <c r="S680" s="160"/>
    </row>
    <row r="681" spans="2:19" s="115" customFormat="1" x14ac:dyDescent="0.2">
      <c r="B681" s="121"/>
      <c r="C681" s="121"/>
      <c r="D681" s="121"/>
      <c r="E681" s="121"/>
      <c r="F681" s="121"/>
      <c r="G681" s="258"/>
      <c r="H681" s="258"/>
      <c r="I681" s="257"/>
      <c r="J681" s="258"/>
      <c r="K681" s="258"/>
      <c r="L681" s="121"/>
      <c r="M681" s="258"/>
      <c r="N681" s="258"/>
      <c r="O681" s="258"/>
      <c r="P681" s="258"/>
      <c r="Q681" s="323"/>
      <c r="R681" s="231"/>
      <c r="S681" s="160"/>
    </row>
    <row r="682" spans="2:19" s="115" customFormat="1" x14ac:dyDescent="0.2">
      <c r="B682" s="121"/>
      <c r="C682" s="121"/>
      <c r="D682" s="121"/>
      <c r="E682" s="121"/>
      <c r="F682" s="121"/>
      <c r="G682" s="258"/>
      <c r="H682" s="258"/>
      <c r="I682" s="257"/>
      <c r="J682" s="258"/>
      <c r="K682" s="258"/>
      <c r="L682" s="121"/>
      <c r="M682" s="258"/>
      <c r="N682" s="258"/>
      <c r="O682" s="258"/>
      <c r="P682" s="258"/>
      <c r="Q682" s="323"/>
      <c r="R682" s="231"/>
      <c r="S682" s="160"/>
    </row>
    <row r="683" spans="2:19" s="115" customFormat="1" x14ac:dyDescent="0.2">
      <c r="B683" s="121"/>
      <c r="C683" s="121"/>
      <c r="D683" s="121"/>
      <c r="E683" s="121"/>
      <c r="F683" s="121"/>
      <c r="G683" s="258"/>
      <c r="H683" s="258"/>
      <c r="I683" s="257"/>
      <c r="J683" s="258"/>
      <c r="K683" s="258"/>
      <c r="L683" s="121"/>
      <c r="M683" s="258"/>
      <c r="N683" s="258"/>
      <c r="O683" s="258"/>
      <c r="P683" s="258"/>
      <c r="Q683" s="323"/>
      <c r="R683" s="231"/>
      <c r="S683" s="160"/>
    </row>
    <row r="684" spans="2:19" s="115" customFormat="1" x14ac:dyDescent="0.2">
      <c r="B684" s="121"/>
      <c r="C684" s="121"/>
      <c r="D684" s="121"/>
      <c r="E684" s="121"/>
      <c r="F684" s="121"/>
      <c r="G684" s="258"/>
      <c r="H684" s="258"/>
      <c r="I684" s="257"/>
      <c r="J684" s="258"/>
      <c r="K684" s="258"/>
      <c r="L684" s="121"/>
      <c r="M684" s="258"/>
      <c r="N684" s="258"/>
      <c r="O684" s="258"/>
      <c r="P684" s="258"/>
      <c r="Q684" s="323"/>
      <c r="R684" s="231"/>
      <c r="S684" s="160"/>
    </row>
    <row r="685" spans="2:19" s="115" customFormat="1" x14ac:dyDescent="0.2">
      <c r="B685" s="121"/>
      <c r="C685" s="121"/>
      <c r="D685" s="121"/>
      <c r="E685" s="121"/>
      <c r="F685" s="121"/>
      <c r="G685" s="258"/>
      <c r="H685" s="258"/>
      <c r="I685" s="257"/>
      <c r="J685" s="258"/>
      <c r="K685" s="258"/>
      <c r="L685" s="121"/>
      <c r="M685" s="258"/>
      <c r="N685" s="258"/>
      <c r="O685" s="258"/>
      <c r="P685" s="258"/>
      <c r="Q685" s="323"/>
      <c r="R685" s="231"/>
      <c r="S685" s="160"/>
    </row>
    <row r="686" spans="2:19" s="115" customFormat="1" x14ac:dyDescent="0.2">
      <c r="B686" s="121"/>
      <c r="C686" s="121"/>
      <c r="D686" s="121"/>
      <c r="E686" s="121"/>
      <c r="F686" s="121"/>
      <c r="G686" s="258"/>
      <c r="H686" s="258"/>
      <c r="I686" s="257"/>
      <c r="J686" s="258"/>
      <c r="K686" s="258"/>
      <c r="L686" s="121"/>
      <c r="M686" s="258"/>
      <c r="N686" s="258"/>
      <c r="O686" s="258"/>
      <c r="P686" s="258"/>
      <c r="Q686" s="323"/>
      <c r="R686" s="231"/>
      <c r="S686" s="160"/>
    </row>
    <row r="687" spans="2:19" s="115" customFormat="1" x14ac:dyDescent="0.2">
      <c r="B687" s="121"/>
      <c r="C687" s="121"/>
      <c r="D687" s="121"/>
      <c r="E687" s="121"/>
      <c r="F687" s="121"/>
      <c r="G687" s="258"/>
      <c r="H687" s="258"/>
      <c r="I687" s="257"/>
      <c r="J687" s="258"/>
      <c r="K687" s="258"/>
      <c r="L687" s="121"/>
      <c r="M687" s="258"/>
      <c r="N687" s="258"/>
      <c r="O687" s="258"/>
      <c r="P687" s="258"/>
      <c r="Q687" s="323"/>
      <c r="R687" s="231"/>
      <c r="S687" s="160"/>
    </row>
    <row r="688" spans="2:19" s="115" customFormat="1" x14ac:dyDescent="0.2">
      <c r="B688" s="121"/>
      <c r="C688" s="121"/>
      <c r="D688" s="121"/>
      <c r="E688" s="121"/>
      <c r="F688" s="121"/>
      <c r="G688" s="258"/>
      <c r="H688" s="258"/>
      <c r="I688" s="257"/>
      <c r="J688" s="258"/>
      <c r="K688" s="258"/>
      <c r="L688" s="121"/>
      <c r="M688" s="258"/>
      <c r="N688" s="258"/>
      <c r="O688" s="258"/>
      <c r="P688" s="258"/>
      <c r="Q688" s="323"/>
      <c r="R688" s="231"/>
      <c r="S688" s="160"/>
    </row>
    <row r="689" spans="2:19" s="115" customFormat="1" x14ac:dyDescent="0.2">
      <c r="B689" s="121"/>
      <c r="C689" s="121"/>
      <c r="D689" s="121"/>
      <c r="E689" s="121"/>
      <c r="F689" s="121"/>
      <c r="G689" s="258"/>
      <c r="H689" s="258"/>
      <c r="I689" s="257"/>
      <c r="J689" s="258"/>
      <c r="K689" s="258"/>
      <c r="L689" s="121"/>
      <c r="M689" s="258"/>
      <c r="N689" s="258"/>
      <c r="O689" s="258"/>
      <c r="P689" s="258"/>
      <c r="Q689" s="323"/>
      <c r="R689" s="231"/>
      <c r="S689" s="160"/>
    </row>
    <row r="690" spans="2:19" s="115" customFormat="1" x14ac:dyDescent="0.2">
      <c r="B690" s="121"/>
      <c r="C690" s="121"/>
      <c r="D690" s="121"/>
      <c r="E690" s="121"/>
      <c r="F690" s="121"/>
      <c r="G690" s="258"/>
      <c r="H690" s="258"/>
      <c r="I690" s="257"/>
      <c r="J690" s="258"/>
      <c r="K690" s="258"/>
      <c r="L690" s="121"/>
      <c r="M690" s="258"/>
      <c r="N690" s="258"/>
      <c r="O690" s="258"/>
      <c r="P690" s="258"/>
      <c r="Q690" s="323"/>
      <c r="R690" s="231"/>
      <c r="S690" s="160"/>
    </row>
    <row r="691" spans="2:19" s="115" customFormat="1" x14ac:dyDescent="0.2">
      <c r="B691" s="121"/>
      <c r="C691" s="121"/>
      <c r="D691" s="121"/>
      <c r="E691" s="121"/>
      <c r="F691" s="121"/>
      <c r="G691" s="258"/>
      <c r="H691" s="258"/>
      <c r="I691" s="257"/>
      <c r="J691" s="258"/>
      <c r="K691" s="258"/>
      <c r="L691" s="121"/>
      <c r="M691" s="258"/>
      <c r="N691" s="258"/>
      <c r="O691" s="258"/>
      <c r="P691" s="258"/>
      <c r="Q691" s="323"/>
      <c r="R691" s="231"/>
      <c r="S691" s="160"/>
    </row>
    <row r="692" spans="2:19" s="115" customFormat="1" x14ac:dyDescent="0.2">
      <c r="B692" s="121"/>
      <c r="C692" s="121"/>
      <c r="D692" s="121"/>
      <c r="E692" s="121"/>
      <c r="F692" s="121"/>
      <c r="G692" s="258"/>
      <c r="H692" s="258"/>
      <c r="I692" s="257"/>
      <c r="J692" s="258"/>
      <c r="K692" s="258"/>
      <c r="L692" s="121"/>
      <c r="M692" s="258"/>
      <c r="N692" s="258"/>
      <c r="O692" s="258"/>
      <c r="P692" s="258"/>
      <c r="Q692" s="323"/>
      <c r="R692" s="231"/>
      <c r="S692" s="160"/>
    </row>
    <row r="693" spans="2:19" s="115" customFormat="1" x14ac:dyDescent="0.2">
      <c r="B693" s="121"/>
      <c r="C693" s="121"/>
      <c r="D693" s="121"/>
      <c r="E693" s="121"/>
      <c r="F693" s="121"/>
      <c r="G693" s="258"/>
      <c r="H693" s="258"/>
      <c r="I693" s="257"/>
      <c r="J693" s="258"/>
      <c r="K693" s="258"/>
      <c r="L693" s="121"/>
      <c r="M693" s="258"/>
      <c r="N693" s="258"/>
      <c r="O693" s="258"/>
      <c r="P693" s="258"/>
      <c r="Q693" s="323"/>
      <c r="R693" s="231"/>
      <c r="S693" s="160"/>
    </row>
    <row r="694" spans="2:19" s="115" customFormat="1" x14ac:dyDescent="0.2">
      <c r="B694" s="121"/>
      <c r="C694" s="121"/>
      <c r="D694" s="121"/>
      <c r="E694" s="121"/>
      <c r="F694" s="121"/>
      <c r="G694" s="258"/>
      <c r="H694" s="258"/>
      <c r="I694" s="257"/>
      <c r="J694" s="258"/>
      <c r="K694" s="258"/>
      <c r="L694" s="121"/>
      <c r="M694" s="258"/>
      <c r="N694" s="258"/>
      <c r="O694" s="258"/>
      <c r="P694" s="258"/>
      <c r="Q694" s="323"/>
      <c r="R694" s="231"/>
      <c r="S694" s="160"/>
    </row>
    <row r="695" spans="2:19" s="115" customFormat="1" x14ac:dyDescent="0.2">
      <c r="B695" s="121"/>
      <c r="C695" s="121"/>
      <c r="D695" s="121"/>
      <c r="E695" s="121"/>
      <c r="F695" s="121"/>
      <c r="G695" s="258"/>
      <c r="H695" s="258"/>
      <c r="I695" s="257"/>
      <c r="J695" s="258"/>
      <c r="K695" s="258"/>
      <c r="L695" s="121"/>
      <c r="M695" s="258"/>
      <c r="N695" s="258"/>
      <c r="O695" s="258"/>
      <c r="P695" s="258"/>
      <c r="Q695" s="323"/>
      <c r="R695" s="231"/>
      <c r="S695" s="160"/>
    </row>
    <row r="696" spans="2:19" s="115" customFormat="1" x14ac:dyDescent="0.2">
      <c r="B696" s="121"/>
      <c r="C696" s="121"/>
      <c r="D696" s="121"/>
      <c r="E696" s="121"/>
      <c r="F696" s="121"/>
      <c r="G696" s="258"/>
      <c r="H696" s="258"/>
      <c r="I696" s="257"/>
      <c r="J696" s="258"/>
      <c r="K696" s="258"/>
      <c r="L696" s="121"/>
      <c r="M696" s="258"/>
      <c r="N696" s="258"/>
      <c r="O696" s="258"/>
      <c r="P696" s="258"/>
      <c r="Q696" s="323"/>
      <c r="R696" s="231"/>
      <c r="S696" s="160"/>
    </row>
    <row r="697" spans="2:19" s="115" customFormat="1" x14ac:dyDescent="0.2">
      <c r="B697" s="121"/>
      <c r="C697" s="121"/>
      <c r="D697" s="121"/>
      <c r="E697" s="121"/>
      <c r="F697" s="121"/>
      <c r="G697" s="258"/>
      <c r="H697" s="258"/>
      <c r="I697" s="257"/>
      <c r="J697" s="258"/>
      <c r="K697" s="258"/>
      <c r="L697" s="121"/>
      <c r="M697" s="258"/>
      <c r="N697" s="258"/>
      <c r="O697" s="258"/>
      <c r="P697" s="258"/>
      <c r="Q697" s="323"/>
      <c r="R697" s="231"/>
      <c r="S697" s="160"/>
    </row>
    <row r="698" spans="2:19" s="115" customFormat="1" x14ac:dyDescent="0.2">
      <c r="B698" s="121"/>
      <c r="C698" s="121"/>
      <c r="D698" s="121"/>
      <c r="E698" s="121"/>
      <c r="F698" s="121"/>
      <c r="G698" s="258"/>
      <c r="H698" s="258"/>
      <c r="I698" s="257"/>
      <c r="J698" s="258"/>
      <c r="K698" s="258"/>
      <c r="L698" s="121"/>
      <c r="M698" s="258"/>
      <c r="N698" s="258"/>
      <c r="O698" s="258"/>
      <c r="P698" s="258"/>
      <c r="Q698" s="323"/>
      <c r="R698" s="231"/>
      <c r="S698" s="160"/>
    </row>
    <row r="699" spans="2:19" s="115" customFormat="1" x14ac:dyDescent="0.2">
      <c r="B699" s="121"/>
      <c r="C699" s="121"/>
      <c r="D699" s="121"/>
      <c r="E699" s="121"/>
      <c r="F699" s="121"/>
      <c r="G699" s="258"/>
      <c r="H699" s="258"/>
      <c r="I699" s="257"/>
      <c r="J699" s="258"/>
      <c r="K699" s="258"/>
      <c r="L699" s="121"/>
      <c r="M699" s="258"/>
      <c r="N699" s="258"/>
      <c r="O699" s="258"/>
      <c r="P699" s="258"/>
      <c r="Q699" s="323"/>
      <c r="R699" s="231"/>
      <c r="S699" s="160"/>
    </row>
    <row r="700" spans="2:19" s="115" customFormat="1" x14ac:dyDescent="0.2">
      <c r="B700" s="121"/>
      <c r="C700" s="121"/>
      <c r="D700" s="121"/>
      <c r="E700" s="121"/>
      <c r="F700" s="121"/>
      <c r="G700" s="258"/>
      <c r="H700" s="258"/>
      <c r="I700" s="257"/>
      <c r="J700" s="258"/>
      <c r="K700" s="258"/>
      <c r="L700" s="121"/>
      <c r="M700" s="258"/>
      <c r="N700" s="258"/>
      <c r="O700" s="258"/>
      <c r="P700" s="258"/>
      <c r="Q700" s="323"/>
      <c r="R700" s="231"/>
      <c r="S700" s="160"/>
    </row>
    <row r="701" spans="2:19" s="115" customFormat="1" x14ac:dyDescent="0.2">
      <c r="B701" s="121"/>
      <c r="C701" s="121"/>
      <c r="D701" s="121"/>
      <c r="E701" s="121"/>
      <c r="F701" s="121"/>
      <c r="G701" s="258"/>
      <c r="H701" s="258"/>
      <c r="I701" s="257"/>
      <c r="J701" s="258"/>
      <c r="K701" s="258"/>
      <c r="L701" s="121"/>
      <c r="M701" s="258"/>
      <c r="N701" s="258"/>
      <c r="O701" s="258"/>
      <c r="P701" s="258"/>
      <c r="Q701" s="323"/>
      <c r="R701" s="231"/>
      <c r="S701" s="160"/>
    </row>
    <row r="702" spans="2:19" s="115" customFormat="1" x14ac:dyDescent="0.2">
      <c r="B702" s="121"/>
      <c r="C702" s="121"/>
      <c r="D702" s="121"/>
      <c r="E702" s="121"/>
      <c r="F702" s="121"/>
      <c r="G702" s="258"/>
      <c r="H702" s="258"/>
      <c r="I702" s="257"/>
      <c r="J702" s="258"/>
      <c r="K702" s="258"/>
      <c r="L702" s="121"/>
      <c r="M702" s="258"/>
      <c r="N702" s="258"/>
      <c r="O702" s="258"/>
      <c r="P702" s="258"/>
      <c r="Q702" s="323"/>
      <c r="R702" s="231"/>
      <c r="S702" s="160"/>
    </row>
    <row r="703" spans="2:19" s="115" customFormat="1" x14ac:dyDescent="0.2">
      <c r="B703" s="121"/>
      <c r="C703" s="121"/>
      <c r="D703" s="121"/>
      <c r="E703" s="121"/>
      <c r="F703" s="121"/>
      <c r="G703" s="258"/>
      <c r="H703" s="258"/>
      <c r="I703" s="257"/>
      <c r="J703" s="258"/>
      <c r="K703" s="258"/>
      <c r="L703" s="121"/>
      <c r="M703" s="258"/>
      <c r="N703" s="258"/>
      <c r="O703" s="258"/>
      <c r="P703" s="258"/>
      <c r="Q703" s="323"/>
      <c r="R703" s="231"/>
      <c r="S703" s="160"/>
    </row>
    <row r="704" spans="2:19" s="115" customFormat="1" x14ac:dyDescent="0.2">
      <c r="B704" s="121"/>
      <c r="C704" s="121"/>
      <c r="D704" s="121"/>
      <c r="E704" s="121"/>
      <c r="F704" s="121"/>
      <c r="G704" s="258"/>
      <c r="H704" s="258"/>
      <c r="I704" s="257"/>
      <c r="J704" s="258"/>
      <c r="K704" s="258"/>
      <c r="L704" s="121"/>
      <c r="M704" s="258"/>
      <c r="N704" s="258"/>
      <c r="O704" s="258"/>
      <c r="P704" s="258"/>
      <c r="Q704" s="323"/>
      <c r="R704" s="231"/>
      <c r="S704" s="160"/>
    </row>
    <row r="705" spans="2:19" s="115" customFormat="1" x14ac:dyDescent="0.2">
      <c r="B705" s="121"/>
      <c r="C705" s="121"/>
      <c r="D705" s="121"/>
      <c r="E705" s="121"/>
      <c r="F705" s="121"/>
      <c r="G705" s="258"/>
      <c r="H705" s="258"/>
      <c r="I705" s="257"/>
      <c r="J705" s="258"/>
      <c r="K705" s="258"/>
      <c r="L705" s="121"/>
      <c r="M705" s="258"/>
      <c r="N705" s="258"/>
      <c r="O705" s="258"/>
      <c r="P705" s="258"/>
      <c r="Q705" s="323"/>
      <c r="R705" s="231"/>
      <c r="S705" s="160"/>
    </row>
    <row r="706" spans="2:19" s="115" customFormat="1" x14ac:dyDescent="0.2">
      <c r="B706" s="121"/>
      <c r="C706" s="121"/>
      <c r="D706" s="121"/>
      <c r="E706" s="121"/>
      <c r="F706" s="121"/>
      <c r="G706" s="258"/>
      <c r="H706" s="258"/>
      <c r="I706" s="257"/>
      <c r="J706" s="258"/>
      <c r="K706" s="258"/>
      <c r="L706" s="121"/>
      <c r="M706" s="258"/>
      <c r="N706" s="258"/>
      <c r="O706" s="258"/>
      <c r="P706" s="258"/>
      <c r="Q706" s="323"/>
      <c r="R706" s="231"/>
      <c r="S706" s="160"/>
    </row>
    <row r="707" spans="2:19" s="115" customFormat="1" x14ac:dyDescent="0.2">
      <c r="B707" s="121"/>
      <c r="C707" s="121"/>
      <c r="D707" s="121"/>
      <c r="E707" s="121"/>
      <c r="F707" s="121"/>
      <c r="G707" s="258"/>
      <c r="H707" s="258"/>
      <c r="I707" s="257"/>
      <c r="J707" s="258"/>
      <c r="K707" s="258"/>
      <c r="L707" s="121"/>
      <c r="M707" s="258"/>
      <c r="N707" s="258"/>
      <c r="O707" s="258"/>
      <c r="P707" s="258"/>
      <c r="Q707" s="323"/>
      <c r="R707" s="231"/>
      <c r="S707" s="160"/>
    </row>
    <row r="708" spans="2:19" s="115" customFormat="1" x14ac:dyDescent="0.2">
      <c r="B708" s="121"/>
      <c r="C708" s="121"/>
      <c r="D708" s="121"/>
      <c r="E708" s="121"/>
      <c r="F708" s="121"/>
      <c r="G708" s="258"/>
      <c r="H708" s="258"/>
      <c r="I708" s="257"/>
      <c r="J708" s="258"/>
      <c r="K708" s="258"/>
      <c r="L708" s="121"/>
      <c r="M708" s="258"/>
      <c r="N708" s="258"/>
      <c r="O708" s="258"/>
      <c r="P708" s="258"/>
      <c r="Q708" s="323"/>
      <c r="R708" s="231"/>
      <c r="S708" s="160"/>
    </row>
    <row r="709" spans="2:19" s="115" customFormat="1" x14ac:dyDescent="0.2">
      <c r="B709" s="121"/>
      <c r="C709" s="121"/>
      <c r="D709" s="121"/>
      <c r="E709" s="121"/>
      <c r="F709" s="121"/>
      <c r="G709" s="258"/>
      <c r="H709" s="258"/>
      <c r="I709" s="257"/>
      <c r="J709" s="258"/>
      <c r="K709" s="258"/>
      <c r="L709" s="121"/>
      <c r="M709" s="258"/>
      <c r="N709" s="258"/>
      <c r="O709" s="258"/>
      <c r="P709" s="258"/>
      <c r="Q709" s="323"/>
      <c r="R709" s="231"/>
      <c r="S709" s="160"/>
    </row>
    <row r="710" spans="2:19" s="115" customFormat="1" x14ac:dyDescent="0.2">
      <c r="B710" s="121"/>
      <c r="C710" s="121"/>
      <c r="D710" s="121"/>
      <c r="E710" s="121"/>
      <c r="F710" s="121"/>
      <c r="G710" s="258"/>
      <c r="H710" s="258"/>
      <c r="I710" s="257"/>
      <c r="J710" s="258"/>
      <c r="K710" s="258"/>
      <c r="L710" s="121"/>
      <c r="M710" s="258"/>
      <c r="N710" s="258"/>
      <c r="O710" s="258"/>
      <c r="P710" s="258"/>
      <c r="Q710" s="323"/>
      <c r="R710" s="231"/>
      <c r="S710" s="160"/>
    </row>
    <row r="711" spans="2:19" s="115" customFormat="1" x14ac:dyDescent="0.2">
      <c r="B711" s="121"/>
      <c r="C711" s="121"/>
      <c r="D711" s="121"/>
      <c r="E711" s="121"/>
      <c r="F711" s="121"/>
      <c r="G711" s="258"/>
      <c r="H711" s="258"/>
      <c r="I711" s="257"/>
      <c r="J711" s="258"/>
      <c r="K711" s="258"/>
      <c r="L711" s="121"/>
      <c r="M711" s="258"/>
      <c r="N711" s="258"/>
      <c r="O711" s="258"/>
      <c r="P711" s="258"/>
      <c r="Q711" s="323"/>
      <c r="R711" s="231"/>
      <c r="S711" s="160"/>
    </row>
    <row r="712" spans="2:19" s="115" customFormat="1" x14ac:dyDescent="0.2">
      <c r="B712" s="121"/>
      <c r="C712" s="121"/>
      <c r="D712" s="121"/>
      <c r="E712" s="121"/>
      <c r="F712" s="121"/>
      <c r="G712" s="258"/>
      <c r="H712" s="258"/>
      <c r="I712" s="257"/>
      <c r="J712" s="258"/>
      <c r="K712" s="258"/>
      <c r="L712" s="121"/>
      <c r="M712" s="258"/>
      <c r="N712" s="258"/>
      <c r="O712" s="258"/>
      <c r="P712" s="258"/>
      <c r="Q712" s="323"/>
      <c r="R712" s="231"/>
      <c r="S712" s="160"/>
    </row>
    <row r="713" spans="2:19" s="115" customFormat="1" x14ac:dyDescent="0.2">
      <c r="B713" s="121"/>
      <c r="C713" s="121"/>
      <c r="D713" s="121"/>
      <c r="E713" s="121"/>
      <c r="F713" s="121"/>
      <c r="G713" s="258"/>
      <c r="H713" s="258"/>
      <c r="I713" s="257"/>
      <c r="J713" s="258"/>
      <c r="K713" s="258"/>
      <c r="L713" s="121"/>
      <c r="M713" s="258"/>
      <c r="N713" s="258"/>
      <c r="O713" s="258"/>
      <c r="P713" s="258"/>
      <c r="Q713" s="323"/>
      <c r="R713" s="231"/>
      <c r="S713" s="160"/>
    </row>
    <row r="714" spans="2:19" s="115" customFormat="1" x14ac:dyDescent="0.2">
      <c r="B714" s="121"/>
      <c r="C714" s="121"/>
      <c r="D714" s="121"/>
      <c r="E714" s="121"/>
      <c r="F714" s="121"/>
      <c r="G714" s="258"/>
      <c r="H714" s="258"/>
      <c r="I714" s="257"/>
      <c r="J714" s="258"/>
      <c r="K714" s="258"/>
      <c r="L714" s="121"/>
      <c r="M714" s="258"/>
      <c r="N714" s="258"/>
      <c r="O714" s="258"/>
      <c r="P714" s="258"/>
      <c r="Q714" s="323"/>
      <c r="R714" s="231"/>
      <c r="S714" s="160"/>
    </row>
    <row r="715" spans="2:19" s="115" customFormat="1" x14ac:dyDescent="0.2">
      <c r="B715" s="121"/>
      <c r="C715" s="121"/>
      <c r="D715" s="121"/>
      <c r="E715" s="121"/>
      <c r="F715" s="121"/>
      <c r="G715" s="258"/>
      <c r="H715" s="258"/>
      <c r="I715" s="257"/>
      <c r="J715" s="258"/>
      <c r="K715" s="258"/>
      <c r="L715" s="121"/>
      <c r="M715" s="258"/>
      <c r="N715" s="258"/>
      <c r="O715" s="258"/>
      <c r="P715" s="258"/>
      <c r="Q715" s="323"/>
      <c r="R715" s="231"/>
      <c r="S715" s="160"/>
    </row>
    <row r="716" spans="2:19" s="115" customFormat="1" x14ac:dyDescent="0.2">
      <c r="B716" s="121"/>
      <c r="C716" s="121"/>
      <c r="D716" s="121"/>
      <c r="E716" s="121"/>
      <c r="F716" s="121"/>
      <c r="G716" s="258"/>
      <c r="H716" s="258"/>
      <c r="I716" s="257"/>
      <c r="J716" s="258"/>
      <c r="K716" s="258"/>
      <c r="L716" s="121"/>
      <c r="M716" s="258"/>
      <c r="N716" s="258"/>
      <c r="O716" s="258"/>
      <c r="P716" s="258"/>
      <c r="Q716" s="323"/>
      <c r="R716" s="231"/>
      <c r="S716" s="160"/>
    </row>
    <row r="717" spans="2:19" s="115" customFormat="1" x14ac:dyDescent="0.2">
      <c r="B717" s="121"/>
      <c r="C717" s="121"/>
      <c r="D717" s="121"/>
      <c r="E717" s="121"/>
      <c r="F717" s="121"/>
      <c r="G717" s="258"/>
      <c r="H717" s="258"/>
      <c r="I717" s="257"/>
      <c r="J717" s="258"/>
      <c r="K717" s="258"/>
      <c r="L717" s="121"/>
      <c r="M717" s="258"/>
      <c r="N717" s="258"/>
      <c r="O717" s="258"/>
      <c r="P717" s="258"/>
      <c r="Q717" s="323"/>
      <c r="R717" s="231"/>
      <c r="S717" s="160"/>
    </row>
    <row r="718" spans="2:19" s="115" customFormat="1" x14ac:dyDescent="0.2">
      <c r="B718" s="121"/>
      <c r="C718" s="121"/>
      <c r="D718" s="121"/>
      <c r="E718" s="121"/>
      <c r="F718" s="121"/>
      <c r="G718" s="258"/>
      <c r="H718" s="258"/>
      <c r="I718" s="257"/>
      <c r="J718" s="258"/>
      <c r="K718" s="258"/>
      <c r="L718" s="121"/>
      <c r="M718" s="258"/>
      <c r="N718" s="258"/>
      <c r="O718" s="258"/>
      <c r="P718" s="258"/>
      <c r="Q718" s="323"/>
      <c r="R718" s="231"/>
      <c r="S718" s="160"/>
    </row>
    <row r="719" spans="2:19" s="115" customFormat="1" x14ac:dyDescent="0.2">
      <c r="B719" s="121"/>
      <c r="C719" s="121"/>
      <c r="D719" s="121"/>
      <c r="E719" s="121"/>
      <c r="F719" s="121"/>
      <c r="G719" s="258"/>
      <c r="H719" s="258"/>
      <c r="I719" s="257"/>
      <c r="J719" s="258"/>
      <c r="K719" s="258"/>
      <c r="L719" s="121"/>
      <c r="M719" s="258"/>
      <c r="N719" s="258"/>
      <c r="O719" s="258"/>
      <c r="P719" s="258"/>
      <c r="Q719" s="323"/>
      <c r="R719" s="231"/>
      <c r="S719" s="160"/>
    </row>
    <row r="720" spans="2:19" s="115" customFormat="1" x14ac:dyDescent="0.2">
      <c r="B720" s="121"/>
      <c r="C720" s="121"/>
      <c r="D720" s="121"/>
      <c r="E720" s="121"/>
      <c r="F720" s="121"/>
      <c r="G720" s="258"/>
      <c r="H720" s="258"/>
      <c r="I720" s="257"/>
      <c r="J720" s="258"/>
      <c r="K720" s="258"/>
      <c r="L720" s="121"/>
      <c r="M720" s="258"/>
      <c r="N720" s="258"/>
      <c r="O720" s="258"/>
      <c r="P720" s="258"/>
      <c r="Q720" s="323"/>
      <c r="R720" s="231"/>
      <c r="S720" s="160"/>
    </row>
    <row r="721" spans="2:19" s="115" customFormat="1" x14ac:dyDescent="0.2">
      <c r="B721" s="121"/>
      <c r="C721" s="121"/>
      <c r="D721" s="121"/>
      <c r="E721" s="121"/>
      <c r="F721" s="121"/>
      <c r="G721" s="258"/>
      <c r="H721" s="258"/>
      <c r="I721" s="257"/>
      <c r="J721" s="258"/>
      <c r="K721" s="258"/>
      <c r="L721" s="121"/>
      <c r="M721" s="258"/>
      <c r="N721" s="258"/>
      <c r="O721" s="258"/>
      <c r="P721" s="258"/>
      <c r="Q721" s="323"/>
      <c r="R721" s="231"/>
      <c r="S721" s="160"/>
    </row>
    <row r="722" spans="2:19" s="115" customFormat="1" x14ac:dyDescent="0.2">
      <c r="B722" s="121"/>
      <c r="C722" s="121"/>
      <c r="D722" s="121"/>
      <c r="E722" s="121"/>
      <c r="F722" s="121"/>
      <c r="G722" s="258"/>
      <c r="H722" s="258"/>
      <c r="I722" s="257"/>
      <c r="J722" s="258"/>
      <c r="K722" s="258"/>
      <c r="L722" s="121"/>
      <c r="M722" s="258"/>
      <c r="N722" s="258"/>
      <c r="O722" s="258"/>
      <c r="P722" s="258"/>
      <c r="Q722" s="323"/>
      <c r="R722" s="231"/>
      <c r="S722" s="160"/>
    </row>
    <row r="723" spans="2:19" s="115" customFormat="1" x14ac:dyDescent="0.2">
      <c r="B723" s="121"/>
      <c r="C723" s="121"/>
      <c r="D723" s="121"/>
      <c r="E723" s="121"/>
      <c r="F723" s="121"/>
      <c r="G723" s="258"/>
      <c r="H723" s="258"/>
      <c r="I723" s="257"/>
      <c r="J723" s="258"/>
      <c r="K723" s="258"/>
      <c r="L723" s="121"/>
      <c r="M723" s="258"/>
      <c r="N723" s="258"/>
      <c r="O723" s="258"/>
      <c r="P723" s="258"/>
      <c r="Q723" s="323"/>
      <c r="R723" s="231"/>
      <c r="S723" s="160"/>
    </row>
    <row r="724" spans="2:19" s="115" customFormat="1" x14ac:dyDescent="0.2">
      <c r="B724" s="121"/>
      <c r="C724" s="121"/>
      <c r="D724" s="121"/>
      <c r="E724" s="121"/>
      <c r="F724" s="121"/>
      <c r="G724" s="258"/>
      <c r="H724" s="258"/>
      <c r="I724" s="257"/>
      <c r="J724" s="258"/>
      <c r="K724" s="258"/>
      <c r="L724" s="121"/>
      <c r="M724" s="258"/>
      <c r="N724" s="258"/>
      <c r="O724" s="258"/>
      <c r="P724" s="258"/>
      <c r="Q724" s="323"/>
      <c r="R724" s="231"/>
      <c r="S724" s="160"/>
    </row>
    <row r="725" spans="2:19" s="115" customFormat="1" x14ac:dyDescent="0.2">
      <c r="B725" s="121"/>
      <c r="C725" s="121"/>
      <c r="D725" s="121"/>
      <c r="E725" s="121"/>
      <c r="F725" s="121"/>
      <c r="G725" s="258"/>
      <c r="H725" s="258"/>
      <c r="I725" s="257"/>
      <c r="J725" s="258"/>
      <c r="K725" s="258"/>
      <c r="L725" s="121"/>
      <c r="M725" s="258"/>
      <c r="N725" s="258"/>
      <c r="O725" s="258"/>
      <c r="P725" s="258"/>
      <c r="Q725" s="323"/>
      <c r="R725" s="231"/>
      <c r="S725" s="160"/>
    </row>
    <row r="726" spans="2:19" s="115" customFormat="1" x14ac:dyDescent="0.2">
      <c r="B726" s="121"/>
      <c r="C726" s="121"/>
      <c r="D726" s="121"/>
      <c r="E726" s="121"/>
      <c r="F726" s="121"/>
      <c r="G726" s="258"/>
      <c r="H726" s="258"/>
      <c r="I726" s="257"/>
      <c r="J726" s="258"/>
      <c r="K726" s="258"/>
      <c r="L726" s="121"/>
      <c r="M726" s="258"/>
      <c r="N726" s="258"/>
      <c r="O726" s="258"/>
      <c r="P726" s="258"/>
      <c r="Q726" s="323"/>
      <c r="R726" s="231"/>
      <c r="S726" s="160"/>
    </row>
    <row r="727" spans="2:19" s="115" customFormat="1" x14ac:dyDescent="0.2">
      <c r="B727" s="121"/>
      <c r="C727" s="121"/>
      <c r="D727" s="121"/>
      <c r="E727" s="121"/>
      <c r="F727" s="121"/>
      <c r="G727" s="258"/>
      <c r="H727" s="258"/>
      <c r="I727" s="257"/>
      <c r="J727" s="258"/>
      <c r="K727" s="258"/>
      <c r="L727" s="121"/>
      <c r="M727" s="258"/>
      <c r="N727" s="258"/>
      <c r="O727" s="258"/>
      <c r="P727" s="258"/>
      <c r="Q727" s="323"/>
      <c r="R727" s="231"/>
      <c r="S727" s="160"/>
    </row>
    <row r="728" spans="2:19" s="115" customFormat="1" x14ac:dyDescent="0.2">
      <c r="B728" s="121"/>
      <c r="C728" s="121"/>
      <c r="D728" s="121"/>
      <c r="E728" s="121"/>
      <c r="F728" s="121"/>
      <c r="G728" s="258"/>
      <c r="H728" s="258"/>
      <c r="I728" s="257"/>
      <c r="J728" s="258"/>
      <c r="K728" s="258"/>
      <c r="L728" s="121"/>
      <c r="M728" s="258"/>
      <c r="N728" s="258"/>
      <c r="O728" s="258"/>
      <c r="P728" s="258"/>
      <c r="Q728" s="323"/>
      <c r="R728" s="231"/>
      <c r="S728" s="160"/>
    </row>
    <row r="729" spans="2:19" s="115" customFormat="1" x14ac:dyDescent="0.2">
      <c r="B729" s="121"/>
      <c r="C729" s="121"/>
      <c r="D729" s="121"/>
      <c r="E729" s="121"/>
      <c r="F729" s="121"/>
      <c r="G729" s="258"/>
      <c r="H729" s="258"/>
      <c r="I729" s="257"/>
      <c r="J729" s="258"/>
      <c r="K729" s="258"/>
      <c r="L729" s="121"/>
      <c r="M729" s="258"/>
      <c r="N729" s="258"/>
      <c r="O729" s="258"/>
      <c r="P729" s="258"/>
      <c r="Q729" s="323"/>
      <c r="R729" s="231"/>
      <c r="S729" s="160"/>
    </row>
    <row r="730" spans="2:19" s="115" customFormat="1" x14ac:dyDescent="0.2">
      <c r="B730" s="121"/>
      <c r="C730" s="121"/>
      <c r="D730" s="121"/>
      <c r="E730" s="121"/>
      <c r="F730" s="121"/>
      <c r="G730" s="258"/>
      <c r="H730" s="258"/>
      <c r="I730" s="257"/>
      <c r="J730" s="258"/>
      <c r="K730" s="258"/>
      <c r="L730" s="121"/>
      <c r="M730" s="258"/>
      <c r="N730" s="258"/>
      <c r="O730" s="258"/>
      <c r="P730" s="258"/>
      <c r="Q730" s="323"/>
      <c r="R730" s="231"/>
      <c r="S730" s="160"/>
    </row>
    <row r="731" spans="2:19" s="115" customFormat="1" x14ac:dyDescent="0.2">
      <c r="B731" s="121"/>
      <c r="C731" s="121"/>
      <c r="D731" s="121"/>
      <c r="E731" s="121"/>
      <c r="F731" s="121"/>
      <c r="G731" s="258"/>
      <c r="H731" s="258"/>
      <c r="I731" s="257"/>
      <c r="J731" s="258"/>
      <c r="K731" s="258"/>
      <c r="L731" s="121"/>
      <c r="M731" s="258"/>
      <c r="N731" s="258"/>
      <c r="O731" s="258"/>
      <c r="P731" s="258"/>
      <c r="Q731" s="323"/>
      <c r="R731" s="231"/>
      <c r="S731" s="160"/>
    </row>
    <row r="732" spans="2:19" s="115" customFormat="1" x14ac:dyDescent="0.2">
      <c r="B732" s="121"/>
      <c r="C732" s="121"/>
      <c r="D732" s="121"/>
      <c r="E732" s="121"/>
      <c r="F732" s="121"/>
      <c r="G732" s="258"/>
      <c r="H732" s="258"/>
      <c r="I732" s="257"/>
      <c r="J732" s="258"/>
      <c r="K732" s="258"/>
      <c r="L732" s="121"/>
      <c r="M732" s="258"/>
      <c r="N732" s="258"/>
      <c r="O732" s="258"/>
      <c r="P732" s="258"/>
      <c r="Q732" s="323"/>
      <c r="R732" s="231"/>
      <c r="S732" s="160"/>
    </row>
    <row r="733" spans="2:19" s="115" customFormat="1" x14ac:dyDescent="0.2">
      <c r="B733" s="121"/>
      <c r="C733" s="121"/>
      <c r="D733" s="121"/>
      <c r="E733" s="121"/>
      <c r="F733" s="121"/>
      <c r="G733" s="258"/>
      <c r="H733" s="258"/>
      <c r="I733" s="257"/>
      <c r="J733" s="258"/>
      <c r="K733" s="258"/>
      <c r="L733" s="121"/>
      <c r="M733" s="258"/>
      <c r="N733" s="258"/>
      <c r="O733" s="258"/>
      <c r="P733" s="258"/>
      <c r="Q733" s="323"/>
      <c r="R733" s="231"/>
      <c r="S733" s="160"/>
    </row>
    <row r="734" spans="2:19" s="115" customFormat="1" x14ac:dyDescent="0.2">
      <c r="B734" s="121"/>
      <c r="C734" s="121"/>
      <c r="D734" s="121"/>
      <c r="E734" s="121"/>
      <c r="F734" s="121"/>
      <c r="G734" s="258"/>
      <c r="H734" s="258"/>
      <c r="I734" s="257"/>
      <c r="J734" s="258"/>
      <c r="K734" s="258"/>
      <c r="L734" s="121"/>
      <c r="M734" s="258"/>
      <c r="N734" s="258"/>
      <c r="O734" s="258"/>
      <c r="P734" s="258"/>
      <c r="Q734" s="323"/>
      <c r="R734" s="231"/>
      <c r="S734" s="160"/>
    </row>
    <row r="735" spans="2:19" s="115" customFormat="1" x14ac:dyDescent="0.2">
      <c r="B735" s="121"/>
      <c r="C735" s="121"/>
      <c r="D735" s="121"/>
      <c r="E735" s="121"/>
      <c r="F735" s="121"/>
      <c r="G735" s="258"/>
      <c r="H735" s="258"/>
      <c r="I735" s="257"/>
      <c r="J735" s="258"/>
      <c r="K735" s="258"/>
      <c r="L735" s="121"/>
      <c r="M735" s="258"/>
      <c r="N735" s="258"/>
      <c r="O735" s="258"/>
      <c r="P735" s="258"/>
      <c r="Q735" s="323"/>
      <c r="R735" s="231"/>
      <c r="S735" s="160"/>
    </row>
    <row r="736" spans="2:19" s="115" customFormat="1" x14ac:dyDescent="0.2">
      <c r="B736" s="121"/>
      <c r="C736" s="121"/>
      <c r="D736" s="121"/>
      <c r="E736" s="121"/>
      <c r="F736" s="121"/>
      <c r="G736" s="258"/>
      <c r="H736" s="258"/>
      <c r="I736" s="257"/>
      <c r="J736" s="258"/>
      <c r="K736" s="258"/>
      <c r="L736" s="121"/>
      <c r="M736" s="258"/>
      <c r="N736" s="258"/>
      <c r="O736" s="258"/>
      <c r="P736" s="258"/>
      <c r="Q736" s="323"/>
      <c r="R736" s="231"/>
      <c r="S736" s="160"/>
    </row>
    <row r="737" spans="2:19" s="115" customFormat="1" x14ac:dyDescent="0.2">
      <c r="B737" s="121"/>
      <c r="C737" s="121"/>
      <c r="D737" s="121"/>
      <c r="E737" s="121"/>
      <c r="F737" s="121"/>
      <c r="G737" s="258"/>
      <c r="H737" s="258"/>
      <c r="I737" s="257"/>
      <c r="J737" s="258"/>
      <c r="K737" s="258"/>
      <c r="L737" s="121"/>
      <c r="M737" s="258"/>
      <c r="N737" s="258"/>
      <c r="O737" s="258"/>
      <c r="P737" s="258"/>
      <c r="Q737" s="323"/>
      <c r="R737" s="231"/>
      <c r="S737" s="160"/>
    </row>
    <row r="738" spans="2:19" s="115" customFormat="1" x14ac:dyDescent="0.2">
      <c r="B738" s="121"/>
      <c r="C738" s="121"/>
      <c r="D738" s="121"/>
      <c r="E738" s="121"/>
      <c r="F738" s="121"/>
      <c r="G738" s="258"/>
      <c r="H738" s="258"/>
      <c r="I738" s="257"/>
      <c r="J738" s="258"/>
      <c r="K738" s="258"/>
      <c r="L738" s="121"/>
      <c r="M738" s="258"/>
      <c r="N738" s="258"/>
      <c r="O738" s="258"/>
      <c r="P738" s="258"/>
      <c r="Q738" s="323"/>
      <c r="R738" s="231"/>
      <c r="S738" s="160"/>
    </row>
    <row r="739" spans="2:19" s="115" customFormat="1" x14ac:dyDescent="0.2">
      <c r="B739" s="121"/>
      <c r="C739" s="121"/>
      <c r="D739" s="121"/>
      <c r="E739" s="121"/>
      <c r="F739" s="121"/>
      <c r="G739" s="258"/>
      <c r="H739" s="258"/>
      <c r="I739" s="257"/>
      <c r="J739" s="258"/>
      <c r="K739" s="258"/>
      <c r="L739" s="121"/>
      <c r="M739" s="258"/>
      <c r="N739" s="258"/>
      <c r="O739" s="258"/>
      <c r="P739" s="258"/>
      <c r="Q739" s="323"/>
      <c r="R739" s="231"/>
      <c r="S739" s="160"/>
    </row>
    <row r="740" spans="2:19" s="115" customFormat="1" x14ac:dyDescent="0.2">
      <c r="B740" s="121"/>
      <c r="C740" s="121"/>
      <c r="D740" s="121"/>
      <c r="E740" s="121"/>
      <c r="F740" s="121"/>
      <c r="G740" s="258"/>
      <c r="H740" s="258"/>
      <c r="I740" s="257"/>
      <c r="J740" s="258"/>
      <c r="K740" s="258"/>
      <c r="L740" s="121"/>
      <c r="M740" s="258"/>
      <c r="N740" s="258"/>
      <c r="O740" s="258"/>
      <c r="P740" s="258"/>
      <c r="Q740" s="323"/>
      <c r="R740" s="231"/>
      <c r="S740" s="160"/>
    </row>
    <row r="741" spans="2:19" s="115" customFormat="1" x14ac:dyDescent="0.2">
      <c r="B741" s="121"/>
      <c r="C741" s="121"/>
      <c r="D741" s="121"/>
      <c r="E741" s="121"/>
      <c r="F741" s="121"/>
      <c r="G741" s="258"/>
      <c r="H741" s="258"/>
      <c r="I741" s="257"/>
      <c r="J741" s="258"/>
      <c r="K741" s="258"/>
      <c r="L741" s="121"/>
      <c r="M741" s="258"/>
      <c r="N741" s="258"/>
      <c r="O741" s="258"/>
      <c r="P741" s="258"/>
      <c r="Q741" s="323"/>
      <c r="R741" s="231"/>
      <c r="S741" s="160"/>
    </row>
    <row r="742" spans="2:19" s="115" customFormat="1" x14ac:dyDescent="0.2">
      <c r="B742" s="121"/>
      <c r="C742" s="121"/>
      <c r="D742" s="121"/>
      <c r="E742" s="121"/>
      <c r="F742" s="121"/>
      <c r="G742" s="258"/>
      <c r="H742" s="258"/>
      <c r="I742" s="257"/>
      <c r="J742" s="258"/>
      <c r="K742" s="258"/>
      <c r="L742" s="121"/>
      <c r="M742" s="258"/>
      <c r="N742" s="258"/>
      <c r="O742" s="258"/>
      <c r="P742" s="258"/>
      <c r="Q742" s="323"/>
      <c r="R742" s="231"/>
      <c r="S742" s="160"/>
    </row>
    <row r="743" spans="2:19" s="115" customFormat="1" x14ac:dyDescent="0.2">
      <c r="B743" s="121"/>
      <c r="C743" s="121"/>
      <c r="D743" s="121"/>
      <c r="E743" s="121"/>
      <c r="F743" s="121"/>
      <c r="G743" s="258"/>
      <c r="H743" s="258"/>
      <c r="I743" s="257"/>
      <c r="J743" s="258"/>
      <c r="K743" s="258"/>
      <c r="L743" s="121"/>
      <c r="M743" s="258"/>
      <c r="N743" s="258"/>
      <c r="O743" s="258"/>
      <c r="P743" s="258"/>
      <c r="Q743" s="323"/>
      <c r="R743" s="231"/>
      <c r="S743" s="160"/>
    </row>
    <row r="744" spans="2:19" s="115" customFormat="1" x14ac:dyDescent="0.2">
      <c r="B744" s="121"/>
      <c r="C744" s="121"/>
      <c r="D744" s="121"/>
      <c r="E744" s="121"/>
      <c r="F744" s="121"/>
      <c r="G744" s="258"/>
      <c r="H744" s="258"/>
      <c r="I744" s="257"/>
      <c r="J744" s="258"/>
      <c r="K744" s="258"/>
      <c r="L744" s="121"/>
      <c r="M744" s="258"/>
      <c r="N744" s="258"/>
      <c r="O744" s="258"/>
      <c r="P744" s="258"/>
      <c r="Q744" s="323"/>
      <c r="R744" s="231"/>
      <c r="S744" s="160"/>
    </row>
    <row r="745" spans="2:19" s="115" customFormat="1" x14ac:dyDescent="0.2">
      <c r="B745" s="121"/>
      <c r="C745" s="121"/>
      <c r="D745" s="121"/>
      <c r="E745" s="121"/>
      <c r="F745" s="121"/>
      <c r="G745" s="258"/>
      <c r="H745" s="258"/>
      <c r="I745" s="257"/>
      <c r="J745" s="258"/>
      <c r="K745" s="258"/>
      <c r="L745" s="121"/>
      <c r="M745" s="258"/>
      <c r="N745" s="258"/>
      <c r="O745" s="258"/>
      <c r="P745" s="258"/>
      <c r="Q745" s="323"/>
      <c r="R745" s="231"/>
      <c r="S745" s="160"/>
    </row>
    <row r="746" spans="2:19" s="115" customFormat="1" x14ac:dyDescent="0.2">
      <c r="B746" s="121"/>
      <c r="C746" s="121"/>
      <c r="D746" s="121"/>
      <c r="E746" s="121"/>
      <c r="F746" s="121"/>
      <c r="G746" s="258"/>
      <c r="H746" s="258"/>
      <c r="I746" s="257"/>
      <c r="J746" s="258"/>
      <c r="K746" s="258"/>
      <c r="L746" s="121"/>
      <c r="M746" s="258"/>
      <c r="N746" s="258"/>
      <c r="O746" s="258"/>
      <c r="P746" s="258"/>
      <c r="Q746" s="323"/>
      <c r="R746" s="231"/>
      <c r="S746" s="160"/>
    </row>
    <row r="747" spans="2:19" s="115" customFormat="1" x14ac:dyDescent="0.2">
      <c r="B747" s="121"/>
      <c r="C747" s="121"/>
      <c r="D747" s="121"/>
      <c r="E747" s="121"/>
      <c r="F747" s="121"/>
      <c r="G747" s="258"/>
      <c r="H747" s="258"/>
      <c r="I747" s="257"/>
      <c r="J747" s="258"/>
      <c r="K747" s="258"/>
      <c r="L747" s="121"/>
      <c r="M747" s="258"/>
      <c r="N747" s="258"/>
      <c r="O747" s="258"/>
      <c r="P747" s="258"/>
      <c r="Q747" s="323"/>
      <c r="R747" s="231"/>
      <c r="S747" s="160"/>
    </row>
    <row r="748" spans="2:19" s="115" customFormat="1" x14ac:dyDescent="0.2">
      <c r="B748" s="121"/>
      <c r="C748" s="121"/>
      <c r="D748" s="121"/>
      <c r="E748" s="121"/>
      <c r="F748" s="121"/>
      <c r="G748" s="258"/>
      <c r="H748" s="258"/>
      <c r="I748" s="257"/>
      <c r="J748" s="258"/>
      <c r="K748" s="258"/>
      <c r="L748" s="121"/>
      <c r="M748" s="258"/>
      <c r="N748" s="258"/>
      <c r="O748" s="258"/>
      <c r="P748" s="258"/>
      <c r="Q748" s="323"/>
      <c r="R748" s="231"/>
      <c r="S748" s="160"/>
    </row>
    <row r="749" spans="2:19" s="115" customFormat="1" x14ac:dyDescent="0.2">
      <c r="B749" s="121"/>
      <c r="C749" s="121"/>
      <c r="D749" s="121"/>
      <c r="E749" s="121"/>
      <c r="F749" s="121"/>
      <c r="G749" s="258"/>
      <c r="H749" s="258"/>
      <c r="I749" s="257"/>
      <c r="J749" s="258"/>
      <c r="K749" s="258"/>
      <c r="L749" s="121"/>
      <c r="M749" s="258"/>
      <c r="N749" s="258"/>
      <c r="O749" s="258"/>
      <c r="P749" s="258"/>
      <c r="Q749" s="323"/>
      <c r="R749" s="231"/>
      <c r="S749" s="160"/>
    </row>
    <row r="750" spans="2:19" s="115" customFormat="1" x14ac:dyDescent="0.2">
      <c r="B750" s="121"/>
      <c r="C750" s="121"/>
      <c r="D750" s="121"/>
      <c r="E750" s="121"/>
      <c r="F750" s="121"/>
      <c r="G750" s="258"/>
      <c r="H750" s="258"/>
      <c r="I750" s="257"/>
      <c r="J750" s="258"/>
      <c r="K750" s="258"/>
      <c r="L750" s="121"/>
      <c r="M750" s="258"/>
      <c r="N750" s="258"/>
      <c r="O750" s="258"/>
      <c r="P750" s="258"/>
      <c r="Q750" s="323"/>
      <c r="R750" s="231"/>
      <c r="S750" s="160"/>
    </row>
    <row r="751" spans="2:19" s="115" customFormat="1" x14ac:dyDescent="0.2">
      <c r="B751" s="121"/>
      <c r="C751" s="121"/>
      <c r="D751" s="121"/>
      <c r="E751" s="121"/>
      <c r="F751" s="121"/>
      <c r="G751" s="258"/>
      <c r="H751" s="258"/>
      <c r="I751" s="257"/>
      <c r="J751" s="258"/>
      <c r="K751" s="258"/>
      <c r="L751" s="121"/>
      <c r="M751" s="258"/>
      <c r="N751" s="258"/>
      <c r="O751" s="258"/>
      <c r="P751" s="258"/>
      <c r="Q751" s="323"/>
      <c r="R751" s="231"/>
      <c r="S751" s="160"/>
    </row>
    <row r="752" spans="2:19" s="115" customFormat="1" x14ac:dyDescent="0.2">
      <c r="B752" s="121"/>
      <c r="C752" s="121"/>
      <c r="D752" s="121"/>
      <c r="E752" s="121"/>
      <c r="F752" s="121"/>
      <c r="G752" s="258"/>
      <c r="H752" s="258"/>
      <c r="I752" s="257"/>
      <c r="J752" s="258"/>
      <c r="K752" s="258"/>
      <c r="L752" s="121"/>
      <c r="M752" s="258"/>
      <c r="N752" s="258"/>
      <c r="O752" s="258"/>
      <c r="P752" s="258"/>
      <c r="Q752" s="323"/>
      <c r="R752" s="231"/>
      <c r="S752" s="160"/>
    </row>
    <row r="753" spans="2:19" s="115" customFormat="1" x14ac:dyDescent="0.2">
      <c r="B753" s="121"/>
      <c r="C753" s="121"/>
      <c r="D753" s="121"/>
      <c r="E753" s="121"/>
      <c r="F753" s="121"/>
      <c r="G753" s="258"/>
      <c r="H753" s="258"/>
      <c r="I753" s="257"/>
      <c r="J753" s="258"/>
      <c r="K753" s="258"/>
      <c r="L753" s="121"/>
      <c r="M753" s="258"/>
      <c r="N753" s="258"/>
      <c r="O753" s="258"/>
      <c r="P753" s="258"/>
      <c r="Q753" s="323"/>
      <c r="R753" s="231"/>
      <c r="S753" s="160"/>
    </row>
    <row r="754" spans="2:19" s="115" customFormat="1" x14ac:dyDescent="0.2">
      <c r="B754" s="121"/>
      <c r="C754" s="121"/>
      <c r="D754" s="121"/>
      <c r="E754" s="121"/>
      <c r="F754" s="121"/>
      <c r="G754" s="258"/>
      <c r="H754" s="258"/>
      <c r="I754" s="257"/>
      <c r="J754" s="258"/>
      <c r="K754" s="258"/>
      <c r="L754" s="121"/>
      <c r="M754" s="258"/>
      <c r="N754" s="258"/>
      <c r="O754" s="258"/>
      <c r="P754" s="258"/>
      <c r="Q754" s="323"/>
      <c r="R754" s="231"/>
      <c r="S754" s="160"/>
    </row>
    <row r="755" spans="2:19" s="115" customFormat="1" x14ac:dyDescent="0.2">
      <c r="B755" s="121"/>
      <c r="C755" s="121"/>
      <c r="D755" s="121"/>
      <c r="E755" s="121"/>
      <c r="F755" s="121"/>
      <c r="G755" s="258"/>
      <c r="H755" s="258"/>
      <c r="I755" s="257"/>
      <c r="J755" s="258"/>
      <c r="K755" s="258"/>
      <c r="L755" s="121"/>
      <c r="M755" s="258"/>
      <c r="N755" s="258"/>
      <c r="O755" s="258"/>
      <c r="P755" s="258"/>
      <c r="Q755" s="323"/>
      <c r="R755" s="231"/>
      <c r="S755" s="160"/>
    </row>
    <row r="756" spans="2:19" s="115" customFormat="1" x14ac:dyDescent="0.2">
      <c r="B756" s="121"/>
      <c r="C756" s="121"/>
      <c r="D756" s="121"/>
      <c r="E756" s="121"/>
      <c r="F756" s="121"/>
      <c r="G756" s="258"/>
      <c r="H756" s="258"/>
      <c r="I756" s="257"/>
      <c r="J756" s="258"/>
      <c r="K756" s="258"/>
      <c r="L756" s="121"/>
      <c r="M756" s="258"/>
      <c r="N756" s="258"/>
      <c r="O756" s="258"/>
      <c r="P756" s="258"/>
      <c r="Q756" s="323"/>
      <c r="R756" s="231"/>
      <c r="S756" s="160"/>
    </row>
    <row r="757" spans="2:19" s="115" customFormat="1" x14ac:dyDescent="0.2">
      <c r="B757" s="121"/>
      <c r="C757" s="121"/>
      <c r="D757" s="121"/>
      <c r="E757" s="121"/>
      <c r="F757" s="121"/>
      <c r="G757" s="258"/>
      <c r="H757" s="258"/>
      <c r="I757" s="257"/>
      <c r="J757" s="258"/>
      <c r="K757" s="258"/>
      <c r="L757" s="121"/>
      <c r="M757" s="258"/>
      <c r="N757" s="258"/>
      <c r="O757" s="258"/>
      <c r="P757" s="258"/>
      <c r="Q757" s="323"/>
      <c r="R757" s="231"/>
      <c r="S757" s="160"/>
    </row>
    <row r="758" spans="2:19" s="115" customFormat="1" x14ac:dyDescent="0.2">
      <c r="B758" s="121"/>
      <c r="C758" s="121"/>
      <c r="D758" s="121"/>
      <c r="E758" s="121"/>
      <c r="F758" s="121"/>
      <c r="G758" s="258"/>
      <c r="H758" s="258"/>
      <c r="I758" s="257"/>
      <c r="J758" s="258"/>
      <c r="K758" s="258"/>
      <c r="L758" s="121"/>
      <c r="M758" s="258"/>
      <c r="N758" s="258"/>
      <c r="O758" s="258"/>
      <c r="P758" s="258"/>
      <c r="Q758" s="323"/>
      <c r="R758" s="231"/>
      <c r="S758" s="160"/>
    </row>
    <row r="759" spans="2:19" s="115" customFormat="1" x14ac:dyDescent="0.2">
      <c r="B759" s="121"/>
      <c r="C759" s="121"/>
      <c r="D759" s="121"/>
      <c r="E759" s="121"/>
      <c r="F759" s="121"/>
      <c r="G759" s="258"/>
      <c r="H759" s="258"/>
      <c r="I759" s="257"/>
      <c r="J759" s="258"/>
      <c r="K759" s="258"/>
      <c r="L759" s="121"/>
      <c r="M759" s="258"/>
      <c r="N759" s="258"/>
      <c r="O759" s="258"/>
      <c r="P759" s="258"/>
      <c r="Q759" s="323"/>
      <c r="R759" s="231"/>
      <c r="S759" s="160"/>
    </row>
    <row r="760" spans="2:19" s="115" customFormat="1" x14ac:dyDescent="0.2">
      <c r="B760" s="121"/>
      <c r="C760" s="121"/>
      <c r="D760" s="121"/>
      <c r="E760" s="121"/>
      <c r="F760" s="121"/>
      <c r="G760" s="258"/>
      <c r="H760" s="258"/>
      <c r="I760" s="257"/>
      <c r="J760" s="258"/>
      <c r="K760" s="258"/>
      <c r="L760" s="121"/>
      <c r="M760" s="258"/>
      <c r="N760" s="258"/>
      <c r="O760" s="258"/>
      <c r="P760" s="258"/>
      <c r="Q760" s="323"/>
      <c r="R760" s="231"/>
      <c r="S760" s="160"/>
    </row>
    <row r="761" spans="2:19" s="115" customFormat="1" x14ac:dyDescent="0.2">
      <c r="B761" s="121"/>
      <c r="C761" s="121"/>
      <c r="D761" s="121"/>
      <c r="E761" s="121"/>
      <c r="F761" s="121"/>
      <c r="G761" s="258"/>
      <c r="H761" s="258"/>
      <c r="I761" s="257"/>
      <c r="J761" s="258"/>
      <c r="K761" s="258"/>
      <c r="L761" s="121"/>
      <c r="M761" s="258"/>
      <c r="N761" s="258"/>
      <c r="O761" s="258"/>
      <c r="P761" s="258"/>
      <c r="Q761" s="323"/>
      <c r="R761" s="231"/>
      <c r="S761" s="160"/>
    </row>
    <row r="762" spans="2:19" s="115" customFormat="1" x14ac:dyDescent="0.2">
      <c r="B762" s="121"/>
      <c r="C762" s="121"/>
      <c r="D762" s="121"/>
      <c r="E762" s="121"/>
      <c r="F762" s="121"/>
      <c r="G762" s="258"/>
      <c r="H762" s="258"/>
      <c r="I762" s="257"/>
      <c r="J762" s="258"/>
      <c r="K762" s="258"/>
      <c r="L762" s="121"/>
      <c r="M762" s="258"/>
      <c r="N762" s="258"/>
      <c r="O762" s="258"/>
      <c r="P762" s="258"/>
      <c r="Q762" s="323"/>
      <c r="R762" s="231"/>
      <c r="S762" s="160"/>
    </row>
    <row r="763" spans="2:19" s="115" customFormat="1" x14ac:dyDescent="0.2">
      <c r="B763" s="121"/>
      <c r="C763" s="121"/>
      <c r="D763" s="121"/>
      <c r="E763" s="121"/>
      <c r="F763" s="121"/>
      <c r="G763" s="258"/>
      <c r="H763" s="258"/>
      <c r="I763" s="257"/>
      <c r="J763" s="258"/>
      <c r="K763" s="258"/>
      <c r="L763" s="121"/>
      <c r="M763" s="258"/>
      <c r="N763" s="258"/>
      <c r="O763" s="258"/>
      <c r="P763" s="258"/>
      <c r="Q763" s="323"/>
      <c r="R763" s="231"/>
      <c r="S763" s="160"/>
    </row>
    <row r="764" spans="2:19" s="115" customFormat="1" x14ac:dyDescent="0.2">
      <c r="B764" s="121"/>
      <c r="C764" s="121"/>
      <c r="D764" s="121"/>
      <c r="E764" s="121"/>
      <c r="F764" s="121"/>
      <c r="G764" s="258"/>
      <c r="H764" s="258"/>
      <c r="I764" s="257"/>
      <c r="J764" s="258"/>
      <c r="K764" s="258"/>
      <c r="L764" s="121"/>
      <c r="M764" s="258"/>
      <c r="N764" s="258"/>
      <c r="O764" s="258"/>
      <c r="P764" s="258"/>
      <c r="Q764" s="323"/>
      <c r="R764" s="231"/>
      <c r="S764" s="160"/>
    </row>
    <row r="765" spans="2:19" s="115" customFormat="1" x14ac:dyDescent="0.2">
      <c r="B765" s="121"/>
      <c r="C765" s="121"/>
      <c r="D765" s="121"/>
      <c r="E765" s="121"/>
      <c r="F765" s="121"/>
      <c r="G765" s="258"/>
      <c r="H765" s="258"/>
      <c r="I765" s="257"/>
      <c r="J765" s="258"/>
      <c r="K765" s="258"/>
      <c r="L765" s="121"/>
      <c r="M765" s="258"/>
      <c r="N765" s="258"/>
      <c r="O765" s="258"/>
      <c r="P765" s="258"/>
      <c r="Q765" s="323"/>
      <c r="R765" s="231"/>
      <c r="S765" s="160"/>
    </row>
    <row r="766" spans="2:19" s="115" customFormat="1" x14ac:dyDescent="0.2">
      <c r="B766" s="121"/>
      <c r="C766" s="121"/>
      <c r="D766" s="121"/>
      <c r="E766" s="121"/>
      <c r="F766" s="121"/>
      <c r="G766" s="258"/>
      <c r="H766" s="258"/>
      <c r="I766" s="257"/>
      <c r="J766" s="258"/>
      <c r="K766" s="258"/>
      <c r="L766" s="121"/>
      <c r="M766" s="258"/>
      <c r="N766" s="258"/>
      <c r="O766" s="258"/>
      <c r="P766" s="258"/>
      <c r="Q766" s="323"/>
      <c r="R766" s="231"/>
      <c r="S766" s="160"/>
    </row>
    <row r="767" spans="2:19" s="115" customFormat="1" x14ac:dyDescent="0.2">
      <c r="B767" s="121"/>
      <c r="C767" s="121"/>
      <c r="D767" s="121"/>
      <c r="E767" s="121"/>
      <c r="F767" s="121"/>
      <c r="G767" s="258"/>
      <c r="H767" s="258"/>
      <c r="I767" s="257"/>
      <c r="J767" s="258"/>
      <c r="K767" s="258"/>
      <c r="L767" s="121"/>
      <c r="M767" s="258"/>
      <c r="N767" s="258"/>
      <c r="O767" s="258"/>
      <c r="P767" s="258"/>
      <c r="Q767" s="323"/>
      <c r="R767" s="231"/>
      <c r="S767" s="160"/>
    </row>
    <row r="768" spans="2:19" s="115" customFormat="1" x14ac:dyDescent="0.2">
      <c r="B768" s="121"/>
      <c r="C768" s="121"/>
      <c r="D768" s="121"/>
      <c r="E768" s="121"/>
      <c r="F768" s="121"/>
      <c r="G768" s="258"/>
      <c r="H768" s="258"/>
      <c r="I768" s="257"/>
      <c r="J768" s="258"/>
      <c r="K768" s="258"/>
      <c r="L768" s="121"/>
      <c r="M768" s="258"/>
      <c r="N768" s="258"/>
      <c r="O768" s="258"/>
      <c r="P768" s="258"/>
      <c r="Q768" s="323"/>
      <c r="R768" s="231"/>
      <c r="S768" s="160"/>
    </row>
    <row r="769" spans="2:19" s="115" customFormat="1" x14ac:dyDescent="0.2">
      <c r="B769" s="121"/>
      <c r="C769" s="121"/>
      <c r="D769" s="121"/>
      <c r="E769" s="121"/>
      <c r="F769" s="121"/>
      <c r="G769" s="258"/>
      <c r="H769" s="258"/>
      <c r="I769" s="257"/>
      <c r="J769" s="258"/>
      <c r="K769" s="258"/>
      <c r="L769" s="121"/>
      <c r="M769" s="258"/>
      <c r="N769" s="258"/>
      <c r="O769" s="258"/>
      <c r="P769" s="258"/>
      <c r="Q769" s="323"/>
      <c r="R769" s="231"/>
      <c r="S769" s="160"/>
    </row>
    <row r="770" spans="2:19" s="115" customFormat="1" x14ac:dyDescent="0.2">
      <c r="B770" s="121"/>
      <c r="C770" s="121"/>
      <c r="D770" s="121"/>
      <c r="E770" s="121"/>
      <c r="F770" s="121"/>
      <c r="G770" s="258"/>
      <c r="H770" s="258"/>
      <c r="I770" s="257"/>
      <c r="J770" s="258"/>
      <c r="K770" s="258"/>
      <c r="L770" s="121"/>
      <c r="M770" s="258"/>
      <c r="N770" s="258"/>
      <c r="O770" s="258"/>
      <c r="P770" s="258"/>
      <c r="Q770" s="323"/>
      <c r="R770" s="231"/>
      <c r="S770" s="160"/>
    </row>
    <row r="771" spans="2:19" s="115" customFormat="1" x14ac:dyDescent="0.2">
      <c r="B771" s="121"/>
      <c r="C771" s="121"/>
      <c r="D771" s="121"/>
      <c r="E771" s="121"/>
      <c r="F771" s="121"/>
      <c r="G771" s="258"/>
      <c r="H771" s="258"/>
      <c r="I771" s="257"/>
      <c r="J771" s="258"/>
      <c r="K771" s="258"/>
      <c r="L771" s="121"/>
      <c r="M771" s="258"/>
      <c r="N771" s="258"/>
      <c r="O771" s="258"/>
      <c r="P771" s="258"/>
      <c r="Q771" s="323"/>
      <c r="R771" s="231"/>
      <c r="S771" s="160"/>
    </row>
    <row r="772" spans="2:19" s="115" customFormat="1" x14ac:dyDescent="0.2">
      <c r="B772" s="121"/>
      <c r="C772" s="121"/>
      <c r="D772" s="121"/>
      <c r="E772" s="121"/>
      <c r="F772" s="121"/>
      <c r="G772" s="258"/>
      <c r="H772" s="258"/>
      <c r="I772" s="257"/>
      <c r="J772" s="258"/>
      <c r="K772" s="258"/>
      <c r="L772" s="121"/>
      <c r="M772" s="258"/>
      <c r="N772" s="258"/>
      <c r="O772" s="258"/>
      <c r="P772" s="258"/>
      <c r="Q772" s="323"/>
      <c r="R772" s="231"/>
      <c r="S772" s="160"/>
    </row>
    <row r="773" spans="2:19" s="115" customFormat="1" x14ac:dyDescent="0.2">
      <c r="B773" s="121"/>
      <c r="C773" s="121"/>
      <c r="D773" s="121"/>
      <c r="E773" s="121"/>
      <c r="F773" s="121"/>
      <c r="G773" s="258"/>
      <c r="H773" s="258"/>
      <c r="I773" s="257"/>
      <c r="J773" s="258"/>
      <c r="K773" s="258"/>
      <c r="L773" s="121"/>
      <c r="M773" s="258"/>
      <c r="N773" s="258"/>
      <c r="O773" s="258"/>
      <c r="P773" s="258"/>
      <c r="Q773" s="323"/>
      <c r="R773" s="231"/>
      <c r="S773" s="160"/>
    </row>
    <row r="774" spans="2:19" s="115" customFormat="1" x14ac:dyDescent="0.2">
      <c r="B774" s="121"/>
      <c r="C774" s="121"/>
      <c r="D774" s="121"/>
      <c r="E774" s="121"/>
      <c r="F774" s="121"/>
      <c r="G774" s="258"/>
      <c r="H774" s="258"/>
      <c r="I774" s="257"/>
      <c r="J774" s="258"/>
      <c r="K774" s="258"/>
      <c r="L774" s="121"/>
      <c r="M774" s="258"/>
      <c r="N774" s="258"/>
      <c r="O774" s="258"/>
      <c r="P774" s="258"/>
      <c r="Q774" s="323"/>
      <c r="R774" s="231"/>
      <c r="S774" s="160"/>
    </row>
    <row r="775" spans="2:19" s="115" customFormat="1" x14ac:dyDescent="0.2">
      <c r="B775" s="121"/>
      <c r="C775" s="121"/>
      <c r="D775" s="121"/>
      <c r="E775" s="121"/>
      <c r="F775" s="121"/>
      <c r="G775" s="258"/>
      <c r="H775" s="258"/>
      <c r="I775" s="257"/>
      <c r="J775" s="258"/>
      <c r="K775" s="258"/>
      <c r="L775" s="121"/>
      <c r="M775" s="258"/>
      <c r="N775" s="258"/>
      <c r="O775" s="258"/>
      <c r="P775" s="258"/>
      <c r="Q775" s="323"/>
      <c r="R775" s="231"/>
      <c r="S775" s="160"/>
    </row>
    <row r="776" spans="2:19" s="115" customFormat="1" x14ac:dyDescent="0.2">
      <c r="B776" s="121"/>
      <c r="C776" s="121"/>
      <c r="D776" s="121"/>
      <c r="E776" s="121"/>
      <c r="F776" s="121"/>
      <c r="G776" s="258"/>
      <c r="H776" s="258"/>
      <c r="I776" s="257"/>
      <c r="J776" s="258"/>
      <c r="K776" s="258"/>
      <c r="L776" s="121"/>
      <c r="M776" s="258"/>
      <c r="N776" s="258"/>
      <c r="O776" s="258"/>
      <c r="P776" s="258"/>
      <c r="Q776" s="323"/>
      <c r="R776" s="231"/>
      <c r="S776" s="160"/>
    </row>
    <row r="777" spans="2:19" s="115" customFormat="1" x14ac:dyDescent="0.2">
      <c r="B777" s="121"/>
      <c r="C777" s="121"/>
      <c r="D777" s="121"/>
      <c r="E777" s="121"/>
      <c r="F777" s="121"/>
      <c r="G777" s="258"/>
      <c r="H777" s="258"/>
      <c r="I777" s="257"/>
      <c r="J777" s="258"/>
      <c r="K777" s="258"/>
      <c r="L777" s="121"/>
      <c r="M777" s="258"/>
      <c r="N777" s="258"/>
      <c r="O777" s="258"/>
      <c r="P777" s="258"/>
      <c r="Q777" s="323"/>
      <c r="R777" s="231"/>
      <c r="S777" s="160"/>
    </row>
    <row r="778" spans="2:19" s="115" customFormat="1" x14ac:dyDescent="0.2">
      <c r="B778" s="121"/>
      <c r="C778" s="121"/>
      <c r="D778" s="121"/>
      <c r="E778" s="121"/>
      <c r="F778" s="121"/>
      <c r="G778" s="258"/>
      <c r="H778" s="258"/>
      <c r="I778" s="257"/>
      <c r="J778" s="258"/>
      <c r="K778" s="258"/>
      <c r="L778" s="121"/>
      <c r="M778" s="258"/>
      <c r="N778" s="258"/>
      <c r="O778" s="258"/>
      <c r="P778" s="258"/>
      <c r="Q778" s="323"/>
      <c r="R778" s="231"/>
      <c r="S778" s="160"/>
    </row>
    <row r="779" spans="2:19" s="115" customFormat="1" x14ac:dyDescent="0.2">
      <c r="B779" s="121"/>
      <c r="C779" s="121"/>
      <c r="D779" s="121"/>
      <c r="E779" s="121"/>
      <c r="F779" s="121"/>
      <c r="G779" s="258"/>
      <c r="H779" s="258"/>
      <c r="I779" s="257"/>
      <c r="J779" s="258"/>
      <c r="K779" s="258"/>
      <c r="L779" s="121"/>
      <c r="M779" s="258"/>
      <c r="N779" s="258"/>
      <c r="O779" s="258"/>
      <c r="P779" s="258"/>
      <c r="Q779" s="323"/>
      <c r="R779" s="231"/>
      <c r="S779" s="160"/>
    </row>
    <row r="780" spans="2:19" s="115" customFormat="1" x14ac:dyDescent="0.2">
      <c r="B780" s="121"/>
      <c r="C780" s="121"/>
      <c r="D780" s="121"/>
      <c r="E780" s="121"/>
      <c r="F780" s="121"/>
      <c r="G780" s="258"/>
      <c r="H780" s="258"/>
      <c r="I780" s="257"/>
      <c r="J780" s="258"/>
      <c r="K780" s="258"/>
      <c r="L780" s="121"/>
      <c r="M780" s="258"/>
      <c r="N780" s="258"/>
      <c r="O780" s="258"/>
      <c r="P780" s="258"/>
      <c r="Q780" s="323"/>
      <c r="R780" s="231"/>
      <c r="S780" s="160"/>
    </row>
    <row r="781" spans="2:19" s="115" customFormat="1" x14ac:dyDescent="0.2">
      <c r="B781" s="121"/>
      <c r="C781" s="121"/>
      <c r="D781" s="121"/>
      <c r="E781" s="121"/>
      <c r="F781" s="121"/>
      <c r="G781" s="258"/>
      <c r="H781" s="258"/>
      <c r="I781" s="257"/>
      <c r="J781" s="258"/>
      <c r="K781" s="258"/>
      <c r="L781" s="121"/>
      <c r="M781" s="258"/>
      <c r="N781" s="258"/>
      <c r="O781" s="258"/>
      <c r="P781" s="258"/>
      <c r="Q781" s="323"/>
      <c r="R781" s="231"/>
      <c r="S781" s="160"/>
    </row>
    <row r="782" spans="2:19" s="115" customFormat="1" x14ac:dyDescent="0.2">
      <c r="B782" s="121"/>
      <c r="C782" s="121"/>
      <c r="D782" s="121"/>
      <c r="E782" s="121"/>
      <c r="F782" s="121"/>
      <c r="G782" s="258"/>
      <c r="H782" s="258"/>
      <c r="I782" s="257"/>
      <c r="J782" s="258"/>
      <c r="K782" s="258"/>
      <c r="L782" s="121"/>
      <c r="M782" s="258"/>
      <c r="N782" s="258"/>
      <c r="O782" s="258"/>
      <c r="P782" s="258"/>
      <c r="Q782" s="323"/>
      <c r="R782" s="231"/>
      <c r="S782" s="160"/>
    </row>
    <row r="783" spans="2:19" s="115" customFormat="1" x14ac:dyDescent="0.2">
      <c r="B783" s="121"/>
      <c r="C783" s="121"/>
      <c r="D783" s="121"/>
      <c r="E783" s="121"/>
      <c r="F783" s="121"/>
      <c r="G783" s="258"/>
      <c r="H783" s="258"/>
      <c r="I783" s="257"/>
      <c r="J783" s="258"/>
      <c r="K783" s="258"/>
      <c r="L783" s="121"/>
      <c r="M783" s="258"/>
      <c r="N783" s="258"/>
      <c r="O783" s="258"/>
      <c r="P783" s="258"/>
      <c r="Q783" s="323"/>
      <c r="R783" s="231"/>
      <c r="S783" s="160"/>
    </row>
    <row r="784" spans="2:19" s="115" customFormat="1" x14ac:dyDescent="0.2">
      <c r="B784" s="121"/>
      <c r="C784" s="121"/>
      <c r="D784" s="121"/>
      <c r="E784" s="121"/>
      <c r="F784" s="121"/>
      <c r="G784" s="258"/>
      <c r="H784" s="258"/>
      <c r="I784" s="257"/>
      <c r="J784" s="258"/>
      <c r="K784" s="258"/>
      <c r="L784" s="121"/>
      <c r="M784" s="258"/>
      <c r="N784" s="258"/>
      <c r="O784" s="258"/>
      <c r="P784" s="258"/>
      <c r="Q784" s="323"/>
      <c r="R784" s="231"/>
      <c r="S784" s="160"/>
    </row>
    <row r="785" spans="2:19" s="115" customFormat="1" x14ac:dyDescent="0.2">
      <c r="B785" s="121"/>
      <c r="C785" s="121"/>
      <c r="D785" s="121"/>
      <c r="E785" s="121"/>
      <c r="F785" s="121"/>
      <c r="G785" s="258"/>
      <c r="H785" s="258"/>
      <c r="I785" s="257"/>
      <c r="J785" s="258"/>
      <c r="K785" s="258"/>
      <c r="L785" s="121"/>
      <c r="M785" s="258"/>
      <c r="N785" s="258"/>
      <c r="O785" s="258"/>
      <c r="P785" s="258"/>
      <c r="Q785" s="323"/>
      <c r="R785" s="231"/>
      <c r="S785" s="160"/>
    </row>
    <row r="786" spans="2:19" s="115" customFormat="1" x14ac:dyDescent="0.2">
      <c r="B786" s="121"/>
      <c r="C786" s="121"/>
      <c r="D786" s="121"/>
      <c r="E786" s="121"/>
      <c r="F786" s="121"/>
      <c r="G786" s="258"/>
      <c r="H786" s="258"/>
      <c r="I786" s="257"/>
      <c r="J786" s="258"/>
      <c r="K786" s="258"/>
      <c r="L786" s="121"/>
      <c r="M786" s="258"/>
      <c r="N786" s="258"/>
      <c r="O786" s="258"/>
      <c r="P786" s="258"/>
      <c r="Q786" s="323"/>
      <c r="R786" s="231"/>
      <c r="S786" s="160"/>
    </row>
    <row r="787" spans="2:19" s="115" customFormat="1" x14ac:dyDescent="0.2">
      <c r="B787" s="121"/>
      <c r="C787" s="121"/>
      <c r="D787" s="121"/>
      <c r="E787" s="121"/>
      <c r="F787" s="121"/>
      <c r="G787" s="258"/>
      <c r="H787" s="258"/>
      <c r="I787" s="257"/>
      <c r="J787" s="258"/>
      <c r="K787" s="258"/>
      <c r="L787" s="121"/>
      <c r="M787" s="258"/>
      <c r="N787" s="258"/>
      <c r="O787" s="258"/>
      <c r="P787" s="258"/>
      <c r="Q787" s="323"/>
      <c r="R787" s="231"/>
      <c r="S787" s="160"/>
    </row>
    <row r="788" spans="2:19" s="115" customFormat="1" x14ac:dyDescent="0.2">
      <c r="B788" s="121"/>
      <c r="C788" s="121"/>
      <c r="D788" s="121"/>
      <c r="E788" s="121"/>
      <c r="F788" s="121"/>
      <c r="G788" s="258"/>
      <c r="H788" s="258"/>
      <c r="I788" s="257"/>
      <c r="J788" s="258"/>
      <c r="K788" s="258"/>
      <c r="L788" s="121"/>
      <c r="M788" s="258"/>
      <c r="N788" s="258"/>
      <c r="O788" s="258"/>
      <c r="P788" s="258"/>
      <c r="Q788" s="323"/>
      <c r="R788" s="231"/>
      <c r="S788" s="160"/>
    </row>
    <row r="789" spans="2:19" s="115" customFormat="1" x14ac:dyDescent="0.2">
      <c r="B789" s="121"/>
      <c r="C789" s="121"/>
      <c r="D789" s="121"/>
      <c r="E789" s="121"/>
      <c r="F789" s="121"/>
      <c r="G789" s="258"/>
      <c r="H789" s="258"/>
      <c r="I789" s="257"/>
      <c r="J789" s="258"/>
      <c r="K789" s="258"/>
      <c r="L789" s="121"/>
      <c r="M789" s="258"/>
      <c r="N789" s="258"/>
      <c r="O789" s="258"/>
      <c r="P789" s="258"/>
      <c r="Q789" s="323"/>
      <c r="R789" s="231"/>
      <c r="S789" s="160"/>
    </row>
    <row r="790" spans="2:19" s="115" customFormat="1" x14ac:dyDescent="0.2">
      <c r="B790" s="121"/>
      <c r="C790" s="121"/>
      <c r="D790" s="121"/>
      <c r="E790" s="121"/>
      <c r="F790" s="121"/>
      <c r="G790" s="258"/>
      <c r="H790" s="258"/>
      <c r="I790" s="257"/>
      <c r="J790" s="258"/>
      <c r="K790" s="258"/>
      <c r="L790" s="121"/>
      <c r="M790" s="258"/>
      <c r="N790" s="258"/>
      <c r="O790" s="258"/>
      <c r="P790" s="258"/>
      <c r="Q790" s="323"/>
      <c r="R790" s="231"/>
      <c r="S790" s="160"/>
    </row>
    <row r="791" spans="2:19" s="115" customFormat="1" x14ac:dyDescent="0.2">
      <c r="B791" s="121"/>
      <c r="C791" s="121"/>
      <c r="D791" s="121"/>
      <c r="E791" s="121"/>
      <c r="F791" s="121"/>
      <c r="G791" s="258"/>
      <c r="H791" s="258"/>
      <c r="I791" s="257"/>
      <c r="J791" s="258"/>
      <c r="K791" s="258"/>
      <c r="L791" s="121"/>
      <c r="M791" s="258"/>
      <c r="N791" s="258"/>
      <c r="O791" s="258"/>
      <c r="P791" s="258"/>
      <c r="Q791" s="323"/>
      <c r="R791" s="231"/>
      <c r="S791" s="160"/>
    </row>
    <row r="792" spans="2:19" s="115" customFormat="1" x14ac:dyDescent="0.2">
      <c r="B792" s="121"/>
      <c r="C792" s="121"/>
      <c r="D792" s="121"/>
      <c r="E792" s="121"/>
      <c r="F792" s="121"/>
      <c r="G792" s="258"/>
      <c r="H792" s="258"/>
      <c r="I792" s="257"/>
      <c r="J792" s="258"/>
      <c r="K792" s="258"/>
      <c r="L792" s="121"/>
      <c r="M792" s="258"/>
      <c r="N792" s="258"/>
      <c r="O792" s="258"/>
      <c r="P792" s="258"/>
      <c r="Q792" s="323"/>
      <c r="R792" s="231"/>
      <c r="S792" s="160"/>
    </row>
    <row r="793" spans="2:19" s="115" customFormat="1" x14ac:dyDescent="0.2">
      <c r="B793" s="121"/>
      <c r="C793" s="121"/>
      <c r="D793" s="121"/>
      <c r="E793" s="121"/>
      <c r="F793" s="121"/>
      <c r="G793" s="258"/>
      <c r="H793" s="258"/>
      <c r="I793" s="257"/>
      <c r="J793" s="258"/>
      <c r="K793" s="258"/>
      <c r="L793" s="121"/>
      <c r="M793" s="258"/>
      <c r="N793" s="258"/>
      <c r="O793" s="258"/>
      <c r="P793" s="258"/>
      <c r="Q793" s="323"/>
      <c r="R793" s="231"/>
      <c r="S793" s="160"/>
    </row>
    <row r="794" spans="2:19" s="115" customFormat="1" x14ac:dyDescent="0.2">
      <c r="B794" s="121"/>
      <c r="C794" s="121"/>
      <c r="D794" s="121"/>
      <c r="E794" s="121"/>
      <c r="F794" s="121"/>
      <c r="G794" s="258"/>
      <c r="H794" s="258"/>
      <c r="I794" s="257"/>
      <c r="J794" s="258"/>
      <c r="K794" s="258"/>
      <c r="L794" s="121"/>
      <c r="M794" s="258"/>
      <c r="N794" s="258"/>
      <c r="O794" s="258"/>
      <c r="P794" s="258"/>
      <c r="Q794" s="323"/>
      <c r="R794" s="231"/>
      <c r="S794" s="160"/>
    </row>
    <row r="795" spans="2:19" s="115" customFormat="1" x14ac:dyDescent="0.2">
      <c r="B795" s="121"/>
      <c r="C795" s="121"/>
      <c r="D795" s="121"/>
      <c r="E795" s="121"/>
      <c r="F795" s="121"/>
      <c r="G795" s="258"/>
      <c r="H795" s="258"/>
      <c r="I795" s="257"/>
      <c r="J795" s="258"/>
      <c r="K795" s="258"/>
      <c r="L795" s="121"/>
      <c r="M795" s="258"/>
      <c r="N795" s="258"/>
      <c r="O795" s="258"/>
      <c r="P795" s="258"/>
      <c r="Q795" s="323"/>
      <c r="R795" s="231"/>
      <c r="S795" s="160"/>
    </row>
    <row r="796" spans="2:19" s="115" customFormat="1" x14ac:dyDescent="0.2">
      <c r="B796" s="121"/>
      <c r="C796" s="121"/>
      <c r="D796" s="121"/>
      <c r="E796" s="121"/>
      <c r="F796" s="121"/>
      <c r="G796" s="258"/>
      <c r="H796" s="258"/>
      <c r="I796" s="257"/>
      <c r="J796" s="258"/>
      <c r="K796" s="258"/>
      <c r="L796" s="121"/>
      <c r="M796" s="258"/>
      <c r="N796" s="258"/>
      <c r="O796" s="258"/>
      <c r="P796" s="258"/>
      <c r="Q796" s="323"/>
      <c r="R796" s="231"/>
      <c r="S796" s="160"/>
    </row>
    <row r="797" spans="2:19" s="115" customFormat="1" x14ac:dyDescent="0.2">
      <c r="B797" s="121"/>
      <c r="C797" s="121"/>
      <c r="D797" s="121"/>
      <c r="E797" s="121"/>
      <c r="F797" s="121"/>
      <c r="G797" s="258"/>
      <c r="H797" s="258"/>
      <c r="I797" s="257"/>
      <c r="J797" s="258"/>
      <c r="K797" s="258"/>
      <c r="L797" s="121"/>
      <c r="M797" s="258"/>
      <c r="N797" s="258"/>
      <c r="O797" s="258"/>
      <c r="P797" s="258"/>
      <c r="Q797" s="323"/>
      <c r="R797" s="231"/>
      <c r="S797" s="160"/>
    </row>
    <row r="798" spans="2:19" s="115" customFormat="1" x14ac:dyDescent="0.2">
      <c r="B798" s="121"/>
      <c r="C798" s="121"/>
      <c r="D798" s="121"/>
      <c r="E798" s="121"/>
      <c r="F798" s="121"/>
      <c r="G798" s="258"/>
      <c r="H798" s="258"/>
      <c r="I798" s="257"/>
      <c r="J798" s="258"/>
      <c r="K798" s="258"/>
      <c r="L798" s="121"/>
      <c r="M798" s="258"/>
      <c r="N798" s="258"/>
      <c r="O798" s="258"/>
      <c r="P798" s="258"/>
      <c r="Q798" s="323"/>
      <c r="R798" s="231"/>
      <c r="S798" s="160"/>
    </row>
    <row r="799" spans="2:19" s="115" customFormat="1" x14ac:dyDescent="0.2">
      <c r="B799" s="121"/>
      <c r="C799" s="121"/>
      <c r="D799" s="121"/>
      <c r="E799" s="121"/>
      <c r="F799" s="121"/>
      <c r="G799" s="258"/>
      <c r="H799" s="258"/>
      <c r="I799" s="257"/>
      <c r="J799" s="258"/>
      <c r="K799" s="258"/>
      <c r="L799" s="121"/>
      <c r="M799" s="258"/>
      <c r="N799" s="258"/>
      <c r="O799" s="258"/>
      <c r="P799" s="258"/>
      <c r="Q799" s="323"/>
      <c r="R799" s="231"/>
      <c r="S799" s="160"/>
    </row>
    <row r="800" spans="2:19" s="115" customFormat="1" x14ac:dyDescent="0.2">
      <c r="B800" s="121"/>
      <c r="C800" s="121"/>
      <c r="D800" s="121"/>
      <c r="E800" s="121"/>
      <c r="F800" s="121"/>
      <c r="G800" s="258"/>
      <c r="H800" s="258"/>
      <c r="I800" s="257"/>
      <c r="J800" s="258"/>
      <c r="K800" s="258"/>
      <c r="L800" s="121"/>
      <c r="M800" s="258"/>
      <c r="N800" s="258"/>
      <c r="O800" s="258"/>
      <c r="P800" s="258"/>
      <c r="Q800" s="323"/>
      <c r="R800" s="231"/>
      <c r="S800" s="160"/>
    </row>
    <row r="801" spans="2:19" s="115" customFormat="1" x14ac:dyDescent="0.2">
      <c r="B801" s="121"/>
      <c r="C801" s="121"/>
      <c r="D801" s="121"/>
      <c r="E801" s="121"/>
      <c r="F801" s="121"/>
      <c r="G801" s="258"/>
      <c r="H801" s="258"/>
      <c r="I801" s="257"/>
      <c r="J801" s="258"/>
      <c r="K801" s="258"/>
      <c r="L801" s="121"/>
      <c r="M801" s="258"/>
      <c r="N801" s="258"/>
      <c r="O801" s="258"/>
      <c r="P801" s="258"/>
      <c r="Q801" s="323"/>
      <c r="R801" s="231"/>
      <c r="S801" s="160"/>
    </row>
    <row r="802" spans="2:19" s="115" customFormat="1" x14ac:dyDescent="0.2">
      <c r="B802" s="121"/>
      <c r="C802" s="121"/>
      <c r="D802" s="121"/>
      <c r="E802" s="121"/>
      <c r="F802" s="121"/>
      <c r="G802" s="258"/>
      <c r="H802" s="258"/>
      <c r="I802" s="257"/>
      <c r="J802" s="258"/>
      <c r="K802" s="258"/>
      <c r="L802" s="121"/>
      <c r="M802" s="258"/>
      <c r="N802" s="258"/>
      <c r="O802" s="258"/>
      <c r="P802" s="258"/>
      <c r="Q802" s="323"/>
      <c r="R802" s="231"/>
      <c r="S802" s="160"/>
    </row>
    <row r="803" spans="2:19" s="115" customFormat="1" x14ac:dyDescent="0.2">
      <c r="B803" s="121"/>
      <c r="C803" s="121"/>
      <c r="D803" s="121"/>
      <c r="E803" s="121"/>
      <c r="F803" s="121"/>
      <c r="G803" s="258"/>
      <c r="H803" s="258"/>
      <c r="I803" s="257"/>
      <c r="J803" s="258"/>
      <c r="K803" s="258"/>
      <c r="L803" s="121"/>
      <c r="M803" s="258"/>
      <c r="N803" s="258"/>
      <c r="O803" s="258"/>
      <c r="P803" s="258"/>
      <c r="Q803" s="323"/>
      <c r="R803" s="231"/>
      <c r="S803" s="160"/>
    </row>
    <row r="804" spans="2:19" s="115" customFormat="1" x14ac:dyDescent="0.2">
      <c r="B804" s="121"/>
      <c r="C804" s="121"/>
      <c r="D804" s="121"/>
      <c r="E804" s="121"/>
      <c r="F804" s="121"/>
      <c r="G804" s="258"/>
      <c r="H804" s="258"/>
      <c r="I804" s="257"/>
      <c r="J804" s="258"/>
      <c r="K804" s="258"/>
      <c r="L804" s="121"/>
      <c r="M804" s="258"/>
      <c r="N804" s="258"/>
      <c r="O804" s="258"/>
      <c r="P804" s="258"/>
      <c r="Q804" s="323"/>
      <c r="R804" s="231"/>
      <c r="S804" s="160"/>
    </row>
    <row r="805" spans="2:19" s="115" customFormat="1" x14ac:dyDescent="0.2">
      <c r="B805" s="121"/>
      <c r="C805" s="121"/>
      <c r="D805" s="121"/>
      <c r="E805" s="121"/>
      <c r="F805" s="121"/>
      <c r="G805" s="258"/>
      <c r="H805" s="258"/>
      <c r="I805" s="257"/>
      <c r="J805" s="258"/>
      <c r="K805" s="258"/>
      <c r="L805" s="121"/>
      <c r="M805" s="258"/>
      <c r="N805" s="258"/>
      <c r="O805" s="258"/>
      <c r="P805" s="258"/>
      <c r="Q805" s="323"/>
      <c r="R805" s="231"/>
      <c r="S805" s="160"/>
    </row>
    <row r="806" spans="2:19" s="115" customFormat="1" x14ac:dyDescent="0.2">
      <c r="B806" s="121"/>
      <c r="C806" s="121"/>
      <c r="D806" s="121"/>
      <c r="E806" s="121"/>
      <c r="F806" s="121"/>
      <c r="G806" s="258"/>
      <c r="H806" s="258"/>
      <c r="I806" s="257"/>
      <c r="J806" s="258"/>
      <c r="K806" s="258"/>
      <c r="L806" s="121"/>
      <c r="M806" s="258"/>
      <c r="N806" s="258"/>
      <c r="O806" s="258"/>
      <c r="P806" s="258"/>
      <c r="Q806" s="323"/>
      <c r="R806" s="231"/>
      <c r="S806" s="160"/>
    </row>
    <row r="807" spans="2:19" s="115" customFormat="1" x14ac:dyDescent="0.2">
      <c r="B807" s="121"/>
      <c r="C807" s="121"/>
      <c r="D807" s="121"/>
      <c r="E807" s="121"/>
      <c r="F807" s="121"/>
      <c r="G807" s="258"/>
      <c r="H807" s="258"/>
      <c r="I807" s="257"/>
      <c r="J807" s="258"/>
      <c r="K807" s="258"/>
      <c r="L807" s="121"/>
      <c r="M807" s="258"/>
      <c r="N807" s="258"/>
      <c r="O807" s="258"/>
      <c r="P807" s="258"/>
      <c r="Q807" s="323"/>
      <c r="R807" s="231"/>
      <c r="S807" s="160"/>
    </row>
    <row r="808" spans="2:19" s="115" customFormat="1" x14ac:dyDescent="0.2">
      <c r="B808" s="121"/>
      <c r="C808" s="121"/>
      <c r="D808" s="121"/>
      <c r="E808" s="121"/>
      <c r="F808" s="121"/>
      <c r="G808" s="258"/>
      <c r="H808" s="258"/>
      <c r="I808" s="257"/>
      <c r="J808" s="258"/>
      <c r="K808" s="258"/>
      <c r="L808" s="121"/>
      <c r="M808" s="258"/>
      <c r="N808" s="258"/>
      <c r="O808" s="258"/>
      <c r="P808" s="258"/>
      <c r="Q808" s="323"/>
      <c r="R808" s="231"/>
      <c r="S808" s="160"/>
    </row>
    <row r="809" spans="2:19" s="115" customFormat="1" x14ac:dyDescent="0.2">
      <c r="B809" s="121"/>
      <c r="C809" s="121"/>
      <c r="D809" s="121"/>
      <c r="E809" s="121"/>
      <c r="F809" s="121"/>
      <c r="G809" s="258"/>
      <c r="H809" s="258"/>
      <c r="I809" s="257"/>
      <c r="J809" s="258"/>
      <c r="K809" s="258"/>
      <c r="L809" s="121"/>
      <c r="M809" s="258"/>
      <c r="N809" s="258"/>
      <c r="O809" s="258"/>
      <c r="P809" s="258"/>
      <c r="Q809" s="323"/>
      <c r="R809" s="231"/>
      <c r="S809" s="160"/>
    </row>
    <row r="810" spans="2:19" s="115" customFormat="1" x14ac:dyDescent="0.2">
      <c r="B810" s="121"/>
      <c r="C810" s="121"/>
      <c r="D810" s="121"/>
      <c r="E810" s="121"/>
      <c r="F810" s="121"/>
      <c r="G810" s="258"/>
      <c r="H810" s="258"/>
      <c r="I810" s="257"/>
      <c r="J810" s="258"/>
      <c r="K810" s="258"/>
      <c r="L810" s="121"/>
      <c r="M810" s="258"/>
      <c r="N810" s="258"/>
      <c r="O810" s="258"/>
      <c r="P810" s="258"/>
      <c r="Q810" s="323"/>
      <c r="R810" s="231"/>
      <c r="S810" s="160"/>
    </row>
    <row r="811" spans="2:19" s="115" customFormat="1" x14ac:dyDescent="0.2">
      <c r="B811" s="121"/>
      <c r="C811" s="121"/>
      <c r="D811" s="121"/>
      <c r="E811" s="121"/>
      <c r="F811" s="121"/>
      <c r="G811" s="258"/>
      <c r="H811" s="258"/>
      <c r="I811" s="257"/>
      <c r="J811" s="258"/>
      <c r="K811" s="258"/>
      <c r="L811" s="121"/>
      <c r="M811" s="258"/>
      <c r="N811" s="258"/>
      <c r="O811" s="258"/>
      <c r="P811" s="258"/>
      <c r="Q811" s="323"/>
      <c r="R811" s="231"/>
      <c r="S811" s="160"/>
    </row>
    <row r="812" spans="2:19" s="115" customFormat="1" x14ac:dyDescent="0.2">
      <c r="B812" s="121"/>
      <c r="C812" s="121"/>
      <c r="D812" s="121"/>
      <c r="E812" s="121"/>
      <c r="F812" s="121"/>
      <c r="G812" s="258"/>
      <c r="H812" s="258"/>
      <c r="I812" s="257"/>
      <c r="J812" s="258"/>
      <c r="K812" s="258"/>
      <c r="L812" s="121"/>
      <c r="M812" s="258"/>
      <c r="N812" s="258"/>
      <c r="O812" s="258"/>
      <c r="P812" s="258"/>
      <c r="Q812" s="323"/>
      <c r="R812" s="231"/>
      <c r="S812" s="160"/>
    </row>
    <row r="813" spans="2:19" s="115" customFormat="1" x14ac:dyDescent="0.2">
      <c r="B813" s="121"/>
      <c r="C813" s="121"/>
      <c r="D813" s="121"/>
      <c r="E813" s="121"/>
      <c r="F813" s="121"/>
      <c r="G813" s="258"/>
      <c r="H813" s="258"/>
      <c r="I813" s="257"/>
      <c r="J813" s="258"/>
      <c r="K813" s="258"/>
      <c r="L813" s="121"/>
      <c r="M813" s="258"/>
      <c r="N813" s="258"/>
      <c r="O813" s="258"/>
      <c r="P813" s="258"/>
      <c r="Q813" s="323"/>
      <c r="R813" s="231"/>
      <c r="S813" s="160"/>
    </row>
    <row r="814" spans="2:19" s="115" customFormat="1" x14ac:dyDescent="0.2">
      <c r="B814" s="121"/>
      <c r="C814" s="121"/>
      <c r="D814" s="121"/>
      <c r="E814" s="121"/>
      <c r="F814" s="121"/>
      <c r="G814" s="258"/>
      <c r="H814" s="258"/>
      <c r="I814" s="257"/>
      <c r="J814" s="258"/>
      <c r="K814" s="258"/>
      <c r="L814" s="121"/>
      <c r="M814" s="258"/>
      <c r="N814" s="258"/>
      <c r="O814" s="258"/>
      <c r="P814" s="258"/>
      <c r="Q814" s="323"/>
      <c r="R814" s="231"/>
      <c r="S814" s="160"/>
    </row>
    <row r="815" spans="2:19" s="115" customFormat="1" x14ac:dyDescent="0.2">
      <c r="B815" s="121"/>
      <c r="C815" s="121"/>
      <c r="D815" s="121"/>
      <c r="E815" s="121"/>
      <c r="F815" s="121"/>
      <c r="G815" s="258"/>
      <c r="H815" s="258"/>
      <c r="I815" s="257"/>
      <c r="J815" s="258"/>
      <c r="K815" s="258"/>
      <c r="L815" s="121"/>
      <c r="M815" s="258"/>
      <c r="N815" s="258"/>
      <c r="O815" s="258"/>
      <c r="P815" s="258"/>
      <c r="Q815" s="323"/>
      <c r="R815" s="231"/>
      <c r="S815" s="160"/>
    </row>
    <row r="816" spans="2:19" s="115" customFormat="1" x14ac:dyDescent="0.2">
      <c r="B816" s="121"/>
      <c r="C816" s="121"/>
      <c r="D816" s="121"/>
      <c r="E816" s="121"/>
      <c r="F816" s="121"/>
      <c r="G816" s="258"/>
      <c r="H816" s="258"/>
      <c r="I816" s="257"/>
      <c r="J816" s="258"/>
      <c r="K816" s="258"/>
      <c r="L816" s="121"/>
      <c r="M816" s="258"/>
      <c r="N816" s="258"/>
      <c r="O816" s="258"/>
      <c r="P816" s="258"/>
      <c r="Q816" s="323"/>
      <c r="R816" s="231"/>
      <c r="S816" s="160"/>
    </row>
    <row r="817" spans="2:19" s="115" customFormat="1" x14ac:dyDescent="0.2">
      <c r="B817" s="121"/>
      <c r="C817" s="121"/>
      <c r="D817" s="121"/>
      <c r="E817" s="121"/>
      <c r="F817" s="121"/>
      <c r="G817" s="258"/>
      <c r="H817" s="258"/>
      <c r="I817" s="257"/>
      <c r="J817" s="258"/>
      <c r="K817" s="258"/>
      <c r="L817" s="121"/>
      <c r="M817" s="258"/>
      <c r="N817" s="258"/>
      <c r="O817" s="258"/>
      <c r="P817" s="258"/>
      <c r="Q817" s="323"/>
      <c r="R817" s="231"/>
      <c r="S817" s="160"/>
    </row>
    <row r="818" spans="2:19" s="115" customFormat="1" x14ac:dyDescent="0.2">
      <c r="B818" s="121"/>
      <c r="C818" s="121"/>
      <c r="D818" s="121"/>
      <c r="E818" s="121"/>
      <c r="F818" s="121"/>
      <c r="G818" s="258"/>
      <c r="H818" s="258"/>
      <c r="I818" s="257"/>
      <c r="J818" s="258"/>
      <c r="K818" s="258"/>
      <c r="L818" s="121"/>
      <c r="M818" s="258"/>
      <c r="N818" s="258"/>
      <c r="O818" s="258"/>
      <c r="P818" s="258"/>
      <c r="Q818" s="323"/>
      <c r="R818" s="231"/>
      <c r="S818" s="160"/>
    </row>
    <row r="819" spans="2:19" s="115" customFormat="1" x14ac:dyDescent="0.2">
      <c r="B819" s="121"/>
      <c r="C819" s="121"/>
      <c r="D819" s="121"/>
      <c r="E819" s="121"/>
      <c r="F819" s="121"/>
      <c r="G819" s="258"/>
      <c r="H819" s="258"/>
      <c r="I819" s="257"/>
      <c r="J819" s="258"/>
      <c r="K819" s="258"/>
      <c r="L819" s="121"/>
      <c r="M819" s="258"/>
      <c r="N819" s="258"/>
      <c r="O819" s="258"/>
      <c r="P819" s="258"/>
      <c r="Q819" s="323"/>
      <c r="R819" s="231"/>
      <c r="S819" s="160"/>
    </row>
    <row r="820" spans="2:19" s="115" customFormat="1" x14ac:dyDescent="0.2">
      <c r="B820" s="121"/>
      <c r="C820" s="121"/>
      <c r="D820" s="121"/>
      <c r="E820" s="121"/>
      <c r="F820" s="121"/>
      <c r="G820" s="258"/>
      <c r="H820" s="258"/>
      <c r="I820" s="257"/>
      <c r="J820" s="258"/>
      <c r="K820" s="258"/>
      <c r="L820" s="121"/>
      <c r="M820" s="258"/>
      <c r="N820" s="258"/>
      <c r="O820" s="258"/>
      <c r="P820" s="258"/>
      <c r="Q820" s="323"/>
      <c r="R820" s="231"/>
      <c r="S820" s="160"/>
    </row>
    <row r="821" spans="2:19" s="115" customFormat="1" x14ac:dyDescent="0.2">
      <c r="B821" s="121"/>
      <c r="C821" s="121"/>
      <c r="D821" s="121"/>
      <c r="E821" s="121"/>
      <c r="F821" s="121"/>
      <c r="G821" s="258"/>
      <c r="H821" s="258"/>
      <c r="I821" s="257"/>
      <c r="J821" s="258"/>
      <c r="K821" s="258"/>
      <c r="L821" s="121"/>
      <c r="M821" s="258"/>
      <c r="N821" s="258"/>
      <c r="O821" s="258"/>
      <c r="P821" s="258"/>
      <c r="Q821" s="323"/>
      <c r="R821" s="231"/>
      <c r="S821" s="160"/>
    </row>
    <row r="822" spans="2:19" s="115" customFormat="1" x14ac:dyDescent="0.2">
      <c r="B822" s="121"/>
      <c r="C822" s="121"/>
      <c r="D822" s="121"/>
      <c r="E822" s="121"/>
      <c r="F822" s="121"/>
      <c r="G822" s="258"/>
      <c r="H822" s="258"/>
      <c r="I822" s="257"/>
      <c r="J822" s="258"/>
      <c r="K822" s="258"/>
      <c r="L822" s="121"/>
      <c r="M822" s="258"/>
      <c r="N822" s="258"/>
      <c r="O822" s="258"/>
      <c r="P822" s="258"/>
      <c r="Q822" s="323"/>
      <c r="R822" s="231"/>
      <c r="S822" s="160"/>
    </row>
    <row r="823" spans="2:19" s="115" customFormat="1" x14ac:dyDescent="0.2">
      <c r="B823" s="121"/>
      <c r="C823" s="121"/>
      <c r="D823" s="121"/>
      <c r="E823" s="121"/>
      <c r="F823" s="121"/>
      <c r="G823" s="258"/>
      <c r="H823" s="258"/>
      <c r="I823" s="257"/>
      <c r="J823" s="258"/>
      <c r="K823" s="258"/>
      <c r="L823" s="121"/>
      <c r="M823" s="258"/>
      <c r="N823" s="258"/>
      <c r="O823" s="258"/>
      <c r="P823" s="258"/>
      <c r="Q823" s="323"/>
      <c r="R823" s="231"/>
      <c r="S823" s="160"/>
    </row>
    <row r="824" spans="2:19" s="115" customFormat="1" x14ac:dyDescent="0.2">
      <c r="B824" s="121"/>
      <c r="C824" s="121"/>
      <c r="D824" s="121"/>
      <c r="E824" s="121"/>
      <c r="F824" s="121"/>
      <c r="G824" s="258"/>
      <c r="H824" s="258"/>
      <c r="I824" s="257"/>
      <c r="J824" s="258"/>
      <c r="K824" s="258"/>
      <c r="L824" s="121"/>
      <c r="M824" s="258"/>
      <c r="N824" s="258"/>
      <c r="O824" s="258"/>
      <c r="P824" s="258"/>
      <c r="Q824" s="323"/>
      <c r="R824" s="231"/>
      <c r="S824" s="160"/>
    </row>
    <row r="825" spans="2:19" s="115" customFormat="1" x14ac:dyDescent="0.2">
      <c r="B825" s="121"/>
      <c r="C825" s="121"/>
      <c r="D825" s="121"/>
      <c r="E825" s="121"/>
      <c r="F825" s="121"/>
      <c r="G825" s="258"/>
      <c r="H825" s="258"/>
      <c r="I825" s="257"/>
      <c r="J825" s="258"/>
      <c r="K825" s="258"/>
      <c r="L825" s="121"/>
      <c r="M825" s="258"/>
      <c r="N825" s="258"/>
      <c r="O825" s="258"/>
      <c r="P825" s="258"/>
      <c r="Q825" s="323"/>
      <c r="R825" s="231"/>
      <c r="S825" s="160"/>
    </row>
    <row r="826" spans="2:19" s="115" customFormat="1" x14ac:dyDescent="0.2">
      <c r="B826" s="121"/>
      <c r="C826" s="121"/>
      <c r="D826" s="121"/>
      <c r="E826" s="121"/>
      <c r="F826" s="121"/>
      <c r="G826" s="258"/>
      <c r="H826" s="258"/>
      <c r="I826" s="257"/>
      <c r="J826" s="258"/>
      <c r="K826" s="258"/>
      <c r="L826" s="121"/>
      <c r="M826" s="258"/>
      <c r="N826" s="258"/>
      <c r="O826" s="258"/>
      <c r="P826" s="258"/>
      <c r="Q826" s="323"/>
      <c r="R826" s="231"/>
      <c r="S826" s="160"/>
    </row>
    <row r="827" spans="2:19" s="115" customFormat="1" x14ac:dyDescent="0.2">
      <c r="B827" s="121"/>
      <c r="C827" s="121"/>
      <c r="D827" s="121"/>
      <c r="E827" s="121"/>
      <c r="F827" s="121"/>
      <c r="G827" s="258"/>
      <c r="H827" s="258"/>
      <c r="I827" s="257"/>
      <c r="J827" s="258"/>
      <c r="K827" s="258"/>
      <c r="L827" s="121"/>
      <c r="M827" s="258"/>
      <c r="N827" s="258"/>
      <c r="O827" s="258"/>
      <c r="P827" s="258"/>
      <c r="Q827" s="323"/>
      <c r="R827" s="231"/>
      <c r="S827" s="160"/>
    </row>
    <row r="828" spans="2:19" s="115" customFormat="1" x14ac:dyDescent="0.2">
      <c r="B828" s="121"/>
      <c r="C828" s="121"/>
      <c r="D828" s="121"/>
      <c r="E828" s="121"/>
      <c r="F828" s="121"/>
      <c r="G828" s="258"/>
      <c r="H828" s="258"/>
      <c r="I828" s="257"/>
      <c r="J828" s="258"/>
      <c r="K828" s="258"/>
      <c r="L828" s="121"/>
      <c r="M828" s="258"/>
      <c r="N828" s="258"/>
      <c r="O828" s="258"/>
      <c r="P828" s="258"/>
      <c r="Q828" s="323"/>
      <c r="R828" s="231"/>
      <c r="S828" s="160"/>
    </row>
    <row r="829" spans="2:19" s="115" customFormat="1" x14ac:dyDescent="0.2">
      <c r="B829" s="121"/>
      <c r="C829" s="121"/>
      <c r="D829" s="121"/>
      <c r="E829" s="121"/>
      <c r="F829" s="121"/>
      <c r="G829" s="258"/>
      <c r="H829" s="258"/>
      <c r="I829" s="257"/>
      <c r="J829" s="258"/>
      <c r="K829" s="258"/>
      <c r="L829" s="121"/>
      <c r="M829" s="258"/>
      <c r="N829" s="258"/>
      <c r="O829" s="258"/>
      <c r="P829" s="258"/>
      <c r="Q829" s="323"/>
      <c r="R829" s="231"/>
      <c r="S829" s="160"/>
    </row>
    <row r="830" spans="2:19" s="115" customFormat="1" x14ac:dyDescent="0.2">
      <c r="B830" s="121"/>
      <c r="C830" s="121"/>
      <c r="D830" s="121"/>
      <c r="E830" s="121"/>
      <c r="F830" s="121"/>
      <c r="G830" s="258"/>
      <c r="H830" s="258"/>
      <c r="I830" s="257"/>
      <c r="J830" s="258"/>
      <c r="K830" s="258"/>
      <c r="L830" s="121"/>
      <c r="M830" s="258"/>
      <c r="N830" s="258"/>
      <c r="O830" s="258"/>
      <c r="P830" s="258"/>
      <c r="Q830" s="323"/>
      <c r="R830" s="231"/>
      <c r="S830" s="160"/>
    </row>
    <row r="831" spans="2:19" s="115" customFormat="1" x14ac:dyDescent="0.2">
      <c r="B831" s="121"/>
      <c r="C831" s="121"/>
      <c r="D831" s="121"/>
      <c r="E831" s="121"/>
      <c r="F831" s="121"/>
      <c r="G831" s="258"/>
      <c r="H831" s="258"/>
      <c r="I831" s="257"/>
      <c r="J831" s="258"/>
      <c r="K831" s="258"/>
      <c r="L831" s="121"/>
      <c r="M831" s="258"/>
      <c r="N831" s="258"/>
      <c r="O831" s="258"/>
      <c r="P831" s="258"/>
      <c r="Q831" s="323"/>
      <c r="R831" s="231"/>
      <c r="S831" s="160"/>
    </row>
    <row r="832" spans="2:19" s="115" customFormat="1" x14ac:dyDescent="0.2">
      <c r="B832" s="121"/>
      <c r="C832" s="121"/>
      <c r="D832" s="121"/>
      <c r="E832" s="121"/>
      <c r="F832" s="121"/>
      <c r="G832" s="258"/>
      <c r="H832" s="258"/>
      <c r="I832" s="257"/>
      <c r="J832" s="258"/>
      <c r="K832" s="258"/>
      <c r="L832" s="121"/>
      <c r="M832" s="258"/>
      <c r="N832" s="258"/>
      <c r="O832" s="258"/>
      <c r="P832" s="258"/>
      <c r="Q832" s="323"/>
      <c r="R832" s="231"/>
      <c r="S832" s="160"/>
    </row>
    <row r="833" spans="2:19" s="115" customFormat="1" x14ac:dyDescent="0.2">
      <c r="B833" s="121"/>
      <c r="C833" s="121"/>
      <c r="D833" s="121"/>
      <c r="E833" s="121"/>
      <c r="F833" s="121"/>
      <c r="G833" s="258"/>
      <c r="H833" s="258"/>
      <c r="I833" s="257"/>
      <c r="J833" s="258"/>
      <c r="K833" s="258"/>
      <c r="L833" s="121"/>
      <c r="M833" s="258"/>
      <c r="N833" s="258"/>
      <c r="O833" s="258"/>
      <c r="P833" s="258"/>
      <c r="Q833" s="323"/>
      <c r="R833" s="231"/>
      <c r="S833" s="160"/>
    </row>
    <row r="834" spans="2:19" s="115" customFormat="1" x14ac:dyDescent="0.2">
      <c r="B834" s="121"/>
      <c r="C834" s="121"/>
      <c r="D834" s="121"/>
      <c r="E834" s="121"/>
      <c r="F834" s="121"/>
      <c r="G834" s="258"/>
      <c r="H834" s="258"/>
      <c r="I834" s="257"/>
      <c r="J834" s="258"/>
      <c r="K834" s="258"/>
      <c r="L834" s="121"/>
      <c r="M834" s="258"/>
      <c r="N834" s="258"/>
      <c r="O834" s="258"/>
      <c r="P834" s="258"/>
      <c r="Q834" s="323"/>
      <c r="R834" s="231"/>
      <c r="S834" s="160"/>
    </row>
    <row r="835" spans="2:19" s="115" customFormat="1" x14ac:dyDescent="0.2">
      <c r="B835" s="121"/>
      <c r="C835" s="121"/>
      <c r="D835" s="121"/>
      <c r="E835" s="121"/>
      <c r="F835" s="121"/>
      <c r="G835" s="258"/>
      <c r="H835" s="258"/>
      <c r="I835" s="257"/>
      <c r="J835" s="258"/>
      <c r="K835" s="258"/>
      <c r="L835" s="121"/>
      <c r="M835" s="258"/>
      <c r="N835" s="258"/>
      <c r="O835" s="258"/>
      <c r="P835" s="258"/>
      <c r="Q835" s="323"/>
      <c r="R835" s="231"/>
      <c r="S835" s="160"/>
    </row>
    <row r="836" spans="2:19" s="115" customFormat="1" x14ac:dyDescent="0.2">
      <c r="B836" s="121"/>
      <c r="C836" s="121"/>
      <c r="D836" s="121"/>
      <c r="E836" s="121"/>
      <c r="F836" s="121"/>
      <c r="G836" s="258"/>
      <c r="H836" s="258"/>
      <c r="I836" s="257"/>
      <c r="J836" s="258"/>
      <c r="K836" s="258"/>
      <c r="L836" s="121"/>
      <c r="M836" s="258"/>
      <c r="N836" s="258"/>
      <c r="O836" s="258"/>
      <c r="P836" s="258"/>
      <c r="Q836" s="323"/>
      <c r="R836" s="231"/>
      <c r="S836" s="160"/>
    </row>
    <row r="837" spans="2:19" s="115" customFormat="1" x14ac:dyDescent="0.2">
      <c r="B837" s="121"/>
      <c r="C837" s="121"/>
      <c r="D837" s="121"/>
      <c r="E837" s="121"/>
      <c r="F837" s="121"/>
      <c r="G837" s="258"/>
      <c r="H837" s="258"/>
      <c r="I837" s="257"/>
      <c r="J837" s="258"/>
      <c r="K837" s="258"/>
      <c r="L837" s="121"/>
      <c r="M837" s="258"/>
      <c r="N837" s="258"/>
      <c r="O837" s="258"/>
      <c r="P837" s="258"/>
      <c r="Q837" s="323"/>
      <c r="R837" s="231"/>
      <c r="S837" s="160"/>
    </row>
    <row r="838" spans="2:19" s="115" customFormat="1" x14ac:dyDescent="0.2">
      <c r="B838" s="121"/>
      <c r="C838" s="121"/>
      <c r="D838" s="121"/>
      <c r="E838" s="121"/>
      <c r="F838" s="121"/>
      <c r="G838" s="258"/>
      <c r="H838" s="258"/>
      <c r="I838" s="257"/>
      <c r="J838" s="258"/>
      <c r="K838" s="258"/>
      <c r="L838" s="121"/>
      <c r="M838" s="258"/>
      <c r="N838" s="258"/>
      <c r="O838" s="258"/>
      <c r="P838" s="258"/>
      <c r="Q838" s="323"/>
      <c r="R838" s="231"/>
      <c r="S838" s="160"/>
    </row>
    <row r="839" spans="2:19" s="115" customFormat="1" x14ac:dyDescent="0.2">
      <c r="B839" s="121"/>
      <c r="C839" s="121"/>
      <c r="D839" s="121"/>
      <c r="E839" s="121"/>
      <c r="F839" s="121"/>
      <c r="G839" s="258"/>
      <c r="H839" s="258"/>
      <c r="I839" s="257"/>
      <c r="J839" s="258"/>
      <c r="K839" s="258"/>
      <c r="L839" s="121"/>
      <c r="M839" s="258"/>
      <c r="N839" s="258"/>
      <c r="O839" s="258"/>
      <c r="P839" s="258"/>
      <c r="Q839" s="323"/>
      <c r="R839" s="231"/>
      <c r="S839" s="160"/>
    </row>
    <row r="840" spans="2:19" s="115" customFormat="1" x14ac:dyDescent="0.2">
      <c r="B840" s="121"/>
      <c r="C840" s="121"/>
      <c r="D840" s="121"/>
      <c r="E840" s="121"/>
      <c r="F840" s="121"/>
      <c r="G840" s="258"/>
      <c r="H840" s="258"/>
      <c r="I840" s="257"/>
      <c r="J840" s="258"/>
      <c r="K840" s="258"/>
      <c r="L840" s="121"/>
      <c r="M840" s="258"/>
      <c r="N840" s="258"/>
      <c r="O840" s="258"/>
      <c r="P840" s="258"/>
      <c r="Q840" s="323"/>
      <c r="R840" s="231"/>
      <c r="S840" s="160"/>
    </row>
    <row r="841" spans="2:19" s="115" customFormat="1" x14ac:dyDescent="0.2">
      <c r="B841" s="121"/>
      <c r="C841" s="121"/>
      <c r="D841" s="121"/>
      <c r="E841" s="121"/>
      <c r="F841" s="121"/>
      <c r="G841" s="258"/>
      <c r="H841" s="258"/>
      <c r="I841" s="257"/>
      <c r="J841" s="258"/>
      <c r="K841" s="258"/>
      <c r="L841" s="121"/>
      <c r="M841" s="258"/>
      <c r="N841" s="258"/>
      <c r="O841" s="258"/>
      <c r="P841" s="258"/>
      <c r="Q841" s="323"/>
      <c r="R841" s="231"/>
      <c r="S841" s="160"/>
    </row>
    <row r="842" spans="2:19" s="115" customFormat="1" x14ac:dyDescent="0.2">
      <c r="B842" s="121"/>
      <c r="C842" s="121"/>
      <c r="D842" s="121"/>
      <c r="E842" s="121"/>
      <c r="F842" s="121"/>
      <c r="G842" s="258"/>
      <c r="H842" s="258"/>
      <c r="I842" s="257"/>
      <c r="J842" s="258"/>
      <c r="K842" s="258"/>
      <c r="L842" s="121"/>
      <c r="M842" s="258"/>
      <c r="N842" s="258"/>
      <c r="O842" s="258"/>
      <c r="P842" s="258"/>
      <c r="Q842" s="323"/>
      <c r="R842" s="231"/>
      <c r="S842" s="160"/>
    </row>
    <row r="843" spans="2:19" s="115" customFormat="1" x14ac:dyDescent="0.2">
      <c r="B843" s="121"/>
      <c r="C843" s="121"/>
      <c r="D843" s="121"/>
      <c r="E843" s="121"/>
      <c r="F843" s="121"/>
      <c r="G843" s="258"/>
      <c r="H843" s="258"/>
      <c r="I843" s="257"/>
      <c r="J843" s="258"/>
      <c r="K843" s="258"/>
      <c r="L843" s="121"/>
      <c r="M843" s="258"/>
      <c r="N843" s="258"/>
      <c r="O843" s="258"/>
      <c r="P843" s="258"/>
      <c r="Q843" s="323"/>
      <c r="R843" s="231"/>
      <c r="S843" s="160"/>
    </row>
    <row r="844" spans="2:19" s="115" customFormat="1" x14ac:dyDescent="0.2">
      <c r="B844" s="121"/>
      <c r="C844" s="121"/>
      <c r="D844" s="121"/>
      <c r="E844" s="121"/>
      <c r="F844" s="121"/>
      <c r="G844" s="258"/>
      <c r="H844" s="258"/>
      <c r="I844" s="257"/>
      <c r="J844" s="258"/>
      <c r="K844" s="258"/>
      <c r="L844" s="121"/>
      <c r="M844" s="258"/>
      <c r="N844" s="258"/>
      <c r="O844" s="258"/>
      <c r="P844" s="258"/>
      <c r="Q844" s="323"/>
      <c r="R844" s="231"/>
      <c r="S844" s="160"/>
    </row>
    <row r="845" spans="2:19" s="115" customFormat="1" x14ac:dyDescent="0.2">
      <c r="B845" s="121"/>
      <c r="C845" s="121"/>
      <c r="D845" s="121"/>
      <c r="E845" s="121"/>
      <c r="F845" s="121"/>
      <c r="G845" s="258"/>
      <c r="H845" s="258"/>
      <c r="I845" s="257"/>
      <c r="J845" s="258"/>
      <c r="K845" s="258"/>
      <c r="L845" s="121"/>
      <c r="M845" s="258"/>
      <c r="N845" s="258"/>
      <c r="O845" s="258"/>
      <c r="P845" s="258"/>
      <c r="Q845" s="323"/>
      <c r="R845" s="231"/>
      <c r="S845" s="160"/>
    </row>
    <row r="846" spans="2:19" s="115" customFormat="1" x14ac:dyDescent="0.2">
      <c r="B846" s="121"/>
      <c r="C846" s="121"/>
      <c r="D846" s="121"/>
      <c r="E846" s="121"/>
      <c r="F846" s="121"/>
      <c r="G846" s="258"/>
      <c r="H846" s="258"/>
      <c r="I846" s="257"/>
      <c r="J846" s="258"/>
      <c r="K846" s="258"/>
      <c r="L846" s="121"/>
      <c r="M846" s="258"/>
      <c r="N846" s="258"/>
      <c r="O846" s="258"/>
      <c r="P846" s="258"/>
      <c r="Q846" s="323"/>
      <c r="R846" s="231"/>
      <c r="S846" s="160"/>
    </row>
    <row r="847" spans="2:19" s="115" customFormat="1" x14ac:dyDescent="0.2">
      <c r="B847" s="121"/>
      <c r="C847" s="121"/>
      <c r="D847" s="121"/>
      <c r="E847" s="121"/>
      <c r="F847" s="121"/>
      <c r="G847" s="258"/>
      <c r="H847" s="258"/>
      <c r="I847" s="257"/>
      <c r="J847" s="258"/>
      <c r="K847" s="258"/>
      <c r="L847" s="121"/>
      <c r="M847" s="258"/>
      <c r="N847" s="258"/>
      <c r="O847" s="258"/>
      <c r="P847" s="258"/>
      <c r="Q847" s="323"/>
      <c r="R847" s="231"/>
      <c r="S847" s="160"/>
    </row>
    <row r="848" spans="2:19" s="115" customFormat="1" x14ac:dyDescent="0.2">
      <c r="B848" s="121"/>
      <c r="C848" s="121"/>
      <c r="D848" s="121"/>
      <c r="E848" s="121"/>
      <c r="F848" s="121"/>
      <c r="G848" s="258"/>
      <c r="H848" s="258"/>
      <c r="I848" s="257"/>
      <c r="J848" s="258"/>
      <c r="K848" s="258"/>
      <c r="L848" s="121"/>
      <c r="M848" s="258"/>
      <c r="N848" s="258"/>
      <c r="O848" s="258"/>
      <c r="P848" s="258"/>
      <c r="Q848" s="323"/>
      <c r="R848" s="231"/>
      <c r="S848" s="160"/>
    </row>
    <row r="849" spans="2:19" s="115" customFormat="1" x14ac:dyDescent="0.2">
      <c r="B849" s="121"/>
      <c r="C849" s="121"/>
      <c r="D849" s="121"/>
      <c r="E849" s="121"/>
      <c r="F849" s="121"/>
      <c r="G849" s="258"/>
      <c r="H849" s="258"/>
      <c r="I849" s="257"/>
      <c r="J849" s="258"/>
      <c r="K849" s="258"/>
      <c r="L849" s="121"/>
      <c r="M849" s="258"/>
      <c r="N849" s="258"/>
      <c r="O849" s="258"/>
      <c r="P849" s="258"/>
      <c r="Q849" s="323"/>
      <c r="R849" s="231"/>
      <c r="S849" s="160"/>
    </row>
    <row r="850" spans="2:19" s="115" customFormat="1" x14ac:dyDescent="0.2">
      <c r="B850" s="121"/>
      <c r="C850" s="121"/>
      <c r="D850" s="121"/>
      <c r="E850" s="121"/>
      <c r="F850" s="121"/>
      <c r="G850" s="258"/>
      <c r="H850" s="258"/>
      <c r="I850" s="257"/>
      <c r="J850" s="258"/>
      <c r="K850" s="258"/>
      <c r="L850" s="121"/>
      <c r="M850" s="258"/>
      <c r="N850" s="258"/>
      <c r="O850" s="258"/>
      <c r="P850" s="258"/>
      <c r="Q850" s="323"/>
      <c r="R850" s="231"/>
      <c r="S850" s="160"/>
    </row>
    <row r="851" spans="2:19" s="115" customFormat="1" x14ac:dyDescent="0.2">
      <c r="B851" s="121"/>
      <c r="C851" s="121"/>
      <c r="D851" s="121"/>
      <c r="E851" s="121"/>
      <c r="F851" s="121"/>
      <c r="G851" s="258"/>
      <c r="H851" s="258"/>
      <c r="I851" s="257"/>
      <c r="J851" s="258"/>
      <c r="K851" s="258"/>
      <c r="L851" s="121"/>
      <c r="M851" s="258"/>
      <c r="N851" s="258"/>
      <c r="O851" s="258"/>
      <c r="P851" s="258"/>
      <c r="Q851" s="323"/>
      <c r="R851" s="231"/>
      <c r="S851" s="160"/>
    </row>
    <row r="852" spans="2:19" s="115" customFormat="1" x14ac:dyDescent="0.2">
      <c r="B852" s="121"/>
      <c r="C852" s="121"/>
      <c r="D852" s="121"/>
      <c r="E852" s="121"/>
      <c r="F852" s="121"/>
      <c r="G852" s="258"/>
      <c r="H852" s="258"/>
      <c r="I852" s="257"/>
      <c r="J852" s="258"/>
      <c r="K852" s="258"/>
      <c r="L852" s="121"/>
      <c r="M852" s="258"/>
      <c r="N852" s="258"/>
      <c r="O852" s="258"/>
      <c r="P852" s="258"/>
      <c r="Q852" s="323"/>
      <c r="R852" s="231"/>
      <c r="S852" s="160"/>
    </row>
    <row r="853" spans="2:19" s="115" customFormat="1" x14ac:dyDescent="0.2">
      <c r="B853" s="121"/>
      <c r="C853" s="121"/>
      <c r="D853" s="121"/>
      <c r="E853" s="121"/>
      <c r="F853" s="121"/>
      <c r="G853" s="258"/>
      <c r="H853" s="258"/>
      <c r="I853" s="257"/>
      <c r="J853" s="258"/>
      <c r="K853" s="258"/>
      <c r="L853" s="121"/>
      <c r="M853" s="258"/>
      <c r="N853" s="258"/>
      <c r="O853" s="258"/>
      <c r="P853" s="258"/>
      <c r="Q853" s="323"/>
      <c r="R853" s="231"/>
      <c r="S853" s="160"/>
    </row>
    <row r="854" spans="2:19" s="115" customFormat="1" x14ac:dyDescent="0.2">
      <c r="B854" s="121"/>
      <c r="C854" s="121"/>
      <c r="D854" s="121"/>
      <c r="E854" s="121"/>
      <c r="F854" s="121"/>
      <c r="G854" s="258"/>
      <c r="H854" s="258"/>
      <c r="I854" s="257"/>
      <c r="J854" s="258"/>
      <c r="K854" s="258"/>
      <c r="L854" s="121"/>
      <c r="M854" s="258"/>
      <c r="N854" s="258"/>
      <c r="O854" s="258"/>
      <c r="P854" s="258"/>
      <c r="Q854" s="323"/>
      <c r="R854" s="231"/>
      <c r="S854" s="160"/>
    </row>
    <row r="855" spans="2:19" s="115" customFormat="1" x14ac:dyDescent="0.2">
      <c r="B855" s="121"/>
      <c r="C855" s="121"/>
      <c r="D855" s="121"/>
      <c r="E855" s="121"/>
      <c r="F855" s="121"/>
      <c r="G855" s="258"/>
      <c r="H855" s="258"/>
      <c r="I855" s="257"/>
      <c r="J855" s="258"/>
      <c r="K855" s="258"/>
      <c r="L855" s="121"/>
      <c r="M855" s="258"/>
      <c r="N855" s="258"/>
      <c r="O855" s="258"/>
      <c r="P855" s="258"/>
      <c r="Q855" s="323"/>
      <c r="R855" s="231"/>
      <c r="S855" s="160"/>
    </row>
    <row r="856" spans="2:19" s="115" customFormat="1" x14ac:dyDescent="0.2">
      <c r="B856" s="121"/>
      <c r="C856" s="121"/>
      <c r="D856" s="121"/>
      <c r="E856" s="121"/>
      <c r="F856" s="121"/>
      <c r="G856" s="258"/>
      <c r="H856" s="258"/>
      <c r="I856" s="257"/>
      <c r="J856" s="258"/>
      <c r="K856" s="258"/>
      <c r="L856" s="121"/>
      <c r="M856" s="258"/>
      <c r="N856" s="258"/>
      <c r="O856" s="258"/>
      <c r="P856" s="258"/>
      <c r="Q856" s="323"/>
      <c r="R856" s="231"/>
      <c r="S856" s="160"/>
    </row>
    <row r="857" spans="2:19" s="115" customFormat="1" x14ac:dyDescent="0.2">
      <c r="B857" s="121"/>
      <c r="C857" s="121"/>
      <c r="D857" s="121"/>
      <c r="E857" s="121"/>
      <c r="F857" s="121"/>
      <c r="G857" s="258"/>
      <c r="H857" s="258"/>
      <c r="I857" s="257"/>
      <c r="J857" s="258"/>
      <c r="K857" s="258"/>
      <c r="L857" s="121"/>
      <c r="M857" s="258"/>
      <c r="N857" s="258"/>
      <c r="O857" s="258"/>
      <c r="P857" s="258"/>
      <c r="Q857" s="323"/>
      <c r="R857" s="231"/>
      <c r="S857" s="160"/>
    </row>
    <row r="858" spans="2:19" s="115" customFormat="1" x14ac:dyDescent="0.2">
      <c r="B858" s="121"/>
      <c r="C858" s="121"/>
      <c r="D858" s="121"/>
      <c r="E858" s="121"/>
      <c r="F858" s="121"/>
      <c r="G858" s="258"/>
      <c r="H858" s="258"/>
      <c r="I858" s="257"/>
      <c r="J858" s="258"/>
      <c r="K858" s="258"/>
      <c r="L858" s="121"/>
      <c r="M858" s="258"/>
      <c r="N858" s="258"/>
      <c r="O858" s="258"/>
      <c r="P858" s="258"/>
      <c r="Q858" s="323"/>
      <c r="R858" s="231"/>
      <c r="S858" s="160"/>
    </row>
    <row r="859" spans="2:19" s="115" customFormat="1" x14ac:dyDescent="0.2">
      <c r="B859" s="121"/>
      <c r="C859" s="121"/>
      <c r="D859" s="121"/>
      <c r="E859" s="121"/>
      <c r="F859" s="121"/>
      <c r="G859" s="258"/>
      <c r="H859" s="258"/>
      <c r="I859" s="257"/>
      <c r="J859" s="258"/>
      <c r="K859" s="258"/>
      <c r="L859" s="121"/>
      <c r="M859" s="258"/>
      <c r="N859" s="258"/>
      <c r="O859" s="258"/>
      <c r="P859" s="258"/>
      <c r="Q859" s="323"/>
      <c r="R859" s="231"/>
      <c r="S859" s="160"/>
    </row>
    <row r="860" spans="2:19" s="115" customFormat="1" x14ac:dyDescent="0.2">
      <c r="B860" s="121"/>
      <c r="C860" s="121"/>
      <c r="D860" s="121"/>
      <c r="E860" s="121"/>
      <c r="F860" s="121"/>
      <c r="G860" s="258"/>
      <c r="H860" s="258"/>
      <c r="I860" s="257"/>
      <c r="J860" s="258"/>
      <c r="K860" s="258"/>
      <c r="L860" s="121"/>
      <c r="M860" s="258"/>
      <c r="N860" s="258"/>
      <c r="O860" s="258"/>
      <c r="P860" s="258"/>
      <c r="Q860" s="323"/>
      <c r="R860" s="231"/>
      <c r="S860" s="160"/>
    </row>
    <row r="861" spans="2:19" s="115" customFormat="1" x14ac:dyDescent="0.2">
      <c r="B861" s="121"/>
      <c r="C861" s="121"/>
      <c r="D861" s="121"/>
      <c r="E861" s="121"/>
      <c r="F861" s="121"/>
      <c r="G861" s="258"/>
      <c r="H861" s="258"/>
      <c r="I861" s="257"/>
      <c r="J861" s="258"/>
      <c r="K861" s="258"/>
      <c r="L861" s="121"/>
      <c r="M861" s="258"/>
      <c r="N861" s="258"/>
      <c r="O861" s="258"/>
      <c r="P861" s="258"/>
      <c r="Q861" s="323"/>
      <c r="R861" s="231"/>
      <c r="S861" s="160"/>
    </row>
    <row r="862" spans="2:19" s="115" customFormat="1" x14ac:dyDescent="0.2">
      <c r="B862" s="121"/>
      <c r="C862" s="121"/>
      <c r="D862" s="121"/>
      <c r="E862" s="121"/>
      <c r="F862" s="121"/>
      <c r="G862" s="258"/>
      <c r="H862" s="258"/>
      <c r="I862" s="257"/>
      <c r="J862" s="258"/>
      <c r="K862" s="258"/>
      <c r="L862" s="121"/>
      <c r="M862" s="258"/>
      <c r="N862" s="258"/>
      <c r="O862" s="258"/>
      <c r="P862" s="258"/>
      <c r="Q862" s="323"/>
      <c r="R862" s="231"/>
      <c r="S862" s="160"/>
    </row>
    <row r="863" spans="2:19" s="115" customFormat="1" x14ac:dyDescent="0.2">
      <c r="B863" s="121"/>
      <c r="C863" s="121"/>
      <c r="D863" s="121"/>
      <c r="E863" s="121"/>
      <c r="F863" s="121"/>
      <c r="G863" s="258"/>
      <c r="H863" s="258"/>
      <c r="I863" s="257"/>
      <c r="J863" s="258"/>
      <c r="K863" s="258"/>
      <c r="L863" s="121"/>
      <c r="M863" s="258"/>
      <c r="N863" s="258"/>
      <c r="O863" s="258"/>
      <c r="P863" s="258"/>
      <c r="Q863" s="323"/>
      <c r="R863" s="231"/>
      <c r="S863" s="160"/>
    </row>
    <row r="864" spans="2:19" s="115" customFormat="1" x14ac:dyDescent="0.2">
      <c r="B864" s="121"/>
      <c r="C864" s="121"/>
      <c r="D864" s="121"/>
      <c r="E864" s="121"/>
      <c r="F864" s="121"/>
      <c r="G864" s="258"/>
      <c r="H864" s="258"/>
      <c r="I864" s="257"/>
      <c r="J864" s="258"/>
      <c r="K864" s="258"/>
      <c r="L864" s="121"/>
      <c r="M864" s="258"/>
      <c r="N864" s="258"/>
      <c r="O864" s="258"/>
      <c r="P864" s="258"/>
      <c r="Q864" s="323"/>
      <c r="R864" s="231"/>
      <c r="S864" s="160"/>
    </row>
    <row r="865" spans="2:21" s="115" customFormat="1" x14ac:dyDescent="0.2">
      <c r="B865" s="121"/>
      <c r="C865" s="121"/>
      <c r="D865" s="121"/>
      <c r="E865" s="121"/>
      <c r="F865" s="121"/>
      <c r="G865" s="258"/>
      <c r="H865" s="258"/>
      <c r="I865" s="257"/>
      <c r="J865" s="258"/>
      <c r="K865" s="258"/>
      <c r="L865" s="121"/>
      <c r="M865" s="258"/>
      <c r="N865" s="258"/>
      <c r="O865" s="258"/>
      <c r="P865" s="258"/>
      <c r="Q865" s="323"/>
      <c r="R865" s="231"/>
      <c r="S865" s="160"/>
    </row>
    <row r="866" spans="2:21" s="115" customFormat="1" x14ac:dyDescent="0.2">
      <c r="B866" s="121"/>
      <c r="C866" s="121"/>
      <c r="D866" s="121"/>
      <c r="E866" s="121"/>
      <c r="F866" s="121"/>
      <c r="G866" s="258"/>
      <c r="H866" s="258"/>
      <c r="I866" s="257"/>
      <c r="J866" s="258"/>
      <c r="K866" s="258"/>
      <c r="L866" s="121"/>
      <c r="M866" s="258"/>
      <c r="N866" s="258"/>
      <c r="O866" s="258"/>
      <c r="P866" s="258"/>
      <c r="Q866" s="323"/>
      <c r="R866" s="231"/>
      <c r="S866" s="160"/>
    </row>
    <row r="867" spans="2:21" s="115" customFormat="1" x14ac:dyDescent="0.2">
      <c r="B867" s="121"/>
      <c r="C867" s="121"/>
      <c r="D867" s="121"/>
      <c r="E867" s="121"/>
      <c r="F867" s="121"/>
      <c r="G867" s="258"/>
      <c r="H867" s="258"/>
      <c r="I867" s="257"/>
      <c r="J867" s="258"/>
      <c r="K867" s="258"/>
      <c r="L867" s="121"/>
      <c r="M867" s="258"/>
      <c r="N867" s="258"/>
      <c r="O867" s="258"/>
      <c r="P867" s="258"/>
      <c r="Q867" s="323"/>
      <c r="R867" s="231"/>
      <c r="S867" s="160"/>
    </row>
    <row r="868" spans="2:21" s="115" customFormat="1" x14ac:dyDescent="0.2">
      <c r="B868" s="121"/>
      <c r="C868" s="121"/>
      <c r="D868" s="121"/>
      <c r="E868" s="121"/>
      <c r="F868" s="121"/>
      <c r="G868" s="258"/>
      <c r="H868" s="258"/>
      <c r="I868" s="257"/>
      <c r="J868" s="258"/>
      <c r="K868" s="258"/>
      <c r="L868" s="121"/>
      <c r="M868" s="258"/>
      <c r="N868" s="258"/>
      <c r="O868" s="258"/>
      <c r="P868" s="258"/>
      <c r="Q868" s="323"/>
      <c r="R868" s="231"/>
      <c r="S868" s="160"/>
    </row>
    <row r="869" spans="2:21" s="115" customFormat="1" x14ac:dyDescent="0.2">
      <c r="B869" s="121"/>
      <c r="C869" s="121"/>
      <c r="D869" s="121"/>
      <c r="E869" s="121"/>
      <c r="F869" s="121"/>
      <c r="G869" s="258"/>
      <c r="H869" s="258"/>
      <c r="I869" s="257"/>
      <c r="J869" s="258"/>
      <c r="K869" s="258"/>
      <c r="L869" s="121"/>
      <c r="M869" s="258"/>
      <c r="N869" s="258"/>
      <c r="O869" s="258"/>
      <c r="P869" s="258"/>
      <c r="Q869" s="323"/>
      <c r="R869" s="231"/>
      <c r="S869" s="160"/>
    </row>
    <row r="870" spans="2:21" s="115" customFormat="1" x14ac:dyDescent="0.2">
      <c r="B870" s="121"/>
      <c r="C870" s="121"/>
      <c r="D870" s="121"/>
      <c r="E870" s="121"/>
      <c r="F870" s="121"/>
      <c r="G870" s="258"/>
      <c r="H870" s="258"/>
      <c r="I870" s="257"/>
      <c r="J870" s="258"/>
      <c r="K870" s="258"/>
      <c r="L870" s="121"/>
      <c r="M870" s="258"/>
      <c r="N870" s="258"/>
      <c r="O870" s="258"/>
      <c r="P870" s="258"/>
      <c r="Q870" s="323"/>
      <c r="R870" s="231"/>
      <c r="S870" s="160"/>
    </row>
    <row r="871" spans="2:21" s="115" customFormat="1" x14ac:dyDescent="0.2">
      <c r="B871" s="121"/>
      <c r="C871" s="121"/>
      <c r="D871" s="121"/>
      <c r="E871" s="121"/>
      <c r="F871" s="121"/>
      <c r="G871" s="258"/>
      <c r="H871" s="258"/>
      <c r="I871" s="257"/>
      <c r="J871" s="258"/>
      <c r="K871" s="258"/>
      <c r="L871" s="121"/>
      <c r="M871" s="258"/>
      <c r="N871" s="258"/>
      <c r="O871" s="258"/>
      <c r="P871" s="258"/>
      <c r="Q871" s="323"/>
      <c r="R871" s="231"/>
      <c r="S871" s="160"/>
    </row>
    <row r="872" spans="2:21" s="115" customFormat="1" x14ac:dyDescent="0.2">
      <c r="B872" s="121"/>
      <c r="C872" s="121"/>
      <c r="D872" s="121"/>
      <c r="E872" s="121"/>
      <c r="F872" s="121"/>
      <c r="G872" s="258"/>
      <c r="H872" s="258"/>
      <c r="I872" s="257"/>
      <c r="J872" s="258"/>
      <c r="K872" s="258"/>
      <c r="L872" s="121"/>
      <c r="M872" s="258"/>
      <c r="N872" s="258"/>
      <c r="O872" s="258"/>
      <c r="P872" s="258"/>
      <c r="Q872" s="323"/>
      <c r="R872" s="231"/>
      <c r="S872" s="160"/>
    </row>
    <row r="873" spans="2:21" s="115" customFormat="1" x14ac:dyDescent="0.2">
      <c r="B873" s="121"/>
      <c r="C873" s="121"/>
      <c r="D873" s="121"/>
      <c r="E873" s="121"/>
      <c r="F873" s="121"/>
      <c r="G873" s="258"/>
      <c r="H873" s="258"/>
      <c r="I873" s="257"/>
      <c r="J873" s="258"/>
      <c r="K873" s="258"/>
      <c r="L873" s="121"/>
      <c r="M873" s="258"/>
      <c r="N873" s="258"/>
      <c r="O873" s="258"/>
      <c r="P873" s="258"/>
      <c r="Q873" s="323"/>
      <c r="R873" s="231"/>
      <c r="S873" s="160"/>
    </row>
    <row r="874" spans="2:21" s="115" customFormat="1" x14ac:dyDescent="0.2">
      <c r="B874" s="121"/>
      <c r="C874" s="121"/>
      <c r="D874" s="121"/>
      <c r="E874" s="121"/>
      <c r="F874" s="121"/>
      <c r="G874" s="258"/>
      <c r="H874" s="258"/>
      <c r="I874" s="257"/>
      <c r="J874" s="258"/>
      <c r="K874" s="258"/>
      <c r="L874" s="121"/>
      <c r="M874" s="258"/>
      <c r="N874" s="258"/>
      <c r="O874" s="258"/>
      <c r="P874" s="258"/>
      <c r="Q874" s="323"/>
      <c r="R874" s="231"/>
      <c r="S874" s="160"/>
    </row>
    <row r="875" spans="2:21" s="115" customFormat="1" x14ac:dyDescent="0.2">
      <c r="B875" s="121"/>
      <c r="C875" s="121"/>
      <c r="D875" s="121"/>
      <c r="E875" s="121"/>
      <c r="F875" s="121"/>
      <c r="G875" s="258"/>
      <c r="H875" s="258"/>
      <c r="I875" s="257"/>
      <c r="J875" s="258"/>
      <c r="K875" s="258"/>
      <c r="L875" s="121"/>
      <c r="M875" s="258"/>
      <c r="N875" s="258"/>
      <c r="O875" s="258"/>
      <c r="P875" s="258"/>
      <c r="Q875" s="323"/>
      <c r="R875" s="231"/>
      <c r="S875" s="160"/>
    </row>
    <row r="876" spans="2:21" s="115" customFormat="1" x14ac:dyDescent="0.2">
      <c r="B876" s="121"/>
      <c r="C876" s="121"/>
      <c r="D876" s="121"/>
      <c r="E876" s="121"/>
      <c r="F876" s="121"/>
      <c r="G876" s="258"/>
      <c r="H876" s="258"/>
      <c r="I876" s="257"/>
      <c r="J876" s="258"/>
      <c r="K876" s="258"/>
      <c r="L876" s="121"/>
      <c r="M876" s="258"/>
      <c r="N876" s="258"/>
      <c r="O876" s="258"/>
      <c r="P876" s="258"/>
      <c r="Q876" s="323"/>
      <c r="R876" s="231"/>
      <c r="S876" s="160"/>
      <c r="U876" s="121"/>
    </row>
    <row r="877" spans="2:21" s="115" customFormat="1" x14ac:dyDescent="0.2">
      <c r="B877" s="121"/>
      <c r="C877" s="121"/>
      <c r="D877" s="121"/>
      <c r="E877" s="121"/>
      <c r="F877" s="121"/>
      <c r="G877" s="258"/>
      <c r="H877" s="258"/>
      <c r="I877" s="257"/>
      <c r="J877" s="258"/>
      <c r="K877" s="258"/>
      <c r="L877" s="121"/>
      <c r="M877" s="258"/>
      <c r="N877" s="258"/>
      <c r="O877" s="258"/>
      <c r="P877" s="258"/>
      <c r="Q877" s="323"/>
      <c r="R877" s="231"/>
      <c r="S877" s="160"/>
      <c r="U877" s="121"/>
    </row>
    <row r="878" spans="2:21" s="115" customFormat="1" x14ac:dyDescent="0.2">
      <c r="B878" s="121"/>
      <c r="C878" s="121"/>
      <c r="D878" s="121"/>
      <c r="E878" s="121"/>
      <c r="F878" s="121"/>
      <c r="G878" s="258"/>
      <c r="H878" s="258"/>
      <c r="I878" s="257"/>
      <c r="J878" s="258"/>
      <c r="K878" s="258"/>
      <c r="L878" s="121"/>
      <c r="M878" s="258"/>
      <c r="N878" s="258"/>
      <c r="O878" s="258"/>
      <c r="P878" s="258"/>
      <c r="Q878" s="323"/>
      <c r="R878" s="231"/>
      <c r="S878" s="160"/>
      <c r="U878" s="121"/>
    </row>
    <row r="879" spans="2:21" s="115" customFormat="1" x14ac:dyDescent="0.2">
      <c r="B879" s="121"/>
      <c r="C879" s="121"/>
      <c r="D879" s="121"/>
      <c r="E879" s="121"/>
      <c r="F879" s="121"/>
      <c r="G879" s="258"/>
      <c r="H879" s="258"/>
      <c r="I879" s="257"/>
      <c r="J879" s="258"/>
      <c r="K879" s="258"/>
      <c r="L879" s="121"/>
      <c r="M879" s="258"/>
      <c r="N879" s="258"/>
      <c r="O879" s="258"/>
      <c r="P879" s="258"/>
      <c r="Q879" s="323"/>
      <c r="R879" s="231"/>
      <c r="S879" s="160"/>
      <c r="T879" s="121"/>
      <c r="U879" s="121"/>
    </row>
    <row r="880" spans="2:21" s="115" customFormat="1" x14ac:dyDescent="0.2">
      <c r="B880" s="121"/>
      <c r="C880" s="121"/>
      <c r="D880" s="121"/>
      <c r="E880" s="121"/>
      <c r="F880" s="121"/>
      <c r="G880" s="258"/>
      <c r="H880" s="258"/>
      <c r="I880" s="257"/>
      <c r="J880" s="258"/>
      <c r="K880" s="258"/>
      <c r="L880" s="121"/>
      <c r="M880" s="258"/>
      <c r="N880" s="258"/>
      <c r="O880" s="258"/>
      <c r="P880" s="258"/>
      <c r="Q880" s="323"/>
      <c r="R880" s="231"/>
      <c r="S880" s="160"/>
      <c r="T880" s="121"/>
      <c r="U880" s="121"/>
    </row>
    <row r="881" spans="2:23" s="115" customFormat="1" x14ac:dyDescent="0.2">
      <c r="B881" s="121"/>
      <c r="C881" s="121"/>
      <c r="D881" s="121"/>
      <c r="E881" s="121"/>
      <c r="F881" s="121"/>
      <c r="G881" s="258"/>
      <c r="H881" s="258"/>
      <c r="I881" s="257"/>
      <c r="J881" s="258"/>
      <c r="K881" s="258"/>
      <c r="L881" s="121"/>
      <c r="M881" s="258"/>
      <c r="N881" s="258"/>
      <c r="O881" s="258"/>
      <c r="P881" s="258"/>
      <c r="Q881" s="323"/>
      <c r="R881" s="231"/>
      <c r="S881" s="160"/>
      <c r="T881" s="121"/>
      <c r="U881" s="121"/>
    </row>
    <row r="882" spans="2:23" s="115" customFormat="1" x14ac:dyDescent="0.2">
      <c r="B882" s="121"/>
      <c r="C882" s="121"/>
      <c r="D882" s="121"/>
      <c r="E882" s="121"/>
      <c r="F882" s="121"/>
      <c r="G882" s="258"/>
      <c r="H882" s="258"/>
      <c r="I882" s="257"/>
      <c r="J882" s="258"/>
      <c r="K882" s="258"/>
      <c r="L882" s="121"/>
      <c r="M882" s="258"/>
      <c r="N882" s="258"/>
      <c r="O882" s="258"/>
      <c r="P882" s="258"/>
      <c r="Q882" s="323"/>
      <c r="R882" s="231"/>
      <c r="S882" s="160"/>
      <c r="T882" s="121"/>
      <c r="U882" s="121"/>
    </row>
    <row r="883" spans="2:23" s="115" customFormat="1" x14ac:dyDescent="0.2">
      <c r="B883" s="121"/>
      <c r="C883" s="121"/>
      <c r="D883" s="121"/>
      <c r="E883" s="121"/>
      <c r="F883" s="121"/>
      <c r="G883" s="258"/>
      <c r="H883" s="258"/>
      <c r="I883" s="257"/>
      <c r="J883" s="258"/>
      <c r="K883" s="258"/>
      <c r="L883" s="121"/>
      <c r="M883" s="258"/>
      <c r="N883" s="258"/>
      <c r="O883" s="258"/>
      <c r="P883" s="258"/>
      <c r="Q883" s="323"/>
      <c r="R883" s="231"/>
      <c r="S883" s="160"/>
      <c r="T883" s="121"/>
      <c r="U883" s="121"/>
    </row>
    <row r="884" spans="2:23" s="115" customFormat="1" x14ac:dyDescent="0.2">
      <c r="B884" s="121"/>
      <c r="C884" s="121"/>
      <c r="D884" s="121"/>
      <c r="E884" s="121"/>
      <c r="F884" s="121"/>
      <c r="G884" s="258"/>
      <c r="H884" s="258"/>
      <c r="I884" s="257"/>
      <c r="J884" s="258"/>
      <c r="K884" s="258"/>
      <c r="L884" s="121"/>
      <c r="M884" s="258"/>
      <c r="N884" s="258"/>
      <c r="O884" s="258"/>
      <c r="P884" s="258"/>
      <c r="Q884" s="323"/>
      <c r="R884" s="231"/>
      <c r="S884" s="160"/>
      <c r="T884" s="121"/>
      <c r="U884" s="121"/>
    </row>
    <row r="885" spans="2:23" s="115" customFormat="1" x14ac:dyDescent="0.2">
      <c r="B885" s="121"/>
      <c r="C885" s="121"/>
      <c r="D885" s="121"/>
      <c r="E885" s="121"/>
      <c r="F885" s="121"/>
      <c r="G885" s="258"/>
      <c r="H885" s="258"/>
      <c r="I885" s="257"/>
      <c r="J885" s="258"/>
      <c r="K885" s="258"/>
      <c r="L885" s="121"/>
      <c r="M885" s="258"/>
      <c r="N885" s="258"/>
      <c r="O885" s="258"/>
      <c r="P885" s="258"/>
      <c r="Q885" s="323"/>
      <c r="R885" s="231"/>
      <c r="S885" s="160"/>
      <c r="T885" s="121"/>
      <c r="U885" s="121"/>
    </row>
    <row r="886" spans="2:23" s="115" customFormat="1" x14ac:dyDescent="0.2">
      <c r="B886" s="121"/>
      <c r="C886" s="121"/>
      <c r="D886" s="121"/>
      <c r="E886" s="121"/>
      <c r="F886" s="121"/>
      <c r="G886" s="258"/>
      <c r="H886" s="258"/>
      <c r="I886" s="257"/>
      <c r="J886" s="258"/>
      <c r="K886" s="258"/>
      <c r="L886" s="121"/>
      <c r="M886" s="258"/>
      <c r="N886" s="258"/>
      <c r="O886" s="258"/>
      <c r="P886" s="258"/>
      <c r="Q886" s="323"/>
      <c r="R886" s="231"/>
      <c r="S886" s="160"/>
      <c r="T886" s="121"/>
      <c r="U886" s="121"/>
      <c r="V886" s="121"/>
      <c r="W886" s="121"/>
    </row>
    <row r="887" spans="2:23" s="115" customFormat="1" x14ac:dyDescent="0.2">
      <c r="B887" s="121"/>
      <c r="C887" s="121"/>
      <c r="D887" s="121"/>
      <c r="E887" s="121"/>
      <c r="F887" s="121"/>
      <c r="G887" s="258"/>
      <c r="H887" s="258"/>
      <c r="I887" s="257"/>
      <c r="J887" s="258"/>
      <c r="K887" s="258"/>
      <c r="L887" s="121"/>
      <c r="M887" s="258"/>
      <c r="N887" s="258"/>
      <c r="O887" s="258"/>
      <c r="P887" s="258"/>
      <c r="Q887" s="323"/>
      <c r="R887" s="231"/>
      <c r="S887" s="160"/>
      <c r="T887" s="121"/>
      <c r="U887" s="121"/>
      <c r="V887" s="121"/>
      <c r="W887" s="121"/>
    </row>
    <row r="888" spans="2:23" s="115" customFormat="1" x14ac:dyDescent="0.2">
      <c r="B888" s="121"/>
      <c r="C888" s="121"/>
      <c r="D888" s="121"/>
      <c r="E888" s="121"/>
      <c r="F888" s="121"/>
      <c r="G888" s="258"/>
      <c r="H888" s="258"/>
      <c r="I888" s="257"/>
      <c r="J888" s="258"/>
      <c r="K888" s="258"/>
      <c r="L888" s="121"/>
      <c r="M888" s="258"/>
      <c r="N888" s="258"/>
      <c r="O888" s="258"/>
      <c r="P888" s="258"/>
      <c r="Q888" s="323"/>
      <c r="R888" s="231"/>
      <c r="S888" s="160"/>
      <c r="T888" s="121"/>
      <c r="U888" s="121"/>
      <c r="V888" s="121"/>
      <c r="W888" s="121"/>
    </row>
    <row r="889" spans="2:23" s="115" customFormat="1" x14ac:dyDescent="0.2">
      <c r="B889" s="121"/>
      <c r="C889" s="121"/>
      <c r="D889" s="121"/>
      <c r="E889" s="121"/>
      <c r="F889" s="121"/>
      <c r="G889" s="258"/>
      <c r="H889" s="258"/>
      <c r="I889" s="257"/>
      <c r="J889" s="258"/>
      <c r="K889" s="258"/>
      <c r="L889" s="121"/>
      <c r="M889" s="258"/>
      <c r="N889" s="258"/>
      <c r="O889" s="258"/>
      <c r="P889" s="258"/>
      <c r="Q889" s="323"/>
      <c r="R889" s="231"/>
      <c r="S889" s="160"/>
      <c r="T889" s="121"/>
      <c r="U889" s="121"/>
      <c r="V889" s="121"/>
      <c r="W889" s="121"/>
    </row>
    <row r="890" spans="2:23" s="115" customFormat="1" x14ac:dyDescent="0.2">
      <c r="B890" s="121"/>
      <c r="C890" s="121"/>
      <c r="D890" s="121"/>
      <c r="E890" s="121"/>
      <c r="F890" s="121"/>
      <c r="G890" s="258"/>
      <c r="H890" s="258"/>
      <c r="I890" s="257"/>
      <c r="J890" s="258"/>
      <c r="K890" s="258"/>
      <c r="L890" s="121"/>
      <c r="M890" s="258"/>
      <c r="N890" s="258"/>
      <c r="O890" s="258"/>
      <c r="P890" s="258"/>
      <c r="Q890" s="323"/>
      <c r="R890" s="231"/>
      <c r="S890" s="160"/>
      <c r="T890" s="121"/>
      <c r="U890" s="121"/>
      <c r="V890" s="121"/>
      <c r="W890" s="121"/>
    </row>
    <row r="891" spans="2:23" s="115" customFormat="1" x14ac:dyDescent="0.2">
      <c r="B891" s="121"/>
      <c r="C891" s="121"/>
      <c r="D891" s="121"/>
      <c r="E891" s="121"/>
      <c r="F891" s="121"/>
      <c r="G891" s="258"/>
      <c r="H891" s="258"/>
      <c r="I891" s="257"/>
      <c r="J891" s="258"/>
      <c r="K891" s="258"/>
      <c r="L891" s="121"/>
      <c r="M891" s="258"/>
      <c r="N891" s="258"/>
      <c r="O891" s="258"/>
      <c r="P891" s="258"/>
      <c r="Q891" s="323"/>
      <c r="R891" s="231"/>
      <c r="S891" s="160"/>
      <c r="T891" s="121"/>
      <c r="U891" s="121"/>
      <c r="V891" s="121"/>
      <c r="W891" s="121"/>
    </row>
    <row r="892" spans="2:23" s="115" customFormat="1" x14ac:dyDescent="0.2">
      <c r="B892" s="121"/>
      <c r="C892" s="121"/>
      <c r="D892" s="121"/>
      <c r="E892" s="121"/>
      <c r="F892" s="121"/>
      <c r="G892" s="258"/>
      <c r="H892" s="258"/>
      <c r="I892" s="257"/>
      <c r="J892" s="258"/>
      <c r="K892" s="258"/>
      <c r="L892" s="121"/>
      <c r="M892" s="258"/>
      <c r="N892" s="258"/>
      <c r="O892" s="258"/>
      <c r="P892" s="258"/>
      <c r="Q892" s="323"/>
      <c r="R892" s="231"/>
      <c r="S892" s="160"/>
      <c r="T892" s="121"/>
      <c r="U892" s="121"/>
      <c r="V892" s="121"/>
      <c r="W892" s="121"/>
    </row>
    <row r="905" spans="20:21" x14ac:dyDescent="0.2">
      <c r="U905" s="267"/>
    </row>
    <row r="906" spans="20:21" x14ac:dyDescent="0.2">
      <c r="U906" s="267"/>
    </row>
    <row r="907" spans="20:21" x14ac:dyDescent="0.2">
      <c r="U907" s="267"/>
    </row>
    <row r="908" spans="20:21" x14ac:dyDescent="0.2">
      <c r="T908" s="267"/>
      <c r="U908" s="267"/>
    </row>
    <row r="909" spans="20:21" x14ac:dyDescent="0.2">
      <c r="T909" s="267"/>
      <c r="U909" s="267"/>
    </row>
    <row r="910" spans="20:21" x14ac:dyDescent="0.2">
      <c r="T910" s="267"/>
      <c r="U910" s="267"/>
    </row>
    <row r="911" spans="20:21" x14ac:dyDescent="0.2">
      <c r="T911" s="267"/>
      <c r="U911" s="267"/>
    </row>
    <row r="912" spans="20:21" x14ac:dyDescent="0.2">
      <c r="T912" s="267"/>
      <c r="U912" s="267"/>
    </row>
    <row r="913" spans="1:23" x14ac:dyDescent="0.2">
      <c r="T913" s="267"/>
      <c r="U913" s="267"/>
    </row>
    <row r="914" spans="1:23" x14ac:dyDescent="0.2">
      <c r="T914" s="267"/>
      <c r="U914" s="267"/>
    </row>
    <row r="915" spans="1:23" x14ac:dyDescent="0.2">
      <c r="T915" s="267"/>
      <c r="U915" s="267"/>
      <c r="V915" s="267"/>
      <c r="W915" s="267"/>
    </row>
    <row r="916" spans="1:23" x14ac:dyDescent="0.2">
      <c r="T916" s="267"/>
      <c r="U916" s="267"/>
      <c r="V916" s="267"/>
      <c r="W916" s="267"/>
    </row>
    <row r="917" spans="1:23" x14ac:dyDescent="0.2">
      <c r="T917" s="267"/>
      <c r="U917" s="267"/>
      <c r="V917" s="267"/>
      <c r="W917" s="267"/>
    </row>
    <row r="918" spans="1:23" x14ac:dyDescent="0.2">
      <c r="T918" s="267"/>
      <c r="U918" s="267"/>
      <c r="V918" s="267"/>
      <c r="W918" s="267"/>
    </row>
    <row r="919" spans="1:23" x14ac:dyDescent="0.2">
      <c r="T919" s="267"/>
      <c r="U919" s="267"/>
      <c r="V919" s="267"/>
      <c r="W919" s="267"/>
    </row>
    <row r="920" spans="1:23" x14ac:dyDescent="0.2">
      <c r="T920" s="267"/>
      <c r="U920" s="267"/>
      <c r="V920" s="267"/>
      <c r="W920" s="267"/>
    </row>
    <row r="921" spans="1:23" x14ac:dyDescent="0.2">
      <c r="T921" s="267"/>
      <c r="V921" s="267"/>
      <c r="W921" s="267"/>
    </row>
    <row r="922" spans="1:23" s="267" customFormat="1" x14ac:dyDescent="0.2">
      <c r="A922" s="115"/>
      <c r="B922" s="121"/>
      <c r="C922" s="121"/>
      <c r="D922" s="121"/>
      <c r="E922" s="121"/>
      <c r="F922" s="121"/>
      <c r="G922" s="258"/>
      <c r="H922" s="258"/>
      <c r="I922" s="257"/>
      <c r="J922" s="258"/>
      <c r="K922" s="258"/>
      <c r="L922" s="121"/>
      <c r="M922" s="258"/>
      <c r="N922" s="258"/>
      <c r="O922" s="258"/>
      <c r="P922" s="258"/>
      <c r="Q922" s="323"/>
      <c r="R922" s="231"/>
      <c r="S922" s="160"/>
      <c r="U922" s="121"/>
    </row>
    <row r="923" spans="1:23" s="267" customFormat="1" x14ac:dyDescent="0.2">
      <c r="A923" s="115"/>
      <c r="B923" s="121"/>
      <c r="C923" s="121"/>
      <c r="D923" s="121"/>
      <c r="E923" s="121"/>
      <c r="F923" s="121"/>
      <c r="G923" s="258"/>
      <c r="H923" s="258"/>
      <c r="I923" s="257"/>
      <c r="J923" s="258"/>
      <c r="K923" s="258"/>
      <c r="L923" s="121"/>
      <c r="M923" s="258"/>
      <c r="N923" s="258"/>
      <c r="O923" s="258"/>
      <c r="P923" s="258"/>
      <c r="Q923" s="323"/>
      <c r="R923" s="231"/>
      <c r="S923" s="160"/>
      <c r="U923" s="121"/>
    </row>
    <row r="924" spans="1:23" s="267" customFormat="1" x14ac:dyDescent="0.2">
      <c r="A924" s="115"/>
      <c r="B924" s="121"/>
      <c r="C924" s="121"/>
      <c r="D924" s="121"/>
      <c r="E924" s="121"/>
      <c r="F924" s="121"/>
      <c r="G924" s="258"/>
      <c r="H924" s="258"/>
      <c r="I924" s="257"/>
      <c r="J924" s="258"/>
      <c r="K924" s="258"/>
      <c r="L924" s="121"/>
      <c r="M924" s="258"/>
      <c r="N924" s="258"/>
      <c r="O924" s="258"/>
      <c r="P924" s="258"/>
      <c r="Q924" s="323"/>
      <c r="R924" s="231"/>
      <c r="S924" s="160"/>
      <c r="T924" s="121"/>
      <c r="U924" s="121"/>
    </row>
    <row r="925" spans="1:23" s="267" customFormat="1" x14ac:dyDescent="0.2">
      <c r="A925" s="115"/>
      <c r="B925" s="121"/>
      <c r="C925" s="121"/>
      <c r="D925" s="121"/>
      <c r="E925" s="121"/>
      <c r="F925" s="121"/>
      <c r="G925" s="258"/>
      <c r="H925" s="258"/>
      <c r="I925" s="257"/>
      <c r="J925" s="258"/>
      <c r="K925" s="258"/>
      <c r="L925" s="121"/>
      <c r="M925" s="258"/>
      <c r="N925" s="258"/>
      <c r="O925" s="258"/>
      <c r="P925" s="258"/>
      <c r="Q925" s="323"/>
      <c r="R925" s="231"/>
      <c r="S925" s="160"/>
      <c r="T925" s="121"/>
      <c r="U925" s="121"/>
    </row>
    <row r="926" spans="1:23" s="267" customFormat="1" x14ac:dyDescent="0.2">
      <c r="A926" s="115"/>
      <c r="B926" s="121"/>
      <c r="C926" s="121"/>
      <c r="D926" s="121"/>
      <c r="E926" s="121"/>
      <c r="F926" s="121"/>
      <c r="G926" s="258"/>
      <c r="H926" s="258"/>
      <c r="I926" s="257"/>
      <c r="J926" s="258"/>
      <c r="K926" s="258"/>
      <c r="L926" s="121"/>
      <c r="M926" s="258"/>
      <c r="N926" s="258"/>
      <c r="O926" s="258"/>
      <c r="P926" s="258"/>
      <c r="Q926" s="323"/>
      <c r="R926" s="231"/>
      <c r="S926" s="160"/>
      <c r="T926" s="121"/>
      <c r="U926" s="121"/>
    </row>
    <row r="927" spans="1:23" s="267" customFormat="1" x14ac:dyDescent="0.2">
      <c r="A927" s="115"/>
      <c r="B927" s="121"/>
      <c r="C927" s="121"/>
      <c r="D927" s="121"/>
      <c r="E927" s="121"/>
      <c r="F927" s="121"/>
      <c r="G927" s="258"/>
      <c r="H927" s="258"/>
      <c r="I927" s="257"/>
      <c r="J927" s="258"/>
      <c r="K927" s="258"/>
      <c r="L927" s="121"/>
      <c r="M927" s="258"/>
      <c r="N927" s="258"/>
      <c r="O927" s="258"/>
      <c r="P927" s="258"/>
      <c r="Q927" s="323"/>
      <c r="R927" s="231"/>
      <c r="S927" s="160"/>
      <c r="T927" s="121"/>
      <c r="U927" s="121"/>
    </row>
    <row r="928" spans="1:23" s="267" customFormat="1" x14ac:dyDescent="0.2">
      <c r="A928" s="115"/>
      <c r="B928" s="121"/>
      <c r="C928" s="121"/>
      <c r="D928" s="121"/>
      <c r="E928" s="121"/>
      <c r="F928" s="121"/>
      <c r="G928" s="258"/>
      <c r="H928" s="258"/>
      <c r="I928" s="257"/>
      <c r="J928" s="258"/>
      <c r="K928" s="258"/>
      <c r="L928" s="121"/>
      <c r="M928" s="258"/>
      <c r="N928" s="258"/>
      <c r="O928" s="258"/>
      <c r="P928" s="258"/>
      <c r="Q928" s="323"/>
      <c r="R928" s="231"/>
      <c r="S928" s="160"/>
      <c r="T928" s="121"/>
      <c r="U928" s="121"/>
    </row>
    <row r="929" spans="1:23" s="267" customFormat="1" x14ac:dyDescent="0.2">
      <c r="A929" s="115"/>
      <c r="B929" s="121"/>
      <c r="C929" s="121"/>
      <c r="D929" s="121"/>
      <c r="E929" s="121"/>
      <c r="F929" s="121"/>
      <c r="G929" s="258"/>
      <c r="H929" s="258"/>
      <c r="I929" s="257"/>
      <c r="J929" s="258"/>
      <c r="K929" s="258"/>
      <c r="L929" s="121"/>
      <c r="M929" s="258"/>
      <c r="N929" s="258"/>
      <c r="O929" s="258"/>
      <c r="P929" s="258"/>
      <c r="Q929" s="323"/>
      <c r="R929" s="231"/>
      <c r="S929" s="160"/>
      <c r="T929" s="121"/>
      <c r="U929" s="121"/>
    </row>
    <row r="930" spans="1:23" s="267" customFormat="1" x14ac:dyDescent="0.2">
      <c r="A930" s="115"/>
      <c r="B930" s="121"/>
      <c r="C930" s="121"/>
      <c r="D930" s="121"/>
      <c r="E930" s="121"/>
      <c r="F930" s="121"/>
      <c r="G930" s="258"/>
      <c r="H930" s="258"/>
      <c r="I930" s="257"/>
      <c r="J930" s="258"/>
      <c r="K930" s="258"/>
      <c r="L930" s="121"/>
      <c r="M930" s="258"/>
      <c r="N930" s="258"/>
      <c r="O930" s="258"/>
      <c r="P930" s="258"/>
      <c r="Q930" s="323"/>
      <c r="R930" s="231"/>
      <c r="S930" s="160"/>
      <c r="T930" s="121"/>
      <c r="U930" s="121"/>
    </row>
    <row r="931" spans="1:23" s="267" customFormat="1" x14ac:dyDescent="0.2">
      <c r="A931" s="115"/>
      <c r="B931" s="121"/>
      <c r="C931" s="121"/>
      <c r="D931" s="121"/>
      <c r="E931" s="121"/>
      <c r="F931" s="121"/>
      <c r="G931" s="258"/>
      <c r="H931" s="258"/>
      <c r="I931" s="257"/>
      <c r="J931" s="258"/>
      <c r="K931" s="258"/>
      <c r="L931" s="121"/>
      <c r="M931" s="258"/>
      <c r="N931" s="258"/>
      <c r="O931" s="258"/>
      <c r="P931" s="258"/>
      <c r="Q931" s="323"/>
      <c r="R931" s="231"/>
      <c r="S931" s="160"/>
      <c r="T931" s="121"/>
      <c r="U931" s="121"/>
      <c r="V931" s="121"/>
      <c r="W931" s="121"/>
    </row>
    <row r="932" spans="1:23" s="267" customFormat="1" x14ac:dyDescent="0.2">
      <c r="A932" s="115"/>
      <c r="B932" s="121"/>
      <c r="C932" s="121"/>
      <c r="D932" s="121"/>
      <c r="E932" s="121"/>
      <c r="F932" s="121"/>
      <c r="G932" s="258"/>
      <c r="H932" s="258"/>
      <c r="I932" s="257"/>
      <c r="J932" s="258"/>
      <c r="K932" s="258"/>
      <c r="L932" s="121"/>
      <c r="M932" s="258"/>
      <c r="N932" s="258"/>
      <c r="O932" s="258"/>
      <c r="P932" s="258"/>
      <c r="Q932" s="323"/>
      <c r="R932" s="231"/>
      <c r="S932" s="160"/>
      <c r="T932" s="121"/>
      <c r="U932" s="121"/>
      <c r="V932" s="121"/>
      <c r="W932" s="121"/>
    </row>
    <row r="933" spans="1:23" s="267" customFormat="1" x14ac:dyDescent="0.2">
      <c r="A933" s="115"/>
      <c r="B933" s="121"/>
      <c r="C933" s="121"/>
      <c r="D933" s="121"/>
      <c r="E933" s="121"/>
      <c r="F933" s="121"/>
      <c r="G933" s="258"/>
      <c r="H933" s="258"/>
      <c r="I933" s="257"/>
      <c r="J933" s="258"/>
      <c r="K933" s="258"/>
      <c r="L933" s="121"/>
      <c r="M933" s="258"/>
      <c r="N933" s="258"/>
      <c r="O933" s="258"/>
      <c r="P933" s="258"/>
      <c r="Q933" s="323"/>
      <c r="R933" s="231"/>
      <c r="S933" s="160"/>
      <c r="T933" s="121"/>
      <c r="U933" s="121"/>
      <c r="V933" s="121"/>
      <c r="W933" s="121"/>
    </row>
    <row r="934" spans="1:23" s="267" customFormat="1" x14ac:dyDescent="0.2">
      <c r="A934" s="115"/>
      <c r="B934" s="121"/>
      <c r="C934" s="121"/>
      <c r="D934" s="121"/>
      <c r="E934" s="121"/>
      <c r="F934" s="121"/>
      <c r="G934" s="258"/>
      <c r="H934" s="258"/>
      <c r="I934" s="257"/>
      <c r="J934" s="258"/>
      <c r="K934" s="258"/>
      <c r="L934" s="121"/>
      <c r="M934" s="258"/>
      <c r="N934" s="258"/>
      <c r="O934" s="258"/>
      <c r="P934" s="258"/>
      <c r="Q934" s="323"/>
      <c r="R934" s="231"/>
      <c r="S934" s="160"/>
      <c r="T934" s="121"/>
      <c r="U934" s="121"/>
      <c r="V934" s="121"/>
      <c r="W934" s="121"/>
    </row>
    <row r="935" spans="1:23" s="267" customFormat="1" x14ac:dyDescent="0.2">
      <c r="A935" s="115"/>
      <c r="B935" s="121"/>
      <c r="C935" s="121"/>
      <c r="D935" s="121"/>
      <c r="E935" s="121"/>
      <c r="F935" s="121"/>
      <c r="G935" s="258"/>
      <c r="H935" s="258"/>
      <c r="I935" s="257"/>
      <c r="J935" s="258"/>
      <c r="K935" s="258"/>
      <c r="L935" s="121"/>
      <c r="M935" s="258"/>
      <c r="N935" s="258"/>
      <c r="O935" s="258"/>
      <c r="P935" s="258"/>
      <c r="Q935" s="323"/>
      <c r="R935" s="231"/>
      <c r="S935" s="160"/>
      <c r="T935" s="121"/>
      <c r="U935" s="121"/>
      <c r="V935" s="121"/>
      <c r="W935" s="121"/>
    </row>
    <row r="936" spans="1:23" s="267" customFormat="1" x14ac:dyDescent="0.2">
      <c r="A936" s="115"/>
      <c r="B936" s="121"/>
      <c r="C936" s="121"/>
      <c r="D936" s="121"/>
      <c r="E936" s="121"/>
      <c r="F936" s="121"/>
      <c r="G936" s="258"/>
      <c r="H936" s="258"/>
      <c r="I936" s="257"/>
      <c r="J936" s="258"/>
      <c r="K936" s="258"/>
      <c r="L936" s="121"/>
      <c r="M936" s="258"/>
      <c r="N936" s="258"/>
      <c r="O936" s="258"/>
      <c r="P936" s="258"/>
      <c r="Q936" s="323"/>
      <c r="R936" s="231"/>
      <c r="S936" s="160"/>
      <c r="T936" s="121"/>
      <c r="U936" s="121"/>
      <c r="V936" s="121"/>
      <c r="W936" s="121"/>
    </row>
    <row r="937" spans="1:23" s="267" customFormat="1" x14ac:dyDescent="0.2">
      <c r="A937" s="115"/>
      <c r="B937" s="121"/>
      <c r="C937" s="121"/>
      <c r="D937" s="121"/>
      <c r="E937" s="121"/>
      <c r="F937" s="121"/>
      <c r="G937" s="258"/>
      <c r="H937" s="258"/>
      <c r="I937" s="257"/>
      <c r="J937" s="258"/>
      <c r="K937" s="258"/>
      <c r="L937" s="121"/>
      <c r="M937" s="258"/>
      <c r="N937" s="258"/>
      <c r="O937" s="258"/>
      <c r="P937" s="258"/>
      <c r="Q937" s="323"/>
      <c r="R937" s="231"/>
      <c r="S937" s="160"/>
      <c r="T937" s="121"/>
      <c r="V937" s="121"/>
      <c r="W937" s="121"/>
    </row>
    <row r="938" spans="1:23" x14ac:dyDescent="0.2">
      <c r="U938" s="267"/>
    </row>
    <row r="939" spans="1:23" x14ac:dyDescent="0.2">
      <c r="U939" s="267"/>
    </row>
    <row r="940" spans="1:23" x14ac:dyDescent="0.2">
      <c r="T940" s="267"/>
      <c r="U940" s="267"/>
    </row>
    <row r="941" spans="1:23" x14ac:dyDescent="0.2">
      <c r="T941" s="267"/>
      <c r="U941" s="267"/>
    </row>
    <row r="942" spans="1:23" x14ac:dyDescent="0.2">
      <c r="T942" s="267"/>
      <c r="U942" s="267"/>
    </row>
    <row r="943" spans="1:23" x14ac:dyDescent="0.2">
      <c r="T943" s="267"/>
      <c r="U943" s="267"/>
    </row>
    <row r="944" spans="1:23" x14ac:dyDescent="0.2">
      <c r="T944" s="267"/>
      <c r="U944" s="267"/>
    </row>
    <row r="945" spans="1:23" x14ac:dyDescent="0.2">
      <c r="T945" s="267"/>
      <c r="U945" s="267"/>
    </row>
    <row r="946" spans="1:23" x14ac:dyDescent="0.2">
      <c r="T946" s="267"/>
      <c r="U946" s="267"/>
    </row>
    <row r="947" spans="1:23" x14ac:dyDescent="0.2">
      <c r="T947" s="267"/>
      <c r="U947" s="267"/>
      <c r="V947" s="267"/>
      <c r="W947" s="267"/>
    </row>
    <row r="948" spans="1:23" x14ac:dyDescent="0.2">
      <c r="T948" s="267"/>
      <c r="U948" s="267"/>
      <c r="V948" s="267"/>
      <c r="W948" s="267"/>
    </row>
    <row r="949" spans="1:23" x14ac:dyDescent="0.2">
      <c r="T949" s="267"/>
      <c r="U949" s="267"/>
      <c r="V949" s="267"/>
      <c r="W949" s="267"/>
    </row>
    <row r="950" spans="1:23" x14ac:dyDescent="0.2">
      <c r="T950" s="267"/>
      <c r="V950" s="267"/>
      <c r="W950" s="267"/>
    </row>
    <row r="951" spans="1:23" x14ac:dyDescent="0.2">
      <c r="T951" s="267"/>
      <c r="V951" s="267"/>
      <c r="W951" s="267"/>
    </row>
    <row r="952" spans="1:23" x14ac:dyDescent="0.2">
      <c r="T952" s="267"/>
      <c r="V952" s="267"/>
      <c r="W952" s="267"/>
    </row>
    <row r="953" spans="1:23" x14ac:dyDescent="0.2">
      <c r="V953" s="267"/>
      <c r="W953" s="267"/>
    </row>
    <row r="954" spans="1:23" s="267" customFormat="1" x14ac:dyDescent="0.2">
      <c r="A954" s="115"/>
      <c r="B954" s="121"/>
      <c r="C954" s="121"/>
      <c r="D954" s="121"/>
      <c r="E954" s="121"/>
      <c r="F954" s="121"/>
      <c r="G954" s="258"/>
      <c r="H954" s="258"/>
      <c r="I954" s="257"/>
      <c r="J954" s="258"/>
      <c r="K954" s="258"/>
      <c r="L954" s="121"/>
      <c r="M954" s="258"/>
      <c r="N954" s="258"/>
      <c r="O954" s="258"/>
      <c r="P954" s="258"/>
      <c r="Q954" s="323"/>
      <c r="R954" s="231"/>
      <c r="S954" s="160"/>
      <c r="T954" s="121"/>
      <c r="U954" s="121"/>
    </row>
    <row r="955" spans="1:23" s="267" customFormat="1" x14ac:dyDescent="0.2">
      <c r="A955" s="115"/>
      <c r="B955" s="121"/>
      <c r="C955" s="121"/>
      <c r="D955" s="121"/>
      <c r="E955" s="121"/>
      <c r="F955" s="121"/>
      <c r="G955" s="258"/>
      <c r="H955" s="258"/>
      <c r="I955" s="257"/>
      <c r="J955" s="258"/>
      <c r="K955" s="258"/>
      <c r="L955" s="121"/>
      <c r="M955" s="258"/>
      <c r="N955" s="258"/>
      <c r="O955" s="258"/>
      <c r="P955" s="258"/>
      <c r="Q955" s="323"/>
      <c r="R955" s="231"/>
      <c r="S955" s="160"/>
      <c r="T955" s="121"/>
      <c r="U955" s="121"/>
    </row>
    <row r="956" spans="1:23" s="267" customFormat="1" x14ac:dyDescent="0.2">
      <c r="A956" s="115"/>
      <c r="B956" s="121"/>
      <c r="C956" s="121"/>
      <c r="D956" s="121"/>
      <c r="E956" s="121"/>
      <c r="F956" s="121"/>
      <c r="G956" s="258"/>
      <c r="H956" s="258"/>
      <c r="I956" s="257"/>
      <c r="J956" s="258"/>
      <c r="K956" s="258"/>
      <c r="L956" s="121"/>
      <c r="M956" s="258"/>
      <c r="N956" s="258"/>
      <c r="O956" s="258"/>
      <c r="P956" s="258"/>
      <c r="Q956" s="323"/>
      <c r="R956" s="231"/>
      <c r="S956" s="160"/>
      <c r="T956" s="121"/>
      <c r="U956" s="121"/>
    </row>
    <row r="957" spans="1:23" s="267" customFormat="1" x14ac:dyDescent="0.2">
      <c r="A957" s="115"/>
      <c r="B957" s="121"/>
      <c r="C957" s="121"/>
      <c r="D957" s="121"/>
      <c r="E957" s="121"/>
      <c r="F957" s="121"/>
      <c r="G957" s="258"/>
      <c r="H957" s="258"/>
      <c r="I957" s="257"/>
      <c r="J957" s="258"/>
      <c r="K957" s="258"/>
      <c r="L957" s="121"/>
      <c r="M957" s="258"/>
      <c r="N957" s="258"/>
      <c r="O957" s="258"/>
      <c r="P957" s="258"/>
      <c r="Q957" s="323"/>
      <c r="R957" s="231"/>
      <c r="S957" s="160"/>
      <c r="T957" s="121"/>
      <c r="U957" s="121"/>
    </row>
    <row r="958" spans="1:23" s="267" customFormat="1" x14ac:dyDescent="0.2">
      <c r="A958" s="115"/>
      <c r="B958" s="121"/>
      <c r="C958" s="121"/>
      <c r="D958" s="121"/>
      <c r="E958" s="121"/>
      <c r="F958" s="121"/>
      <c r="G958" s="258"/>
      <c r="H958" s="258"/>
      <c r="I958" s="257"/>
      <c r="J958" s="258"/>
      <c r="K958" s="258"/>
      <c r="L958" s="121"/>
      <c r="M958" s="258"/>
      <c r="N958" s="258"/>
      <c r="O958" s="258"/>
      <c r="P958" s="258"/>
      <c r="Q958" s="323"/>
      <c r="R958" s="231"/>
      <c r="S958" s="160"/>
      <c r="T958" s="121"/>
      <c r="U958" s="121"/>
    </row>
    <row r="959" spans="1:23" s="267" customFormat="1" x14ac:dyDescent="0.2">
      <c r="A959" s="115"/>
      <c r="B959" s="121"/>
      <c r="C959" s="121"/>
      <c r="D959" s="121"/>
      <c r="E959" s="121"/>
      <c r="F959" s="121"/>
      <c r="G959" s="258"/>
      <c r="H959" s="258"/>
      <c r="I959" s="257"/>
      <c r="J959" s="258"/>
      <c r="K959" s="258"/>
      <c r="L959" s="121"/>
      <c r="M959" s="258"/>
      <c r="N959" s="258"/>
      <c r="O959" s="258"/>
      <c r="P959" s="258"/>
      <c r="Q959" s="323"/>
      <c r="R959" s="231"/>
      <c r="S959" s="160"/>
      <c r="T959" s="121"/>
      <c r="U959" s="121"/>
    </row>
    <row r="960" spans="1:23" s="267" customFormat="1" x14ac:dyDescent="0.2">
      <c r="A960" s="115"/>
      <c r="B960" s="121"/>
      <c r="C960" s="121"/>
      <c r="D960" s="121"/>
      <c r="E960" s="121"/>
      <c r="F960" s="121"/>
      <c r="G960" s="258"/>
      <c r="H960" s="258"/>
      <c r="I960" s="257"/>
      <c r="J960" s="258"/>
      <c r="K960" s="258"/>
      <c r="L960" s="121"/>
      <c r="M960" s="258"/>
      <c r="N960" s="258"/>
      <c r="O960" s="258"/>
      <c r="P960" s="258"/>
      <c r="Q960" s="323"/>
      <c r="R960" s="231"/>
      <c r="S960" s="160"/>
      <c r="T960" s="121"/>
      <c r="U960" s="121"/>
      <c r="V960" s="121"/>
      <c r="W960" s="121"/>
    </row>
    <row r="961" spans="1:23" s="267" customFormat="1" x14ac:dyDescent="0.2">
      <c r="A961" s="115"/>
      <c r="B961" s="121"/>
      <c r="C961" s="121"/>
      <c r="D961" s="121"/>
      <c r="E961" s="121"/>
      <c r="F961" s="121"/>
      <c r="G961" s="258"/>
      <c r="H961" s="258"/>
      <c r="I961" s="257"/>
      <c r="J961" s="258"/>
      <c r="K961" s="258"/>
      <c r="L961" s="121"/>
      <c r="M961" s="258"/>
      <c r="N961" s="258"/>
      <c r="O961" s="258"/>
      <c r="P961" s="258"/>
      <c r="Q961" s="323"/>
      <c r="R961" s="231"/>
      <c r="S961" s="160"/>
      <c r="T961" s="121"/>
      <c r="U961" s="121"/>
      <c r="V961" s="121"/>
      <c r="W961" s="121"/>
    </row>
    <row r="962" spans="1:23" s="267" customFormat="1" x14ac:dyDescent="0.2">
      <c r="A962" s="115"/>
      <c r="B962" s="121"/>
      <c r="C962" s="121"/>
      <c r="D962" s="121"/>
      <c r="E962" s="121"/>
      <c r="F962" s="121"/>
      <c r="G962" s="258"/>
      <c r="H962" s="258"/>
      <c r="I962" s="257"/>
      <c r="J962" s="258"/>
      <c r="K962" s="258"/>
      <c r="L962" s="121"/>
      <c r="M962" s="258"/>
      <c r="N962" s="258"/>
      <c r="O962" s="258"/>
      <c r="P962" s="258"/>
      <c r="Q962" s="323"/>
      <c r="R962" s="231"/>
      <c r="S962" s="160"/>
      <c r="T962" s="121"/>
      <c r="U962" s="121"/>
      <c r="V962" s="121"/>
      <c r="W962" s="121"/>
    </row>
    <row r="963" spans="1:23" s="267" customFormat="1" x14ac:dyDescent="0.2">
      <c r="A963" s="115"/>
      <c r="B963" s="121"/>
      <c r="C963" s="121"/>
      <c r="D963" s="121"/>
      <c r="E963" s="121"/>
      <c r="F963" s="121"/>
      <c r="G963" s="258"/>
      <c r="H963" s="258"/>
      <c r="I963" s="257"/>
      <c r="J963" s="258"/>
      <c r="K963" s="258"/>
      <c r="L963" s="121"/>
      <c r="M963" s="258"/>
      <c r="N963" s="258"/>
      <c r="O963" s="258"/>
      <c r="P963" s="258"/>
      <c r="Q963" s="323"/>
      <c r="R963" s="231"/>
      <c r="S963" s="160"/>
      <c r="T963" s="121"/>
      <c r="U963" s="121"/>
      <c r="V963" s="121"/>
      <c r="W963" s="121"/>
    </row>
    <row r="964" spans="1:23" s="267" customFormat="1" x14ac:dyDescent="0.2">
      <c r="A964" s="115"/>
      <c r="B964" s="121"/>
      <c r="C964" s="121"/>
      <c r="D964" s="121"/>
      <c r="E964" s="121"/>
      <c r="F964" s="121"/>
      <c r="G964" s="258"/>
      <c r="H964" s="258"/>
      <c r="I964" s="257"/>
      <c r="J964" s="258"/>
      <c r="K964" s="258"/>
      <c r="L964" s="121"/>
      <c r="M964" s="258"/>
      <c r="N964" s="258"/>
      <c r="O964" s="258"/>
      <c r="P964" s="258"/>
      <c r="Q964" s="323"/>
      <c r="R964" s="231"/>
      <c r="S964" s="160"/>
      <c r="T964" s="121"/>
      <c r="U964" s="121"/>
      <c r="V964" s="121"/>
      <c r="W964" s="121"/>
    </row>
    <row r="965" spans="1:23" s="267" customFormat="1" x14ac:dyDescent="0.2">
      <c r="A965" s="115"/>
      <c r="B965" s="121"/>
      <c r="C965" s="121"/>
      <c r="D965" s="121"/>
      <c r="E965" s="121"/>
      <c r="F965" s="121"/>
      <c r="G965" s="258"/>
      <c r="H965" s="258"/>
      <c r="I965" s="257"/>
      <c r="J965" s="258"/>
      <c r="K965" s="258"/>
      <c r="L965" s="121"/>
      <c r="M965" s="258"/>
      <c r="N965" s="258"/>
      <c r="O965" s="258"/>
      <c r="P965" s="258"/>
      <c r="Q965" s="323"/>
      <c r="R965" s="231"/>
      <c r="S965" s="160"/>
      <c r="T965" s="121"/>
      <c r="U965" s="121"/>
      <c r="V965" s="121"/>
      <c r="W965" s="121"/>
    </row>
    <row r="966" spans="1:23" s="267" customFormat="1" x14ac:dyDescent="0.2">
      <c r="A966" s="115"/>
      <c r="B966" s="121"/>
      <c r="C966" s="121"/>
      <c r="D966" s="121"/>
      <c r="E966" s="121"/>
      <c r="F966" s="121"/>
      <c r="G966" s="258"/>
      <c r="H966" s="258"/>
      <c r="I966" s="257"/>
      <c r="J966" s="258"/>
      <c r="K966" s="258"/>
      <c r="L966" s="121"/>
      <c r="M966" s="258"/>
      <c r="N966" s="258"/>
      <c r="O966" s="258"/>
      <c r="P966" s="258"/>
      <c r="Q966" s="323"/>
      <c r="R966" s="231"/>
      <c r="S966" s="160"/>
      <c r="T966" s="121"/>
      <c r="U966" s="121"/>
      <c r="V966" s="121"/>
      <c r="W966" s="121"/>
    </row>
  </sheetData>
  <mergeCells count="89">
    <mergeCell ref="C10:D10"/>
    <mergeCell ref="B1:H1"/>
    <mergeCell ref="J1:N1"/>
    <mergeCell ref="O1:P1"/>
    <mergeCell ref="C6:D6"/>
    <mergeCell ref="C9:D9"/>
    <mergeCell ref="C13:D13"/>
    <mergeCell ref="M13:N13"/>
    <mergeCell ref="O13:P13"/>
    <mergeCell ref="C14:D14"/>
    <mergeCell ref="M14:N14"/>
    <mergeCell ref="O14:P14"/>
    <mergeCell ref="B30:D30"/>
    <mergeCell ref="M15:N15"/>
    <mergeCell ref="O15:P15"/>
    <mergeCell ref="M16:N16"/>
    <mergeCell ref="O16:P16"/>
    <mergeCell ref="M17:N17"/>
    <mergeCell ref="O17:P17"/>
    <mergeCell ref="M18:N18"/>
    <mergeCell ref="O18:P18"/>
    <mergeCell ref="J20:R20"/>
    <mergeCell ref="C25:D25"/>
    <mergeCell ref="C29:D29"/>
    <mergeCell ref="B31:D31"/>
    <mergeCell ref="B32:D32"/>
    <mergeCell ref="M32:N32"/>
    <mergeCell ref="O32:P32"/>
    <mergeCell ref="B33:D33"/>
    <mergeCell ref="M33:N33"/>
    <mergeCell ref="O33:P33"/>
    <mergeCell ref="B34:D34"/>
    <mergeCell ref="M34:N34"/>
    <mergeCell ref="O34:P34"/>
    <mergeCell ref="B35:D35"/>
    <mergeCell ref="M35:N35"/>
    <mergeCell ref="O35:P35"/>
    <mergeCell ref="B36:D36"/>
    <mergeCell ref="M36:N36"/>
    <mergeCell ref="O36:P36"/>
    <mergeCell ref="B37:D37"/>
    <mergeCell ref="M37:N37"/>
    <mergeCell ref="O37:P37"/>
    <mergeCell ref="B38:D38"/>
    <mergeCell ref="M38:N38"/>
    <mergeCell ref="O38:P38"/>
    <mergeCell ref="B39:D39"/>
    <mergeCell ref="M39:N39"/>
    <mergeCell ref="O39:P39"/>
    <mergeCell ref="B47:D47"/>
    <mergeCell ref="I47:J47"/>
    <mergeCell ref="B40:D40"/>
    <mergeCell ref="M41:N41"/>
    <mergeCell ref="O41:P41"/>
    <mergeCell ref="B43:D44"/>
    <mergeCell ref="E43:E44"/>
    <mergeCell ref="G43:G44"/>
    <mergeCell ref="H43:H44"/>
    <mergeCell ref="I44:L44"/>
    <mergeCell ref="M44:M45"/>
    <mergeCell ref="N44:N45"/>
    <mergeCell ref="O44:R44"/>
    <mergeCell ref="B45:D45"/>
    <mergeCell ref="I45:J45"/>
    <mergeCell ref="B46:D46"/>
    <mergeCell ref="I46:J46"/>
    <mergeCell ref="C55:D55"/>
    <mergeCell ref="B48:D48"/>
    <mergeCell ref="I48:J48"/>
    <mergeCell ref="I49:J49"/>
    <mergeCell ref="C51:D51"/>
    <mergeCell ref="J51:R51"/>
    <mergeCell ref="C52:D52"/>
    <mergeCell ref="I52:N52"/>
    <mergeCell ref="B53:B54"/>
    <mergeCell ref="C53:D54"/>
    <mergeCell ref="E53:E54"/>
    <mergeCell ref="M53:N53"/>
    <mergeCell ref="M54:N54"/>
    <mergeCell ref="B67:E67"/>
    <mergeCell ref="B84:E84"/>
    <mergeCell ref="J84:K84"/>
    <mergeCell ref="N84:R84"/>
    <mergeCell ref="B62:R62"/>
    <mergeCell ref="B63:J63"/>
    <mergeCell ref="K63:R63"/>
    <mergeCell ref="B64:J64"/>
    <mergeCell ref="K64:R64"/>
    <mergeCell ref="B66:E66"/>
  </mergeCells>
  <conditionalFormatting sqref="E37:F37">
    <cfRule type="containsText" dxfId="28" priority="24" operator="containsText" text="FALSE">
      <formula>NOT(ISERROR(SEARCH("FALSE",E37)))</formula>
    </cfRule>
  </conditionalFormatting>
  <conditionalFormatting sqref="E32:G32 E33:F34 G33:G40">
    <cfRule type="containsText" dxfId="27" priority="29" operator="containsText" text="FALSE">
      <formula>NOT(ISERROR(SEARCH("FALSE",E32)))</formula>
    </cfRule>
  </conditionalFormatting>
  <conditionalFormatting sqref="E41:G41">
    <cfRule type="containsText" dxfId="26" priority="25" operator="containsText" text="FALSE">
      <formula>NOT(ISERROR(SEARCH("FALSE",E41)))</formula>
    </cfRule>
  </conditionalFormatting>
  <conditionalFormatting sqref="E46:G47">
    <cfRule type="containsText" dxfId="25" priority="23" operator="containsText" text="FALSE">
      <formula>NOT(ISERROR(SEARCH("FALSE",E46)))</formula>
    </cfRule>
  </conditionalFormatting>
  <conditionalFormatting sqref="F29:G29">
    <cfRule type="containsText" dxfId="24" priority="22" operator="containsText" text="FALSE">
      <formula>NOT(ISERROR(SEARCH("FALSE",F29)))</formula>
    </cfRule>
  </conditionalFormatting>
  <conditionalFormatting sqref="I53:I54 J55:J61 B61">
    <cfRule type="containsText" dxfId="23" priority="10" operator="containsText" text="0">
      <formula>NOT(ISERROR(SEARCH("0",B53)))</formula>
    </cfRule>
  </conditionalFormatting>
  <conditionalFormatting sqref="K5:K7">
    <cfRule type="containsText" dxfId="22" priority="7" operator="containsText" text="FALSE">
      <formula>NOT(ISERROR(SEARCH("FALSE",K5)))</formula>
    </cfRule>
  </conditionalFormatting>
  <conditionalFormatting sqref="K7">
    <cfRule type="cellIs" dxfId="21" priority="6" operator="equal">
      <formula>0</formula>
    </cfRule>
  </conditionalFormatting>
  <conditionalFormatting sqref="M54">
    <cfRule type="cellIs" dxfId="20" priority="13" operator="equal">
      <formula>0</formula>
    </cfRule>
    <cfRule type="containsText" dxfId="19" priority="14" operator="containsText" text="FALSE">
      <formula>NOT(ISERROR(SEARCH("FALSE",M54)))</formula>
    </cfRule>
  </conditionalFormatting>
  <conditionalFormatting sqref="M4:N7 M10:N11 M14:M19 O14:O19 Q54">
    <cfRule type="cellIs" dxfId="18" priority="27" operator="equal">
      <formula>0</formula>
    </cfRule>
    <cfRule type="containsText" dxfId="17" priority="28" operator="containsText" text="FALSE">
      <formula>NOT(ISERROR(SEARCH("FALSE",M4)))</formula>
    </cfRule>
  </conditionalFormatting>
  <conditionalFormatting sqref="N24:N26">
    <cfRule type="cellIs" dxfId="16" priority="4" operator="equal">
      <formula>0</formula>
    </cfRule>
    <cfRule type="containsText" dxfId="15" priority="5" operator="containsText" text="FALSE">
      <formula>NOT(ISERROR(SEARCH("FALSE",N24)))</formula>
    </cfRule>
  </conditionalFormatting>
  <conditionalFormatting sqref="N28:N30">
    <cfRule type="cellIs" dxfId="14" priority="2" operator="equal">
      <formula>0</formula>
    </cfRule>
    <cfRule type="containsText" dxfId="13" priority="3" operator="containsText" text="FALSE">
      <formula>NOT(ISERROR(SEARCH("FALSE",N28)))</formula>
    </cfRule>
  </conditionalFormatting>
  <conditionalFormatting sqref="N57">
    <cfRule type="cellIs" dxfId="12" priority="19" operator="equal">
      <formula>0</formula>
    </cfRule>
    <cfRule type="containsText" dxfId="11" priority="20" operator="containsText" text="FALSE">
      <formula>NOT(ISERROR(SEARCH("FALSE",N57)))</formula>
    </cfRule>
  </conditionalFormatting>
  <conditionalFormatting sqref="O25">
    <cfRule type="containsText" dxfId="10" priority="9" operator="containsText" text="FALSE">
      <formula>NOT(ISERROR(SEARCH("FALSE",O25)))</formula>
    </cfRule>
  </conditionalFormatting>
  <conditionalFormatting sqref="O29">
    <cfRule type="containsText" dxfId="9" priority="21" operator="containsText" text="FALSE">
      <formula>NOT(ISERROR(SEARCH("FALSE",O29)))</formula>
    </cfRule>
  </conditionalFormatting>
  <conditionalFormatting sqref="Q57:Q58">
    <cfRule type="cellIs" dxfId="8" priority="17" operator="equal">
      <formula>0</formula>
    </cfRule>
    <cfRule type="containsText" dxfId="7" priority="18" operator="containsText" text="FALSE">
      <formula>NOT(ISERROR(SEARCH("FALSE",Q57)))</formula>
    </cfRule>
  </conditionalFormatting>
  <conditionalFormatting sqref="Q55:R55">
    <cfRule type="cellIs" dxfId="6" priority="11" operator="equal">
      <formula>0</formula>
    </cfRule>
    <cfRule type="containsText" dxfId="5" priority="12" operator="containsText" text="FALSE">
      <formula>NOT(ISERROR(SEARCH("FALSE",Q55)))</formula>
    </cfRule>
  </conditionalFormatting>
  <conditionalFormatting sqref="R4:R7">
    <cfRule type="cellIs" dxfId="4" priority="8" operator="equal">
      <formula>0</formula>
    </cfRule>
  </conditionalFormatting>
  <conditionalFormatting sqref="R58">
    <cfRule type="cellIs" dxfId="3" priority="15" operator="equal">
      <formula>0</formula>
    </cfRule>
    <cfRule type="containsText" dxfId="2" priority="16" operator="containsText" text="FALSE">
      <formula>NOT(ISERROR(SEARCH("FALSE",R58)))</formula>
    </cfRule>
  </conditionalFormatting>
  <conditionalFormatting sqref="S9:S13">
    <cfRule type="containsText" dxfId="1" priority="26" operator="containsText" text="FALSE">
      <formula>NOT(ISERROR(SEARCH("FALSE",S9)))</formula>
    </cfRule>
  </conditionalFormatting>
  <conditionalFormatting sqref="S20:S25">
    <cfRule type="containsText" dxfId="0" priority="1" operator="containsText" text="FALSE">
      <formula>NOT(ISERROR(SEARCH("FALSE",S20)))</formula>
    </cfRule>
  </conditionalFormatting>
  <printOptions horizontalCentered="1" verticalCentered="1"/>
  <pageMargins left="0.11811023622047245" right="0.11811023622047245" top="0.11811023622047245" bottom="0.11811023622047245" header="0.11811023622047245" footer="0.11811023622047245"/>
  <pageSetup paperSize="9" scale="41" orientation="portrait" horizontalDpi="360" verticalDpi="36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6</vt:i4>
      </vt:variant>
    </vt:vector>
  </HeadingPairs>
  <TitlesOfParts>
    <vt:vector size="14" baseType="lpstr">
      <vt:lpstr>tes</vt:lpstr>
      <vt:lpstr>CEK</vt:lpstr>
      <vt:lpstr>Data Center</vt:lpstr>
      <vt:lpstr>Rekap Perbulan</vt:lpstr>
      <vt:lpstr>Refinery</vt:lpstr>
      <vt:lpstr>selisih</vt:lpstr>
      <vt:lpstr>04 JUN</vt:lpstr>
      <vt:lpstr>04 Juni</vt:lpstr>
      <vt:lpstr>'04 JUN'!Print_Area</vt:lpstr>
      <vt:lpstr>'04 Juni'!Print_Area</vt:lpstr>
      <vt:lpstr>CEK!Print_Area</vt:lpstr>
      <vt:lpstr>'Data Center'!Print_Area</vt:lpstr>
      <vt:lpstr>Refinery!Print_Area</vt:lpstr>
      <vt:lpstr>'Rekap Perbulan'!Print_Area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 Hp</dc:creator>
  <cp:lastModifiedBy>Microsoft Office User</cp:lastModifiedBy>
  <cp:lastPrinted>2026-06-02T05:30:50Z</cp:lastPrinted>
  <dcterms:created xsi:type="dcterms:W3CDTF">2026-01-03T05:41:23Z</dcterms:created>
  <dcterms:modified xsi:type="dcterms:W3CDTF">2026-06-05T11:37:20Z</dcterms:modified>
</cp:coreProperties>
</file>